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a\Downloads\"/>
    </mc:Choice>
  </mc:AlternateContent>
  <bookViews>
    <workbookView xWindow="0" yWindow="0" windowWidth="2010" windowHeight="0"/>
  </bookViews>
  <sheets>
    <sheet name="Planilha de plano de vendas" sheetId="1" r:id="rId1"/>
  </sheets>
  <calcPr calcId="171027"/>
</workbook>
</file>

<file path=xl/calcChain.xml><?xml version="1.0" encoding="utf-8"?>
<calcChain xmlns="http://schemas.openxmlformats.org/spreadsheetml/2006/main">
  <c r="D32" i="1" l="1"/>
  <c r="D31" i="1"/>
  <c r="D40" i="1"/>
  <c r="D42" i="1" s="1"/>
  <c r="B18" i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B7" i="1" s="1"/>
  <c r="B6" i="1" s="1"/>
  <c r="D33" i="1" l="1"/>
  <c r="B45" i="1"/>
  <c r="C18" i="1" s="1"/>
  <c r="D18" i="1" s="1"/>
  <c r="B19" i="1"/>
  <c r="B46" i="1" l="1"/>
  <c r="C19" i="1" s="1"/>
  <c r="D19" i="1" s="1"/>
  <c r="B20" i="1"/>
  <c r="B47" i="1" l="1"/>
  <c r="C20" i="1" s="1"/>
  <c r="D20" i="1" s="1"/>
  <c r="B21" i="1"/>
  <c r="B48" i="1" l="1"/>
  <c r="C21" i="1" s="1"/>
  <c r="D21" i="1" s="1"/>
  <c r="B22" i="1"/>
  <c r="B49" i="1" l="1"/>
  <c r="C22" i="1" s="1"/>
  <c r="B23" i="1"/>
  <c r="D22" i="1" l="1"/>
  <c r="B50" i="1"/>
  <c r="C23" i="1" s="1"/>
  <c r="D23" i="1" s="1"/>
  <c r="B24" i="1"/>
  <c r="B51" i="1" l="1"/>
  <c r="C24" i="1" s="1"/>
  <c r="D24" i="1" s="1"/>
  <c r="B25" i="1"/>
  <c r="B52" i="1" l="1"/>
  <c r="C25" i="1" s="1"/>
  <c r="D25" i="1" s="1"/>
  <c r="B26" i="1"/>
  <c r="B53" i="1" l="1"/>
  <c r="C26" i="1" s="1"/>
  <c r="D26" i="1" s="1"/>
  <c r="B27" i="1"/>
  <c r="B54" i="1" l="1"/>
  <c r="C27" i="1" s="1"/>
  <c r="D27" i="1" s="1"/>
  <c r="B28" i="1"/>
  <c r="B55" i="1" l="1"/>
  <c r="C28" i="1" s="1"/>
  <c r="D28" i="1" s="1"/>
  <c r="B29" i="1"/>
  <c r="B56" i="1" l="1"/>
  <c r="C29" i="1" s="1"/>
  <c r="D29" i="1" s="1"/>
  <c r="C58" i="1" l="1"/>
  <c r="C59" i="1" s="1"/>
  <c r="C60" i="1" s="1"/>
</calcChain>
</file>

<file path=xl/sharedStrings.xml><?xml version="1.0" encoding="utf-8"?>
<sst xmlns="http://schemas.openxmlformats.org/spreadsheetml/2006/main" count="26" uniqueCount="26">
  <si>
    <t>Vendas</t>
  </si>
  <si>
    <t>Faturamento</t>
  </si>
  <si>
    <t>Coeficiente de cada mês</t>
  </si>
  <si>
    <t>Mês</t>
  </si>
  <si>
    <t>Meta de reuniões / mês</t>
  </si>
  <si>
    <t>Meta de ligações / mês para prospects</t>
  </si>
  <si>
    <t>Quantidade de vendedores necessários</t>
  </si>
  <si>
    <t>Vendedores HOJE</t>
  </si>
  <si>
    <t>Reuniões / mês HOJE</t>
  </si>
  <si>
    <t>Prospects (ligações) / mês HOJE</t>
  </si>
  <si>
    <t>Planilha de Plano de Vendas</t>
  </si>
  <si>
    <t>Média do Faturamento Mensal</t>
  </si>
  <si>
    <t>Média de Vendas Mensais</t>
  </si>
  <si>
    <t>Ticket Médio Atual:</t>
  </si>
  <si>
    <t>Você tabém terá algumas informações gerais:</t>
  </si>
  <si>
    <t>Você quer crescer:</t>
  </si>
  <si>
    <t>Previsão de Vendas do Mês Corrente</t>
  </si>
  <si>
    <t>Aqui você conhecerá suas metas e objetivos mensais para atingir os resultados.</t>
  </si>
  <si>
    <t>As linhas seguintes são previsões para os próximos 11 meses.</t>
  </si>
  <si>
    <t>Instruções em azul mais escuro:</t>
  </si>
  <si>
    <t>2- Preencha o número de vendedores que tem hoje, as reuniões com clientes no mês e as ligações efetuadas nas céluas em azul claro.</t>
  </si>
  <si>
    <r>
      <t>1- Preencha em cada uma das linhas azul claro ao lado: seu</t>
    </r>
    <r>
      <rPr>
        <b/>
        <sz val="11"/>
        <color theme="1"/>
        <rFont val="Calibri"/>
        <family val="2"/>
        <scheme val="minor"/>
      </rPr>
      <t xml:space="preserve"> Faturamento em Reais</t>
    </r>
    <r>
      <rPr>
        <sz val="11"/>
        <color theme="1"/>
        <rFont val="Calibri"/>
        <family val="2"/>
        <scheme val="minor"/>
      </rPr>
      <t xml:space="preserve"> e a </t>
    </r>
    <r>
      <rPr>
        <b/>
        <sz val="11"/>
        <color theme="1"/>
        <rFont val="Calibri"/>
        <family val="2"/>
        <scheme val="minor"/>
      </rPr>
      <t>Quantidade de Vendas</t>
    </r>
    <r>
      <rPr>
        <sz val="11"/>
        <color theme="1"/>
        <rFont val="Calibri"/>
        <family val="2"/>
        <scheme val="minor"/>
      </rPr>
      <t xml:space="preserve"> feitas, nas células correspondentes. Siga a numeração para que apareçam os resultados.</t>
    </r>
  </si>
  <si>
    <t xml:space="preserve">3- Agora, preencha o quanto você deseja crescer suas vendas nos próximos 12 meses em porcentagem, na célula azul claro. </t>
  </si>
  <si>
    <t>Nos 12 últimos meses, você faturou:</t>
  </si>
  <si>
    <t>Faturamento nos 12 próximos meses</t>
  </si>
  <si>
    <t>4- Para levar em conta a sazonalidade, preencha para cada mês um coeficiente de vendas, isto é, em relação a um mês considerado normal, defina o quanto cada mês vende em relação a ele. Por exemplo: se sua empresa vende no mês do Natal 20% a mais que em meses normais, o coeficiente de dezembro será 1,2. Se sua empresa vende 20% menos, em reação a meses normais, em julho, esse mês terá coeficiente 0,8.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</si>
</sst>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1" xfId="0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5" borderId="4" xfId="0" applyNumberFormat="1" applyFill="1" applyBorder="1"/>
    <xf numFmtId="0" fontId="0" fillId="9" borderId="9" xfId="0" applyFill="1" applyBorder="1"/>
    <xf numFmtId="0" fontId="2" fillId="9" borderId="10" xfId="0" applyFont="1" applyFill="1" applyBorder="1"/>
    <xf numFmtId="0" fontId="2" fillId="9" borderId="11" xfId="0" applyFont="1" applyFill="1" applyBorder="1"/>
    <xf numFmtId="0" fontId="0" fillId="3" borderId="2" xfId="0" applyFill="1" applyBorder="1"/>
    <xf numFmtId="14" fontId="0" fillId="0" borderId="15" xfId="0" applyNumberFormat="1" applyBorder="1" applyAlignment="1">
      <alignment horizontal="center"/>
    </xf>
    <xf numFmtId="0" fontId="0" fillId="5" borderId="16" xfId="0" applyFill="1" applyBorder="1"/>
    <xf numFmtId="14" fontId="0" fillId="0" borderId="17" xfId="0" applyNumberFormat="1" applyBorder="1" applyAlignment="1">
      <alignment horizontal="center"/>
    </xf>
    <xf numFmtId="0" fontId="0" fillId="5" borderId="18" xfId="0" applyFill="1" applyBorder="1"/>
    <xf numFmtId="1" fontId="0" fillId="0" borderId="18" xfId="0" applyNumberFormat="1" applyBorder="1"/>
    <xf numFmtId="14" fontId="0" fillId="0" borderId="19" xfId="0" applyNumberFormat="1" applyBorder="1" applyAlignment="1">
      <alignment horizontal="center"/>
    </xf>
    <xf numFmtId="164" fontId="0" fillId="0" borderId="20" xfId="0" applyNumberFormat="1" applyBorder="1"/>
    <xf numFmtId="1" fontId="0" fillId="0" borderId="21" xfId="0" applyNumberFormat="1" applyBorder="1"/>
    <xf numFmtId="14" fontId="0" fillId="0" borderId="22" xfId="0" applyNumberFormat="1" applyBorder="1" applyAlignment="1">
      <alignment horizontal="center"/>
    </xf>
    <xf numFmtId="164" fontId="0" fillId="5" borderId="3" xfId="0" applyNumberFormat="1" applyFill="1" applyBorder="1"/>
    <xf numFmtId="0" fontId="0" fillId="5" borderId="23" xfId="0" applyFill="1" applyBorder="1"/>
    <xf numFmtId="0" fontId="0" fillId="9" borderId="5" xfId="0" applyFill="1" applyBorder="1"/>
    <xf numFmtId="14" fontId="0" fillId="0" borderId="30" xfId="0" applyNumberFormat="1" applyBorder="1" applyAlignment="1">
      <alignment horizontal="center"/>
    </xf>
    <xf numFmtId="164" fontId="0" fillId="0" borderId="31" xfId="0" applyNumberFormat="1" applyBorder="1"/>
    <xf numFmtId="1" fontId="0" fillId="0" borderId="32" xfId="0" applyNumberFormat="1" applyBorder="1"/>
    <xf numFmtId="0" fontId="0" fillId="6" borderId="33" xfId="0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0" fillId="0" borderId="0" xfId="0" applyBorder="1" applyAlignment="1">
      <alignment wrapText="1"/>
    </xf>
    <xf numFmtId="1" fontId="0" fillId="3" borderId="1" xfId="0" applyNumberFormat="1" applyFill="1" applyBorder="1"/>
    <xf numFmtId="0" fontId="0" fillId="0" borderId="0" xfId="0" applyBorder="1" applyAlignment="1">
      <alignment horizontal="center" vertical="center"/>
    </xf>
    <xf numFmtId="16" fontId="0" fillId="0" borderId="33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/>
    <xf numFmtId="1" fontId="0" fillId="5" borderId="5" xfId="0" applyNumberFormat="1" applyFill="1" applyBorder="1"/>
    <xf numFmtId="14" fontId="0" fillId="8" borderId="38" xfId="0" applyNumberFormat="1" applyFill="1" applyBorder="1" applyAlignment="1">
      <alignment horizontal="center"/>
    </xf>
    <xf numFmtId="164" fontId="0" fillId="10" borderId="5" xfId="0" applyNumberFormat="1" applyFill="1" applyBorder="1"/>
    <xf numFmtId="0" fontId="0" fillId="10" borderId="34" xfId="0" applyFill="1" applyBorder="1"/>
    <xf numFmtId="0" fontId="0" fillId="10" borderId="35" xfId="0" applyFill="1" applyBorder="1"/>
    <xf numFmtId="0" fontId="0" fillId="10" borderId="36" xfId="0" applyFill="1" applyBorder="1"/>
    <xf numFmtId="9" fontId="0" fillId="10" borderId="5" xfId="0" applyNumberFormat="1" applyFill="1" applyBorder="1"/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14" fontId="0" fillId="2" borderId="0" xfId="0" applyNumberFormat="1" applyFill="1"/>
    <xf numFmtId="0" fontId="0" fillId="2" borderId="0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3" borderId="2" xfId="0" applyFill="1" applyBorder="1" applyAlignment="1">
      <alignment wrapText="1"/>
    </xf>
    <xf numFmtId="0" fontId="0" fillId="7" borderId="12" xfId="0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0" fontId="0" fillId="7" borderId="14" xfId="0" applyFill="1" applyBorder="1" applyAlignment="1">
      <alignment horizontal="left" wrapText="1"/>
    </xf>
    <xf numFmtId="0" fontId="0" fillId="3" borderId="28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6" borderId="37" xfId="0" applyFill="1" applyBorder="1" applyAlignment="1">
      <alignment horizontal="center" wrapText="1"/>
    </xf>
    <xf numFmtId="0" fontId="0" fillId="6" borderId="39" xfId="0" applyFill="1" applyBorder="1" applyAlignment="1">
      <alignment horizontal="center" wrapText="1"/>
    </xf>
    <xf numFmtId="0" fontId="0" fillId="6" borderId="37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/>
  </cellXfs>
  <cellStyles count="1">
    <cellStyle name="Normal" xfId="0" builtinId="0"/>
  </cellStyles>
  <dxfs count="3"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dd\-mm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0</xdr:rowOff>
    </xdr:from>
    <xdr:to>
      <xdr:col>0</xdr:col>
      <xdr:colOff>1971675</xdr:colOff>
      <xdr:row>3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00025"/>
          <a:ext cx="1447800" cy="723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4:C56" totalsRowShown="0" tableBorderDxfId="2">
  <autoFilter ref="B44:C56"/>
  <tableColumns count="2">
    <tableColumn id="1" name="Mês" dataDxfId="1">
      <calculatedColumnFormula>B18</calculatedColumnFormula>
    </tableColumn>
    <tableColumn id="2" name="Coeficiente de cada mê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>
      <selection activeCell="F11" sqref="F11"/>
    </sheetView>
  </sheetViews>
  <sheetFormatPr defaultRowHeight="15" x14ac:dyDescent="0.25"/>
  <cols>
    <col min="1" max="1" width="41.7109375" style="1" customWidth="1"/>
    <col min="2" max="2" width="36.28515625" style="1" customWidth="1"/>
    <col min="3" max="3" width="28.7109375" style="1" customWidth="1"/>
    <col min="4" max="4" width="22.5703125" style="1" customWidth="1"/>
    <col min="5" max="5" width="25.7109375" style="1" customWidth="1"/>
    <col min="6" max="6" width="27.140625" style="1" customWidth="1"/>
    <col min="7" max="16384" width="9.140625" style="1"/>
  </cols>
  <sheetData>
    <row r="1" spans="1:4" ht="15.75" thickBot="1" x14ac:dyDescent="0.3"/>
    <row r="2" spans="1:4" x14ac:dyDescent="0.25">
      <c r="A2" s="70"/>
      <c r="B2" s="50" t="s">
        <v>10</v>
      </c>
      <c r="C2" s="51"/>
      <c r="D2" s="52"/>
    </row>
    <row r="3" spans="1:4" ht="41.25" customHeight="1" thickBot="1" x14ac:dyDescent="0.3">
      <c r="A3" s="71"/>
      <c r="B3" s="53"/>
      <c r="C3" s="54"/>
      <c r="D3" s="55"/>
    </row>
    <row r="4" spans="1:4" ht="15.75" thickBot="1" x14ac:dyDescent="0.3">
      <c r="A4" s="22" t="s">
        <v>19</v>
      </c>
    </row>
    <row r="5" spans="1:4" ht="15.75" thickBot="1" x14ac:dyDescent="0.3">
      <c r="B5" s="7"/>
      <c r="C5" s="8" t="s">
        <v>1</v>
      </c>
      <c r="D5" s="9" t="s">
        <v>0</v>
      </c>
    </row>
    <row r="6" spans="1:4" ht="15" customHeight="1" x14ac:dyDescent="0.25">
      <c r="A6" s="60" t="s">
        <v>21</v>
      </c>
      <c r="B6" s="11">
        <f t="shared" ref="B6:B16" ca="1" si="0">DATE(YEAR(B7),MONTH(B7)-1,1)</f>
        <v>42125</v>
      </c>
      <c r="C6" s="6">
        <v>30000</v>
      </c>
      <c r="D6" s="12">
        <v>150</v>
      </c>
    </row>
    <row r="7" spans="1:4" x14ac:dyDescent="0.25">
      <c r="A7" s="61"/>
      <c r="B7" s="13">
        <f ca="1">DATE(YEAR(B8),MONTH(B8)-1,1)</f>
        <v>42156</v>
      </c>
      <c r="C7" s="5">
        <v>25000</v>
      </c>
      <c r="D7" s="14">
        <v>250</v>
      </c>
    </row>
    <row r="8" spans="1:4" x14ac:dyDescent="0.25">
      <c r="A8" s="61"/>
      <c r="B8" s="13">
        <f t="shared" ca="1" si="0"/>
        <v>42186</v>
      </c>
      <c r="C8" s="5">
        <v>10000</v>
      </c>
      <c r="D8" s="14">
        <v>133</v>
      </c>
    </row>
    <row r="9" spans="1:4" x14ac:dyDescent="0.25">
      <c r="A9" s="61"/>
      <c r="B9" s="13">
        <f t="shared" ca="1" si="0"/>
        <v>42217</v>
      </c>
      <c r="C9" s="5">
        <v>45000</v>
      </c>
      <c r="D9" s="14">
        <v>125</v>
      </c>
    </row>
    <row r="10" spans="1:4" x14ac:dyDescent="0.25">
      <c r="A10" s="61"/>
      <c r="B10" s="13">
        <f t="shared" ca="1" si="0"/>
        <v>42248</v>
      </c>
      <c r="C10" s="5">
        <v>40000</v>
      </c>
      <c r="D10" s="14">
        <v>267</v>
      </c>
    </row>
    <row r="11" spans="1:4" ht="15.75" thickBot="1" x14ac:dyDescent="0.3">
      <c r="A11" s="62"/>
      <c r="B11" s="13">
        <f t="shared" ca="1" si="0"/>
        <v>42278</v>
      </c>
      <c r="C11" s="5">
        <v>13000</v>
      </c>
      <c r="D11" s="14">
        <v>200</v>
      </c>
    </row>
    <row r="12" spans="1:4" x14ac:dyDescent="0.25">
      <c r="B12" s="13">
        <f t="shared" ca="1" si="0"/>
        <v>42309</v>
      </c>
      <c r="C12" s="5">
        <v>15000</v>
      </c>
      <c r="D12" s="14">
        <v>134</v>
      </c>
    </row>
    <row r="13" spans="1:4" x14ac:dyDescent="0.25">
      <c r="B13" s="13">
        <f t="shared" ca="1" si="0"/>
        <v>42339</v>
      </c>
      <c r="C13" s="5">
        <v>35000</v>
      </c>
      <c r="D13" s="14">
        <v>172</v>
      </c>
    </row>
    <row r="14" spans="1:4" x14ac:dyDescent="0.25">
      <c r="B14" s="13">
        <f t="shared" ca="1" si="0"/>
        <v>42370</v>
      </c>
      <c r="C14" s="5">
        <v>25000</v>
      </c>
      <c r="D14" s="14">
        <v>160</v>
      </c>
    </row>
    <row r="15" spans="1:4" x14ac:dyDescent="0.25">
      <c r="B15" s="13">
        <f t="shared" ca="1" si="0"/>
        <v>42401</v>
      </c>
      <c r="C15" s="5">
        <v>17000</v>
      </c>
      <c r="D15" s="14">
        <v>340</v>
      </c>
    </row>
    <row r="16" spans="1:4" x14ac:dyDescent="0.25">
      <c r="B16" s="13">
        <f t="shared" ca="1" si="0"/>
        <v>42430</v>
      </c>
      <c r="C16" s="5">
        <v>16000</v>
      </c>
      <c r="D16" s="14">
        <v>450</v>
      </c>
    </row>
    <row r="17" spans="1:4" ht="15.75" thickBot="1" x14ac:dyDescent="0.3">
      <c r="B17" s="19">
        <f ca="1">DATE(YEAR(B18),MONTH(B18)-1,1)</f>
        <v>42461</v>
      </c>
      <c r="C17" s="20">
        <v>18000</v>
      </c>
      <c r="D17" s="21">
        <v>670</v>
      </c>
    </row>
    <row r="18" spans="1:4" ht="15.75" thickBot="1" x14ac:dyDescent="0.3">
      <c r="A18" s="10" t="s">
        <v>16</v>
      </c>
      <c r="B18" s="37">
        <f ca="1">DATE(YEAR(TODAY()),MONTH(TODAY()),1)</f>
        <v>42491</v>
      </c>
      <c r="C18" s="38">
        <f ca="1">VLOOKUP(B18,Table1[],2,0)*($D$42/SUM(Table1[Coeficiente de cada mês]))</f>
        <v>28405.982905982906</v>
      </c>
      <c r="D18" s="36">
        <f t="shared" ref="D18:D29" ca="1" si="1">C18/D$33</f>
        <v>299.88461538461542</v>
      </c>
    </row>
    <row r="19" spans="1:4" x14ac:dyDescent="0.25">
      <c r="A19" s="63" t="s">
        <v>18</v>
      </c>
      <c r="B19" s="23">
        <f ca="1">DATE(YEAR(B18),MONTH(B18)+1,1)</f>
        <v>42522</v>
      </c>
      <c r="C19" s="24">
        <f ca="1">VLOOKUP(B19,Table1[],2,0)*($D$42/SUM(Table1[Coeficiente de cada mês]))</f>
        <v>28405.982905982906</v>
      </c>
      <c r="D19" s="25">
        <f t="shared" ca="1" si="1"/>
        <v>299.88461538461542</v>
      </c>
    </row>
    <row r="20" spans="1:4" x14ac:dyDescent="0.25">
      <c r="A20" s="64"/>
      <c r="B20" s="13">
        <f t="shared" ref="B20:B29" ca="1" si="2">DATE(YEAR(B19),MONTH(B19)+1,1)</f>
        <v>42552</v>
      </c>
      <c r="C20" s="3">
        <f ca="1">VLOOKUP(B20,Table1[],2,0)*($D$42/SUM(Table1[Coeficiente de cada mês]))</f>
        <v>28405.982905982906</v>
      </c>
      <c r="D20" s="15">
        <f t="shared" ca="1" si="1"/>
        <v>299.88461538461542</v>
      </c>
    </row>
    <row r="21" spans="1:4" x14ac:dyDescent="0.25">
      <c r="B21" s="13">
        <f t="shared" ca="1" si="2"/>
        <v>42583</v>
      </c>
      <c r="C21" s="3">
        <f ca="1">VLOOKUP(B21,Table1[],2,0)*($D$42/SUM(Table1[Coeficiente de cada mês]))</f>
        <v>28405.982905982906</v>
      </c>
      <c r="D21" s="15">
        <f t="shared" ca="1" si="1"/>
        <v>299.88461538461542</v>
      </c>
    </row>
    <row r="22" spans="1:4" x14ac:dyDescent="0.25">
      <c r="B22" s="13">
        <f t="shared" ca="1" si="2"/>
        <v>42614</v>
      </c>
      <c r="C22" s="3">
        <f ca="1">VLOOKUP(B22,Table1[],2,0)*($D$42/SUM(Table1[Coeficiente de cada mês]))</f>
        <v>28405.982905982906</v>
      </c>
      <c r="D22" s="15">
        <f t="shared" ca="1" si="1"/>
        <v>299.88461538461542</v>
      </c>
    </row>
    <row r="23" spans="1:4" x14ac:dyDescent="0.25">
      <c r="B23" s="13">
        <f t="shared" ca="1" si="2"/>
        <v>42644</v>
      </c>
      <c r="C23" s="3">
        <f ca="1">VLOOKUP(B23,Table1[],2,0)*($D$42/SUM(Table1[Coeficiente de cada mês]))</f>
        <v>28405.982905982906</v>
      </c>
      <c r="D23" s="15">
        <f t="shared" ca="1" si="1"/>
        <v>299.88461538461542</v>
      </c>
    </row>
    <row r="24" spans="1:4" x14ac:dyDescent="0.25">
      <c r="B24" s="13">
        <f t="shared" ca="1" si="2"/>
        <v>42675</v>
      </c>
      <c r="C24" s="3">
        <f ca="1">VLOOKUP(B24,Table1[],2,0)*($D$42/SUM(Table1[Coeficiente de cada mês]))</f>
        <v>28405.982905982906</v>
      </c>
      <c r="D24" s="15">
        <f t="shared" ca="1" si="1"/>
        <v>299.88461538461542</v>
      </c>
    </row>
    <row r="25" spans="1:4" x14ac:dyDescent="0.25">
      <c r="B25" s="13">
        <f t="shared" ca="1" si="2"/>
        <v>42705</v>
      </c>
      <c r="C25" s="3">
        <f ca="1">VLOOKUP(B25,Table1[],2,0)*($D$42/SUM(Table1[Coeficiente de cada mês]))</f>
        <v>25565.384615384617</v>
      </c>
      <c r="D25" s="15">
        <f t="shared" ca="1" si="1"/>
        <v>269.89615384615388</v>
      </c>
    </row>
    <row r="26" spans="1:4" x14ac:dyDescent="0.25">
      <c r="B26" s="13">
        <f t="shared" ca="1" si="2"/>
        <v>42736</v>
      </c>
      <c r="C26" s="3">
        <f ca="1">VLOOKUP(B26,Table1[],2,0)*($D$42/SUM(Table1[Coeficiente de cada mês]))</f>
        <v>19884.188034188031</v>
      </c>
      <c r="D26" s="15">
        <f t="shared" ca="1" si="1"/>
        <v>209.91923076923078</v>
      </c>
    </row>
    <row r="27" spans="1:4" x14ac:dyDescent="0.25">
      <c r="B27" s="13">
        <f t="shared" ca="1" si="2"/>
        <v>42767</v>
      </c>
      <c r="C27" s="3">
        <f ca="1">VLOOKUP(B27,Table1[],2,0)*($D$42/SUM(Table1[Coeficiente de cada mês]))</f>
        <v>34087.179487179485</v>
      </c>
      <c r="D27" s="15">
        <f t="shared" ca="1" si="1"/>
        <v>359.86153846153849</v>
      </c>
    </row>
    <row r="28" spans="1:4" x14ac:dyDescent="0.25">
      <c r="B28" s="13">
        <f t="shared" ca="1" si="2"/>
        <v>42795</v>
      </c>
      <c r="C28" s="3">
        <f ca="1">VLOOKUP(B28,Table1[],2,0)*($D$42/SUM(Table1[Coeficiente de cada mês]))</f>
        <v>22724.786324786328</v>
      </c>
      <c r="D28" s="15">
        <f t="shared" ca="1" si="1"/>
        <v>239.90769230769237</v>
      </c>
    </row>
    <row r="29" spans="1:4" ht="15.75" thickBot="1" x14ac:dyDescent="0.3">
      <c r="B29" s="16">
        <f t="shared" ca="1" si="2"/>
        <v>42826</v>
      </c>
      <c r="C29" s="17">
        <f ca="1">VLOOKUP(B29,Table1[],2,0)*($D$42/SUM(Table1[Coeficiente de cada mês]))</f>
        <v>31246.581196581199</v>
      </c>
      <c r="D29" s="18">
        <f t="shared" ca="1" si="1"/>
        <v>329.87307692307701</v>
      </c>
    </row>
    <row r="30" spans="1:4" x14ac:dyDescent="0.25">
      <c r="B30" s="48"/>
    </row>
    <row r="31" spans="1:4" ht="30" x14ac:dyDescent="0.25">
      <c r="A31" s="33" t="s">
        <v>14</v>
      </c>
      <c r="B31" s="49"/>
      <c r="C31" s="34" t="s">
        <v>11</v>
      </c>
      <c r="D31" s="4">
        <f>AVERAGE(C6:C17)</f>
        <v>24083.333333333332</v>
      </c>
    </row>
    <row r="32" spans="1:4" x14ac:dyDescent="0.25">
      <c r="A32" s="49"/>
      <c r="B32" s="49"/>
      <c r="C32" s="34" t="s">
        <v>12</v>
      </c>
      <c r="D32" s="2">
        <f>AVERAGE(D6:D17)</f>
        <v>254.25</v>
      </c>
    </row>
    <row r="33" spans="1:4" x14ac:dyDescent="0.25">
      <c r="A33" s="49"/>
      <c r="B33" s="49"/>
      <c r="C33" s="35" t="s">
        <v>13</v>
      </c>
      <c r="D33" s="4">
        <f>D31/D32</f>
        <v>94.723041625696482</v>
      </c>
    </row>
    <row r="34" spans="1:4" ht="15.75" thickBot="1" x14ac:dyDescent="0.3">
      <c r="C34"/>
    </row>
    <row r="35" spans="1:4" ht="15.75" customHeight="1" x14ac:dyDescent="0.25">
      <c r="A35" s="56" t="s">
        <v>20</v>
      </c>
      <c r="B35" s="26" t="s">
        <v>7</v>
      </c>
      <c r="C35" s="39">
        <v>10</v>
      </c>
    </row>
    <row r="36" spans="1:4" x14ac:dyDescent="0.25">
      <c r="A36" s="57"/>
      <c r="B36" s="26" t="s">
        <v>8</v>
      </c>
      <c r="C36" s="40">
        <v>300</v>
      </c>
    </row>
    <row r="37" spans="1:4" ht="15.75" thickBot="1" x14ac:dyDescent="0.3">
      <c r="A37" s="57"/>
      <c r="B37" s="26" t="s">
        <v>9</v>
      </c>
      <c r="C37" s="41">
        <v>3000</v>
      </c>
    </row>
    <row r="38" spans="1:4" x14ac:dyDescent="0.25">
      <c r="A38" s="57"/>
    </row>
    <row r="39" spans="1:4" ht="15.75" thickBot="1" x14ac:dyDescent="0.3">
      <c r="A39" s="57"/>
    </row>
    <row r="40" spans="1:4" ht="15" customHeight="1" thickBot="1" x14ac:dyDescent="0.3">
      <c r="A40" s="56" t="s">
        <v>22</v>
      </c>
      <c r="B40" s="65" t="s">
        <v>23</v>
      </c>
      <c r="C40" s="66"/>
      <c r="D40" s="27">
        <f>SUM(C6:C17)</f>
        <v>289000</v>
      </c>
    </row>
    <row r="41" spans="1:4" ht="15.75" thickBot="1" x14ac:dyDescent="0.3">
      <c r="A41" s="57"/>
      <c r="B41" s="67" t="s">
        <v>15</v>
      </c>
      <c r="C41" s="68"/>
      <c r="D41" s="42">
        <v>0.15</v>
      </c>
    </row>
    <row r="42" spans="1:4" x14ac:dyDescent="0.25">
      <c r="A42" s="57"/>
      <c r="B42" s="67" t="s">
        <v>24</v>
      </c>
      <c r="C42" s="69"/>
      <c r="D42" s="28">
        <f>D40*(1+D41)</f>
        <v>332350</v>
      </c>
    </row>
    <row r="43" spans="1:4" ht="15.75" thickBot="1" x14ac:dyDescent="0.3">
      <c r="A43" s="57"/>
    </row>
    <row r="44" spans="1:4" ht="32.25" customHeight="1" thickBot="1" x14ac:dyDescent="0.3">
      <c r="A44" s="56" t="s">
        <v>25</v>
      </c>
      <c r="B44" s="31" t="s">
        <v>3</v>
      </c>
      <c r="C44" s="29" t="s">
        <v>2</v>
      </c>
    </row>
    <row r="45" spans="1:4" x14ac:dyDescent="0.25">
      <c r="A45" s="57"/>
      <c r="B45" s="32">
        <f t="shared" ref="B45:B56" ca="1" si="3">B18</f>
        <v>42491</v>
      </c>
      <c r="C45" s="43">
        <v>1</v>
      </c>
    </row>
    <row r="46" spans="1:4" x14ac:dyDescent="0.25">
      <c r="A46" s="57"/>
      <c r="B46" s="32">
        <f t="shared" ca="1" si="3"/>
        <v>42522</v>
      </c>
      <c r="C46" s="44">
        <v>1</v>
      </c>
    </row>
    <row r="47" spans="1:4" x14ac:dyDescent="0.25">
      <c r="A47" s="57"/>
      <c r="B47" s="32">
        <f t="shared" ca="1" si="3"/>
        <v>42552</v>
      </c>
      <c r="C47" s="44">
        <v>1</v>
      </c>
    </row>
    <row r="48" spans="1:4" x14ac:dyDescent="0.25">
      <c r="A48" s="57"/>
      <c r="B48" s="32">
        <f t="shared" ca="1" si="3"/>
        <v>42583</v>
      </c>
      <c r="C48" s="44">
        <v>1</v>
      </c>
    </row>
    <row r="49" spans="1:3" x14ac:dyDescent="0.25">
      <c r="A49" s="57"/>
      <c r="B49" s="32">
        <f t="shared" ca="1" si="3"/>
        <v>42614</v>
      </c>
      <c r="C49" s="44">
        <v>1</v>
      </c>
    </row>
    <row r="50" spans="1:3" x14ac:dyDescent="0.25">
      <c r="A50" s="57"/>
      <c r="B50" s="32">
        <f t="shared" ca="1" si="3"/>
        <v>42644</v>
      </c>
      <c r="C50" s="44">
        <v>1</v>
      </c>
    </row>
    <row r="51" spans="1:3" x14ac:dyDescent="0.25">
      <c r="A51" s="57"/>
      <c r="B51" s="32">
        <f t="shared" ca="1" si="3"/>
        <v>42675</v>
      </c>
      <c r="C51" s="44">
        <v>1</v>
      </c>
    </row>
    <row r="52" spans="1:3" x14ac:dyDescent="0.25">
      <c r="A52" s="57"/>
      <c r="B52" s="32">
        <f t="shared" ca="1" si="3"/>
        <v>42705</v>
      </c>
      <c r="C52" s="44">
        <v>0.9</v>
      </c>
    </row>
    <row r="53" spans="1:3" x14ac:dyDescent="0.25">
      <c r="A53" s="57"/>
      <c r="B53" s="32">
        <f t="shared" ca="1" si="3"/>
        <v>42736</v>
      </c>
      <c r="C53" s="44">
        <v>0.7</v>
      </c>
    </row>
    <row r="54" spans="1:3" x14ac:dyDescent="0.25">
      <c r="A54" s="57"/>
      <c r="B54" s="32">
        <f t="shared" ca="1" si="3"/>
        <v>42767</v>
      </c>
      <c r="C54" s="44">
        <v>1.2</v>
      </c>
    </row>
    <row r="55" spans="1:3" x14ac:dyDescent="0.25">
      <c r="A55" s="57"/>
      <c r="B55" s="32">
        <f t="shared" ca="1" si="3"/>
        <v>42795</v>
      </c>
      <c r="C55" s="44">
        <v>0.8</v>
      </c>
    </row>
    <row r="56" spans="1:3" ht="15.75" thickBot="1" x14ac:dyDescent="0.3">
      <c r="A56" s="58"/>
      <c r="B56" s="32">
        <f t="shared" ca="1" si="3"/>
        <v>42826</v>
      </c>
      <c r="C56" s="45">
        <v>1.1000000000000001</v>
      </c>
    </row>
    <row r="57" spans="1:3" x14ac:dyDescent="0.25">
      <c r="A57"/>
      <c r="B57"/>
      <c r="C57"/>
    </row>
    <row r="58" spans="1:3" ht="15.75" customHeight="1" x14ac:dyDescent="0.25">
      <c r="A58" s="59" t="s">
        <v>17</v>
      </c>
      <c r="B58" s="35" t="s">
        <v>4</v>
      </c>
      <c r="C58" s="2">
        <f ca="1">AVERAGE(D18:D29)*(C36/D32)</f>
        <v>345.00000000000006</v>
      </c>
    </row>
    <row r="59" spans="1:3" x14ac:dyDescent="0.25">
      <c r="A59" s="59"/>
      <c r="B59" s="34" t="s">
        <v>5</v>
      </c>
      <c r="C59" s="2">
        <f ca="1">C58*(C37/C36)</f>
        <v>3450.0000000000005</v>
      </c>
    </row>
    <row r="60" spans="1:3" ht="30" x14ac:dyDescent="0.25">
      <c r="A60"/>
      <c r="B60" s="34" t="s">
        <v>6</v>
      </c>
      <c r="C60" s="30">
        <f ca="1">C59*(C35/C37)</f>
        <v>11.500000000000002</v>
      </c>
    </row>
    <row r="62" spans="1:3" ht="15" customHeight="1" x14ac:dyDescent="0.25">
      <c r="A62" s="46"/>
      <c r="B62" s="47"/>
      <c r="C62" s="47"/>
    </row>
    <row r="63" spans="1:3" x14ac:dyDescent="0.25">
      <c r="A63" s="46"/>
      <c r="B63" s="47"/>
      <c r="C63" s="47"/>
    </row>
    <row r="64" spans="1:3" x14ac:dyDescent="0.25">
      <c r="A64" s="46"/>
      <c r="B64" s="47"/>
      <c r="C64" s="47"/>
    </row>
    <row r="65" spans="1:3" x14ac:dyDescent="0.25">
      <c r="A65" s="46"/>
      <c r="B65" s="47"/>
      <c r="C65" s="47"/>
    </row>
    <row r="66" spans="1:3" x14ac:dyDescent="0.25">
      <c r="A66" s="46"/>
      <c r="B66" s="47"/>
      <c r="C66" s="47"/>
    </row>
  </sheetData>
  <mergeCells count="10">
    <mergeCell ref="B2:D3"/>
    <mergeCell ref="A35:A39"/>
    <mergeCell ref="A40:A43"/>
    <mergeCell ref="A44:A56"/>
    <mergeCell ref="A58:A59"/>
    <mergeCell ref="A6:A11"/>
    <mergeCell ref="A19:A20"/>
    <mergeCell ref="B40:C40"/>
    <mergeCell ref="B41:C41"/>
    <mergeCell ref="B42:C4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plano de vendas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Nanda</cp:lastModifiedBy>
  <dcterms:created xsi:type="dcterms:W3CDTF">2016-04-15T11:36:24Z</dcterms:created>
  <dcterms:modified xsi:type="dcterms:W3CDTF">2016-05-02T18:39:41Z</dcterms:modified>
</cp:coreProperties>
</file>