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conomatica\galerias\"/>
    </mc:Choice>
  </mc:AlternateContent>
  <xr:revisionPtr revIDLastSave="0" documentId="13_ncr:1_{049019FD-CC61-4841-A8A7-CE43A205DF9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Múltiplos" sheetId="1" r:id="rId1"/>
    <sheet name="Base" sheetId="2" r:id="rId2"/>
  </sheets>
  <definedNames>
    <definedName name="_ECO_RANGE_ID1061e3c9feab434e9e58465a817f9a81" localSheetId="0" hidden="1">Múltiplos!$J$8:$J$80</definedName>
    <definedName name="_ECO_RANGE_ID11b77e11162e43b185c8cc7bef4cf034" localSheetId="0" hidden="1">Múltiplos!$AW$8:$AW$80</definedName>
    <definedName name="_ECO_RANGE_ID211fd084d4ed4ee4b45aa4dce10d0b9b" localSheetId="1" hidden="1">Base!$R$4:$R$76</definedName>
    <definedName name="_ECO_RANGE_ID2227492268674bdcbab32761ecca4124" localSheetId="1" hidden="1">Base!$AA$4:$AA$76</definedName>
    <definedName name="_ECO_RANGE_ID257e5b07998144849eefab619c5bf19b" localSheetId="0" hidden="1">Múltiplos!$D$8:$D$80</definedName>
    <definedName name="_ECO_RANGE_ID2649d7db883341419f86a30e1e531092" localSheetId="1" hidden="1">Base!$O$4:$O$76</definedName>
    <definedName name="_ECO_RANGE_ID275b044dcc2649f2a27469c8fd100a97" localSheetId="0" hidden="1">Múltiplos!$AX$8:$AX$80</definedName>
    <definedName name="_ECO_RANGE_ID2b78175c305447e79b315ee355398596" localSheetId="1" hidden="1">Base!$U$4:$U$76</definedName>
    <definedName name="_ECO_RANGE_ID2bb790fed6014dc5ba9c60358ffec8b7" localSheetId="0" hidden="1">Múltiplos!$E$8:$E$80</definedName>
    <definedName name="_ECO_RANGE_ID314a8e22999e4498b71e416e518d5fea" localSheetId="1" hidden="1">Base!$B$4:$B$76</definedName>
    <definedName name="_ECO_RANGE_ID32bc1a4365cf4216a04dbcf959640da5" localSheetId="0" hidden="1">Múltiplos!$H$8:$H$80</definedName>
    <definedName name="_ECO_RANGE_ID3446e5d6d4ce4b8db7db9ee03898b5b1" localSheetId="1" hidden="1">Base!$AE$4:$AE$76</definedName>
    <definedName name="_ECO_RANGE_ID376b3cac35914f4da236c5651c21cb47" localSheetId="1" hidden="1">Base!$N$4:$N$76</definedName>
    <definedName name="_ECO_RANGE_ID3917b95c9cba47059d6d383e29317b12" localSheetId="1" hidden="1">Base!$J$4:$J$76</definedName>
    <definedName name="_ECO_RANGE_ID41307e7a065d428abb60916f5844fa52" localSheetId="0" hidden="1">Múltiplos!$C$8:$C$80</definedName>
    <definedName name="_ECO_RANGE_ID44255c0f0a08470bae3711a83388efec" localSheetId="1" hidden="1">Base!$L$4:$L$76</definedName>
    <definedName name="_ECO_RANGE_ID4486a49b5a06465184f75f6c7904c9b5" localSheetId="1" hidden="1">Base!$AC$4:$AC$76</definedName>
    <definedName name="_ECO_RANGE_ID48c57cce8c8046a5bc83aefb67790180" localSheetId="1" hidden="1">Base!$AM$4:$AM$76</definedName>
    <definedName name="_ECO_RANGE_ID496bde1587e14ffba128f0d24a79ffc2" localSheetId="1" hidden="1">Base!$F$4:$F$76</definedName>
    <definedName name="_ECO_RANGE_ID57d8ed72a32346f0a9ef5a73202e7242" localSheetId="0" hidden="1">Múltiplos!$B$8:$B$80</definedName>
    <definedName name="_ECO_RANGE_ID57ff32c1e24c42aa8b82aabfe141e604" localSheetId="1" hidden="1">Base!$AB$4:$AB$76</definedName>
    <definedName name="_ECO_RANGE_ID586c38233cb243b49a123fae1b5e69e1" localSheetId="1" hidden="1">Base!$Y$4:$Y$76</definedName>
    <definedName name="_ECO_RANGE_ID5dd9d2f2f75943d38730d5e4209295ac" localSheetId="1" hidden="1">Base!$AD$4:$AD$76</definedName>
    <definedName name="_ECO_RANGE_ID60c3be7464cb4937b6f148a6a20673c7" localSheetId="0" hidden="1">Múltiplos!$AZ$8:$AZ$80</definedName>
    <definedName name="_ECO_RANGE_ID6400b62ef3f7486597bfebce8fdf10e7" localSheetId="1" hidden="1">Base!$A$4:$A$76</definedName>
    <definedName name="_ECO_RANGE_ID670a86c0f91b4a10a174a267321d8cdd" localSheetId="1" hidden="1">Base!$AN$4:$AN$76</definedName>
    <definedName name="_ECO_RANGE_ID6c652a23d7b742229c2fcc18e86199d8" localSheetId="1" hidden="1">Base!$AG$4:$AG$76</definedName>
    <definedName name="_ECO_RANGE_ID6cb3a3e05f694d38abe7951b39638e54" localSheetId="1" hidden="1">Base!$AH$4:$AH$76</definedName>
    <definedName name="_ECO_RANGE_ID703fe8f6b1bc4f8b8acd911daf26deb5" localSheetId="1" hidden="1">Base!$AJ$4:$AJ$76</definedName>
    <definedName name="_ECO_RANGE_ID76bad11e91d042d4b2082e87a8ede507" localSheetId="0" hidden="1">Múltiplos!$G$8:$G$80</definedName>
    <definedName name="_ECO_RANGE_ID784b26657a0c4ca1ad0c6f6059ed8b96" localSheetId="1" hidden="1">Base!$Z$4:$Z$76</definedName>
    <definedName name="_ECO_RANGE_ID7ab0c83341ce41afb2dabd7c0b52dc27" localSheetId="1" hidden="1">Base!$I$4:$I$76</definedName>
    <definedName name="_ECO_RANGE_ID84248dfc5ecc48118594603a4182f498" localSheetId="1" hidden="1">Base!$P$4:$P$76</definedName>
    <definedName name="_ECO_RANGE_ID8eb8e180be5d40a69a4a4f590433aeb9" localSheetId="1" hidden="1">Base!$AF$4:$AF$76</definedName>
    <definedName name="_ECO_RANGE_ID8f7debd1e1074f5aa28c135969e78000" localSheetId="0" hidden="1">Múltiplos!$AY$8:$AY$80</definedName>
    <definedName name="_ECO_RANGE_ID909d1c2637114b3987fcd9e57ed96a7a" localSheetId="1" hidden="1">Base!$E$4:$E$76</definedName>
    <definedName name="_ECO_RANGE_ID98c17f33ecb84dd58b7c27fe26d55d5a" localSheetId="0" hidden="1">Múltiplos!$AV$8:$AV$80</definedName>
    <definedName name="_ECO_RANGE_IDaa54b5ee12af4ad490054199add27a25" localSheetId="1" hidden="1">Base!$C$4:$C$76</definedName>
    <definedName name="_ECO_RANGE_IDb43d5f26e4da4ebf94f0a4c7397523ce" localSheetId="1" hidden="1">Base!$AK$4:$AK$76</definedName>
    <definedName name="_ECO_RANGE_IDb862552958384de38c6661a90bbf6445" localSheetId="1" hidden="1">Base!$D$4:$D$76</definedName>
    <definedName name="_ECO_RANGE_IDbaea472a185d41219e777950894e6d3d" localSheetId="1" hidden="1">Base!$Q$4:$Q$76</definedName>
    <definedName name="_ECO_RANGE_IDc2610d7dcfdb4016ba6ef93433aab44b" localSheetId="1" hidden="1">Base!$AL$4:$AL$76</definedName>
    <definedName name="_ECO_RANGE_IDc721ad3fe566437c967ebb048c186dac" localSheetId="0" hidden="1">Múltiplos!$I$8:$I$80</definedName>
    <definedName name="_ECO_RANGE_IDcdc73eac6b014fa3b2c1abdf3869fab4" localSheetId="1" hidden="1">Base!$AS$4:$AS$76</definedName>
    <definedName name="_ECO_RANGE_IDd0fdd3a0061e4f37a09fac1a431d4946" localSheetId="1" hidden="1">Base!$S$4:$S$76</definedName>
    <definedName name="_ECO_RANGE_IDd3f09a5e35e74665af03b0b94c717ebc" localSheetId="1" hidden="1">Base!$H$4:$H$76</definedName>
    <definedName name="_ECO_RANGE_IDda66a359fd8d447e89a5bb2f61704e87" localSheetId="0" hidden="1">Múltiplos!$K$8:$K$80</definedName>
    <definedName name="_ECO_RANGE_IDdb54ff1cca9e48809bea35914ce8ec9c" localSheetId="1" hidden="1">Base!$K$4:$K$76</definedName>
    <definedName name="_ECO_RANGE_IDdd5a5a2cc20d4bf4b8a1d7ef1724d2c8" localSheetId="1" hidden="1">Base!$AO$4:$AO$76</definedName>
    <definedName name="_ECO_RANGE_IDe401c7fcee8f494186f5d024feefae9c" localSheetId="1" hidden="1">Base!$AP$4:$AP$76</definedName>
    <definedName name="_ECO_RANGE_IDe72fb6a4554943baa49e848fe781d5a1" localSheetId="1" hidden="1">Base!$AQ$4:$AQ$76</definedName>
    <definedName name="_ECO_RANGE_IDedbaacc9f49d4010a7d3b3537bdb0c52" localSheetId="1" hidden="1">Base!$W$4:$W$76</definedName>
    <definedName name="_ECO_RANGE_IDef82e2a30ec44a748a8e8cc80b2eb1c9" localSheetId="1" hidden="1">Base!$V$4:$V$76</definedName>
    <definedName name="_ECO_RANGE_IDf75f3255543e4e87bdf1c07c9db93986" localSheetId="1" hidden="1">Base!$T$4:$T$76</definedName>
    <definedName name="_ECO_RANGE_IDf94a3dde75d04c5c847de7173add5908" localSheetId="1" hidden="1">Base!$G$4:$G$76</definedName>
    <definedName name="_ECO_RANGE_IDfc537e7fd3aa47aea9b559faecf3fa1b" localSheetId="1" hidden="1">Base!$AR$4:$AR$76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97" i="1" l="1"/>
  <c r="AQ97" i="1"/>
  <c r="AP97" i="1"/>
  <c r="AO97" i="1"/>
  <c r="AN97" i="1"/>
  <c r="AR96" i="1"/>
  <c r="AQ96" i="1"/>
  <c r="AP96" i="1"/>
  <c r="AO96" i="1"/>
  <c r="AN96" i="1"/>
  <c r="AR95" i="1"/>
  <c r="AQ95" i="1"/>
  <c r="AP95" i="1"/>
  <c r="AO95" i="1"/>
  <c r="AN95" i="1"/>
  <c r="AR94" i="1"/>
  <c r="AQ94" i="1"/>
  <c r="AP94" i="1"/>
  <c r="AO94" i="1"/>
  <c r="AN94" i="1"/>
  <c r="AR93" i="1"/>
  <c r="AQ93" i="1"/>
  <c r="AP93" i="1"/>
  <c r="AO93" i="1"/>
  <c r="AN93" i="1"/>
  <c r="AR92" i="1"/>
  <c r="AQ92" i="1"/>
  <c r="AP92" i="1"/>
  <c r="AO92" i="1"/>
  <c r="AN92" i="1"/>
  <c r="AR91" i="1"/>
  <c r="AQ91" i="1"/>
  <c r="AP91" i="1"/>
  <c r="AO91" i="1"/>
  <c r="AN91" i="1"/>
  <c r="AR90" i="1"/>
  <c r="AQ90" i="1"/>
  <c r="AP90" i="1"/>
  <c r="AO90" i="1"/>
  <c r="AN90" i="1"/>
  <c r="AR89" i="1"/>
  <c r="AQ89" i="1"/>
  <c r="AP89" i="1"/>
  <c r="AO89" i="1"/>
  <c r="AN89" i="1"/>
  <c r="AR88" i="1"/>
  <c r="AQ88" i="1"/>
  <c r="AP88" i="1"/>
  <c r="AO88" i="1"/>
  <c r="AN88" i="1"/>
  <c r="AR87" i="1"/>
  <c r="AQ87" i="1"/>
  <c r="AP87" i="1"/>
  <c r="AO87" i="1"/>
  <c r="AN87" i="1"/>
  <c r="AR86" i="1"/>
  <c r="AQ86" i="1"/>
  <c r="AP86" i="1"/>
  <c r="AO86" i="1"/>
  <c r="AN86" i="1"/>
  <c r="AR85" i="1"/>
  <c r="AQ85" i="1"/>
  <c r="AP85" i="1"/>
  <c r="AO85" i="1"/>
  <c r="AN85" i="1"/>
  <c r="AR84" i="1"/>
  <c r="AQ84" i="1"/>
  <c r="AP84" i="1"/>
  <c r="AO84" i="1"/>
  <c r="AN84" i="1"/>
  <c r="AR83" i="1"/>
  <c r="AQ83" i="1"/>
  <c r="AP83" i="1"/>
  <c r="AO83" i="1"/>
  <c r="AN83" i="1"/>
  <c r="AR82" i="1"/>
  <c r="AQ82" i="1"/>
  <c r="AP82" i="1"/>
  <c r="AO82" i="1"/>
  <c r="AN82" i="1"/>
  <c r="AR81" i="1"/>
  <c r="AQ81" i="1"/>
  <c r="AP81" i="1"/>
  <c r="AO81" i="1"/>
  <c r="AN81" i="1"/>
  <c r="AR80" i="1"/>
  <c r="AQ80" i="1"/>
  <c r="AP80" i="1"/>
  <c r="AO80" i="1"/>
  <c r="AN80" i="1"/>
  <c r="AR79" i="1"/>
  <c r="AQ79" i="1"/>
  <c r="AP79" i="1"/>
  <c r="AO79" i="1"/>
  <c r="AN79" i="1"/>
  <c r="AR78" i="1"/>
  <c r="AQ78" i="1"/>
  <c r="AP78" i="1"/>
  <c r="AO78" i="1"/>
  <c r="AN78" i="1"/>
  <c r="AR77" i="1"/>
  <c r="AQ77" i="1"/>
  <c r="AP77" i="1"/>
  <c r="AO77" i="1"/>
  <c r="AN77" i="1"/>
  <c r="AR76" i="1"/>
  <c r="AQ76" i="1"/>
  <c r="AP76" i="1"/>
  <c r="AO76" i="1"/>
  <c r="AN76" i="1"/>
  <c r="AR75" i="1"/>
  <c r="AQ75" i="1"/>
  <c r="AP75" i="1"/>
  <c r="AO75" i="1"/>
  <c r="AN75" i="1"/>
  <c r="AR74" i="1"/>
  <c r="AQ74" i="1"/>
  <c r="AP74" i="1"/>
  <c r="AO74" i="1"/>
  <c r="AN74" i="1"/>
  <c r="AR73" i="1"/>
  <c r="AQ73" i="1"/>
  <c r="AP73" i="1"/>
  <c r="AO73" i="1"/>
  <c r="AN73" i="1"/>
  <c r="AR72" i="1"/>
  <c r="AQ72" i="1"/>
  <c r="AP72" i="1"/>
  <c r="AO72" i="1"/>
  <c r="AN72" i="1"/>
  <c r="AR71" i="1"/>
  <c r="AQ71" i="1"/>
  <c r="AP71" i="1"/>
  <c r="AO71" i="1"/>
  <c r="AN71" i="1"/>
  <c r="AR70" i="1"/>
  <c r="AQ70" i="1"/>
  <c r="AP70" i="1"/>
  <c r="AO70" i="1"/>
  <c r="AN70" i="1"/>
  <c r="AR69" i="1"/>
  <c r="AQ69" i="1"/>
  <c r="AP69" i="1"/>
  <c r="AO69" i="1"/>
  <c r="AN69" i="1"/>
  <c r="AR68" i="1"/>
  <c r="AQ68" i="1"/>
  <c r="AP68" i="1"/>
  <c r="AO68" i="1"/>
  <c r="AN68" i="1"/>
  <c r="AR67" i="1"/>
  <c r="AQ67" i="1"/>
  <c r="AP67" i="1"/>
  <c r="AO67" i="1"/>
  <c r="AN67" i="1"/>
  <c r="AR66" i="1"/>
  <c r="AQ66" i="1"/>
  <c r="AP66" i="1"/>
  <c r="AO66" i="1"/>
  <c r="AN66" i="1"/>
  <c r="AR65" i="1"/>
  <c r="AQ65" i="1"/>
  <c r="AP65" i="1"/>
  <c r="AO65" i="1"/>
  <c r="AN65" i="1"/>
  <c r="AR64" i="1"/>
  <c r="AQ64" i="1"/>
  <c r="AP64" i="1"/>
  <c r="AO64" i="1"/>
  <c r="AN64" i="1"/>
  <c r="AR63" i="1"/>
  <c r="AQ63" i="1"/>
  <c r="AP63" i="1"/>
  <c r="AO63" i="1"/>
  <c r="AN63" i="1"/>
  <c r="AR62" i="1"/>
  <c r="AQ62" i="1"/>
  <c r="AP62" i="1"/>
  <c r="AO62" i="1"/>
  <c r="AN62" i="1"/>
  <c r="AR61" i="1"/>
  <c r="AQ61" i="1"/>
  <c r="AP61" i="1"/>
  <c r="AO61" i="1"/>
  <c r="AN61" i="1"/>
  <c r="AR60" i="1"/>
  <c r="AQ60" i="1"/>
  <c r="AP60" i="1"/>
  <c r="AO60" i="1"/>
  <c r="AN60" i="1"/>
  <c r="AR59" i="1"/>
  <c r="AQ59" i="1"/>
  <c r="AP59" i="1"/>
  <c r="AO59" i="1"/>
  <c r="AN59" i="1"/>
  <c r="AR58" i="1"/>
  <c r="AQ58" i="1"/>
  <c r="AP58" i="1"/>
  <c r="AO58" i="1"/>
  <c r="AN58" i="1"/>
  <c r="AR57" i="1"/>
  <c r="AQ57" i="1"/>
  <c r="AP57" i="1"/>
  <c r="AO57" i="1"/>
  <c r="AN57" i="1"/>
  <c r="AR56" i="1"/>
  <c r="AQ56" i="1"/>
  <c r="AP56" i="1"/>
  <c r="AO56" i="1"/>
  <c r="AN56" i="1"/>
  <c r="AR55" i="1"/>
  <c r="AQ55" i="1"/>
  <c r="AP55" i="1"/>
  <c r="AO55" i="1"/>
  <c r="AN55" i="1"/>
  <c r="AR54" i="1"/>
  <c r="AQ54" i="1"/>
  <c r="AP54" i="1"/>
  <c r="AO54" i="1"/>
  <c r="AN54" i="1"/>
  <c r="AR53" i="1"/>
  <c r="AQ53" i="1"/>
  <c r="AP53" i="1"/>
  <c r="AO53" i="1"/>
  <c r="AN53" i="1"/>
  <c r="AR52" i="1"/>
  <c r="AQ52" i="1"/>
  <c r="AP52" i="1"/>
  <c r="AO52" i="1"/>
  <c r="AN52" i="1"/>
  <c r="AR51" i="1"/>
  <c r="AQ51" i="1"/>
  <c r="AP51" i="1"/>
  <c r="AO51" i="1"/>
  <c r="AN51" i="1"/>
  <c r="AR50" i="1"/>
  <c r="AQ50" i="1"/>
  <c r="AP50" i="1"/>
  <c r="AO50" i="1"/>
  <c r="AN50" i="1"/>
  <c r="AR49" i="1"/>
  <c r="AQ49" i="1"/>
  <c r="AP49" i="1"/>
  <c r="AO49" i="1"/>
  <c r="AN49" i="1"/>
  <c r="AR48" i="1"/>
  <c r="AQ48" i="1"/>
  <c r="AP48" i="1"/>
  <c r="AO48" i="1"/>
  <c r="AN48" i="1"/>
  <c r="AR47" i="1"/>
  <c r="AQ47" i="1"/>
  <c r="AP47" i="1"/>
  <c r="AO47" i="1"/>
  <c r="AN47" i="1"/>
  <c r="AR46" i="1"/>
  <c r="AQ46" i="1"/>
  <c r="AP46" i="1"/>
  <c r="AO46" i="1"/>
  <c r="AN46" i="1"/>
  <c r="AR45" i="1"/>
  <c r="AQ45" i="1"/>
  <c r="AP45" i="1"/>
  <c r="AO45" i="1"/>
  <c r="AN45" i="1"/>
  <c r="AR44" i="1"/>
  <c r="AQ44" i="1"/>
  <c r="AP44" i="1"/>
  <c r="AO44" i="1"/>
  <c r="AN44" i="1"/>
  <c r="AR43" i="1"/>
  <c r="AQ43" i="1"/>
  <c r="AP43" i="1"/>
  <c r="AO43" i="1"/>
  <c r="AN43" i="1"/>
  <c r="AR42" i="1"/>
  <c r="AQ42" i="1"/>
  <c r="AP42" i="1"/>
  <c r="AO42" i="1"/>
  <c r="AN42" i="1"/>
  <c r="AR41" i="1"/>
  <c r="AQ41" i="1"/>
  <c r="AP41" i="1"/>
  <c r="AO41" i="1"/>
  <c r="AN41" i="1"/>
  <c r="AR40" i="1"/>
  <c r="AQ40" i="1"/>
  <c r="AP40" i="1"/>
  <c r="AO40" i="1"/>
  <c r="AN40" i="1"/>
  <c r="AR39" i="1"/>
  <c r="AQ39" i="1"/>
  <c r="AP39" i="1"/>
  <c r="AO39" i="1"/>
  <c r="AN39" i="1"/>
  <c r="AR38" i="1"/>
  <c r="AQ38" i="1"/>
  <c r="AP38" i="1"/>
  <c r="AO38" i="1"/>
  <c r="AN38" i="1"/>
  <c r="AR37" i="1"/>
  <c r="AQ37" i="1"/>
  <c r="AP37" i="1"/>
  <c r="AO37" i="1"/>
  <c r="AN37" i="1"/>
  <c r="AR36" i="1"/>
  <c r="AQ36" i="1"/>
  <c r="AP36" i="1"/>
  <c r="AO36" i="1"/>
  <c r="AN36" i="1"/>
  <c r="AR35" i="1"/>
  <c r="AQ35" i="1"/>
  <c r="AP35" i="1"/>
  <c r="AO35" i="1"/>
  <c r="AN35" i="1"/>
  <c r="AR34" i="1"/>
  <c r="AQ34" i="1"/>
  <c r="AP34" i="1"/>
  <c r="AO34" i="1"/>
  <c r="AN34" i="1"/>
  <c r="AR33" i="1"/>
  <c r="AQ33" i="1"/>
  <c r="AP33" i="1"/>
  <c r="AO33" i="1"/>
  <c r="AN33" i="1"/>
  <c r="AR32" i="1"/>
  <c r="AQ32" i="1"/>
  <c r="AP32" i="1"/>
  <c r="AO32" i="1"/>
  <c r="AN32" i="1"/>
  <c r="AR31" i="1"/>
  <c r="AQ31" i="1"/>
  <c r="AP31" i="1"/>
  <c r="AO31" i="1"/>
  <c r="AN31" i="1"/>
  <c r="AR30" i="1"/>
  <c r="AQ30" i="1"/>
  <c r="AP30" i="1"/>
  <c r="AO30" i="1"/>
  <c r="AN30" i="1"/>
  <c r="AR29" i="1"/>
  <c r="AQ29" i="1"/>
  <c r="AP29" i="1"/>
  <c r="AO29" i="1"/>
  <c r="AN29" i="1"/>
  <c r="AR28" i="1"/>
  <c r="AQ28" i="1"/>
  <c r="AP28" i="1"/>
  <c r="AO28" i="1"/>
  <c r="AN28" i="1"/>
  <c r="AR27" i="1"/>
  <c r="AQ27" i="1"/>
  <c r="AP27" i="1"/>
  <c r="AO27" i="1"/>
  <c r="AN27" i="1"/>
  <c r="AR26" i="1"/>
  <c r="AQ26" i="1"/>
  <c r="AP26" i="1"/>
  <c r="AO26" i="1"/>
  <c r="AN26" i="1"/>
  <c r="AR25" i="1"/>
  <c r="AQ25" i="1"/>
  <c r="AP25" i="1"/>
  <c r="AO25" i="1"/>
  <c r="AN25" i="1"/>
  <c r="AR24" i="1"/>
  <c r="AQ24" i="1"/>
  <c r="AP24" i="1"/>
  <c r="AO24" i="1"/>
  <c r="AN24" i="1"/>
  <c r="AR23" i="1"/>
  <c r="AQ23" i="1"/>
  <c r="AP23" i="1"/>
  <c r="AO23" i="1"/>
  <c r="AN23" i="1"/>
  <c r="AR22" i="1"/>
  <c r="AQ22" i="1"/>
  <c r="AP22" i="1"/>
  <c r="AO22" i="1"/>
  <c r="AN22" i="1"/>
  <c r="AR21" i="1"/>
  <c r="AQ21" i="1"/>
  <c r="AP21" i="1"/>
  <c r="AO21" i="1"/>
  <c r="AN21" i="1"/>
  <c r="AR20" i="1"/>
  <c r="AQ20" i="1"/>
  <c r="AP20" i="1"/>
  <c r="AO20" i="1"/>
  <c r="AN20" i="1"/>
  <c r="AR19" i="1"/>
  <c r="AQ19" i="1"/>
  <c r="AP19" i="1"/>
  <c r="AO19" i="1"/>
  <c r="AN19" i="1"/>
  <c r="AR18" i="1"/>
  <c r="AQ18" i="1"/>
  <c r="AP18" i="1"/>
  <c r="AO18" i="1"/>
  <c r="AN18" i="1"/>
  <c r="AR17" i="1"/>
  <c r="AQ17" i="1"/>
  <c r="AP17" i="1"/>
  <c r="AO17" i="1"/>
  <c r="AN17" i="1"/>
  <c r="AR16" i="1"/>
  <c r="AQ16" i="1"/>
  <c r="AP16" i="1"/>
  <c r="AO16" i="1"/>
  <c r="AN16" i="1"/>
  <c r="AR15" i="1"/>
  <c r="AQ15" i="1"/>
  <c r="AP15" i="1"/>
  <c r="AO15" i="1"/>
  <c r="AN15" i="1"/>
  <c r="AR14" i="1"/>
  <c r="AQ14" i="1"/>
  <c r="AP14" i="1"/>
  <c r="AO14" i="1"/>
  <c r="AN14" i="1"/>
  <c r="AR13" i="1"/>
  <c r="AQ13" i="1"/>
  <c r="AP13" i="1"/>
  <c r="AO13" i="1"/>
  <c r="AN13" i="1"/>
  <c r="AR12" i="1"/>
  <c r="AQ12" i="1"/>
  <c r="AP12" i="1"/>
  <c r="AO12" i="1"/>
  <c r="AN12" i="1"/>
  <c r="AR11" i="1"/>
  <c r="AQ11" i="1"/>
  <c r="AP11" i="1"/>
  <c r="AO11" i="1"/>
  <c r="AN11" i="1"/>
  <c r="AR10" i="1"/>
  <c r="AQ10" i="1"/>
  <c r="AP10" i="1"/>
  <c r="AO10" i="1"/>
  <c r="AN10" i="1"/>
  <c r="AR9" i="1"/>
  <c r="AQ9" i="1"/>
  <c r="AP9" i="1"/>
  <c r="AO9" i="1"/>
  <c r="AN9" i="1"/>
  <c r="AR8" i="1"/>
  <c r="AQ8" i="1"/>
  <c r="AP8" i="1"/>
  <c r="AO8" i="1"/>
  <c r="AN8" i="1"/>
  <c r="AE9" i="1"/>
  <c r="AF9" i="1"/>
  <c r="AG9" i="1"/>
  <c r="AH9" i="1"/>
  <c r="AI9" i="1"/>
  <c r="AE10" i="1"/>
  <c r="AF10" i="1"/>
  <c r="AG10" i="1"/>
  <c r="AH10" i="1"/>
  <c r="AI10" i="1"/>
  <c r="AE11" i="1"/>
  <c r="AF11" i="1"/>
  <c r="AG11" i="1"/>
  <c r="AH11" i="1"/>
  <c r="AI11" i="1"/>
  <c r="AE12" i="1"/>
  <c r="AF12" i="1"/>
  <c r="AG12" i="1"/>
  <c r="AH12" i="1"/>
  <c r="AI12" i="1"/>
  <c r="AE13" i="1"/>
  <c r="AF13" i="1"/>
  <c r="AG13" i="1"/>
  <c r="AH13" i="1"/>
  <c r="AI13" i="1"/>
  <c r="AE14" i="1"/>
  <c r="AF14" i="1"/>
  <c r="AG14" i="1"/>
  <c r="AH14" i="1"/>
  <c r="AI14" i="1"/>
  <c r="AE15" i="1"/>
  <c r="AF15" i="1"/>
  <c r="AG15" i="1"/>
  <c r="AH15" i="1"/>
  <c r="AI15" i="1"/>
  <c r="AE16" i="1"/>
  <c r="AF16" i="1"/>
  <c r="AG16" i="1"/>
  <c r="AH16" i="1"/>
  <c r="AI16" i="1"/>
  <c r="AE17" i="1"/>
  <c r="AF17" i="1"/>
  <c r="AG17" i="1"/>
  <c r="AH17" i="1"/>
  <c r="AI17" i="1"/>
  <c r="AE18" i="1"/>
  <c r="AF18" i="1"/>
  <c r="AG18" i="1"/>
  <c r="AH18" i="1"/>
  <c r="AI18" i="1"/>
  <c r="AE19" i="1"/>
  <c r="AF19" i="1"/>
  <c r="AG19" i="1"/>
  <c r="AH19" i="1"/>
  <c r="AI19" i="1"/>
  <c r="AE20" i="1"/>
  <c r="AF20" i="1"/>
  <c r="AG20" i="1"/>
  <c r="AH20" i="1"/>
  <c r="AI20" i="1"/>
  <c r="AE21" i="1"/>
  <c r="AF21" i="1"/>
  <c r="AG21" i="1"/>
  <c r="AH21" i="1"/>
  <c r="AI21" i="1"/>
  <c r="AE22" i="1"/>
  <c r="AF22" i="1"/>
  <c r="AG22" i="1"/>
  <c r="AH22" i="1"/>
  <c r="AI22" i="1"/>
  <c r="AE23" i="1"/>
  <c r="AF23" i="1"/>
  <c r="AG23" i="1"/>
  <c r="AH23" i="1"/>
  <c r="AI23" i="1"/>
  <c r="AE24" i="1"/>
  <c r="AF24" i="1"/>
  <c r="AG24" i="1"/>
  <c r="AH24" i="1"/>
  <c r="AI24" i="1"/>
  <c r="AE25" i="1"/>
  <c r="AF25" i="1"/>
  <c r="AG25" i="1"/>
  <c r="AH25" i="1"/>
  <c r="AI25" i="1"/>
  <c r="AE26" i="1"/>
  <c r="AF26" i="1"/>
  <c r="AG26" i="1"/>
  <c r="AH26" i="1"/>
  <c r="AI26" i="1"/>
  <c r="AE27" i="1"/>
  <c r="AF27" i="1"/>
  <c r="AG27" i="1"/>
  <c r="AH27" i="1"/>
  <c r="AI27" i="1"/>
  <c r="AE28" i="1"/>
  <c r="AF28" i="1"/>
  <c r="AG28" i="1"/>
  <c r="AH28" i="1"/>
  <c r="AI28" i="1"/>
  <c r="AE29" i="1"/>
  <c r="AF29" i="1"/>
  <c r="AG29" i="1"/>
  <c r="AH29" i="1"/>
  <c r="AI29" i="1"/>
  <c r="AE30" i="1"/>
  <c r="AF30" i="1"/>
  <c r="AG30" i="1"/>
  <c r="AH30" i="1"/>
  <c r="AI30" i="1"/>
  <c r="AE31" i="1"/>
  <c r="AF31" i="1"/>
  <c r="AG31" i="1"/>
  <c r="AH31" i="1"/>
  <c r="AI31" i="1"/>
  <c r="AE32" i="1"/>
  <c r="AF32" i="1"/>
  <c r="AG32" i="1"/>
  <c r="AH32" i="1"/>
  <c r="AI32" i="1"/>
  <c r="AE33" i="1"/>
  <c r="AF33" i="1"/>
  <c r="AG33" i="1"/>
  <c r="AH33" i="1"/>
  <c r="AI33" i="1"/>
  <c r="AE34" i="1"/>
  <c r="AF34" i="1"/>
  <c r="AG34" i="1"/>
  <c r="AH34" i="1"/>
  <c r="AI34" i="1"/>
  <c r="AE35" i="1"/>
  <c r="AF35" i="1"/>
  <c r="AG35" i="1"/>
  <c r="AH35" i="1"/>
  <c r="AI35" i="1"/>
  <c r="AE36" i="1"/>
  <c r="AF36" i="1"/>
  <c r="AG36" i="1"/>
  <c r="AH36" i="1"/>
  <c r="AI36" i="1"/>
  <c r="AE37" i="1"/>
  <c r="AF37" i="1"/>
  <c r="AG37" i="1"/>
  <c r="AH37" i="1"/>
  <c r="AI37" i="1"/>
  <c r="AE38" i="1"/>
  <c r="AF38" i="1"/>
  <c r="AG38" i="1"/>
  <c r="AH38" i="1"/>
  <c r="AI38" i="1"/>
  <c r="AE39" i="1"/>
  <c r="AF39" i="1"/>
  <c r="AG39" i="1"/>
  <c r="AH39" i="1"/>
  <c r="AI39" i="1"/>
  <c r="AE40" i="1"/>
  <c r="AF40" i="1"/>
  <c r="AG40" i="1"/>
  <c r="AH40" i="1"/>
  <c r="AI40" i="1"/>
  <c r="AE41" i="1"/>
  <c r="AF41" i="1"/>
  <c r="AG41" i="1"/>
  <c r="AH41" i="1"/>
  <c r="AI41" i="1"/>
  <c r="AE42" i="1"/>
  <c r="AF42" i="1"/>
  <c r="AG42" i="1"/>
  <c r="AH42" i="1"/>
  <c r="AI42" i="1"/>
  <c r="AE43" i="1"/>
  <c r="AF43" i="1"/>
  <c r="AG43" i="1"/>
  <c r="AH43" i="1"/>
  <c r="AI43" i="1"/>
  <c r="AE44" i="1"/>
  <c r="AF44" i="1"/>
  <c r="AG44" i="1"/>
  <c r="AH44" i="1"/>
  <c r="AI44" i="1"/>
  <c r="AE45" i="1"/>
  <c r="AF45" i="1"/>
  <c r="AG45" i="1"/>
  <c r="AH45" i="1"/>
  <c r="AI45" i="1"/>
  <c r="AE46" i="1"/>
  <c r="AF46" i="1"/>
  <c r="AG46" i="1"/>
  <c r="AH46" i="1"/>
  <c r="AI46" i="1"/>
  <c r="AE47" i="1"/>
  <c r="AF47" i="1"/>
  <c r="AG47" i="1"/>
  <c r="AH47" i="1"/>
  <c r="AI47" i="1"/>
  <c r="AE48" i="1"/>
  <c r="AF48" i="1"/>
  <c r="AG48" i="1"/>
  <c r="AH48" i="1"/>
  <c r="AI48" i="1"/>
  <c r="AE49" i="1"/>
  <c r="AF49" i="1"/>
  <c r="AG49" i="1"/>
  <c r="AH49" i="1"/>
  <c r="AI49" i="1"/>
  <c r="AE50" i="1"/>
  <c r="AF50" i="1"/>
  <c r="AG50" i="1"/>
  <c r="AH50" i="1"/>
  <c r="AI50" i="1"/>
  <c r="AE51" i="1"/>
  <c r="AF51" i="1"/>
  <c r="AG51" i="1"/>
  <c r="AH51" i="1"/>
  <c r="AI51" i="1"/>
  <c r="AE52" i="1"/>
  <c r="AF52" i="1"/>
  <c r="AG52" i="1"/>
  <c r="AH52" i="1"/>
  <c r="AI52" i="1"/>
  <c r="AE53" i="1"/>
  <c r="AF53" i="1"/>
  <c r="AG53" i="1"/>
  <c r="AH53" i="1"/>
  <c r="AI53" i="1"/>
  <c r="AE54" i="1"/>
  <c r="AF54" i="1"/>
  <c r="AG54" i="1"/>
  <c r="AH54" i="1"/>
  <c r="AI54" i="1"/>
  <c r="AE55" i="1"/>
  <c r="AF55" i="1"/>
  <c r="AG55" i="1"/>
  <c r="AH55" i="1"/>
  <c r="AI55" i="1"/>
  <c r="AE56" i="1"/>
  <c r="AF56" i="1"/>
  <c r="AG56" i="1"/>
  <c r="AH56" i="1"/>
  <c r="AI56" i="1"/>
  <c r="AE57" i="1"/>
  <c r="AF57" i="1"/>
  <c r="AG57" i="1"/>
  <c r="AH57" i="1"/>
  <c r="AI57" i="1"/>
  <c r="AE58" i="1"/>
  <c r="AF58" i="1"/>
  <c r="AG58" i="1"/>
  <c r="AH58" i="1"/>
  <c r="AI58" i="1"/>
  <c r="AE59" i="1"/>
  <c r="AF59" i="1"/>
  <c r="AG59" i="1"/>
  <c r="AH59" i="1"/>
  <c r="AI59" i="1"/>
  <c r="AE60" i="1"/>
  <c r="AF60" i="1"/>
  <c r="AG60" i="1"/>
  <c r="AH60" i="1"/>
  <c r="AI60" i="1"/>
  <c r="AE61" i="1"/>
  <c r="AF61" i="1"/>
  <c r="AG61" i="1"/>
  <c r="AH61" i="1"/>
  <c r="AI61" i="1"/>
  <c r="AE62" i="1"/>
  <c r="AF62" i="1"/>
  <c r="AG62" i="1"/>
  <c r="AH62" i="1"/>
  <c r="AI62" i="1"/>
  <c r="AE63" i="1"/>
  <c r="AF63" i="1"/>
  <c r="AG63" i="1"/>
  <c r="AH63" i="1"/>
  <c r="AI63" i="1"/>
  <c r="AE64" i="1"/>
  <c r="AF64" i="1"/>
  <c r="AG64" i="1"/>
  <c r="AH64" i="1"/>
  <c r="AI64" i="1"/>
  <c r="AE65" i="1"/>
  <c r="AF65" i="1"/>
  <c r="AG65" i="1"/>
  <c r="AH65" i="1"/>
  <c r="AI65" i="1"/>
  <c r="AE66" i="1"/>
  <c r="AF66" i="1"/>
  <c r="AG66" i="1"/>
  <c r="AH66" i="1"/>
  <c r="AI66" i="1"/>
  <c r="AE67" i="1"/>
  <c r="AF67" i="1"/>
  <c r="AG67" i="1"/>
  <c r="AH67" i="1"/>
  <c r="AI67" i="1"/>
  <c r="AE68" i="1"/>
  <c r="AF68" i="1"/>
  <c r="AG68" i="1"/>
  <c r="AH68" i="1"/>
  <c r="AI68" i="1"/>
  <c r="AE69" i="1"/>
  <c r="AF69" i="1"/>
  <c r="AG69" i="1"/>
  <c r="AH69" i="1"/>
  <c r="AI69" i="1"/>
  <c r="AE70" i="1"/>
  <c r="AF70" i="1"/>
  <c r="AG70" i="1"/>
  <c r="AH70" i="1"/>
  <c r="AI70" i="1"/>
  <c r="AE71" i="1"/>
  <c r="AF71" i="1"/>
  <c r="AG71" i="1"/>
  <c r="AH71" i="1"/>
  <c r="AI71" i="1"/>
  <c r="AE72" i="1"/>
  <c r="AF72" i="1"/>
  <c r="AG72" i="1"/>
  <c r="AH72" i="1"/>
  <c r="AI72" i="1"/>
  <c r="AE73" i="1"/>
  <c r="AF73" i="1"/>
  <c r="AG73" i="1"/>
  <c r="AH73" i="1"/>
  <c r="AI73" i="1"/>
  <c r="AE74" i="1"/>
  <c r="AF74" i="1"/>
  <c r="AG74" i="1"/>
  <c r="AH74" i="1"/>
  <c r="AI74" i="1"/>
  <c r="AE75" i="1"/>
  <c r="AF75" i="1"/>
  <c r="AG75" i="1"/>
  <c r="AH75" i="1"/>
  <c r="AI75" i="1"/>
  <c r="AE76" i="1"/>
  <c r="AF76" i="1"/>
  <c r="AG76" i="1"/>
  <c r="AH76" i="1"/>
  <c r="AI76" i="1"/>
  <c r="AE77" i="1"/>
  <c r="AF77" i="1"/>
  <c r="AG77" i="1"/>
  <c r="AH77" i="1"/>
  <c r="AI77" i="1"/>
  <c r="AE78" i="1"/>
  <c r="AF78" i="1"/>
  <c r="AG78" i="1"/>
  <c r="AH78" i="1"/>
  <c r="AI78" i="1"/>
  <c r="AE79" i="1"/>
  <c r="AF79" i="1"/>
  <c r="AG79" i="1"/>
  <c r="AH79" i="1"/>
  <c r="AI79" i="1"/>
  <c r="AE80" i="1"/>
  <c r="AF80" i="1"/>
  <c r="AG80" i="1"/>
  <c r="AH80" i="1"/>
  <c r="AI80" i="1"/>
  <c r="AE81" i="1"/>
  <c r="AF81" i="1"/>
  <c r="AG81" i="1"/>
  <c r="AH81" i="1"/>
  <c r="AI81" i="1"/>
  <c r="AE82" i="1"/>
  <c r="AF82" i="1"/>
  <c r="AG82" i="1"/>
  <c r="AH82" i="1"/>
  <c r="AI82" i="1"/>
  <c r="AE83" i="1"/>
  <c r="AF83" i="1"/>
  <c r="AG83" i="1"/>
  <c r="AH83" i="1"/>
  <c r="AI83" i="1"/>
  <c r="AE84" i="1"/>
  <c r="AF84" i="1"/>
  <c r="AG84" i="1"/>
  <c r="AH84" i="1"/>
  <c r="AI84" i="1"/>
  <c r="AE85" i="1"/>
  <c r="AF85" i="1"/>
  <c r="AG85" i="1"/>
  <c r="AH85" i="1"/>
  <c r="AI85" i="1"/>
  <c r="AE86" i="1"/>
  <c r="AF86" i="1"/>
  <c r="AG86" i="1"/>
  <c r="AH86" i="1"/>
  <c r="AI86" i="1"/>
  <c r="AE87" i="1"/>
  <c r="AF87" i="1"/>
  <c r="AG87" i="1"/>
  <c r="AH87" i="1"/>
  <c r="AI87" i="1"/>
  <c r="AE88" i="1"/>
  <c r="AF88" i="1"/>
  <c r="AG88" i="1"/>
  <c r="AH88" i="1"/>
  <c r="AI88" i="1"/>
  <c r="AE89" i="1"/>
  <c r="AF89" i="1"/>
  <c r="AG89" i="1"/>
  <c r="AH89" i="1"/>
  <c r="AI89" i="1"/>
  <c r="AE90" i="1"/>
  <c r="AF90" i="1"/>
  <c r="AG90" i="1"/>
  <c r="AH90" i="1"/>
  <c r="AI90" i="1"/>
  <c r="AE91" i="1"/>
  <c r="AF91" i="1"/>
  <c r="AG91" i="1"/>
  <c r="AH91" i="1"/>
  <c r="AI91" i="1"/>
  <c r="AE92" i="1"/>
  <c r="AF92" i="1"/>
  <c r="AG92" i="1"/>
  <c r="AH92" i="1"/>
  <c r="AI92" i="1"/>
  <c r="AE93" i="1"/>
  <c r="AF93" i="1"/>
  <c r="AG93" i="1"/>
  <c r="AH93" i="1"/>
  <c r="AI93" i="1"/>
  <c r="AE94" i="1"/>
  <c r="AF94" i="1"/>
  <c r="AG94" i="1"/>
  <c r="AH94" i="1"/>
  <c r="AI94" i="1"/>
  <c r="AE95" i="1"/>
  <c r="AF95" i="1"/>
  <c r="AG95" i="1"/>
  <c r="AH95" i="1"/>
  <c r="AI95" i="1"/>
  <c r="AE96" i="1"/>
  <c r="AF96" i="1"/>
  <c r="AG96" i="1"/>
  <c r="AH96" i="1"/>
  <c r="AI96" i="1"/>
  <c r="AE97" i="1"/>
  <c r="AF97" i="1"/>
  <c r="AG97" i="1"/>
  <c r="AH97" i="1"/>
  <c r="AI97" i="1"/>
  <c r="AI8" i="1"/>
  <c r="AH8" i="1"/>
  <c r="AG8" i="1"/>
  <c r="AF8" i="1"/>
  <c r="AE8" i="1"/>
  <c r="W9" i="1"/>
  <c r="X9" i="1"/>
  <c r="Y9" i="1"/>
  <c r="Z9" i="1"/>
  <c r="AA9" i="1"/>
  <c r="W10" i="1"/>
  <c r="X10" i="1"/>
  <c r="Y10" i="1"/>
  <c r="Z10" i="1"/>
  <c r="AA10" i="1"/>
  <c r="W11" i="1"/>
  <c r="X11" i="1"/>
  <c r="Y11" i="1"/>
  <c r="Z11" i="1"/>
  <c r="AA11" i="1"/>
  <c r="W12" i="1"/>
  <c r="X12" i="1"/>
  <c r="Y12" i="1"/>
  <c r="Z12" i="1"/>
  <c r="AA12" i="1"/>
  <c r="W13" i="1"/>
  <c r="X13" i="1"/>
  <c r="Y13" i="1"/>
  <c r="Z13" i="1"/>
  <c r="AA13" i="1"/>
  <c r="W14" i="1"/>
  <c r="X14" i="1"/>
  <c r="Y14" i="1"/>
  <c r="Z14" i="1"/>
  <c r="AA14" i="1"/>
  <c r="W15" i="1"/>
  <c r="X15" i="1"/>
  <c r="Y15" i="1"/>
  <c r="Z15" i="1"/>
  <c r="AA15" i="1"/>
  <c r="W16" i="1"/>
  <c r="X16" i="1"/>
  <c r="Y16" i="1"/>
  <c r="Z16" i="1"/>
  <c r="AA16" i="1"/>
  <c r="W17" i="1"/>
  <c r="X17" i="1"/>
  <c r="Y17" i="1"/>
  <c r="Z17" i="1"/>
  <c r="AA17" i="1"/>
  <c r="W18" i="1"/>
  <c r="X18" i="1"/>
  <c r="Y18" i="1"/>
  <c r="Z18" i="1"/>
  <c r="AA18" i="1"/>
  <c r="W19" i="1"/>
  <c r="X19" i="1"/>
  <c r="Y19" i="1"/>
  <c r="Z19" i="1"/>
  <c r="AA19" i="1"/>
  <c r="W20" i="1"/>
  <c r="X20" i="1"/>
  <c r="Y20" i="1"/>
  <c r="Z20" i="1"/>
  <c r="AA20" i="1"/>
  <c r="W21" i="1"/>
  <c r="X21" i="1"/>
  <c r="Y21" i="1"/>
  <c r="Z21" i="1"/>
  <c r="AA21" i="1"/>
  <c r="W22" i="1"/>
  <c r="X22" i="1"/>
  <c r="Y22" i="1"/>
  <c r="Z22" i="1"/>
  <c r="AA22" i="1"/>
  <c r="W23" i="1"/>
  <c r="X23" i="1"/>
  <c r="Y23" i="1"/>
  <c r="Z23" i="1"/>
  <c r="AA23" i="1"/>
  <c r="W24" i="1"/>
  <c r="X24" i="1"/>
  <c r="Y24" i="1"/>
  <c r="Z24" i="1"/>
  <c r="AA24" i="1"/>
  <c r="W25" i="1"/>
  <c r="X25" i="1"/>
  <c r="Y25" i="1"/>
  <c r="Z25" i="1"/>
  <c r="AA25" i="1"/>
  <c r="W26" i="1"/>
  <c r="X26" i="1"/>
  <c r="Y26" i="1"/>
  <c r="Z26" i="1"/>
  <c r="AA26" i="1"/>
  <c r="W27" i="1"/>
  <c r="X27" i="1"/>
  <c r="Y27" i="1"/>
  <c r="Z27" i="1"/>
  <c r="AA27" i="1"/>
  <c r="W28" i="1"/>
  <c r="X28" i="1"/>
  <c r="Y28" i="1"/>
  <c r="Z28" i="1"/>
  <c r="AA28" i="1"/>
  <c r="W29" i="1"/>
  <c r="X29" i="1"/>
  <c r="Y29" i="1"/>
  <c r="Z29" i="1"/>
  <c r="AA29" i="1"/>
  <c r="W30" i="1"/>
  <c r="X30" i="1"/>
  <c r="Y30" i="1"/>
  <c r="Z30" i="1"/>
  <c r="AA30" i="1"/>
  <c r="W31" i="1"/>
  <c r="X31" i="1"/>
  <c r="Y31" i="1"/>
  <c r="Z31" i="1"/>
  <c r="AA31" i="1"/>
  <c r="W32" i="1"/>
  <c r="X32" i="1"/>
  <c r="Y32" i="1"/>
  <c r="Z32" i="1"/>
  <c r="AA32" i="1"/>
  <c r="W33" i="1"/>
  <c r="X33" i="1"/>
  <c r="Y33" i="1"/>
  <c r="Z33" i="1"/>
  <c r="AA33" i="1"/>
  <c r="W34" i="1"/>
  <c r="X34" i="1"/>
  <c r="Y34" i="1"/>
  <c r="Z34" i="1"/>
  <c r="AA34" i="1"/>
  <c r="W35" i="1"/>
  <c r="X35" i="1"/>
  <c r="Y35" i="1"/>
  <c r="Z35" i="1"/>
  <c r="AA35" i="1"/>
  <c r="W36" i="1"/>
  <c r="X36" i="1"/>
  <c r="Y36" i="1"/>
  <c r="Z36" i="1"/>
  <c r="AA36" i="1"/>
  <c r="W37" i="1"/>
  <c r="X37" i="1"/>
  <c r="Y37" i="1"/>
  <c r="Z37" i="1"/>
  <c r="AA37" i="1"/>
  <c r="W38" i="1"/>
  <c r="X38" i="1"/>
  <c r="Y38" i="1"/>
  <c r="Z38" i="1"/>
  <c r="AA38" i="1"/>
  <c r="W39" i="1"/>
  <c r="X39" i="1"/>
  <c r="Y39" i="1"/>
  <c r="Z39" i="1"/>
  <c r="AA39" i="1"/>
  <c r="W40" i="1"/>
  <c r="X40" i="1"/>
  <c r="Y40" i="1"/>
  <c r="Z40" i="1"/>
  <c r="AA40" i="1"/>
  <c r="W41" i="1"/>
  <c r="X41" i="1"/>
  <c r="Y41" i="1"/>
  <c r="Z41" i="1"/>
  <c r="AA41" i="1"/>
  <c r="W42" i="1"/>
  <c r="X42" i="1"/>
  <c r="Y42" i="1"/>
  <c r="Z42" i="1"/>
  <c r="AA42" i="1"/>
  <c r="W43" i="1"/>
  <c r="X43" i="1"/>
  <c r="Y43" i="1"/>
  <c r="Z43" i="1"/>
  <c r="AA43" i="1"/>
  <c r="W44" i="1"/>
  <c r="X44" i="1"/>
  <c r="Y44" i="1"/>
  <c r="Z44" i="1"/>
  <c r="AA44" i="1"/>
  <c r="W45" i="1"/>
  <c r="X45" i="1"/>
  <c r="Y45" i="1"/>
  <c r="Z45" i="1"/>
  <c r="AA45" i="1"/>
  <c r="W46" i="1"/>
  <c r="X46" i="1"/>
  <c r="Y46" i="1"/>
  <c r="Z46" i="1"/>
  <c r="AA46" i="1"/>
  <c r="W47" i="1"/>
  <c r="X47" i="1"/>
  <c r="Y47" i="1"/>
  <c r="Z47" i="1"/>
  <c r="AA47" i="1"/>
  <c r="W48" i="1"/>
  <c r="X48" i="1"/>
  <c r="Y48" i="1"/>
  <c r="Z48" i="1"/>
  <c r="AA48" i="1"/>
  <c r="W49" i="1"/>
  <c r="X49" i="1"/>
  <c r="Y49" i="1"/>
  <c r="Z49" i="1"/>
  <c r="AA49" i="1"/>
  <c r="W50" i="1"/>
  <c r="X50" i="1"/>
  <c r="Y50" i="1"/>
  <c r="Z50" i="1"/>
  <c r="AA50" i="1"/>
  <c r="W51" i="1"/>
  <c r="X51" i="1"/>
  <c r="Y51" i="1"/>
  <c r="Z51" i="1"/>
  <c r="AA51" i="1"/>
  <c r="W52" i="1"/>
  <c r="X52" i="1"/>
  <c r="Y52" i="1"/>
  <c r="Z52" i="1"/>
  <c r="AA52" i="1"/>
  <c r="W53" i="1"/>
  <c r="X53" i="1"/>
  <c r="Y53" i="1"/>
  <c r="Z53" i="1"/>
  <c r="AA53" i="1"/>
  <c r="W54" i="1"/>
  <c r="X54" i="1"/>
  <c r="Y54" i="1"/>
  <c r="Z54" i="1"/>
  <c r="AA54" i="1"/>
  <c r="W55" i="1"/>
  <c r="X55" i="1"/>
  <c r="Y55" i="1"/>
  <c r="Z55" i="1"/>
  <c r="AA55" i="1"/>
  <c r="W56" i="1"/>
  <c r="X56" i="1"/>
  <c r="Y56" i="1"/>
  <c r="Z56" i="1"/>
  <c r="AA56" i="1"/>
  <c r="W57" i="1"/>
  <c r="X57" i="1"/>
  <c r="Y57" i="1"/>
  <c r="Z57" i="1"/>
  <c r="AA57" i="1"/>
  <c r="W58" i="1"/>
  <c r="X58" i="1"/>
  <c r="Y58" i="1"/>
  <c r="Z58" i="1"/>
  <c r="AA58" i="1"/>
  <c r="W59" i="1"/>
  <c r="X59" i="1"/>
  <c r="Y59" i="1"/>
  <c r="Z59" i="1"/>
  <c r="AA59" i="1"/>
  <c r="W60" i="1"/>
  <c r="X60" i="1"/>
  <c r="Y60" i="1"/>
  <c r="Z60" i="1"/>
  <c r="AA60" i="1"/>
  <c r="W61" i="1"/>
  <c r="X61" i="1"/>
  <c r="Y61" i="1"/>
  <c r="Z61" i="1"/>
  <c r="AA61" i="1"/>
  <c r="W62" i="1"/>
  <c r="X62" i="1"/>
  <c r="Y62" i="1"/>
  <c r="Z62" i="1"/>
  <c r="AA62" i="1"/>
  <c r="W63" i="1"/>
  <c r="X63" i="1"/>
  <c r="Y63" i="1"/>
  <c r="Z63" i="1"/>
  <c r="AA63" i="1"/>
  <c r="W64" i="1"/>
  <c r="X64" i="1"/>
  <c r="Y64" i="1"/>
  <c r="Z64" i="1"/>
  <c r="AA64" i="1"/>
  <c r="W65" i="1"/>
  <c r="X65" i="1"/>
  <c r="Y65" i="1"/>
  <c r="Z65" i="1"/>
  <c r="AA65" i="1"/>
  <c r="W66" i="1"/>
  <c r="X66" i="1"/>
  <c r="Y66" i="1"/>
  <c r="Z66" i="1"/>
  <c r="AA66" i="1"/>
  <c r="W67" i="1"/>
  <c r="X67" i="1"/>
  <c r="Y67" i="1"/>
  <c r="Z67" i="1"/>
  <c r="AA67" i="1"/>
  <c r="W68" i="1"/>
  <c r="X68" i="1"/>
  <c r="Y68" i="1"/>
  <c r="Z68" i="1"/>
  <c r="AA68" i="1"/>
  <c r="W69" i="1"/>
  <c r="X69" i="1"/>
  <c r="Y69" i="1"/>
  <c r="Z69" i="1"/>
  <c r="AA69" i="1"/>
  <c r="W70" i="1"/>
  <c r="X70" i="1"/>
  <c r="Y70" i="1"/>
  <c r="Z70" i="1"/>
  <c r="AA70" i="1"/>
  <c r="W71" i="1"/>
  <c r="X71" i="1"/>
  <c r="Y71" i="1"/>
  <c r="Z71" i="1"/>
  <c r="AA71" i="1"/>
  <c r="W72" i="1"/>
  <c r="X72" i="1"/>
  <c r="Y72" i="1"/>
  <c r="Z72" i="1"/>
  <c r="AA72" i="1"/>
  <c r="W73" i="1"/>
  <c r="X73" i="1"/>
  <c r="Y73" i="1"/>
  <c r="Z73" i="1"/>
  <c r="AA73" i="1"/>
  <c r="W74" i="1"/>
  <c r="X74" i="1"/>
  <c r="Y74" i="1"/>
  <c r="Z74" i="1"/>
  <c r="AA74" i="1"/>
  <c r="W75" i="1"/>
  <c r="X75" i="1"/>
  <c r="Y75" i="1"/>
  <c r="Z75" i="1"/>
  <c r="AA75" i="1"/>
  <c r="W76" i="1"/>
  <c r="X76" i="1"/>
  <c r="Y76" i="1"/>
  <c r="Z76" i="1"/>
  <c r="AA76" i="1"/>
  <c r="W77" i="1"/>
  <c r="X77" i="1"/>
  <c r="Y77" i="1"/>
  <c r="Z77" i="1"/>
  <c r="AA77" i="1"/>
  <c r="W78" i="1"/>
  <c r="X78" i="1"/>
  <c r="Y78" i="1"/>
  <c r="Z78" i="1"/>
  <c r="AA78" i="1"/>
  <c r="W79" i="1"/>
  <c r="X79" i="1"/>
  <c r="Y79" i="1"/>
  <c r="Z79" i="1"/>
  <c r="AA79" i="1"/>
  <c r="W80" i="1"/>
  <c r="X80" i="1"/>
  <c r="Y80" i="1"/>
  <c r="Z80" i="1"/>
  <c r="AA80" i="1"/>
  <c r="W81" i="1"/>
  <c r="X81" i="1"/>
  <c r="Y81" i="1"/>
  <c r="Z81" i="1"/>
  <c r="AA81" i="1"/>
  <c r="W82" i="1"/>
  <c r="X82" i="1"/>
  <c r="Y82" i="1"/>
  <c r="Z82" i="1"/>
  <c r="AA82" i="1"/>
  <c r="W83" i="1"/>
  <c r="X83" i="1"/>
  <c r="Y83" i="1"/>
  <c r="Z83" i="1"/>
  <c r="AA83" i="1"/>
  <c r="W84" i="1"/>
  <c r="X84" i="1"/>
  <c r="Y84" i="1"/>
  <c r="Z84" i="1"/>
  <c r="AA84" i="1"/>
  <c r="W85" i="1"/>
  <c r="X85" i="1"/>
  <c r="Y85" i="1"/>
  <c r="Z85" i="1"/>
  <c r="AA85" i="1"/>
  <c r="W86" i="1"/>
  <c r="X86" i="1"/>
  <c r="Y86" i="1"/>
  <c r="Z86" i="1"/>
  <c r="AA86" i="1"/>
  <c r="W87" i="1"/>
  <c r="X87" i="1"/>
  <c r="Y87" i="1"/>
  <c r="Z87" i="1"/>
  <c r="AA87" i="1"/>
  <c r="W88" i="1"/>
  <c r="X88" i="1"/>
  <c r="Y88" i="1"/>
  <c r="Z88" i="1"/>
  <c r="AA88" i="1"/>
  <c r="W89" i="1"/>
  <c r="X89" i="1"/>
  <c r="Y89" i="1"/>
  <c r="Z89" i="1"/>
  <c r="AA89" i="1"/>
  <c r="W90" i="1"/>
  <c r="X90" i="1"/>
  <c r="Y90" i="1"/>
  <c r="Z90" i="1"/>
  <c r="AA90" i="1"/>
  <c r="W91" i="1"/>
  <c r="X91" i="1"/>
  <c r="Y91" i="1"/>
  <c r="Z91" i="1"/>
  <c r="AA91" i="1"/>
  <c r="W92" i="1"/>
  <c r="X92" i="1"/>
  <c r="Y92" i="1"/>
  <c r="Z92" i="1"/>
  <c r="AA92" i="1"/>
  <c r="W93" i="1"/>
  <c r="X93" i="1"/>
  <c r="Y93" i="1"/>
  <c r="Z93" i="1"/>
  <c r="AA93" i="1"/>
  <c r="W94" i="1"/>
  <c r="X94" i="1"/>
  <c r="Y94" i="1"/>
  <c r="Z94" i="1"/>
  <c r="AA94" i="1"/>
  <c r="W95" i="1"/>
  <c r="X95" i="1"/>
  <c r="Y95" i="1"/>
  <c r="Z95" i="1"/>
  <c r="AA95" i="1"/>
  <c r="W96" i="1"/>
  <c r="X96" i="1"/>
  <c r="Y96" i="1"/>
  <c r="Z96" i="1"/>
  <c r="AA96" i="1"/>
  <c r="W97" i="1"/>
  <c r="X97" i="1"/>
  <c r="Y97" i="1"/>
  <c r="Z97" i="1"/>
  <c r="AA97" i="1"/>
  <c r="AA8" i="1"/>
  <c r="Z8" i="1"/>
  <c r="Y8" i="1"/>
  <c r="X8" i="1"/>
  <c r="W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8" i="1"/>
  <c r="R8" i="1"/>
  <c r="Q8" i="1"/>
  <c r="P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W2" i="2"/>
  <c r="V2" i="2"/>
  <c r="AS2" i="2"/>
  <c r="AR2" i="2"/>
  <c r="AQ2" i="2"/>
  <c r="AO2" i="2" s="1"/>
  <c r="AM2" i="2" s="1"/>
  <c r="AK2" i="2" s="1"/>
  <c r="AP2" i="2"/>
  <c r="AN2" i="2" s="1"/>
  <c r="AL2" i="2" s="1"/>
  <c r="AJ2" i="2" s="1"/>
  <c r="AH2" i="2"/>
  <c r="AG2" i="2"/>
  <c r="AF2" i="2"/>
  <c r="AE2" i="2"/>
  <c r="AC2" i="2" s="1"/>
  <c r="AA2" i="2" s="1"/>
  <c r="Y2" i="2" s="1"/>
  <c r="AD2" i="2"/>
  <c r="AB2" i="2" s="1"/>
  <c r="Z2" i="2" s="1"/>
  <c r="U2" i="2"/>
  <c r="S2" i="2" s="1"/>
  <c r="Q2" i="2" s="1"/>
  <c r="O2" i="2" s="1"/>
  <c r="T2" i="2"/>
  <c r="R2" i="2" s="1"/>
  <c r="P2" i="2" s="1"/>
  <c r="N2" i="2" s="1"/>
  <c r="AS3" i="2"/>
  <c r="AQ3" i="2"/>
  <c r="AO3" i="2"/>
  <c r="AM3" i="2"/>
  <c r="AK3" i="2"/>
  <c r="AR3" i="2"/>
  <c r="AP3" i="2"/>
  <c r="AN3" i="2"/>
  <c r="AL3" i="2"/>
  <c r="AJ3" i="2"/>
  <c r="AH3" i="2"/>
  <c r="AF3" i="2"/>
  <c r="AD3" i="2"/>
  <c r="AB3" i="2"/>
  <c r="Z3" i="2"/>
  <c r="AG3" i="2"/>
  <c r="AE3" i="2"/>
  <c r="AC3" i="2"/>
  <c r="AA3" i="2"/>
  <c r="Y3" i="2"/>
  <c r="W3" i="2"/>
  <c r="U3" i="2"/>
  <c r="S3" i="2"/>
  <c r="Q3" i="2"/>
  <c r="O3" i="2"/>
  <c r="V3" i="2"/>
  <c r="T3" i="2"/>
  <c r="R3" i="2"/>
  <c r="P3" i="2"/>
  <c r="N3" i="2"/>
  <c r="A3" i="2" a="1"/>
  <c r="C7" i="1"/>
  <c r="B7" i="1" a="1"/>
  <c r="D7" i="1"/>
  <c r="A3" i="2" l="1"/>
  <c r="B7" i="1"/>
  <c r="B81" i="1" l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A14" i="1" l="1"/>
  <c r="BB14" i="1"/>
  <c r="BA15" i="1"/>
  <c r="BB15" i="1"/>
  <c r="BA16" i="1"/>
  <c r="BB16" i="1"/>
  <c r="BA17" i="1"/>
  <c r="BB17" i="1"/>
  <c r="BA18" i="1"/>
  <c r="BB18" i="1"/>
  <c r="BA19" i="1"/>
  <c r="BB19" i="1"/>
  <c r="BA20" i="1"/>
  <c r="BB20" i="1"/>
  <c r="BA21" i="1"/>
  <c r="BB21" i="1"/>
  <c r="BA22" i="1"/>
  <c r="BB22" i="1"/>
  <c r="BA23" i="1"/>
  <c r="BB23" i="1"/>
  <c r="BA24" i="1"/>
  <c r="BB24" i="1"/>
  <c r="BA25" i="1"/>
  <c r="BB25" i="1"/>
  <c r="BA26" i="1"/>
  <c r="BB26" i="1"/>
  <c r="BA27" i="1"/>
  <c r="BB27" i="1"/>
  <c r="BA28" i="1"/>
  <c r="BB28" i="1"/>
  <c r="BA29" i="1"/>
  <c r="BB29" i="1"/>
  <c r="BA30" i="1"/>
  <c r="BB30" i="1"/>
  <c r="BA31" i="1"/>
  <c r="BB31" i="1"/>
  <c r="BA32" i="1"/>
  <c r="BB32" i="1"/>
  <c r="BA33" i="1"/>
  <c r="BB33" i="1"/>
  <c r="BA34" i="1"/>
  <c r="BB34" i="1"/>
  <c r="BA35" i="1"/>
  <c r="BB35" i="1"/>
  <c r="BA36" i="1"/>
  <c r="BB36" i="1"/>
  <c r="BA37" i="1"/>
  <c r="BB37" i="1"/>
  <c r="BA38" i="1"/>
  <c r="BB38" i="1"/>
  <c r="BA39" i="1"/>
  <c r="BB39" i="1"/>
  <c r="BA40" i="1"/>
  <c r="BB40" i="1"/>
  <c r="BA41" i="1"/>
  <c r="BB41" i="1"/>
  <c r="BA42" i="1"/>
  <c r="BB42" i="1"/>
  <c r="BA43" i="1"/>
  <c r="BB43" i="1"/>
  <c r="BA44" i="1"/>
  <c r="BB44" i="1"/>
  <c r="BA45" i="1"/>
  <c r="BB45" i="1"/>
  <c r="BA46" i="1"/>
  <c r="BB46" i="1"/>
  <c r="BA47" i="1"/>
  <c r="BB47" i="1"/>
  <c r="BA48" i="1"/>
  <c r="BB48" i="1"/>
  <c r="BA49" i="1"/>
  <c r="BB49" i="1"/>
  <c r="BA50" i="1"/>
  <c r="BB50" i="1"/>
  <c r="BA51" i="1"/>
  <c r="BB51" i="1"/>
  <c r="BA52" i="1"/>
  <c r="BB52" i="1"/>
  <c r="BA53" i="1"/>
  <c r="BB53" i="1"/>
  <c r="BA54" i="1"/>
  <c r="BB54" i="1"/>
  <c r="BA55" i="1"/>
  <c r="BB55" i="1"/>
  <c r="BA56" i="1"/>
  <c r="BB56" i="1"/>
  <c r="BA57" i="1"/>
  <c r="BB57" i="1"/>
  <c r="BA58" i="1"/>
  <c r="BB58" i="1"/>
  <c r="BA59" i="1"/>
  <c r="BB59" i="1"/>
  <c r="BA60" i="1"/>
  <c r="BB60" i="1"/>
  <c r="BA61" i="1"/>
  <c r="BB61" i="1"/>
  <c r="BA62" i="1"/>
  <c r="BB62" i="1"/>
  <c r="BA63" i="1"/>
  <c r="BB63" i="1"/>
  <c r="BA64" i="1"/>
  <c r="BB64" i="1"/>
  <c r="BA65" i="1"/>
  <c r="BB65" i="1"/>
  <c r="BA66" i="1"/>
  <c r="BB66" i="1"/>
  <c r="BA67" i="1"/>
  <c r="BB67" i="1"/>
  <c r="BA68" i="1"/>
  <c r="BB68" i="1"/>
  <c r="BA69" i="1"/>
  <c r="BB69" i="1"/>
  <c r="BA70" i="1"/>
  <c r="BB70" i="1"/>
  <c r="BA71" i="1"/>
  <c r="BB71" i="1"/>
  <c r="BA72" i="1"/>
  <c r="BB72" i="1"/>
  <c r="BA73" i="1"/>
  <c r="BB73" i="1"/>
  <c r="BA74" i="1"/>
  <c r="BB74" i="1"/>
  <c r="BA75" i="1"/>
  <c r="BB75" i="1"/>
  <c r="BA76" i="1"/>
  <c r="BB76" i="1"/>
  <c r="BA77" i="1"/>
  <c r="BB77" i="1"/>
  <c r="BA78" i="1"/>
  <c r="BB78" i="1"/>
  <c r="BA79" i="1"/>
  <c r="BB79" i="1"/>
  <c r="BA80" i="1"/>
  <c r="BB80" i="1"/>
  <c r="BA81" i="1"/>
  <c r="BB81" i="1"/>
  <c r="BA82" i="1"/>
  <c r="BB82" i="1"/>
  <c r="BA83" i="1"/>
  <c r="BB83" i="1"/>
  <c r="BA84" i="1"/>
  <c r="BB84" i="1"/>
  <c r="BA85" i="1"/>
  <c r="BB85" i="1"/>
  <c r="BA86" i="1"/>
  <c r="BB86" i="1"/>
  <c r="BA87" i="1"/>
  <c r="BB87" i="1"/>
  <c r="BA88" i="1"/>
  <c r="BB88" i="1"/>
  <c r="BA89" i="1"/>
  <c r="BB89" i="1"/>
  <c r="BA90" i="1"/>
  <c r="BB90" i="1"/>
  <c r="BA91" i="1"/>
  <c r="BB91" i="1"/>
  <c r="BA92" i="1"/>
  <c r="BB92" i="1"/>
  <c r="BA93" i="1"/>
  <c r="BB93" i="1"/>
  <c r="BA94" i="1"/>
  <c r="BB94" i="1"/>
  <c r="BA95" i="1"/>
  <c r="BB95" i="1"/>
  <c r="BA96" i="1"/>
  <c r="BB96" i="1"/>
  <c r="BA97" i="1"/>
  <c r="BB97" i="1"/>
  <c r="BA98" i="1"/>
  <c r="BB98" i="1"/>
  <c r="BA99" i="1"/>
  <c r="BB99" i="1"/>
  <c r="BA100" i="1"/>
  <c r="BB100" i="1"/>
  <c r="BA101" i="1"/>
  <c r="BB101" i="1"/>
  <c r="BA102" i="1"/>
  <c r="BB102" i="1"/>
  <c r="BA103" i="1"/>
  <c r="BB103" i="1"/>
  <c r="BA104" i="1"/>
  <c r="BB104" i="1"/>
  <c r="BA105" i="1"/>
  <c r="BB105" i="1"/>
  <c r="BA106" i="1"/>
  <c r="BB106" i="1"/>
  <c r="BA107" i="1"/>
  <c r="BB107" i="1"/>
  <c r="BA108" i="1"/>
  <c r="BB108" i="1"/>
  <c r="BA109" i="1"/>
  <c r="BB109" i="1"/>
  <c r="BA110" i="1"/>
  <c r="BB110" i="1"/>
  <c r="BA111" i="1"/>
  <c r="BB111" i="1"/>
  <c r="BA112" i="1"/>
  <c r="BB112" i="1"/>
  <c r="BA113" i="1"/>
  <c r="BB113" i="1"/>
  <c r="BA114" i="1"/>
  <c r="BB114" i="1"/>
  <c r="BA115" i="1"/>
  <c r="BB115" i="1"/>
  <c r="BA116" i="1"/>
  <c r="BB116" i="1"/>
  <c r="BA117" i="1"/>
  <c r="BB117" i="1"/>
  <c r="BA118" i="1"/>
  <c r="BB118" i="1"/>
  <c r="BA119" i="1"/>
  <c r="BB119" i="1"/>
  <c r="BA120" i="1"/>
  <c r="BB120" i="1"/>
  <c r="BA121" i="1"/>
  <c r="BB121" i="1"/>
  <c r="BA122" i="1"/>
  <c r="BB122" i="1"/>
  <c r="BA123" i="1"/>
  <c r="BB123" i="1"/>
  <c r="BA124" i="1"/>
  <c r="BB124" i="1"/>
  <c r="BA125" i="1"/>
  <c r="BB125" i="1"/>
  <c r="BA126" i="1"/>
  <c r="BB126" i="1"/>
  <c r="BA127" i="1"/>
  <c r="BB127" i="1"/>
  <c r="BA128" i="1"/>
  <c r="BB128" i="1"/>
  <c r="BA129" i="1"/>
  <c r="BB129" i="1"/>
  <c r="BA130" i="1"/>
  <c r="BB130" i="1"/>
  <c r="BA131" i="1"/>
  <c r="BB131" i="1"/>
  <c r="BA132" i="1"/>
  <c r="BB132" i="1"/>
  <c r="BA133" i="1"/>
  <c r="BB133" i="1"/>
  <c r="BA134" i="1"/>
  <c r="BB134" i="1"/>
  <c r="BA135" i="1"/>
  <c r="BB135" i="1"/>
  <c r="BA136" i="1"/>
  <c r="BB136" i="1"/>
  <c r="BA137" i="1"/>
  <c r="BB137" i="1"/>
  <c r="BA138" i="1"/>
  <c r="BB138" i="1"/>
  <c r="BA139" i="1"/>
  <c r="BB139" i="1"/>
  <c r="BA140" i="1"/>
  <c r="BB140" i="1"/>
  <c r="BA141" i="1"/>
  <c r="BB141" i="1"/>
  <c r="BA142" i="1"/>
  <c r="BB142" i="1"/>
  <c r="BA143" i="1"/>
  <c r="BB143" i="1"/>
  <c r="BA144" i="1"/>
  <c r="BB144" i="1"/>
  <c r="BA145" i="1"/>
  <c r="BB145" i="1"/>
  <c r="BA146" i="1"/>
  <c r="BB146" i="1"/>
  <c r="BA147" i="1"/>
  <c r="BB147" i="1"/>
  <c r="BA148" i="1"/>
  <c r="BB148" i="1"/>
  <c r="BA149" i="1"/>
  <c r="BB149" i="1"/>
  <c r="BA150" i="1"/>
  <c r="BB150" i="1"/>
  <c r="BA151" i="1"/>
  <c r="BB151" i="1"/>
  <c r="BA152" i="1"/>
  <c r="BB152" i="1"/>
  <c r="BA153" i="1"/>
  <c r="BB153" i="1"/>
  <c r="BA154" i="1"/>
  <c r="BB154" i="1"/>
  <c r="BA155" i="1"/>
  <c r="BB155" i="1"/>
  <c r="BA156" i="1"/>
  <c r="BB156" i="1"/>
  <c r="BA157" i="1"/>
  <c r="BB157" i="1"/>
  <c r="BA158" i="1"/>
  <c r="BB158" i="1"/>
  <c r="BA159" i="1"/>
  <c r="BB159" i="1"/>
  <c r="BA160" i="1"/>
  <c r="BB160" i="1"/>
  <c r="BA161" i="1"/>
  <c r="BB161" i="1"/>
  <c r="BA162" i="1"/>
  <c r="BB162" i="1"/>
  <c r="BA163" i="1"/>
  <c r="BB163" i="1"/>
  <c r="BA164" i="1"/>
  <c r="BB164" i="1"/>
  <c r="BA165" i="1"/>
  <c r="BB165" i="1"/>
  <c r="BA166" i="1"/>
  <c r="BB166" i="1"/>
  <c r="BA167" i="1"/>
  <c r="BB167" i="1"/>
  <c r="BA168" i="1"/>
  <c r="BB168" i="1"/>
  <c r="BA169" i="1"/>
  <c r="BB169" i="1"/>
  <c r="BA170" i="1"/>
  <c r="BB170" i="1"/>
  <c r="BA171" i="1"/>
  <c r="BB171" i="1"/>
  <c r="BA172" i="1"/>
  <c r="BB172" i="1"/>
  <c r="BA173" i="1"/>
  <c r="BB173" i="1"/>
  <c r="BA174" i="1"/>
  <c r="BB174" i="1"/>
  <c r="BA175" i="1"/>
  <c r="BB175" i="1"/>
  <c r="BA176" i="1"/>
  <c r="BB176" i="1"/>
  <c r="BA177" i="1"/>
  <c r="BB177" i="1"/>
  <c r="BA178" i="1"/>
  <c r="BB178" i="1"/>
  <c r="BA179" i="1"/>
  <c r="BB179" i="1"/>
  <c r="BA180" i="1"/>
  <c r="BB180" i="1"/>
  <c r="BA181" i="1"/>
  <c r="BB181" i="1"/>
  <c r="BA182" i="1"/>
  <c r="BB182" i="1"/>
  <c r="BA183" i="1"/>
  <c r="BB183" i="1"/>
  <c r="BA184" i="1"/>
  <c r="BB184" i="1"/>
  <c r="BA185" i="1"/>
  <c r="BB185" i="1"/>
  <c r="BA186" i="1"/>
  <c r="BB186" i="1"/>
  <c r="BA187" i="1"/>
  <c r="BB187" i="1"/>
  <c r="BA188" i="1"/>
  <c r="BB188" i="1"/>
  <c r="BA189" i="1"/>
  <c r="BB189" i="1"/>
  <c r="BA190" i="1"/>
  <c r="BB190" i="1"/>
  <c r="BA191" i="1"/>
  <c r="BB191" i="1"/>
  <c r="BA192" i="1"/>
  <c r="BB192" i="1"/>
  <c r="BA193" i="1"/>
  <c r="BB193" i="1"/>
  <c r="BA194" i="1"/>
  <c r="BB194" i="1"/>
  <c r="BA195" i="1"/>
  <c r="BB195" i="1"/>
  <c r="BA196" i="1"/>
  <c r="BB196" i="1"/>
  <c r="BA197" i="1"/>
  <c r="BB197" i="1"/>
  <c r="BA198" i="1"/>
  <c r="BB198" i="1"/>
  <c r="BA199" i="1"/>
  <c r="BB199" i="1"/>
  <c r="BA200" i="1"/>
  <c r="BB200" i="1"/>
  <c r="BA201" i="1"/>
  <c r="BB201" i="1"/>
  <c r="BA202" i="1"/>
  <c r="BB202" i="1"/>
  <c r="BA9" i="1"/>
  <c r="BB9" i="1"/>
  <c r="BA10" i="1"/>
  <c r="BB10" i="1"/>
  <c r="BA11" i="1"/>
  <c r="BB11" i="1"/>
  <c r="BA12" i="1"/>
  <c r="BB12" i="1"/>
  <c r="BA13" i="1"/>
  <c r="BB13" i="1"/>
  <c r="BB8" i="1"/>
  <c r="BA8" i="1"/>
  <c r="B3" i="2" a="1"/>
  <c r="B3" i="2" l="1"/>
  <c r="AJ8" i="1"/>
  <c r="AK8" i="1" s="1"/>
  <c r="AL8" i="1"/>
  <c r="M8" i="1" l="1"/>
  <c r="AT202" i="1" l="1"/>
  <c r="AS202" i="1"/>
  <c r="AL202" i="1"/>
  <c r="AJ202" i="1"/>
  <c r="AK202" i="1" s="1"/>
  <c r="M202" i="1"/>
  <c r="L202" i="1"/>
  <c r="AT201" i="1"/>
  <c r="AS201" i="1"/>
  <c r="AL201" i="1"/>
  <c r="AJ201" i="1"/>
  <c r="AK201" i="1" s="1"/>
  <c r="M201" i="1"/>
  <c r="L201" i="1"/>
  <c r="AT200" i="1"/>
  <c r="AS200" i="1"/>
  <c r="AL200" i="1"/>
  <c r="AJ200" i="1"/>
  <c r="AK200" i="1" s="1"/>
  <c r="M200" i="1"/>
  <c r="L200" i="1"/>
  <c r="AT199" i="1"/>
  <c r="AS199" i="1"/>
  <c r="AL199" i="1"/>
  <c r="AJ199" i="1"/>
  <c r="AK199" i="1" s="1"/>
  <c r="M199" i="1"/>
  <c r="L199" i="1"/>
  <c r="AT198" i="1"/>
  <c r="AS198" i="1"/>
  <c r="AL198" i="1"/>
  <c r="AJ198" i="1"/>
  <c r="AK198" i="1" s="1"/>
  <c r="M198" i="1"/>
  <c r="L198" i="1"/>
  <c r="AT197" i="1"/>
  <c r="AS197" i="1"/>
  <c r="AL197" i="1"/>
  <c r="AJ197" i="1"/>
  <c r="AK197" i="1" s="1"/>
  <c r="M197" i="1"/>
  <c r="L197" i="1"/>
  <c r="AT196" i="1"/>
  <c r="AS196" i="1"/>
  <c r="AL196" i="1"/>
  <c r="AJ196" i="1"/>
  <c r="AK196" i="1" s="1"/>
  <c r="M196" i="1"/>
  <c r="L196" i="1"/>
  <c r="AT195" i="1"/>
  <c r="AS195" i="1"/>
  <c r="AL195" i="1"/>
  <c r="AJ195" i="1"/>
  <c r="AK195" i="1" s="1"/>
  <c r="M195" i="1"/>
  <c r="L195" i="1"/>
  <c r="AT194" i="1"/>
  <c r="AS194" i="1"/>
  <c r="AL194" i="1"/>
  <c r="AJ194" i="1"/>
  <c r="AK194" i="1" s="1"/>
  <c r="M194" i="1"/>
  <c r="L194" i="1"/>
  <c r="AT193" i="1"/>
  <c r="AS193" i="1"/>
  <c r="AL193" i="1"/>
  <c r="AJ193" i="1"/>
  <c r="AK193" i="1" s="1"/>
  <c r="M193" i="1"/>
  <c r="L193" i="1"/>
  <c r="AT192" i="1"/>
  <c r="AS192" i="1"/>
  <c r="AL192" i="1"/>
  <c r="AJ192" i="1"/>
  <c r="AK192" i="1" s="1"/>
  <c r="M192" i="1"/>
  <c r="L192" i="1"/>
  <c r="AT191" i="1"/>
  <c r="AS191" i="1"/>
  <c r="AL191" i="1"/>
  <c r="AJ191" i="1"/>
  <c r="AK191" i="1" s="1"/>
  <c r="M191" i="1"/>
  <c r="L191" i="1"/>
  <c r="AT190" i="1"/>
  <c r="AS190" i="1"/>
  <c r="AL190" i="1"/>
  <c r="AJ190" i="1"/>
  <c r="AK190" i="1" s="1"/>
  <c r="M190" i="1"/>
  <c r="L190" i="1"/>
  <c r="AT189" i="1"/>
  <c r="AS189" i="1"/>
  <c r="AL189" i="1"/>
  <c r="AJ189" i="1"/>
  <c r="AK189" i="1" s="1"/>
  <c r="M189" i="1"/>
  <c r="L189" i="1"/>
  <c r="AT188" i="1"/>
  <c r="AS188" i="1"/>
  <c r="AL188" i="1"/>
  <c r="AJ188" i="1"/>
  <c r="AK188" i="1" s="1"/>
  <c r="M188" i="1"/>
  <c r="L188" i="1"/>
  <c r="AT187" i="1"/>
  <c r="AS187" i="1"/>
  <c r="AL187" i="1"/>
  <c r="AJ187" i="1"/>
  <c r="AK187" i="1" s="1"/>
  <c r="M187" i="1"/>
  <c r="L187" i="1"/>
  <c r="AT186" i="1"/>
  <c r="AS186" i="1"/>
  <c r="AL186" i="1"/>
  <c r="AJ186" i="1"/>
  <c r="AK186" i="1" s="1"/>
  <c r="M186" i="1"/>
  <c r="L186" i="1"/>
  <c r="AT185" i="1"/>
  <c r="AS185" i="1"/>
  <c r="AL185" i="1"/>
  <c r="AJ185" i="1"/>
  <c r="AK185" i="1" s="1"/>
  <c r="M185" i="1"/>
  <c r="L185" i="1"/>
  <c r="AT184" i="1"/>
  <c r="AS184" i="1"/>
  <c r="AL184" i="1"/>
  <c r="AJ184" i="1"/>
  <c r="AK184" i="1" s="1"/>
  <c r="M184" i="1"/>
  <c r="L184" i="1"/>
  <c r="AT183" i="1"/>
  <c r="AS183" i="1"/>
  <c r="AL183" i="1"/>
  <c r="AJ183" i="1"/>
  <c r="AK183" i="1" s="1"/>
  <c r="M183" i="1"/>
  <c r="L183" i="1"/>
  <c r="AT182" i="1"/>
  <c r="AS182" i="1"/>
  <c r="AL182" i="1"/>
  <c r="AJ182" i="1"/>
  <c r="AK182" i="1" s="1"/>
  <c r="M182" i="1"/>
  <c r="L182" i="1"/>
  <c r="AT181" i="1"/>
  <c r="AS181" i="1"/>
  <c r="AL181" i="1"/>
  <c r="AJ181" i="1"/>
  <c r="AK181" i="1" s="1"/>
  <c r="M181" i="1"/>
  <c r="L181" i="1"/>
  <c r="AT180" i="1"/>
  <c r="AS180" i="1"/>
  <c r="AL180" i="1"/>
  <c r="AJ180" i="1"/>
  <c r="AK180" i="1" s="1"/>
  <c r="M180" i="1"/>
  <c r="L180" i="1"/>
  <c r="AT179" i="1"/>
  <c r="AS179" i="1"/>
  <c r="AL179" i="1"/>
  <c r="AJ179" i="1"/>
  <c r="AK179" i="1" s="1"/>
  <c r="M179" i="1"/>
  <c r="L179" i="1"/>
  <c r="AT178" i="1"/>
  <c r="AS178" i="1"/>
  <c r="AL178" i="1"/>
  <c r="AJ178" i="1"/>
  <c r="AK178" i="1" s="1"/>
  <c r="M178" i="1"/>
  <c r="L178" i="1"/>
  <c r="AT177" i="1"/>
  <c r="AS177" i="1"/>
  <c r="AL177" i="1"/>
  <c r="AJ177" i="1"/>
  <c r="AK177" i="1" s="1"/>
  <c r="M177" i="1"/>
  <c r="L177" i="1"/>
  <c r="AT176" i="1"/>
  <c r="AS176" i="1"/>
  <c r="AL176" i="1"/>
  <c r="AJ176" i="1"/>
  <c r="AK176" i="1" s="1"/>
  <c r="M176" i="1"/>
  <c r="L176" i="1"/>
  <c r="AT175" i="1"/>
  <c r="AS175" i="1"/>
  <c r="AL175" i="1"/>
  <c r="AJ175" i="1"/>
  <c r="AK175" i="1" s="1"/>
  <c r="M175" i="1"/>
  <c r="L175" i="1"/>
  <c r="AT174" i="1"/>
  <c r="AS174" i="1"/>
  <c r="AL174" i="1"/>
  <c r="AJ174" i="1"/>
  <c r="AK174" i="1" s="1"/>
  <c r="M174" i="1"/>
  <c r="L174" i="1"/>
  <c r="AT173" i="1"/>
  <c r="AS173" i="1"/>
  <c r="AL173" i="1"/>
  <c r="AJ173" i="1"/>
  <c r="AK173" i="1" s="1"/>
  <c r="M173" i="1"/>
  <c r="L173" i="1"/>
  <c r="AT172" i="1"/>
  <c r="AS172" i="1"/>
  <c r="AL172" i="1"/>
  <c r="AJ172" i="1"/>
  <c r="AK172" i="1" s="1"/>
  <c r="M172" i="1"/>
  <c r="L172" i="1"/>
  <c r="AT171" i="1"/>
  <c r="AS171" i="1"/>
  <c r="AL171" i="1"/>
  <c r="AJ171" i="1"/>
  <c r="AK171" i="1" s="1"/>
  <c r="M171" i="1"/>
  <c r="L171" i="1"/>
  <c r="AT170" i="1"/>
  <c r="AS170" i="1"/>
  <c r="AL170" i="1"/>
  <c r="AJ170" i="1"/>
  <c r="AK170" i="1" s="1"/>
  <c r="M170" i="1"/>
  <c r="L170" i="1"/>
  <c r="AT169" i="1"/>
  <c r="AS169" i="1"/>
  <c r="AL169" i="1"/>
  <c r="AJ169" i="1"/>
  <c r="AK169" i="1" s="1"/>
  <c r="M169" i="1"/>
  <c r="L169" i="1"/>
  <c r="AT168" i="1"/>
  <c r="AS168" i="1"/>
  <c r="AL168" i="1"/>
  <c r="AJ168" i="1"/>
  <c r="AK168" i="1" s="1"/>
  <c r="M168" i="1"/>
  <c r="L168" i="1"/>
  <c r="AT167" i="1"/>
  <c r="AS167" i="1"/>
  <c r="AL167" i="1"/>
  <c r="AJ167" i="1"/>
  <c r="AK167" i="1" s="1"/>
  <c r="M167" i="1"/>
  <c r="L167" i="1"/>
  <c r="AT166" i="1"/>
  <c r="AS166" i="1"/>
  <c r="AL166" i="1"/>
  <c r="AJ166" i="1"/>
  <c r="AK166" i="1" s="1"/>
  <c r="M166" i="1"/>
  <c r="L166" i="1"/>
  <c r="AT165" i="1"/>
  <c r="AS165" i="1"/>
  <c r="AL165" i="1"/>
  <c r="AJ165" i="1"/>
  <c r="AK165" i="1" s="1"/>
  <c r="M165" i="1"/>
  <c r="L165" i="1"/>
  <c r="AT164" i="1"/>
  <c r="AS164" i="1"/>
  <c r="AL164" i="1"/>
  <c r="AJ164" i="1"/>
  <c r="AK164" i="1" s="1"/>
  <c r="M164" i="1"/>
  <c r="L164" i="1"/>
  <c r="AT163" i="1"/>
  <c r="AS163" i="1"/>
  <c r="AL163" i="1"/>
  <c r="AJ163" i="1"/>
  <c r="AK163" i="1" s="1"/>
  <c r="M163" i="1"/>
  <c r="L163" i="1"/>
  <c r="AT162" i="1"/>
  <c r="AS162" i="1"/>
  <c r="AL162" i="1"/>
  <c r="AJ162" i="1"/>
  <c r="AK162" i="1" s="1"/>
  <c r="M162" i="1"/>
  <c r="L162" i="1"/>
  <c r="AT161" i="1"/>
  <c r="AS161" i="1"/>
  <c r="AL161" i="1"/>
  <c r="AJ161" i="1"/>
  <c r="AK161" i="1" s="1"/>
  <c r="M161" i="1"/>
  <c r="L161" i="1"/>
  <c r="AT160" i="1"/>
  <c r="AS160" i="1"/>
  <c r="AL160" i="1"/>
  <c r="AJ160" i="1"/>
  <c r="AK160" i="1" s="1"/>
  <c r="M160" i="1"/>
  <c r="L160" i="1"/>
  <c r="AT159" i="1"/>
  <c r="AS159" i="1"/>
  <c r="AL159" i="1"/>
  <c r="AJ159" i="1"/>
  <c r="AK159" i="1" s="1"/>
  <c r="M159" i="1"/>
  <c r="L159" i="1"/>
  <c r="AT158" i="1"/>
  <c r="AS158" i="1"/>
  <c r="AL158" i="1"/>
  <c r="AJ158" i="1"/>
  <c r="AK158" i="1" s="1"/>
  <c r="M158" i="1"/>
  <c r="L158" i="1"/>
  <c r="AT157" i="1"/>
  <c r="AS157" i="1"/>
  <c r="AL157" i="1"/>
  <c r="AJ157" i="1"/>
  <c r="AK157" i="1" s="1"/>
  <c r="M157" i="1"/>
  <c r="L157" i="1"/>
  <c r="AT156" i="1"/>
  <c r="AS156" i="1"/>
  <c r="AL156" i="1"/>
  <c r="AJ156" i="1"/>
  <c r="AK156" i="1" s="1"/>
  <c r="M156" i="1"/>
  <c r="L156" i="1"/>
  <c r="AT155" i="1"/>
  <c r="AS155" i="1"/>
  <c r="AL155" i="1"/>
  <c r="AJ155" i="1"/>
  <c r="AK155" i="1" s="1"/>
  <c r="M155" i="1"/>
  <c r="L155" i="1"/>
  <c r="AT154" i="1"/>
  <c r="AS154" i="1"/>
  <c r="AL154" i="1"/>
  <c r="AJ154" i="1"/>
  <c r="AK154" i="1" s="1"/>
  <c r="M154" i="1"/>
  <c r="L154" i="1"/>
  <c r="AT153" i="1"/>
  <c r="AS153" i="1"/>
  <c r="AL153" i="1"/>
  <c r="AJ153" i="1"/>
  <c r="AK153" i="1" s="1"/>
  <c r="M153" i="1"/>
  <c r="L153" i="1"/>
  <c r="AT152" i="1"/>
  <c r="AS152" i="1"/>
  <c r="AL152" i="1"/>
  <c r="AJ152" i="1"/>
  <c r="AK152" i="1" s="1"/>
  <c r="M152" i="1"/>
  <c r="L152" i="1"/>
  <c r="AT151" i="1"/>
  <c r="AS151" i="1"/>
  <c r="AL151" i="1"/>
  <c r="AJ151" i="1"/>
  <c r="AK151" i="1" s="1"/>
  <c r="M151" i="1"/>
  <c r="L151" i="1"/>
  <c r="AT150" i="1"/>
  <c r="AS150" i="1"/>
  <c r="AL150" i="1"/>
  <c r="AJ150" i="1"/>
  <c r="AK150" i="1" s="1"/>
  <c r="M150" i="1"/>
  <c r="L150" i="1"/>
  <c r="AT149" i="1"/>
  <c r="AS149" i="1"/>
  <c r="AL149" i="1"/>
  <c r="AJ149" i="1"/>
  <c r="AK149" i="1" s="1"/>
  <c r="M149" i="1"/>
  <c r="L149" i="1"/>
  <c r="AT148" i="1"/>
  <c r="AS148" i="1"/>
  <c r="AL148" i="1"/>
  <c r="AJ148" i="1"/>
  <c r="AK148" i="1" s="1"/>
  <c r="M148" i="1"/>
  <c r="L148" i="1"/>
  <c r="AT147" i="1"/>
  <c r="AS147" i="1"/>
  <c r="AL147" i="1"/>
  <c r="AJ147" i="1"/>
  <c r="AK147" i="1" s="1"/>
  <c r="M147" i="1"/>
  <c r="L147" i="1"/>
  <c r="AT146" i="1"/>
  <c r="AS146" i="1"/>
  <c r="AL146" i="1"/>
  <c r="AJ146" i="1"/>
  <c r="AK146" i="1" s="1"/>
  <c r="M146" i="1"/>
  <c r="L146" i="1"/>
  <c r="AT145" i="1"/>
  <c r="AS145" i="1"/>
  <c r="AL145" i="1"/>
  <c r="AJ145" i="1"/>
  <c r="AK145" i="1" s="1"/>
  <c r="M145" i="1"/>
  <c r="L145" i="1"/>
  <c r="AT144" i="1"/>
  <c r="AS144" i="1"/>
  <c r="AL144" i="1"/>
  <c r="AJ144" i="1"/>
  <c r="AK144" i="1" s="1"/>
  <c r="M144" i="1"/>
  <c r="L144" i="1"/>
  <c r="AT143" i="1"/>
  <c r="AS143" i="1"/>
  <c r="AL143" i="1"/>
  <c r="AJ143" i="1"/>
  <c r="AK143" i="1" s="1"/>
  <c r="M143" i="1"/>
  <c r="L143" i="1"/>
  <c r="AT142" i="1"/>
  <c r="AS142" i="1"/>
  <c r="AL142" i="1"/>
  <c r="AJ142" i="1"/>
  <c r="AK142" i="1" s="1"/>
  <c r="M142" i="1"/>
  <c r="L142" i="1"/>
  <c r="AT141" i="1"/>
  <c r="AS141" i="1"/>
  <c r="AL141" i="1"/>
  <c r="AJ141" i="1"/>
  <c r="AK141" i="1" s="1"/>
  <c r="M141" i="1"/>
  <c r="L141" i="1"/>
  <c r="AT140" i="1"/>
  <c r="AS140" i="1"/>
  <c r="AL140" i="1"/>
  <c r="AJ140" i="1"/>
  <c r="AK140" i="1" s="1"/>
  <c r="M140" i="1"/>
  <c r="L140" i="1"/>
  <c r="AT139" i="1"/>
  <c r="AS139" i="1"/>
  <c r="AL139" i="1"/>
  <c r="AJ139" i="1"/>
  <c r="AK139" i="1" s="1"/>
  <c r="M139" i="1"/>
  <c r="L139" i="1"/>
  <c r="AT138" i="1"/>
  <c r="AS138" i="1"/>
  <c r="AL138" i="1"/>
  <c r="AJ138" i="1"/>
  <c r="AK138" i="1" s="1"/>
  <c r="M138" i="1"/>
  <c r="L138" i="1"/>
  <c r="AT137" i="1"/>
  <c r="AS137" i="1"/>
  <c r="AL137" i="1"/>
  <c r="AJ137" i="1"/>
  <c r="AK137" i="1" s="1"/>
  <c r="M137" i="1"/>
  <c r="L137" i="1"/>
  <c r="AT136" i="1"/>
  <c r="AS136" i="1"/>
  <c r="AL136" i="1"/>
  <c r="AJ136" i="1"/>
  <c r="AK136" i="1" s="1"/>
  <c r="M136" i="1"/>
  <c r="L136" i="1"/>
  <c r="AT135" i="1"/>
  <c r="AS135" i="1"/>
  <c r="AL135" i="1"/>
  <c r="AJ135" i="1"/>
  <c r="AK135" i="1" s="1"/>
  <c r="M135" i="1"/>
  <c r="L135" i="1"/>
  <c r="AT134" i="1"/>
  <c r="AS134" i="1"/>
  <c r="AL134" i="1"/>
  <c r="AJ134" i="1"/>
  <c r="AK134" i="1" s="1"/>
  <c r="M134" i="1"/>
  <c r="L134" i="1"/>
  <c r="AT133" i="1"/>
  <c r="AS133" i="1"/>
  <c r="AL133" i="1"/>
  <c r="AJ133" i="1"/>
  <c r="AK133" i="1" s="1"/>
  <c r="M133" i="1"/>
  <c r="L133" i="1"/>
  <c r="AT132" i="1"/>
  <c r="AS132" i="1"/>
  <c r="AL132" i="1"/>
  <c r="AJ132" i="1"/>
  <c r="AK132" i="1" s="1"/>
  <c r="M132" i="1"/>
  <c r="L132" i="1"/>
  <c r="AT131" i="1"/>
  <c r="AS131" i="1"/>
  <c r="AL131" i="1"/>
  <c r="AJ131" i="1"/>
  <c r="AK131" i="1" s="1"/>
  <c r="M131" i="1"/>
  <c r="L131" i="1"/>
  <c r="AT130" i="1"/>
  <c r="AS130" i="1"/>
  <c r="AL130" i="1"/>
  <c r="AJ130" i="1"/>
  <c r="AK130" i="1" s="1"/>
  <c r="M130" i="1"/>
  <c r="L130" i="1"/>
  <c r="AT129" i="1"/>
  <c r="AS129" i="1"/>
  <c r="AL129" i="1"/>
  <c r="AJ129" i="1"/>
  <c r="AK129" i="1" s="1"/>
  <c r="M129" i="1"/>
  <c r="L129" i="1"/>
  <c r="AT128" i="1"/>
  <c r="AS128" i="1"/>
  <c r="AL128" i="1"/>
  <c r="AJ128" i="1"/>
  <c r="AK128" i="1" s="1"/>
  <c r="M128" i="1"/>
  <c r="L128" i="1"/>
  <c r="AT127" i="1"/>
  <c r="AS127" i="1"/>
  <c r="AL127" i="1"/>
  <c r="AJ127" i="1"/>
  <c r="AK127" i="1" s="1"/>
  <c r="M127" i="1"/>
  <c r="L127" i="1"/>
  <c r="AT126" i="1"/>
  <c r="AS126" i="1"/>
  <c r="AL126" i="1"/>
  <c r="AJ126" i="1"/>
  <c r="AK126" i="1" s="1"/>
  <c r="M126" i="1"/>
  <c r="L126" i="1"/>
  <c r="AT125" i="1"/>
  <c r="AS125" i="1"/>
  <c r="AL125" i="1"/>
  <c r="AJ125" i="1"/>
  <c r="AK125" i="1" s="1"/>
  <c r="M125" i="1"/>
  <c r="L125" i="1"/>
  <c r="AT124" i="1"/>
  <c r="AS124" i="1"/>
  <c r="AL124" i="1"/>
  <c r="AJ124" i="1"/>
  <c r="AK124" i="1" s="1"/>
  <c r="M124" i="1"/>
  <c r="L124" i="1"/>
  <c r="AT123" i="1"/>
  <c r="AS123" i="1"/>
  <c r="AL123" i="1"/>
  <c r="AJ123" i="1"/>
  <c r="AK123" i="1" s="1"/>
  <c r="M123" i="1"/>
  <c r="L123" i="1"/>
  <c r="AT122" i="1"/>
  <c r="AS122" i="1"/>
  <c r="AL122" i="1"/>
  <c r="AJ122" i="1"/>
  <c r="AK122" i="1" s="1"/>
  <c r="M122" i="1"/>
  <c r="L122" i="1"/>
  <c r="AT121" i="1"/>
  <c r="AS121" i="1"/>
  <c r="AL121" i="1"/>
  <c r="AJ121" i="1"/>
  <c r="AK121" i="1" s="1"/>
  <c r="M121" i="1"/>
  <c r="L121" i="1"/>
  <c r="AT120" i="1"/>
  <c r="AS120" i="1"/>
  <c r="AL120" i="1"/>
  <c r="AJ120" i="1"/>
  <c r="AK120" i="1" s="1"/>
  <c r="M120" i="1"/>
  <c r="L120" i="1"/>
  <c r="AT119" i="1"/>
  <c r="AS119" i="1"/>
  <c r="AL119" i="1"/>
  <c r="AJ119" i="1"/>
  <c r="AK119" i="1" s="1"/>
  <c r="M119" i="1"/>
  <c r="L119" i="1"/>
  <c r="AT118" i="1"/>
  <c r="AS118" i="1"/>
  <c r="AL118" i="1"/>
  <c r="AJ118" i="1"/>
  <c r="AK118" i="1" s="1"/>
  <c r="M118" i="1"/>
  <c r="L118" i="1"/>
  <c r="AT117" i="1"/>
  <c r="AS117" i="1"/>
  <c r="AL117" i="1"/>
  <c r="AJ117" i="1"/>
  <c r="AK117" i="1" s="1"/>
  <c r="M117" i="1"/>
  <c r="L117" i="1"/>
  <c r="AT116" i="1"/>
  <c r="AS116" i="1"/>
  <c r="AL116" i="1"/>
  <c r="AJ116" i="1"/>
  <c r="AK116" i="1" s="1"/>
  <c r="M116" i="1"/>
  <c r="L116" i="1"/>
  <c r="AT115" i="1"/>
  <c r="AS115" i="1"/>
  <c r="AL115" i="1"/>
  <c r="AJ115" i="1"/>
  <c r="AK115" i="1" s="1"/>
  <c r="M115" i="1"/>
  <c r="L115" i="1"/>
  <c r="AT114" i="1"/>
  <c r="AS114" i="1"/>
  <c r="AL114" i="1"/>
  <c r="AJ114" i="1"/>
  <c r="AK114" i="1" s="1"/>
  <c r="M114" i="1"/>
  <c r="L114" i="1"/>
  <c r="AT113" i="1"/>
  <c r="AS113" i="1"/>
  <c r="AL113" i="1"/>
  <c r="AJ113" i="1"/>
  <c r="AK113" i="1" s="1"/>
  <c r="M113" i="1"/>
  <c r="L113" i="1"/>
  <c r="AT112" i="1"/>
  <c r="AS112" i="1"/>
  <c r="AL112" i="1"/>
  <c r="AJ112" i="1"/>
  <c r="AK112" i="1" s="1"/>
  <c r="M112" i="1"/>
  <c r="L112" i="1"/>
  <c r="AT111" i="1"/>
  <c r="AS111" i="1"/>
  <c r="AL111" i="1"/>
  <c r="AJ111" i="1"/>
  <c r="AK111" i="1" s="1"/>
  <c r="M111" i="1"/>
  <c r="L111" i="1"/>
  <c r="AT110" i="1"/>
  <c r="AS110" i="1"/>
  <c r="AL110" i="1"/>
  <c r="AJ110" i="1"/>
  <c r="AK110" i="1" s="1"/>
  <c r="M110" i="1"/>
  <c r="L110" i="1"/>
  <c r="AT109" i="1"/>
  <c r="AS109" i="1"/>
  <c r="AL109" i="1"/>
  <c r="AJ109" i="1"/>
  <c r="AK109" i="1" s="1"/>
  <c r="M109" i="1"/>
  <c r="L109" i="1"/>
  <c r="AT108" i="1"/>
  <c r="AS108" i="1"/>
  <c r="AL108" i="1"/>
  <c r="AJ108" i="1"/>
  <c r="AK108" i="1" s="1"/>
  <c r="M108" i="1"/>
  <c r="L108" i="1"/>
  <c r="AT107" i="1"/>
  <c r="AS107" i="1"/>
  <c r="AL107" i="1"/>
  <c r="AJ107" i="1"/>
  <c r="AK107" i="1" s="1"/>
  <c r="M107" i="1"/>
  <c r="L107" i="1"/>
  <c r="AT106" i="1"/>
  <c r="AS106" i="1"/>
  <c r="AL106" i="1"/>
  <c r="AJ106" i="1"/>
  <c r="AK106" i="1" s="1"/>
  <c r="M106" i="1"/>
  <c r="L106" i="1"/>
  <c r="AT105" i="1"/>
  <c r="AS105" i="1"/>
  <c r="AL105" i="1"/>
  <c r="AJ105" i="1"/>
  <c r="AK105" i="1" s="1"/>
  <c r="M105" i="1"/>
  <c r="L105" i="1"/>
  <c r="AT104" i="1"/>
  <c r="AS104" i="1"/>
  <c r="AL104" i="1"/>
  <c r="AJ104" i="1"/>
  <c r="AK104" i="1" s="1"/>
  <c r="M104" i="1"/>
  <c r="L104" i="1"/>
  <c r="AT103" i="1"/>
  <c r="AS103" i="1"/>
  <c r="AL103" i="1"/>
  <c r="AJ103" i="1"/>
  <c r="AK103" i="1" s="1"/>
  <c r="M103" i="1"/>
  <c r="L103" i="1"/>
  <c r="AT102" i="1"/>
  <c r="AS102" i="1"/>
  <c r="AL102" i="1"/>
  <c r="AJ102" i="1"/>
  <c r="AK102" i="1" s="1"/>
  <c r="M102" i="1"/>
  <c r="L102" i="1"/>
  <c r="AT101" i="1"/>
  <c r="AS101" i="1"/>
  <c r="AL101" i="1"/>
  <c r="AJ101" i="1"/>
  <c r="AK101" i="1" s="1"/>
  <c r="M101" i="1"/>
  <c r="L101" i="1"/>
  <c r="AT100" i="1"/>
  <c r="AS100" i="1"/>
  <c r="AL100" i="1"/>
  <c r="AJ100" i="1"/>
  <c r="AK100" i="1" s="1"/>
  <c r="M100" i="1"/>
  <c r="L100" i="1"/>
  <c r="AT99" i="1"/>
  <c r="AS99" i="1"/>
  <c r="AL99" i="1"/>
  <c r="AJ99" i="1"/>
  <c r="AK99" i="1" s="1"/>
  <c r="M99" i="1"/>
  <c r="L99" i="1"/>
  <c r="AT98" i="1"/>
  <c r="AS98" i="1"/>
  <c r="AL98" i="1"/>
  <c r="AJ98" i="1"/>
  <c r="AK98" i="1" s="1"/>
  <c r="M98" i="1"/>
  <c r="L98" i="1"/>
  <c r="AT97" i="1"/>
  <c r="AS97" i="1"/>
  <c r="AL97" i="1"/>
  <c r="AJ97" i="1"/>
  <c r="AK97" i="1" s="1"/>
  <c r="AC97" i="1"/>
  <c r="AB97" i="1"/>
  <c r="U97" i="1"/>
  <c r="T97" i="1"/>
  <c r="M97" i="1"/>
  <c r="L97" i="1"/>
  <c r="AT96" i="1"/>
  <c r="AS96" i="1"/>
  <c r="AL96" i="1"/>
  <c r="AJ96" i="1"/>
  <c r="AK96" i="1" s="1"/>
  <c r="AC96" i="1"/>
  <c r="AB96" i="1"/>
  <c r="U96" i="1"/>
  <c r="T96" i="1"/>
  <c r="M96" i="1"/>
  <c r="L96" i="1"/>
  <c r="AT95" i="1"/>
  <c r="AS95" i="1"/>
  <c r="AL95" i="1"/>
  <c r="AJ95" i="1"/>
  <c r="AK95" i="1" s="1"/>
  <c r="AC95" i="1"/>
  <c r="AB95" i="1"/>
  <c r="U95" i="1"/>
  <c r="T95" i="1"/>
  <c r="M95" i="1"/>
  <c r="L95" i="1"/>
  <c r="AT94" i="1"/>
  <c r="AS94" i="1"/>
  <c r="AL94" i="1"/>
  <c r="AJ94" i="1"/>
  <c r="AK94" i="1" s="1"/>
  <c r="AC94" i="1"/>
  <c r="AB94" i="1"/>
  <c r="U94" i="1"/>
  <c r="T94" i="1"/>
  <c r="M94" i="1"/>
  <c r="L94" i="1"/>
  <c r="AT93" i="1"/>
  <c r="AS93" i="1"/>
  <c r="AL93" i="1"/>
  <c r="AJ93" i="1"/>
  <c r="AK93" i="1" s="1"/>
  <c r="AC93" i="1"/>
  <c r="AB93" i="1"/>
  <c r="U93" i="1"/>
  <c r="T93" i="1"/>
  <c r="M93" i="1"/>
  <c r="L93" i="1"/>
  <c r="AT92" i="1"/>
  <c r="AS92" i="1"/>
  <c r="AL92" i="1"/>
  <c r="AJ92" i="1"/>
  <c r="AK92" i="1" s="1"/>
  <c r="AC92" i="1"/>
  <c r="AB92" i="1"/>
  <c r="U92" i="1"/>
  <c r="T92" i="1"/>
  <c r="M92" i="1"/>
  <c r="L92" i="1"/>
  <c r="AT91" i="1"/>
  <c r="AS91" i="1"/>
  <c r="AL91" i="1"/>
  <c r="AJ91" i="1"/>
  <c r="AK91" i="1" s="1"/>
  <c r="AC91" i="1"/>
  <c r="AB91" i="1"/>
  <c r="U91" i="1"/>
  <c r="T91" i="1"/>
  <c r="M91" i="1"/>
  <c r="L91" i="1"/>
  <c r="AT90" i="1"/>
  <c r="AS90" i="1"/>
  <c r="AL90" i="1"/>
  <c r="AJ90" i="1"/>
  <c r="AK90" i="1" s="1"/>
  <c r="AC90" i="1"/>
  <c r="AB90" i="1"/>
  <c r="U90" i="1"/>
  <c r="T90" i="1"/>
  <c r="M90" i="1"/>
  <c r="L90" i="1"/>
  <c r="AT89" i="1"/>
  <c r="AS89" i="1"/>
  <c r="AL89" i="1"/>
  <c r="AJ89" i="1"/>
  <c r="AK89" i="1" s="1"/>
  <c r="AC89" i="1"/>
  <c r="AB89" i="1"/>
  <c r="U89" i="1"/>
  <c r="T89" i="1"/>
  <c r="M89" i="1"/>
  <c r="L89" i="1"/>
  <c r="AT88" i="1"/>
  <c r="AS88" i="1"/>
  <c r="AL88" i="1"/>
  <c r="AJ88" i="1"/>
  <c r="AK88" i="1" s="1"/>
  <c r="AC88" i="1"/>
  <c r="AB88" i="1"/>
  <c r="U88" i="1"/>
  <c r="T88" i="1"/>
  <c r="M88" i="1"/>
  <c r="L88" i="1"/>
  <c r="AT87" i="1"/>
  <c r="AS87" i="1"/>
  <c r="AL87" i="1"/>
  <c r="AJ87" i="1"/>
  <c r="AK87" i="1" s="1"/>
  <c r="AC87" i="1"/>
  <c r="AB87" i="1"/>
  <c r="U87" i="1"/>
  <c r="T87" i="1"/>
  <c r="M87" i="1"/>
  <c r="L87" i="1"/>
  <c r="AT86" i="1"/>
  <c r="AS86" i="1"/>
  <c r="AL86" i="1"/>
  <c r="AJ86" i="1"/>
  <c r="AK86" i="1" s="1"/>
  <c r="AC86" i="1"/>
  <c r="AB86" i="1"/>
  <c r="U86" i="1"/>
  <c r="T86" i="1"/>
  <c r="M86" i="1"/>
  <c r="L86" i="1"/>
  <c r="AT85" i="1"/>
  <c r="AS85" i="1"/>
  <c r="AL85" i="1"/>
  <c r="AJ85" i="1"/>
  <c r="AK85" i="1" s="1"/>
  <c r="AC85" i="1"/>
  <c r="AB85" i="1"/>
  <c r="U85" i="1"/>
  <c r="T85" i="1"/>
  <c r="M85" i="1"/>
  <c r="L85" i="1"/>
  <c r="AT84" i="1"/>
  <c r="AS84" i="1"/>
  <c r="AL84" i="1"/>
  <c r="AJ84" i="1"/>
  <c r="AK84" i="1" s="1"/>
  <c r="AC84" i="1"/>
  <c r="AB84" i="1"/>
  <c r="U84" i="1"/>
  <c r="T84" i="1"/>
  <c r="M84" i="1"/>
  <c r="L84" i="1"/>
  <c r="AT83" i="1"/>
  <c r="AS83" i="1"/>
  <c r="AL83" i="1"/>
  <c r="AJ83" i="1"/>
  <c r="AK83" i="1" s="1"/>
  <c r="AC83" i="1"/>
  <c r="AB83" i="1"/>
  <c r="U83" i="1"/>
  <c r="T83" i="1"/>
  <c r="M83" i="1"/>
  <c r="L83" i="1"/>
  <c r="AT82" i="1"/>
  <c r="AS82" i="1"/>
  <c r="AL82" i="1"/>
  <c r="AJ82" i="1"/>
  <c r="AK82" i="1" s="1"/>
  <c r="AC82" i="1"/>
  <c r="AB82" i="1"/>
  <c r="U82" i="1"/>
  <c r="T82" i="1"/>
  <c r="M82" i="1"/>
  <c r="L82" i="1"/>
  <c r="AT81" i="1"/>
  <c r="AS81" i="1"/>
  <c r="AL81" i="1"/>
  <c r="AJ81" i="1"/>
  <c r="AK81" i="1" s="1"/>
  <c r="AC81" i="1"/>
  <c r="AB81" i="1"/>
  <c r="U81" i="1"/>
  <c r="T81" i="1"/>
  <c r="M81" i="1"/>
  <c r="L81" i="1"/>
  <c r="AT80" i="1"/>
  <c r="AS80" i="1"/>
  <c r="AL80" i="1"/>
  <c r="AJ80" i="1"/>
  <c r="AK80" i="1" s="1"/>
  <c r="AC80" i="1"/>
  <c r="AB80" i="1"/>
  <c r="U80" i="1"/>
  <c r="T80" i="1"/>
  <c r="M80" i="1"/>
  <c r="L80" i="1"/>
  <c r="AT79" i="1"/>
  <c r="AS79" i="1"/>
  <c r="AL79" i="1"/>
  <c r="AJ79" i="1"/>
  <c r="AK79" i="1" s="1"/>
  <c r="AC79" i="1"/>
  <c r="AB79" i="1"/>
  <c r="U79" i="1"/>
  <c r="T79" i="1"/>
  <c r="M79" i="1"/>
  <c r="L79" i="1"/>
  <c r="AT78" i="1"/>
  <c r="AS78" i="1"/>
  <c r="AL78" i="1"/>
  <c r="AJ78" i="1"/>
  <c r="AK78" i="1" s="1"/>
  <c r="AC78" i="1"/>
  <c r="AB78" i="1"/>
  <c r="U78" i="1"/>
  <c r="T78" i="1"/>
  <c r="M78" i="1"/>
  <c r="L78" i="1"/>
  <c r="AT77" i="1"/>
  <c r="AS77" i="1"/>
  <c r="AL77" i="1"/>
  <c r="AJ77" i="1"/>
  <c r="AK77" i="1" s="1"/>
  <c r="AC77" i="1"/>
  <c r="AB77" i="1"/>
  <c r="U77" i="1"/>
  <c r="T77" i="1"/>
  <c r="M77" i="1"/>
  <c r="L77" i="1"/>
  <c r="AT76" i="1"/>
  <c r="AS76" i="1"/>
  <c r="AL76" i="1"/>
  <c r="AJ76" i="1"/>
  <c r="AK76" i="1" s="1"/>
  <c r="AC76" i="1"/>
  <c r="AB76" i="1"/>
  <c r="U76" i="1"/>
  <c r="T76" i="1"/>
  <c r="M76" i="1"/>
  <c r="L76" i="1"/>
  <c r="AT75" i="1"/>
  <c r="AS75" i="1"/>
  <c r="AL75" i="1"/>
  <c r="AJ75" i="1"/>
  <c r="AK75" i="1" s="1"/>
  <c r="AC75" i="1"/>
  <c r="AB75" i="1"/>
  <c r="U75" i="1"/>
  <c r="T75" i="1"/>
  <c r="M75" i="1"/>
  <c r="L75" i="1"/>
  <c r="AT74" i="1"/>
  <c r="AS74" i="1"/>
  <c r="AL74" i="1"/>
  <c r="AJ74" i="1"/>
  <c r="AK74" i="1" s="1"/>
  <c r="AC74" i="1"/>
  <c r="AB74" i="1"/>
  <c r="U74" i="1"/>
  <c r="T74" i="1"/>
  <c r="M74" i="1"/>
  <c r="L74" i="1"/>
  <c r="AT73" i="1"/>
  <c r="AS73" i="1"/>
  <c r="AL73" i="1"/>
  <c r="AJ73" i="1"/>
  <c r="AK73" i="1" s="1"/>
  <c r="AC73" i="1"/>
  <c r="AB73" i="1"/>
  <c r="U73" i="1"/>
  <c r="T73" i="1"/>
  <c r="M73" i="1"/>
  <c r="L73" i="1"/>
  <c r="AT72" i="1"/>
  <c r="AS72" i="1"/>
  <c r="AL72" i="1"/>
  <c r="AJ72" i="1"/>
  <c r="AK72" i="1" s="1"/>
  <c r="AC72" i="1"/>
  <c r="AB72" i="1"/>
  <c r="U72" i="1"/>
  <c r="T72" i="1"/>
  <c r="M72" i="1"/>
  <c r="L72" i="1"/>
  <c r="AT71" i="1"/>
  <c r="AS71" i="1"/>
  <c r="AL71" i="1"/>
  <c r="AJ71" i="1"/>
  <c r="AK71" i="1" s="1"/>
  <c r="AC71" i="1"/>
  <c r="AB71" i="1"/>
  <c r="U71" i="1"/>
  <c r="T71" i="1"/>
  <c r="M71" i="1"/>
  <c r="L71" i="1"/>
  <c r="AT70" i="1"/>
  <c r="AS70" i="1"/>
  <c r="AL70" i="1"/>
  <c r="AJ70" i="1"/>
  <c r="AK70" i="1" s="1"/>
  <c r="AC70" i="1"/>
  <c r="AB70" i="1"/>
  <c r="U70" i="1"/>
  <c r="T70" i="1"/>
  <c r="M70" i="1"/>
  <c r="L70" i="1"/>
  <c r="AT69" i="1"/>
  <c r="AS69" i="1"/>
  <c r="AL69" i="1"/>
  <c r="AJ69" i="1"/>
  <c r="AK69" i="1" s="1"/>
  <c r="AC69" i="1"/>
  <c r="AB69" i="1"/>
  <c r="U69" i="1"/>
  <c r="T69" i="1"/>
  <c r="M69" i="1"/>
  <c r="L69" i="1"/>
  <c r="AT68" i="1"/>
  <c r="AS68" i="1"/>
  <c r="AL68" i="1"/>
  <c r="AJ68" i="1"/>
  <c r="AK68" i="1" s="1"/>
  <c r="AC68" i="1"/>
  <c r="AB68" i="1"/>
  <c r="U68" i="1"/>
  <c r="T68" i="1"/>
  <c r="M68" i="1"/>
  <c r="L68" i="1"/>
  <c r="AT67" i="1"/>
  <c r="AS67" i="1"/>
  <c r="AL67" i="1"/>
  <c r="AJ67" i="1"/>
  <c r="AK67" i="1" s="1"/>
  <c r="AC67" i="1"/>
  <c r="AB67" i="1"/>
  <c r="U67" i="1"/>
  <c r="T67" i="1"/>
  <c r="M67" i="1"/>
  <c r="L67" i="1"/>
  <c r="AT66" i="1"/>
  <c r="AS66" i="1"/>
  <c r="AL66" i="1"/>
  <c r="AJ66" i="1"/>
  <c r="AK66" i="1" s="1"/>
  <c r="AC66" i="1"/>
  <c r="AB66" i="1"/>
  <c r="U66" i="1"/>
  <c r="T66" i="1"/>
  <c r="M66" i="1"/>
  <c r="L66" i="1"/>
  <c r="AT65" i="1"/>
  <c r="AS65" i="1"/>
  <c r="AL65" i="1"/>
  <c r="AJ65" i="1"/>
  <c r="AK65" i="1" s="1"/>
  <c r="AC65" i="1"/>
  <c r="AB65" i="1"/>
  <c r="U65" i="1"/>
  <c r="T65" i="1"/>
  <c r="M65" i="1"/>
  <c r="L65" i="1"/>
  <c r="AT64" i="1"/>
  <c r="AS64" i="1"/>
  <c r="AL64" i="1"/>
  <c r="AJ64" i="1"/>
  <c r="AK64" i="1" s="1"/>
  <c r="AC64" i="1"/>
  <c r="AB64" i="1"/>
  <c r="U64" i="1"/>
  <c r="T64" i="1"/>
  <c r="M64" i="1"/>
  <c r="L64" i="1"/>
  <c r="AT63" i="1"/>
  <c r="AS63" i="1"/>
  <c r="AL63" i="1"/>
  <c r="AJ63" i="1"/>
  <c r="AK63" i="1" s="1"/>
  <c r="AC63" i="1"/>
  <c r="AB63" i="1"/>
  <c r="U63" i="1"/>
  <c r="T63" i="1"/>
  <c r="M63" i="1"/>
  <c r="L63" i="1"/>
  <c r="AT62" i="1"/>
  <c r="AS62" i="1"/>
  <c r="AL62" i="1"/>
  <c r="AJ62" i="1"/>
  <c r="AK62" i="1" s="1"/>
  <c r="AC62" i="1"/>
  <c r="AB62" i="1"/>
  <c r="U62" i="1"/>
  <c r="T62" i="1"/>
  <c r="M62" i="1"/>
  <c r="L62" i="1"/>
  <c r="AT61" i="1"/>
  <c r="AS61" i="1"/>
  <c r="AL61" i="1"/>
  <c r="AJ61" i="1"/>
  <c r="AK61" i="1" s="1"/>
  <c r="AC61" i="1"/>
  <c r="AB61" i="1"/>
  <c r="U61" i="1"/>
  <c r="T61" i="1"/>
  <c r="M61" i="1"/>
  <c r="L61" i="1"/>
  <c r="AT60" i="1"/>
  <c r="AS60" i="1"/>
  <c r="AL60" i="1"/>
  <c r="AJ60" i="1"/>
  <c r="AK60" i="1" s="1"/>
  <c r="AC60" i="1"/>
  <c r="AB60" i="1"/>
  <c r="U60" i="1"/>
  <c r="T60" i="1"/>
  <c r="M60" i="1"/>
  <c r="L60" i="1"/>
  <c r="AT59" i="1"/>
  <c r="AS59" i="1"/>
  <c r="AL59" i="1"/>
  <c r="AJ59" i="1"/>
  <c r="AK59" i="1" s="1"/>
  <c r="AC59" i="1"/>
  <c r="AB59" i="1"/>
  <c r="U59" i="1"/>
  <c r="T59" i="1"/>
  <c r="M59" i="1"/>
  <c r="L59" i="1"/>
  <c r="AT58" i="1"/>
  <c r="AS58" i="1"/>
  <c r="AL58" i="1"/>
  <c r="AJ58" i="1"/>
  <c r="AK58" i="1" s="1"/>
  <c r="AC58" i="1"/>
  <c r="AB58" i="1"/>
  <c r="U58" i="1"/>
  <c r="T58" i="1"/>
  <c r="M58" i="1"/>
  <c r="L58" i="1"/>
  <c r="AT57" i="1"/>
  <c r="AS57" i="1"/>
  <c r="AL57" i="1"/>
  <c r="AJ57" i="1"/>
  <c r="AK57" i="1" s="1"/>
  <c r="AC57" i="1"/>
  <c r="AB57" i="1"/>
  <c r="U57" i="1"/>
  <c r="T57" i="1"/>
  <c r="M57" i="1"/>
  <c r="L57" i="1"/>
  <c r="AT56" i="1"/>
  <c r="AS56" i="1"/>
  <c r="AL56" i="1"/>
  <c r="AJ56" i="1"/>
  <c r="AK56" i="1" s="1"/>
  <c r="AC56" i="1"/>
  <c r="AB56" i="1"/>
  <c r="U56" i="1"/>
  <c r="T56" i="1"/>
  <c r="M56" i="1"/>
  <c r="L56" i="1"/>
  <c r="AT55" i="1"/>
  <c r="AS55" i="1"/>
  <c r="AL55" i="1"/>
  <c r="AJ55" i="1"/>
  <c r="AK55" i="1" s="1"/>
  <c r="AC55" i="1"/>
  <c r="AB55" i="1"/>
  <c r="U55" i="1"/>
  <c r="T55" i="1"/>
  <c r="M55" i="1"/>
  <c r="L55" i="1"/>
  <c r="AT54" i="1"/>
  <c r="AS54" i="1"/>
  <c r="AL54" i="1"/>
  <c r="AJ54" i="1"/>
  <c r="AK54" i="1" s="1"/>
  <c r="AC54" i="1"/>
  <c r="AB54" i="1"/>
  <c r="U54" i="1"/>
  <c r="T54" i="1"/>
  <c r="M54" i="1"/>
  <c r="L54" i="1"/>
  <c r="AT53" i="1"/>
  <c r="AS53" i="1"/>
  <c r="AL53" i="1"/>
  <c r="AJ53" i="1"/>
  <c r="AK53" i="1" s="1"/>
  <c r="AC53" i="1"/>
  <c r="AB53" i="1"/>
  <c r="U53" i="1"/>
  <c r="T53" i="1"/>
  <c r="M53" i="1"/>
  <c r="L53" i="1"/>
  <c r="AT52" i="1"/>
  <c r="AS52" i="1"/>
  <c r="AL52" i="1"/>
  <c r="AJ52" i="1"/>
  <c r="AK52" i="1" s="1"/>
  <c r="AC52" i="1"/>
  <c r="AB52" i="1"/>
  <c r="U52" i="1"/>
  <c r="T52" i="1"/>
  <c r="M52" i="1"/>
  <c r="L52" i="1"/>
  <c r="AT51" i="1"/>
  <c r="AS51" i="1"/>
  <c r="AL51" i="1"/>
  <c r="AJ51" i="1"/>
  <c r="AK51" i="1" s="1"/>
  <c r="AC51" i="1"/>
  <c r="AB51" i="1"/>
  <c r="U51" i="1"/>
  <c r="T51" i="1"/>
  <c r="M51" i="1"/>
  <c r="L51" i="1"/>
  <c r="AT50" i="1"/>
  <c r="AS50" i="1"/>
  <c r="AL50" i="1"/>
  <c r="AJ50" i="1"/>
  <c r="AK50" i="1" s="1"/>
  <c r="AC50" i="1"/>
  <c r="AB50" i="1"/>
  <c r="U50" i="1"/>
  <c r="T50" i="1"/>
  <c r="M50" i="1"/>
  <c r="L50" i="1"/>
  <c r="AT49" i="1"/>
  <c r="AS49" i="1"/>
  <c r="AL49" i="1"/>
  <c r="AJ49" i="1"/>
  <c r="AK49" i="1" s="1"/>
  <c r="AC49" i="1"/>
  <c r="AB49" i="1"/>
  <c r="U49" i="1"/>
  <c r="T49" i="1"/>
  <c r="M49" i="1"/>
  <c r="L49" i="1"/>
  <c r="AT48" i="1"/>
  <c r="AS48" i="1"/>
  <c r="AL48" i="1"/>
  <c r="AJ48" i="1"/>
  <c r="AK48" i="1" s="1"/>
  <c r="AC48" i="1"/>
  <c r="AB48" i="1"/>
  <c r="U48" i="1"/>
  <c r="T48" i="1"/>
  <c r="M48" i="1"/>
  <c r="L48" i="1"/>
  <c r="AT47" i="1"/>
  <c r="AS47" i="1"/>
  <c r="AL47" i="1"/>
  <c r="AJ47" i="1"/>
  <c r="AK47" i="1" s="1"/>
  <c r="AC47" i="1"/>
  <c r="AB47" i="1"/>
  <c r="U47" i="1"/>
  <c r="T47" i="1"/>
  <c r="M47" i="1"/>
  <c r="L47" i="1"/>
  <c r="AT46" i="1"/>
  <c r="AS46" i="1"/>
  <c r="AL46" i="1"/>
  <c r="AJ46" i="1"/>
  <c r="AK46" i="1" s="1"/>
  <c r="AC46" i="1"/>
  <c r="AB46" i="1"/>
  <c r="U46" i="1"/>
  <c r="T46" i="1"/>
  <c r="M46" i="1"/>
  <c r="L46" i="1"/>
  <c r="AT45" i="1"/>
  <c r="AS45" i="1"/>
  <c r="AL45" i="1"/>
  <c r="AJ45" i="1"/>
  <c r="AK45" i="1" s="1"/>
  <c r="AC45" i="1"/>
  <c r="AB45" i="1"/>
  <c r="U45" i="1"/>
  <c r="T45" i="1"/>
  <c r="M45" i="1"/>
  <c r="L45" i="1"/>
  <c r="AT44" i="1"/>
  <c r="AS44" i="1"/>
  <c r="AL44" i="1"/>
  <c r="AJ44" i="1"/>
  <c r="AK44" i="1" s="1"/>
  <c r="AC44" i="1"/>
  <c r="AB44" i="1"/>
  <c r="U44" i="1"/>
  <c r="T44" i="1"/>
  <c r="M44" i="1"/>
  <c r="L44" i="1"/>
  <c r="AT43" i="1"/>
  <c r="AS43" i="1"/>
  <c r="AL43" i="1"/>
  <c r="AJ43" i="1"/>
  <c r="AK43" i="1" s="1"/>
  <c r="AC43" i="1"/>
  <c r="AB43" i="1"/>
  <c r="U43" i="1"/>
  <c r="T43" i="1"/>
  <c r="M43" i="1"/>
  <c r="L43" i="1"/>
  <c r="AT42" i="1"/>
  <c r="AS42" i="1"/>
  <c r="AL42" i="1"/>
  <c r="AJ42" i="1"/>
  <c r="AK42" i="1" s="1"/>
  <c r="AC42" i="1"/>
  <c r="AB42" i="1"/>
  <c r="U42" i="1"/>
  <c r="T42" i="1"/>
  <c r="M42" i="1"/>
  <c r="L42" i="1"/>
  <c r="AT41" i="1"/>
  <c r="AS41" i="1"/>
  <c r="AL41" i="1"/>
  <c r="AJ41" i="1"/>
  <c r="AK41" i="1" s="1"/>
  <c r="AC41" i="1"/>
  <c r="AB41" i="1"/>
  <c r="U41" i="1"/>
  <c r="T41" i="1"/>
  <c r="M41" i="1"/>
  <c r="L41" i="1"/>
  <c r="AT40" i="1"/>
  <c r="AS40" i="1"/>
  <c r="AL40" i="1"/>
  <c r="AJ40" i="1"/>
  <c r="AK40" i="1" s="1"/>
  <c r="AC40" i="1"/>
  <c r="AB40" i="1"/>
  <c r="U40" i="1"/>
  <c r="T40" i="1"/>
  <c r="M40" i="1"/>
  <c r="L40" i="1"/>
  <c r="AT39" i="1"/>
  <c r="AS39" i="1"/>
  <c r="AL39" i="1"/>
  <c r="AJ39" i="1"/>
  <c r="AK39" i="1" s="1"/>
  <c r="AC39" i="1"/>
  <c r="AB39" i="1"/>
  <c r="U39" i="1"/>
  <c r="T39" i="1"/>
  <c r="M39" i="1"/>
  <c r="L39" i="1"/>
  <c r="AT38" i="1"/>
  <c r="AS38" i="1"/>
  <c r="AL38" i="1"/>
  <c r="AJ38" i="1"/>
  <c r="AK38" i="1" s="1"/>
  <c r="AC38" i="1"/>
  <c r="AB38" i="1"/>
  <c r="U38" i="1"/>
  <c r="T38" i="1"/>
  <c r="M38" i="1"/>
  <c r="L38" i="1"/>
  <c r="AT37" i="1"/>
  <c r="AS37" i="1"/>
  <c r="AL37" i="1"/>
  <c r="AJ37" i="1"/>
  <c r="AK37" i="1" s="1"/>
  <c r="AC37" i="1"/>
  <c r="AB37" i="1"/>
  <c r="U37" i="1"/>
  <c r="T37" i="1"/>
  <c r="M37" i="1"/>
  <c r="L37" i="1"/>
  <c r="AT36" i="1"/>
  <c r="AS36" i="1"/>
  <c r="AL36" i="1"/>
  <c r="AJ36" i="1"/>
  <c r="AK36" i="1" s="1"/>
  <c r="AC36" i="1"/>
  <c r="AB36" i="1"/>
  <c r="U36" i="1"/>
  <c r="T36" i="1"/>
  <c r="M36" i="1"/>
  <c r="L36" i="1"/>
  <c r="AT35" i="1"/>
  <c r="AS35" i="1"/>
  <c r="AL35" i="1"/>
  <c r="AJ35" i="1"/>
  <c r="AK35" i="1" s="1"/>
  <c r="AC35" i="1"/>
  <c r="AB35" i="1"/>
  <c r="U35" i="1"/>
  <c r="T35" i="1"/>
  <c r="M35" i="1"/>
  <c r="L35" i="1"/>
  <c r="AT34" i="1"/>
  <c r="AS34" i="1"/>
  <c r="AL34" i="1"/>
  <c r="AJ34" i="1"/>
  <c r="AK34" i="1" s="1"/>
  <c r="AC34" i="1"/>
  <c r="AB34" i="1"/>
  <c r="U34" i="1"/>
  <c r="T34" i="1"/>
  <c r="M34" i="1"/>
  <c r="L34" i="1"/>
  <c r="AT33" i="1"/>
  <c r="AS33" i="1"/>
  <c r="AL33" i="1"/>
  <c r="AJ33" i="1"/>
  <c r="AK33" i="1" s="1"/>
  <c r="AC33" i="1"/>
  <c r="AB33" i="1"/>
  <c r="U33" i="1"/>
  <c r="T33" i="1"/>
  <c r="M33" i="1"/>
  <c r="L33" i="1"/>
  <c r="AT32" i="1"/>
  <c r="AS32" i="1"/>
  <c r="AL32" i="1"/>
  <c r="AJ32" i="1"/>
  <c r="AK32" i="1" s="1"/>
  <c r="AC32" i="1"/>
  <c r="AB32" i="1"/>
  <c r="U32" i="1"/>
  <c r="T32" i="1"/>
  <c r="M32" i="1"/>
  <c r="L32" i="1"/>
  <c r="AT31" i="1"/>
  <c r="AS31" i="1"/>
  <c r="AL31" i="1"/>
  <c r="AJ31" i="1"/>
  <c r="AK31" i="1" s="1"/>
  <c r="AC31" i="1"/>
  <c r="AB31" i="1"/>
  <c r="U31" i="1"/>
  <c r="T31" i="1"/>
  <c r="M31" i="1"/>
  <c r="L31" i="1"/>
  <c r="AT30" i="1"/>
  <c r="AS30" i="1"/>
  <c r="AL30" i="1"/>
  <c r="AJ30" i="1"/>
  <c r="AK30" i="1" s="1"/>
  <c r="AC30" i="1"/>
  <c r="AB30" i="1"/>
  <c r="U30" i="1"/>
  <c r="T30" i="1"/>
  <c r="M30" i="1"/>
  <c r="L30" i="1"/>
  <c r="AT29" i="1"/>
  <c r="AS29" i="1"/>
  <c r="AL29" i="1"/>
  <c r="AJ29" i="1"/>
  <c r="AK29" i="1" s="1"/>
  <c r="AC29" i="1"/>
  <c r="AB29" i="1"/>
  <c r="U29" i="1"/>
  <c r="T29" i="1"/>
  <c r="M29" i="1"/>
  <c r="L29" i="1"/>
  <c r="AT28" i="1"/>
  <c r="AS28" i="1"/>
  <c r="AL28" i="1"/>
  <c r="AJ28" i="1"/>
  <c r="AK28" i="1" s="1"/>
  <c r="AC28" i="1"/>
  <c r="AB28" i="1"/>
  <c r="U28" i="1"/>
  <c r="T28" i="1"/>
  <c r="M28" i="1"/>
  <c r="L28" i="1"/>
  <c r="AT27" i="1"/>
  <c r="AS27" i="1"/>
  <c r="AL27" i="1"/>
  <c r="AJ27" i="1"/>
  <c r="AK27" i="1" s="1"/>
  <c r="AC27" i="1"/>
  <c r="AB27" i="1"/>
  <c r="U27" i="1"/>
  <c r="T27" i="1"/>
  <c r="M27" i="1"/>
  <c r="L27" i="1"/>
  <c r="AT26" i="1"/>
  <c r="AS26" i="1"/>
  <c r="AL26" i="1"/>
  <c r="AJ26" i="1"/>
  <c r="AK26" i="1" s="1"/>
  <c r="AC26" i="1"/>
  <c r="AB26" i="1"/>
  <c r="U26" i="1"/>
  <c r="T26" i="1"/>
  <c r="M26" i="1"/>
  <c r="L26" i="1"/>
  <c r="AT25" i="1"/>
  <c r="AS25" i="1"/>
  <c r="AL25" i="1"/>
  <c r="AJ25" i="1"/>
  <c r="AK25" i="1" s="1"/>
  <c r="AC25" i="1"/>
  <c r="AB25" i="1"/>
  <c r="U25" i="1"/>
  <c r="T25" i="1"/>
  <c r="M25" i="1"/>
  <c r="L25" i="1"/>
  <c r="AT24" i="1"/>
  <c r="AS24" i="1"/>
  <c r="AL24" i="1"/>
  <c r="AJ24" i="1"/>
  <c r="AK24" i="1" s="1"/>
  <c r="AC24" i="1"/>
  <c r="AB24" i="1"/>
  <c r="U24" i="1"/>
  <c r="T24" i="1"/>
  <c r="M24" i="1"/>
  <c r="L24" i="1"/>
  <c r="AT23" i="1"/>
  <c r="AS23" i="1"/>
  <c r="AL23" i="1"/>
  <c r="AJ23" i="1"/>
  <c r="AK23" i="1" s="1"/>
  <c r="AC23" i="1"/>
  <c r="AB23" i="1"/>
  <c r="U23" i="1"/>
  <c r="T23" i="1"/>
  <c r="M23" i="1"/>
  <c r="L23" i="1"/>
  <c r="AT22" i="1"/>
  <c r="AS22" i="1"/>
  <c r="AL22" i="1"/>
  <c r="AJ22" i="1"/>
  <c r="AK22" i="1" s="1"/>
  <c r="AC22" i="1"/>
  <c r="AB22" i="1"/>
  <c r="U22" i="1"/>
  <c r="T22" i="1"/>
  <c r="M22" i="1"/>
  <c r="L22" i="1"/>
  <c r="AT21" i="1"/>
  <c r="AS21" i="1"/>
  <c r="AL21" i="1"/>
  <c r="AJ21" i="1"/>
  <c r="AK21" i="1" s="1"/>
  <c r="AC21" i="1"/>
  <c r="AB21" i="1"/>
  <c r="U21" i="1"/>
  <c r="T21" i="1"/>
  <c r="M21" i="1"/>
  <c r="L21" i="1"/>
  <c r="AT20" i="1"/>
  <c r="AS20" i="1"/>
  <c r="AL20" i="1"/>
  <c r="AJ20" i="1"/>
  <c r="AK20" i="1" s="1"/>
  <c r="AC20" i="1"/>
  <c r="AB20" i="1"/>
  <c r="U20" i="1"/>
  <c r="T20" i="1"/>
  <c r="M20" i="1"/>
  <c r="L20" i="1"/>
  <c r="AT19" i="1"/>
  <c r="AS19" i="1"/>
  <c r="AL19" i="1"/>
  <c r="AJ19" i="1"/>
  <c r="AK19" i="1" s="1"/>
  <c r="AC19" i="1"/>
  <c r="AB19" i="1"/>
  <c r="U19" i="1"/>
  <c r="T19" i="1"/>
  <c r="M19" i="1"/>
  <c r="L19" i="1"/>
  <c r="AT18" i="1"/>
  <c r="AS18" i="1"/>
  <c r="AL18" i="1"/>
  <c r="AJ18" i="1"/>
  <c r="AK18" i="1" s="1"/>
  <c r="AC18" i="1"/>
  <c r="AB18" i="1"/>
  <c r="U18" i="1"/>
  <c r="T18" i="1"/>
  <c r="M18" i="1"/>
  <c r="L18" i="1"/>
  <c r="AT17" i="1"/>
  <c r="AS17" i="1"/>
  <c r="AL17" i="1"/>
  <c r="AJ17" i="1"/>
  <c r="AK17" i="1" s="1"/>
  <c r="AC17" i="1"/>
  <c r="AB17" i="1"/>
  <c r="U17" i="1"/>
  <c r="T17" i="1"/>
  <c r="M17" i="1"/>
  <c r="L17" i="1"/>
  <c r="AT16" i="1"/>
  <c r="AS16" i="1"/>
  <c r="AL16" i="1"/>
  <c r="AJ16" i="1"/>
  <c r="AK16" i="1" s="1"/>
  <c r="AC16" i="1"/>
  <c r="AB16" i="1"/>
  <c r="U16" i="1"/>
  <c r="T16" i="1"/>
  <c r="M16" i="1"/>
  <c r="L16" i="1"/>
  <c r="AT15" i="1"/>
  <c r="AS15" i="1"/>
  <c r="AL15" i="1"/>
  <c r="AJ15" i="1"/>
  <c r="AK15" i="1" s="1"/>
  <c r="AC15" i="1"/>
  <c r="AB15" i="1"/>
  <c r="U15" i="1"/>
  <c r="T15" i="1"/>
  <c r="M15" i="1"/>
  <c r="L15" i="1"/>
  <c r="AT14" i="1"/>
  <c r="AS14" i="1"/>
  <c r="AL14" i="1"/>
  <c r="AJ14" i="1"/>
  <c r="AK14" i="1" s="1"/>
  <c r="AC14" i="1"/>
  <c r="AB14" i="1"/>
  <c r="U14" i="1"/>
  <c r="T14" i="1"/>
  <c r="M14" i="1"/>
  <c r="L14" i="1"/>
  <c r="AT13" i="1"/>
  <c r="AS13" i="1"/>
  <c r="AL13" i="1"/>
  <c r="AJ13" i="1"/>
  <c r="AK13" i="1" s="1"/>
  <c r="AC13" i="1"/>
  <c r="AB13" i="1"/>
  <c r="U13" i="1"/>
  <c r="T13" i="1"/>
  <c r="M13" i="1"/>
  <c r="L13" i="1"/>
  <c r="AT12" i="1"/>
  <c r="AS12" i="1"/>
  <c r="AL12" i="1"/>
  <c r="AJ12" i="1"/>
  <c r="AK12" i="1" s="1"/>
  <c r="AC12" i="1"/>
  <c r="AB12" i="1"/>
  <c r="U12" i="1"/>
  <c r="T12" i="1"/>
  <c r="M12" i="1"/>
  <c r="L12" i="1"/>
  <c r="AT11" i="1"/>
  <c r="AS11" i="1"/>
  <c r="AL11" i="1"/>
  <c r="AJ11" i="1"/>
  <c r="AK11" i="1" s="1"/>
  <c r="AC11" i="1"/>
  <c r="AB11" i="1"/>
  <c r="U11" i="1"/>
  <c r="T11" i="1"/>
  <c r="M11" i="1"/>
  <c r="L11" i="1"/>
  <c r="AT10" i="1"/>
  <c r="AS10" i="1"/>
  <c r="AL10" i="1"/>
  <c r="AJ10" i="1"/>
  <c r="AK10" i="1" s="1"/>
  <c r="AC10" i="1"/>
  <c r="AB10" i="1"/>
  <c r="U10" i="1"/>
  <c r="T10" i="1"/>
  <c r="M10" i="1"/>
  <c r="L10" i="1"/>
  <c r="AT9" i="1"/>
  <c r="AS9" i="1"/>
  <c r="AL9" i="1"/>
  <c r="AJ9" i="1"/>
  <c r="AK9" i="1" s="1"/>
  <c r="AC9" i="1"/>
  <c r="AB9" i="1"/>
  <c r="U9" i="1"/>
  <c r="T9" i="1"/>
  <c r="M9" i="1"/>
  <c r="L9" i="1"/>
  <c r="AT8" i="1"/>
  <c r="AS8" i="1"/>
  <c r="AC8" i="1"/>
  <c r="AB8" i="1"/>
  <c r="U8" i="1"/>
  <c r="T8" i="1"/>
  <c r="L8" i="1"/>
  <c r="C2" i="1"/>
  <c r="E7" i="1" s="1"/>
  <c r="A1" i="2" l="1"/>
  <c r="AA6" i="1"/>
  <c r="AZ6" i="1"/>
  <c r="AY6" i="1"/>
  <c r="Z6" i="1"/>
  <c r="AR6" i="1"/>
  <c r="AQ6" i="1"/>
  <c r="AI6" i="1"/>
  <c r="S6" i="1"/>
  <c r="AH6" i="1"/>
  <c r="R6" i="1"/>
  <c r="K6" i="1"/>
  <c r="J6" i="1"/>
  <c r="AZ7" i="1"/>
  <c r="AY7" i="1"/>
  <c r="K7" i="1"/>
  <c r="J7" i="1"/>
  <c r="J2" i="2" l="1"/>
  <c r="L2" i="2"/>
  <c r="I2" i="2"/>
  <c r="K2" i="2"/>
  <c r="AX6" i="1"/>
  <c r="AG6" i="1"/>
  <c r="I6" i="1"/>
  <c r="AP6" i="1"/>
  <c r="Q6" i="1"/>
  <c r="Y6" i="1"/>
  <c r="L3" i="2"/>
  <c r="I3" i="2"/>
  <c r="J3" i="2"/>
  <c r="K3" i="2"/>
  <c r="AX7" i="1"/>
  <c r="I7" i="1"/>
  <c r="H2" i="2" l="1"/>
  <c r="AW6" i="1"/>
  <c r="X6" i="1"/>
  <c r="P6" i="1"/>
  <c r="AO6" i="1"/>
  <c r="H6" i="1"/>
  <c r="AF6" i="1"/>
  <c r="H3" i="2"/>
  <c r="AW7" i="1"/>
  <c r="H7" i="1"/>
  <c r="F2" i="2" l="1"/>
  <c r="AV6" i="1"/>
  <c r="AE6" i="1"/>
  <c r="G6" i="1"/>
  <c r="AN6" i="1"/>
  <c r="O6" i="1"/>
  <c r="W6" i="1"/>
  <c r="F3" i="2"/>
  <c r="AV7" i="1"/>
  <c r="G7" i="1"/>
  <c r="D2" i="2" l="1"/>
  <c r="G2" i="2"/>
  <c r="G3" i="2"/>
  <c r="D3" i="2"/>
  <c r="E2" i="2" l="1"/>
  <c r="E3" i="2"/>
  <c r="C2" i="2" l="1"/>
  <c r="C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<sst xmlns="http://schemas.openxmlformats.org/spreadsheetml/2006/main" count="415" uniqueCount="286">
  <si>
    <t>EV / EBITDA</t>
  </si>
  <si>
    <t>Data:</t>
  </si>
  <si>
    <t>Bancos</t>
  </si>
  <si>
    <t>Digitar data:</t>
  </si>
  <si>
    <t>Máximo 5 anos</t>
  </si>
  <si>
    <t>D/(D+E) E=Valor Mercado</t>
  </si>
  <si>
    <t>Beta 60 M</t>
  </si>
  <si>
    <t>← No Modificar</t>
  </si>
  <si>
    <t>← Digitar una fecha de preferencia en la celda C3 o se puede permanecer con la fecha automática de la celda C2, para iso deje la celda C3 en blanco.</t>
  </si>
  <si>
    <t xml:space="preserve">PRECIO / UTILIDAD </t>
  </si>
  <si>
    <t>PRECIO / VALOR PATRIMONIAL</t>
  </si>
  <si>
    <t>PRECIO / VENTAS</t>
  </si>
  <si>
    <t>P/VLA actual vs Máximo 5 años</t>
  </si>
  <si>
    <t>Mediana 5 años</t>
  </si>
  <si>
    <t xml:space="preserve">Promedio 5 años
</t>
  </si>
  <si>
    <t>Média 5 años
(valores &gt;0 e &lt;50)</t>
  </si>
  <si>
    <t>Promedio 5 años
(valores &gt;0 e &lt;30)</t>
  </si>
  <si>
    <t>Promedio 5 años</t>
  </si>
  <si>
    <t>Promedio 5 años
(valores &gt;0 e &lt;50)</t>
  </si>
  <si>
    <t>AGRO&lt;XBUE&gt;</t>
  </si>
  <si>
    <t>ALUA&lt;XBUE&gt;</t>
  </si>
  <si>
    <t>AUSO&lt;XBUE&gt;</t>
  </si>
  <si>
    <t>BHIP&lt;XBUE&gt;</t>
  </si>
  <si>
    <t>BMA&lt;XBUE&gt;</t>
  </si>
  <si>
    <t>BPAT&lt;XBUE&gt;</t>
  </si>
  <si>
    <t>BRIO&lt;XBUE&gt;</t>
  </si>
  <si>
    <t>BBAR&lt;XBUE&gt;</t>
  </si>
  <si>
    <t>GAMI&lt;XBUE&gt;</t>
  </si>
  <si>
    <t>ESME&lt;XBUE&gt;</t>
  </si>
  <si>
    <t>BOLT&lt;XBUE&gt;</t>
  </si>
  <si>
    <t>BYMA&lt;XBUE&gt;</t>
  </si>
  <si>
    <t>CVH&lt;XBUE&gt;</t>
  </si>
  <si>
    <t>CGPA2&lt;XBUE&gt;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</si>
  <si>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</si>
  <si>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</si>
  <si>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</si>
  <si>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</si>
  <si>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</si>
  <si>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</si>
  <si>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</si>
  <si>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</si>
  <si>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DGCU2&lt;XBUE&gt;</t>
  </si>
  <si>
    <t>DOME&lt;XBUE&gt;</t>
  </si>
  <si>
    <t>DYCA&lt;XBUE&gt;</t>
  </si>
  <si>
    <t>EDN&lt;XBUE&gt;</t>
  </si>
  <si>
    <t>EDSH&lt;XBUE&gt;</t>
  </si>
  <si>
    <t>EDLH&lt;XBUE&gt;</t>
  </si>
  <si>
    <t>EMDE&lt;XBUE&gt;</t>
  </si>
  <si>
    <t>CECO2&lt;XBUE&gt;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</si>
  <si>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</si>
  <si>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</si>
  <si>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</si>
  <si>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</si>
  <si>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</si>
  <si>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</si>
  <si>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</si>
  <si>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GGAL&lt;XBUE&gt;</t>
  </si>
  <si>
    <t>VALO&lt;XBUE&gt;</t>
  </si>
  <si>
    <t>SUPV&lt;XBUE&gt;</t>
  </si>
  <si>
    <t>HAVA&lt;XBUE&gt;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</si>
  <si>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</si>
  <si>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</si>
  <si>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</si>
  <si>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</si>
  <si>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</si>
  <si>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</si>
  <si>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</si>
  <si>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</si>
  <si>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</si>
  <si>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</si>
  <si>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</si>
  <si>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</si>
  <si>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MTR&lt;XBUE&gt;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</si>
  <si>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</si>
  <si>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</si>
  <si>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</si>
  <si>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</si>
  <si>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</si>
  <si>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</si>
  <si>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</si>
  <si>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</si>
  <si>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</si>
  <si>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</si>
  <si>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</si>
  <si>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</si>
  <si>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TECO2&lt;XBUE&gt;</t>
  </si>
  <si>
    <t>TXAR&lt;XBUE&gt;</t>
  </si>
  <si>
    <t>TGLT&lt;XBUE&gt;</t>
  </si>
  <si>
    <t>TRAN&lt;XBUE&gt;</t>
  </si>
  <si>
    <t>TGNO4&lt;XBUE&gt;</t>
  </si>
  <si>
    <t>TGSU2&lt;XBUE&gt;</t>
  </si>
  <si>
    <t>YPFD&lt;XBUE&gt;</t>
  </si>
  <si>
    <t>AGRO</t>
  </si>
  <si>
    <t>ALUA</t>
  </si>
  <si>
    <t>AUSO</t>
  </si>
  <si>
    <t>BHIP</t>
  </si>
  <si>
    <t>BMA</t>
  </si>
  <si>
    <t>BPAT</t>
  </si>
  <si>
    <t>BRIO</t>
  </si>
  <si>
    <t>BBAR</t>
  </si>
  <si>
    <t>GAMI</t>
  </si>
  <si>
    <t>ESME</t>
  </si>
  <si>
    <t>BOLT</t>
  </si>
  <si>
    <t>BYMA</t>
  </si>
  <si>
    <t>CVH</t>
  </si>
  <si>
    <t>CGPA2</t>
  </si>
  <si>
    <t>CAPX</t>
  </si>
  <si>
    <t>CARC</t>
  </si>
  <si>
    <t>CADO</t>
  </si>
  <si>
    <t>CELU</t>
  </si>
  <si>
    <t>CEPU</t>
  </si>
  <si>
    <t>COME</t>
  </si>
  <si>
    <t>CTIO</t>
  </si>
  <si>
    <t>CRES</t>
  </si>
  <si>
    <t>DGCU2</t>
  </si>
  <si>
    <t>DOME</t>
  </si>
  <si>
    <t>DYCA</t>
  </si>
  <si>
    <t>EDN</t>
  </si>
  <si>
    <t>EDSH</t>
  </si>
  <si>
    <t>EDLH</t>
  </si>
  <si>
    <t>EMDE</t>
  </si>
  <si>
    <t>CECO2</t>
  </si>
  <si>
    <t>FERR</t>
  </si>
  <si>
    <t>FIPL</t>
  </si>
  <si>
    <t>GARO</t>
  </si>
  <si>
    <t>GBAN</t>
  </si>
  <si>
    <t>GRIM</t>
  </si>
  <si>
    <t>GCLA</t>
  </si>
  <si>
    <t>OEST</t>
  </si>
  <si>
    <t>GGAL</t>
  </si>
  <si>
    <t>VALO</t>
  </si>
  <si>
    <t>SUPV</t>
  </si>
  <si>
    <t>HAVA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</si>
  <si>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</si>
  <si>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</si>
  <si>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</si>
  <si>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</si>
  <si>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</si>
  <si>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</si>
  <si>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</si>
  <si>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</si>
  <si>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</si>
  <si>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</si>
  <si>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</si>
  <si>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</si>
  <si>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MTR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</si>
  <si>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</si>
  <si>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</si>
  <si>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</si>
  <si>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</si>
  <si>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</si>
  <si>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</si>
  <si>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</si>
  <si>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</si>
  <si>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</si>
  <si>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</si>
  <si>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</si>
  <si>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</si>
  <si>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TECO2</t>
  </si>
  <si>
    <t>TXAR</t>
  </si>
  <si>
    <t>TGLT</t>
  </si>
  <si>
    <t>TRAN</t>
  </si>
  <si>
    <t>TGNO4</t>
  </si>
  <si>
    <t>TGSU2</t>
  </si>
  <si>
    <t>YPFD</t>
  </si>
  <si>
    <t>Agrometal</t>
  </si>
  <si>
    <t>Aluar</t>
  </si>
  <si>
    <t>Autopistas del Sol</t>
  </si>
  <si>
    <t>Banco Hipotecario</t>
  </si>
  <si>
    <t>Banco Macro S.A.</t>
  </si>
  <si>
    <t>Banco Patagonia</t>
  </si>
  <si>
    <t>Banco Santander Rio</t>
  </si>
  <si>
    <t>Bbva S. A.</t>
  </si>
  <si>
    <t>B-Gaming Sa</t>
  </si>
  <si>
    <t>Bodegas Esmeralda</t>
  </si>
  <si>
    <t>Boldt</t>
  </si>
  <si>
    <t>Bolsas Y Mercados Argentinos S.A.</t>
  </si>
  <si>
    <t>Cablevisión Holding S.A.</t>
  </si>
  <si>
    <t>Camuzzi Gas Pamp.</t>
  </si>
  <si>
    <t>Capex</t>
  </si>
  <si>
    <t>Carboclor S.A.</t>
  </si>
  <si>
    <t>Carlos Casado</t>
  </si>
  <si>
    <t>Celulosa</t>
  </si>
  <si>
    <t>Central Puerto</t>
  </si>
  <si>
    <t>Comercial del Plata</t>
  </si>
  <si>
    <t>Consultatio</t>
  </si>
  <si>
    <t>Cresud</t>
  </si>
  <si>
    <t>Distr Gas Cuyana</t>
  </si>
  <si>
    <t>Domec</t>
  </si>
  <si>
    <t>Dycasa</t>
  </si>
  <si>
    <t>Edenor</t>
  </si>
  <si>
    <t>Edesa Holding S.A.</t>
  </si>
  <si>
    <t>Edesal Holding S.A.</t>
  </si>
  <si>
    <t>Emdersa</t>
  </si>
  <si>
    <t>Enel Generacion Costanera S.A.</t>
  </si>
  <si>
    <t>Ferrum</t>
  </si>
  <si>
    <t>Fiplasto</t>
  </si>
  <si>
    <t>Garovaglio</t>
  </si>
  <si>
    <t>Gas Natural Ban</t>
  </si>
  <si>
    <t>Grimoldi</t>
  </si>
  <si>
    <t>Grupo Clarin</t>
  </si>
  <si>
    <t>Grupo Concesionario del Oeste S.A.</t>
  </si>
  <si>
    <t>Grupo Fin. Galicia</t>
  </si>
  <si>
    <t>Grupo Financiero Valores Sociedad Anonima</t>
  </si>
  <si>
    <t>Grupo Supervielle S.A.</t>
  </si>
  <si>
    <t>Havanna Holding S.A.</t>
  </si>
  <si>
    <t>Holcim Argentina</t>
  </si>
  <si>
    <t>Import. Y Export. de La Patagonia</t>
  </si>
  <si>
    <t>Instituto Rosenbusch</t>
  </si>
  <si>
    <t>Insumos Agroquímicos S.A.</t>
  </si>
  <si>
    <t>Introductora</t>
  </si>
  <si>
    <t>Inversora Juramento</t>
  </si>
  <si>
    <t>Irsa Inversiones Y Representaciones S.A.</t>
  </si>
  <si>
    <t>Irsa Propiedades Comerciales S.A Ex Alto Palermo</t>
  </si>
  <si>
    <t>Laboratorios Richmond S.A.C.I.F.</t>
  </si>
  <si>
    <t>Ledesma</t>
  </si>
  <si>
    <t>Loma Negra</t>
  </si>
  <si>
    <t>Longvie</t>
  </si>
  <si>
    <t>Matba Rofex S.A.</t>
  </si>
  <si>
    <t>Meranol</t>
  </si>
  <si>
    <t>Metrogas</t>
  </si>
  <si>
    <t>Mirgor</t>
  </si>
  <si>
    <t>Molinos Agro S.A.</t>
  </si>
  <si>
    <t>Molinos Rio</t>
  </si>
  <si>
    <t>Morixe</t>
  </si>
  <si>
    <t>Pampa Energia S.A.</t>
  </si>
  <si>
    <t>Phoenix Global Resources Plc</t>
  </si>
  <si>
    <t>Polledo</t>
  </si>
  <si>
    <t>Rigolleau</t>
  </si>
  <si>
    <t>San Miguel</t>
  </si>
  <si>
    <t>Semino, Mol J</t>
  </si>
  <si>
    <t>Telecom Argentina S.A.</t>
  </si>
  <si>
    <t>Ternium Argentina</t>
  </si>
  <si>
    <t>Tglt S.A.</t>
  </si>
  <si>
    <t>Transener</t>
  </si>
  <si>
    <t>Transp Gas de Norte</t>
  </si>
  <si>
    <t>Transp Gas Sur</t>
  </si>
  <si>
    <t>Ypf S.A.</t>
  </si>
  <si>
    <t>Fabricación de maquinaria y equipo agropecuario, para la construcción y para la industria extractiva</t>
  </si>
  <si>
    <t>Industria básica del aluminio</t>
  </si>
  <si>
    <t>Servicios relacionados con el transporte por carretera</t>
  </si>
  <si>
    <t>Casinos, loterías y otros juegos de azar</t>
  </si>
  <si>
    <t>Industria de las bebidas</t>
  </si>
  <si>
    <t>Servicios de diseño de sistemas de cómputo y servicios relacionados</t>
  </si>
  <si>
    <t>Bolsa de valores</t>
  </si>
  <si>
    <t>Actividades bursátiles, cambiarias y de inversión financiera</t>
  </si>
  <si>
    <t>Suministro de gas por ductos al consumidor final</t>
  </si>
  <si>
    <t>Generación, transmisión y suministro de energía eléctrica</t>
  </si>
  <si>
    <t>Extracción de petróleo y gas</t>
  </si>
  <si>
    <t>Silvicultura y Aprovechamiento forestal</t>
  </si>
  <si>
    <t>Fabricación de pulpa, papel y cartón</t>
  </si>
  <si>
    <t>Corporativos</t>
  </si>
  <si>
    <t>Edificación residencial</t>
  </si>
  <si>
    <t>Servicios relacionados con las actividades agropecuarias y forestales</t>
  </si>
  <si>
    <t>Fabricación de aparatos eléctricos de uso doméstico</t>
  </si>
  <si>
    <t>Construcción de carreteras, calles, puentes y tuneles</t>
  </si>
  <si>
    <t>Otras industrias manufactureras</t>
  </si>
  <si>
    <t>Fabricación de otros productos de madera</t>
  </si>
  <si>
    <t>Industria química</t>
  </si>
  <si>
    <t>Fabricación de calzado</t>
  </si>
  <si>
    <t>Instituciones de intermediación crediticia y financiera no bursátil</t>
  </si>
  <si>
    <t>Fabricación de cemento y productos de concreto</t>
  </si>
  <si>
    <t>Tienda de mercancias diversas</t>
  </si>
  <si>
    <t>Fabricación de fertilizantes, pesticidas y otros agroquímicos</t>
  </si>
  <si>
    <t>Fabricación de otros productos a base de minerales no metálicos</t>
  </si>
  <si>
    <t>Producción de Animales y Acuicultura</t>
  </si>
  <si>
    <t>Servicios inmobiliarios</t>
  </si>
  <si>
    <t>Fabricación de productos farmacéuticos</t>
  </si>
  <si>
    <t>Otros cultivos</t>
  </si>
  <si>
    <t>Otros servicios relacionados con la intermediación bursátil</t>
  </si>
  <si>
    <t>Fabricación de productos químicos básicos</t>
  </si>
  <si>
    <t>Fabricación de partes para vehículos automotores</t>
  </si>
  <si>
    <t>Molienda de granos y de semillas oleaginosas</t>
  </si>
  <si>
    <t>Industria alimentaria</t>
  </si>
  <si>
    <t>Empresas de electricidad, gas y agua</t>
  </si>
  <si>
    <t>Fabricación de vidrio y productos de vidrio</t>
  </si>
  <si>
    <t>Cultivo de frutales y nueces</t>
  </si>
  <si>
    <t>Telecomunicaciones</t>
  </si>
  <si>
    <t>Fabricación de productos de hierro y acero</t>
  </si>
  <si>
    <t>Servicios relacionados con los servicios inmobiliarios</t>
  </si>
  <si>
    <t>Moneda:</t>
  </si>
  <si>
    <t>← Seleccione para Capitalización Bursátil.</t>
  </si>
  <si>
    <t>Original Currency</t>
  </si>
  <si>
    <t>D / D+E</t>
  </si>
  <si>
    <t>P / VLA</t>
  </si>
  <si>
    <t>P / Ventas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</si>
</sst>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yyyy"/>
    <numFmt numFmtId="165" formatCode="dd/mm/yy;@"/>
    <numFmt numFmtId="166" formatCode="0.00\ \x"/>
    <numFmt numFmtId="167" formatCode="0.0%"/>
    <numFmt numFmtId="168" formatCode="_-[$R$-416]\ * #,##0.00_-;\-[$R$-416]\ * #,##0.00_-;_-[$R$-416]\ * &quot;-&quot;??_-;_-@_-"/>
    <numFmt numFmtId="169" formatCode="_-[$$-2C0A]\ * #,##0.00_-;\-[$$-2C0A]\ * #,##0.00_-;_-[$$-2C0A]\ * &quot;-&quot;??_-;_-@_-"/>
    <numFmt numFmtId="170" formatCode="d/m/yyyy"/>
    <numFmt numFmtId="172" formatCode="0;\-0;;@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2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6B6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4" fontId="5" fillId="3" borderId="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/>
    <xf numFmtId="10" fontId="9" fillId="0" borderId="0" xfId="2" applyNumberFormat="1" applyFont="1" applyAlignment="1">
      <alignment horizontal="center" vertical="center"/>
    </xf>
    <xf numFmtId="10" fontId="2" fillId="0" borderId="0" xfId="2" applyNumberFormat="1" applyFont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166" fontId="9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Continuous" vertical="center"/>
    </xf>
    <xf numFmtId="0" fontId="6" fillId="2" borderId="2" xfId="0" applyFont="1" applyFill="1" applyBorder="1" applyAlignment="1">
      <alignment horizontal="center" vertical="center" wrapText="1"/>
    </xf>
    <xf numFmtId="167" fontId="9" fillId="0" borderId="0" xfId="2" applyNumberFormat="1" applyFont="1" applyAlignment="1">
      <alignment horizontal="center" vertical="center"/>
    </xf>
    <xf numFmtId="167" fontId="2" fillId="0" borderId="0" xfId="2" applyNumberFormat="1" applyFont="1"/>
    <xf numFmtId="167" fontId="3" fillId="0" borderId="1" xfId="2" applyNumberFormat="1" applyFont="1" applyBorder="1" applyAlignment="1">
      <alignment horizontal="centerContinuous" vertical="center"/>
    </xf>
    <xf numFmtId="167" fontId="4" fillId="0" borderId="0" xfId="2" applyNumberFormat="1" applyFont="1" applyAlignment="1">
      <alignment horizontal="center"/>
    </xf>
    <xf numFmtId="167" fontId="6" fillId="2" borderId="2" xfId="2" applyNumberFormat="1" applyFont="1" applyFill="1" applyBorder="1" applyAlignment="1">
      <alignment horizontal="center" vertical="center"/>
    </xf>
    <xf numFmtId="167" fontId="5" fillId="3" borderId="2" xfId="2" applyNumberFormat="1" applyFont="1" applyFill="1" applyBorder="1" applyAlignment="1">
      <alignment horizontal="center" vertical="center" wrapText="1"/>
    </xf>
    <xf numFmtId="167" fontId="0" fillId="0" borderId="0" xfId="2" applyNumberFormat="1" applyFont="1"/>
    <xf numFmtId="168" fontId="2" fillId="0" borderId="0" xfId="0" applyNumberFormat="1" applyFont="1" applyAlignment="1">
      <alignment horizontal="center"/>
    </xf>
    <xf numFmtId="168" fontId="4" fillId="0" borderId="2" xfId="0" applyNumberFormat="1" applyFont="1" applyBorder="1" applyAlignment="1">
      <alignment horizontal="center" vertical="center" wrapText="1"/>
    </xf>
    <xf numFmtId="168" fontId="5" fillId="3" borderId="2" xfId="0" applyNumberFormat="1" applyFont="1" applyFill="1" applyBorder="1" applyAlignment="1">
      <alignment horizontal="center" vertical="center" wrapText="1"/>
    </xf>
    <xf numFmtId="168" fontId="9" fillId="0" borderId="0" xfId="1" applyNumberFormat="1" applyFont="1" applyAlignment="1">
      <alignment horizontal="center"/>
    </xf>
    <xf numFmtId="168" fontId="2" fillId="0" borderId="0" xfId="1" applyNumberFormat="1" applyFont="1" applyAlignment="1">
      <alignment horizontal="center"/>
    </xf>
    <xf numFmtId="168" fontId="0" fillId="0" borderId="0" xfId="0" applyNumberFormat="1"/>
    <xf numFmtId="2" fontId="9" fillId="0" borderId="0" xfId="2" applyNumberFormat="1" applyFont="1" applyAlignment="1">
      <alignment horizontal="center" vertical="center"/>
    </xf>
    <xf numFmtId="15" fontId="11" fillId="4" borderId="3" xfId="0" applyNumberFormat="1" applyFont="1" applyFill="1" applyBorder="1" applyAlignment="1">
      <alignment horizontal="left" vertical="center"/>
    </xf>
    <xf numFmtId="169" fontId="9" fillId="0" borderId="0" xfId="1" applyNumberFormat="1" applyFont="1" applyAlignment="1">
      <alignment horizontal="center"/>
    </xf>
    <xf numFmtId="170" fontId="2" fillId="0" borderId="0" xfId="0" applyNumberFormat="1" applyFont="1" applyAlignment="1">
      <alignment horizontal="left"/>
    </xf>
    <xf numFmtId="165" fontId="0" fillId="0" borderId="0" xfId="0" applyNumberFormat="1"/>
    <xf numFmtId="0" fontId="0" fillId="0" borderId="4" xfId="0" applyBorder="1" applyAlignment="1">
      <alignment horizontal="center"/>
    </xf>
    <xf numFmtId="15" fontId="12" fillId="4" borderId="3" xfId="0" applyNumberFormat="1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172" fontId="9" fillId="0" borderId="0" xfId="0" applyNumberFormat="1" applyFont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37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dc8ce8bde7064321a7ea05ed9d4bd61f">
      <tp t="e">
        <v>#N/A</v>
        <stp/>
        <stp>24526590-7e01-4044-a274-e8c0425faa03</stp>
        <stp>1</stp>
        <tr r="P3" s="2"/>
      </tp>
      <tp t="e">
        <v>#N/A</v>
        <stp/>
        <stp>723c22b5-69e2-4877-8f48-17423810ad47</stp>
        <stp>1</stp>
        <tr r="H3" s="2"/>
      </tp>
    </main>
    <main first="rtdsrv.dc8ce8bde7064321a7ea05ed9d4bd61f">
      <tp t="e">
        <v>#N/A</v>
        <stp/>
        <stp>3762dbde-d573-494c-bf38-70b58aa94e31</stp>
        <stp>1</stp>
        <tr r="N3" s="2"/>
      </tp>
      <tp t="e">
        <v>#N/A</v>
        <stp/>
        <stp>8164dcde-ed27-44cb-b6d4-9c711e037c60</stp>
        <stp>1</stp>
        <tr r="E3" s="2"/>
      </tp>
      <tp t="e">
        <v>#N/A</v>
        <stp/>
        <stp>f28918a5-b0c9-49b6-bb0a-2587d12763c3</stp>
        <stp>1</stp>
        <tr r="G7" s="1"/>
      </tp>
      <tp t="e">
        <v>#N/A</v>
        <stp/>
        <stp>0f8b953d-eed0-440c-943d-a0b995340cdf</stp>
        <stp>1</stp>
        <tr r="AP3" s="2"/>
      </tp>
    </main>
    <main first="rtdsrv.dc8ce8bde7064321a7ea05ed9d4bd61f">
      <tp t="e">
        <v>#N/A</v>
        <stp/>
        <stp>c61eba4a-43fb-4ee6-a1e5-7902e63ed014</stp>
        <stp>1</stp>
        <tr r="B3" s="2"/>
      </tp>
      <tp t="e">
        <v>#N/A</v>
        <stp/>
        <stp>86516bbe-5c2d-4121-9f75-605558faf548</stp>
        <stp>1</stp>
        <tr r="G3" s="2"/>
      </tp>
      <tp t="e">
        <v>#N/A</v>
        <stp/>
        <stp>d5922b83-6fec-4362-8e8a-924f8532f8b9</stp>
        <stp>1</stp>
        <tr r="AH3" s="2"/>
      </tp>
      <tp t="e">
        <v>#N/A</v>
        <stp/>
        <stp>1e57da31-06d4-4ed0-8396-2371a3b5eb59</stp>
        <stp>1</stp>
        <tr r="C2" s="1"/>
      </tp>
    </main>
    <main first="rtdsrv.dc8ce8bde7064321a7ea05ed9d4bd61f">
      <tp t="e">
        <v>#N/A</v>
        <stp/>
        <stp>bf4d67f2-c439-4b4c-b0b2-2dc4acf7e8ff</stp>
        <stp>1</stp>
        <tr r="AV7" s="1"/>
      </tp>
      <tp t="e">
        <v>#N/A</v>
        <stp/>
        <stp>c6d81e60-0770-406e-8ef2-b9e64d50c701</stp>
        <stp>1</stp>
        <tr r="AC3" s="2"/>
      </tp>
      <tp t="e">
        <v>#N/A</v>
        <stp/>
        <stp>74fcd823-d367-459d-82e2-85f1840c4348</stp>
        <stp>1</stp>
        <tr r="AB3" s="2"/>
      </tp>
    </main>
    <main first="rtdsrv.dc8ce8bde7064321a7ea05ed9d4bd61f">
      <tp t="e">
        <v>#N/A</v>
        <stp/>
        <stp>0ec9f01d-70a6-4712-9ff5-6e6123f46606</stp>
        <stp>1</stp>
        <tr r="AR3" s="2"/>
      </tp>
    </main>
    <main first="rtdsrv.dc8ce8bde7064321a7ea05ed9d4bd61f">
      <tp t="e">
        <v>#N/A</v>
        <stp/>
        <stp>4f10273f-00cd-457d-b16a-d15901a4ccea</stp>
        <stp>1</stp>
        <tr r="AY7" s="1"/>
      </tp>
    </main>
    <main first="rtdsrv.dc8ce8bde7064321a7ea05ed9d4bd61f">
      <tp t="e">
        <v>#N/A</v>
        <stp/>
        <stp>f1cd8637-c781-43ea-a942-6997865eacce</stp>
        <stp>1</stp>
        <tr r="U3" s="2"/>
      </tp>
    </main>
    <main first="rtdsrv.dc8ce8bde7064321a7ea05ed9d4bd61f">
      <tp t="e">
        <v>#N/A</v>
        <stp/>
        <stp>43a52e6c-aba9-4150-bb6a-d40b728190e8</stp>
        <stp>1</stp>
        <tr r="AS3" s="2"/>
      </tp>
    </main>
    <main first="rtdsrv.dc8ce8bde7064321a7ea05ed9d4bd61f">
      <tp t="e">
        <v>#N/A</v>
        <stp/>
        <stp>6e1c6288-f3f4-433e-b480-a22b0de11d62</stp>
        <stp>1</stp>
        <tr r="AL3" s="2"/>
      </tp>
    </main>
    <main first="rtdsrv.dc8ce8bde7064321a7ea05ed9d4bd61f">
      <tp t="e">
        <v>#N/A</v>
        <stp/>
        <stp>4cb9717d-9068-4c2d-9eeb-4cdfb3a8febb</stp>
        <stp>1</stp>
        <tr r="I3" s="2"/>
      </tp>
      <tp t="e">
        <v>#N/A</v>
        <stp/>
        <stp>c274ba79-27ee-4447-b198-8bb8b8c23e19</stp>
        <stp>1</stp>
        <tr r="B7" s="1"/>
      </tp>
      <tp t="e">
        <v>#N/A</v>
        <stp/>
        <stp>5ba4a814-8613-4deb-9952-cdac094a2a3d</stp>
        <stp>1</stp>
        <tr r="V3" s="2"/>
      </tp>
    </main>
    <main first="rtdsrv.dc8ce8bde7064321a7ea05ed9d4bd61f">
      <tp t="e">
        <v>#N/A</v>
        <stp/>
        <stp>a905c573-1778-4ff5-9177-05e5e7740b7d</stp>
        <stp>1</stp>
        <tr r="H7" s="1"/>
      </tp>
    </main>
    <main first="rtdsrv.dc8ce8bde7064321a7ea05ed9d4bd61f">
      <tp t="e">
        <v>#N/A</v>
        <stp/>
        <stp>b6402c56-b791-4c10-8fbe-2fb20b8f0919</stp>
        <stp>1</stp>
        <tr r="J3" s="2"/>
      </tp>
    </main>
    <main first="rtdsrv.dc8ce8bde7064321a7ea05ed9d4bd61f">
      <tp t="e">
        <v>#N/A</v>
        <stp/>
        <stp>b63fe016-27cb-4249-a711-105864690e27</stp>
        <stp>1</stp>
        <tr r="AK3" s="2"/>
      </tp>
    </main>
    <main first="rtdsrv.dc8ce8bde7064321a7ea05ed9d4bd61f">
      <tp t="e">
        <v>#N/A</v>
        <stp/>
        <stp>d098760b-bad9-4cdb-9fcf-3c9f5e4480ea</stp>
        <stp>1</stp>
        <tr r="A3" s="2"/>
      </tp>
      <tp t="e">
        <v>#N/A</v>
        <stp/>
        <stp>4bc39dde-887e-4afd-bfda-af764054d7e7</stp>
        <stp>1</stp>
        <tr r="F3" s="2"/>
      </tp>
    </main>
    <main first="rtdsrv.dc8ce8bde7064321a7ea05ed9d4bd61f">
      <tp t="e">
        <v>#N/A</v>
        <stp/>
        <stp>38c65dbe-0f49-4c83-b69d-dd78d713fd19</stp>
        <stp>1</stp>
        <tr r="D3" s="2"/>
      </tp>
    </main>
    <main first="rtdsrv.dc8ce8bde7064321a7ea05ed9d4bd61f">
      <tp t="e">
        <v>#N/A</v>
        <stp/>
        <stp>0c863654-9e9c-4915-afb1-fdd19d75d883</stp>
        <stp>1</stp>
        <tr r="S3" s="2"/>
      </tp>
      <tp t="e">
        <v>#N/A</v>
        <stp/>
        <stp>288e8f0d-3cff-4ee9-b972-4130e0f56a80</stp>
        <stp>1</stp>
        <tr r="R3" s="2"/>
      </tp>
      <tp t="e">
        <v>#N/A</v>
        <stp/>
        <stp>47914093-fc88-4e8a-8603-281fd34a9385</stp>
        <stp>1</stp>
        <tr r="AX7" s="1"/>
      </tp>
      <tp t="e">
        <v>#N/A</v>
        <stp/>
        <stp>33301411-4ca1-48f8-8743-c23aaeed6e87</stp>
        <stp>1</stp>
        <tr r="AG3" s="2"/>
      </tp>
      <tp t="e">
        <v>#N/A</v>
        <stp/>
        <stp>34b65f2b-cc02-4cfe-b410-3e4f6e94902e</stp>
        <stp>1</stp>
        <tr r="Z3" s="2"/>
      </tp>
      <tp t="e">
        <v>#N/A</v>
        <stp/>
        <stp>5e41d758-7bb9-43ff-ae9d-ec96b0ad4589</stp>
        <stp>1</stp>
        <tr r="E7" s="1"/>
      </tp>
      <tp t="e">
        <v>#N/A</v>
        <stp/>
        <stp>1c452343-9268-49cd-bf11-1a239d9973b3</stp>
        <stp>1</stp>
        <tr r="AD3" s="2"/>
      </tp>
      <tp t="e">
        <v>#N/A</v>
        <stp/>
        <stp>f68907bd-fe54-4e19-987f-4393a170cdcd</stp>
        <stp>1</stp>
        <tr r="AM3" s="2"/>
      </tp>
      <tp t="e">
        <v>#N/A</v>
        <stp/>
        <stp>68d16fc8-bbf5-45f9-95e7-68f406f4c960</stp>
        <stp>1</stp>
        <tr r="AQ3" s="2"/>
      </tp>
      <tp t="e">
        <v>#N/A</v>
        <stp/>
        <stp>999e1a62-407a-4feb-8ce2-a4e9a6bbd896</stp>
        <stp>1</stp>
        <tr r="C7" s="1"/>
      </tp>
      <tp t="e">
        <v>#N/A</v>
        <stp/>
        <stp>db5b60d3-97ce-4527-a93d-7fd773f372e1</stp>
        <stp>1</stp>
        <tr r="C3" s="2"/>
      </tp>
      <tp t="e">
        <v>#N/A</v>
        <stp/>
        <stp>7e68c8f6-aba6-47c6-812f-d56a45d42cae</stp>
        <stp>1</stp>
        <tr r="AN3" s="2"/>
      </tp>
    </main>
    <main first="rtdsrv.dc8ce8bde7064321a7ea05ed9d4bd61f">
      <tp t="e">
        <v>#N/A</v>
        <stp/>
        <stp>4b8b693c-2fbd-4e25-a0f1-92ef9755c36d</stp>
        <stp>1</stp>
        <tr r="J7" s="1"/>
      </tp>
      <tp t="e">
        <v>#N/A</v>
        <stp/>
        <stp>d7a5d531-45c9-4385-b071-b72d19448fd7</stp>
        <stp>1</stp>
        <tr r="D7" s="1"/>
      </tp>
    </main>
    <main first="rtdsrv.dc8ce8bde7064321a7ea05ed9d4bd61f">
      <tp t="e">
        <v>#N/A</v>
        <stp/>
        <stp>1ece6363-e61b-471e-90f6-abd238f6aa23</stp>
        <stp>1</stp>
        <tr r="T3" s="2"/>
      </tp>
    </main>
    <main first="rtdsrv.dc8ce8bde7064321a7ea05ed9d4bd61f">
      <tp t="e">
        <v>#N/A</v>
        <stp/>
        <stp>ea40db86-e993-423b-aa1f-d1e2e991cdf1</stp>
        <stp>1</stp>
        <tr r="K3" s="2"/>
      </tp>
    </main>
    <main first="rtdsrv.dc8ce8bde7064321a7ea05ed9d4bd61f">
      <tp t="e">
        <v>#N/A</v>
        <stp/>
        <stp>6b242f03-f56c-4cec-8c52-5f12414db2bc</stp>
        <stp>1</stp>
        <tr r="AW7" s="1"/>
      </tp>
      <tp t="e">
        <v>#N/A</v>
        <stp/>
        <stp>5f753d4a-f95e-4d35-84da-7e25cc8e6242</stp>
        <stp>1</stp>
        <tr r="Q3" s="2"/>
      </tp>
    </main>
    <main first="rtdsrv.dc8ce8bde7064321a7ea05ed9d4bd61f">
      <tp t="e">
        <v>#N/A</v>
        <stp/>
        <stp>8a99b7bc-03a1-41e4-a8a1-1285d7ca6eac</stp>
        <stp>1</stp>
        <tr r="I7" s="1"/>
      </tp>
      <tp t="e">
        <v>#N/A</v>
        <stp/>
        <stp>114415d1-3720-4983-b8f6-df07c1bc21cd</stp>
        <stp>1</stp>
        <tr r="AA3" s="2"/>
      </tp>
      <tp t="e">
        <v>#N/A</v>
        <stp/>
        <stp>82e4b2b2-f643-4a47-83de-21c72fbcee3c</stp>
        <stp>1</stp>
        <tr r="O3" s="2"/>
      </tp>
      <tp t="e">
        <v>#N/A</v>
        <stp/>
        <stp>8b62c895-e97c-4474-90fe-34b77f52426d</stp>
        <stp>1</stp>
        <tr r="Y3" s="2"/>
      </tp>
      <tp t="e">
        <v>#N/A</v>
        <stp/>
        <stp>e101d0e2-52cb-4c3a-a032-2eda906ff569</stp>
        <stp>1</stp>
        <tr r="AF3" s="2"/>
      </tp>
    </main>
    <main first="rtdsrv.dc8ce8bde7064321a7ea05ed9d4bd61f">
      <tp t="e">
        <v>#N/A</v>
        <stp/>
        <stp>cdd77c10-f63a-42ad-9866-c671bf3a8565</stp>
        <stp>1</stp>
        <tr r="AZ7" s="1"/>
      </tp>
      <tp t="e">
        <v>#N/A</v>
        <stp/>
        <stp>09839603-093a-4e9f-9b8a-559afc20563d</stp>
        <stp>1</stp>
        <tr r="K7" s="1"/>
      </tp>
      <tp t="e">
        <v>#N/A</v>
        <stp/>
        <stp>5da35950-5d6a-4225-8fd0-cd728dba6c86</stp>
        <stp>1</stp>
        <tr r="AJ3" s="2"/>
      </tp>
    </main>
    <main first="rtdsrv.dc8ce8bde7064321a7ea05ed9d4bd61f">
      <tp t="e">
        <v>#N/A</v>
        <stp/>
        <stp>b8124029-102e-48f8-a900-c433a8f984b1</stp>
        <stp>1</stp>
        <tr r="AO3" s="2"/>
      </tp>
    </main>
    <main first="rtdsrv.dc8ce8bde7064321a7ea05ed9d4bd61f">
      <tp t="e">
        <v>#N/A</v>
        <stp/>
        <stp>f6db0f2c-200c-4239-91e1-d9f412bbc057</stp>
        <stp>1</stp>
        <tr r="W3" s="2"/>
      </tp>
    </main>
    <main first="rtdsrv.dc8ce8bde7064321a7ea05ed9d4bd61f">
      <tp t="e">
        <v>#N/A</v>
        <stp/>
        <stp>a2161232-5a7d-42dd-9249-5d5084824fcb</stp>
        <stp>1</stp>
        <tr r="L3" s="2"/>
      </tp>
    </main>
    <main first="rtdsrv.dc8ce8bde7064321a7ea05ed9d4bd61f">
      <tp t="e">
        <v>#N/A</v>
        <stp/>
        <stp>d92f5a3d-753a-43df-8f7a-c65020faf102</stp>
        <stp>1</stp>
        <tr r="AE3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733425</xdr:colOff>
      <xdr:row>0</xdr:row>
      <xdr:rowOff>376972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3C9D8A8-EA52-44D2-AF8A-A1DB752F2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714500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4"/>
  <dimension ref="A1:BB202"/>
  <sheetViews>
    <sheetView showGridLines="0" tabSelected="1" zoomScale="80" zoomScaleNormal="80" workbookViewId="0">
      <pane xSplit="4" ySplit="7" topLeftCell="E8" activePane="bottomRight" state="frozen"/>
      <selection activeCell="E32" sqref="E32"/>
      <selection pane="topRight" activeCell="E32" sqref="E32"/>
      <selection pane="bottomLeft" activeCell="E32" sqref="E32"/>
      <selection pane="bottomRight" activeCell="B4" sqref="B4"/>
    </sheetView>
  </sheetViews>
  <sheetFormatPr baseColWidth="10" defaultColWidth="9.140625" defaultRowHeight="15" x14ac:dyDescent="0.25"/>
  <cols>
    <col min="1" max="1" width="1.7109375" customWidth="1"/>
    <col min="2" max="2" width="14.7109375" bestFit="1" customWidth="1"/>
    <col min="3" max="3" width="14.7109375" customWidth="1"/>
    <col min="4" max="4" width="29.42578125" customWidth="1"/>
    <col min="5" max="5" width="14.140625" style="38" customWidth="1"/>
    <col min="6" max="6" width="1.7109375" customWidth="1"/>
    <col min="7" max="11" width="11.85546875" bestFit="1" customWidth="1"/>
    <col min="12" max="12" width="10.7109375" customWidth="1"/>
    <col min="13" max="13" width="15.28515625" customWidth="1"/>
    <col min="14" max="14" width="1.7109375" customWidth="1"/>
    <col min="15" max="19" width="11.85546875" bestFit="1" customWidth="1"/>
    <col min="20" max="20" width="10.7109375" customWidth="1"/>
    <col min="21" max="21" width="14.85546875" bestFit="1" customWidth="1"/>
    <col min="22" max="22" width="1.7109375" customWidth="1"/>
    <col min="23" max="27" width="11.85546875" bestFit="1" customWidth="1"/>
    <col min="28" max="29" width="10.7109375" customWidth="1"/>
    <col min="30" max="30" width="1.7109375" customWidth="1"/>
    <col min="31" max="35" width="11.85546875" bestFit="1" customWidth="1"/>
    <col min="36" max="36" width="10.7109375" customWidth="1"/>
    <col min="37" max="37" width="14" style="32" customWidth="1"/>
    <col min="38" max="38" width="14.85546875" bestFit="1" customWidth="1"/>
    <col min="39" max="39" width="1.7109375" customWidth="1"/>
    <col min="40" max="43" width="10" customWidth="1"/>
    <col min="44" max="44" width="11.7109375" bestFit="1" customWidth="1"/>
    <col min="45" max="45" width="10.7109375" customWidth="1"/>
    <col min="46" max="46" width="14.85546875" customWidth="1"/>
    <col min="47" max="47" width="1.7109375" customWidth="1"/>
    <col min="48" max="48" width="10.7109375" bestFit="1" customWidth="1"/>
    <col min="53" max="53" width="9.140625" bestFit="1" customWidth="1"/>
    <col min="54" max="54" width="11.28515625" bestFit="1" customWidth="1"/>
  </cols>
  <sheetData>
    <row r="1" spans="1:54" s="1" customFormat="1" ht="30" customHeight="1" x14ac:dyDescent="0.25">
      <c r="E1" s="33"/>
      <c r="F1"/>
      <c r="N1"/>
      <c r="V1"/>
      <c r="AD1"/>
      <c r="AK1" s="27"/>
      <c r="AM1"/>
      <c r="AU1"/>
    </row>
    <row r="2" spans="1:54" s="1" customFormat="1" ht="17.100000000000001" customHeight="1" x14ac:dyDescent="0.25">
      <c r="B2" s="19" t="s">
        <v>1</v>
      </c>
      <c r="C2" s="42">
        <f>IF(C3="",_xll.ECONOMATICA("IBOV","Date of Last Quote"),C3)</f>
        <v>44132</v>
      </c>
      <c r="D2" s="21" t="s">
        <v>7</v>
      </c>
      <c r="E2" s="33"/>
      <c r="F2"/>
      <c r="N2"/>
      <c r="V2"/>
      <c r="AD2"/>
      <c r="AK2" s="27"/>
      <c r="AM2"/>
      <c r="AU2"/>
    </row>
    <row r="3" spans="1:54" s="1" customFormat="1" ht="17.100000000000001" customHeight="1" x14ac:dyDescent="0.25">
      <c r="B3" s="19" t="s">
        <v>3</v>
      </c>
      <c r="C3" s="40"/>
      <c r="D3" s="20" t="s">
        <v>8</v>
      </c>
      <c r="E3" s="33"/>
      <c r="F3"/>
      <c r="N3"/>
      <c r="V3"/>
      <c r="AD3"/>
      <c r="AK3" s="27"/>
      <c r="AM3"/>
      <c r="AU3"/>
    </row>
    <row r="4" spans="1:54" ht="17.100000000000001" customHeight="1" thickBot="1" x14ac:dyDescent="0.3">
      <c r="B4" s="19" t="s">
        <v>280</v>
      </c>
      <c r="C4" s="45" t="s">
        <v>282</v>
      </c>
      <c r="D4" s="20" t="s">
        <v>281</v>
      </c>
      <c r="E4"/>
      <c r="G4" s="24" t="s">
        <v>9</v>
      </c>
      <c r="H4" s="24"/>
      <c r="I4" s="24"/>
      <c r="J4" s="24"/>
      <c r="K4" s="24"/>
      <c r="L4" s="24"/>
      <c r="M4" s="24"/>
      <c r="O4" s="24" t="s">
        <v>0</v>
      </c>
      <c r="P4" s="24"/>
      <c r="Q4" s="24"/>
      <c r="R4" s="24"/>
      <c r="S4" s="24"/>
      <c r="T4" s="24"/>
      <c r="U4" s="24"/>
      <c r="W4" s="24" t="s">
        <v>5</v>
      </c>
      <c r="X4" s="24"/>
      <c r="Y4" s="24"/>
      <c r="Z4" s="24"/>
      <c r="AA4" s="24"/>
      <c r="AB4" s="24"/>
      <c r="AC4" s="24"/>
      <c r="AE4" s="24" t="s">
        <v>10</v>
      </c>
      <c r="AF4" s="24"/>
      <c r="AG4" s="24"/>
      <c r="AH4" s="24"/>
      <c r="AI4" s="24"/>
      <c r="AJ4" s="24"/>
      <c r="AK4" s="28"/>
      <c r="AL4" s="24"/>
      <c r="AN4" s="24" t="s">
        <v>11</v>
      </c>
      <c r="AO4" s="24"/>
      <c r="AP4" s="24"/>
      <c r="AQ4" s="24"/>
      <c r="AR4" s="24"/>
      <c r="AS4" s="24"/>
      <c r="AT4" s="24"/>
      <c r="AV4" s="24" t="s">
        <v>6</v>
      </c>
      <c r="AW4" s="24"/>
      <c r="AX4" s="24"/>
      <c r="AY4" s="24"/>
      <c r="AZ4" s="24"/>
      <c r="BA4" s="24"/>
      <c r="BB4" s="24"/>
    </row>
    <row r="5" spans="1:54" s="1" customFormat="1" ht="5.0999999999999996" customHeight="1" thickTop="1" thickBot="1" x14ac:dyDescent="0.3">
      <c r="E5" s="33"/>
      <c r="F5"/>
      <c r="G5" s="2"/>
      <c r="H5" s="2"/>
      <c r="I5" s="2"/>
      <c r="J5" s="2"/>
      <c r="K5" s="2"/>
      <c r="L5" s="2"/>
      <c r="M5" s="2"/>
      <c r="N5"/>
      <c r="O5" s="24"/>
      <c r="P5" s="24"/>
      <c r="Q5" s="24"/>
      <c r="R5" s="24"/>
      <c r="S5" s="24"/>
      <c r="T5" s="24"/>
      <c r="U5" s="24"/>
      <c r="V5"/>
      <c r="W5" s="3"/>
      <c r="X5" s="3"/>
      <c r="Y5" s="3"/>
      <c r="Z5" s="3"/>
      <c r="AA5" s="3"/>
      <c r="AB5" s="3"/>
      <c r="AC5" s="3"/>
      <c r="AD5"/>
      <c r="AE5" s="3"/>
      <c r="AF5" s="3"/>
      <c r="AG5" s="3"/>
      <c r="AH5" s="3"/>
      <c r="AI5" s="3"/>
      <c r="AJ5" s="3"/>
      <c r="AK5" s="29"/>
      <c r="AM5"/>
      <c r="AN5" s="3"/>
      <c r="AO5" s="3"/>
      <c r="AP5" s="3"/>
      <c r="AQ5" s="3"/>
      <c r="AR5" s="3"/>
      <c r="AS5" s="3"/>
      <c r="AT5" s="3"/>
      <c r="AU5"/>
      <c r="AV5" s="3"/>
      <c r="AW5" s="3"/>
      <c r="AX5" s="3"/>
      <c r="AY5" s="3"/>
      <c r="AZ5" s="3"/>
      <c r="BA5" s="3"/>
      <c r="BB5" s="3"/>
    </row>
    <row r="6" spans="1:54" s="10" customFormat="1" ht="18" customHeight="1" thickTop="1" x14ac:dyDescent="0.25">
      <c r="A6" s="1"/>
      <c r="B6" s="18"/>
      <c r="D6" s="4"/>
      <c r="E6" s="34"/>
      <c r="F6"/>
      <c r="G6" s="5">
        <f>EOMONTH(H6,-12)</f>
        <v>42735</v>
      </c>
      <c r="H6" s="5">
        <f>EOMONTH(I6,-12)</f>
        <v>43100</v>
      </c>
      <c r="I6" s="5">
        <f>EOMONTH(J6,-12)</f>
        <v>43465</v>
      </c>
      <c r="J6" s="5">
        <f>DATE(YEAR($C$2)-1,12,31)</f>
        <v>43830</v>
      </c>
      <c r="K6" s="6">
        <f>$C$2</f>
        <v>44132</v>
      </c>
      <c r="L6" s="7"/>
      <c r="M6" s="25"/>
      <c r="N6"/>
      <c r="O6" s="5">
        <f>EOMONTH(P6,-12)</f>
        <v>42735</v>
      </c>
      <c r="P6" s="5">
        <f>EOMONTH(Q6,-12)</f>
        <v>43100</v>
      </c>
      <c r="Q6" s="5">
        <f>EOMONTH(R6,-12)</f>
        <v>43465</v>
      </c>
      <c r="R6" s="5">
        <f>DATE(YEAR($C$2)-1,12,31)</f>
        <v>43830</v>
      </c>
      <c r="S6" s="6">
        <f>$C$2</f>
        <v>44132</v>
      </c>
      <c r="T6" s="8"/>
      <c r="U6" s="25"/>
      <c r="V6"/>
      <c r="W6" s="5">
        <f>EOMONTH(X6,-12)</f>
        <v>42735</v>
      </c>
      <c r="X6" s="5">
        <f>EOMONTH(Y6,-12)</f>
        <v>43100</v>
      </c>
      <c r="Y6" s="5">
        <f>EOMONTH(Z6,-12)</f>
        <v>43465</v>
      </c>
      <c r="Z6" s="5">
        <f>DATE(YEAR($C$2)-1,12,31)</f>
        <v>43830</v>
      </c>
      <c r="AA6" s="6" t="str">
        <f>TEXT($C$2,"yyyy")</f>
        <v>2020</v>
      </c>
      <c r="AB6" s="7"/>
      <c r="AC6" s="7"/>
      <c r="AD6"/>
      <c r="AE6" s="5">
        <f>EOMONTH(AF6,-12)</f>
        <v>42735</v>
      </c>
      <c r="AF6" s="5">
        <f>EOMONTH(AG6,-12)</f>
        <v>43100</v>
      </c>
      <c r="AG6" s="5">
        <f>EOMONTH(AH6,-12)</f>
        <v>43465</v>
      </c>
      <c r="AH6" s="5">
        <f>DATE(YEAR($C$2)-1,12,31)</f>
        <v>43830</v>
      </c>
      <c r="AI6" s="6">
        <f>$C$2</f>
        <v>44132</v>
      </c>
      <c r="AJ6" s="7"/>
      <c r="AK6" s="30"/>
      <c r="AL6" s="9"/>
      <c r="AM6"/>
      <c r="AN6" s="5">
        <f>EOMONTH(AO6,-12)</f>
        <v>42735</v>
      </c>
      <c r="AO6" s="5">
        <f>EOMONTH(AP6,-12)</f>
        <v>43100</v>
      </c>
      <c r="AP6" s="5">
        <f>EOMONTH(AQ6,-12)</f>
        <v>43465</v>
      </c>
      <c r="AQ6" s="5">
        <f>DATE(YEAR($C$2)-1,12,31)</f>
        <v>43830</v>
      </c>
      <c r="AR6" s="6">
        <f>$C$2</f>
        <v>44132</v>
      </c>
      <c r="AS6" s="8"/>
      <c r="AT6" s="25"/>
      <c r="AU6"/>
      <c r="AV6" s="5">
        <f>EOMONTH(AW6,-12)</f>
        <v>42735</v>
      </c>
      <c r="AW6" s="5">
        <f>EOMONTH(AX6,-12)</f>
        <v>43100</v>
      </c>
      <c r="AX6" s="5">
        <f>EOMONTH(AY6,-12)</f>
        <v>43465</v>
      </c>
      <c r="AY6" s="5">
        <f>DATE(YEAR($C$2)-1,12,31)</f>
        <v>43830</v>
      </c>
      <c r="AZ6" s="6">
        <f>$C$2</f>
        <v>44132</v>
      </c>
      <c r="BA6" s="8"/>
      <c r="BB6" s="25"/>
    </row>
    <row r="7" spans="1:54" s="10" customFormat="1" ht="28.5" customHeight="1" x14ac:dyDescent="0.25">
      <c r="A7" s="1"/>
      <c r="B7" s="11" t="str" cm="1">
        <f t="array" ref="B7">_xll.ECONOMATICA(Base!$A$4:$A$134,"Ticker")</f>
        <v>Codigo</v>
      </c>
      <c r="C7" s="12" t="str">
        <f>_xll.ECONOMATICA(Base!A4:A254,"Name")</f>
        <v>Nombre</v>
      </c>
      <c r="D7" s="12" t="str">
        <f>_xll.ECONOMATICA(Base!A4:A88,"Sector NAICS",,,,,,,,,"Sector")</f>
        <v>Sector</v>
      </c>
      <c r="E7" s="35" t="str">
        <f>_xll.ECONOMATICA(Base!A4:A86,"MarketCapitaliz",,$C$2,,,C4,"millions",,,"Mkt Cap (Millones)")</f>
        <v>Mkt Cap (Millones)</v>
      </c>
      <c r="F7"/>
      <c r="G7" s="13" t="str">
        <f>_xll.ECONOMATICA(Base!A4:A86,"P/E","12m",G6,,,,,,,"P/U",{"jti.csld=1";"tc.dft=false";"tc.tp=0";"tc.pers=22";"tc.per=0"})</f>
        <v>P/U</v>
      </c>
      <c r="H7" s="13" t="str">
        <f>_xll.ECONOMATICA(Base!A4:A86,"P/E","12m",H6,,,,,,,"P/U",{"jti.csld=1";"tc.dft=false";"tc.tp=0";"tc.pers=22";"tc.per=0"})</f>
        <v>P/U</v>
      </c>
      <c r="I7" s="13" t="str">
        <f>_xll.ECONOMATICA(Base!A4:A86,"P/E","12m",I6,,,,,,,"P/U",{"jti.csld=1";"tc.dft=false";"tc.tp=0";"tc.pers=22";"tc.per=0"})</f>
        <v>P/U</v>
      </c>
      <c r="J7" s="13" t="str">
        <f>_xll.ECONOMATICA(Base!A4:A86,"P/E","12m",J6,,,,,,,"P/U",{"jti.csld=1";"tc.dft=false";"tc.tp=0";"tc.pers=22";"tc.per=0"})</f>
        <v>P/U</v>
      </c>
      <c r="K7" s="13" t="str">
        <f>_xll.ECONOMATICA(Base!A4:A86,"P/E","12m",K6,,,,,,,"P/U",{"jti.csld=1";"tc.dft=false";"tc.tp=0";"tc.pers=22";"tc.per=0"})</f>
        <v>P/U</v>
      </c>
      <c r="L7" s="12" t="s">
        <v>13</v>
      </c>
      <c r="M7" s="12" t="s">
        <v>18</v>
      </c>
      <c r="N7"/>
      <c r="O7" s="13" t="s">
        <v>0</v>
      </c>
      <c r="P7" s="13" t="s">
        <v>0</v>
      </c>
      <c r="Q7" s="13" t="s">
        <v>0</v>
      </c>
      <c r="R7" s="13" t="s">
        <v>0</v>
      </c>
      <c r="S7" s="13" t="s">
        <v>0</v>
      </c>
      <c r="T7" s="12" t="s">
        <v>13</v>
      </c>
      <c r="U7" s="12" t="s">
        <v>18</v>
      </c>
      <c r="V7"/>
      <c r="W7" s="13" t="s">
        <v>283</v>
      </c>
      <c r="X7" s="13" t="s">
        <v>283</v>
      </c>
      <c r="Y7" s="13" t="s">
        <v>283</v>
      </c>
      <c r="Z7" s="13" t="s">
        <v>283</v>
      </c>
      <c r="AA7" s="13" t="s">
        <v>283</v>
      </c>
      <c r="AB7" s="12" t="s">
        <v>13</v>
      </c>
      <c r="AC7" s="12" t="s">
        <v>17</v>
      </c>
      <c r="AD7"/>
      <c r="AE7" s="13" t="s">
        <v>284</v>
      </c>
      <c r="AF7" s="13" t="s">
        <v>284</v>
      </c>
      <c r="AG7" s="13" t="s">
        <v>284</v>
      </c>
      <c r="AH7" s="13" t="s">
        <v>284</v>
      </c>
      <c r="AI7" s="13" t="s">
        <v>284</v>
      </c>
      <c r="AJ7" s="12" t="s">
        <v>4</v>
      </c>
      <c r="AK7" s="31" t="s">
        <v>12</v>
      </c>
      <c r="AL7" s="12" t="s">
        <v>16</v>
      </c>
      <c r="AM7"/>
      <c r="AN7" s="13" t="s">
        <v>285</v>
      </c>
      <c r="AO7" s="13" t="s">
        <v>285</v>
      </c>
      <c r="AP7" s="13" t="s">
        <v>285</v>
      </c>
      <c r="AQ7" s="13" t="s">
        <v>285</v>
      </c>
      <c r="AR7" s="13" t="s">
        <v>285</v>
      </c>
      <c r="AS7" s="12" t="s">
        <v>13</v>
      </c>
      <c r="AT7" s="12" t="s">
        <v>15</v>
      </c>
      <c r="AU7"/>
      <c r="AV7" s="13" t="str">
        <f>_xll.ECONOMATICA(Base!A4:A86,"Beta","60m",AV6,,,,,,,"Beta 60 M")</f>
        <v>Beta 60 M</v>
      </c>
      <c r="AW7" s="13" t="str">
        <f>_xll.ECONOMATICA(Base!A4:A86,"Beta","60m",AW6,,,,,,,"Beta 60 M")</f>
        <v>Beta 60 M</v>
      </c>
      <c r="AX7" s="13" t="str">
        <f>_xll.ECONOMATICA(Base!A4:A86,"Beta","60m",AX6,,,,,,,"Beta 60 M")</f>
        <v>Beta 60 M</v>
      </c>
      <c r="AY7" s="13" t="str">
        <f>_xll.ECONOMATICA(Base!A4:A86,"Beta","60m",AY6,,,,,,,"Beta 60 M")</f>
        <v>Beta 60 M</v>
      </c>
      <c r="AZ7" s="13" t="str">
        <f>_xll.ECONOMATICA(Base!A4:A86,"Beta","60m",AZ6,,,,,,,"Beta 60 M")</f>
        <v>Beta 60 M</v>
      </c>
      <c r="BA7" s="12" t="s">
        <v>13</v>
      </c>
      <c r="BB7" s="12" t="s">
        <v>14</v>
      </c>
    </row>
    <row r="8" spans="1:54" s="10" customFormat="1" x14ac:dyDescent="0.25">
      <c r="A8" s="1"/>
      <c r="B8" s="14" t="s">
        <v>92</v>
      </c>
      <c r="C8" s="15" t="s">
        <v>165</v>
      </c>
      <c r="D8" s="15" t="s">
        <v>238</v>
      </c>
      <c r="E8" s="41">
        <v>1675</v>
      </c>
      <c r="F8"/>
      <c r="G8" s="22">
        <v>25.6070161959797</v>
      </c>
      <c r="H8" s="22">
        <v>26.577494822180601</v>
      </c>
      <c r="I8" s="22">
        <v>-43.589971226349</v>
      </c>
      <c r="J8" s="22">
        <v>-9.5836112176766601</v>
      </c>
      <c r="K8" s="22">
        <v>26.774338930379599</v>
      </c>
      <c r="L8" s="22">
        <f t="shared" ref="L8:L71" si="0">IFERROR(MEDIAN(G8:K8),"-x-")</f>
        <v>25.6070161959797</v>
      </c>
      <c r="M8" s="22">
        <f>IFERROR(AVERAGEIFS(G8:K8,G8:K8,"&gt;0",G8:K8,"&lt;50"),"-x-")</f>
        <v>26.319616649513296</v>
      </c>
      <c r="N8"/>
      <c r="O8" s="22">
        <f>IF(Base!C4="",Base!D4,Base!C4)</f>
        <v>12.837101248267601</v>
      </c>
      <c r="P8" s="22">
        <f>IF(Base!E4="",Base!F4,Base!E4)</f>
        <v>14.968068911883201</v>
      </c>
      <c r="Q8" s="22">
        <f>IF(Base!G4="",Base!H4,Base!G4)</f>
        <v>7.6013428132282597</v>
      </c>
      <c r="R8" s="22">
        <f>IF(Base!I4="",Base!J4,Base!I4)</f>
        <v>6.8877994531721898</v>
      </c>
      <c r="S8" s="22">
        <f>IF(Base!K4="",Base!L4,Base!K4)</f>
        <v>3.8031136781828501</v>
      </c>
      <c r="T8" s="22">
        <f t="shared" ref="T8:T71" si="1">IFERROR(MEDIAN(O8:S8),"-x-")</f>
        <v>7.6013428132282597</v>
      </c>
      <c r="U8" s="22">
        <f t="shared" ref="U8:U71" si="2">IFERROR(AVERAGEIFS(O8:S8,O8:S8,"&gt;0",O8:S8,"&lt;50"),"-x-")</f>
        <v>9.2194852209468188</v>
      </c>
      <c r="V8"/>
      <c r="W8" s="16">
        <f>IF(Base!N4="",Base!O4,Base!N4)</f>
        <v>4.9841884855195501E-2</v>
      </c>
      <c r="X8" s="16">
        <f>IF(Base!P4="",Base!Q4,Base!P4)</f>
        <v>0.11250473397522</v>
      </c>
      <c r="Y8" s="16">
        <f>IF(Base!R4="",Base!S4,Base!R4)</f>
        <v>0.24940797366638401</v>
      </c>
      <c r="Z8" s="16">
        <f>IF(Base!T4="",Base!U4,Base!T4)</f>
        <v>0.283455724831147</v>
      </c>
      <c r="AA8" s="16">
        <f>IF(Base!V4="",Base!W4,Base!V4)</f>
        <v>0.19968526177574</v>
      </c>
      <c r="AB8" s="16">
        <f t="shared" ref="AB8:AB71" si="3">IFERROR(MEDIAN(W8:AA8),"-x-")</f>
        <v>0.19968526177574</v>
      </c>
      <c r="AC8" s="16">
        <f t="shared" ref="AC8:AC71" si="4">IFERROR(AVERAGE(W8:AA8),"-x-")</f>
        <v>0.17897911582073728</v>
      </c>
      <c r="AD8"/>
      <c r="AE8" s="22">
        <f>IF(Base!Y4="",Base!Z4,Base!Y4)</f>
        <v>8.6754332455166097</v>
      </c>
      <c r="AF8" s="22">
        <f>IF(Base!AA4="",Base!AB4,Base!AA4)</f>
        <v>8.1948542833852098</v>
      </c>
      <c r="AG8" s="22">
        <f>IF(Base!AC4="",Base!AD4,Base!AC4)</f>
        <v>1.8662246655949299</v>
      </c>
      <c r="AH8" s="22">
        <f>IF(Base!AE4="",Base!AF4,Base!AE4)</f>
        <v>1.97174691995133</v>
      </c>
      <c r="AI8" s="22">
        <f>IF(Base!AG4="",Base!AH4,Base!AG4)</f>
        <v>2.2631672275165302</v>
      </c>
      <c r="AJ8" s="22">
        <f>IF(MAX(AE8:AI8)=0,"-x-",MAX(AE8:AI8))</f>
        <v>8.6754332455166097</v>
      </c>
      <c r="AK8" s="22">
        <f>IFERROR(AI8/AJ8,"-x-")</f>
        <v>0.26087080189178052</v>
      </c>
      <c r="AL8" s="22">
        <f>IFERROR(AVERAGEIFS(AE8:AI8,AE8:AI8,"&gt;0",AE8:AI8,"&lt;30"),"-x-")</f>
        <v>4.5942852683929214</v>
      </c>
      <c r="AM8"/>
      <c r="AN8" s="22">
        <f>IF(Base!AJ4="",Base!AK4,Base!AJ4)</f>
        <v>2.19729413874302</v>
      </c>
      <c r="AO8" s="22">
        <f>IF(Base!AL4="",Base!AM4,Base!AL4)</f>
        <v>2.1485287152063401</v>
      </c>
      <c r="AP8" s="22">
        <f>IF(Base!AN4="",Base!AO4,Base!AN4)</f>
        <v>0.95252033987526397</v>
      </c>
      <c r="AQ8" s="22">
        <f>IF(Base!AP4="",Base!AQ4,Base!AP4)</f>
        <v>0.85022093807765498</v>
      </c>
      <c r="AR8" s="22">
        <f>IF(Base!AR4="",Base!AS4,Base!AR4)</f>
        <v>0.77972676215176795</v>
      </c>
      <c r="AS8" s="22">
        <f t="shared" ref="AS8:AS71" si="5">IFERROR(MEDIAN(AN8:AR8),"-x-")</f>
        <v>0.95252033987526397</v>
      </c>
      <c r="AT8" s="22">
        <f t="shared" ref="AT8:AT71" si="6">IFERROR(AVERAGEIFS(AN8:AR8,AN8:AR8,"&gt;0",AN8:AR8,"&lt;50"),"-x-")</f>
        <v>1.3856581788108093</v>
      </c>
      <c r="AU8"/>
      <c r="AV8" s="39">
        <v>0.79087894977601503</v>
      </c>
      <c r="AW8" s="39">
        <v>0.76407033224586496</v>
      </c>
      <c r="AX8" s="39">
        <v>0.99151649272334896</v>
      </c>
      <c r="AY8" s="39">
        <v>0.89298645552298705</v>
      </c>
      <c r="AZ8" s="39">
        <v>0.88104056659449304</v>
      </c>
      <c r="BA8" s="39">
        <f>IFERROR(MEDIAN(AV8:AZ8),"-x-")</f>
        <v>0.88104056659449304</v>
      </c>
      <c r="BB8" s="39">
        <f>IFERROR(AVERAGEIFS(AV8:AZ8,AV8:AZ8,"&gt;0",AV8:AZ8,"&lt;50"),"-x-")</f>
        <v>0.86409855937254176</v>
      </c>
    </row>
    <row r="9" spans="1:54" s="10" customFormat="1" x14ac:dyDescent="0.25">
      <c r="A9" s="1"/>
      <c r="B9" s="14" t="s">
        <v>93</v>
      </c>
      <c r="C9" s="15" t="s">
        <v>166</v>
      </c>
      <c r="D9" s="15" t="s">
        <v>239</v>
      </c>
      <c r="E9" s="41">
        <v>131600</v>
      </c>
      <c r="F9"/>
      <c r="G9" s="22">
        <v>15.7448945384822</v>
      </c>
      <c r="H9" s="22">
        <v>15.061422441765901</v>
      </c>
      <c r="I9" s="22">
        <v>10.101759985729601</v>
      </c>
      <c r="J9" s="22">
        <v>35.505381174560199</v>
      </c>
      <c r="K9" s="22">
        <v>-35.977578859252397</v>
      </c>
      <c r="L9" s="22">
        <f t="shared" si="0"/>
        <v>15.061422441765901</v>
      </c>
      <c r="M9" s="22">
        <f t="shared" ref="M9:M71" si="7">IFERROR(AVERAGEIFS(G9:K9,G9:K9,"&gt;0",G9:K9,"&lt;50"),"-x-")</f>
        <v>19.103364535134475</v>
      </c>
      <c r="N9"/>
      <c r="O9" s="22">
        <f>IF(Base!C5="",Base!D5,Base!C5)</f>
        <v>8.3400352039461705</v>
      </c>
      <c r="P9" s="22">
        <f>IF(Base!E5,Base!F5,Base!E5)</f>
        <v>9.5104934731643898</v>
      </c>
      <c r="Q9" s="22">
        <f>IF(Base!G5,Base!H5,Base!G5)</f>
        <v>7.1096875946895999</v>
      </c>
      <c r="R9" s="22">
        <f>IF(Base!I5,Base!J5,Base!I5)</f>
        <v>16.716606556408799</v>
      </c>
      <c r="S9" s="22">
        <f>IF(Base!K5="",Base!L5,Base!K5)</f>
        <v>17.878584745718399</v>
      </c>
      <c r="T9" s="22">
        <f t="shared" si="1"/>
        <v>9.5104934731643898</v>
      </c>
      <c r="U9" s="22">
        <f t="shared" si="2"/>
        <v>11.911081514785471</v>
      </c>
      <c r="V9"/>
      <c r="W9" s="16">
        <f>IF(Base!N5="",Base!O5,Base!N5)</f>
        <v>6.4034369933433505E-2</v>
      </c>
      <c r="X9" s="16">
        <f>IF(Base!P5="",Base!Q5,Base!P5)</f>
        <v>2.0815119428734801E-2</v>
      </c>
      <c r="Y9" s="16">
        <f>IF(Base!R5="",Base!S5,Base!R5)</f>
        <v>0.23218809414422101</v>
      </c>
      <c r="Z9" s="16">
        <f>IF(Base!T5="",Base!U5,Base!T5)</f>
        <v>0.23452552172588201</v>
      </c>
      <c r="AA9" s="16">
        <f>IF(Base!V5="",Base!W5,Base!V5)</f>
        <v>0.18000776645814801</v>
      </c>
      <c r="AB9" s="16">
        <f t="shared" si="3"/>
        <v>0.18000776645814801</v>
      </c>
      <c r="AC9" s="16">
        <f t="shared" si="4"/>
        <v>0.14631417433808386</v>
      </c>
      <c r="AD9"/>
      <c r="AE9" s="22">
        <f>IF(Base!Y5="",Base!Z5,Base!Y5)</f>
        <v>3.3488391091450498</v>
      </c>
      <c r="AF9" s="22">
        <f>IF(Base!AA5="",Base!AB5,Base!AA5)</f>
        <v>4.6904458900826302</v>
      </c>
      <c r="AG9" s="22">
        <f>IF(Base!AC5="",Base!AD5,Base!AC5)</f>
        <v>2.1695979759606399</v>
      </c>
      <c r="AH9" s="22">
        <f>IF(Base!AE5="",Base!AF5,Base!AE5)</f>
        <v>2.8854123328856098</v>
      </c>
      <c r="AI9" s="22">
        <f>IF(Base!AG5="",Base!AH5,Base!AG5)</f>
        <v>3.8766869331375302</v>
      </c>
      <c r="AJ9" s="22">
        <f t="shared" ref="AJ9:AJ71" si="8">IF(MAX(AE9:AI9)=0,"-x-",MAX(AE9:AI9))</f>
        <v>4.6904458900826302</v>
      </c>
      <c r="AK9" s="22">
        <f t="shared" ref="AK9:AK72" si="9">IFERROR(AI9/AJ9,"-x-")</f>
        <v>0.82650712192081932</v>
      </c>
      <c r="AL9" s="22">
        <f t="shared" ref="AL9:AL72" si="10">IFERROR(AVERAGEIFS(AE9:AI9,AE9:AI9,"&gt;0",AE9:AI9,"&lt;30"),"-x-")</f>
        <v>3.3941964482422917</v>
      </c>
      <c r="AM9"/>
      <c r="AN9" s="22">
        <f>IF(Base!AJ5="",Base!AK5,Base!AJ5)</f>
        <v>2.0421757927833801</v>
      </c>
      <c r="AO9" s="22">
        <f>IF(Base!AL5="",Base!AM5,Base!AL5)</f>
        <v>2.3624801274709202</v>
      </c>
      <c r="AP9" s="22">
        <f>IF(Base!AN5="",Base!AO5,Base!AN5)</f>
        <v>1.3312132501487199</v>
      </c>
      <c r="AQ9" s="22">
        <f>IF(Base!AP5="",Base!AQ5,Base!AP5)</f>
        <v>1.45796175417308</v>
      </c>
      <c r="AR9" s="22">
        <f>IF(Base!AR5="",Base!AS5,Base!AR5)</f>
        <v>2.07540377012629</v>
      </c>
      <c r="AS9" s="22">
        <f t="shared" si="5"/>
        <v>2.0421757927833801</v>
      </c>
      <c r="AT9" s="22">
        <f t="shared" si="6"/>
        <v>1.8538469389404781</v>
      </c>
      <c r="AU9"/>
      <c r="AV9" s="39">
        <v>0.91137738643010402</v>
      </c>
      <c r="AW9" s="39">
        <v>0.89531252367578396</v>
      </c>
      <c r="AX9" s="39">
        <v>0.81626863645033199</v>
      </c>
      <c r="AY9" s="39">
        <v>0.27364402531975401</v>
      </c>
      <c r="AZ9" s="39">
        <v>0.515917611542136</v>
      </c>
      <c r="BA9" s="39">
        <f t="shared" ref="BA9:BA13" si="11">IFERROR(MEDIAN(AV9:AZ9),"-x-")</f>
        <v>0.81626863645033199</v>
      </c>
      <c r="BB9" s="39">
        <f t="shared" ref="BB9:BB13" si="12">IFERROR(AVERAGEIFS(AV9:AZ9,AV9:AZ9,"&gt;0",AV9:AZ9,"&lt;50"),"-x-")</f>
        <v>0.68250403668362192</v>
      </c>
    </row>
    <row r="10" spans="1:54" s="10" customFormat="1" x14ac:dyDescent="0.25">
      <c r="A10" s="1"/>
      <c r="B10" s="14" t="s">
        <v>94</v>
      </c>
      <c r="C10" s="15" t="s">
        <v>167</v>
      </c>
      <c r="D10" s="15" t="s">
        <v>240</v>
      </c>
      <c r="E10" s="41">
        <v>4136.3755056015598</v>
      </c>
      <c r="F10"/>
      <c r="G10" s="22">
        <v>15.701492702253701</v>
      </c>
      <c r="H10" s="22">
        <v>20.137971377000198</v>
      </c>
      <c r="I10" s="22">
        <v>1.36672415700741</v>
      </c>
      <c r="J10" s="22">
        <v>-2.0110826883137598</v>
      </c>
      <c r="K10" s="22">
        <v>-1.1718288341744501</v>
      </c>
      <c r="L10" s="22">
        <f t="shared" si="0"/>
        <v>1.36672415700741</v>
      </c>
      <c r="M10" s="22">
        <f t="shared" si="7"/>
        <v>12.402062745420437</v>
      </c>
      <c r="N10"/>
      <c r="O10" s="22">
        <f>IF(Base!C6="",Base!D6,Base!C6)</f>
        <v>7.4212737791676799</v>
      </c>
      <c r="P10" s="22">
        <f>IF(Base!E6,Base!F6,Base!E6)</f>
        <v>12.9128010877757</v>
      </c>
      <c r="Q10" s="22">
        <f>IF(Base!G6,Base!H6,Base!G6)</f>
        <v>1.4505720320867099</v>
      </c>
      <c r="R10" s="22">
        <f>IF(Base!I6,Base!J6,Base!I6)</f>
        <v>-0.99939221030490399</v>
      </c>
      <c r="S10" s="22">
        <f>IF(Base!K6="",Base!L6,Base!K6)</f>
        <v>-0.56097334708647395</v>
      </c>
      <c r="T10" s="22">
        <f t="shared" si="1"/>
        <v>1.4505720320867099</v>
      </c>
      <c r="U10" s="22">
        <f t="shared" si="2"/>
        <v>7.261548966343363</v>
      </c>
      <c r="V10"/>
      <c r="W10" s="16">
        <f>IF(Base!N6="",Base!O6,Base!N6)</f>
        <v>0</v>
      </c>
      <c r="X10" s="16">
        <f>IF(Base!P6="",Base!Q6,Base!P6)</f>
        <v>0</v>
      </c>
      <c r="Y10" s="16">
        <f>IF(Base!R6="",Base!S6,Base!R6)</f>
        <v>0</v>
      </c>
      <c r="Z10" s="16">
        <f>IF(Base!T6="",Base!U6,Base!T6)</f>
        <v>0</v>
      </c>
      <c r="AA10" s="16">
        <f>IF(Base!V6="",Base!W6,Base!V6)</f>
        <v>0</v>
      </c>
      <c r="AB10" s="16">
        <f t="shared" si="3"/>
        <v>0</v>
      </c>
      <c r="AC10" s="16">
        <f t="shared" si="4"/>
        <v>0</v>
      </c>
      <c r="AD10"/>
      <c r="AE10" s="22">
        <f>IF(Base!Y6="",Base!Z6,Base!Y6)</f>
        <v>9.8058239562524196</v>
      </c>
      <c r="AF10" s="22">
        <f>IF(Base!AA6="",Base!AB6,Base!AA6)</f>
        <v>28.476847015059299</v>
      </c>
      <c r="AG10" s="22">
        <f>IF(Base!AC6="",Base!AD6,Base!AC6)</f>
        <v>1.1728149794053</v>
      </c>
      <c r="AH10" s="22">
        <f>IF(Base!AE6="",Base!AF6,Base!AE6)</f>
        <v>0.92917820804359497</v>
      </c>
      <c r="AI10" s="22">
        <f>IF(Base!AG6="",Base!AH6,Base!AG6)</f>
        <v>0.57520141322129303</v>
      </c>
      <c r="AJ10" s="22">
        <f t="shared" si="8"/>
        <v>28.476847015059299</v>
      </c>
      <c r="AK10" s="22">
        <f t="shared" si="9"/>
        <v>2.0198915031467899E-2</v>
      </c>
      <c r="AL10" s="22">
        <f t="shared" si="10"/>
        <v>8.1919731143963812</v>
      </c>
      <c r="AM10"/>
      <c r="AN10" s="22">
        <f>IF(Base!AJ6="",Base!AK6,Base!AJ6)</f>
        <v>2.4510521246265902</v>
      </c>
      <c r="AO10" s="22">
        <f>IF(Base!AL6="",Base!AM6,Base!AL6)</f>
        <v>3.8538083149142</v>
      </c>
      <c r="AP10" s="22">
        <f>IF(Base!AN6="",Base!AO6,Base!AN6)</f>
        <v>2.8786237313906899</v>
      </c>
      <c r="AQ10" s="22">
        <f>IF(Base!AP6="",Base!AQ6,Base!AP6)</f>
        <v>0.75358348821646404</v>
      </c>
      <c r="AR10" s="22">
        <f>IF(Base!AR6="",Base!AS6,Base!AR6)</f>
        <v>0.36601346268889801</v>
      </c>
      <c r="AS10" s="22">
        <f t="shared" si="5"/>
        <v>2.4510521246265902</v>
      </c>
      <c r="AT10" s="22">
        <f t="shared" si="6"/>
        <v>2.0606162243673682</v>
      </c>
      <c r="AU10"/>
      <c r="AV10" s="39">
        <v>0.53332676047739402</v>
      </c>
      <c r="AW10" s="39">
        <v>0.50120641498233498</v>
      </c>
      <c r="AX10" s="39">
        <v>0.61707470706733103</v>
      </c>
      <c r="AY10" s="39">
        <v>0.68461775282139603</v>
      </c>
      <c r="AZ10" s="39">
        <v>0.68876922527033502</v>
      </c>
      <c r="BA10" s="39">
        <f t="shared" si="11"/>
        <v>0.61707470706733103</v>
      </c>
      <c r="BB10" s="39">
        <f t="shared" si="12"/>
        <v>0.60499897212375831</v>
      </c>
    </row>
    <row r="11" spans="1:54" s="10" customFormat="1" x14ac:dyDescent="0.25">
      <c r="A11" s="1"/>
      <c r="B11" s="14" t="s">
        <v>95</v>
      </c>
      <c r="C11" s="15" t="s">
        <v>168</v>
      </c>
      <c r="D11" s="15" t="s">
        <v>2</v>
      </c>
      <c r="E11" s="41">
        <v>13586.9118</v>
      </c>
      <c r="F11"/>
      <c r="G11" s="22">
        <v>14.7876724097005</v>
      </c>
      <c r="H11" s="22">
        <v>12.489818562244199</v>
      </c>
      <c r="I11" s="22">
        <v>8.4372887232166196</v>
      </c>
      <c r="J11" s="22">
        <v>11.7482437344588</v>
      </c>
      <c r="K11" s="22">
        <v>11.670461705929499</v>
      </c>
      <c r="L11" s="22">
        <f t="shared" si="0"/>
        <v>11.7482437344588</v>
      </c>
      <c r="M11" s="22">
        <f t="shared" si="7"/>
        <v>11.826697027109924</v>
      </c>
      <c r="N11"/>
      <c r="O11" s="48">
        <f>IF(Base!C7="",Base!D7,Base!C7)</f>
        <v>0</v>
      </c>
      <c r="P11" s="48">
        <f>IF(Base!E7,Base!F7,Base!E7)</f>
        <v>0</v>
      </c>
      <c r="Q11" s="48">
        <f>IF(Base!G7,Base!H7,Base!G7)</f>
        <v>0</v>
      </c>
      <c r="R11" s="48">
        <f>IF(Base!I7,Base!J7,Base!I7)</f>
        <v>0</v>
      </c>
      <c r="S11" s="48">
        <f>IF(Base!K7="",Base!L7,Base!K7)</f>
        <v>0</v>
      </c>
      <c r="T11" s="48">
        <f t="shared" si="1"/>
        <v>0</v>
      </c>
      <c r="U11" s="22" t="str">
        <f t="shared" si="2"/>
        <v>-x-</v>
      </c>
      <c r="V11"/>
      <c r="W11" s="48">
        <f>IF(Base!N7="",Base!O7,Base!N7)</f>
        <v>0</v>
      </c>
      <c r="X11" s="48">
        <f>IF(Base!P7="",Base!Q7,Base!P7)</f>
        <v>0</v>
      </c>
      <c r="Y11" s="48">
        <f>IF(Base!R7="",Base!S7,Base!R7)</f>
        <v>0</v>
      </c>
      <c r="Z11" s="48">
        <f>IF(Base!T7="",Base!U7,Base!T7)</f>
        <v>0</v>
      </c>
      <c r="AA11" s="48">
        <f>IF(Base!V7="",Base!W7,Base!V7)</f>
        <v>0</v>
      </c>
      <c r="AB11" s="48">
        <f t="shared" si="3"/>
        <v>0</v>
      </c>
      <c r="AC11" s="48">
        <f t="shared" si="4"/>
        <v>0</v>
      </c>
      <c r="AD11"/>
      <c r="AE11" s="22">
        <f>IF(Base!Y7="",Base!Z7,Base!Y7)</f>
        <v>1.49327200033076</v>
      </c>
      <c r="AF11" s="22">
        <f>IF(Base!AA7="",Base!AB7,Base!AA7)</f>
        <v>2.6016496657212</v>
      </c>
      <c r="AG11" s="22">
        <f>IF(Base!AC7="",Base!AD7,Base!AC7)</f>
        <v>1.79868963546323</v>
      </c>
      <c r="AH11" s="22">
        <f>IF(Base!AE7="",Base!AF7,Base!AE7)</f>
        <v>1.81797718856615</v>
      </c>
      <c r="AI11" s="22">
        <f>IF(Base!AG7="",Base!AH7,Base!AG7)</f>
        <v>0.97674697366073804</v>
      </c>
      <c r="AJ11" s="22">
        <f t="shared" si="8"/>
        <v>2.6016496657212</v>
      </c>
      <c r="AK11" s="22">
        <f t="shared" si="9"/>
        <v>0.37543370521025754</v>
      </c>
      <c r="AL11" s="22">
        <f t="shared" si="10"/>
        <v>1.7376670927484157</v>
      </c>
      <c r="AM11"/>
      <c r="AN11" s="48">
        <f>IF(Base!AJ7="",Base!AK7,Base!AJ7)</f>
        <v>0</v>
      </c>
      <c r="AO11" s="48">
        <f>IF(Base!AL7="",Base!AM7,Base!AL7)</f>
        <v>0</v>
      </c>
      <c r="AP11" s="48">
        <f>IF(Base!AN7="",Base!AO7,Base!AN7)</f>
        <v>0</v>
      </c>
      <c r="AQ11" s="48">
        <f>IF(Base!AP7="",Base!AQ7,Base!AP7)</f>
        <v>0</v>
      </c>
      <c r="AR11" s="48">
        <f>IF(Base!AR7="",Base!AS7,Base!AR7)</f>
        <v>0</v>
      </c>
      <c r="AS11" s="48">
        <f t="shared" si="5"/>
        <v>0</v>
      </c>
      <c r="AT11" s="22" t="str">
        <f t="shared" si="6"/>
        <v>-x-</v>
      </c>
      <c r="AU11"/>
      <c r="AV11" s="39">
        <v>1.0683155997703599</v>
      </c>
      <c r="AW11" s="39">
        <v>1.0113679750447799</v>
      </c>
      <c r="AX11" s="39">
        <v>1.08757759707987</v>
      </c>
      <c r="AY11" s="39">
        <v>1.0479084181843099</v>
      </c>
      <c r="AZ11" s="39">
        <v>1.0178904086406</v>
      </c>
      <c r="BA11" s="39">
        <f t="shared" si="11"/>
        <v>1.0479084181843099</v>
      </c>
      <c r="BB11" s="39">
        <f t="shared" si="12"/>
        <v>1.046611999743984</v>
      </c>
    </row>
    <row r="12" spans="1:54" s="10" customFormat="1" x14ac:dyDescent="0.25">
      <c r="A12" s="1"/>
      <c r="B12" s="14" t="s">
        <v>96</v>
      </c>
      <c r="C12" s="15" t="s">
        <v>169</v>
      </c>
      <c r="D12" s="15" t="s">
        <v>2</v>
      </c>
      <c r="E12" s="41">
        <v>119026.805899125</v>
      </c>
      <c r="F12"/>
      <c r="G12" s="22">
        <v>9.1801543013571099</v>
      </c>
      <c r="H12" s="22">
        <v>14.788439040974501</v>
      </c>
      <c r="I12" s="22">
        <v>6.9228572691936296</v>
      </c>
      <c r="J12" s="22">
        <v>4.2899047459286503</v>
      </c>
      <c r="K12" s="22">
        <v>3.00014145582827</v>
      </c>
      <c r="L12" s="22">
        <f t="shared" si="0"/>
        <v>6.9228572691936296</v>
      </c>
      <c r="M12" s="22">
        <f t="shared" si="7"/>
        <v>7.6362993626564322</v>
      </c>
      <c r="N12"/>
      <c r="O12" s="48">
        <f>IF(Base!C8="",Base!D8,Base!C8)</f>
        <v>0</v>
      </c>
      <c r="P12" s="48">
        <f>IF(Base!E8,Base!F8,Base!E8)</f>
        <v>0</v>
      </c>
      <c r="Q12" s="48">
        <f>IF(Base!G8,Base!H8,Base!G8)</f>
        <v>0</v>
      </c>
      <c r="R12" s="48">
        <f>IF(Base!I8,Base!J8,Base!I8)</f>
        <v>0</v>
      </c>
      <c r="S12" s="48">
        <f>IF(Base!K8="",Base!L8,Base!K8)</f>
        <v>0</v>
      </c>
      <c r="T12" s="48">
        <f t="shared" si="1"/>
        <v>0</v>
      </c>
      <c r="U12" s="22" t="str">
        <f t="shared" si="2"/>
        <v>-x-</v>
      </c>
      <c r="V12"/>
      <c r="W12" s="48">
        <f>IF(Base!N8="",Base!O8,Base!N8)</f>
        <v>0</v>
      </c>
      <c r="X12" s="48">
        <f>IF(Base!P8="",Base!Q8,Base!P8)</f>
        <v>0</v>
      </c>
      <c r="Y12" s="48">
        <f>IF(Base!R8="",Base!S8,Base!R8)</f>
        <v>0</v>
      </c>
      <c r="Z12" s="48">
        <f>IF(Base!T8="",Base!U8,Base!T8)</f>
        <v>0</v>
      </c>
      <c r="AA12" s="48">
        <f>IF(Base!V8="",Base!W8,Base!V8)</f>
        <v>0</v>
      </c>
      <c r="AB12" s="48">
        <f t="shared" si="3"/>
        <v>0</v>
      </c>
      <c r="AC12" s="48">
        <f t="shared" si="4"/>
        <v>0</v>
      </c>
      <c r="AD12"/>
      <c r="AE12" s="22">
        <f>IF(Base!Y8="",Base!Z8,Base!Y8)</f>
        <v>2.71577399731177</v>
      </c>
      <c r="AF12" s="22">
        <f>IF(Base!AA8="",Base!AB8,Base!AA8)</f>
        <v>3.3692333082835799</v>
      </c>
      <c r="AG12" s="22">
        <f>IF(Base!AC8="",Base!AD8,Base!AC8)</f>
        <v>1.9226501588545899</v>
      </c>
      <c r="AH12" s="22">
        <f>IF(Base!AE8="",Base!AF8,Base!AE8)</f>
        <v>1.9480147971426001</v>
      </c>
      <c r="AI12" s="22">
        <f>IF(Base!AG8="",Base!AH8,Base!AG8)</f>
        <v>0.99854426492856896</v>
      </c>
      <c r="AJ12" s="22">
        <f t="shared" si="8"/>
        <v>3.3692333082835799</v>
      </c>
      <c r="AK12" s="22">
        <f t="shared" si="9"/>
        <v>0.29637136213557935</v>
      </c>
      <c r="AL12" s="22">
        <f t="shared" si="10"/>
        <v>2.1908433053042216</v>
      </c>
      <c r="AM12"/>
      <c r="AN12" s="48">
        <f>IF(Base!AJ8="",Base!AK8,Base!AJ8)</f>
        <v>0</v>
      </c>
      <c r="AO12" s="48">
        <f>IF(Base!AL8="",Base!AM8,Base!AL8)</f>
        <v>0</v>
      </c>
      <c r="AP12" s="48">
        <f>IF(Base!AN8="",Base!AO8,Base!AN8)</f>
        <v>0</v>
      </c>
      <c r="AQ12" s="48">
        <f>IF(Base!AP8="",Base!AQ8,Base!AP8)</f>
        <v>0</v>
      </c>
      <c r="AR12" s="48">
        <f>IF(Base!AR8="",Base!AS8,Base!AR8)</f>
        <v>0</v>
      </c>
      <c r="AS12" s="48">
        <f t="shared" si="5"/>
        <v>0</v>
      </c>
      <c r="AT12" s="22" t="str">
        <f t="shared" si="6"/>
        <v>-x-</v>
      </c>
      <c r="AU12"/>
      <c r="AV12" s="39">
        <v>1.0400155586867199</v>
      </c>
      <c r="AW12" s="39">
        <v>1.0297996547142201</v>
      </c>
      <c r="AX12" s="39">
        <v>0.91295640931912203</v>
      </c>
      <c r="AY12" s="39">
        <v>1.208480348585</v>
      </c>
      <c r="AZ12" s="39">
        <v>1.1807690264249699</v>
      </c>
      <c r="BA12" s="39">
        <f t="shared" si="11"/>
        <v>1.0400155586867199</v>
      </c>
      <c r="BB12" s="39">
        <f t="shared" si="12"/>
        <v>1.0744041995460063</v>
      </c>
    </row>
    <row r="13" spans="1:54" s="10" customFormat="1" x14ac:dyDescent="0.25">
      <c r="A13" s="1"/>
      <c r="B13" s="14" t="s">
        <v>97</v>
      </c>
      <c r="C13" s="15" t="s">
        <v>170</v>
      </c>
      <c r="D13" s="15" t="s">
        <v>2</v>
      </c>
      <c r="E13" s="41">
        <v>43867.859456999999</v>
      </c>
      <c r="F13"/>
      <c r="G13" s="22">
        <v>7.8979602699182596</v>
      </c>
      <c r="H13" s="22">
        <v>11.934472801469401</v>
      </c>
      <c r="I13" s="22">
        <v>4.5898569419514397</v>
      </c>
      <c r="J13" s="22">
        <v>1.7823997549457999</v>
      </c>
      <c r="K13" s="22">
        <v>2.6837545821945201</v>
      </c>
      <c r="L13" s="22">
        <f t="shared" si="0"/>
        <v>4.5898569419514397</v>
      </c>
      <c r="M13" s="22">
        <f t="shared" si="7"/>
        <v>5.7776888700958846</v>
      </c>
      <c r="N13"/>
      <c r="O13" s="48">
        <f>IF(Base!C9="",Base!D9,Base!C9)</f>
        <v>0</v>
      </c>
      <c r="P13" s="48">
        <f>IF(Base!E9,Base!F9,Base!E9)</f>
        <v>0</v>
      </c>
      <c r="Q13" s="48">
        <f>IF(Base!G9,Base!H9,Base!G9)</f>
        <v>0</v>
      </c>
      <c r="R13" s="48">
        <f>IF(Base!I9,Base!J9,Base!I9)</f>
        <v>0</v>
      </c>
      <c r="S13" s="48">
        <f>IF(Base!K9="",Base!L9,Base!K9)</f>
        <v>0</v>
      </c>
      <c r="T13" s="48">
        <f t="shared" si="1"/>
        <v>0</v>
      </c>
      <c r="U13" s="22" t="str">
        <f t="shared" si="2"/>
        <v>-x-</v>
      </c>
      <c r="V13"/>
      <c r="W13" s="48">
        <f>IF(Base!N9="",Base!O9,Base!N9)</f>
        <v>0</v>
      </c>
      <c r="X13" s="48">
        <f>IF(Base!P9="",Base!Q9,Base!P9)</f>
        <v>0</v>
      </c>
      <c r="Y13" s="48">
        <f>IF(Base!R9="",Base!S9,Base!R9)</f>
        <v>0</v>
      </c>
      <c r="Z13" s="48">
        <f>IF(Base!T9="",Base!U9,Base!T9)</f>
        <v>0</v>
      </c>
      <c r="AA13" s="48">
        <f>IF(Base!V9="",Base!W9,Base!V9)</f>
        <v>0</v>
      </c>
      <c r="AB13" s="48">
        <f t="shared" si="3"/>
        <v>0</v>
      </c>
      <c r="AC13" s="48">
        <f t="shared" si="4"/>
        <v>0</v>
      </c>
      <c r="AD13"/>
      <c r="AE13" s="22">
        <f>IF(Base!Y9="",Base!Z9,Base!Y9)</f>
        <v>2.7955180874669199</v>
      </c>
      <c r="AF13" s="22">
        <f>IF(Base!AA9="",Base!AB9,Base!AA9)</f>
        <v>3.80330748435154</v>
      </c>
      <c r="AG13" s="22">
        <f>IF(Base!AC9="",Base!AD9,Base!AC9)</f>
        <v>1.3425088553904101</v>
      </c>
      <c r="AH13" s="22">
        <f>IF(Base!AE9="",Base!AF9,Base!AE9)</f>
        <v>0.94127595997906599</v>
      </c>
      <c r="AI13" s="22">
        <f>IF(Base!AG9="",Base!AH9,Base!AG9)</f>
        <v>1.14514586147561</v>
      </c>
      <c r="AJ13" s="22">
        <f t="shared" si="8"/>
        <v>3.80330748435154</v>
      </c>
      <c r="AK13" s="22">
        <f t="shared" si="9"/>
        <v>0.30109210632777861</v>
      </c>
      <c r="AL13" s="22">
        <f t="shared" si="10"/>
        <v>2.0055512497327093</v>
      </c>
      <c r="AM13"/>
      <c r="AN13" s="48">
        <f>IF(Base!AJ9="",Base!AK9,Base!AJ9)</f>
        <v>0</v>
      </c>
      <c r="AO13" s="48">
        <f>IF(Base!AL9="",Base!AM9,Base!AL9)</f>
        <v>0</v>
      </c>
      <c r="AP13" s="48">
        <f>IF(Base!AN9="",Base!AO9,Base!AN9)</f>
        <v>0</v>
      </c>
      <c r="AQ13" s="48">
        <f>IF(Base!AP9="",Base!AQ9,Base!AP9)</f>
        <v>0</v>
      </c>
      <c r="AR13" s="48">
        <f>IF(Base!AR9="",Base!AS9,Base!AR9)</f>
        <v>0</v>
      </c>
      <c r="AS13" s="48">
        <f t="shared" si="5"/>
        <v>0</v>
      </c>
      <c r="AT13" s="22" t="str">
        <f t="shared" si="6"/>
        <v>-x-</v>
      </c>
      <c r="AU13"/>
      <c r="AV13" s="39">
        <v>0.96802678967378597</v>
      </c>
      <c r="AW13" s="39">
        <v>0.969308403019568</v>
      </c>
      <c r="AX13" s="39">
        <v>1.09897193147299</v>
      </c>
      <c r="AY13" s="39">
        <v>0.92971296830546601</v>
      </c>
      <c r="AZ13" s="39">
        <v>0.86897393286199098</v>
      </c>
      <c r="BA13" s="39">
        <f t="shared" si="11"/>
        <v>0.96802678967378597</v>
      </c>
      <c r="BB13" s="39">
        <f t="shared" si="12"/>
        <v>0.96699880506676017</v>
      </c>
    </row>
    <row r="14" spans="1:54" s="10" customFormat="1" x14ac:dyDescent="0.25">
      <c r="A14" s="1"/>
      <c r="B14" s="14" t="s">
        <v>98</v>
      </c>
      <c r="C14" s="15" t="s">
        <v>171</v>
      </c>
      <c r="D14" s="15" t="s">
        <v>2</v>
      </c>
      <c r="E14" s="41">
        <v>86069.123890999996</v>
      </c>
      <c r="F14"/>
      <c r="G14" s="22">
        <v>9.5249312545638496</v>
      </c>
      <c r="H14" s="22">
        <v>18.490351254557002</v>
      </c>
      <c r="I14" s="22">
        <v>5.2514197569908001</v>
      </c>
      <c r="J14" s="22">
        <v>3.1426043231695102</v>
      </c>
      <c r="K14" s="22">
        <v>6.1593033666067596</v>
      </c>
      <c r="L14" s="22">
        <f t="shared" si="0"/>
        <v>6.1593033666067596</v>
      </c>
      <c r="M14" s="22">
        <f t="shared" si="7"/>
        <v>8.513721991177583</v>
      </c>
      <c r="N14"/>
      <c r="O14" s="48">
        <f>IF(Base!C10="",Base!D10,Base!C10)</f>
        <v>0</v>
      </c>
      <c r="P14" s="48">
        <f>IF(Base!E10,Base!F10,Base!E10)</f>
        <v>0</v>
      </c>
      <c r="Q14" s="48">
        <f>IF(Base!G10,Base!H10,Base!G10)</f>
        <v>0</v>
      </c>
      <c r="R14" s="48">
        <f>IF(Base!I10,Base!J10,Base!I10)</f>
        <v>0</v>
      </c>
      <c r="S14" s="48">
        <f>IF(Base!K10="",Base!L10,Base!K10)</f>
        <v>0</v>
      </c>
      <c r="T14" s="48">
        <f t="shared" si="1"/>
        <v>0</v>
      </c>
      <c r="U14" s="22" t="str">
        <f t="shared" si="2"/>
        <v>-x-</v>
      </c>
      <c r="V14"/>
      <c r="W14" s="48">
        <f>IF(Base!N10="",Base!O10,Base!N10)</f>
        <v>0</v>
      </c>
      <c r="X14" s="48">
        <f>IF(Base!P10="",Base!Q10,Base!P10)</f>
        <v>0</v>
      </c>
      <c r="Y14" s="48">
        <f>IF(Base!R10="",Base!S10,Base!R10)</f>
        <v>0</v>
      </c>
      <c r="Z14" s="48">
        <f>IF(Base!T10="",Base!U10,Base!T10)</f>
        <v>0</v>
      </c>
      <c r="AA14" s="48">
        <f>IF(Base!V10="",Base!W10,Base!V10)</f>
        <v>0</v>
      </c>
      <c r="AB14" s="48">
        <f t="shared" si="3"/>
        <v>0</v>
      </c>
      <c r="AC14" s="48">
        <f t="shared" si="4"/>
        <v>0</v>
      </c>
      <c r="AD14"/>
      <c r="AE14" s="22">
        <f>IF(Base!Y10="",Base!Z10,Base!Y10)</f>
        <v>2.8397592419205502</v>
      </c>
      <c r="AF14" s="22">
        <f>IF(Base!AA10="",Base!AB10,Base!AA10)</f>
        <v>4.0788046470261197</v>
      </c>
      <c r="AG14" s="22">
        <f>IF(Base!AC10="",Base!AD10,Base!AC10)</f>
        <v>1.77319662469017</v>
      </c>
      <c r="AH14" s="22">
        <f>IF(Base!AE10="",Base!AF10,Base!AE10)</f>
        <v>1.10735031010881</v>
      </c>
      <c r="AI14" s="22">
        <f>IF(Base!AG10="",Base!AH10,Base!AG10)</f>
        <v>0.89878465826859599</v>
      </c>
      <c r="AJ14" s="22">
        <f t="shared" si="8"/>
        <v>4.0788046470261197</v>
      </c>
      <c r="AK14" s="22">
        <f t="shared" si="9"/>
        <v>0.22035491670921409</v>
      </c>
      <c r="AL14" s="22">
        <f t="shared" si="10"/>
        <v>2.1395790964028492</v>
      </c>
      <c r="AM14"/>
      <c r="AN14" s="48">
        <f>IF(Base!AJ10="",Base!AK10,Base!AJ10)</f>
        <v>0</v>
      </c>
      <c r="AO14" s="48">
        <f>IF(Base!AL10="",Base!AM10,Base!AL10)</f>
        <v>0</v>
      </c>
      <c r="AP14" s="48">
        <f>IF(Base!AN10="",Base!AO10,Base!AN10)</f>
        <v>0</v>
      </c>
      <c r="AQ14" s="48">
        <f>IF(Base!AP10="",Base!AQ10,Base!AP10)</f>
        <v>0</v>
      </c>
      <c r="AR14" s="48">
        <f>IF(Base!AR10="",Base!AS10,Base!AR10)</f>
        <v>0</v>
      </c>
      <c r="AS14" s="48">
        <f t="shared" si="5"/>
        <v>0</v>
      </c>
      <c r="AT14" s="22" t="str">
        <f t="shared" si="6"/>
        <v>-x-</v>
      </c>
      <c r="AU14"/>
      <c r="AV14" s="39">
        <v>0.95667517531273905</v>
      </c>
      <c r="AW14" s="39">
        <v>0.94534083558755799</v>
      </c>
      <c r="AX14" s="39">
        <v>0.86911679898003102</v>
      </c>
      <c r="AY14" s="39">
        <v>1.14790651113435</v>
      </c>
      <c r="AZ14" s="39">
        <v>1.0047113985074201</v>
      </c>
      <c r="BA14" s="39">
        <f t="shared" ref="BA14:BA77" si="13">IFERROR(MEDIAN(AV14:AZ14),"-x-")</f>
        <v>0.95667517531273905</v>
      </c>
      <c r="BB14" s="39">
        <f t="shared" ref="BB14:BB77" si="14">IFERROR(AVERAGEIFS(AV14:AZ14,AV14:AZ14,"&gt;0",AV14:AZ14,"&lt;50"),"-x-")</f>
        <v>0.98475014390441962</v>
      </c>
    </row>
    <row r="15" spans="1:54" s="10" customFormat="1" x14ac:dyDescent="0.25">
      <c r="A15" s="1"/>
      <c r="B15" s="14" t="s">
        <v>99</v>
      </c>
      <c r="C15" s="15" t="s">
        <v>172</v>
      </c>
      <c r="D15" s="15" t="s">
        <v>2</v>
      </c>
      <c r="E15" s="41">
        <v>74922.824161750003</v>
      </c>
      <c r="F15"/>
      <c r="G15" s="22">
        <v>13.7031105022761</v>
      </c>
      <c r="H15" s="22">
        <v>22.679711413424201</v>
      </c>
      <c r="I15" s="22">
        <v>8.96969539870042</v>
      </c>
      <c r="J15" s="22">
        <v>2.7758443501879801</v>
      </c>
      <c r="K15" s="22">
        <v>3.2974320552784802</v>
      </c>
      <c r="L15" s="22">
        <f t="shared" si="0"/>
        <v>8.96969539870042</v>
      </c>
      <c r="M15" s="22">
        <f t="shared" si="7"/>
        <v>10.285158743973437</v>
      </c>
      <c r="N15"/>
      <c r="O15" s="48">
        <f>IF(Base!C11="",Base!D11,Base!C11)</f>
        <v>0</v>
      </c>
      <c r="P15" s="48">
        <f>IF(Base!E11,Base!F11,Base!E11)</f>
        <v>0</v>
      </c>
      <c r="Q15" s="48">
        <f>IF(Base!G11,Base!H11,Base!G11)</f>
        <v>0</v>
      </c>
      <c r="R15" s="48">
        <f>IF(Base!I11,Base!J11,Base!I11)</f>
        <v>0</v>
      </c>
      <c r="S15" s="48">
        <f>IF(Base!K11="",Base!L11,Base!K11)</f>
        <v>0</v>
      </c>
      <c r="T15" s="48">
        <f t="shared" si="1"/>
        <v>0</v>
      </c>
      <c r="U15" s="22" t="str">
        <f t="shared" si="2"/>
        <v>-x-</v>
      </c>
      <c r="V15"/>
      <c r="W15" s="48">
        <f>IF(Base!N11="",Base!O11,Base!N11)</f>
        <v>0</v>
      </c>
      <c r="X15" s="48">
        <f>IF(Base!P11="",Base!Q11,Base!P11)</f>
        <v>0</v>
      </c>
      <c r="Y15" s="48">
        <f>IF(Base!R11="",Base!S11,Base!R11)</f>
        <v>0</v>
      </c>
      <c r="Z15" s="48">
        <f>IF(Base!T11="",Base!U11,Base!T11)</f>
        <v>0</v>
      </c>
      <c r="AA15" s="48">
        <f>IF(Base!V11="",Base!W11,Base!V11)</f>
        <v>0</v>
      </c>
      <c r="AB15" s="48">
        <f t="shared" si="3"/>
        <v>0</v>
      </c>
      <c r="AC15" s="48">
        <f t="shared" si="4"/>
        <v>0</v>
      </c>
      <c r="AD15"/>
      <c r="AE15" s="22">
        <f>IF(Base!Y11="",Base!Z11,Base!Y11)</f>
        <v>3.0333860195278199</v>
      </c>
      <c r="AF15" s="22">
        <f>IF(Base!AA11="",Base!AB11,Base!AA11)</f>
        <v>3.6209548652404902</v>
      </c>
      <c r="AG15" s="22">
        <f>IF(Base!AC11="",Base!AD11,Base!AC11)</f>
        <v>2.2367865058149601</v>
      </c>
      <c r="AH15" s="22">
        <f>IF(Base!AE11="",Base!AF11,Base!AE11)</f>
        <v>1.3501941749527799</v>
      </c>
      <c r="AI15" s="22">
        <f>IF(Base!AG11="",Base!AH11,Base!AG11)</f>
        <v>0.80495511520166496</v>
      </c>
      <c r="AJ15" s="22">
        <f t="shared" si="8"/>
        <v>3.6209548652404902</v>
      </c>
      <c r="AK15" s="22">
        <f t="shared" si="9"/>
        <v>0.22230465309823819</v>
      </c>
      <c r="AL15" s="22">
        <f t="shared" si="10"/>
        <v>2.2092553361475429</v>
      </c>
      <c r="AM15"/>
      <c r="AN15" s="48">
        <f>IF(Base!AJ11="",Base!AK11,Base!AJ11)</f>
        <v>0</v>
      </c>
      <c r="AO15" s="48">
        <f>IF(Base!AL11="",Base!AM11,Base!AL11)</f>
        <v>0</v>
      </c>
      <c r="AP15" s="48">
        <f>IF(Base!AN11="",Base!AO11,Base!AN11)</f>
        <v>0</v>
      </c>
      <c r="AQ15" s="48">
        <f>IF(Base!AP11="",Base!AQ11,Base!AP11)</f>
        <v>0</v>
      </c>
      <c r="AR15" s="48">
        <f>IF(Base!AR11="",Base!AS11,Base!AR11)</f>
        <v>0</v>
      </c>
      <c r="AS15" s="48">
        <f t="shared" si="5"/>
        <v>0</v>
      </c>
      <c r="AT15" s="22" t="str">
        <f t="shared" si="6"/>
        <v>-x-</v>
      </c>
      <c r="AU15"/>
      <c r="AV15" s="39">
        <v>1.1028192378889801</v>
      </c>
      <c r="AW15" s="39">
        <v>1.1242385277837501</v>
      </c>
      <c r="AX15" s="39">
        <v>1.1111292489804301</v>
      </c>
      <c r="AY15" s="39">
        <v>1.1802006354882899</v>
      </c>
      <c r="AZ15" s="39">
        <v>1.2130399110647001</v>
      </c>
      <c r="BA15" s="39">
        <f t="shared" si="13"/>
        <v>1.1242385277837501</v>
      </c>
      <c r="BB15" s="39">
        <f t="shared" si="14"/>
        <v>1.1462855122412301</v>
      </c>
    </row>
    <row r="16" spans="1:54" s="10" customFormat="1" x14ac:dyDescent="0.25">
      <c r="A16" s="1"/>
      <c r="B16" s="14" t="s">
        <v>100</v>
      </c>
      <c r="C16" s="15" t="s">
        <v>173</v>
      </c>
      <c r="D16" s="15" t="s">
        <v>241</v>
      </c>
      <c r="E16" s="41">
        <v>54740</v>
      </c>
      <c r="F16"/>
      <c r="G16" s="22"/>
      <c r="H16" s="22"/>
      <c r="I16" s="22"/>
      <c r="J16" s="22">
        <v>5.9720767140752304</v>
      </c>
      <c r="K16" s="22">
        <v>45.946432478725903</v>
      </c>
      <c r="L16" s="22">
        <f t="shared" si="0"/>
        <v>25.959254596400569</v>
      </c>
      <c r="M16" s="22">
        <f t="shared" si="7"/>
        <v>25.959254596400566</v>
      </c>
      <c r="N16"/>
      <c r="O16" s="22">
        <f>IF(Base!C12="",Base!D12,Base!C12)</f>
        <v>0</v>
      </c>
      <c r="P16" s="22">
        <f>IF(Base!E12,Base!F12,Base!E12)</f>
        <v>0</v>
      </c>
      <c r="Q16" s="22">
        <f>IF(Base!G12,Base!H12,Base!G12)</f>
        <v>0</v>
      </c>
      <c r="R16" s="22">
        <f>IF(Base!I12,Base!J12,Base!I12)</f>
        <v>3.19389682884503</v>
      </c>
      <c r="S16" s="22">
        <f>IF(Base!K12="",Base!L12,Base!K12)</f>
        <v>53.482293599401601</v>
      </c>
      <c r="T16" s="22">
        <f t="shared" si="1"/>
        <v>0</v>
      </c>
      <c r="U16" s="22">
        <f t="shared" si="2"/>
        <v>3.19389682884503</v>
      </c>
      <c r="V16"/>
      <c r="W16" s="16">
        <f>IF(Base!N12="",Base!O12,Base!N12)</f>
        <v>0</v>
      </c>
      <c r="X16" s="16">
        <f>IF(Base!P12="",Base!Q12,Base!P12)</f>
        <v>0</v>
      </c>
      <c r="Y16" s="16">
        <f>IF(Base!R12="",Base!S12,Base!R12)</f>
        <v>0</v>
      </c>
      <c r="Z16" s="16">
        <f>IF(Base!T12="",Base!U12,Base!T12)</f>
        <v>0</v>
      </c>
      <c r="AA16" s="16">
        <f>IF(Base!V12="",Base!W12,Base!V12)</f>
        <v>2.6582606597798998E-4</v>
      </c>
      <c r="AB16" s="16">
        <f t="shared" si="3"/>
        <v>0</v>
      </c>
      <c r="AC16" s="16">
        <f t="shared" si="4"/>
        <v>5.3165213195598E-5</v>
      </c>
      <c r="AD16"/>
      <c r="AE16" s="22">
        <f>IF(Base!Y12="",Base!Z12,Base!Y12)</f>
        <v>0</v>
      </c>
      <c r="AF16" s="22">
        <f>IF(Base!AA12="",Base!AB12,Base!AA12)</f>
        <v>0</v>
      </c>
      <c r="AG16" s="22">
        <f>IF(Base!AC12="",Base!AD12,Base!AC12)</f>
        <v>0</v>
      </c>
      <c r="AH16" s="22">
        <f>IF(Base!AE12="",Base!AF12,Base!AE12)</f>
        <v>5.4028087876358803</v>
      </c>
      <c r="AI16" s="22">
        <f>IF(Base!AG12="",Base!AH12,Base!AG12)</f>
        <v>63.044909307500298</v>
      </c>
      <c r="AJ16" s="22">
        <f t="shared" si="8"/>
        <v>63.044909307500298</v>
      </c>
      <c r="AK16" s="22">
        <f t="shared" si="9"/>
        <v>1</v>
      </c>
      <c r="AL16" s="22">
        <f t="shared" si="10"/>
        <v>5.4028087876358803</v>
      </c>
      <c r="AM16"/>
      <c r="AN16" s="22">
        <f>IF(Base!AJ12="",Base!AK12,Base!AJ12)</f>
        <v>0</v>
      </c>
      <c r="AO16" s="22">
        <f>IF(Base!AL12="",Base!AM12,Base!AL12)</f>
        <v>0</v>
      </c>
      <c r="AP16" s="22">
        <f>IF(Base!AN12="",Base!AO12,Base!AN12)</f>
        <v>0</v>
      </c>
      <c r="AQ16" s="22">
        <f>IF(Base!AP12="",Base!AQ12,Base!AP12)</f>
        <v>1.56345033380239</v>
      </c>
      <c r="AR16" s="22">
        <f>IF(Base!AR12="",Base!AS12,Base!AR12)</f>
        <v>8.5277800902258605</v>
      </c>
      <c r="AS16" s="22">
        <f t="shared" si="5"/>
        <v>0</v>
      </c>
      <c r="AT16" s="22">
        <f t="shared" si="6"/>
        <v>5.0456152120141251</v>
      </c>
      <c r="AU16"/>
      <c r="AV16" s="39"/>
      <c r="AW16" s="39"/>
      <c r="AX16" s="39"/>
      <c r="AY16" s="39"/>
      <c r="AZ16" s="39"/>
      <c r="BA16" s="39" t="str">
        <f t="shared" si="13"/>
        <v>-x-</v>
      </c>
      <c r="BB16" s="39" t="str">
        <f t="shared" si="14"/>
        <v>-x-</v>
      </c>
    </row>
    <row r="17" spans="1:54" s="10" customFormat="1" x14ac:dyDescent="0.25">
      <c r="A17" s="1"/>
      <c r="B17" s="14" t="s">
        <v>101</v>
      </c>
      <c r="C17" s="15" t="s">
        <v>174</v>
      </c>
      <c r="D17" s="15" t="s">
        <v>242</v>
      </c>
      <c r="E17" s="41">
        <v>19743.862840000002</v>
      </c>
      <c r="F17"/>
      <c r="G17" s="22">
        <v>13.7339746421494</v>
      </c>
      <c r="H17" s="22">
        <v>15.692146154338801</v>
      </c>
      <c r="I17" s="22">
        <v>16.233426383900198</v>
      </c>
      <c r="J17" s="22">
        <v>20.1865715587628</v>
      </c>
      <c r="K17" s="22">
        <v>20.554826558945901</v>
      </c>
      <c r="L17" s="22">
        <f t="shared" si="0"/>
        <v>16.233426383900198</v>
      </c>
      <c r="M17" s="22">
        <f t="shared" si="7"/>
        <v>17.280189059619421</v>
      </c>
      <c r="N17"/>
      <c r="O17" s="22">
        <f>IF(Base!C13="",Base!D13,Base!C13)</f>
        <v>8.9566521126544103</v>
      </c>
      <c r="P17" s="22">
        <f>IF(Base!E13,Base!F13,Base!E13)</f>
        <v>9.9300280197931006</v>
      </c>
      <c r="Q17" s="22">
        <f>IF(Base!G13,Base!H13,Base!G13)</f>
        <v>7.6934645344954298</v>
      </c>
      <c r="R17" s="22">
        <f>IF(Base!I13,Base!J13,Base!I13)</f>
        <v>13.226023811177599</v>
      </c>
      <c r="S17" s="22">
        <f>IF(Base!K13="",Base!L13,Base!K13)</f>
        <v>11.9888749409292</v>
      </c>
      <c r="T17" s="22">
        <f t="shared" si="1"/>
        <v>9.9300280197931006</v>
      </c>
      <c r="U17" s="22">
        <f t="shared" si="2"/>
        <v>10.359008683809948</v>
      </c>
      <c r="V17"/>
      <c r="W17" s="16">
        <f>IF(Base!N13="",Base!O13,Base!N13)</f>
        <v>4.4853370283863096E-3</v>
      </c>
      <c r="X17" s="16">
        <f>IF(Base!P13="",Base!Q13,Base!P13)</f>
        <v>2.4951418234850298E-2</v>
      </c>
      <c r="Y17" s="16">
        <f>IF(Base!R13="",Base!S13,Base!R13)</f>
        <v>3.1292817874509602E-3</v>
      </c>
      <c r="Z17" s="16">
        <f>IF(Base!T13="",Base!U13,Base!T13)</f>
        <v>7.8924935587679104E-4</v>
      </c>
      <c r="AA17" s="16">
        <f>IF(Base!V13="",Base!W13,Base!V13)</f>
        <v>1.6674688414605E-2</v>
      </c>
      <c r="AB17" s="16">
        <f t="shared" si="3"/>
        <v>4.4853370283863096E-3</v>
      </c>
      <c r="AC17" s="16">
        <f t="shared" si="4"/>
        <v>1.0005994964233872E-2</v>
      </c>
      <c r="AD17"/>
      <c r="AE17" s="22">
        <f>IF(Base!Y13="",Base!Z13,Base!Y13)</f>
        <v>3.7090029722130602</v>
      </c>
      <c r="AF17" s="22">
        <f>IF(Base!AA13="",Base!AB13,Base!AA13)</f>
        <v>3.0730021687595599</v>
      </c>
      <c r="AG17" s="22">
        <f>IF(Base!AC13="",Base!AD13,Base!AC13)</f>
        <v>2.2520224347172202</v>
      </c>
      <c r="AH17" s="22">
        <f>IF(Base!AE13="",Base!AF13,Base!AE13)</f>
        <v>4.9078199089126402</v>
      </c>
      <c r="AI17" s="22">
        <f>IF(Base!AG13="",Base!AH13,Base!AG13)</f>
        <v>3.3875931515758602</v>
      </c>
      <c r="AJ17" s="22">
        <f t="shared" si="8"/>
        <v>4.9078199089126402</v>
      </c>
      <c r="AK17" s="22">
        <f t="shared" si="9"/>
        <v>0.6902439809219495</v>
      </c>
      <c r="AL17" s="22">
        <f t="shared" si="10"/>
        <v>3.4658881272356679</v>
      </c>
      <c r="AM17"/>
      <c r="AN17" s="22">
        <f>IF(Base!AJ13="",Base!AK13,Base!AJ13)</f>
        <v>2.1740547302833901</v>
      </c>
      <c r="AO17" s="22">
        <f>IF(Base!AL13="",Base!AM13,Base!AL13)</f>
        <v>1.7602161359755</v>
      </c>
      <c r="AP17" s="22">
        <f>IF(Base!AN13="",Base!AO13,Base!AN13)</f>
        <v>1.4413111943376899</v>
      </c>
      <c r="AQ17" s="22">
        <f>IF(Base!AP13="",Base!AQ13,Base!AP13)</f>
        <v>2.8665049858609599</v>
      </c>
      <c r="AR17" s="22">
        <f>IF(Base!AR13="",Base!AS13,Base!AR13)</f>
        <v>1.8550533207399</v>
      </c>
      <c r="AS17" s="22">
        <f t="shared" si="5"/>
        <v>1.8550533207399</v>
      </c>
      <c r="AT17" s="22">
        <f t="shared" si="6"/>
        <v>2.0194280734394878</v>
      </c>
      <c r="AU17"/>
      <c r="AV17" s="39"/>
      <c r="AW17" s="39"/>
      <c r="AX17" s="39">
        <v>0.29853092937855802</v>
      </c>
      <c r="AY17" s="39">
        <v>0.246250338091386</v>
      </c>
      <c r="AZ17" s="39">
        <v>0.384029417407874</v>
      </c>
      <c r="BA17" s="39">
        <f t="shared" si="13"/>
        <v>0.29853092937855802</v>
      </c>
      <c r="BB17" s="39">
        <f t="shared" si="14"/>
        <v>0.30960356162593933</v>
      </c>
    </row>
    <row r="18" spans="1:54" s="10" customFormat="1" x14ac:dyDescent="0.25">
      <c r="A18" s="1"/>
      <c r="B18" s="14" t="s">
        <v>102</v>
      </c>
      <c r="C18" s="15" t="s">
        <v>175</v>
      </c>
      <c r="D18" s="15" t="s">
        <v>243</v>
      </c>
      <c r="E18" s="41">
        <v>12269.9999999844</v>
      </c>
      <c r="F18"/>
      <c r="G18" s="22">
        <v>13.7000237722532</v>
      </c>
      <c r="H18" s="22">
        <v>19.2856590723386</v>
      </c>
      <c r="I18" s="22">
        <v>10.1986853690905</v>
      </c>
      <c r="J18" s="22">
        <v>50.689620396238801</v>
      </c>
      <c r="K18" s="22">
        <v>-42.600881637772503</v>
      </c>
      <c r="L18" s="22">
        <f t="shared" si="0"/>
        <v>13.7000237722532</v>
      </c>
      <c r="M18" s="22">
        <f t="shared" si="7"/>
        <v>14.394789404560766</v>
      </c>
      <c r="N18"/>
      <c r="O18" s="22">
        <f>IF(Base!C14="",Base!D14,Base!C14)</f>
        <v>8.3630124987830605</v>
      </c>
      <c r="P18" s="22">
        <f>IF(Base!E14,Base!F14,Base!E14)</f>
        <v>24.3954725923249</v>
      </c>
      <c r="Q18" s="22">
        <f>IF(Base!G14,Base!H14,Base!G14)</f>
        <v>13.2440538243682</v>
      </c>
      <c r="R18" s="22">
        <f>IF(Base!I14,Base!J14,Base!I14)</f>
        <v>18.617063024983501</v>
      </c>
      <c r="S18" s="22">
        <f>IF(Base!K14="",Base!L14,Base!K14)</f>
        <v>85.260303316987105</v>
      </c>
      <c r="T18" s="22">
        <f t="shared" si="1"/>
        <v>18.617063024983501</v>
      </c>
      <c r="U18" s="22">
        <f t="shared" si="2"/>
        <v>16.154900485114915</v>
      </c>
      <c r="V18"/>
      <c r="W18" s="16">
        <f>IF(Base!N14="",Base!O14,Base!N14)</f>
        <v>1.7160109296528399E-2</v>
      </c>
      <c r="X18" s="16">
        <f>IF(Base!P14="",Base!Q14,Base!P14)</f>
        <v>3.66671521505396E-3</v>
      </c>
      <c r="Y18" s="16">
        <f>IF(Base!R14="",Base!S14,Base!R14)</f>
        <v>7.0572592888311202E-3</v>
      </c>
      <c r="Z18" s="16">
        <f>IF(Base!T14="",Base!U14,Base!T14)</f>
        <v>1.08160985705945E-2</v>
      </c>
      <c r="AA18" s="16">
        <f>IF(Base!V14="",Base!W14,Base!V14)</f>
        <v>9.3784268290619394E-2</v>
      </c>
      <c r="AB18" s="16">
        <f t="shared" si="3"/>
        <v>1.08160985705945E-2</v>
      </c>
      <c r="AC18" s="16">
        <f t="shared" si="4"/>
        <v>2.6496890132325472E-2</v>
      </c>
      <c r="AD18"/>
      <c r="AE18" s="22">
        <f>IF(Base!Y14="",Base!Z14,Base!Y14)</f>
        <v>2.1922721113332999</v>
      </c>
      <c r="AF18" s="22">
        <f>IF(Base!AA14="",Base!AB14,Base!AA14)</f>
        <v>4.9664406574229396</v>
      </c>
      <c r="AG18" s="22">
        <f>IF(Base!AC14="",Base!AD14,Base!AC14)</f>
        <v>2.00080557407273</v>
      </c>
      <c r="AH18" s="22">
        <f>IF(Base!AE14="",Base!AF14,Base!AE14)</f>
        <v>1.34246283765788</v>
      </c>
      <c r="AI18" s="22">
        <f>IF(Base!AG14="",Base!AH14,Base!AG14)</f>
        <v>2.12539569174987</v>
      </c>
      <c r="AJ18" s="22">
        <f t="shared" si="8"/>
        <v>4.9664406574229396</v>
      </c>
      <c r="AK18" s="22">
        <f t="shared" si="9"/>
        <v>0.42795149249859893</v>
      </c>
      <c r="AL18" s="22">
        <f t="shared" si="10"/>
        <v>2.5254753744473439</v>
      </c>
      <c r="AM18"/>
      <c r="AN18" s="22">
        <f>IF(Base!AJ14="",Base!AK14,Base!AJ14)</f>
        <v>3.63283989681804</v>
      </c>
      <c r="AO18" s="22">
        <f>IF(Base!AL14="",Base!AM14,Base!AL14)</f>
        <v>5.7016047815995998</v>
      </c>
      <c r="AP18" s="22">
        <f>IF(Base!AN14="",Base!AO14,Base!AN14)</f>
        <v>2.9026952904314398</v>
      </c>
      <c r="AQ18" s="22">
        <f>IF(Base!AP14="",Base!AQ14,Base!AP14)</f>
        <v>2.38240303488783</v>
      </c>
      <c r="AR18" s="22">
        <f>IF(Base!AR14="",Base!AS14,Base!AR14)</f>
        <v>5.5759700043490703</v>
      </c>
      <c r="AS18" s="22">
        <f t="shared" si="5"/>
        <v>3.63283989681804</v>
      </c>
      <c r="AT18" s="22">
        <f t="shared" si="6"/>
        <v>4.0391026016171967</v>
      </c>
      <c r="AU18"/>
      <c r="AV18" s="39">
        <v>0.71139855317142098</v>
      </c>
      <c r="AW18" s="39">
        <v>0.61463872540480202</v>
      </c>
      <c r="AX18" s="39">
        <v>0.842017166987716</v>
      </c>
      <c r="AY18" s="39">
        <v>0.95942840513816896</v>
      </c>
      <c r="AZ18" s="39">
        <v>1.09540277018641</v>
      </c>
      <c r="BA18" s="39">
        <f t="shared" si="13"/>
        <v>0.842017166987716</v>
      </c>
      <c r="BB18" s="39">
        <f t="shared" si="14"/>
        <v>0.84457712417770348</v>
      </c>
    </row>
    <row r="19" spans="1:54" s="10" customFormat="1" x14ac:dyDescent="0.25">
      <c r="A19" s="1"/>
      <c r="B19" s="14" t="s">
        <v>103</v>
      </c>
      <c r="C19" s="15" t="s">
        <v>176</v>
      </c>
      <c r="D19" s="15" t="s">
        <v>244</v>
      </c>
      <c r="E19" s="41">
        <v>37876.902682499996</v>
      </c>
      <c r="F19"/>
      <c r="G19" s="22"/>
      <c r="H19" s="22">
        <v>23.211534875619702</v>
      </c>
      <c r="I19" s="22">
        <v>15.5883332129597</v>
      </c>
      <c r="J19" s="22">
        <v>13.334422026688101</v>
      </c>
      <c r="K19" s="22">
        <v>9.1242013600567606</v>
      </c>
      <c r="L19" s="22">
        <f t="shared" si="0"/>
        <v>14.461377619823899</v>
      </c>
      <c r="M19" s="22">
        <f t="shared" si="7"/>
        <v>15.314622868831066</v>
      </c>
      <c r="N19"/>
      <c r="O19" s="22">
        <f>IF(Base!C15="",Base!D15,Base!C15)</f>
        <v>0</v>
      </c>
      <c r="P19" s="22">
        <f>IF(Base!E15,Base!F15,Base!E15)</f>
        <v>121.16659137595001</v>
      </c>
      <c r="Q19" s="22">
        <f>IF(Base!G15,Base!H15,Base!G15)</f>
        <v>30.6423805234372</v>
      </c>
      <c r="R19" s="22">
        <f>IF(Base!I15,Base!J15,Base!I15)</f>
        <v>12.4311065015354</v>
      </c>
      <c r="S19" s="22">
        <f>IF(Base!K15="",Base!L15,Base!K15)</f>
        <v>2.6650070669319299E-2</v>
      </c>
      <c r="T19" s="22">
        <f t="shared" si="1"/>
        <v>12.4311065015354</v>
      </c>
      <c r="U19" s="22">
        <f t="shared" si="2"/>
        <v>14.366712365213973</v>
      </c>
      <c r="V19"/>
      <c r="W19" s="16">
        <f>IF(Base!N15="",Base!O15,Base!N15)</f>
        <v>0</v>
      </c>
      <c r="X19" s="16">
        <f>IF(Base!P15="",Base!Q15,Base!P15)</f>
        <v>0</v>
      </c>
      <c r="Y19" s="16">
        <f>IF(Base!R15="",Base!S15,Base!R15)</f>
        <v>0</v>
      </c>
      <c r="Z19" s="16">
        <f>IF(Base!T15="",Base!U15,Base!T15)</f>
        <v>0</v>
      </c>
      <c r="AA19" s="16">
        <f>IF(Base!V15="",Base!W15,Base!V15)</f>
        <v>0</v>
      </c>
      <c r="AB19" s="16">
        <f t="shared" si="3"/>
        <v>0</v>
      </c>
      <c r="AC19" s="16">
        <f t="shared" si="4"/>
        <v>0</v>
      </c>
      <c r="AD19"/>
      <c r="AE19" s="22">
        <f>IF(Base!Y15="",Base!Z15,Base!Y15)</f>
        <v>0</v>
      </c>
      <c r="AF19" s="22">
        <f>IF(Base!AA15="",Base!AB15,Base!AA15)</f>
        <v>5.5345215580455296</v>
      </c>
      <c r="AG19" s="22">
        <f>IF(Base!AC15="",Base!AD15,Base!AC15)</f>
        <v>3.10026441989976</v>
      </c>
      <c r="AH19" s="22">
        <f>IF(Base!AE15="",Base!AF15,Base!AE15)</f>
        <v>1.59126348066093</v>
      </c>
      <c r="AI19" s="22">
        <f>IF(Base!AG15="",Base!AH15,Base!AG15)</f>
        <v>1.9881084449953099</v>
      </c>
      <c r="AJ19" s="22">
        <f t="shared" si="8"/>
        <v>5.5345215580455296</v>
      </c>
      <c r="AK19" s="22">
        <f t="shared" si="9"/>
        <v>0.35921956833020158</v>
      </c>
      <c r="AL19" s="22">
        <f t="shared" si="10"/>
        <v>3.0535394759003824</v>
      </c>
      <c r="AM19"/>
      <c r="AN19" s="22">
        <f>IF(Base!AJ15="",Base!AK15,Base!AJ15)</f>
        <v>0</v>
      </c>
      <c r="AO19" s="22">
        <f>IF(Base!AL15="",Base!AM15,Base!AL15)</f>
        <v>21.2202497837716</v>
      </c>
      <c r="AP19" s="22">
        <f>IF(Base!AN15="",Base!AO15,Base!AN15)</f>
        <v>11.257844687454099</v>
      </c>
      <c r="AQ19" s="22">
        <f>IF(Base!AP15="",Base!AQ15,Base!AP15)</f>
        <v>7.1059807413257703</v>
      </c>
      <c r="AR19" s="22">
        <f>IF(Base!AR15="",Base!AS15,Base!AR15)</f>
        <v>10.1633073855046</v>
      </c>
      <c r="AS19" s="22">
        <f t="shared" si="5"/>
        <v>10.1633073855046</v>
      </c>
      <c r="AT19" s="22">
        <f t="shared" si="6"/>
        <v>12.436845649514019</v>
      </c>
      <c r="AU19"/>
      <c r="AV19" s="39"/>
      <c r="AW19" s="39"/>
      <c r="AX19" s="39"/>
      <c r="AY19" s="39"/>
      <c r="AZ19" s="39"/>
      <c r="BA19" s="39" t="str">
        <f t="shared" si="13"/>
        <v>-x-</v>
      </c>
      <c r="BB19" s="39" t="str">
        <f t="shared" si="14"/>
        <v>-x-</v>
      </c>
    </row>
    <row r="20" spans="1:54" s="10" customFormat="1" x14ac:dyDescent="0.25">
      <c r="A20" s="1"/>
      <c r="B20" s="14" t="s">
        <v>104</v>
      </c>
      <c r="C20" s="15" t="s">
        <v>177</v>
      </c>
      <c r="D20" s="15" t="s">
        <v>245</v>
      </c>
      <c r="E20" s="41">
        <v>63314.671200999997</v>
      </c>
      <c r="F20"/>
      <c r="G20" s="22"/>
      <c r="H20" s="22"/>
      <c r="I20" s="22">
        <v>0.91609449216230099</v>
      </c>
      <c r="J20" s="22">
        <v>-18.298075592843801</v>
      </c>
      <c r="K20" s="22">
        <v>-11.2191551064316</v>
      </c>
      <c r="L20" s="22">
        <f t="shared" si="0"/>
        <v>-11.2191551064316</v>
      </c>
      <c r="M20" s="22">
        <f t="shared" si="7"/>
        <v>0.91609449216230099</v>
      </c>
      <c r="N20"/>
      <c r="O20" s="22">
        <f>IF(Base!C16="",Base!D16,Base!C16)</f>
        <v>0</v>
      </c>
      <c r="P20" s="22">
        <f>IF(Base!E16,Base!F16,Base!E16)</f>
        <v>0</v>
      </c>
      <c r="Q20" s="22">
        <f>IF(Base!G16,Base!H16,Base!G16)</f>
        <v>-167.84717525448701</v>
      </c>
      <c r="R20" s="22">
        <f>IF(Base!I16,Base!J16,Base!I16)</f>
        <v>-181.130086520221</v>
      </c>
      <c r="S20" s="22">
        <f>IF(Base!K16="",Base!L16,Base!K16)</f>
        <v>4.5773866225135897</v>
      </c>
      <c r="T20" s="22">
        <f t="shared" si="1"/>
        <v>0</v>
      </c>
      <c r="U20" s="22">
        <f t="shared" si="2"/>
        <v>4.5773866225135897</v>
      </c>
      <c r="V20"/>
      <c r="W20" s="16">
        <f>IF(Base!N16="",Base!O16,Base!N16)</f>
        <v>0</v>
      </c>
      <c r="X20" s="16">
        <f>IF(Base!P16="",Base!Q16,Base!P16)</f>
        <v>0.224624259335687</v>
      </c>
      <c r="Y20" s="16">
        <f>IF(Base!R16="",Base!S16,Base!R16)</f>
        <v>0.67010119382757705</v>
      </c>
      <c r="Z20" s="16">
        <f>IF(Base!T16="",Base!U16,Base!T16)</f>
        <v>0.733955743632978</v>
      </c>
      <c r="AA20" s="16">
        <f>IF(Base!V16="",Base!W16,Base!V16)</f>
        <v>0.74316063667763999</v>
      </c>
      <c r="AB20" s="16">
        <f t="shared" si="3"/>
        <v>0.67010119382757705</v>
      </c>
      <c r="AC20" s="16">
        <f t="shared" si="4"/>
        <v>0.47436836669477633</v>
      </c>
      <c r="AD20"/>
      <c r="AE20" s="22">
        <f>IF(Base!Y16="",Base!Z16,Base!Y16)</f>
        <v>0</v>
      </c>
      <c r="AF20" s="22">
        <f>IF(Base!AA16="",Base!AB16,Base!AA16)</f>
        <v>11.208619963901601</v>
      </c>
      <c r="AG20" s="22">
        <f>IF(Base!AC16="",Base!AD16,Base!AC16)</f>
        <v>0.514369865740264</v>
      </c>
      <c r="AH20" s="22">
        <f>IF(Base!AE16="",Base!AF16,Base!AE16)</f>
        <v>0.44058428649077502</v>
      </c>
      <c r="AI20" s="22">
        <f>IF(Base!AG16="",Base!AH16,Base!AG16)</f>
        <v>0.44667064932809802</v>
      </c>
      <c r="AJ20" s="22">
        <f t="shared" si="8"/>
        <v>11.208619963901601</v>
      </c>
      <c r="AK20" s="22">
        <f t="shared" si="9"/>
        <v>3.9850637345778719E-2</v>
      </c>
      <c r="AL20" s="22">
        <f t="shared" si="10"/>
        <v>3.1525611913651845</v>
      </c>
      <c r="AM20"/>
      <c r="AN20" s="22">
        <f>IF(Base!AJ16="",Base!AK16,Base!AJ16)</f>
        <v>0</v>
      </c>
      <c r="AO20" s="22">
        <f>IF(Base!AL16="",Base!AM16,Base!AL16)</f>
        <v>0</v>
      </c>
      <c r="AP20" s="22">
        <f>IF(Base!AN16="",Base!AO16,Base!AN16)</f>
        <v>0.256321762653897</v>
      </c>
      <c r="AQ20" s="22">
        <f>IF(Base!AP16="",Base!AQ16,Base!AP16)</f>
        <v>0.23244694887466699</v>
      </c>
      <c r="AR20" s="22">
        <f>IF(Base!AR16="",Base!AS16,Base!AR16)</f>
        <v>0.23880699014080201</v>
      </c>
      <c r="AS20" s="22">
        <f t="shared" si="5"/>
        <v>0.23244694887466699</v>
      </c>
      <c r="AT20" s="22">
        <f t="shared" si="6"/>
        <v>0.24252523388978867</v>
      </c>
      <c r="AU20"/>
      <c r="AV20" s="39"/>
      <c r="AW20" s="39"/>
      <c r="AX20" s="39"/>
      <c r="AY20" s="39"/>
      <c r="AZ20" s="39"/>
      <c r="BA20" s="39" t="str">
        <f t="shared" si="13"/>
        <v>-x-</v>
      </c>
      <c r="BB20" s="39" t="str">
        <f t="shared" si="14"/>
        <v>-x-</v>
      </c>
    </row>
    <row r="21" spans="1:54" s="10" customFormat="1" x14ac:dyDescent="0.25">
      <c r="A21" s="1"/>
      <c r="B21" s="14" t="s">
        <v>105</v>
      </c>
      <c r="C21" s="15" t="s">
        <v>178</v>
      </c>
      <c r="D21" s="15" t="s">
        <v>246</v>
      </c>
      <c r="E21" s="41">
        <v>6315.6758785546899</v>
      </c>
      <c r="F21"/>
      <c r="G21" s="22">
        <v>-20.301736378052698</v>
      </c>
      <c r="H21" s="22">
        <v>28.643489120266199</v>
      </c>
      <c r="I21" s="22">
        <v>3.5890748054043802</v>
      </c>
      <c r="J21" s="22">
        <v>-1.8596250816590301</v>
      </c>
      <c r="K21" s="22">
        <v>-1.43153555621029</v>
      </c>
      <c r="L21" s="22">
        <f t="shared" si="0"/>
        <v>-1.43153555621029</v>
      </c>
      <c r="M21" s="22">
        <f t="shared" si="7"/>
        <v>16.116281962835291</v>
      </c>
      <c r="N21"/>
      <c r="O21" s="22">
        <f>IF(Base!C17="",Base!D17,Base!C17)</f>
        <v>-16.008891472825798</v>
      </c>
      <c r="P21" s="22">
        <f>IF(Base!E17,Base!F17,Base!E17)</f>
        <v>18.4171608811303</v>
      </c>
      <c r="Q21" s="22">
        <f>IF(Base!G17,Base!H17,Base!G17)</f>
        <v>1.64158653174309</v>
      </c>
      <c r="R21" s="22">
        <f>IF(Base!I17,Base!J17,Base!I17)</f>
        <v>-3.0112672674804299</v>
      </c>
      <c r="S21" s="22">
        <f>IF(Base!K17="",Base!L17,Base!K17)</f>
        <v>-1.75813443641528</v>
      </c>
      <c r="T21" s="22">
        <f t="shared" si="1"/>
        <v>-1.75813443641528</v>
      </c>
      <c r="U21" s="22">
        <f t="shared" si="2"/>
        <v>10.029373706436695</v>
      </c>
      <c r="V21"/>
      <c r="W21" s="16">
        <f>IF(Base!N17="",Base!O17,Base!N17)</f>
        <v>0</v>
      </c>
      <c r="X21" s="16">
        <f>IF(Base!P17="",Base!Q17,Base!P17)</f>
        <v>0</v>
      </c>
      <c r="Y21" s="16">
        <f>IF(Base!R17="",Base!S17,Base!R17)</f>
        <v>0</v>
      </c>
      <c r="Z21" s="16">
        <f>IF(Base!T17="",Base!U17,Base!T17)</f>
        <v>0</v>
      </c>
      <c r="AA21" s="16">
        <f>IF(Base!V17="",Base!W17,Base!V17)</f>
        <v>8.0196244230592098E-4</v>
      </c>
      <c r="AB21" s="16">
        <f t="shared" si="3"/>
        <v>0</v>
      </c>
      <c r="AC21" s="16">
        <f t="shared" si="4"/>
        <v>1.6039248846118418E-4</v>
      </c>
      <c r="AD21"/>
      <c r="AE21" s="22">
        <f>IF(Base!Y17="",Base!Z17,Base!Y17)</f>
        <v>7.2816389212530304</v>
      </c>
      <c r="AF21" s="22">
        <f>IF(Base!AA17="",Base!AB17,Base!AA17)</f>
        <v>17.787674737133798</v>
      </c>
      <c r="AG21" s="22">
        <f>IF(Base!AC17="",Base!AD17,Base!AC17)</f>
        <v>1.82391925665615</v>
      </c>
      <c r="AH21" s="22">
        <f>IF(Base!AE17="",Base!AF17,Base!AE17)</f>
        <v>1.33062536129728</v>
      </c>
      <c r="AI21" s="22">
        <f>IF(Base!AG17="",Base!AH17,Base!AG17)</f>
        <v>1.19621258420193</v>
      </c>
      <c r="AJ21" s="22">
        <f t="shared" si="8"/>
        <v>17.787674737133798</v>
      </c>
      <c r="AK21" s="22">
        <f t="shared" si="9"/>
        <v>6.7249519787131021E-2</v>
      </c>
      <c r="AL21" s="22">
        <f t="shared" si="10"/>
        <v>5.8840141721084382</v>
      </c>
      <c r="AM21"/>
      <c r="AN21" s="22">
        <f>IF(Base!AJ17="",Base!AK17,Base!AJ17)</f>
        <v>1.3175458323712499</v>
      </c>
      <c r="AO21" s="22">
        <f>IF(Base!AL17="",Base!AM17,Base!AL17)</f>
        <v>3.9321747300637102</v>
      </c>
      <c r="AP21" s="22">
        <f>IF(Base!AN17="",Base!AO17,Base!AN17)</f>
        <v>0.52853225272065196</v>
      </c>
      <c r="AQ21" s="22">
        <f>IF(Base!AP17="",Base!AQ17,Base!AP17)</f>
        <v>0.354304466050962</v>
      </c>
      <c r="AR21" s="22">
        <f>IF(Base!AR17="",Base!AS17,Base!AR17)</f>
        <v>0.202362244495816</v>
      </c>
      <c r="AS21" s="22">
        <f t="shared" si="5"/>
        <v>0.52853225272065196</v>
      </c>
      <c r="AT21" s="22">
        <f t="shared" si="6"/>
        <v>1.2669839051404781</v>
      </c>
      <c r="AU21"/>
      <c r="AV21" s="39">
        <v>0.678591045832036</v>
      </c>
      <c r="AW21" s="39">
        <v>0.70365771913020603</v>
      </c>
      <c r="AX21" s="39">
        <v>0.98427215458195905</v>
      </c>
      <c r="AY21" s="39">
        <v>1.14263513023434</v>
      </c>
      <c r="AZ21" s="39">
        <v>1.1889091586326701</v>
      </c>
      <c r="BA21" s="39">
        <f t="shared" si="13"/>
        <v>0.98427215458195905</v>
      </c>
      <c r="BB21" s="39">
        <f t="shared" si="14"/>
        <v>0.93961304168224236</v>
      </c>
    </row>
    <row r="22" spans="1:54" s="10" customFormat="1" x14ac:dyDescent="0.25">
      <c r="A22" s="1"/>
      <c r="B22" s="14" t="s">
        <v>106</v>
      </c>
      <c r="C22" s="15" t="s">
        <v>179</v>
      </c>
      <c r="D22" s="15" t="s">
        <v>247</v>
      </c>
      <c r="E22" s="41">
        <v>11866.950612000001</v>
      </c>
      <c r="F22"/>
      <c r="G22" s="22">
        <v>-61.230700537154902</v>
      </c>
      <c r="H22" s="22">
        <v>25.119725104857899</v>
      </c>
      <c r="I22" s="22">
        <v>-188.90430160425601</v>
      </c>
      <c r="J22" s="22">
        <v>3.87370882921459</v>
      </c>
      <c r="K22" s="22">
        <v>-14.0521181046061</v>
      </c>
      <c r="L22" s="22">
        <f t="shared" si="0"/>
        <v>-14.0521181046061</v>
      </c>
      <c r="M22" s="22">
        <f t="shared" si="7"/>
        <v>14.496716967036244</v>
      </c>
      <c r="N22"/>
      <c r="O22" s="22">
        <f>IF(Base!C18="",Base!D18,Base!C18)</f>
        <v>4.8363836634234803</v>
      </c>
      <c r="P22" s="22">
        <f>IF(Base!E18,Base!F18,Base!E18)</f>
        <v>8.8157201308931707</v>
      </c>
      <c r="Q22" s="22">
        <f>IF(Base!G18,Base!H18,Base!G18)</f>
        <v>4.1325201513172898</v>
      </c>
      <c r="R22" s="22">
        <f>IF(Base!I18,Base!J18,Base!I18)</f>
        <v>2.41687256509613</v>
      </c>
      <c r="S22" s="22">
        <f>IF(Base!K18="",Base!L18,Base!K18)</f>
        <v>6.4958838857273804</v>
      </c>
      <c r="T22" s="22">
        <f t="shared" si="1"/>
        <v>4.8363836634234803</v>
      </c>
      <c r="U22" s="22">
        <f t="shared" si="2"/>
        <v>5.339476079291491</v>
      </c>
      <c r="V22"/>
      <c r="W22" s="16">
        <f>IF(Base!N18="",Base!O18,Base!N18)</f>
        <v>0.40743061022716598</v>
      </c>
      <c r="X22" s="16">
        <f>IF(Base!P18="",Base!Q18,Base!P18)</f>
        <v>0.28731481433846101</v>
      </c>
      <c r="Y22" s="16">
        <f>IF(Base!R18="",Base!S18,Base!R18)</f>
        <v>0.503266389102209</v>
      </c>
      <c r="Z22" s="16">
        <f>IF(Base!T18="",Base!U18,Base!T18)</f>
        <v>0.58778575738309902</v>
      </c>
      <c r="AA22" s="16">
        <f>IF(Base!V18="",Base!W18,Base!V18)</f>
        <v>0.67314243034576104</v>
      </c>
      <c r="AB22" s="16">
        <f t="shared" si="3"/>
        <v>0.503266389102209</v>
      </c>
      <c r="AC22" s="16">
        <f t="shared" si="4"/>
        <v>0.49178800027933922</v>
      </c>
      <c r="AD22"/>
      <c r="AE22" s="22">
        <f>IF(Base!Y18="",Base!Z18,Base!Y18)</f>
        <v>2.4737839407862299</v>
      </c>
      <c r="AF22" s="22">
        <f>IF(Base!AA18="",Base!AB18,Base!AA18)</f>
        <v>3.4400057735692799</v>
      </c>
      <c r="AG22" s="22">
        <f>IF(Base!AC18="",Base!AD18,Base!AC18)</f>
        <v>1.3240406513959899</v>
      </c>
      <c r="AH22" s="22">
        <f>IF(Base!AE18="",Base!AF18,Base!AE18)</f>
        <v>0.80965278593703305</v>
      </c>
      <c r="AI22" s="22">
        <f>IF(Base!AG18="",Base!AH18,Base!AG18)</f>
        <v>0.63666125081181202</v>
      </c>
      <c r="AJ22" s="22">
        <f t="shared" si="8"/>
        <v>3.4400057735692799</v>
      </c>
      <c r="AK22" s="22">
        <f t="shared" si="9"/>
        <v>0.18507563437930666</v>
      </c>
      <c r="AL22" s="22">
        <f t="shared" si="10"/>
        <v>1.7368288805000689</v>
      </c>
      <c r="AM22"/>
      <c r="AN22" s="22">
        <f>IF(Base!AJ18="",Base!AK18,Base!AJ18)</f>
        <v>1.98858845318136</v>
      </c>
      <c r="AO22" s="22">
        <f>IF(Base!AL18="",Base!AM18,Base!AL18)</f>
        <v>4.3149837334640297</v>
      </c>
      <c r="AP22" s="22">
        <f>IF(Base!AN18="",Base!AO18,Base!AN18)</f>
        <v>1.82822530704652</v>
      </c>
      <c r="AQ22" s="22">
        <f>IF(Base!AP18="",Base!AQ18,Base!AP18)</f>
        <v>0.68713567705435696</v>
      </c>
      <c r="AR22" s="22">
        <f>IF(Base!AR18="",Base!AS18,Base!AR18)</f>
        <v>0.70924588236812303</v>
      </c>
      <c r="AS22" s="22">
        <f t="shared" si="5"/>
        <v>1.82822530704652</v>
      </c>
      <c r="AT22" s="22">
        <f t="shared" si="6"/>
        <v>1.9056358106228779</v>
      </c>
      <c r="AU22"/>
      <c r="AV22" s="39">
        <v>0.82068258068011302</v>
      </c>
      <c r="AW22" s="39">
        <v>0.83610557065730995</v>
      </c>
      <c r="AX22" s="39">
        <v>1.0131346989910499</v>
      </c>
      <c r="AY22" s="39">
        <v>0.99402159469627804</v>
      </c>
      <c r="AZ22" s="39">
        <v>0.92559766229351204</v>
      </c>
      <c r="BA22" s="39">
        <f t="shared" si="13"/>
        <v>0.92559766229351204</v>
      </c>
      <c r="BB22" s="39">
        <f t="shared" si="14"/>
        <v>0.9179084214636527</v>
      </c>
    </row>
    <row r="23" spans="1:54" s="10" customFormat="1" x14ac:dyDescent="0.25">
      <c r="A23" s="1"/>
      <c r="B23" s="14" t="s">
        <v>107</v>
      </c>
      <c r="C23" s="15" t="s">
        <v>180</v>
      </c>
      <c r="D23" s="15" t="s">
        <v>248</v>
      </c>
      <c r="E23" s="41">
        <v>2936.4695660585899</v>
      </c>
      <c r="F23"/>
      <c r="G23" s="22">
        <v>-1.0367677994454401</v>
      </c>
      <c r="H23" s="22">
        <v>-0.98229990051368099</v>
      </c>
      <c r="I23" s="22">
        <v>3.9989155127004801</v>
      </c>
      <c r="J23" s="22">
        <v>13.2874716471415</v>
      </c>
      <c r="K23" s="22">
        <v>51.962672118155801</v>
      </c>
      <c r="L23" s="22">
        <f t="shared" si="0"/>
        <v>3.9989155127004801</v>
      </c>
      <c r="M23" s="22">
        <f t="shared" si="7"/>
        <v>8.6431935799209896</v>
      </c>
      <c r="N23"/>
      <c r="O23" s="22">
        <f>IF(Base!C19="",Base!D19,Base!C19)</f>
        <v>-9.8905299803882407</v>
      </c>
      <c r="P23" s="22">
        <f>IF(Base!E19,Base!F19,Base!E19)</f>
        <v>-31.549258380400701</v>
      </c>
      <c r="Q23" s="22">
        <f>IF(Base!G19,Base!H19,Base!G19)</f>
        <v>11.443057352342301</v>
      </c>
      <c r="R23" s="22">
        <f>IF(Base!I19,Base!J19,Base!I19)</f>
        <v>11.429626544952001</v>
      </c>
      <c r="S23" s="22">
        <f>IF(Base!K19="",Base!L19,Base!K19)</f>
        <v>20.8246864933753</v>
      </c>
      <c r="T23" s="22">
        <f t="shared" si="1"/>
        <v>11.429626544952001</v>
      </c>
      <c r="U23" s="22">
        <f t="shared" si="2"/>
        <v>14.565790130223201</v>
      </c>
      <c r="V23"/>
      <c r="W23" s="16">
        <f>IF(Base!N19="",Base!O19,Base!N19)</f>
        <v>0.38551769997226099</v>
      </c>
      <c r="X23" s="16">
        <f>IF(Base!P19="",Base!Q19,Base!P19)</f>
        <v>1.5554576794074799E-2</v>
      </c>
      <c r="Y23" s="16">
        <f>IF(Base!R19="",Base!S19,Base!R19)</f>
        <v>0</v>
      </c>
      <c r="Z23" s="16">
        <f>IF(Base!T19="",Base!U19,Base!T19)</f>
        <v>0</v>
      </c>
      <c r="AA23" s="16">
        <f>IF(Base!V19="",Base!W19,Base!V19)</f>
        <v>0</v>
      </c>
      <c r="AB23" s="16">
        <f t="shared" si="3"/>
        <v>0</v>
      </c>
      <c r="AC23" s="16">
        <f t="shared" si="4"/>
        <v>8.0214455353267156E-2</v>
      </c>
      <c r="AD23"/>
      <c r="AE23" s="22">
        <f>IF(Base!Y19="",Base!Z19,Base!Y19)</f>
        <v>-4.3152067493429103</v>
      </c>
      <c r="AF23" s="22">
        <f>IF(Base!AA19="",Base!AB19,Base!AA19)</f>
        <v>-2.4693114832916798</v>
      </c>
      <c r="AG23" s="22">
        <f>IF(Base!AC19="",Base!AD19,Base!AC19)</f>
        <v>5.3386117488189502</v>
      </c>
      <c r="AH23" s="22">
        <f>IF(Base!AE19="",Base!AF19,Base!AE19)</f>
        <v>1.6026921286229501</v>
      </c>
      <c r="AI23" s="22">
        <f>IF(Base!AG19="",Base!AH19,Base!AG19)</f>
        <v>3.1785481353290401</v>
      </c>
      <c r="AJ23" s="22">
        <f t="shared" si="8"/>
        <v>5.3386117488189502</v>
      </c>
      <c r="AK23" s="22">
        <f t="shared" si="9"/>
        <v>0.5953885176295548</v>
      </c>
      <c r="AL23" s="22">
        <f t="shared" si="10"/>
        <v>3.3732840042569801</v>
      </c>
      <c r="AM23"/>
      <c r="AN23" s="22">
        <f>IF(Base!AJ19="",Base!AK19,Base!AJ19)</f>
        <v>0.32733101344092602</v>
      </c>
      <c r="AO23" s="22">
        <f>IF(Base!AL19="",Base!AM19,Base!AL19)</f>
        <v>6.4673138502766996</v>
      </c>
      <c r="AP23" s="22">
        <f>IF(Base!AN19="",Base!AO19,Base!AN19)</f>
        <v>3.1664993130216299</v>
      </c>
      <c r="AQ23" s="22">
        <f>IF(Base!AP19="",Base!AQ19,Base!AP19)</f>
        <v>2.2358097762335101</v>
      </c>
      <c r="AR23" s="22">
        <f>IF(Base!AR19="",Base!AS19,Base!AR19)</f>
        <v>5.7024375141991204</v>
      </c>
      <c r="AS23" s="22">
        <f t="shared" si="5"/>
        <v>3.1664993130216299</v>
      </c>
      <c r="AT23" s="22">
        <f t="shared" si="6"/>
        <v>3.5798782934343776</v>
      </c>
      <c r="AU23"/>
      <c r="AV23" s="39">
        <v>0.64544050402855602</v>
      </c>
      <c r="AW23" s="39">
        <v>0.68779087330767696</v>
      </c>
      <c r="AX23" s="39">
        <v>0.88238996471682196</v>
      </c>
      <c r="AY23" s="39">
        <v>0.79395194461449103</v>
      </c>
      <c r="AZ23" s="39">
        <v>0.86958835486166197</v>
      </c>
      <c r="BA23" s="39">
        <f t="shared" si="13"/>
        <v>0.79395194461449103</v>
      </c>
      <c r="BB23" s="39">
        <f t="shared" si="14"/>
        <v>0.77583232830584159</v>
      </c>
    </row>
    <row r="24" spans="1:54" s="10" customFormat="1" x14ac:dyDescent="0.25">
      <c r="A24" s="1"/>
      <c r="B24" s="14" t="s">
        <v>108</v>
      </c>
      <c r="C24" s="15" t="s">
        <v>181</v>
      </c>
      <c r="D24" s="15" t="s">
        <v>249</v>
      </c>
      <c r="E24" s="41">
        <v>2735.04</v>
      </c>
      <c r="F24"/>
      <c r="G24" s="22">
        <v>17.2311624955037</v>
      </c>
      <c r="H24" s="22">
        <v>25.060350526619001</v>
      </c>
      <c r="I24" s="22">
        <v>4.0735101537866303</v>
      </c>
      <c r="J24" s="22">
        <v>13.7588399478991</v>
      </c>
      <c r="K24" s="22">
        <v>-116.57408148958299</v>
      </c>
      <c r="L24" s="22">
        <f t="shared" si="0"/>
        <v>13.7588399478991</v>
      </c>
      <c r="M24" s="22">
        <f t="shared" si="7"/>
        <v>15.030965780952107</v>
      </c>
      <c r="N24"/>
      <c r="O24" s="22">
        <f>IF(Base!C20="",Base!D20,Base!C20)</f>
        <v>-38.831837014411597</v>
      </c>
      <c r="P24" s="22">
        <f>IF(Base!E20,Base!F20,Base!E20)</f>
        <v>-83.049038417986594</v>
      </c>
      <c r="Q24" s="22">
        <f>IF(Base!G20,Base!H20,Base!G20)</f>
        <v>-85.160822723642895</v>
      </c>
      <c r="R24" s="22">
        <f>IF(Base!I20,Base!J20,Base!I20)</f>
        <v>-52.048978287377402</v>
      </c>
      <c r="S24" s="22">
        <f>IF(Base!K20="",Base!L20,Base!K20)</f>
        <v>-60.1375630850671</v>
      </c>
      <c r="T24" s="22">
        <f t="shared" si="1"/>
        <v>-60.1375630850671</v>
      </c>
      <c r="U24" s="22" t="str">
        <f t="shared" si="2"/>
        <v>-x-</v>
      </c>
      <c r="V24"/>
      <c r="W24" s="16">
        <f>IF(Base!N20="",Base!O20,Base!N20)</f>
        <v>8.7509357759216801E-5</v>
      </c>
      <c r="X24" s="16">
        <f>IF(Base!P20="",Base!Q20,Base!P20)</f>
        <v>6.4381836377691597E-5</v>
      </c>
      <c r="Y24" s="16">
        <f>IF(Base!R20="",Base!S20,Base!R20)</f>
        <v>2.70174366966458E-5</v>
      </c>
      <c r="Z24" s="16">
        <f>IF(Base!T20="",Base!U20,Base!T20)</f>
        <v>2.7829172006067901E-3</v>
      </c>
      <c r="AA24" s="16">
        <f>IF(Base!V20="",Base!W20,Base!V20)</f>
        <v>2.7356799142398799E-2</v>
      </c>
      <c r="AB24" s="16">
        <f t="shared" si="3"/>
        <v>8.7509357759216801E-5</v>
      </c>
      <c r="AC24" s="16">
        <f t="shared" si="4"/>
        <v>6.0637249947678284E-3</v>
      </c>
      <c r="AD24"/>
      <c r="AE24" s="22">
        <f>IF(Base!Y20="",Base!Z20,Base!Y20)</f>
        <v>1.7755426788480699</v>
      </c>
      <c r="AF24" s="22">
        <f>IF(Base!AA20="",Base!AB20,Base!AA20)</f>
        <v>1.5691450358062899</v>
      </c>
      <c r="AG24" s="22">
        <f>IF(Base!AC20="",Base!AD20,Base!AC20)</f>
        <v>0.98684681098438898</v>
      </c>
      <c r="AH24" s="22">
        <f>IF(Base!AE20="",Base!AF20,Base!AE20)</f>
        <v>0.96800617985536497</v>
      </c>
      <c r="AI24" s="22">
        <f>IF(Base!AG20="",Base!AH20,Base!AG20)</f>
        <v>0.942256159937642</v>
      </c>
      <c r="AJ24" s="22">
        <f t="shared" si="8"/>
        <v>1.7755426788480699</v>
      </c>
      <c r="AK24" s="22">
        <f t="shared" si="9"/>
        <v>0.53068629166884096</v>
      </c>
      <c r="AL24" s="22">
        <f t="shared" si="10"/>
        <v>1.2483593730863514</v>
      </c>
      <c r="AM24"/>
      <c r="AN24" s="22">
        <f>IF(Base!AJ20="",Base!AK20,Base!AJ20)</f>
        <v>250.96325429924801</v>
      </c>
      <c r="AO24" s="22">
        <f>IF(Base!AL20="",Base!AM20,Base!AL20)</f>
        <v>1.1536703536803501</v>
      </c>
      <c r="AP24" s="22">
        <f>IF(Base!AN20="",Base!AO20,Base!AN20)</f>
        <v>3.2904626653034899</v>
      </c>
      <c r="AQ24" s="22">
        <f>IF(Base!AP20="",Base!AQ20,Base!AP20)</f>
        <v>3.3776341155207801</v>
      </c>
      <c r="AR24" s="22">
        <f>IF(Base!AR20="",Base!AS20,Base!AR20)</f>
        <v>5.7869669246210798</v>
      </c>
      <c r="AS24" s="22">
        <f t="shared" si="5"/>
        <v>3.3776341155207801</v>
      </c>
      <c r="AT24" s="22">
        <f t="shared" si="6"/>
        <v>3.402183514781425</v>
      </c>
      <c r="AU24"/>
      <c r="AV24" s="39">
        <v>0.586013134884524</v>
      </c>
      <c r="AW24" s="39">
        <v>0.51205715714058897</v>
      </c>
      <c r="AX24" s="39">
        <v>0.46436555085529102</v>
      </c>
      <c r="AY24" s="39">
        <v>0.25762815117059301</v>
      </c>
      <c r="AZ24" s="39">
        <v>0.40418355673637102</v>
      </c>
      <c r="BA24" s="39">
        <f t="shared" si="13"/>
        <v>0.46436555085529102</v>
      </c>
      <c r="BB24" s="39">
        <f t="shared" si="14"/>
        <v>0.44484951015747354</v>
      </c>
    </row>
    <row r="25" spans="1:54" s="10" customFormat="1" x14ac:dyDescent="0.25">
      <c r="A25" s="1"/>
      <c r="B25" s="14" t="s">
        <v>109</v>
      </c>
      <c r="C25" s="15" t="s">
        <v>182</v>
      </c>
      <c r="D25" s="15" t="s">
        <v>250</v>
      </c>
      <c r="E25" s="41">
        <v>2014.43736480078</v>
      </c>
      <c r="F25"/>
      <c r="G25" s="22">
        <v>-2.5021814040264898</v>
      </c>
      <c r="H25" s="22">
        <v>-1.5752199475209601</v>
      </c>
      <c r="I25" s="22">
        <v>-0.55615193717676403</v>
      </c>
      <c r="J25" s="22">
        <v>-10.181121194284099</v>
      </c>
      <c r="K25" s="22">
        <v>-0.81537616331934304</v>
      </c>
      <c r="L25" s="22">
        <f t="shared" si="0"/>
        <v>-1.5752199475209601</v>
      </c>
      <c r="M25" s="22" t="str">
        <f t="shared" si="7"/>
        <v>-x-</v>
      </c>
      <c r="N25"/>
      <c r="O25" s="22">
        <f>IF(Base!C21="",Base!D21,Base!C21)</f>
        <v>10.666065950135801</v>
      </c>
      <c r="P25" s="22">
        <f>IF(Base!E21,Base!F21,Base!E21)</f>
        <v>38.8469689085032</v>
      </c>
      <c r="Q25" s="22">
        <f>IF(Base!G21,Base!H21,Base!G21)</f>
        <v>7.2614973743475302</v>
      </c>
      <c r="R25" s="22">
        <f>IF(Base!I21,Base!J21,Base!I21)</f>
        <v>9.1789400813722803</v>
      </c>
      <c r="S25" s="22">
        <f>IF(Base!K21="",Base!L21,Base!K21)</f>
        <v>19.312129856261901</v>
      </c>
      <c r="T25" s="22">
        <f t="shared" si="1"/>
        <v>10.666065950135801</v>
      </c>
      <c r="U25" s="22">
        <f t="shared" si="2"/>
        <v>17.053120434124143</v>
      </c>
      <c r="V25"/>
      <c r="W25" s="16">
        <f>IF(Base!N21="",Base!O21,Base!N21)</f>
        <v>0.54483266689232601</v>
      </c>
      <c r="X25" s="16">
        <f>IF(Base!P21="",Base!Q21,Base!P21)</f>
        <v>0.61670814530865803</v>
      </c>
      <c r="Y25" s="16">
        <f>IF(Base!R21="",Base!S21,Base!R21)</f>
        <v>0.76207173098460801</v>
      </c>
      <c r="Z25" s="16">
        <f>IF(Base!T21="",Base!U21,Base!T21)</f>
        <v>0.779786967054242</v>
      </c>
      <c r="AA25" s="16">
        <f>IF(Base!V21="",Base!W21,Base!V21)</f>
        <v>0.83639620710746398</v>
      </c>
      <c r="AB25" s="16">
        <f t="shared" si="3"/>
        <v>0.76207173098460801</v>
      </c>
      <c r="AC25" s="16">
        <f t="shared" si="4"/>
        <v>0.70795914346945954</v>
      </c>
      <c r="AD25"/>
      <c r="AE25" s="22">
        <f>IF(Base!Y21="",Base!Z21,Base!Y21)</f>
        <v>1.5524219038634299</v>
      </c>
      <c r="AF25" s="22">
        <f>IF(Base!AA21="",Base!AB21,Base!AA21)</f>
        <v>1.40237772552427</v>
      </c>
      <c r="AG25" s="22">
        <f>IF(Base!AC21="",Base!AD21,Base!AC21)</f>
        <v>1.6364622092260099</v>
      </c>
      <c r="AH25" s="22">
        <f>IF(Base!AE21="",Base!AF21,Base!AE21)</f>
        <v>0.54386628894462796</v>
      </c>
      <c r="AI25" s="22">
        <f>IF(Base!AG21="",Base!AH21,Base!AG21)</f>
        <v>0.48836005432394802</v>
      </c>
      <c r="AJ25" s="22">
        <f t="shared" si="8"/>
        <v>1.6364622092260099</v>
      </c>
      <c r="AK25" s="22">
        <f t="shared" si="9"/>
        <v>0.29842427864858878</v>
      </c>
      <c r="AL25" s="22">
        <f t="shared" si="10"/>
        <v>1.1246976363764571</v>
      </c>
      <c r="AM25"/>
      <c r="AN25" s="22">
        <f>IF(Base!AJ21="",Base!AK21,Base!AJ21)</f>
        <v>0.414076872555597</v>
      </c>
      <c r="AO25" s="22">
        <f>IF(Base!AL21="",Base!AM21,Base!AL21)</f>
        <v>0.41760473872454901</v>
      </c>
      <c r="AP25" s="22">
        <f>IF(Base!AN21="",Base!AO21,Base!AN21)</f>
        <v>0.25148591703691597</v>
      </c>
      <c r="AQ25" s="22">
        <f>IF(Base!AP21="",Base!AQ21,Base!AP21)</f>
        <v>0.17194560979169199</v>
      </c>
      <c r="AR25" s="22">
        <f>IF(Base!AR21="",Base!AS21,Base!AR21)</f>
        <v>0.13801828796090401</v>
      </c>
      <c r="AS25" s="22">
        <f t="shared" si="5"/>
        <v>0.25148591703691597</v>
      </c>
      <c r="AT25" s="22">
        <f t="shared" si="6"/>
        <v>0.27862628521393157</v>
      </c>
      <c r="AU25"/>
      <c r="AV25" s="39">
        <v>0.82454229636368803</v>
      </c>
      <c r="AW25" s="39">
        <v>0.73185905911486804</v>
      </c>
      <c r="AX25" s="39">
        <v>0.88841405520906802</v>
      </c>
      <c r="AY25" s="39">
        <v>0.88103470719033805</v>
      </c>
      <c r="AZ25" s="39">
        <v>0.843230112541278</v>
      </c>
      <c r="BA25" s="39">
        <f t="shared" si="13"/>
        <v>0.843230112541278</v>
      </c>
      <c r="BB25" s="39">
        <f t="shared" si="14"/>
        <v>0.83381604608384807</v>
      </c>
    </row>
    <row r="26" spans="1:54" s="10" customFormat="1" x14ac:dyDescent="0.25">
      <c r="A26" s="1"/>
      <c r="B26" s="14" t="s">
        <v>110</v>
      </c>
      <c r="C26" s="15" t="s">
        <v>183</v>
      </c>
      <c r="D26" s="15" t="s">
        <v>247</v>
      </c>
      <c r="E26" s="41">
        <v>51703.860042437504</v>
      </c>
      <c r="F26"/>
      <c r="G26" s="22">
        <v>19.962126121681599</v>
      </c>
      <c r="H26" s="22">
        <v>13.725198380910999</v>
      </c>
      <c r="I26" s="22">
        <v>2.8611635505403701</v>
      </c>
      <c r="J26" s="22">
        <v>6.11827510409785</v>
      </c>
      <c r="K26" s="22">
        <v>5.4084929222153697</v>
      </c>
      <c r="L26" s="22">
        <f t="shared" si="0"/>
        <v>6.11827510409785</v>
      </c>
      <c r="M26" s="22">
        <f t="shared" si="7"/>
        <v>9.6150512158892383</v>
      </c>
      <c r="N26"/>
      <c r="O26" s="22">
        <f>IF(Base!C22="",Base!D22,Base!C22)</f>
        <v>11.783901113129099</v>
      </c>
      <c r="P26" s="22">
        <f>IF(Base!E22,Base!F22,Base!E22)</f>
        <v>14.295874608898901</v>
      </c>
      <c r="Q26" s="22">
        <f>IF(Base!G22,Base!H22,Base!G22)</f>
        <v>1.5883462451511201</v>
      </c>
      <c r="R26" s="22">
        <f>IF(Base!I22,Base!J22,Base!I22)</f>
        <v>2.6207668840143001</v>
      </c>
      <c r="S26" s="22">
        <f>IF(Base!K22="",Base!L22,Base!K22)</f>
        <v>2.4140380550343301</v>
      </c>
      <c r="T26" s="22">
        <f t="shared" si="1"/>
        <v>2.6207668840143001</v>
      </c>
      <c r="U26" s="22">
        <f t="shared" si="2"/>
        <v>6.5405853812455508</v>
      </c>
      <c r="V26"/>
      <c r="W26" s="16">
        <f>IF(Base!N22="",Base!O22,Base!N22)</f>
        <v>3.6185783084547403E-2</v>
      </c>
      <c r="X26" s="16">
        <f>IF(Base!P22="",Base!Q22,Base!P22)</f>
        <v>3.9793754335551101E-2</v>
      </c>
      <c r="Y26" s="16">
        <f>IF(Base!R22="",Base!S22,Base!R22)</f>
        <v>0.104943148470193</v>
      </c>
      <c r="Z26" s="16">
        <f>IF(Base!T22="",Base!U22,Base!T22)</f>
        <v>0.41733072832517798</v>
      </c>
      <c r="AA26" s="16">
        <f>IF(Base!V22="",Base!W22,Base!V22)</f>
        <v>0.44992884005303502</v>
      </c>
      <c r="AB26" s="16">
        <f t="shared" si="3"/>
        <v>0.104943148470193</v>
      </c>
      <c r="AC26" s="16">
        <f t="shared" si="4"/>
        <v>0.20963645085370089</v>
      </c>
      <c r="AD26"/>
      <c r="AE26" s="22">
        <f>IF(Base!Y22="",Base!Z22,Base!Y22)</f>
        <v>6.6916661192590299</v>
      </c>
      <c r="AF26" s="22">
        <f>IF(Base!AA22="",Base!AB22,Base!AA22)</f>
        <v>6.7705517859940301</v>
      </c>
      <c r="AG26" s="22">
        <f>IF(Base!AC22="",Base!AD22,Base!AC22)</f>
        <v>1.5440652255601901</v>
      </c>
      <c r="AH26" s="22">
        <f>IF(Base!AE22="",Base!AF22,Base!AE22)</f>
        <v>0.92615699621273995</v>
      </c>
      <c r="AI26" s="22">
        <f>IF(Base!AG22="",Base!AH22,Base!AG22)</f>
        <v>0.76225765930121303</v>
      </c>
      <c r="AJ26" s="22">
        <f t="shared" si="8"/>
        <v>6.7705517859940301</v>
      </c>
      <c r="AK26" s="22">
        <f t="shared" si="9"/>
        <v>0.11258427427998778</v>
      </c>
      <c r="AL26" s="22">
        <f t="shared" si="10"/>
        <v>3.3389395572654408</v>
      </c>
      <c r="AM26"/>
      <c r="AN26" s="22">
        <f>IF(Base!AJ22="",Base!AK22,Base!AJ22)</f>
        <v>6.6366778397568904</v>
      </c>
      <c r="AO26" s="22">
        <f>IF(Base!AL22="",Base!AM22,Base!AL22)</f>
        <v>8.0826670559181402</v>
      </c>
      <c r="AP26" s="22">
        <f>IF(Base!AN22="",Base!AO22,Base!AN22)</f>
        <v>3.5138545455047301</v>
      </c>
      <c r="AQ26" s="22">
        <f>IF(Base!AP22="",Base!AQ22,Base!AP22)</f>
        <v>1.4987090801787399</v>
      </c>
      <c r="AR26" s="22">
        <f>IF(Base!AR22="",Base!AS22,Base!AR22)</f>
        <v>1.34603321669056</v>
      </c>
      <c r="AS26" s="22">
        <f t="shared" si="5"/>
        <v>3.5138545455047301</v>
      </c>
      <c r="AT26" s="22">
        <f t="shared" si="6"/>
        <v>4.2155883476098115</v>
      </c>
      <c r="AU26"/>
      <c r="AV26" s="39">
        <v>0.93042122346196299</v>
      </c>
      <c r="AW26" s="39">
        <v>0.84730089831100497</v>
      </c>
      <c r="AX26" s="39">
        <v>0.81675166681270595</v>
      </c>
      <c r="AY26" s="39">
        <v>1.0849017566070001</v>
      </c>
      <c r="AZ26" s="39">
        <v>1.0892617902409301</v>
      </c>
      <c r="BA26" s="39">
        <f t="shared" si="13"/>
        <v>0.93042122346196299</v>
      </c>
      <c r="BB26" s="39">
        <f t="shared" si="14"/>
        <v>0.95372746708672085</v>
      </c>
    </row>
    <row r="27" spans="1:54" s="10" customFormat="1" x14ac:dyDescent="0.25">
      <c r="A27" s="1"/>
      <c r="B27" s="14" t="s">
        <v>111</v>
      </c>
      <c r="C27" s="15" t="s">
        <v>184</v>
      </c>
      <c r="D27" s="15" t="s">
        <v>251</v>
      </c>
      <c r="E27" s="41">
        <v>9347.6017256875002</v>
      </c>
      <c r="F27"/>
      <c r="G27" s="22">
        <v>9.0735689553112007</v>
      </c>
      <c r="H27" s="22">
        <v>-45.587567040289301</v>
      </c>
      <c r="I27" s="22">
        <v>1.15386599485646</v>
      </c>
      <c r="J27" s="22">
        <v>6.1565096254053104</v>
      </c>
      <c r="K27" s="22">
        <v>-13.4977208931523</v>
      </c>
      <c r="L27" s="22">
        <f t="shared" si="0"/>
        <v>1.15386599485646</v>
      </c>
      <c r="M27" s="22">
        <f t="shared" si="7"/>
        <v>5.4613148585243243</v>
      </c>
      <c r="N27"/>
      <c r="O27" s="22">
        <f>IF(Base!C23="",Base!D23,Base!C23)</f>
        <v>85.835142731200904</v>
      </c>
      <c r="P27" s="22">
        <f>IF(Base!E23,Base!F23,Base!E23)</f>
        <v>-220.615716643864</v>
      </c>
      <c r="Q27" s="22">
        <f>IF(Base!G23,Base!H23,Base!G23)</f>
        <v>4.6417972645358496</v>
      </c>
      <c r="R27" s="22">
        <f>IF(Base!I23,Base!J23,Base!I23)</f>
        <v>7.8179556547183902</v>
      </c>
      <c r="S27" s="22">
        <f>IF(Base!K23="",Base!L23,Base!K23)</f>
        <v>4.6509831800940402</v>
      </c>
      <c r="T27" s="22">
        <f t="shared" si="1"/>
        <v>4.6509831800940402</v>
      </c>
      <c r="U27" s="22">
        <f t="shared" si="2"/>
        <v>5.70357869978276</v>
      </c>
      <c r="V27"/>
      <c r="W27" s="16">
        <f>IF(Base!N23="",Base!O23,Base!N23)</f>
        <v>0.118385670580174</v>
      </c>
      <c r="X27" s="16">
        <f>IF(Base!P23="",Base!Q23,Base!P23)</f>
        <v>5.3602056852469097E-2</v>
      </c>
      <c r="Y27" s="16">
        <f>IF(Base!R23="",Base!S23,Base!R23)</f>
        <v>0.124330079994979</v>
      </c>
      <c r="Z27" s="16">
        <f>IF(Base!T23="",Base!U23,Base!T23)</f>
        <v>0.31025359582592499</v>
      </c>
      <c r="AA27" s="16">
        <f>IF(Base!V23="",Base!W23,Base!V23)</f>
        <v>0.17377744018216601</v>
      </c>
      <c r="AB27" s="16">
        <f t="shared" si="3"/>
        <v>0.124330079994979</v>
      </c>
      <c r="AC27" s="16">
        <f t="shared" si="4"/>
        <v>0.15606976868714262</v>
      </c>
      <c r="AD27"/>
      <c r="AE27" s="22">
        <f>IF(Base!Y23="",Base!Z23,Base!Y23)</f>
        <v>2.56168581301245</v>
      </c>
      <c r="AF27" s="22">
        <f>IF(Base!AA23="",Base!AB23,Base!AA23)</f>
        <v>4.5794997008924803</v>
      </c>
      <c r="AG27" s="22">
        <f>IF(Base!AC23="",Base!AD23,Base!AC23)</f>
        <v>0.44452198796352599</v>
      </c>
      <c r="AH27" s="22">
        <f>IF(Base!AE23="",Base!AF23,Base!AE23)</f>
        <v>0.31022575549104697</v>
      </c>
      <c r="AI27" s="22">
        <f>IF(Base!AG23="",Base!AH23,Base!AG23)</f>
        <v>0.48509502910383201</v>
      </c>
      <c r="AJ27" s="22">
        <f t="shared" si="8"/>
        <v>4.5794997008924803</v>
      </c>
      <c r="AK27" s="22">
        <f t="shared" si="9"/>
        <v>0.10592751627635084</v>
      </c>
      <c r="AL27" s="22">
        <f t="shared" si="10"/>
        <v>1.6762056572926671</v>
      </c>
      <c r="AM27"/>
      <c r="AN27" s="22">
        <f>IF(Base!AJ23="",Base!AK23,Base!AJ23)</f>
        <v>1.6211890403628799</v>
      </c>
      <c r="AO27" s="22">
        <f>IF(Base!AL23="",Base!AM23,Base!AL23)</f>
        <v>3.1937914455193099</v>
      </c>
      <c r="AP27" s="22">
        <f>IF(Base!AN23="",Base!AO23,Base!AN23)</f>
        <v>1.1378435985134301</v>
      </c>
      <c r="AQ27" s="22">
        <f>IF(Base!AP23="",Base!AQ23,Base!AP23)</f>
        <v>0.265517686604198</v>
      </c>
      <c r="AR27" s="22">
        <f>IF(Base!AR23="",Base!AS23,Base!AR23)</f>
        <v>0.36772325560878</v>
      </c>
      <c r="AS27" s="22">
        <f t="shared" si="5"/>
        <v>1.1378435985134301</v>
      </c>
      <c r="AT27" s="22">
        <f t="shared" si="6"/>
        <v>1.3172130053217197</v>
      </c>
      <c r="AU27"/>
      <c r="AV27" s="39">
        <v>0.85089515882464195</v>
      </c>
      <c r="AW27" s="39">
        <v>0.78739805002533103</v>
      </c>
      <c r="AX27" s="39">
        <v>0.82688908263207805</v>
      </c>
      <c r="AY27" s="39">
        <v>0.84454005102361396</v>
      </c>
      <c r="AZ27" s="39">
        <v>1.0223117500227099</v>
      </c>
      <c r="BA27" s="39">
        <f t="shared" si="13"/>
        <v>0.84454005102361396</v>
      </c>
      <c r="BB27" s="39">
        <f t="shared" si="14"/>
        <v>0.86640681850567491</v>
      </c>
    </row>
    <row r="28" spans="1:54" s="10" customFormat="1" x14ac:dyDescent="0.25">
      <c r="A28" s="1"/>
      <c r="B28" s="14" t="s">
        <v>112</v>
      </c>
      <c r="C28" s="15" t="s">
        <v>185</v>
      </c>
      <c r="D28" s="15" t="s">
        <v>252</v>
      </c>
      <c r="E28" s="41">
        <v>41400.579629</v>
      </c>
      <c r="F28"/>
      <c r="G28" s="22">
        <v>10.3995550599211</v>
      </c>
      <c r="H28" s="22">
        <v>10.242175589766701</v>
      </c>
      <c r="I28" s="22">
        <v>9.2469968948134902</v>
      </c>
      <c r="J28" s="22">
        <v>62.821504796971603</v>
      </c>
      <c r="K28" s="22">
        <v>17.577723974100099</v>
      </c>
      <c r="L28" s="22">
        <f t="shared" si="0"/>
        <v>10.3995550599211</v>
      </c>
      <c r="M28" s="22">
        <f t="shared" si="7"/>
        <v>11.866612879650347</v>
      </c>
      <c r="N28"/>
      <c r="O28" s="22">
        <f>IF(Base!C24="",Base!D24,Base!C24)</f>
        <v>6.8567205140934702</v>
      </c>
      <c r="P28" s="22">
        <f>IF(Base!E24,Base!F24,Base!E24)</f>
        <v>28.074476892244999</v>
      </c>
      <c r="Q28" s="22">
        <f>IF(Base!G24,Base!H24,Base!G24)</f>
        <v>9.0561292730271798</v>
      </c>
      <c r="R28" s="22">
        <f>IF(Base!I24,Base!J24,Base!I24)</f>
        <v>68.723211593809495</v>
      </c>
      <c r="S28" s="22">
        <f>IF(Base!K24="",Base!L24,Base!K24)</f>
        <v>16.668300138320799</v>
      </c>
      <c r="T28" s="22">
        <f t="shared" si="1"/>
        <v>16.668300138320799</v>
      </c>
      <c r="U28" s="22">
        <f t="shared" si="2"/>
        <v>15.163906704421613</v>
      </c>
      <c r="V28"/>
      <c r="W28" s="16">
        <f>IF(Base!N24="",Base!O24,Base!N24)</f>
        <v>3.6154510145003402E-5</v>
      </c>
      <c r="X28" s="16">
        <f>IF(Base!P24="",Base!Q24,Base!P24)</f>
        <v>4.7717867545798098E-2</v>
      </c>
      <c r="Y28" s="16">
        <f>IF(Base!R24="",Base!S24,Base!R24)</f>
        <v>0</v>
      </c>
      <c r="Z28" s="16">
        <f>IF(Base!T24="",Base!U24,Base!T24)</f>
        <v>2.8174253768738701E-2</v>
      </c>
      <c r="AA28" s="16">
        <f>IF(Base!V24="",Base!W24,Base!V24)</f>
        <v>1.6608840343251399E-2</v>
      </c>
      <c r="AB28" s="16">
        <f t="shared" si="3"/>
        <v>1.6608840343251399E-2</v>
      </c>
      <c r="AC28" s="16">
        <f t="shared" si="4"/>
        <v>1.8507423233586642E-2</v>
      </c>
      <c r="AD28"/>
      <c r="AE28" s="22">
        <f>IF(Base!Y24="",Base!Z24,Base!Y24)</f>
        <v>2.2731375199946302</v>
      </c>
      <c r="AF28" s="22">
        <f>IF(Base!AA24="",Base!AB24,Base!AA24)</f>
        <v>2.3751616655390499</v>
      </c>
      <c r="AG28" s="22">
        <f>IF(Base!AC24="",Base!AD24,Base!AC24)</f>
        <v>0.81905746576376304</v>
      </c>
      <c r="AH28" s="22">
        <f>IF(Base!AE24="",Base!AF24,Base!AE24)</f>
        <v>1.0501216343163799</v>
      </c>
      <c r="AI28" s="22">
        <f>IF(Base!AG24="",Base!AH24,Base!AG24)</f>
        <v>1.29270603420809</v>
      </c>
      <c r="AJ28" s="22">
        <f t="shared" si="8"/>
        <v>2.3751616655390499</v>
      </c>
      <c r="AK28" s="22">
        <f t="shared" si="9"/>
        <v>0.5442602299303726</v>
      </c>
      <c r="AL28" s="22">
        <f t="shared" si="10"/>
        <v>1.5620368639643825</v>
      </c>
      <c r="AM28"/>
      <c r="AN28" s="22">
        <f>IF(Base!AJ24="",Base!AK24,Base!AJ24)</f>
        <v>2.6221788442562701</v>
      </c>
      <c r="AO28" s="22">
        <f>IF(Base!AL24="",Base!AM24,Base!AL24)</f>
        <v>2.3060062943586699</v>
      </c>
      <c r="AP28" s="22">
        <f>IF(Base!AN24="",Base!AO24,Base!AN24)</f>
        <v>5.5337367616666597</v>
      </c>
      <c r="AQ28" s="22">
        <f>IF(Base!AP24="",Base!AQ24,Base!AP24)</f>
        <v>8.2486848777189206</v>
      </c>
      <c r="AR28" s="22">
        <f>IF(Base!AR24="",Base!AS24,Base!AR24)</f>
        <v>7.3637162941959096</v>
      </c>
      <c r="AS28" s="22">
        <f t="shared" si="5"/>
        <v>5.5337367616666597</v>
      </c>
      <c r="AT28" s="22">
        <f t="shared" si="6"/>
        <v>5.2148646144392856</v>
      </c>
      <c r="AU28"/>
      <c r="AV28" s="39">
        <v>0.49273139862088999</v>
      </c>
      <c r="AW28" s="39">
        <v>0.46424616582498901</v>
      </c>
      <c r="AX28" s="39">
        <v>0.55703705077667098</v>
      </c>
      <c r="AY28" s="39">
        <v>0.54743468723609101</v>
      </c>
      <c r="AZ28" s="39">
        <v>0.60560431482917898</v>
      </c>
      <c r="BA28" s="39">
        <f t="shared" si="13"/>
        <v>0.54743468723609101</v>
      </c>
      <c r="BB28" s="39">
        <f t="shared" si="14"/>
        <v>0.53341072345756402</v>
      </c>
    </row>
    <row r="29" spans="1:54" s="10" customFormat="1" x14ac:dyDescent="0.25">
      <c r="A29" s="1"/>
      <c r="B29" s="14" t="s">
        <v>113</v>
      </c>
      <c r="C29" s="15" t="s">
        <v>186</v>
      </c>
      <c r="D29" s="15" t="s">
        <v>253</v>
      </c>
      <c r="E29" s="41">
        <v>23200.979684999998</v>
      </c>
      <c r="F29"/>
      <c r="G29" s="22">
        <v>42.122140196326697</v>
      </c>
      <c r="H29" s="22">
        <v>3.6987069063034101</v>
      </c>
      <c r="I29" s="22">
        <v>64.586597015266307</v>
      </c>
      <c r="J29" s="22">
        <v>-0.90845263470691895</v>
      </c>
      <c r="K29" s="22">
        <v>11.9799914649193</v>
      </c>
      <c r="L29" s="22">
        <f t="shared" si="0"/>
        <v>11.9799914649193</v>
      </c>
      <c r="M29" s="22">
        <f t="shared" si="7"/>
        <v>19.266946189183134</v>
      </c>
      <c r="N29"/>
      <c r="O29" s="22">
        <f>IF(Base!C25="",Base!D25,Base!C25)</f>
        <v>13.320220053472401</v>
      </c>
      <c r="P29" s="22">
        <f>IF(Base!E25,Base!F25,Base!E25)</f>
        <v>-59.832636436563902</v>
      </c>
      <c r="Q29" s="22">
        <f>IF(Base!G25,Base!H25,Base!G25)</f>
        <v>40.801608394074698</v>
      </c>
      <c r="R29" s="22">
        <f>IF(Base!I25,Base!J25,Base!I25)</f>
        <v>47.438339703367099</v>
      </c>
      <c r="S29" s="22">
        <f>IF(Base!K25="",Base!L25,Base!K25)</f>
        <v>7.6100363596415299</v>
      </c>
      <c r="T29" s="22">
        <f t="shared" si="1"/>
        <v>13.320220053472401</v>
      </c>
      <c r="U29" s="22">
        <f t="shared" si="2"/>
        <v>27.29255112763893</v>
      </c>
      <c r="V29"/>
      <c r="W29" s="16">
        <f>IF(Base!N25="",Base!O25,Base!N25)</f>
        <v>0.90473136904533003</v>
      </c>
      <c r="X29" s="16">
        <f>IF(Base!P25="",Base!Q25,Base!P25)</f>
        <v>0.88323470883071398</v>
      </c>
      <c r="Y29" s="16">
        <f>IF(Base!R25="",Base!S25,Base!R25)</f>
        <v>0.928592510124436</v>
      </c>
      <c r="Z29" s="16">
        <f>IF(Base!T25="",Base!U25,Base!T25)</f>
        <v>0.92944250711356302</v>
      </c>
      <c r="AA29" s="16">
        <f>IF(Base!V25="",Base!W25,Base!V25)</f>
        <v>0.95003277732757896</v>
      </c>
      <c r="AB29" s="16">
        <f t="shared" si="3"/>
        <v>0.928592510124436</v>
      </c>
      <c r="AC29" s="16">
        <f t="shared" si="4"/>
        <v>0.91920677448832433</v>
      </c>
      <c r="AD29"/>
      <c r="AE29" s="22">
        <f>IF(Base!Y25="",Base!Z25,Base!Y25)</f>
        <v>5.3928252294863297</v>
      </c>
      <c r="AF29" s="22">
        <f>IF(Base!AA25="",Base!AB25,Base!AA25)</f>
        <v>1.0526868843953701</v>
      </c>
      <c r="AG29" s="22">
        <f>IF(Base!AC25="",Base!AD25,Base!AC25)</f>
        <v>0.84669430492522202</v>
      </c>
      <c r="AH29" s="22">
        <f>IF(Base!AE25="",Base!AF25,Base!AE25)</f>
        <v>1.7493020580441201</v>
      </c>
      <c r="AI29" s="22">
        <f>IF(Base!AG25="",Base!AH25,Base!AG25)</f>
        <v>0.92217415974209904</v>
      </c>
      <c r="AJ29" s="22">
        <f t="shared" si="8"/>
        <v>5.3928252294863297</v>
      </c>
      <c r="AK29" s="22">
        <f t="shared" si="9"/>
        <v>0.17100019386868517</v>
      </c>
      <c r="AL29" s="22">
        <f t="shared" si="10"/>
        <v>1.9927365273186282</v>
      </c>
      <c r="AM29"/>
      <c r="AN29" s="22">
        <f>IF(Base!AJ25="",Base!AK25,Base!AJ25)</f>
        <v>0.17032623018030801</v>
      </c>
      <c r="AO29" s="22">
        <f>IF(Base!AL25="",Base!AM25,Base!AL25)</f>
        <v>0.23543701060657399</v>
      </c>
      <c r="AP29" s="22">
        <f>IF(Base!AN25="",Base!AO25,Base!AN25)</f>
        <v>0.81791048382911002</v>
      </c>
      <c r="AQ29" s="22">
        <f>IF(Base!AP25="",Base!AQ25,Base!AP25)</f>
        <v>0.23309433220470099</v>
      </c>
      <c r="AR29" s="22">
        <f>IF(Base!AR25="",Base!AS25,Base!AR25)</f>
        <v>0.182475419138655</v>
      </c>
      <c r="AS29" s="22">
        <f t="shared" si="5"/>
        <v>0.23309433220470099</v>
      </c>
      <c r="AT29" s="22">
        <f t="shared" si="6"/>
        <v>0.3278486951918696</v>
      </c>
      <c r="AU29"/>
      <c r="AV29" s="39">
        <v>0.77476543139709997</v>
      </c>
      <c r="AW29" s="39">
        <v>0.79486826485117501</v>
      </c>
      <c r="AX29" s="39">
        <v>0.72778624391685298</v>
      </c>
      <c r="AY29" s="39">
        <v>0.56417233842785197</v>
      </c>
      <c r="AZ29" s="39">
        <v>0.70812858047611404</v>
      </c>
      <c r="BA29" s="39">
        <f t="shared" si="13"/>
        <v>0.72778624391685298</v>
      </c>
      <c r="BB29" s="39">
        <f t="shared" si="14"/>
        <v>0.71394417181381886</v>
      </c>
    </row>
    <row r="30" spans="1:54" s="10" customFormat="1" x14ac:dyDescent="0.25">
      <c r="A30" s="1"/>
      <c r="B30" s="14" t="s">
        <v>114</v>
      </c>
      <c r="C30" s="15" t="s">
        <v>187</v>
      </c>
      <c r="D30" s="15" t="s">
        <v>246</v>
      </c>
      <c r="E30" s="41">
        <v>3966.0852448007799</v>
      </c>
      <c r="F30"/>
      <c r="G30" s="22">
        <v>23.846285933162999</v>
      </c>
      <c r="H30" s="22">
        <v>15.421701224477101</v>
      </c>
      <c r="I30" s="22">
        <v>6.4596744981754499</v>
      </c>
      <c r="J30" s="22">
        <v>3.96698336983536</v>
      </c>
      <c r="K30" s="22">
        <v>5.4611795326127304</v>
      </c>
      <c r="L30" s="22">
        <f t="shared" si="0"/>
        <v>6.4596744981754499</v>
      </c>
      <c r="M30" s="22">
        <f t="shared" si="7"/>
        <v>11.031164911652729</v>
      </c>
      <c r="N30"/>
      <c r="O30" s="22">
        <f>IF(Base!C26="",Base!D26,Base!C26)</f>
        <v>28.534232195466799</v>
      </c>
      <c r="P30" s="22">
        <f>IF(Base!E26,Base!F26,Base!E26)</f>
        <v>13.926271508433301</v>
      </c>
      <c r="Q30" s="22">
        <f>IF(Base!G26,Base!H26,Base!G26)</f>
        <v>3.4316509562013402</v>
      </c>
      <c r="R30" s="22">
        <f>IF(Base!I26,Base!J26,Base!I26)</f>
        <v>1.70206744950519</v>
      </c>
      <c r="S30" s="22">
        <f>IF(Base!K26="",Base!L26,Base!K26)</f>
        <v>1.90519937351928</v>
      </c>
      <c r="T30" s="22">
        <f t="shared" si="1"/>
        <v>3.4316509562013402</v>
      </c>
      <c r="U30" s="22">
        <f t="shared" si="2"/>
        <v>9.8998842966251832</v>
      </c>
      <c r="V30"/>
      <c r="W30" s="16">
        <f>IF(Base!N26="",Base!O26,Base!N26)</f>
        <v>0</v>
      </c>
      <c r="X30" s="16">
        <f>IF(Base!P26="",Base!Q26,Base!P26)</f>
        <v>0</v>
      </c>
      <c r="Y30" s="16">
        <f>IF(Base!R26="",Base!S26,Base!R26)</f>
        <v>0</v>
      </c>
      <c r="Z30" s="16">
        <f>IF(Base!T26="",Base!U26,Base!T26)</f>
        <v>0</v>
      </c>
      <c r="AA30" s="16">
        <f>IF(Base!V26="",Base!W26,Base!V26)</f>
        <v>0</v>
      </c>
      <c r="AB30" s="16">
        <f t="shared" si="3"/>
        <v>0</v>
      </c>
      <c r="AC30" s="16">
        <f t="shared" si="4"/>
        <v>0</v>
      </c>
      <c r="AD30"/>
      <c r="AE30" s="22">
        <f>IF(Base!Y26="",Base!Z26,Base!Y26)</f>
        <v>4.6873281820298898</v>
      </c>
      <c r="AF30" s="22">
        <f>IF(Base!AA26="",Base!AB26,Base!AA26)</f>
        <v>7.6081223566070504</v>
      </c>
      <c r="AG30" s="22">
        <f>IF(Base!AC26="",Base!AD26,Base!AC26)</f>
        <v>1.6717998467720501</v>
      </c>
      <c r="AH30" s="22">
        <f>IF(Base!AE26="",Base!AF26,Base!AE26)</f>
        <v>0.59218650218917901</v>
      </c>
      <c r="AI30" s="22">
        <f>IF(Base!AG26="",Base!AH26,Base!AG26)</f>
        <v>0.423591606316222</v>
      </c>
      <c r="AJ30" s="22">
        <f t="shared" si="8"/>
        <v>7.6081223566070504</v>
      </c>
      <c r="AK30" s="22">
        <f t="shared" si="9"/>
        <v>5.5676234747771412E-2</v>
      </c>
      <c r="AL30" s="22">
        <f t="shared" si="10"/>
        <v>2.9966056987828784</v>
      </c>
      <c r="AM30"/>
      <c r="AN30" s="22">
        <f>IF(Base!AJ26="",Base!AK26,Base!AJ26)</f>
        <v>2.0206851765215101</v>
      </c>
      <c r="AO30" s="22">
        <f>IF(Base!AL26="",Base!AM26,Base!AL26)</f>
        <v>3.2256736047929699</v>
      </c>
      <c r="AP30" s="22">
        <f>IF(Base!AN26="",Base!AO26,Base!AN26)</f>
        <v>0.94790738134361197</v>
      </c>
      <c r="AQ30" s="22">
        <f>IF(Base!AP26="",Base!AQ26,Base!AP26)</f>
        <v>0.37226098812743702</v>
      </c>
      <c r="AR30" s="22">
        <f>IF(Base!AR26="",Base!AS26,Base!AR26)</f>
        <v>0.29287775345210298</v>
      </c>
      <c r="AS30" s="22">
        <f t="shared" si="5"/>
        <v>0.94790738134361197</v>
      </c>
      <c r="AT30" s="22">
        <f t="shared" si="6"/>
        <v>1.3718809808475263</v>
      </c>
      <c r="AU30"/>
      <c r="AV30" s="39"/>
      <c r="AW30" s="39"/>
      <c r="AX30" s="39"/>
      <c r="AY30" s="39"/>
      <c r="AZ30" s="39">
        <v>1.31467907831029</v>
      </c>
      <c r="BA30" s="39">
        <f t="shared" si="13"/>
        <v>1.31467907831029</v>
      </c>
      <c r="BB30" s="39">
        <f t="shared" si="14"/>
        <v>1.31467907831029</v>
      </c>
    </row>
    <row r="31" spans="1:54" s="10" customFormat="1" x14ac:dyDescent="0.25">
      <c r="A31" s="1"/>
      <c r="B31" s="14" t="s">
        <v>115</v>
      </c>
      <c r="C31" s="15" t="s">
        <v>188</v>
      </c>
      <c r="D31" s="15" t="s">
        <v>254</v>
      </c>
      <c r="E31" s="41">
        <v>500</v>
      </c>
      <c r="F31"/>
      <c r="G31" s="22">
        <v>29.4389837724448</v>
      </c>
      <c r="H31" s="22">
        <v>18.695775310101499</v>
      </c>
      <c r="I31" s="22"/>
      <c r="J31" s="22">
        <v>-71.196123754023603</v>
      </c>
      <c r="K31" s="22">
        <v>-12221.574396669899</v>
      </c>
      <c r="L31" s="22">
        <f t="shared" si="0"/>
        <v>-26.250174221961053</v>
      </c>
      <c r="M31" s="22">
        <f t="shared" si="7"/>
        <v>24.067379541273148</v>
      </c>
      <c r="N31"/>
      <c r="O31" s="22">
        <f>IF(Base!C27="",Base!D27,Base!C27)</f>
        <v>13.258982298342699</v>
      </c>
      <c r="P31" s="22">
        <f>IF(Base!E27,Base!F27,Base!E27)</f>
        <v>6.5823850668239201</v>
      </c>
      <c r="Q31" s="22">
        <f>IF(Base!G27,Base!H27,Base!G27)</f>
        <v>0</v>
      </c>
      <c r="R31" s="22">
        <f>IF(Base!I27,Base!J27,Base!I27)</f>
        <v>0</v>
      </c>
      <c r="S31" s="22">
        <f>IF(Base!K27="",Base!L27,Base!K27)</f>
        <v>7.1941888095534496</v>
      </c>
      <c r="T31" s="22">
        <f t="shared" si="1"/>
        <v>6.5823850668239201</v>
      </c>
      <c r="U31" s="22">
        <f t="shared" si="2"/>
        <v>9.0118520582400219</v>
      </c>
      <c r="V31"/>
      <c r="W31" s="16">
        <f>IF(Base!N27="",Base!O27,Base!N27)</f>
        <v>4.4238877451925904E-3</v>
      </c>
      <c r="X31" s="16">
        <f>IF(Base!P27="",Base!Q27,Base!P27)</f>
        <v>2.11746348143424E-2</v>
      </c>
      <c r="Y31" s="16">
        <f>IF(Base!R27="",Base!S27,Base!R27)</f>
        <v>6.7169903955364096E-2</v>
      </c>
      <c r="Z31" s="16">
        <f>IF(Base!T27="",Base!U27,Base!T27)</f>
        <v>1.97499297959439E-2</v>
      </c>
      <c r="AA31" s="16">
        <f>IF(Base!V27="",Base!W27,Base!V27)</f>
        <v>2.9741338743479E-2</v>
      </c>
      <c r="AB31" s="16">
        <f t="shared" si="3"/>
        <v>2.11746348143424E-2</v>
      </c>
      <c r="AC31" s="16">
        <f t="shared" si="4"/>
        <v>2.8451939010864395E-2</v>
      </c>
      <c r="AD31"/>
      <c r="AE31" s="22">
        <f>IF(Base!Y27="",Base!Z27,Base!Y27)</f>
        <v>3.5189934260306499</v>
      </c>
      <c r="AF31" s="22">
        <f>IF(Base!AA27="",Base!AB27,Base!AA27)</f>
        <v>2.4013028851295499</v>
      </c>
      <c r="AG31" s="22">
        <f>IF(Base!AC27="",Base!AD27,Base!AC27)</f>
        <v>2.77809005906238</v>
      </c>
      <c r="AH31" s="22">
        <f>IF(Base!AE27="",Base!AF27,Base!AE27)</f>
        <v>0.59367868075605701</v>
      </c>
      <c r="AI31" s="22">
        <f>IF(Base!AG27="",Base!AH27,Base!AG27)</f>
        <v>1.7083700116109</v>
      </c>
      <c r="AJ31" s="22">
        <f t="shared" si="8"/>
        <v>3.5189934260306499</v>
      </c>
      <c r="AK31" s="22">
        <f t="shared" si="9"/>
        <v>0.48547121428922507</v>
      </c>
      <c r="AL31" s="22">
        <f t="shared" si="10"/>
        <v>2.2000870125179075</v>
      </c>
      <c r="AM31"/>
      <c r="AN31" s="22">
        <f>IF(Base!AJ27="",Base!AK27,Base!AJ27)</f>
        <v>1.13103175983997</v>
      </c>
      <c r="AO31" s="22">
        <f>IF(Base!AL27="",Base!AM27,Base!AL27)</f>
        <v>0.62729468006091305</v>
      </c>
      <c r="AP31" s="22">
        <f>IF(Base!AN27="",Base!AO27,Base!AN27)</f>
        <v>0.39440337050473301</v>
      </c>
      <c r="AQ31" s="22">
        <f>IF(Base!AP27="",Base!AQ27,Base!AP27)</f>
        <v>0.16060900102570499</v>
      </c>
      <c r="AR31" s="22">
        <f>IF(Base!AR27="",Base!AS27,Base!AR27)</f>
        <v>0.57057275134047802</v>
      </c>
      <c r="AS31" s="22">
        <f t="shared" si="5"/>
        <v>0.57057275134047802</v>
      </c>
      <c r="AT31" s="22">
        <f t="shared" si="6"/>
        <v>0.57678231255435986</v>
      </c>
      <c r="AU31"/>
      <c r="AV31" s="39"/>
      <c r="AW31" s="39"/>
      <c r="AX31" s="39"/>
      <c r="AY31" s="39"/>
      <c r="AZ31" s="39"/>
      <c r="BA31" s="39" t="str">
        <f t="shared" si="13"/>
        <v>-x-</v>
      </c>
      <c r="BB31" s="39" t="str">
        <f t="shared" si="14"/>
        <v>-x-</v>
      </c>
    </row>
    <row r="32" spans="1:54" s="10" customFormat="1" x14ac:dyDescent="0.25">
      <c r="A32" s="1"/>
      <c r="B32" s="14" t="s">
        <v>116</v>
      </c>
      <c r="C32" s="15" t="s">
        <v>189</v>
      </c>
      <c r="D32" s="15" t="s">
        <v>255</v>
      </c>
      <c r="E32" s="41">
        <v>2205</v>
      </c>
      <c r="F32"/>
      <c r="G32" s="22">
        <v>33.916850476409302</v>
      </c>
      <c r="H32" s="22">
        <v>18.041143612383198</v>
      </c>
      <c r="I32" s="22">
        <v>-24.228574411303299</v>
      </c>
      <c r="J32" s="22">
        <v>-181.73464034311499</v>
      </c>
      <c r="K32" s="22">
        <v>-21.0059356257843</v>
      </c>
      <c r="L32" s="22">
        <f t="shared" si="0"/>
        <v>-21.0059356257843</v>
      </c>
      <c r="M32" s="22">
        <f t="shared" si="7"/>
        <v>25.978997044396252</v>
      </c>
      <c r="N32"/>
      <c r="O32" s="22">
        <f>IF(Base!C28="",Base!D28,Base!C28)</f>
        <v>100.51507009007</v>
      </c>
      <c r="P32" s="22">
        <f>IF(Base!E28,Base!F28,Base!E28)</f>
        <v>9.8226232085144094</v>
      </c>
      <c r="Q32" s="22">
        <f>IF(Base!G28,Base!H28,Base!G28)</f>
        <v>11.1075603138161</v>
      </c>
      <c r="R32" s="22">
        <f>IF(Base!I28,Base!J28,Base!I28)</f>
        <v>5.7205600091037896</v>
      </c>
      <c r="S32" s="22">
        <f>IF(Base!K28="",Base!L28,Base!K28)</f>
        <v>6.9479574958677404</v>
      </c>
      <c r="T32" s="22">
        <f t="shared" si="1"/>
        <v>9.8226232085144094</v>
      </c>
      <c r="U32" s="22">
        <f t="shared" si="2"/>
        <v>8.3996752568255104</v>
      </c>
      <c r="V32"/>
      <c r="W32" s="16">
        <f>IF(Base!N28="",Base!O28,Base!N28)</f>
        <v>0.10443949644221</v>
      </c>
      <c r="X32" s="16">
        <f>IF(Base!P28="",Base!Q28,Base!P28)</f>
        <v>7.4754226562945406E-2</v>
      </c>
      <c r="Y32" s="16">
        <f>IF(Base!R28="",Base!S28,Base!R28)</f>
        <v>8.9027265327604299E-2</v>
      </c>
      <c r="Z32" s="16">
        <f>IF(Base!T28="",Base!U28,Base!T28)</f>
        <v>0.177164036802133</v>
      </c>
      <c r="AA32" s="16">
        <f>IF(Base!V28="",Base!W28,Base!V28)</f>
        <v>0.148427262752375</v>
      </c>
      <c r="AB32" s="16">
        <f t="shared" si="3"/>
        <v>0.10443949644221</v>
      </c>
      <c r="AC32" s="16">
        <f t="shared" si="4"/>
        <v>0.11876245757745355</v>
      </c>
      <c r="AD32"/>
      <c r="AE32" s="22">
        <f>IF(Base!Y28="",Base!Z28,Base!Y28)</f>
        <v>4.0905669960920896</v>
      </c>
      <c r="AF32" s="22">
        <f>IF(Base!AA28="",Base!AB28,Base!AA28)</f>
        <v>3.42311161232647</v>
      </c>
      <c r="AG32" s="22">
        <f>IF(Base!AC28="",Base!AD28,Base!AC28)</f>
        <v>1.8561353182849401</v>
      </c>
      <c r="AH32" s="22">
        <f>IF(Base!AE28="",Base!AF28,Base!AE28)</f>
        <v>1.8945830572629301</v>
      </c>
      <c r="AI32" s="22">
        <f>IF(Base!AG28="",Base!AH28,Base!AG28)</f>
        <v>2.3403673060311099</v>
      </c>
      <c r="AJ32" s="22">
        <f t="shared" si="8"/>
        <v>4.0905669960920896</v>
      </c>
      <c r="AK32" s="22">
        <f t="shared" si="9"/>
        <v>0.57213762988528793</v>
      </c>
      <c r="AL32" s="22">
        <f t="shared" si="10"/>
        <v>2.7209528579995079</v>
      </c>
      <c r="AM32"/>
      <c r="AN32" s="22">
        <f>IF(Base!AJ28="",Base!AK28,Base!AJ28)</f>
        <v>1.0020904842695</v>
      </c>
      <c r="AO32" s="22">
        <f>IF(Base!AL28="",Base!AM28,Base!AL28)</f>
        <v>0.62943830719359495</v>
      </c>
      <c r="AP32" s="22">
        <f>IF(Base!AN28="",Base!AO28,Base!AN28)</f>
        <v>0.310188787088919</v>
      </c>
      <c r="AQ32" s="22">
        <f>IF(Base!AP28="",Base!AQ28,Base!AP28)</f>
        <v>0.29706814871497</v>
      </c>
      <c r="AR32" s="22">
        <f>IF(Base!AR28="",Base!AS28,Base!AR28)</f>
        <v>0.366966536647851</v>
      </c>
      <c r="AS32" s="22">
        <f t="shared" si="5"/>
        <v>0.366966536647851</v>
      </c>
      <c r="AT32" s="22">
        <f t="shared" si="6"/>
        <v>0.52115045278296701</v>
      </c>
      <c r="AU32"/>
      <c r="AV32" s="39">
        <v>0.77185352711239796</v>
      </c>
      <c r="AW32" s="39">
        <v>0.76002262213114602</v>
      </c>
      <c r="AX32" s="39">
        <v>0.926273850153848</v>
      </c>
      <c r="AY32" s="39">
        <v>0.61386045713606996</v>
      </c>
      <c r="AZ32" s="39">
        <v>0.60990956907244298</v>
      </c>
      <c r="BA32" s="39">
        <f t="shared" si="13"/>
        <v>0.76002262213114602</v>
      </c>
      <c r="BB32" s="39">
        <f t="shared" si="14"/>
        <v>0.73638400512118107</v>
      </c>
    </row>
    <row r="33" spans="1:54" s="10" customFormat="1" x14ac:dyDescent="0.25">
      <c r="A33" s="1"/>
      <c r="B33" s="14" t="s">
        <v>117</v>
      </c>
      <c r="C33" s="15" t="s">
        <v>190</v>
      </c>
      <c r="D33" s="15" t="s">
        <v>247</v>
      </c>
      <c r="E33" s="41">
        <v>22489.407685343798</v>
      </c>
      <c r="F33"/>
      <c r="G33" s="22">
        <v>-15.703801902345701</v>
      </c>
      <c r="H33" s="22">
        <v>59.930065377906402</v>
      </c>
      <c r="I33" s="22">
        <v>10.5770154711354</v>
      </c>
      <c r="J33" s="22">
        <v>1.7397752491451699</v>
      </c>
      <c r="K33" s="22">
        <v>-6.5386882760067202</v>
      </c>
      <c r="L33" s="22">
        <f t="shared" si="0"/>
        <v>1.7397752491451699</v>
      </c>
      <c r="M33" s="22">
        <f t="shared" si="7"/>
        <v>6.1583953601402852</v>
      </c>
      <c r="N33"/>
      <c r="O33" s="22">
        <f>IF(Base!C29="",Base!D29,Base!C29)</f>
        <v>-68.865958515321793</v>
      </c>
      <c r="P33" s="22">
        <f>IF(Base!E29,Base!F29,Base!E29)</f>
        <v>15.608053602525599</v>
      </c>
      <c r="Q33" s="22">
        <f>IF(Base!G29,Base!H29,Base!G29)</f>
        <v>8.1274228292895696</v>
      </c>
      <c r="R33" s="22">
        <f>IF(Base!I29,Base!J29,Base!I29)</f>
        <v>1.2047604316539899</v>
      </c>
      <c r="S33" s="22">
        <f>IF(Base!K29="",Base!L29,Base!K29)</f>
        <v>3.75621962417426</v>
      </c>
      <c r="T33" s="22">
        <f t="shared" si="1"/>
        <v>3.75621962417426</v>
      </c>
      <c r="U33" s="22">
        <f t="shared" si="2"/>
        <v>7.1741141219108551</v>
      </c>
      <c r="V33"/>
      <c r="W33" s="16">
        <f>IF(Base!N29="",Base!O29,Base!N29)</f>
        <v>0.132980994660757</v>
      </c>
      <c r="X33" s="16">
        <f>IF(Base!P29="",Base!Q29,Base!P29)</f>
        <v>9.3215659489214897E-2</v>
      </c>
      <c r="Y33" s="16">
        <f>IF(Base!R29="",Base!S29,Base!R29)</f>
        <v>0.15643401950554101</v>
      </c>
      <c r="Z33" s="16">
        <f>IF(Base!T29="",Base!U29,Base!T29)</f>
        <v>0.31365176456311</v>
      </c>
      <c r="AA33" s="16">
        <f>IF(Base!V29="",Base!W29,Base!V29)</f>
        <v>0.32034198670880898</v>
      </c>
      <c r="AB33" s="16">
        <f t="shared" si="3"/>
        <v>0.15643401950554101</v>
      </c>
      <c r="AC33" s="16">
        <f t="shared" si="4"/>
        <v>0.20332488498548637</v>
      </c>
      <c r="AD33"/>
      <c r="AE33" s="22">
        <f>IF(Base!Y29="",Base!Z29,Base!Y29)</f>
        <v>50.872898313042199</v>
      </c>
      <c r="AF33" s="22">
        <f>IF(Base!AA29="",Base!AB29,Base!AA29)</f>
        <v>39.0910812554066</v>
      </c>
      <c r="AG33" s="22">
        <f>IF(Base!AC29="",Base!AD29,Base!AC29)</f>
        <v>1.43999960053225</v>
      </c>
      <c r="AH33" s="22">
        <f>IF(Base!AE29="",Base!AF29,Base!AE29)</f>
        <v>0.59729202808102899</v>
      </c>
      <c r="AI33" s="22">
        <f>IF(Base!AG29="",Base!AH29,Base!AG29)</f>
        <v>0.34355686634990001</v>
      </c>
      <c r="AJ33" s="22">
        <f t="shared" si="8"/>
        <v>50.872898313042199</v>
      </c>
      <c r="AK33" s="22">
        <f t="shared" si="9"/>
        <v>6.7532394996615104E-3</v>
      </c>
      <c r="AL33" s="22">
        <f t="shared" si="10"/>
        <v>0.79361616498772636</v>
      </c>
      <c r="AM33"/>
      <c r="AN33" s="22">
        <f>IF(Base!AJ29="",Base!AK29,Base!AJ29)</f>
        <v>1.42712926079184</v>
      </c>
      <c r="AO33" s="22">
        <f>IF(Base!AL29="",Base!AM29,Base!AL29)</f>
        <v>1.6796913697926401</v>
      </c>
      <c r="AP33" s="22">
        <f>IF(Base!AN29="",Base!AO29,Base!AN29)</f>
        <v>0.81235746338370496</v>
      </c>
      <c r="AQ33" s="22">
        <f>IF(Base!AP29="",Base!AQ29,Base!AP29)</f>
        <v>0.322726329454326</v>
      </c>
      <c r="AR33" s="22">
        <f>IF(Base!AR29="",Base!AS29,Base!AR29)</f>
        <v>0.249763365476383</v>
      </c>
      <c r="AS33" s="22">
        <f t="shared" si="5"/>
        <v>0.81235746338370496</v>
      </c>
      <c r="AT33" s="22">
        <f t="shared" si="6"/>
        <v>0.89833355777977886</v>
      </c>
      <c r="AU33"/>
      <c r="AV33" s="39">
        <v>1.30053520061665</v>
      </c>
      <c r="AW33" s="39">
        <v>1.2311196737355199</v>
      </c>
      <c r="AX33" s="39">
        <v>0.94052831472708898</v>
      </c>
      <c r="AY33" s="39">
        <v>1.14087800427296</v>
      </c>
      <c r="AZ33" s="39">
        <v>1.05508724506581</v>
      </c>
      <c r="BA33" s="39">
        <f t="shared" si="13"/>
        <v>1.14087800427296</v>
      </c>
      <c r="BB33" s="39">
        <f t="shared" si="14"/>
        <v>1.1336296876836056</v>
      </c>
    </row>
    <row r="34" spans="1:54" s="10" customFormat="1" x14ac:dyDescent="0.25">
      <c r="A34" s="1"/>
      <c r="B34" s="14" t="s">
        <v>118</v>
      </c>
      <c r="C34" s="15" t="s">
        <v>191</v>
      </c>
      <c r="D34" s="15" t="s">
        <v>245</v>
      </c>
      <c r="E34" s="41"/>
      <c r="F34"/>
      <c r="G34" s="22"/>
      <c r="H34" s="22">
        <v>8.6848770523065504</v>
      </c>
      <c r="I34" s="22"/>
      <c r="J34" s="22"/>
      <c r="K34" s="22"/>
      <c r="L34" s="22">
        <f t="shared" si="0"/>
        <v>8.6848770523065504</v>
      </c>
      <c r="M34" s="22">
        <f t="shared" si="7"/>
        <v>8.6848770523065504</v>
      </c>
      <c r="N34"/>
      <c r="O34" s="22">
        <f>IF(Base!C30="",Base!D30,Base!C30)</f>
        <v>0</v>
      </c>
      <c r="P34" s="22">
        <f>IF(Base!E30,Base!F30,Base!E30)</f>
        <v>-566.69040780141904</v>
      </c>
      <c r="Q34" s="22">
        <f>IF(Base!G30,Base!H30,Base!G30)</f>
        <v>0</v>
      </c>
      <c r="R34" s="22">
        <f>IF(Base!I30,Base!J30,Base!I30)</f>
        <v>0</v>
      </c>
      <c r="S34" s="22">
        <f>IF(Base!K30="",Base!L30,Base!K30)</f>
        <v>5.5070775003332502</v>
      </c>
      <c r="T34" s="22">
        <f t="shared" si="1"/>
        <v>0</v>
      </c>
      <c r="U34" s="22">
        <f t="shared" si="2"/>
        <v>5.5070775003332502</v>
      </c>
      <c r="V34"/>
      <c r="W34" s="16">
        <f>IF(Base!N30="",Base!O30,Base!N30)</f>
        <v>0</v>
      </c>
      <c r="X34" s="16">
        <f>IF(Base!P30="",Base!Q30,Base!P30)</f>
        <v>0.43900121115206298</v>
      </c>
      <c r="Y34" s="16">
        <f>IF(Base!R30="",Base!S30,Base!R30)</f>
        <v>0</v>
      </c>
      <c r="Z34" s="16">
        <f>IF(Base!T30="",Base!U30,Base!T30)</f>
        <v>0</v>
      </c>
      <c r="AA34" s="16">
        <f>IF(Base!V30="",Base!W30,Base!V30)</f>
        <v>0</v>
      </c>
      <c r="AB34" s="16">
        <f t="shared" si="3"/>
        <v>0</v>
      </c>
      <c r="AC34" s="16">
        <f t="shared" si="4"/>
        <v>8.7800242230412592E-2</v>
      </c>
      <c r="AD34"/>
      <c r="AE34" s="22">
        <f>IF(Base!Y30="",Base!Z30,Base!Y30)</f>
        <v>0</v>
      </c>
      <c r="AF34" s="22">
        <f>IF(Base!AA30="",Base!AB30,Base!AA30)</f>
        <v>1.5417390304410199</v>
      </c>
      <c r="AG34" s="22">
        <f>IF(Base!AC30="",Base!AD30,Base!AC30)</f>
        <v>0.49186959450707901</v>
      </c>
      <c r="AH34" s="22">
        <f>IF(Base!AE30="",Base!AF30,Base!AE30)</f>
        <v>0.20048871410199401</v>
      </c>
      <c r="AI34" s="22">
        <f>IF(Base!AG30="",Base!AH30,Base!AG30)</f>
        <v>0.17618427622141999</v>
      </c>
      <c r="AJ34" s="22">
        <f t="shared" si="8"/>
        <v>1.5417390304410199</v>
      </c>
      <c r="AK34" s="22">
        <f t="shared" si="9"/>
        <v>0.11427632870591715</v>
      </c>
      <c r="AL34" s="22">
        <f t="shared" si="10"/>
        <v>0.60257040381787819</v>
      </c>
      <c r="AM34"/>
      <c r="AN34" s="22">
        <f>IF(Base!AJ30="",Base!AK30,Base!AJ30)</f>
        <v>0</v>
      </c>
      <c r="AO34" s="22">
        <f>IF(Base!AL30="",Base!AM30,Base!AL30)</f>
        <v>0.49711258691650101</v>
      </c>
      <c r="AP34" s="22">
        <f>IF(Base!AN30="",Base!AO30,Base!AN30)</f>
        <v>0</v>
      </c>
      <c r="AQ34" s="22">
        <f>IF(Base!AP30="",Base!AQ30,Base!AP30)</f>
        <v>6.5411242245390904</v>
      </c>
      <c r="AR34" s="22">
        <f>IF(Base!AR30="",Base!AS30,Base!AR30)</f>
        <v>5.4723138251065402</v>
      </c>
      <c r="AS34" s="22">
        <f t="shared" si="5"/>
        <v>0.49711258691650101</v>
      </c>
      <c r="AT34" s="22">
        <f t="shared" si="6"/>
        <v>4.1701835455207101</v>
      </c>
      <c r="AU34"/>
      <c r="AV34" s="39"/>
      <c r="AW34" s="39"/>
      <c r="AX34" s="39"/>
      <c r="AY34" s="39"/>
      <c r="AZ34" s="39"/>
      <c r="BA34" s="39" t="str">
        <f t="shared" si="13"/>
        <v>-x-</v>
      </c>
      <c r="BB34" s="39" t="str">
        <f t="shared" si="14"/>
        <v>-x-</v>
      </c>
    </row>
    <row r="35" spans="1:54" s="10" customFormat="1" x14ac:dyDescent="0.25">
      <c r="A35" s="1"/>
      <c r="B35" s="14" t="s">
        <v>119</v>
      </c>
      <c r="C35" s="15" t="s">
        <v>192</v>
      </c>
      <c r="D35" s="15" t="s">
        <v>245</v>
      </c>
      <c r="E35" s="41"/>
      <c r="F35"/>
      <c r="G35" s="22"/>
      <c r="H35" s="22">
        <v>10.587566998408899</v>
      </c>
      <c r="I35" s="22">
        <v>6.6397986278607304</v>
      </c>
      <c r="J35" s="22"/>
      <c r="K35" s="22"/>
      <c r="L35" s="22">
        <f t="shared" si="0"/>
        <v>8.6136828131348153</v>
      </c>
      <c r="M35" s="22">
        <f t="shared" si="7"/>
        <v>8.6136828131348153</v>
      </c>
      <c r="N35"/>
      <c r="O35" s="22">
        <f>IF(Base!C31="",Base!D31,Base!C31)</f>
        <v>0</v>
      </c>
      <c r="P35" s="22">
        <f>IF(Base!E31,Base!F31,Base!E31)</f>
        <v>695.06032606586803</v>
      </c>
      <c r="Q35" s="22">
        <f>IF(Base!G31,Base!H31,Base!G31)</f>
        <v>705.77422045078094</v>
      </c>
      <c r="R35" s="22">
        <f>IF(Base!I31,Base!J31,Base!I31)</f>
        <v>0</v>
      </c>
      <c r="S35" s="22">
        <f>IF(Base!K31="",Base!L31,Base!K31)</f>
        <v>167.781015039887</v>
      </c>
      <c r="T35" s="22">
        <f t="shared" si="1"/>
        <v>167.781015039887</v>
      </c>
      <c r="U35" s="22" t="str">
        <f t="shared" si="2"/>
        <v>-x-</v>
      </c>
      <c r="V35"/>
      <c r="W35" s="16">
        <f>IF(Base!N31="",Base!O31,Base!N31)</f>
        <v>0</v>
      </c>
      <c r="X35" s="16">
        <f>IF(Base!P31="",Base!Q31,Base!P31)</f>
        <v>1.4343074035582501E-3</v>
      </c>
      <c r="Y35" s="16">
        <f>IF(Base!R31="",Base!S31,Base!R31)</f>
        <v>7.2165201912781604E-5</v>
      </c>
      <c r="Z35" s="16">
        <f>IF(Base!T31="",Base!U31,Base!T31)</f>
        <v>0</v>
      </c>
      <c r="AA35" s="16">
        <f>IF(Base!V31="",Base!W31,Base!V31)</f>
        <v>0</v>
      </c>
      <c r="AB35" s="16">
        <f t="shared" si="3"/>
        <v>0</v>
      </c>
      <c r="AC35" s="16">
        <f t="shared" si="4"/>
        <v>3.0129452109420632E-4</v>
      </c>
      <c r="AD35"/>
      <c r="AE35" s="22">
        <f>IF(Base!Y31="",Base!Z31,Base!Y31)</f>
        <v>0</v>
      </c>
      <c r="AF35" s="22">
        <f>IF(Base!AA31="",Base!AB31,Base!AA31)</f>
        <v>6.9581767858398997</v>
      </c>
      <c r="AG35" s="22">
        <f>IF(Base!AC31="",Base!AD31,Base!AC31)</f>
        <v>3.4569535280461401</v>
      </c>
      <c r="AH35" s="22">
        <f>IF(Base!AE31="",Base!AF31,Base!AE31)</f>
        <v>0.57984845400915197</v>
      </c>
      <c r="AI35" s="22">
        <f>IF(Base!AG31="",Base!AH31,Base!AG31)</f>
        <v>0.42743154110985399</v>
      </c>
      <c r="AJ35" s="22">
        <f t="shared" si="8"/>
        <v>6.9581767858398997</v>
      </c>
      <c r="AK35" s="22">
        <f t="shared" si="9"/>
        <v>6.1428669357710214E-2</v>
      </c>
      <c r="AL35" s="22">
        <f t="shared" si="10"/>
        <v>2.8556025772512617</v>
      </c>
      <c r="AM35"/>
      <c r="AN35" s="22">
        <f>IF(Base!AJ31="",Base!AK31,Base!AJ31)</f>
        <v>0</v>
      </c>
      <c r="AO35" s="22">
        <f>IF(Base!AL31="",Base!AM31,Base!AL31)</f>
        <v>1.00781619869485</v>
      </c>
      <c r="AP35" s="22">
        <f>IF(Base!AN31="",Base!AO31,Base!AN31)</f>
        <v>0.52654832178814104</v>
      </c>
      <c r="AQ35" s="22">
        <f>IF(Base!AP31="",Base!AQ31,Base!AP31)</f>
        <v>92.816473753657206</v>
      </c>
      <c r="AR35" s="22">
        <f>IF(Base!AR31="",Base!AS31,Base!AR31)</f>
        <v>43.589930423477199</v>
      </c>
      <c r="AS35" s="22">
        <f t="shared" si="5"/>
        <v>1.00781619869485</v>
      </c>
      <c r="AT35" s="22">
        <f t="shared" si="6"/>
        <v>15.041431647986728</v>
      </c>
      <c r="AU35"/>
      <c r="AV35" s="39"/>
      <c r="AW35" s="39"/>
      <c r="AX35" s="39"/>
      <c r="AY35" s="39"/>
      <c r="AZ35" s="39"/>
      <c r="BA35" s="39" t="str">
        <f t="shared" si="13"/>
        <v>-x-</v>
      </c>
      <c r="BB35" s="39" t="str">
        <f t="shared" si="14"/>
        <v>-x-</v>
      </c>
    </row>
    <row r="36" spans="1:54" s="10" customFormat="1" x14ac:dyDescent="0.25">
      <c r="A36" s="1"/>
      <c r="B36" s="14" t="s">
        <v>120</v>
      </c>
      <c r="C36" s="15" t="s">
        <v>193</v>
      </c>
      <c r="D36" s="15" t="s">
        <v>245</v>
      </c>
      <c r="E36" s="41">
        <v>792.68703800000003</v>
      </c>
      <c r="F36"/>
      <c r="G36" s="22"/>
      <c r="H36" s="22">
        <v>38.237365431268699</v>
      </c>
      <c r="I36" s="22">
        <v>11.428940458659801</v>
      </c>
      <c r="J36" s="22">
        <v>-3.68945175823319</v>
      </c>
      <c r="K36" s="22">
        <v>-1.18228234990602</v>
      </c>
      <c r="L36" s="22">
        <f t="shared" si="0"/>
        <v>5.1233290543768906</v>
      </c>
      <c r="M36" s="22">
        <f t="shared" si="7"/>
        <v>24.833152944964251</v>
      </c>
      <c r="N36"/>
      <c r="O36" s="22">
        <f>IF(Base!C32="",Base!D32,Base!C32)</f>
        <v>197.26983638084499</v>
      </c>
      <c r="P36" s="22">
        <f>IF(Base!E32,Base!F32,Base!E32)</f>
        <v>1082.2374647557699</v>
      </c>
      <c r="Q36" s="22">
        <f>IF(Base!G32,Base!H32,Base!G32)</f>
        <v>1043.9619064219301</v>
      </c>
      <c r="R36" s="22">
        <f>IF(Base!I32,Base!J32,Base!I32)</f>
        <v>-24280.199039578401</v>
      </c>
      <c r="S36" s="22">
        <f>IF(Base!K32="",Base!L32,Base!K32)</f>
        <v>-3.03236470897173</v>
      </c>
      <c r="T36" s="22">
        <f t="shared" si="1"/>
        <v>197.26983638084499</v>
      </c>
      <c r="U36" s="22" t="str">
        <f t="shared" si="2"/>
        <v>-x-</v>
      </c>
      <c r="V36"/>
      <c r="W36" s="16">
        <f>IF(Base!N32="",Base!O32,Base!N32)</f>
        <v>0</v>
      </c>
      <c r="X36" s="16">
        <f>IF(Base!P32="",Base!Q32,Base!P32)</f>
        <v>0.21442145432840301</v>
      </c>
      <c r="Y36" s="16">
        <f>IF(Base!R32="",Base!S32,Base!R32)</f>
        <v>0.45984850803390098</v>
      </c>
      <c r="Z36" s="16">
        <f>IF(Base!T32="",Base!U32,Base!T32)</f>
        <v>0.38885135503020102</v>
      </c>
      <c r="AA36" s="16">
        <f>IF(Base!V32="",Base!W32,Base!V32)</f>
        <v>0.46085401621065097</v>
      </c>
      <c r="AB36" s="16">
        <f t="shared" si="3"/>
        <v>0.38885135503020102</v>
      </c>
      <c r="AC36" s="16">
        <f t="shared" si="4"/>
        <v>0.30479506672063117</v>
      </c>
      <c r="AD36"/>
      <c r="AE36" s="22">
        <f>IF(Base!Y32="",Base!Z32,Base!Y32)</f>
        <v>1.65753771858726</v>
      </c>
      <c r="AF36" s="22">
        <f>IF(Base!AA32="",Base!AB32,Base!AA32)</f>
        <v>6.0359400937450101</v>
      </c>
      <c r="AG36" s="22">
        <f>IF(Base!AC32="",Base!AD32,Base!AC32)</f>
        <v>1.24755871624438</v>
      </c>
      <c r="AH36" s="22">
        <f>IF(Base!AE32="",Base!AF32,Base!AE32)</f>
        <v>1.67556626761507</v>
      </c>
      <c r="AI36" s="22">
        <f>IF(Base!AG32="",Base!AH32,Base!AG32)</f>
        <v>2.2804085514071599</v>
      </c>
      <c r="AJ36" s="22">
        <f t="shared" si="8"/>
        <v>6.0359400937450101</v>
      </c>
      <c r="AK36" s="22">
        <f t="shared" si="9"/>
        <v>0.37780503384556891</v>
      </c>
      <c r="AL36" s="22">
        <f t="shared" si="10"/>
        <v>2.5794022695197758</v>
      </c>
      <c r="AM36"/>
      <c r="AN36" s="22">
        <f>IF(Base!AJ32="",Base!AK32,Base!AJ32)</f>
        <v>110.099590323982</v>
      </c>
      <c r="AO36" s="22">
        <f>IF(Base!AL32="",Base!AM32,Base!AL32)</f>
        <v>1.55208061190933</v>
      </c>
      <c r="AP36" s="22">
        <f>IF(Base!AN32="",Base!AO32,Base!AN32)</f>
        <v>0.26473937782748203</v>
      </c>
      <c r="AQ36" s="22">
        <f>IF(Base!AP32="",Base!AQ32,Base!AP32)</f>
        <v>0.22741574202063899</v>
      </c>
      <c r="AR36" s="22">
        <f>IF(Base!AR32="",Base!AS32,Base!AR32)</f>
        <v>0.16911160020117699</v>
      </c>
      <c r="AS36" s="22">
        <f t="shared" si="5"/>
        <v>0.26473937782748203</v>
      </c>
      <c r="AT36" s="22">
        <f t="shared" si="6"/>
        <v>0.55333683298965708</v>
      </c>
      <c r="AU36"/>
      <c r="AV36" s="39"/>
      <c r="AW36" s="39"/>
      <c r="AX36" s="39"/>
      <c r="AY36" s="39"/>
      <c r="AZ36" s="39"/>
      <c r="BA36" s="39" t="str">
        <f t="shared" si="13"/>
        <v>-x-</v>
      </c>
      <c r="BB36" s="39" t="str">
        <f t="shared" si="14"/>
        <v>-x-</v>
      </c>
    </row>
    <row r="37" spans="1:54" s="10" customFormat="1" x14ac:dyDescent="0.25">
      <c r="A37" s="1"/>
      <c r="B37" s="14" t="s">
        <v>121</v>
      </c>
      <c r="C37" s="15" t="s">
        <v>194</v>
      </c>
      <c r="D37" s="15" t="s">
        <v>247</v>
      </c>
      <c r="E37" s="41">
        <v>10705.322764500001</v>
      </c>
      <c r="F37"/>
      <c r="G37" s="22">
        <v>63.5925173780997</v>
      </c>
      <c r="H37" s="22">
        <v>30.2793146888725</v>
      </c>
      <c r="I37" s="22">
        <v>1.9994777204810801</v>
      </c>
      <c r="J37" s="22">
        <v>2.3884949977909899</v>
      </c>
      <c r="K37" s="22">
        <v>4.3186003952068903</v>
      </c>
      <c r="L37" s="22">
        <f t="shared" si="0"/>
        <v>4.3186003952068903</v>
      </c>
      <c r="M37" s="22">
        <f t="shared" si="7"/>
        <v>9.7464719505878659</v>
      </c>
      <c r="N37"/>
      <c r="O37" s="22">
        <f>IF(Base!C33="",Base!D33,Base!C33)</f>
        <v>9.1416047538805305</v>
      </c>
      <c r="P37" s="22">
        <f>IF(Base!E33,Base!F33,Base!E33)</f>
        <v>7.8040216527661004</v>
      </c>
      <c r="Q37" s="22">
        <f>IF(Base!G33,Base!H33,Base!G33)</f>
        <v>0.90952630383344502</v>
      </c>
      <c r="R37" s="22">
        <f>IF(Base!I33,Base!J33,Base!I33)</f>
        <v>1.82278406983278</v>
      </c>
      <c r="S37" s="22">
        <f>IF(Base!K33="",Base!L33,Base!K33)</f>
        <v>2.0856628349392801</v>
      </c>
      <c r="T37" s="22">
        <f t="shared" si="1"/>
        <v>2.0856628349392801</v>
      </c>
      <c r="U37" s="22">
        <f t="shared" si="2"/>
        <v>4.3527199230504277</v>
      </c>
      <c r="V37"/>
      <c r="W37" s="16">
        <f>IF(Base!N33="",Base!O33,Base!N33)</f>
        <v>0.100818945196952</v>
      </c>
      <c r="X37" s="16">
        <f>IF(Base!P33="",Base!Q33,Base!P33)</f>
        <v>8.1342091367841901E-2</v>
      </c>
      <c r="Y37" s="16">
        <f>IF(Base!R33="",Base!S33,Base!R33)</f>
        <v>0.26212291358155199</v>
      </c>
      <c r="Z37" s="16">
        <f>IF(Base!T33="",Base!U33,Base!T33)</f>
        <v>0.36789414337836202</v>
      </c>
      <c r="AA37" s="16">
        <f>IF(Base!V33="",Base!W33,Base!V33)</f>
        <v>0.28356883410800898</v>
      </c>
      <c r="AB37" s="16">
        <f t="shared" si="3"/>
        <v>0.26212291358155199</v>
      </c>
      <c r="AC37" s="16">
        <f t="shared" si="4"/>
        <v>0.21914938552654339</v>
      </c>
      <c r="AD37"/>
      <c r="AE37" s="22">
        <f>IF(Base!Y33="",Base!Z33,Base!Y33)</f>
        <v>11.687343216312</v>
      </c>
      <c r="AF37" s="22">
        <f>IF(Base!AA33="",Base!AB33,Base!AA33)</f>
        <v>11.144022692082199</v>
      </c>
      <c r="AG37" s="22">
        <f>IF(Base!AC33="",Base!AD33,Base!AC33)</f>
        <v>1.046298714562</v>
      </c>
      <c r="AH37" s="22">
        <f>IF(Base!AE33="",Base!AF33,Base!AE33)</f>
        <v>1.24613274564945</v>
      </c>
      <c r="AI37" s="22">
        <f>IF(Base!AG33="",Base!AH33,Base!AG33)</f>
        <v>0.91762178680801298</v>
      </c>
      <c r="AJ37" s="22">
        <f t="shared" si="8"/>
        <v>11.687343216312</v>
      </c>
      <c r="AK37" s="22">
        <f t="shared" si="9"/>
        <v>7.8514147298018103E-2</v>
      </c>
      <c r="AL37" s="22">
        <f t="shared" si="10"/>
        <v>5.2082838310827322</v>
      </c>
      <c r="AM37"/>
      <c r="AN37" s="22">
        <f>IF(Base!AJ33="",Base!AK33,Base!AJ33)</f>
        <v>3.7677512840855298</v>
      </c>
      <c r="AO37" s="22">
        <f>IF(Base!AL33="",Base!AM33,Base!AL33)</f>
        <v>4.6177521678691802</v>
      </c>
      <c r="AP37" s="22">
        <f>IF(Base!AN33="",Base!AO33,Base!AN33)</f>
        <v>0.94439671637701395</v>
      </c>
      <c r="AQ37" s="22">
        <f>IF(Base!AP33="",Base!AQ33,Base!AP33)</f>
        <v>1.03641770451395</v>
      </c>
      <c r="AR37" s="22">
        <f>IF(Base!AR33="",Base!AS33,Base!AR33)</f>
        <v>0.93441497125786599</v>
      </c>
      <c r="AS37" s="22">
        <f t="shared" si="5"/>
        <v>1.03641770451395</v>
      </c>
      <c r="AT37" s="22">
        <f t="shared" si="6"/>
        <v>2.2601465688207076</v>
      </c>
      <c r="AU37"/>
      <c r="AV37" s="39"/>
      <c r="AW37" s="39">
        <v>1.14667179614298</v>
      </c>
      <c r="AX37" s="39">
        <v>1.2558373936299201</v>
      </c>
      <c r="AY37" s="39">
        <v>0.85479775809199099</v>
      </c>
      <c r="AZ37" s="39">
        <v>0.70575192364140105</v>
      </c>
      <c r="BA37" s="39">
        <f t="shared" si="13"/>
        <v>1.0007347771174855</v>
      </c>
      <c r="BB37" s="39">
        <f t="shared" si="14"/>
        <v>0.99076471787657294</v>
      </c>
    </row>
    <row r="38" spans="1:54" s="10" customFormat="1" x14ac:dyDescent="0.25">
      <c r="A38" s="1"/>
      <c r="B38" s="14" t="s">
        <v>122</v>
      </c>
      <c r="C38" s="15" t="s">
        <v>195</v>
      </c>
      <c r="D38" s="15" t="s">
        <v>256</v>
      </c>
      <c r="E38" s="41">
        <v>4272</v>
      </c>
      <c r="F38"/>
      <c r="G38" s="22">
        <v>15.7872511713213</v>
      </c>
      <c r="H38" s="22">
        <v>42.640787512646099</v>
      </c>
      <c r="I38" s="22">
        <v>64.734020523377694</v>
      </c>
      <c r="J38" s="22">
        <v>36.693703827448203</v>
      </c>
      <c r="K38" s="22">
        <v>-58.267779126530499</v>
      </c>
      <c r="L38" s="22">
        <f t="shared" si="0"/>
        <v>36.693703827448203</v>
      </c>
      <c r="M38" s="22">
        <f t="shared" si="7"/>
        <v>31.707247503805203</v>
      </c>
      <c r="N38"/>
      <c r="O38" s="22">
        <f>IF(Base!C34="",Base!D34,Base!C34)</f>
        <v>10.3057747959392</v>
      </c>
      <c r="P38" s="22">
        <f>IF(Base!E34,Base!F34,Base!E34)</f>
        <v>27.631127266358799</v>
      </c>
      <c r="Q38" s="22">
        <f>IF(Base!G34,Base!H34,Base!G34)</f>
        <v>7.2010341485947702</v>
      </c>
      <c r="R38" s="22">
        <f>IF(Base!I34,Base!J34,Base!I34)</f>
        <v>9.0339549819618696</v>
      </c>
      <c r="S38" s="22">
        <f>IF(Base!K34="",Base!L34,Base!K34)</f>
        <v>10.173176436859601</v>
      </c>
      <c r="T38" s="22">
        <f t="shared" si="1"/>
        <v>10.173176436859601</v>
      </c>
      <c r="U38" s="22">
        <f t="shared" si="2"/>
        <v>12.869013525942851</v>
      </c>
      <c r="V38"/>
      <c r="W38" s="16">
        <f>IF(Base!N34="",Base!O34,Base!N34)</f>
        <v>6.7253331704123398E-2</v>
      </c>
      <c r="X38" s="16">
        <f>IF(Base!P34="",Base!Q34,Base!P34)</f>
        <v>5.8198286373517497E-2</v>
      </c>
      <c r="Y38" s="16">
        <f>IF(Base!R34="",Base!S34,Base!R34)</f>
        <v>0.226574735074246</v>
      </c>
      <c r="Z38" s="16">
        <f>IF(Base!T34="",Base!U34,Base!T34)</f>
        <v>0.17787486832501601</v>
      </c>
      <c r="AA38" s="16">
        <f>IF(Base!V34="",Base!W34,Base!V34)</f>
        <v>0.178706159094872</v>
      </c>
      <c r="AB38" s="16">
        <f t="shared" si="3"/>
        <v>0.17787486832501601</v>
      </c>
      <c r="AC38" s="16">
        <f t="shared" si="4"/>
        <v>0.14172147611435498</v>
      </c>
      <c r="AD38"/>
      <c r="AE38" s="22">
        <f>IF(Base!Y34="",Base!Z34,Base!Y34)</f>
        <v>2.9558250799636898</v>
      </c>
      <c r="AF38" s="22">
        <f>IF(Base!AA34="",Base!AB34,Base!AA34)</f>
        <v>4.9199811198923298</v>
      </c>
      <c r="AG38" s="22">
        <f>IF(Base!AC34="",Base!AD34,Base!AC34)</f>
        <v>0.81485257947224499</v>
      </c>
      <c r="AH38" s="22">
        <f>IF(Base!AE34="",Base!AF34,Base!AE34)</f>
        <v>1.17842203635337</v>
      </c>
      <c r="AI38" s="22">
        <f>IF(Base!AG34="",Base!AH34,Base!AG34)</f>
        <v>1.10750484540949</v>
      </c>
      <c r="AJ38" s="22">
        <f t="shared" si="8"/>
        <v>4.9199811198923298</v>
      </c>
      <c r="AK38" s="22">
        <f t="shared" si="9"/>
        <v>0.2251034746722213</v>
      </c>
      <c r="AL38" s="22">
        <f t="shared" si="10"/>
        <v>2.195317132218225</v>
      </c>
      <c r="AM38"/>
      <c r="AN38" s="22">
        <f>IF(Base!AJ34="",Base!AK34,Base!AJ34)</f>
        <v>1.3694057301818201</v>
      </c>
      <c r="AO38" s="22">
        <f>IF(Base!AL34="",Base!AM34,Base!AL34)</f>
        <v>1.5256205033947501</v>
      </c>
      <c r="AP38" s="22">
        <f>IF(Base!AN34="",Base!AO34,Base!AN34)</f>
        <v>0.57224687127381901</v>
      </c>
      <c r="AQ38" s="22">
        <f>IF(Base!AP34="",Base!AQ34,Base!AP34)</f>
        <v>0.81515686186776304</v>
      </c>
      <c r="AR38" s="22">
        <f>IF(Base!AR34="",Base!AS34,Base!AR34)</f>
        <v>0.86731800822326499</v>
      </c>
      <c r="AS38" s="22">
        <f t="shared" si="5"/>
        <v>0.86731800822326499</v>
      </c>
      <c r="AT38" s="22">
        <f t="shared" si="6"/>
        <v>1.0299495949882833</v>
      </c>
      <c r="AU38"/>
      <c r="AV38" s="39">
        <v>0.728288192100081</v>
      </c>
      <c r="AW38" s="39">
        <v>0.71305048614067301</v>
      </c>
      <c r="AX38" s="39">
        <v>0.89342708056028597</v>
      </c>
      <c r="AY38" s="39">
        <v>0.68923760502821096</v>
      </c>
      <c r="AZ38" s="39">
        <v>0.84189925784176001</v>
      </c>
      <c r="BA38" s="39">
        <f t="shared" si="13"/>
        <v>0.728288192100081</v>
      </c>
      <c r="BB38" s="39">
        <f t="shared" si="14"/>
        <v>0.77318052433420215</v>
      </c>
    </row>
    <row r="39" spans="1:54" s="10" customFormat="1" x14ac:dyDescent="0.25">
      <c r="A39" s="1"/>
      <c r="B39" s="14" t="s">
        <v>123</v>
      </c>
      <c r="C39" s="15" t="s">
        <v>196</v>
      </c>
      <c r="D39" s="15" t="s">
        <v>257</v>
      </c>
      <c r="E39" s="41">
        <v>460.7235</v>
      </c>
      <c r="F39"/>
      <c r="G39" s="22">
        <v>34.505572911701201</v>
      </c>
      <c r="H39" s="22">
        <v>70.948376765707494</v>
      </c>
      <c r="I39" s="22">
        <v>-3.8686244545897401</v>
      </c>
      <c r="J39" s="22">
        <v>-6.6993732490809599</v>
      </c>
      <c r="K39" s="22">
        <v>-7.1917538470734099</v>
      </c>
      <c r="L39" s="22">
        <f t="shared" si="0"/>
        <v>-3.8686244545897401</v>
      </c>
      <c r="M39" s="22">
        <f t="shared" si="7"/>
        <v>34.505572911701201</v>
      </c>
      <c r="N39"/>
      <c r="O39" s="22">
        <f>IF(Base!C35="",Base!D35,Base!C35)</f>
        <v>11.519639193677</v>
      </c>
      <c r="P39" s="22">
        <f>IF(Base!E35,Base!F35,Base!E35)</f>
        <v>13.9302097084583</v>
      </c>
      <c r="Q39" s="22">
        <f>IF(Base!G35,Base!H35,Base!G35)</f>
        <v>-12.1920551495714</v>
      </c>
      <c r="R39" s="22">
        <f>IF(Base!I35,Base!J35,Base!I35)</f>
        <v>3.2682415586023099</v>
      </c>
      <c r="S39" s="22">
        <f>IF(Base!K35="",Base!L35,Base!K35)</f>
        <v>3.7325942229799698</v>
      </c>
      <c r="T39" s="22">
        <f t="shared" si="1"/>
        <v>3.7325942229799698</v>
      </c>
      <c r="U39" s="22">
        <f t="shared" si="2"/>
        <v>8.1126711709293957</v>
      </c>
      <c r="V39"/>
      <c r="W39" s="16">
        <f>IF(Base!N35="",Base!O35,Base!N35)</f>
        <v>0.21581335479684599</v>
      </c>
      <c r="X39" s="16">
        <f>IF(Base!P35="",Base!Q35,Base!P35)</f>
        <v>0.24603819224255899</v>
      </c>
      <c r="Y39" s="16">
        <f>IF(Base!R35="",Base!S35,Base!R35)</f>
        <v>0.51550293265434399</v>
      </c>
      <c r="Z39" s="16">
        <f>IF(Base!T35="",Base!U35,Base!T35)</f>
        <v>0.460738075407571</v>
      </c>
      <c r="AA39" s="16">
        <f>IF(Base!V35="",Base!W35,Base!V35)</f>
        <v>0.50588938602711997</v>
      </c>
      <c r="AB39" s="16">
        <f t="shared" si="3"/>
        <v>0.460738075407571</v>
      </c>
      <c r="AC39" s="16">
        <f t="shared" si="4"/>
        <v>0.38879638822568802</v>
      </c>
      <c r="AD39"/>
      <c r="AE39" s="22">
        <f>IF(Base!Y35="",Base!Z35,Base!Y35)</f>
        <v>3.83496116259994</v>
      </c>
      <c r="AF39" s="22">
        <f>IF(Base!AA35="",Base!AB35,Base!AA35)</f>
        <v>4.5257734298502301</v>
      </c>
      <c r="AG39" s="22">
        <f>IF(Base!AC35="",Base!AD35,Base!AC35)</f>
        <v>1.1811624986785301</v>
      </c>
      <c r="AH39" s="22">
        <f>IF(Base!AE35="",Base!AF35,Base!AE35)</f>
        <v>1.55007947299055</v>
      </c>
      <c r="AI39" s="22">
        <f>IF(Base!AG35="",Base!AH35,Base!AG35)</f>
        <v>1.63288176714559</v>
      </c>
      <c r="AJ39" s="22">
        <f t="shared" si="8"/>
        <v>4.5257734298502301</v>
      </c>
      <c r="AK39" s="22">
        <f t="shared" si="9"/>
        <v>0.36079618046624717</v>
      </c>
      <c r="AL39" s="22">
        <f t="shared" si="10"/>
        <v>2.5449716662529682</v>
      </c>
      <c r="AM39"/>
      <c r="AN39" s="22">
        <f>IF(Base!AJ35="",Base!AK35,Base!AJ35)</f>
        <v>0.93934237992834801</v>
      </c>
      <c r="AO39" s="22">
        <f>IF(Base!AL35="",Base!AM35,Base!AL35)</f>
        <v>1.00092132752798</v>
      </c>
      <c r="AP39" s="22">
        <f>IF(Base!AN35="",Base!AO35,Base!AN35)</f>
        <v>0.35814691244331698</v>
      </c>
      <c r="AQ39" s="22">
        <f>IF(Base!AP35="",Base!AQ35,Base!AP35)</f>
        <v>0.47118858910789602</v>
      </c>
      <c r="AR39" s="22">
        <f>IF(Base!AR35="",Base!AS35,Base!AR35)</f>
        <v>0.394240474176968</v>
      </c>
      <c r="AS39" s="22">
        <f t="shared" si="5"/>
        <v>0.47118858910789602</v>
      </c>
      <c r="AT39" s="22">
        <f t="shared" si="6"/>
        <v>0.63276793663690178</v>
      </c>
      <c r="AU39"/>
      <c r="AV39" s="39">
        <v>0.59044651998556197</v>
      </c>
      <c r="AW39" s="39">
        <v>0.60415083800671698</v>
      </c>
      <c r="AX39" s="39">
        <v>0.76304350647569696</v>
      </c>
      <c r="AY39" s="39">
        <v>0.275116586403783</v>
      </c>
      <c r="AZ39" s="39">
        <v>0.50311792456704996</v>
      </c>
      <c r="BA39" s="39">
        <f t="shared" si="13"/>
        <v>0.59044651998556197</v>
      </c>
      <c r="BB39" s="39">
        <f t="shared" si="14"/>
        <v>0.54717507508776175</v>
      </c>
    </row>
    <row r="40" spans="1:54" s="10" customFormat="1" x14ac:dyDescent="0.25">
      <c r="A40" s="1"/>
      <c r="B40" s="14" t="s">
        <v>124</v>
      </c>
      <c r="C40" s="15" t="s">
        <v>197</v>
      </c>
      <c r="D40" s="15" t="s">
        <v>258</v>
      </c>
      <c r="E40" s="41">
        <v>338.8</v>
      </c>
      <c r="F40"/>
      <c r="G40" s="22">
        <v>1090.3622496928999</v>
      </c>
      <c r="H40" s="22">
        <v>-60.6082109099953</v>
      </c>
      <c r="I40" s="22">
        <v>-2.21253412651276</v>
      </c>
      <c r="J40" s="22">
        <v>-2.09392561525237</v>
      </c>
      <c r="K40" s="22">
        <v>-1.90680129344037</v>
      </c>
      <c r="L40" s="22">
        <f t="shared" si="0"/>
        <v>-2.09392561525237</v>
      </c>
      <c r="M40" s="22" t="str">
        <f t="shared" si="7"/>
        <v>-x-</v>
      </c>
      <c r="N40"/>
      <c r="O40" s="22">
        <f>IF(Base!C36="",Base!D36,Base!C36)</f>
        <v>3.9464286793263499</v>
      </c>
      <c r="P40" s="22">
        <f>IF(Base!E36,Base!F36,Base!E36)</f>
        <v>-69.665258273831597</v>
      </c>
      <c r="Q40" s="22">
        <f>IF(Base!G36,Base!H36,Base!G36)</f>
        <v>77.187681273673704</v>
      </c>
      <c r="R40" s="22">
        <f>IF(Base!I36,Base!J36,Base!I36)</f>
        <v>-1.8972896877257901</v>
      </c>
      <c r="S40" s="22">
        <f>IF(Base!K36="",Base!L36,Base!K36)</f>
        <v>10.130542451705001</v>
      </c>
      <c r="T40" s="22">
        <f t="shared" si="1"/>
        <v>3.9464286793263499</v>
      </c>
      <c r="U40" s="22">
        <f t="shared" si="2"/>
        <v>7.0384855655156748</v>
      </c>
      <c r="V40"/>
      <c r="W40" s="16">
        <f>IF(Base!N36="",Base!O36,Base!N36)</f>
        <v>0.154589047401678</v>
      </c>
      <c r="X40" s="16">
        <f>IF(Base!P36="",Base!Q36,Base!P36)</f>
        <v>0.117757852428622</v>
      </c>
      <c r="Y40" s="16">
        <f>IF(Base!R36="",Base!S36,Base!R36)</f>
        <v>0.24356933071248901</v>
      </c>
      <c r="Z40" s="16">
        <f>IF(Base!T36="",Base!U36,Base!T36)</f>
        <v>9.3007449816504995E-2</v>
      </c>
      <c r="AA40" s="16">
        <f>IF(Base!V36="",Base!W36,Base!V36)</f>
        <v>0.162665343473782</v>
      </c>
      <c r="AB40" s="16">
        <f t="shared" si="3"/>
        <v>0.154589047401678</v>
      </c>
      <c r="AC40" s="16">
        <f t="shared" si="4"/>
        <v>0.15431780476661522</v>
      </c>
      <c r="AD40"/>
      <c r="AE40" s="22">
        <f>IF(Base!Y36="",Base!Z36,Base!Y36)</f>
        <v>2.0139543863442699</v>
      </c>
      <c r="AF40" s="22">
        <f>IF(Base!AA36="",Base!AB36,Base!AA36)</f>
        <v>3.5629080804174</v>
      </c>
      <c r="AG40" s="22">
        <f>IF(Base!AC36="",Base!AD36,Base!AC36)</f>
        <v>1.15519786335608</v>
      </c>
      <c r="AH40" s="22">
        <f>IF(Base!AE36="",Base!AF36,Base!AE36)</f>
        <v>3.7582805227248199</v>
      </c>
      <c r="AI40" s="22">
        <f>IF(Base!AG36="",Base!AH36,Base!AG36)</f>
        <v>7.3085636303730999</v>
      </c>
      <c r="AJ40" s="22">
        <f t="shared" si="8"/>
        <v>7.3085636303730999</v>
      </c>
      <c r="AK40" s="22">
        <f t="shared" si="9"/>
        <v>1</v>
      </c>
      <c r="AL40" s="22">
        <f t="shared" si="10"/>
        <v>3.5597808966431339</v>
      </c>
      <c r="AM40"/>
      <c r="AN40" s="22">
        <f>IF(Base!AJ36="",Base!AK36,Base!AJ36)</f>
        <v>0.33883669311217102</v>
      </c>
      <c r="AO40" s="22">
        <f>IF(Base!AL36="",Base!AM36,Base!AL36)</f>
        <v>0.51514739516096597</v>
      </c>
      <c r="AP40" s="22">
        <f>IF(Base!AN36="",Base!AO36,Base!AN36)</f>
        <v>0.16379931697133501</v>
      </c>
      <c r="AQ40" s="22">
        <f>IF(Base!AP36="",Base!AQ36,Base!AP36)</f>
        <v>0.15331831785192701</v>
      </c>
      <c r="AR40" s="22">
        <f>IF(Base!AR36="",Base!AS36,Base!AR36)</f>
        <v>0.13129042492187201</v>
      </c>
      <c r="AS40" s="22">
        <f t="shared" si="5"/>
        <v>0.16379931697133501</v>
      </c>
      <c r="AT40" s="22">
        <f t="shared" si="6"/>
        <v>0.26047842960365425</v>
      </c>
      <c r="AU40"/>
      <c r="AV40" s="39">
        <v>0.67892013944128804</v>
      </c>
      <c r="AW40" s="39">
        <v>0.70398867927451603</v>
      </c>
      <c r="AX40" s="39">
        <v>0.92659250413817096</v>
      </c>
      <c r="AY40" s="39">
        <v>0.53322595610188706</v>
      </c>
      <c r="AZ40" s="39">
        <v>0.66649260349276995</v>
      </c>
      <c r="BA40" s="39">
        <f t="shared" si="13"/>
        <v>0.67892013944128804</v>
      </c>
      <c r="BB40" s="39">
        <f t="shared" si="14"/>
        <v>0.70184397648972641</v>
      </c>
    </row>
    <row r="41" spans="1:54" s="10" customFormat="1" x14ac:dyDescent="0.25">
      <c r="A41" s="1"/>
      <c r="B41" s="14" t="s">
        <v>125</v>
      </c>
      <c r="C41" s="15" t="s">
        <v>198</v>
      </c>
      <c r="D41" s="15" t="s">
        <v>246</v>
      </c>
      <c r="E41" s="41">
        <v>10091.738945999999</v>
      </c>
      <c r="F41"/>
      <c r="G41" s="22">
        <v>-35.771564294584103</v>
      </c>
      <c r="H41" s="22">
        <v>37.172014108684401</v>
      </c>
      <c r="I41" s="22">
        <v>5.2844992514874303</v>
      </c>
      <c r="J41" s="22">
        <v>2.8862023382025699</v>
      </c>
      <c r="K41" s="22">
        <v>5.1526167957126701</v>
      </c>
      <c r="L41" s="22">
        <f t="shared" si="0"/>
        <v>5.1526167957126701</v>
      </c>
      <c r="M41" s="22">
        <f t="shared" si="7"/>
        <v>12.623833123521768</v>
      </c>
      <c r="N41"/>
      <c r="O41" s="22">
        <f>IF(Base!C37="",Base!D37,Base!C37)</f>
        <v>-130.00931364018501</v>
      </c>
      <c r="P41" s="22">
        <f>IF(Base!E37,Base!F37,Base!E37)</f>
        <v>20.177533154084799</v>
      </c>
      <c r="Q41" s="22">
        <f>IF(Base!G37,Base!H37,Base!G37)</f>
        <v>3.2023247814358902</v>
      </c>
      <c r="R41" s="22">
        <f>IF(Base!I37,Base!J37,Base!I37)</f>
        <v>2.9368006289478199</v>
      </c>
      <c r="S41" s="22">
        <f>IF(Base!K37="",Base!L37,Base!K37)</f>
        <v>3.53048422844586</v>
      </c>
      <c r="T41" s="22">
        <f t="shared" si="1"/>
        <v>3.2023247814358902</v>
      </c>
      <c r="U41" s="22">
        <f t="shared" si="2"/>
        <v>7.4617856982285931</v>
      </c>
      <c r="V41"/>
      <c r="W41" s="16">
        <f>IF(Base!N37="",Base!O37,Base!N37)</f>
        <v>0</v>
      </c>
      <c r="X41" s="16">
        <f>IF(Base!P37="",Base!Q37,Base!P37)</f>
        <v>2.13904353184989E-2</v>
      </c>
      <c r="Y41" s="16">
        <f>IF(Base!R37="",Base!S37,Base!R37)</f>
        <v>5.4435129023695503E-2</v>
      </c>
      <c r="Z41" s="16">
        <f>IF(Base!T37="",Base!U37,Base!T37)</f>
        <v>4.9166063732118299E-2</v>
      </c>
      <c r="AA41" s="16">
        <f>IF(Base!V37="",Base!W37,Base!V37)</f>
        <v>0.12536873737801199</v>
      </c>
      <c r="AB41" s="16">
        <f t="shared" si="3"/>
        <v>4.9166063732118299E-2</v>
      </c>
      <c r="AC41" s="16">
        <f t="shared" si="4"/>
        <v>5.0072073090464929E-2</v>
      </c>
      <c r="AD41"/>
      <c r="AE41" s="22">
        <f>IF(Base!Y37="",Base!Z37,Base!Y37)</f>
        <v>8.45395424029266</v>
      </c>
      <c r="AF41" s="22">
        <f>IF(Base!AA37="",Base!AB37,Base!AA37)</f>
        <v>12.274909518921</v>
      </c>
      <c r="AG41" s="22">
        <f>IF(Base!AC37="",Base!AD37,Base!AC37)</f>
        <v>1.6174626935135199</v>
      </c>
      <c r="AH41" s="22">
        <f>IF(Base!AE37="",Base!AF37,Base!AE37)</f>
        <v>0.67081809576575302</v>
      </c>
      <c r="AI41" s="22">
        <f>IF(Base!AG37="",Base!AH37,Base!AG37)</f>
        <v>0.56098564345211299</v>
      </c>
      <c r="AJ41" s="22">
        <f t="shared" si="8"/>
        <v>12.274909518921</v>
      </c>
      <c r="AK41" s="22">
        <f t="shared" si="9"/>
        <v>4.5701814957363959E-2</v>
      </c>
      <c r="AL41" s="22">
        <f t="shared" si="10"/>
        <v>4.7156260383890096</v>
      </c>
      <c r="AM41"/>
      <c r="AN41" s="22">
        <f>IF(Base!AJ37="",Base!AK37,Base!AJ37)</f>
        <v>2.2352417751135398</v>
      </c>
      <c r="AO41" s="22">
        <f>IF(Base!AL37="",Base!AM37,Base!AL37)</f>
        <v>3.0840485006738199</v>
      </c>
      <c r="AP41" s="22">
        <f>IF(Base!AN37="",Base!AO37,Base!AN37)</f>
        <v>0.61562761104505603</v>
      </c>
      <c r="AQ41" s="22">
        <f>IF(Base!AP37="",Base!AQ37,Base!AP37)</f>
        <v>0.31955235384930297</v>
      </c>
      <c r="AR41" s="22">
        <f>IF(Base!AR37="",Base!AS37,Base!AR37)</f>
        <v>0.29829119252008202</v>
      </c>
      <c r="AS41" s="22">
        <f t="shared" si="5"/>
        <v>0.61562761104505603</v>
      </c>
      <c r="AT41" s="22">
        <f t="shared" si="6"/>
        <v>1.3105522866403603</v>
      </c>
      <c r="AU41"/>
      <c r="AV41" s="39"/>
      <c r="AW41" s="39">
        <v>0.70484625016797497</v>
      </c>
      <c r="AX41" s="39">
        <v>0.89533423581087801</v>
      </c>
      <c r="AY41" s="39">
        <v>0.37831367388435</v>
      </c>
      <c r="AZ41" s="39">
        <v>0.636090078098277</v>
      </c>
      <c r="BA41" s="39">
        <f t="shared" si="13"/>
        <v>0.67046816413312604</v>
      </c>
      <c r="BB41" s="39">
        <f t="shared" si="14"/>
        <v>0.65364605949037002</v>
      </c>
    </row>
    <row r="42" spans="1:54" s="10" customFormat="1" x14ac:dyDescent="0.25">
      <c r="A42" s="1"/>
      <c r="B42" s="14" t="s">
        <v>126</v>
      </c>
      <c r="C42" s="15" t="s">
        <v>199</v>
      </c>
      <c r="D42" s="15" t="s">
        <v>259</v>
      </c>
      <c r="E42" s="41">
        <v>1240.610392</v>
      </c>
      <c r="F42"/>
      <c r="G42" s="22">
        <v>16.716546269570198</v>
      </c>
      <c r="H42" s="22">
        <v>30.7751472640957</v>
      </c>
      <c r="I42" s="22">
        <v>-2.8358198282403499</v>
      </c>
      <c r="J42" s="22">
        <v>-5.1524200786007004</v>
      </c>
      <c r="K42" s="22">
        <v>-3.44123178052905</v>
      </c>
      <c r="L42" s="22">
        <f t="shared" si="0"/>
        <v>-2.8358198282403499</v>
      </c>
      <c r="M42" s="22">
        <f t="shared" si="7"/>
        <v>23.745846766832948</v>
      </c>
      <c r="N42"/>
      <c r="O42" s="22">
        <f>IF(Base!C38="",Base!D38,Base!C38)</f>
        <v>4.9425834069043004</v>
      </c>
      <c r="P42" s="22">
        <f>IF(Base!E38,Base!F38,Base!E38)</f>
        <v>5.7737772981999997</v>
      </c>
      <c r="Q42" s="22">
        <f>IF(Base!G38,Base!H38,Base!G38)</f>
        <v>2.08124110535937</v>
      </c>
      <c r="R42" s="22">
        <f>IF(Base!I38,Base!J38,Base!I38)</f>
        <v>2.7999423801775301</v>
      </c>
      <c r="S42" s="22">
        <f>IF(Base!K38="",Base!L38,Base!K38)</f>
        <v>4.09217169389012</v>
      </c>
      <c r="T42" s="22">
        <f t="shared" si="1"/>
        <v>4.09217169389012</v>
      </c>
      <c r="U42" s="22">
        <f t="shared" si="2"/>
        <v>3.9379431769062641</v>
      </c>
      <c r="V42"/>
      <c r="W42" s="16">
        <f>IF(Base!N38="",Base!O38,Base!N38)</f>
        <v>0.196233750289248</v>
      </c>
      <c r="X42" s="16">
        <f>IF(Base!P38="",Base!Q38,Base!P38)</f>
        <v>0.269470184292877</v>
      </c>
      <c r="Y42" s="16">
        <f>IF(Base!R38="",Base!S38,Base!R38)</f>
        <v>0.42779778382449901</v>
      </c>
      <c r="Z42" s="16">
        <f>IF(Base!T38="",Base!U38,Base!T38)</f>
        <v>0.315570324732107</v>
      </c>
      <c r="AA42" s="16">
        <f>IF(Base!V38="",Base!W38,Base!V38)</f>
        <v>0.35242649556195799</v>
      </c>
      <c r="AB42" s="16">
        <f t="shared" si="3"/>
        <v>0.315570324732107</v>
      </c>
      <c r="AC42" s="16">
        <f t="shared" si="4"/>
        <v>0.31229970774013782</v>
      </c>
      <c r="AD42"/>
      <c r="AE42" s="22">
        <f>IF(Base!Y38="",Base!Z38,Base!Y38)</f>
        <v>5.1909607841953402</v>
      </c>
      <c r="AF42" s="22">
        <f>IF(Base!AA38="",Base!AB38,Base!AA38)</f>
        <v>3.84458961020573</v>
      </c>
      <c r="AG42" s="22">
        <f>IF(Base!AC38="",Base!AD38,Base!AC38)</f>
        <v>0.872813673889141</v>
      </c>
      <c r="AH42" s="22">
        <f>IF(Base!AE38="",Base!AF38,Base!AE38)</f>
        <v>1.1780060233231799</v>
      </c>
      <c r="AI42" s="22">
        <f>IF(Base!AG38="",Base!AH38,Base!AG38)</f>
        <v>1.1315193333248299</v>
      </c>
      <c r="AJ42" s="22">
        <f t="shared" si="8"/>
        <v>5.1909607841953402</v>
      </c>
      <c r="AK42" s="22">
        <f t="shared" si="9"/>
        <v>0.2179787866573584</v>
      </c>
      <c r="AL42" s="22">
        <f t="shared" si="10"/>
        <v>2.4435778849876444</v>
      </c>
      <c r="AM42"/>
      <c r="AN42" s="22">
        <f>IF(Base!AJ38="",Base!AK38,Base!AJ38)</f>
        <v>0.75701981248403205</v>
      </c>
      <c r="AO42" s="22">
        <f>IF(Base!AL38="",Base!AM38,Base!AL38)</f>
        <v>0.61198589537525505</v>
      </c>
      <c r="AP42" s="22">
        <f>IF(Base!AN38="",Base!AO38,Base!AN38)</f>
        <v>0.146788030850075</v>
      </c>
      <c r="AQ42" s="22">
        <f>IF(Base!AP38="",Base!AQ38,Base!AP38)</f>
        <v>0.24942941943208999</v>
      </c>
      <c r="AR42" s="22">
        <f>IF(Base!AR38="",Base!AS38,Base!AR38)</f>
        <v>0.26901583373910398</v>
      </c>
      <c r="AS42" s="22">
        <f t="shared" si="5"/>
        <v>0.26901583373910398</v>
      </c>
      <c r="AT42" s="22">
        <f t="shared" si="6"/>
        <v>0.40684779837611129</v>
      </c>
      <c r="AU42"/>
      <c r="AV42" s="39">
        <v>0.70998585244160495</v>
      </c>
      <c r="AW42" s="39">
        <v>0.66127099432014802</v>
      </c>
      <c r="AX42" s="39">
        <v>0.72070923960927802</v>
      </c>
      <c r="AY42" s="39">
        <v>0.30475125947577902</v>
      </c>
      <c r="AZ42" s="39">
        <v>0.383587498067754</v>
      </c>
      <c r="BA42" s="39">
        <f t="shared" si="13"/>
        <v>0.66127099432014802</v>
      </c>
      <c r="BB42" s="39">
        <f t="shared" si="14"/>
        <v>0.55606096878291278</v>
      </c>
    </row>
    <row r="43" spans="1:54" s="10" customFormat="1" x14ac:dyDescent="0.25">
      <c r="A43" s="1"/>
      <c r="B43" s="14" t="s">
        <v>127</v>
      </c>
      <c r="C43" s="15" t="s">
        <v>200</v>
      </c>
      <c r="D43" s="15" t="s">
        <v>251</v>
      </c>
      <c r="E43" s="41">
        <v>3336.70371875</v>
      </c>
      <c r="F43"/>
      <c r="G43" s="22">
        <v>22.714780895679699</v>
      </c>
      <c r="H43" s="22">
        <v>6.44698580347176</v>
      </c>
      <c r="I43" s="22">
        <v>-6.1745642513124004</v>
      </c>
      <c r="J43" s="22">
        <v>-2.3447134091511499</v>
      </c>
      <c r="K43" s="22">
        <v>-1.9698734273260901</v>
      </c>
      <c r="L43" s="22">
        <f t="shared" si="0"/>
        <v>-1.9698734273260901</v>
      </c>
      <c r="M43" s="22">
        <f t="shared" si="7"/>
        <v>14.580883349575728</v>
      </c>
      <c r="N43"/>
      <c r="O43" s="22">
        <f>IF(Base!C39="",Base!D39,Base!C39)</f>
        <v>64.490184450056404</v>
      </c>
      <c r="P43" s="22">
        <f>IF(Base!E39,Base!F39,Base!E39)</f>
        <v>27.2306060825358</v>
      </c>
      <c r="Q43" s="22">
        <f>IF(Base!G39,Base!H39,Base!G39)</f>
        <v>17.710350793873701</v>
      </c>
      <c r="R43" s="22">
        <f>IF(Base!I39,Base!J39,Base!I39)</f>
        <v>-2.8102376556053099</v>
      </c>
      <c r="S43" s="22">
        <f>IF(Base!K39="",Base!L39,Base!K39)</f>
        <v>3.5455569280748001</v>
      </c>
      <c r="T43" s="22">
        <f t="shared" si="1"/>
        <v>17.710350793873701</v>
      </c>
      <c r="U43" s="22">
        <f t="shared" si="2"/>
        <v>16.162171268161433</v>
      </c>
      <c r="V43"/>
      <c r="W43" s="16">
        <f>IF(Base!N39="",Base!O39,Base!N39)</f>
        <v>1.38800275543144E-2</v>
      </c>
      <c r="X43" s="16">
        <f>IF(Base!P39="",Base!Q39,Base!P39)</f>
        <v>0.14855113780795401</v>
      </c>
      <c r="Y43" s="16">
        <f>IF(Base!R39="",Base!S39,Base!R39)</f>
        <v>0.18159076282318001</v>
      </c>
      <c r="Z43" s="16">
        <f>IF(Base!T39="",Base!U39,Base!T39)</f>
        <v>0.35734566265018702</v>
      </c>
      <c r="AA43" s="16">
        <f>IF(Base!V39="",Base!W39,Base!V39)</f>
        <v>0.33298723679792602</v>
      </c>
      <c r="AB43" s="16">
        <f t="shared" si="3"/>
        <v>0.18159076282318001</v>
      </c>
      <c r="AC43" s="16">
        <f t="shared" si="4"/>
        <v>0.2068709655267123</v>
      </c>
      <c r="AD43"/>
      <c r="AE43" s="22">
        <f>IF(Base!Y39="",Base!Z39,Base!Y39)</f>
        <v>5.9699807972137897</v>
      </c>
      <c r="AF43" s="22">
        <f>IF(Base!AA39="",Base!AB39,Base!AA39)</f>
        <v>1.4146208812944701</v>
      </c>
      <c r="AG43" s="22">
        <f>IF(Base!AC39="",Base!AD39,Base!AC39)</f>
        <v>0.69056490249477098</v>
      </c>
      <c r="AH43" s="22">
        <f>IF(Base!AE39="",Base!AF39,Base!AE39)</f>
        <v>0.34422703969630702</v>
      </c>
      <c r="AI43" s="22">
        <f>IF(Base!AG39="",Base!AH39,Base!AG39)</f>
        <v>0.292062849292961</v>
      </c>
      <c r="AJ43" s="22">
        <f t="shared" si="8"/>
        <v>5.9699807972137897</v>
      </c>
      <c r="AK43" s="22">
        <f t="shared" si="9"/>
        <v>4.8921907659948874E-2</v>
      </c>
      <c r="AL43" s="22">
        <f t="shared" si="10"/>
        <v>1.7422912939984596</v>
      </c>
      <c r="AM43"/>
      <c r="AN43" s="22">
        <f>IF(Base!AJ39="",Base!AK39,Base!AJ39)</f>
        <v>5.0505241961145702</v>
      </c>
      <c r="AO43" s="22">
        <f>IF(Base!AL39="",Base!AM39,Base!AL39)</f>
        <v>0.76778723577172103</v>
      </c>
      <c r="AP43" s="22">
        <f>IF(Base!AN39="",Base!AO39,Base!AN39)</f>
        <v>0.27450526581242202</v>
      </c>
      <c r="AQ43" s="22">
        <f>IF(Base!AP39="",Base!AQ39,Base!AP39)</f>
        <v>0.13898260427367901</v>
      </c>
      <c r="AR43" s="22">
        <f>IF(Base!AR39="",Base!AS39,Base!AR39)</f>
        <v>0.134647669157857</v>
      </c>
      <c r="AS43" s="22">
        <f t="shared" si="5"/>
        <v>0.27450526581242202</v>
      </c>
      <c r="AT43" s="22">
        <f t="shared" si="6"/>
        <v>1.2732893942260499</v>
      </c>
      <c r="AU43"/>
      <c r="AV43" s="39">
        <v>0.91832454428367805</v>
      </c>
      <c r="AW43" s="39">
        <v>0.78604445125074596</v>
      </c>
      <c r="AX43" s="39">
        <v>0.75486024070505697</v>
      </c>
      <c r="AY43" s="39">
        <v>0.84715475490975201</v>
      </c>
      <c r="AZ43" s="39">
        <v>0.60168854399125804</v>
      </c>
      <c r="BA43" s="39">
        <f t="shared" si="13"/>
        <v>0.78604445125074596</v>
      </c>
      <c r="BB43" s="39">
        <f t="shared" si="14"/>
        <v>0.7816145070280982</v>
      </c>
    </row>
    <row r="44" spans="1:54" s="10" customFormat="1" x14ac:dyDescent="0.25">
      <c r="A44" s="1"/>
      <c r="B44" s="14" t="s">
        <v>128</v>
      </c>
      <c r="C44" s="15" t="s">
        <v>201</v>
      </c>
      <c r="D44" s="15" t="s">
        <v>240</v>
      </c>
      <c r="E44" s="41">
        <v>3440</v>
      </c>
      <c r="F44"/>
      <c r="G44" s="22">
        <v>19.7133551040897</v>
      </c>
      <c r="H44" s="22">
        <v>14.322081409642101</v>
      </c>
      <c r="I44" s="22">
        <v>0.89376041372543102</v>
      </c>
      <c r="J44" s="22">
        <v>-6.1332231425622004</v>
      </c>
      <c r="K44" s="22">
        <v>-1.2590003406494401</v>
      </c>
      <c r="L44" s="22">
        <f t="shared" si="0"/>
        <v>0.89376041372543102</v>
      </c>
      <c r="M44" s="22">
        <f t="shared" si="7"/>
        <v>11.643065642485745</v>
      </c>
      <c r="N44"/>
      <c r="O44" s="22">
        <f>IF(Base!C40="",Base!D40,Base!C40)</f>
        <v>10.2569830244902</v>
      </c>
      <c r="P44" s="22">
        <f>IF(Base!E40,Base!F40,Base!E40)</f>
        <v>8.9715888777718593</v>
      </c>
      <c r="Q44" s="22">
        <f>IF(Base!G40,Base!H40,Base!G40)</f>
        <v>0.80985111941390597</v>
      </c>
      <c r="R44" s="22">
        <f>IF(Base!I40,Base!J40,Base!I40)</f>
        <v>-2.0709322939219401</v>
      </c>
      <c r="S44" s="22">
        <f>IF(Base!K40="",Base!L40,Base!K40)</f>
        <v>-0.72896774297078104</v>
      </c>
      <c r="T44" s="22">
        <f t="shared" si="1"/>
        <v>0.80985111941390597</v>
      </c>
      <c r="U44" s="22">
        <f t="shared" si="2"/>
        <v>6.6794743405586559</v>
      </c>
      <c r="V44"/>
      <c r="W44" s="16">
        <f>IF(Base!N40="",Base!O40,Base!N40)</f>
        <v>0</v>
      </c>
      <c r="X44" s="16">
        <f>IF(Base!P40="",Base!Q40,Base!P40)</f>
        <v>0</v>
      </c>
      <c r="Y44" s="16">
        <f>IF(Base!R40="",Base!S40,Base!R40)</f>
        <v>0</v>
      </c>
      <c r="Z44" s="16">
        <f>IF(Base!T40="",Base!U40,Base!T40)</f>
        <v>0</v>
      </c>
      <c r="AA44" s="16">
        <f>IF(Base!V40="",Base!W40,Base!V40)</f>
        <v>7.9858762439252995E-2</v>
      </c>
      <c r="AB44" s="16">
        <f t="shared" si="3"/>
        <v>0</v>
      </c>
      <c r="AC44" s="16">
        <f t="shared" si="4"/>
        <v>1.5971752487850599E-2</v>
      </c>
      <c r="AD44"/>
      <c r="AE44" s="22">
        <f>IF(Base!Y40="",Base!Z40,Base!Y40)</f>
        <v>10.524977855529899</v>
      </c>
      <c r="AF44" s="22">
        <f>IF(Base!AA40="",Base!AB40,Base!AA40)</f>
        <v>12.794029550641399</v>
      </c>
      <c r="AG44" s="22">
        <f>IF(Base!AC40="",Base!AD40,Base!AC40)</f>
        <v>0.96824459073923197</v>
      </c>
      <c r="AH44" s="22">
        <f>IF(Base!AE40="",Base!AF40,Base!AE40)</f>
        <v>0.80671041796722398</v>
      </c>
      <c r="AI44" s="22">
        <f>IF(Base!AG40="",Base!AH40,Base!AG40)</f>
        <v>0.90091595769172295</v>
      </c>
      <c r="AJ44" s="22">
        <f t="shared" si="8"/>
        <v>12.794029550641399</v>
      </c>
      <c r="AK44" s="22">
        <f t="shared" si="9"/>
        <v>7.0416904551119902E-2</v>
      </c>
      <c r="AL44" s="22">
        <f t="shared" si="10"/>
        <v>5.1989756745138953</v>
      </c>
      <c r="AM44"/>
      <c r="AN44" s="22">
        <f>IF(Base!AJ40="",Base!AK40,Base!AJ40)</f>
        <v>2.66844493370809</v>
      </c>
      <c r="AO44" s="22">
        <f>IF(Base!AL40="",Base!AM40,Base!AL40)</f>
        <v>3.03985135432595</v>
      </c>
      <c r="AP44" s="22">
        <f>IF(Base!AN40="",Base!AO40,Base!AN40)</f>
        <v>1.95826935693367</v>
      </c>
      <c r="AQ44" s="22">
        <f>IF(Base!AP40="",Base!AQ40,Base!AP40)</f>
        <v>0.85020290193187997</v>
      </c>
      <c r="AR44" s="22">
        <f>IF(Base!AR40="",Base!AS40,Base!AR40)</f>
        <v>0.52485256421459803</v>
      </c>
      <c r="AS44" s="22">
        <f t="shared" si="5"/>
        <v>1.95826935693367</v>
      </c>
      <c r="AT44" s="22">
        <f t="shared" si="6"/>
        <v>1.8083242222228375</v>
      </c>
      <c r="AU44"/>
      <c r="AV44" s="39">
        <v>0.40782121885558797</v>
      </c>
      <c r="AW44" s="39">
        <v>0.48334002330693698</v>
      </c>
      <c r="AX44" s="39">
        <v>0.672786494855245</v>
      </c>
      <c r="AY44" s="39">
        <v>0.61975244165842003</v>
      </c>
      <c r="AZ44" s="39">
        <v>0.63443635208113802</v>
      </c>
      <c r="BA44" s="39">
        <f t="shared" si="13"/>
        <v>0.61975244165842003</v>
      </c>
      <c r="BB44" s="39">
        <f t="shared" si="14"/>
        <v>0.56362730615146561</v>
      </c>
    </row>
    <row r="45" spans="1:54" s="10" customFormat="1" x14ac:dyDescent="0.25">
      <c r="A45" s="1"/>
      <c r="B45" s="14" t="s">
        <v>129</v>
      </c>
      <c r="C45" s="15" t="s">
        <v>202</v>
      </c>
      <c r="D45" s="15" t="s">
        <v>260</v>
      </c>
      <c r="E45" s="41">
        <v>139751.59227625001</v>
      </c>
      <c r="F45"/>
      <c r="G45" s="22"/>
      <c r="H45" s="22"/>
      <c r="I45" s="22">
        <v>10.215875478650601</v>
      </c>
      <c r="J45" s="22">
        <v>4.1748461718452701</v>
      </c>
      <c r="K45" s="22">
        <v>4.3429579898074699</v>
      </c>
      <c r="L45" s="22">
        <f t="shared" si="0"/>
        <v>4.3429579898074699</v>
      </c>
      <c r="M45" s="22">
        <f t="shared" si="7"/>
        <v>6.2445598801011135</v>
      </c>
      <c r="N45"/>
      <c r="O45" s="48">
        <f>IF(Base!C41="",Base!D41,Base!C41)</f>
        <v>0</v>
      </c>
      <c r="P45" s="48">
        <f>IF(Base!E41,Base!F41,Base!E41)</f>
        <v>0</v>
      </c>
      <c r="Q45" s="48">
        <f>IF(Base!G41,Base!H41,Base!G41)</f>
        <v>0</v>
      </c>
      <c r="R45" s="48">
        <f>IF(Base!I41,Base!J41,Base!I41)</f>
        <v>0</v>
      </c>
      <c r="S45" s="48">
        <f>IF(Base!K41="",Base!L41,Base!K41)</f>
        <v>0</v>
      </c>
      <c r="T45" s="48">
        <f t="shared" si="1"/>
        <v>0</v>
      </c>
      <c r="U45" s="22" t="str">
        <f t="shared" si="2"/>
        <v>-x-</v>
      </c>
      <c r="V45"/>
      <c r="W45" s="48">
        <f>IF(Base!N41="",Base!O41,Base!N41)</f>
        <v>0</v>
      </c>
      <c r="X45" s="48">
        <f>IF(Base!P41="",Base!Q41,Base!P41)</f>
        <v>0</v>
      </c>
      <c r="Y45" s="48">
        <f>IF(Base!R41="",Base!S41,Base!R41)</f>
        <v>0</v>
      </c>
      <c r="Z45" s="48">
        <f>IF(Base!T41="",Base!U41,Base!T41)</f>
        <v>0</v>
      </c>
      <c r="AA45" s="48">
        <f>IF(Base!V41="",Base!W41,Base!V41)</f>
        <v>0</v>
      </c>
      <c r="AB45" s="48">
        <f t="shared" si="3"/>
        <v>0</v>
      </c>
      <c r="AC45" s="48">
        <f t="shared" si="4"/>
        <v>0</v>
      </c>
      <c r="AD45"/>
      <c r="AE45" s="22">
        <f>IF(Base!Y41="",Base!Z41,Base!Y41)</f>
        <v>2.7279576541623101</v>
      </c>
      <c r="AF45" s="22">
        <f>IF(Base!AA41="",Base!AB41,Base!AA41)</f>
        <v>4.4908362472851904</v>
      </c>
      <c r="AG45" s="22">
        <f>IF(Base!AC41="",Base!AD41,Base!AC41)</f>
        <v>2.6856653839859099</v>
      </c>
      <c r="AH45" s="22">
        <f>IF(Base!AE41="",Base!AF41,Base!AE41)</f>
        <v>1.8332977175869001</v>
      </c>
      <c r="AI45" s="22">
        <f>IF(Base!AG41="",Base!AH41,Base!AG41)</f>
        <v>0.99104376317154697</v>
      </c>
      <c r="AJ45" s="22">
        <f t="shared" si="8"/>
        <v>4.4908362472851904</v>
      </c>
      <c r="AK45" s="22">
        <f t="shared" si="9"/>
        <v>0.22068134053443939</v>
      </c>
      <c r="AL45" s="22">
        <f t="shared" si="10"/>
        <v>2.5457601532383718</v>
      </c>
      <c r="AM45"/>
      <c r="AN45" s="48">
        <f>IF(Base!AJ41="",Base!AK41,Base!AJ41)</f>
        <v>0</v>
      </c>
      <c r="AO45" s="48">
        <f>IF(Base!AL41="",Base!AM41,Base!AL41)</f>
        <v>0</v>
      </c>
      <c r="AP45" s="48">
        <f>IF(Base!AN41="",Base!AO41,Base!AN41)</f>
        <v>0</v>
      </c>
      <c r="AQ45" s="48">
        <f>IF(Base!AP41="",Base!AQ41,Base!AP41)</f>
        <v>0</v>
      </c>
      <c r="AR45" s="48">
        <f>IF(Base!AR41="",Base!AS41,Base!AR41)</f>
        <v>0</v>
      </c>
      <c r="AS45" s="48">
        <f t="shared" si="5"/>
        <v>0</v>
      </c>
      <c r="AT45" s="22" t="str">
        <f t="shared" si="6"/>
        <v>-x-</v>
      </c>
      <c r="AU45"/>
      <c r="AV45" s="39">
        <v>0.92593842030873896</v>
      </c>
      <c r="AW45" s="39">
        <v>0.93766732650965401</v>
      </c>
      <c r="AX45" s="39">
        <v>0.90251837205596497</v>
      </c>
      <c r="AY45" s="39">
        <v>1.2708102412325399</v>
      </c>
      <c r="AZ45" s="39">
        <v>1.3409468039135399</v>
      </c>
      <c r="BA45" s="39">
        <f t="shared" si="13"/>
        <v>0.93766732650965401</v>
      </c>
      <c r="BB45" s="39">
        <f t="shared" si="14"/>
        <v>1.0755762328040874</v>
      </c>
    </row>
    <row r="46" spans="1:54" s="10" customFormat="1" x14ac:dyDescent="0.25">
      <c r="A46" s="1"/>
      <c r="B46" s="14" t="s">
        <v>130</v>
      </c>
      <c r="C46" s="15" t="s">
        <v>203</v>
      </c>
      <c r="D46" s="15" t="s">
        <v>244</v>
      </c>
      <c r="E46" s="41">
        <v>21032.0985</v>
      </c>
      <c r="F46"/>
      <c r="G46" s="22">
        <v>6.3990228221591696</v>
      </c>
      <c r="H46" s="22">
        <v>12.0138540346961</v>
      </c>
      <c r="I46" s="22">
        <v>4.5672950266089201</v>
      </c>
      <c r="J46" s="22">
        <v>5.5970287893724198</v>
      </c>
      <c r="K46" s="22">
        <v>11.5676873678312</v>
      </c>
      <c r="L46" s="22">
        <f t="shared" si="0"/>
        <v>6.3990228221591696</v>
      </c>
      <c r="M46" s="22">
        <f t="shared" si="7"/>
        <v>8.0289776081335624</v>
      </c>
      <c r="N46"/>
      <c r="O46" s="48">
        <f>IF(Base!C42="",Base!D42,Base!C42)</f>
        <v>0</v>
      </c>
      <c r="P46" s="48">
        <f>IF(Base!E42,Base!F42,Base!E42)</f>
        <v>0</v>
      </c>
      <c r="Q46" s="48">
        <f>IF(Base!G42,Base!H42,Base!G42)</f>
        <v>0</v>
      </c>
      <c r="R46" s="48">
        <f>IF(Base!I42,Base!J42,Base!I42)</f>
        <v>0</v>
      </c>
      <c r="S46" s="48">
        <f>IF(Base!K42="",Base!L42,Base!K42)</f>
        <v>0</v>
      </c>
      <c r="T46" s="48">
        <f t="shared" si="1"/>
        <v>0</v>
      </c>
      <c r="U46" s="22" t="str">
        <f t="shared" si="2"/>
        <v>-x-</v>
      </c>
      <c r="V46"/>
      <c r="W46" s="48">
        <f>IF(Base!N42="",Base!O42,Base!N42)</f>
        <v>0</v>
      </c>
      <c r="X46" s="48">
        <f>IF(Base!P42="",Base!Q42,Base!P42)</f>
        <v>0</v>
      </c>
      <c r="Y46" s="48">
        <f>IF(Base!R42="",Base!S42,Base!R42)</f>
        <v>0</v>
      </c>
      <c r="Z46" s="48">
        <f>IF(Base!T42="",Base!U42,Base!T42)</f>
        <v>0</v>
      </c>
      <c r="AA46" s="48">
        <f>IF(Base!V42="",Base!W42,Base!V42)</f>
        <v>0</v>
      </c>
      <c r="AB46" s="48">
        <f t="shared" si="3"/>
        <v>0</v>
      </c>
      <c r="AC46" s="48">
        <f t="shared" si="4"/>
        <v>0</v>
      </c>
      <c r="AD46"/>
      <c r="AE46" s="22">
        <f>IF(Base!Y42="",Base!Z42,Base!Y42)</f>
        <v>2.5275057773542402</v>
      </c>
      <c r="AF46" s="22">
        <f>IF(Base!AA42="",Base!AB42,Base!AA42)</f>
        <v>4.1265367184532797</v>
      </c>
      <c r="AG46" s="22">
        <f>IF(Base!AC42="",Base!AD42,Base!AC42)</f>
        <v>2.10903627280641</v>
      </c>
      <c r="AH46" s="22">
        <f>IF(Base!AE42="",Base!AF42,Base!AE42)</f>
        <v>3.14014196186326</v>
      </c>
      <c r="AI46" s="22">
        <f>IF(Base!AG42="",Base!AH42,Base!AG42)</f>
        <v>4.2396654606782196</v>
      </c>
      <c r="AJ46" s="22">
        <f t="shared" si="8"/>
        <v>4.2396654606782196</v>
      </c>
      <c r="AK46" s="22">
        <f t="shared" si="9"/>
        <v>1</v>
      </c>
      <c r="AL46" s="22">
        <f t="shared" si="10"/>
        <v>3.2285772382310824</v>
      </c>
      <c r="AM46"/>
      <c r="AN46" s="48">
        <f>IF(Base!AJ42="",Base!AK42,Base!AJ42)</f>
        <v>0</v>
      </c>
      <c r="AO46" s="48">
        <f>IF(Base!AL42="",Base!AM42,Base!AL42)</f>
        <v>0</v>
      </c>
      <c r="AP46" s="48">
        <f>IF(Base!AN42="",Base!AO42,Base!AN42)</f>
        <v>0</v>
      </c>
      <c r="AQ46" s="48">
        <f>IF(Base!AP42="",Base!AQ42,Base!AP42)</f>
        <v>0</v>
      </c>
      <c r="AR46" s="48">
        <f>IF(Base!AR42="",Base!AS42,Base!AR42)</f>
        <v>0</v>
      </c>
      <c r="AS46" s="48">
        <f t="shared" si="5"/>
        <v>0</v>
      </c>
      <c r="AT46" s="22" t="str">
        <f t="shared" si="6"/>
        <v>-x-</v>
      </c>
      <c r="AU46"/>
      <c r="AV46" s="39"/>
      <c r="AW46" s="39"/>
      <c r="AX46" s="39"/>
      <c r="AY46" s="39"/>
      <c r="AZ46" s="39"/>
      <c r="BA46" s="39" t="str">
        <f t="shared" si="13"/>
        <v>-x-</v>
      </c>
      <c r="BB46" s="39" t="str">
        <f t="shared" si="14"/>
        <v>-x-</v>
      </c>
    </row>
    <row r="47" spans="1:54" s="10" customFormat="1" x14ac:dyDescent="0.25">
      <c r="A47" s="1"/>
      <c r="B47" s="14" t="s">
        <v>131</v>
      </c>
      <c r="C47" s="15" t="s">
        <v>204</v>
      </c>
      <c r="D47" s="15" t="s">
        <v>2</v>
      </c>
      <c r="E47" s="41">
        <v>22836.116099999999</v>
      </c>
      <c r="F47"/>
      <c r="G47" s="22"/>
      <c r="H47" s="22"/>
      <c r="I47" s="22"/>
      <c r="J47" s="22">
        <v>300.67827821523002</v>
      </c>
      <c r="K47" s="22"/>
      <c r="L47" s="22">
        <f t="shared" si="0"/>
        <v>300.67827821523002</v>
      </c>
      <c r="M47" s="22" t="str">
        <f t="shared" si="7"/>
        <v>-x-</v>
      </c>
      <c r="N47"/>
      <c r="O47" s="48">
        <f>IF(Base!C43="",Base!D43,Base!C43)</f>
        <v>0</v>
      </c>
      <c r="P47" s="48">
        <f>IF(Base!E43,Base!F43,Base!E43)</f>
        <v>0</v>
      </c>
      <c r="Q47" s="48">
        <f>IF(Base!G43,Base!H43,Base!G43)</f>
        <v>0</v>
      </c>
      <c r="R47" s="48">
        <f>IF(Base!I43,Base!J43,Base!I43)</f>
        <v>0</v>
      </c>
      <c r="S47" s="48">
        <f>IF(Base!K43="",Base!L43,Base!K43)</f>
        <v>0</v>
      </c>
      <c r="T47" s="48">
        <f t="shared" si="1"/>
        <v>0</v>
      </c>
      <c r="U47" s="22" t="str">
        <f t="shared" si="2"/>
        <v>-x-</v>
      </c>
      <c r="V47"/>
      <c r="W47" s="48">
        <f>IF(Base!N43="",Base!O43,Base!N43)</f>
        <v>0</v>
      </c>
      <c r="X47" s="48">
        <f>IF(Base!P43="",Base!Q43,Base!P43)</f>
        <v>0</v>
      </c>
      <c r="Y47" s="48">
        <f>IF(Base!R43="",Base!S43,Base!R43)</f>
        <v>0</v>
      </c>
      <c r="Z47" s="48">
        <f>IF(Base!T43="",Base!U43,Base!T43)</f>
        <v>0</v>
      </c>
      <c r="AA47" s="48">
        <f>IF(Base!V43="",Base!W43,Base!V43)</f>
        <v>0</v>
      </c>
      <c r="AB47" s="48">
        <f t="shared" si="3"/>
        <v>0</v>
      </c>
      <c r="AC47" s="48">
        <f t="shared" si="4"/>
        <v>0</v>
      </c>
      <c r="AD47"/>
      <c r="AE47" s="22">
        <f>IF(Base!Y43="",Base!Z43,Base!Y43)</f>
        <v>2.15173807637257</v>
      </c>
      <c r="AF47" s="22">
        <f>IF(Base!AA43="",Base!AB43,Base!AA43)</f>
        <v>3.38965161455417</v>
      </c>
      <c r="AG47" s="22">
        <f>IF(Base!AC43="",Base!AD43,Base!AC43)</f>
        <v>1.6851989330916699</v>
      </c>
      <c r="AH47" s="22">
        <f>IF(Base!AE43="",Base!AF43,Base!AE43)</f>
        <v>1.19025678752405</v>
      </c>
      <c r="AI47" s="22">
        <f>IF(Base!AG43="",Base!AH43,Base!AG43)</f>
        <v>0.79281650310804297</v>
      </c>
      <c r="AJ47" s="22">
        <f t="shared" si="8"/>
        <v>3.38965161455417</v>
      </c>
      <c r="AK47" s="22">
        <f t="shared" si="9"/>
        <v>0.23389321182859071</v>
      </c>
      <c r="AL47" s="22">
        <f t="shared" si="10"/>
        <v>1.8419323829301004</v>
      </c>
      <c r="AM47"/>
      <c r="AN47" s="48">
        <f>IF(Base!AJ43="",Base!AK43,Base!AJ43)</f>
        <v>0</v>
      </c>
      <c r="AO47" s="48">
        <f>IF(Base!AL43="",Base!AM43,Base!AL43)</f>
        <v>0</v>
      </c>
      <c r="AP47" s="48">
        <f>IF(Base!AN43="",Base!AO43,Base!AN43)</f>
        <v>0</v>
      </c>
      <c r="AQ47" s="48">
        <f>IF(Base!AP43="",Base!AQ43,Base!AP43)</f>
        <v>0</v>
      </c>
      <c r="AR47" s="48">
        <f>IF(Base!AR43="",Base!AS43,Base!AR43)</f>
        <v>0</v>
      </c>
      <c r="AS47" s="48">
        <f t="shared" si="5"/>
        <v>0</v>
      </c>
      <c r="AT47" s="22" t="str">
        <f t="shared" si="6"/>
        <v>-x-</v>
      </c>
      <c r="AU47"/>
      <c r="AV47" s="39"/>
      <c r="AW47" s="39"/>
      <c r="AX47" s="39"/>
      <c r="AY47" s="39"/>
      <c r="AZ47" s="39"/>
      <c r="BA47" s="39" t="str">
        <f t="shared" si="13"/>
        <v>-x-</v>
      </c>
      <c r="BB47" s="39" t="str">
        <f t="shared" si="14"/>
        <v>-x-</v>
      </c>
    </row>
    <row r="48" spans="1:54" s="10" customFormat="1" x14ac:dyDescent="0.25">
      <c r="A48" s="1"/>
      <c r="B48" s="14" t="s">
        <v>132</v>
      </c>
      <c r="C48" s="15" t="s">
        <v>205</v>
      </c>
      <c r="D48" s="15" t="s">
        <v>245</v>
      </c>
      <c r="E48" s="41">
        <v>6106.8975499999997</v>
      </c>
      <c r="F48"/>
      <c r="G48" s="22">
        <v>19.808026317303302</v>
      </c>
      <c r="H48" s="22">
        <v>18.4800107696792</v>
      </c>
      <c r="I48" s="22">
        <v>17.925014641979899</v>
      </c>
      <c r="J48" s="22">
        <v>54.683567301253802</v>
      </c>
      <c r="K48" s="22">
        <v>-21.5359671726183</v>
      </c>
      <c r="L48" s="22">
        <f t="shared" si="0"/>
        <v>18.4800107696792</v>
      </c>
      <c r="M48" s="22">
        <f t="shared" si="7"/>
        <v>18.737683909654134</v>
      </c>
      <c r="N48"/>
      <c r="O48" s="22">
        <f>IF(Base!C44="",Base!D44,Base!C44)</f>
        <v>11.6357786827284</v>
      </c>
      <c r="P48" s="22">
        <f>IF(Base!E44,Base!F44,Base!E44)</f>
        <v>-1112.09997847676</v>
      </c>
      <c r="Q48" s="22">
        <f>IF(Base!G44,Base!H44,Base!G44)</f>
        <v>-1295.7317552249899</v>
      </c>
      <c r="R48" s="22">
        <f>IF(Base!I44,Base!J44,Base!I44)</f>
        <v>-1082.66456539929</v>
      </c>
      <c r="S48" s="22">
        <f>IF(Base!K44="",Base!L44,Base!K44)</f>
        <v>17.253961534704999</v>
      </c>
      <c r="T48" s="22">
        <f t="shared" si="1"/>
        <v>-1082.66456539929</v>
      </c>
      <c r="U48" s="22">
        <f t="shared" si="2"/>
        <v>14.4448701087167</v>
      </c>
      <c r="V48"/>
      <c r="W48" s="16">
        <f>IF(Base!N44="",Base!O44,Base!N44)</f>
        <v>4.9698799311590797E-2</v>
      </c>
      <c r="X48" s="16">
        <f>IF(Base!P44="",Base!Q44,Base!P44)</f>
        <v>5.9355744199856397E-2</v>
      </c>
      <c r="Y48" s="16">
        <f>IF(Base!R44="",Base!S44,Base!R44)</f>
        <v>7.3215213404400903E-2</v>
      </c>
      <c r="Z48" s="16">
        <f>IF(Base!T44="",Base!U44,Base!T44)</f>
        <v>7.1734959266905193E-2</v>
      </c>
      <c r="AA48" s="16">
        <f>IF(Base!V44="",Base!W44,Base!V44)</f>
        <v>0.16561926160269599</v>
      </c>
      <c r="AB48" s="16">
        <f t="shared" si="3"/>
        <v>7.1734959266905193E-2</v>
      </c>
      <c r="AC48" s="16">
        <f t="shared" si="4"/>
        <v>8.3924795557089843E-2</v>
      </c>
      <c r="AD48"/>
      <c r="AE48" s="22">
        <f>IF(Base!Y44="",Base!Z44,Base!Y44)</f>
        <v>5.3912227864784699</v>
      </c>
      <c r="AF48" s="22">
        <f>IF(Base!AA44="",Base!AB44,Base!AA44)</f>
        <v>5.5797318885015601</v>
      </c>
      <c r="AG48" s="22">
        <f>IF(Base!AC44="",Base!AD44,Base!AC44)</f>
        <v>2.1683783172193198</v>
      </c>
      <c r="AH48" s="22">
        <f>IF(Base!AE44="",Base!AF44,Base!AE44)</f>
        <v>4.6106284337147398</v>
      </c>
      <c r="AI48" s="22">
        <f>IF(Base!AG44="",Base!AH44,Base!AG44)</f>
        <v>5.1522451117998598</v>
      </c>
      <c r="AJ48" s="22">
        <f t="shared" si="8"/>
        <v>5.5797318885015601</v>
      </c>
      <c r="AK48" s="22">
        <f t="shared" si="9"/>
        <v>0.92338578533089655</v>
      </c>
      <c r="AL48" s="22">
        <f t="shared" si="10"/>
        <v>4.5804413075427899</v>
      </c>
      <c r="AM48"/>
      <c r="AN48" s="22">
        <f>IF(Base!AJ44="",Base!AK44,Base!AJ44)</f>
        <v>1.4629096464686899</v>
      </c>
      <c r="AO48" s="22">
        <f>IF(Base!AL44="",Base!AM44,Base!AL44)</f>
        <v>1.37790169345681</v>
      </c>
      <c r="AP48" s="22">
        <f>IF(Base!AN44="",Base!AO44,Base!AN44)</f>
        <v>1.19349120417064</v>
      </c>
      <c r="AQ48" s="22">
        <f>IF(Base!AP44="",Base!AQ44,Base!AP44)</f>
        <v>2.2066241285683601</v>
      </c>
      <c r="AR48" s="22">
        <f>IF(Base!AR44="",Base!AS44,Base!AR44)</f>
        <v>2.0194261835749798</v>
      </c>
      <c r="AS48" s="22">
        <f t="shared" si="5"/>
        <v>1.4629096464686899</v>
      </c>
      <c r="AT48" s="22">
        <f t="shared" si="6"/>
        <v>1.652070571247896</v>
      </c>
      <c r="AU48"/>
      <c r="AV48" s="39"/>
      <c r="AW48" s="39"/>
      <c r="AX48" s="39"/>
      <c r="AY48" s="39"/>
      <c r="AZ48" s="39"/>
      <c r="BA48" s="39" t="str">
        <f t="shared" si="13"/>
        <v>-x-</v>
      </c>
      <c r="BB48" s="39" t="str">
        <f t="shared" si="14"/>
        <v>-x-</v>
      </c>
    </row>
    <row r="49" spans="1:54" s="10" customFormat="1" x14ac:dyDescent="0.25">
      <c r="A49" s="1"/>
      <c r="B49" s="14" t="s">
        <v>133</v>
      </c>
      <c r="C49" s="15" t="s">
        <v>206</v>
      </c>
      <c r="D49" s="15" t="s">
        <v>261</v>
      </c>
      <c r="E49" s="41">
        <v>38403.005550000002</v>
      </c>
      <c r="F49"/>
      <c r="G49" s="22">
        <v>31.2594368801219</v>
      </c>
      <c r="H49" s="22">
        <v>25.416786761838001</v>
      </c>
      <c r="I49" s="22">
        <v>13.373457458321401</v>
      </c>
      <c r="J49" s="22">
        <v>12.4841967449174</v>
      </c>
      <c r="K49" s="22">
        <v>28.596204142173502</v>
      </c>
      <c r="L49" s="22">
        <f t="shared" si="0"/>
        <v>25.416786761838001</v>
      </c>
      <c r="M49" s="22">
        <f t="shared" si="7"/>
        <v>22.226016397474442</v>
      </c>
      <c r="N49"/>
      <c r="O49" s="22">
        <f>IF(Base!C45="",Base!D45,Base!C45)</f>
        <v>12.2636780065222</v>
      </c>
      <c r="P49" s="22">
        <f>IF(Base!E45,Base!F45,Base!E45)</f>
        <v>15.365505792156901</v>
      </c>
      <c r="Q49" s="22">
        <f>IF(Base!G45,Base!H45,Base!G45)</f>
        <v>9.9587669572210906</v>
      </c>
      <c r="R49" s="22">
        <f>IF(Base!I45,Base!J45,Base!I45)</f>
        <v>8.7580894592683798</v>
      </c>
      <c r="S49" s="22">
        <f>IF(Base!K45="",Base!L45,Base!K45)</f>
        <v>10.4552440583648</v>
      </c>
      <c r="T49" s="22">
        <f t="shared" si="1"/>
        <v>10.4552440583648</v>
      </c>
      <c r="U49" s="22">
        <f t="shared" si="2"/>
        <v>11.360256854706673</v>
      </c>
      <c r="V49"/>
      <c r="W49" s="16">
        <f>IF(Base!N45="",Base!O45,Base!N45)</f>
        <v>1.80371621011318E-3</v>
      </c>
      <c r="X49" s="16">
        <f>IF(Base!P45="",Base!Q45,Base!P45)</f>
        <v>1.0787257135723401E-3</v>
      </c>
      <c r="Y49" s="16">
        <f>IF(Base!R45="",Base!S45,Base!R45)</f>
        <v>3.3906884985772198E-2</v>
      </c>
      <c r="Z49" s="16">
        <f>IF(Base!T45="",Base!U45,Base!T45)</f>
        <v>2.0109083620700401E-2</v>
      </c>
      <c r="AA49" s="16">
        <f>IF(Base!V45="",Base!W45,Base!V45)</f>
        <v>2.8662307586910202E-3</v>
      </c>
      <c r="AB49" s="16">
        <f t="shared" si="3"/>
        <v>2.8662307586910202E-3</v>
      </c>
      <c r="AC49" s="16">
        <f t="shared" si="4"/>
        <v>1.1952928257769826E-2</v>
      </c>
      <c r="AD49"/>
      <c r="AE49" s="22">
        <f>IF(Base!Y45="",Base!Z45,Base!Y45)</f>
        <v>8.0129428906220692</v>
      </c>
      <c r="AF49" s="22">
        <f>IF(Base!AA45="",Base!AB45,Base!AA45)</f>
        <v>32.273787969665101</v>
      </c>
      <c r="AG49" s="22">
        <f>IF(Base!AC45="",Base!AD45,Base!AC45)</f>
        <v>2.72021672250776</v>
      </c>
      <c r="AH49" s="22">
        <f>IF(Base!AE45="",Base!AF45,Base!AE45)</f>
        <v>3.57726162023391</v>
      </c>
      <c r="AI49" s="22">
        <f>IF(Base!AG45="",Base!AH45,Base!AG45)</f>
        <v>2.0960817955674398</v>
      </c>
      <c r="AJ49" s="22">
        <f t="shared" si="8"/>
        <v>32.273787969665101</v>
      </c>
      <c r="AK49" s="22">
        <f t="shared" si="9"/>
        <v>6.4946878796427521E-2</v>
      </c>
      <c r="AL49" s="22">
        <f t="shared" si="10"/>
        <v>4.101625757232795</v>
      </c>
      <c r="AM49"/>
      <c r="AN49" s="22">
        <f>IF(Base!AJ45="",Base!AK45,Base!AJ45)</f>
        <v>2.3377804316769502</v>
      </c>
      <c r="AO49" s="22">
        <f>IF(Base!AL45="",Base!AM45,Base!AL45)</f>
        <v>3.6373870344614301</v>
      </c>
      <c r="AP49" s="22">
        <f>IF(Base!AN45="",Base!AO45,Base!AN45)</f>
        <v>1.5956006983469699</v>
      </c>
      <c r="AQ49" s="22">
        <f>IF(Base!AP45="",Base!AQ45,Base!AP45)</f>
        <v>2.18512828835446</v>
      </c>
      <c r="AR49" s="22">
        <f>IF(Base!AR45="",Base!AS45,Base!AR45)</f>
        <v>1.98813362986766</v>
      </c>
      <c r="AS49" s="22">
        <f t="shared" si="5"/>
        <v>2.18512828835446</v>
      </c>
      <c r="AT49" s="22">
        <f t="shared" si="6"/>
        <v>2.3488060165414941</v>
      </c>
      <c r="AU49"/>
      <c r="AV49" s="39">
        <v>0.50192920235531302</v>
      </c>
      <c r="AW49" s="39">
        <v>0.51324901853786298</v>
      </c>
      <c r="AX49" s="39">
        <v>0.82222561830531005</v>
      </c>
      <c r="AY49" s="39">
        <v>0.97131474705020104</v>
      </c>
      <c r="AZ49" s="39">
        <v>1.0968201975228999</v>
      </c>
      <c r="BA49" s="39">
        <f t="shared" si="13"/>
        <v>0.82222561830531005</v>
      </c>
      <c r="BB49" s="39">
        <f t="shared" si="14"/>
        <v>0.78110775675431732</v>
      </c>
    </row>
    <row r="50" spans="1:54" s="10" customFormat="1" x14ac:dyDescent="0.25">
      <c r="A50" s="1"/>
      <c r="B50" s="14" t="s">
        <v>134</v>
      </c>
      <c r="C50" s="15" t="s">
        <v>207</v>
      </c>
      <c r="D50" s="15" t="s">
        <v>262</v>
      </c>
      <c r="E50" s="41">
        <v>18000</v>
      </c>
      <c r="F50"/>
      <c r="G50" s="22">
        <v>30.542324277601399</v>
      </c>
      <c r="H50" s="22">
        <v>68.919005400268404</v>
      </c>
      <c r="I50" s="22">
        <v>113.885917064152</v>
      </c>
      <c r="J50" s="22">
        <v>252.67515660054099</v>
      </c>
      <c r="K50" s="22">
        <v>14.438591467245701</v>
      </c>
      <c r="L50" s="22">
        <f t="shared" si="0"/>
        <v>68.919005400268404</v>
      </c>
      <c r="M50" s="22">
        <f t="shared" si="7"/>
        <v>22.490457872423548</v>
      </c>
      <c r="N50"/>
      <c r="O50" s="22">
        <f>IF(Base!C46="",Base!D46,Base!C46)</f>
        <v>14.3765094986011</v>
      </c>
      <c r="P50" s="22">
        <f>IF(Base!E46,Base!F46,Base!E46)</f>
        <v>19.6468196979258</v>
      </c>
      <c r="Q50" s="22">
        <f>IF(Base!G46,Base!H46,Base!G46)</f>
        <v>12.098540317660101</v>
      </c>
      <c r="R50" s="22">
        <f>IF(Base!I46,Base!J46,Base!I46)</f>
        <v>14.748852129952899</v>
      </c>
      <c r="S50" s="22">
        <f>IF(Base!K46="",Base!L46,Base!K46)</f>
        <v>9.2881171508197404</v>
      </c>
      <c r="T50" s="22">
        <f t="shared" si="1"/>
        <v>14.3765094986011</v>
      </c>
      <c r="U50" s="22">
        <f t="shared" si="2"/>
        <v>14.031767758991929</v>
      </c>
      <c r="V50"/>
      <c r="W50" s="16">
        <f>IF(Base!N46="",Base!O46,Base!N46)</f>
        <v>0.13329060868753001</v>
      </c>
      <c r="X50" s="16">
        <f>IF(Base!P46="",Base!Q46,Base!P46)</f>
        <v>0.178561535686313</v>
      </c>
      <c r="Y50" s="16">
        <f>IF(Base!R46="",Base!S46,Base!R46)</f>
        <v>0.22173712647083399</v>
      </c>
      <c r="Z50" s="16">
        <f>IF(Base!T46="",Base!U46,Base!T46)</f>
        <v>0.27789846501458698</v>
      </c>
      <c r="AA50" s="16">
        <f>IF(Base!V46="",Base!W46,Base!V46)</f>
        <v>0.22972985984321001</v>
      </c>
      <c r="AB50" s="16">
        <f t="shared" si="3"/>
        <v>0.22173712647083399</v>
      </c>
      <c r="AC50" s="16">
        <f t="shared" si="4"/>
        <v>0.20824351914049483</v>
      </c>
      <c r="AD50"/>
      <c r="AE50" s="22">
        <f>IF(Base!Y46="",Base!Z46,Base!Y46)</f>
        <v>4.4697834777907701</v>
      </c>
      <c r="AF50" s="22">
        <f>IF(Base!AA46="",Base!AB46,Base!AA46)</f>
        <v>5.38944308189821</v>
      </c>
      <c r="AG50" s="22">
        <f>IF(Base!AC46="",Base!AD46,Base!AC46)</f>
        <v>1.34904333316808</v>
      </c>
      <c r="AH50" s="22">
        <f>IF(Base!AE46="",Base!AF46,Base!AE46)</f>
        <v>0.89635645443104295</v>
      </c>
      <c r="AI50" s="22">
        <f>IF(Base!AG46="",Base!AH46,Base!AG46)</f>
        <v>1.17102471102589</v>
      </c>
      <c r="AJ50" s="22">
        <f t="shared" si="8"/>
        <v>5.38944308189821</v>
      </c>
      <c r="AK50" s="22">
        <f t="shared" si="9"/>
        <v>0.21728120943684678</v>
      </c>
      <c r="AL50" s="22">
        <f t="shared" si="10"/>
        <v>2.6551302116627986</v>
      </c>
      <c r="AM50"/>
      <c r="AN50" s="22">
        <f>IF(Base!AJ46="",Base!AK46,Base!AJ46)</f>
        <v>0.541079157764216</v>
      </c>
      <c r="AO50" s="22">
        <f>IF(Base!AL46="",Base!AM46,Base!AL46)</f>
        <v>0.34673188726492299</v>
      </c>
      <c r="AP50" s="22">
        <f>IF(Base!AN46="",Base!AO46,Base!AN46)</f>
        <v>0.25930707917996199</v>
      </c>
      <c r="AQ50" s="22">
        <f>IF(Base!AP46="",Base!AQ46,Base!AP46)</f>
        <v>0.156073193804104</v>
      </c>
      <c r="AR50" s="22">
        <f>IF(Base!AR46="",Base!AS46,Base!AR46)</f>
        <v>0.19524455845271399</v>
      </c>
      <c r="AS50" s="22">
        <f t="shared" si="5"/>
        <v>0.25930707917996199</v>
      </c>
      <c r="AT50" s="22">
        <f t="shared" si="6"/>
        <v>0.29968717529318384</v>
      </c>
      <c r="AU50"/>
      <c r="AV50" s="39">
        <v>0.48399621565249601</v>
      </c>
      <c r="AW50" s="39">
        <v>0.47303576926424301</v>
      </c>
      <c r="AX50" s="39">
        <v>0.364316809882894</v>
      </c>
      <c r="AY50" s="39">
        <v>0.38714082190426802</v>
      </c>
      <c r="AZ50" s="39">
        <v>0.39697343147463499</v>
      </c>
      <c r="BA50" s="39">
        <f t="shared" si="13"/>
        <v>0.39697343147463499</v>
      </c>
      <c r="BB50" s="39">
        <f t="shared" si="14"/>
        <v>0.42109260963570722</v>
      </c>
    </row>
    <row r="51" spans="1:54" s="10" customFormat="1" x14ac:dyDescent="0.25">
      <c r="A51" s="1"/>
      <c r="B51" s="14" t="s">
        <v>135</v>
      </c>
      <c r="C51" s="15" t="s">
        <v>208</v>
      </c>
      <c r="D51" s="15" t="s">
        <v>263</v>
      </c>
      <c r="E51" s="41">
        <v>404.5999175</v>
      </c>
      <c r="F51"/>
      <c r="G51" s="22">
        <v>25.563642953697101</v>
      </c>
      <c r="H51" s="22">
        <v>-4917.6800490915803</v>
      </c>
      <c r="I51" s="22">
        <v>336.121420357376</v>
      </c>
      <c r="J51" s="22">
        <v>-2.6736523021827501</v>
      </c>
      <c r="K51" s="22">
        <v>-8.3310783931665409</v>
      </c>
      <c r="L51" s="22">
        <f t="shared" si="0"/>
        <v>-2.6736523021827501</v>
      </c>
      <c r="M51" s="22">
        <f t="shared" si="7"/>
        <v>25.563642953697101</v>
      </c>
      <c r="N51"/>
      <c r="O51" s="22">
        <f>IF(Base!C47="",Base!D47,Base!C47)</f>
        <v>16.1660931638908</v>
      </c>
      <c r="P51" s="22">
        <f>IF(Base!E47,Base!F47,Base!E47)</f>
        <v>297.73272286774602</v>
      </c>
      <c r="Q51" s="22">
        <f>IF(Base!G47,Base!H47,Base!G47)</f>
        <v>9.9406722906132892</v>
      </c>
      <c r="R51" s="22">
        <f>IF(Base!I47,Base!J47,Base!I47)</f>
        <v>-50.4669820912532</v>
      </c>
      <c r="S51" s="22">
        <f>IF(Base!K47="",Base!L47,Base!K47)</f>
        <v>-1485.56667702086</v>
      </c>
      <c r="T51" s="22">
        <f t="shared" si="1"/>
        <v>9.9406722906132892</v>
      </c>
      <c r="U51" s="22">
        <f t="shared" si="2"/>
        <v>13.053382727252044</v>
      </c>
      <c r="V51"/>
      <c r="W51" s="16">
        <f>IF(Base!N47="",Base!O47,Base!N47)</f>
        <v>0.111680899737694</v>
      </c>
      <c r="X51" s="16">
        <f>IF(Base!P47="",Base!Q47,Base!P47)</f>
        <v>0.107496260806365</v>
      </c>
      <c r="Y51" s="16">
        <f>IF(Base!R47="",Base!S47,Base!R47)</f>
        <v>0.259110893987818</v>
      </c>
      <c r="Z51" s="16">
        <f>IF(Base!T47="",Base!U47,Base!T47)</f>
        <v>0.34400058702507502</v>
      </c>
      <c r="AA51" s="16">
        <f>IF(Base!V47="",Base!W47,Base!V47)</f>
        <v>0.236030446851801</v>
      </c>
      <c r="AB51" s="16">
        <f t="shared" si="3"/>
        <v>0.236030446851801</v>
      </c>
      <c r="AC51" s="16">
        <f t="shared" si="4"/>
        <v>0.2116638176817506</v>
      </c>
      <c r="AD51"/>
      <c r="AE51" s="22">
        <f>IF(Base!Y47="",Base!Z47,Base!Y47)</f>
        <v>3.4295449998935501</v>
      </c>
      <c r="AF51" s="22">
        <f>IF(Base!AA47="",Base!AB47,Base!AA47)</f>
        <v>4.6119291407085301</v>
      </c>
      <c r="AG51" s="22">
        <f>IF(Base!AC47="",Base!AD47,Base!AC47)</f>
        <v>2.1007160314038602</v>
      </c>
      <c r="AH51" s="22">
        <f>IF(Base!AE47="",Base!AF47,Base!AE47)</f>
        <v>2.2754355752112998</v>
      </c>
      <c r="AI51" s="22">
        <f>IF(Base!AG47="",Base!AH47,Base!AG47)</f>
        <v>2.9706245371489799</v>
      </c>
      <c r="AJ51" s="22">
        <f t="shared" si="8"/>
        <v>4.6119291407085301</v>
      </c>
      <c r="AK51" s="22">
        <f t="shared" si="9"/>
        <v>0.64411755829635386</v>
      </c>
      <c r="AL51" s="22">
        <f t="shared" si="10"/>
        <v>3.0776500568732441</v>
      </c>
      <c r="AM51"/>
      <c r="AN51" s="22">
        <f>IF(Base!AJ47="",Base!AK47,Base!AJ47)</f>
        <v>1.5528175964136599</v>
      </c>
      <c r="AO51" s="22">
        <f>IF(Base!AL47="",Base!AM47,Base!AL47)</f>
        <v>2.0659070948167901</v>
      </c>
      <c r="AP51" s="22">
        <f>IF(Base!AN47="",Base!AO47,Base!AN47)</f>
        <v>0.89761406529578402</v>
      </c>
      <c r="AQ51" s="22">
        <f>IF(Base!AP47="",Base!AQ47,Base!AP47)</f>
        <v>0.57914309968873601</v>
      </c>
      <c r="AR51" s="22">
        <f>IF(Base!AR47="",Base!AS47,Base!AR47)</f>
        <v>0.89023976536373095</v>
      </c>
      <c r="AS51" s="22">
        <f t="shared" si="5"/>
        <v>0.89761406529578402</v>
      </c>
      <c r="AT51" s="22">
        <f t="shared" si="6"/>
        <v>1.19714432431574</v>
      </c>
      <c r="AU51"/>
      <c r="AV51" s="39">
        <v>0.45333801053038802</v>
      </c>
      <c r="AW51" s="39">
        <v>0.39746022549525201</v>
      </c>
      <c r="AX51" s="39">
        <v>0.572301057532968</v>
      </c>
      <c r="AY51" s="39">
        <v>0.196394562258774</v>
      </c>
      <c r="AZ51" s="39">
        <v>0.42265507870661201</v>
      </c>
      <c r="BA51" s="39">
        <f t="shared" si="13"/>
        <v>0.42265507870661201</v>
      </c>
      <c r="BB51" s="39">
        <f t="shared" si="14"/>
        <v>0.40842978690479886</v>
      </c>
    </row>
    <row r="52" spans="1:54" s="10" customFormat="1" x14ac:dyDescent="0.25">
      <c r="A52" s="1"/>
      <c r="B52" s="14" t="s">
        <v>136</v>
      </c>
      <c r="C52" s="15" t="s">
        <v>209</v>
      </c>
      <c r="D52" s="15" t="s">
        <v>263</v>
      </c>
      <c r="E52" s="41"/>
      <c r="F52"/>
      <c r="G52" s="22"/>
      <c r="H52" s="22"/>
      <c r="I52" s="22">
        <v>8.6747452591516794</v>
      </c>
      <c r="J52" s="22">
        <v>2.7037277041927199</v>
      </c>
      <c r="K52" s="22"/>
      <c r="L52" s="22">
        <f t="shared" si="0"/>
        <v>5.6892364816722001</v>
      </c>
      <c r="M52" s="22">
        <f t="shared" si="7"/>
        <v>5.6892364816722001</v>
      </c>
      <c r="N52"/>
      <c r="O52" s="22">
        <f>IF(Base!C48="",Base!D48,Base!C48)</f>
        <v>0</v>
      </c>
      <c r="P52" s="22">
        <f>IF(Base!E48,Base!F48,Base!E48)</f>
        <v>0</v>
      </c>
      <c r="Q52" s="22">
        <f>IF(Base!G48,Base!H48,Base!G48)</f>
        <v>1.3014018012982</v>
      </c>
      <c r="R52" s="22">
        <f>IF(Base!I48,Base!J48,Base!I48)</f>
        <v>2.1226010103018802</v>
      </c>
      <c r="S52" s="22">
        <f>IF(Base!K48="",Base!L48,Base!K48)</f>
        <v>0.26182418366170201</v>
      </c>
      <c r="T52" s="22">
        <f t="shared" si="1"/>
        <v>0.26182418366170201</v>
      </c>
      <c r="U52" s="22">
        <f t="shared" si="2"/>
        <v>1.2286089984205941</v>
      </c>
      <c r="V52"/>
      <c r="W52" s="16">
        <f>IF(Base!N48="",Base!O48,Base!N48)</f>
        <v>0</v>
      </c>
      <c r="X52" s="16">
        <f>IF(Base!P48="",Base!Q48,Base!P48)</f>
        <v>0.105527399785788</v>
      </c>
      <c r="Y52" s="16">
        <f>IF(Base!R48="",Base!S48,Base!R48)</f>
        <v>0.10358662813319799</v>
      </c>
      <c r="Z52" s="16">
        <f>IF(Base!T48="",Base!U48,Base!T48)</f>
        <v>8.3257070611580303E-2</v>
      </c>
      <c r="AA52" s="16">
        <f>IF(Base!V48="",Base!W48,Base!V48)</f>
        <v>5.7700499273269097E-2</v>
      </c>
      <c r="AB52" s="16">
        <f t="shared" si="3"/>
        <v>8.3257070611580303E-2</v>
      </c>
      <c r="AC52" s="16">
        <f t="shared" si="4"/>
        <v>7.0014319560767077E-2</v>
      </c>
      <c r="AD52"/>
      <c r="AE52" s="22">
        <f>IF(Base!Y48="",Base!Z48,Base!Y48)</f>
        <v>0</v>
      </c>
      <c r="AF52" s="22">
        <f>IF(Base!AA48="",Base!AB48,Base!AA48)</f>
        <v>1.7836712799216901</v>
      </c>
      <c r="AG52" s="22">
        <f>IF(Base!AC48="",Base!AD48,Base!AC48)</f>
        <v>1.5041163973874101</v>
      </c>
      <c r="AH52" s="22">
        <f>IF(Base!AE48="",Base!AF48,Base!AE48)</f>
        <v>1.1772753380919301</v>
      </c>
      <c r="AI52" s="22">
        <f>IF(Base!AG48="",Base!AH48,Base!AG48)</f>
        <v>1.0232851672299099</v>
      </c>
      <c r="AJ52" s="22">
        <f t="shared" si="8"/>
        <v>1.7836712799216901</v>
      </c>
      <c r="AK52" s="22">
        <f t="shared" si="9"/>
        <v>0.57369604968626065</v>
      </c>
      <c r="AL52" s="22">
        <f t="shared" si="10"/>
        <v>1.372087045657735</v>
      </c>
      <c r="AM52"/>
      <c r="AN52" s="22">
        <f>IF(Base!AJ48="",Base!AK48,Base!AJ48)</f>
        <v>0</v>
      </c>
      <c r="AO52" s="22">
        <f>IF(Base!AL48="",Base!AM48,Base!AL48)</f>
        <v>0</v>
      </c>
      <c r="AP52" s="22">
        <f>IF(Base!AN48="",Base!AO48,Base!AN48)</f>
        <v>0.15428677391469101</v>
      </c>
      <c r="AQ52" s="22">
        <f>IF(Base!AP48="",Base!AQ48,Base!AP48)</f>
        <v>0.12991788770000301</v>
      </c>
      <c r="AR52" s="22">
        <f>IF(Base!AR48="",Base!AS48,Base!AR48)</f>
        <v>0.102652166835924</v>
      </c>
      <c r="AS52" s="22">
        <f t="shared" si="5"/>
        <v>0.102652166835924</v>
      </c>
      <c r="AT52" s="22">
        <f t="shared" si="6"/>
        <v>0.12895227615020602</v>
      </c>
      <c r="AU52"/>
      <c r="AV52" s="39"/>
      <c r="AW52" s="39"/>
      <c r="AX52" s="39"/>
      <c r="AY52" s="39"/>
      <c r="AZ52" s="39"/>
      <c r="BA52" s="39" t="str">
        <f t="shared" si="13"/>
        <v>-x-</v>
      </c>
      <c r="BB52" s="39" t="str">
        <f t="shared" si="14"/>
        <v>-x-</v>
      </c>
    </row>
    <row r="53" spans="1:54" s="10" customFormat="1" x14ac:dyDescent="0.25">
      <c r="A53" s="1"/>
      <c r="B53" s="14" t="s">
        <v>137</v>
      </c>
      <c r="C53" s="15" t="s">
        <v>210</v>
      </c>
      <c r="D53" s="15" t="s">
        <v>264</v>
      </c>
      <c r="E53" s="41">
        <v>1216.91236035156</v>
      </c>
      <c r="F53"/>
      <c r="G53" s="22">
        <v>7.9165599800180599</v>
      </c>
      <c r="H53" s="22">
        <v>10.9301450943312</v>
      </c>
      <c r="I53" s="22">
        <v>8.3663715884031298</v>
      </c>
      <c r="J53" s="22">
        <v>12.054712585595601</v>
      </c>
      <c r="K53" s="22">
        <v>10.2362166616658</v>
      </c>
      <c r="L53" s="22">
        <f t="shared" si="0"/>
        <v>10.2362166616658</v>
      </c>
      <c r="M53" s="22">
        <f t="shared" si="7"/>
        <v>9.9008011820027573</v>
      </c>
      <c r="N53"/>
      <c r="O53" s="22">
        <f>IF(Base!C49="",Base!D49,Base!C49)</f>
        <v>6.4836523551493901</v>
      </c>
      <c r="P53" s="22">
        <f>IF(Base!E49,Base!F49,Base!E49)</f>
        <v>17.993876005348302</v>
      </c>
      <c r="Q53" s="22">
        <f>IF(Base!G49,Base!H49,Base!G49)</f>
        <v>13.1567488429428</v>
      </c>
      <c r="R53" s="22">
        <f>IF(Base!I49,Base!J49,Base!I49)</f>
        <v>11.460274563520199</v>
      </c>
      <c r="S53" s="22">
        <f>IF(Base!K49="",Base!L49,Base!K49)</f>
        <v>2.8101540104762499</v>
      </c>
      <c r="T53" s="22">
        <f t="shared" si="1"/>
        <v>11.460274563520199</v>
      </c>
      <c r="U53" s="22">
        <f t="shared" si="2"/>
        <v>10.380941155487388</v>
      </c>
      <c r="V53"/>
      <c r="W53" s="16">
        <f>IF(Base!N49="",Base!O49,Base!N49)</f>
        <v>3.26376196394631E-2</v>
      </c>
      <c r="X53" s="16">
        <f>IF(Base!P49="",Base!Q49,Base!P49)</f>
        <v>5.9229461640934497E-2</v>
      </c>
      <c r="Y53" s="16">
        <f>IF(Base!R49="",Base!S49,Base!R49)</f>
        <v>7.8101805752230594E-2</v>
      </c>
      <c r="Z53" s="16">
        <f>IF(Base!T49="",Base!U49,Base!T49)</f>
        <v>5.5079033955189503E-2</v>
      </c>
      <c r="AA53" s="16">
        <f>IF(Base!V49="",Base!W49,Base!V49)</f>
        <v>6.1443781628477197E-2</v>
      </c>
      <c r="AB53" s="16">
        <f t="shared" si="3"/>
        <v>5.9229461640934497E-2</v>
      </c>
      <c r="AC53" s="16">
        <f t="shared" si="4"/>
        <v>5.7298340523258981E-2</v>
      </c>
      <c r="AD53"/>
      <c r="AE53" s="22">
        <f>IF(Base!Y49="",Base!Z49,Base!Y49)</f>
        <v>3.3596512852818701</v>
      </c>
      <c r="AF53" s="22">
        <f>IF(Base!AA49="",Base!AB49,Base!AA49)</f>
        <v>4.2711185936423099</v>
      </c>
      <c r="AG53" s="22">
        <f>IF(Base!AC49="",Base!AD49,Base!AC49)</f>
        <v>1.1062649417835899</v>
      </c>
      <c r="AH53" s="22">
        <f>IF(Base!AE49="",Base!AF49,Base!AE49)</f>
        <v>0.64784936608793897</v>
      </c>
      <c r="AI53" s="22">
        <f>IF(Base!AG49="",Base!AH49,Base!AG49)</f>
        <v>0.67276544602009403</v>
      </c>
      <c r="AJ53" s="22">
        <f t="shared" si="8"/>
        <v>4.2711185936423099</v>
      </c>
      <c r="AK53" s="22">
        <f t="shared" si="9"/>
        <v>0.15751504699998869</v>
      </c>
      <c r="AL53" s="22">
        <f t="shared" si="10"/>
        <v>2.0115299265631608</v>
      </c>
      <c r="AM53"/>
      <c r="AN53" s="22">
        <f>IF(Base!AJ49="",Base!AK49,Base!AJ49)</f>
        <v>0.88717061827355803</v>
      </c>
      <c r="AO53" s="22">
        <f>IF(Base!AL49="",Base!AM49,Base!AL49)</f>
        <v>1.0398012779205601</v>
      </c>
      <c r="AP53" s="22">
        <f>IF(Base!AN49="",Base!AO49,Base!AN49)</f>
        <v>0.52134244718763501</v>
      </c>
      <c r="AQ53" s="22">
        <f>IF(Base!AP49="",Base!AQ49,Base!AP49)</f>
        <v>0.44764161259718099</v>
      </c>
      <c r="AR53" s="22">
        <f>IF(Base!AR49="",Base!AS49,Base!AR49)</f>
        <v>0.41644206289947799</v>
      </c>
      <c r="AS53" s="22">
        <f t="shared" si="5"/>
        <v>0.52134244718763501</v>
      </c>
      <c r="AT53" s="22">
        <f t="shared" si="6"/>
        <v>0.66247960377568238</v>
      </c>
      <c r="AU53"/>
      <c r="AV53" s="39">
        <v>0.48604587937688798</v>
      </c>
      <c r="AW53" s="39">
        <v>0.51284933654096698</v>
      </c>
      <c r="AX53" s="39">
        <v>0.56865340320018698</v>
      </c>
      <c r="AY53" s="39">
        <v>0.55824355747063203</v>
      </c>
      <c r="AZ53" s="39">
        <v>0.76891844363672102</v>
      </c>
      <c r="BA53" s="39">
        <f t="shared" si="13"/>
        <v>0.55824355747063203</v>
      </c>
      <c r="BB53" s="39">
        <f t="shared" si="14"/>
        <v>0.57894212404507894</v>
      </c>
    </row>
    <row r="54" spans="1:54" s="10" customFormat="1" x14ac:dyDescent="0.25">
      <c r="A54" s="1"/>
      <c r="B54" s="14" t="s">
        <v>138</v>
      </c>
      <c r="C54" s="15" t="s">
        <v>211</v>
      </c>
      <c r="D54" s="15" t="s">
        <v>265</v>
      </c>
      <c r="E54" s="41">
        <v>9950.2115374999994</v>
      </c>
      <c r="F54"/>
      <c r="G54" s="22">
        <v>129.594315127702</v>
      </c>
      <c r="H54" s="22">
        <v>65.871839347528294</v>
      </c>
      <c r="I54" s="22">
        <v>-65.177377194981105</v>
      </c>
      <c r="J54" s="22">
        <v>-17.561155148869101</v>
      </c>
      <c r="K54" s="22">
        <v>23.372389454132598</v>
      </c>
      <c r="L54" s="22">
        <f t="shared" si="0"/>
        <v>23.372389454132598</v>
      </c>
      <c r="M54" s="22">
        <f t="shared" si="7"/>
        <v>23.372389454132598</v>
      </c>
      <c r="N54"/>
      <c r="O54" s="22">
        <f>IF(Base!C50="",Base!D50,Base!C50)</f>
        <v>30.003488531569001</v>
      </c>
      <c r="P54" s="22">
        <f>IF(Base!E50,Base!F50,Base!E50)</f>
        <v>18.991540565242801</v>
      </c>
      <c r="Q54" s="22">
        <f>IF(Base!G50,Base!H50,Base!G50)</f>
        <v>25.892721454001698</v>
      </c>
      <c r="R54" s="22">
        <f>IF(Base!I50,Base!J50,Base!I50)</f>
        <v>6.7794692530587799</v>
      </c>
      <c r="S54" s="22">
        <f>IF(Base!K50="",Base!L50,Base!K50)</f>
        <v>6.8766844880519802</v>
      </c>
      <c r="T54" s="22">
        <f t="shared" si="1"/>
        <v>18.991540565242801</v>
      </c>
      <c r="U54" s="22">
        <f t="shared" si="2"/>
        <v>17.708780858384852</v>
      </c>
      <c r="V54"/>
      <c r="W54" s="16">
        <f>IF(Base!N50="",Base!O50,Base!N50)</f>
        <v>0.105790650195995</v>
      </c>
      <c r="X54" s="16">
        <f>IF(Base!P50="",Base!Q50,Base!P50)</f>
        <v>0.12867321543628299</v>
      </c>
      <c r="Y54" s="16">
        <f>IF(Base!R50="",Base!S50,Base!R50)</f>
        <v>0.21725205843453299</v>
      </c>
      <c r="Z54" s="16">
        <f>IF(Base!T50="",Base!U50,Base!T50)</f>
        <v>0.17538779061083901</v>
      </c>
      <c r="AA54" s="16">
        <f>IF(Base!V50="",Base!W50,Base!V50)</f>
        <v>9.2694775546260599E-2</v>
      </c>
      <c r="AB54" s="16">
        <f t="shared" si="3"/>
        <v>0.12867321543628299</v>
      </c>
      <c r="AC54" s="16">
        <f t="shared" si="4"/>
        <v>0.14395969804478212</v>
      </c>
      <c r="AD54"/>
      <c r="AE54" s="22">
        <f>IF(Base!Y50="",Base!Z50,Base!Y50)</f>
        <v>3.2429943784809399</v>
      </c>
      <c r="AF54" s="22">
        <f>IF(Base!AA50="",Base!AB50,Base!AA50)</f>
        <v>2.0438518931187</v>
      </c>
      <c r="AG54" s="22">
        <f>IF(Base!AC50="",Base!AD50,Base!AC50)</f>
        <v>0.62303681869434502</v>
      </c>
      <c r="AH54" s="22">
        <f>IF(Base!AE50="",Base!AF50,Base!AE50)</f>
        <v>0.54976288245416105</v>
      </c>
      <c r="AI54" s="22">
        <f>IF(Base!AG50="",Base!AH50,Base!AG50)</f>
        <v>0.70550342497426799</v>
      </c>
      <c r="AJ54" s="22">
        <f t="shared" si="8"/>
        <v>3.2429943784809399</v>
      </c>
      <c r="AK54" s="22">
        <f t="shared" si="9"/>
        <v>0.217546915793525</v>
      </c>
      <c r="AL54" s="22">
        <f t="shared" si="10"/>
        <v>1.4330298795444825</v>
      </c>
      <c r="AM54"/>
      <c r="AN54" s="22">
        <f>IF(Base!AJ50="",Base!AK50,Base!AJ50)</f>
        <v>3.3550022314120702</v>
      </c>
      <c r="AO54" s="22">
        <f>IF(Base!AL50="",Base!AM50,Base!AL50)</f>
        <v>2.7730385382747</v>
      </c>
      <c r="AP54" s="22">
        <f>IF(Base!AN50="",Base!AO50,Base!AN50)</f>
        <v>1.4816144881388</v>
      </c>
      <c r="AQ54" s="22">
        <f>IF(Base!AP50="",Base!AQ50,Base!AP50)</f>
        <v>0.903599217901501</v>
      </c>
      <c r="AR54" s="22">
        <f>IF(Base!AR50="",Base!AS50,Base!AR50)</f>
        <v>1.2672231382093699</v>
      </c>
      <c r="AS54" s="22">
        <f t="shared" si="5"/>
        <v>1.4816144881388</v>
      </c>
      <c r="AT54" s="22">
        <f t="shared" si="6"/>
        <v>1.956095522787288</v>
      </c>
      <c r="AU54"/>
      <c r="AV54" s="39">
        <v>0.58636450506855897</v>
      </c>
      <c r="AW54" s="39">
        <v>0.62045643684086804</v>
      </c>
      <c r="AX54" s="39">
        <v>0.67105610307771701</v>
      </c>
      <c r="AY54" s="39">
        <v>0.59560512852203795</v>
      </c>
      <c r="AZ54" s="39">
        <v>0.56687498502287803</v>
      </c>
      <c r="BA54" s="39">
        <f t="shared" si="13"/>
        <v>0.59560512852203795</v>
      </c>
      <c r="BB54" s="39">
        <f t="shared" si="14"/>
        <v>0.60807143170641198</v>
      </c>
    </row>
    <row r="55" spans="1:54" s="10" customFormat="1" x14ac:dyDescent="0.25">
      <c r="A55" s="1"/>
      <c r="B55" s="14" t="s">
        <v>139</v>
      </c>
      <c r="C55" s="15" t="s">
        <v>212</v>
      </c>
      <c r="D55" s="15" t="s">
        <v>266</v>
      </c>
      <c r="E55" s="41">
        <v>26995.256859000001</v>
      </c>
      <c r="F55"/>
      <c r="G55" s="22">
        <v>13.13150428464</v>
      </c>
      <c r="H55" s="22">
        <v>3.0393376112260699</v>
      </c>
      <c r="I55" s="22">
        <v>-97.597857307293495</v>
      </c>
      <c r="J55" s="22">
        <v>-1.17107364741787</v>
      </c>
      <c r="K55" s="22">
        <v>2.3173883474082699</v>
      </c>
      <c r="L55" s="22">
        <f t="shared" si="0"/>
        <v>2.3173883474082699</v>
      </c>
      <c r="M55" s="22">
        <f t="shared" si="7"/>
        <v>6.1627434144247788</v>
      </c>
      <c r="N55"/>
      <c r="O55" s="22">
        <f>IF(Base!C51="",Base!D51,Base!C51)</f>
        <v>13.006654018900001</v>
      </c>
      <c r="P55" s="22">
        <f>IF(Base!E51,Base!F51,Base!E51)</f>
        <v>22.208616686868499</v>
      </c>
      <c r="Q55" s="22">
        <f>IF(Base!G51,Base!H51,Base!G51)</f>
        <v>15.2741339549248</v>
      </c>
      <c r="R55" s="22">
        <f>IF(Base!I51,Base!J51,Base!I51)</f>
        <v>236.46969932294499</v>
      </c>
      <c r="S55" s="22">
        <f>IF(Base!K51="",Base!L51,Base!K51)</f>
        <v>7.28374122107925</v>
      </c>
      <c r="T55" s="22">
        <f t="shared" si="1"/>
        <v>15.2741339549248</v>
      </c>
      <c r="U55" s="22">
        <f t="shared" si="2"/>
        <v>14.443286470443137</v>
      </c>
      <c r="V55"/>
      <c r="W55" s="16">
        <f>IF(Base!N51="",Base!O51,Base!N51)</f>
        <v>0.86739352881326304</v>
      </c>
      <c r="X55" s="16">
        <f>IF(Base!P51="",Base!Q51,Base!P51)</f>
        <v>0.82438408576534095</v>
      </c>
      <c r="Y55" s="16">
        <f>IF(Base!R51="",Base!S51,Base!R51)</f>
        <v>0.908212816596497</v>
      </c>
      <c r="Z55" s="16">
        <f>IF(Base!T51="",Base!U51,Base!T51)</f>
        <v>0.917563009198057</v>
      </c>
      <c r="AA55" s="16">
        <f>IF(Base!V51="",Base!W51,Base!V51)</f>
        <v>0.93611712871584996</v>
      </c>
      <c r="AB55" s="16">
        <f t="shared" si="3"/>
        <v>0.908212816596497</v>
      </c>
      <c r="AC55" s="16">
        <f t="shared" si="4"/>
        <v>0.89073411381780154</v>
      </c>
      <c r="AD55"/>
      <c r="AE55" s="22">
        <f>IF(Base!Y51="",Base!Z51,Base!Y51)</f>
        <v>5.6846338894465598</v>
      </c>
      <c r="AF55" s="22">
        <f>IF(Base!AA51="",Base!AB51,Base!AA51)</f>
        <v>1.0283166781427999</v>
      </c>
      <c r="AG55" s="22">
        <f>IF(Base!AC51="",Base!AD51,Base!AC51)</f>
        <v>0.65696540740646003</v>
      </c>
      <c r="AH55" s="22">
        <f>IF(Base!AE51="",Base!AF51,Base!AE51)</f>
        <v>0.85605020873663296</v>
      </c>
      <c r="AI55" s="22">
        <f>IF(Base!AG51="",Base!AH51,Base!AG51)</f>
        <v>0.47254812713754302</v>
      </c>
      <c r="AJ55" s="22">
        <f t="shared" si="8"/>
        <v>5.6846338894465598</v>
      </c>
      <c r="AK55" s="22">
        <f t="shared" si="9"/>
        <v>8.3127275445974064E-2</v>
      </c>
      <c r="AL55" s="22">
        <f t="shared" si="10"/>
        <v>1.7397028621739992</v>
      </c>
      <c r="AM55"/>
      <c r="AN55" s="22">
        <f>IF(Base!AJ51="",Base!AK51,Base!AJ51)</f>
        <v>0.25349641486718599</v>
      </c>
      <c r="AO55" s="22">
        <f>IF(Base!AL51="",Base!AM51,Base!AL51)</f>
        <v>0.39127487342739198</v>
      </c>
      <c r="AP55" s="22">
        <f>IF(Base!AN51="",Base!AO51,Base!AN51)</f>
        <v>1.5734824679038899</v>
      </c>
      <c r="AQ55" s="22">
        <f>IF(Base!AP51="",Base!AQ51,Base!AP51)</f>
        <v>0.33566027329743497</v>
      </c>
      <c r="AR55" s="22">
        <f>IF(Base!AR51="",Base!AS51,Base!AR51)</f>
        <v>0.28180824130140503</v>
      </c>
      <c r="AS55" s="22">
        <f t="shared" si="5"/>
        <v>0.33566027329743497</v>
      </c>
      <c r="AT55" s="22">
        <f t="shared" si="6"/>
        <v>0.56714445415946169</v>
      </c>
      <c r="AU55"/>
      <c r="AV55" s="39">
        <v>0.82522370786773502</v>
      </c>
      <c r="AW55" s="39">
        <v>0.86354886173103296</v>
      </c>
      <c r="AX55" s="39">
        <v>0.878312799938612</v>
      </c>
      <c r="AY55" s="39">
        <v>0.80586515531013003</v>
      </c>
      <c r="AZ55" s="39">
        <v>0.86024541895039897</v>
      </c>
      <c r="BA55" s="39">
        <f t="shared" si="13"/>
        <v>0.86024541895039897</v>
      </c>
      <c r="BB55" s="39">
        <f t="shared" si="14"/>
        <v>0.84663918875958166</v>
      </c>
    </row>
    <row r="56" spans="1:54" s="10" customFormat="1" x14ac:dyDescent="0.25">
      <c r="A56" s="1"/>
      <c r="B56" s="14" t="s">
        <v>140</v>
      </c>
      <c r="C56" s="15" t="s">
        <v>213</v>
      </c>
      <c r="D56" s="15" t="s">
        <v>266</v>
      </c>
      <c r="E56" s="41">
        <v>39064.355499999998</v>
      </c>
      <c r="F56"/>
      <c r="G56" s="22">
        <v>22.686703497456602</v>
      </c>
      <c r="H56" s="22">
        <v>2.3363570576693702</v>
      </c>
      <c r="I56" s="22">
        <v>-59.329489766852902</v>
      </c>
      <c r="J56" s="22">
        <v>-2.2175333336526801</v>
      </c>
      <c r="K56" s="22">
        <v>2.2858638885300002</v>
      </c>
      <c r="L56" s="22">
        <f t="shared" si="0"/>
        <v>2.2858638885300002</v>
      </c>
      <c r="M56" s="22">
        <f t="shared" si="7"/>
        <v>9.10297481455199</v>
      </c>
      <c r="N56"/>
      <c r="O56" s="22">
        <f>IF(Base!C52="",Base!D52,Base!C52)</f>
        <v>11.0741049993376</v>
      </c>
      <c r="P56" s="22">
        <f>IF(Base!E52,Base!F52,Base!E52)</f>
        <v>3.0222186037863099</v>
      </c>
      <c r="Q56" s="22">
        <f>IF(Base!G52,Base!H52,Base!G52)</f>
        <v>27.051604605600001</v>
      </c>
      <c r="R56" s="22">
        <f>IF(Base!I52,Base!J52,Base!I52)</f>
        <v>-4.7401620919190499</v>
      </c>
      <c r="S56" s="22">
        <f>IF(Base!K52="",Base!L52,Base!K52)</f>
        <v>2.53058058913666</v>
      </c>
      <c r="T56" s="22">
        <f t="shared" si="1"/>
        <v>3.0222186037863099</v>
      </c>
      <c r="U56" s="22">
        <f t="shared" si="2"/>
        <v>10.919627199465143</v>
      </c>
      <c r="V56"/>
      <c r="W56" s="16">
        <f>IF(Base!N52="",Base!O52,Base!N52)</f>
        <v>0.232018386043783</v>
      </c>
      <c r="X56" s="16">
        <f>IF(Base!P52="",Base!Q52,Base!P52)</f>
        <v>0.225684292636288</v>
      </c>
      <c r="Y56" s="16">
        <f>IF(Base!R52="",Base!S52,Base!R52)</f>
        <v>0.463436928767478</v>
      </c>
      <c r="Z56" s="16">
        <f>IF(Base!T52="",Base!U52,Base!T52)</f>
        <v>0.47577844547224202</v>
      </c>
      <c r="AA56" s="16">
        <f>IF(Base!V52="",Base!W52,Base!V52)</f>
        <v>0.50494790021388303</v>
      </c>
      <c r="AB56" s="16">
        <f t="shared" si="3"/>
        <v>0.463436928767478</v>
      </c>
      <c r="AC56" s="16">
        <f t="shared" si="4"/>
        <v>0.3803731906267348</v>
      </c>
      <c r="AD56"/>
      <c r="AE56" s="22">
        <f>IF(Base!Y52="",Base!Z52,Base!Y52)</f>
        <v>13.7654626586591</v>
      </c>
      <c r="AF56" s="22">
        <f>IF(Base!AA52="",Base!AB52,Base!AA52)</f>
        <v>1.00172800852306</v>
      </c>
      <c r="AG56" s="22">
        <f>IF(Base!AC52="",Base!AD52,Base!AC52)</f>
        <v>0.57018604671884499</v>
      </c>
      <c r="AH56" s="22">
        <f>IF(Base!AE52="",Base!AF52,Base!AE52)</f>
        <v>0.76623837906208803</v>
      </c>
      <c r="AI56" s="22">
        <f>IF(Base!AG52="",Base!AH52,Base!AG52)</f>
        <v>0.54647172018394496</v>
      </c>
      <c r="AJ56" s="22">
        <f t="shared" si="8"/>
        <v>13.7654626586591</v>
      </c>
      <c r="AK56" s="22">
        <f t="shared" si="9"/>
        <v>3.9698754319760512E-2</v>
      </c>
      <c r="AL56" s="22">
        <f t="shared" si="10"/>
        <v>3.3300173626294076</v>
      </c>
      <c r="AM56"/>
      <c r="AN56" s="22">
        <f>IF(Base!AJ52="",Base!AK52,Base!AJ52)</f>
        <v>4.7286779240166696</v>
      </c>
      <c r="AO56" s="22">
        <f>IF(Base!AL52="",Base!AM52,Base!AL52)</f>
        <v>5.9735016875711198</v>
      </c>
      <c r="AP56" s="22">
        <f>IF(Base!AN52="",Base!AO52,Base!AN52)</f>
        <v>3.16071843019381</v>
      </c>
      <c r="AQ56" s="22">
        <f>IF(Base!AP52="",Base!AQ52,Base!AP52)</f>
        <v>2.8982899971415499</v>
      </c>
      <c r="AR56" s="22">
        <f>IF(Base!AR52="",Base!AS52,Base!AR52)</f>
        <v>3.3467467140399099</v>
      </c>
      <c r="AS56" s="22">
        <f t="shared" si="5"/>
        <v>3.3467467140399099</v>
      </c>
      <c r="AT56" s="22">
        <f t="shared" si="6"/>
        <v>4.0215869505926118</v>
      </c>
      <c r="AU56"/>
      <c r="AV56" s="39">
        <v>0.34556814806183</v>
      </c>
      <c r="AW56" s="39">
        <v>0.30030723072150101</v>
      </c>
      <c r="AX56" s="39">
        <v>0.34454442906599098</v>
      </c>
      <c r="AY56" s="39">
        <v>0.33578589846729301</v>
      </c>
      <c r="AZ56" s="39">
        <v>0.45478558769491401</v>
      </c>
      <c r="BA56" s="39">
        <f t="shared" si="13"/>
        <v>0.34454442906599098</v>
      </c>
      <c r="BB56" s="39">
        <f t="shared" si="14"/>
        <v>0.35619825880230582</v>
      </c>
    </row>
    <row r="57" spans="1:54" s="10" customFormat="1" x14ac:dyDescent="0.25">
      <c r="A57" s="1"/>
      <c r="B57" s="14" t="s">
        <v>141</v>
      </c>
      <c r="C57" s="15" t="s">
        <v>214</v>
      </c>
      <c r="D57" s="15" t="s">
        <v>267</v>
      </c>
      <c r="E57" s="41">
        <v>8398.1546479999997</v>
      </c>
      <c r="F57"/>
      <c r="G57" s="22"/>
      <c r="H57" s="22">
        <v>74.504829064826495</v>
      </c>
      <c r="I57" s="22">
        <v>-13.5956304273132</v>
      </c>
      <c r="J57" s="22">
        <v>80.445080703008003</v>
      </c>
      <c r="K57" s="22">
        <v>31.5766021158197</v>
      </c>
      <c r="L57" s="22">
        <f t="shared" si="0"/>
        <v>53.040715590323103</v>
      </c>
      <c r="M57" s="22">
        <f t="shared" si="7"/>
        <v>31.5766021158197</v>
      </c>
      <c r="N57"/>
      <c r="O57" s="22">
        <f>IF(Base!C53="",Base!D53,Base!C53)</f>
        <v>0</v>
      </c>
      <c r="P57" s="22">
        <f>IF(Base!E53,Base!F53,Base!E53)</f>
        <v>12.933096360022301</v>
      </c>
      <c r="Q57" s="22">
        <f>IF(Base!G53,Base!H53,Base!G53)</f>
        <v>14.556887727361801</v>
      </c>
      <c r="R57" s="22">
        <f>IF(Base!I53,Base!J53,Base!I53)</f>
        <v>10.0796069899661</v>
      </c>
      <c r="S57" s="22">
        <f>IF(Base!K53="",Base!L53,Base!K53)</f>
        <v>6.1364393212352297</v>
      </c>
      <c r="T57" s="22">
        <f t="shared" si="1"/>
        <v>10.0796069899661</v>
      </c>
      <c r="U57" s="22">
        <f t="shared" si="2"/>
        <v>10.926507599646358</v>
      </c>
      <c r="V57"/>
      <c r="W57" s="16">
        <f>IF(Base!N53="",Base!O53,Base!N53)</f>
        <v>0</v>
      </c>
      <c r="X57" s="16">
        <f>IF(Base!P53="",Base!Q53,Base!P53)</f>
        <v>0.10496682204291601</v>
      </c>
      <c r="Y57" s="16">
        <f>IF(Base!R53="",Base!S53,Base!R53)</f>
        <v>0.12590633543979499</v>
      </c>
      <c r="Z57" s="16">
        <f>IF(Base!T53="",Base!U53,Base!T53)</f>
        <v>5.0355467600165897E-2</v>
      </c>
      <c r="AA57" s="16">
        <f>IF(Base!V53="",Base!W53,Base!V53)</f>
        <v>8.0261209439486295E-2</v>
      </c>
      <c r="AB57" s="16">
        <f t="shared" si="3"/>
        <v>8.0261209439486295E-2</v>
      </c>
      <c r="AC57" s="16">
        <f t="shared" si="4"/>
        <v>7.2297966904472627E-2</v>
      </c>
      <c r="AD57"/>
      <c r="AE57" s="22">
        <f>IF(Base!Y53="",Base!Z53,Base!Y53)</f>
        <v>0</v>
      </c>
      <c r="AF57" s="22">
        <f>IF(Base!AA53="",Base!AB53,Base!AA53)</f>
        <v>3.6969112973565599</v>
      </c>
      <c r="AG57" s="22">
        <f>IF(Base!AC53="",Base!AD53,Base!AC53)</f>
        <v>2.7882378404210599</v>
      </c>
      <c r="AH57" s="22">
        <f>IF(Base!AE53="",Base!AF53,Base!AE53)</f>
        <v>4.5688904333801501</v>
      </c>
      <c r="AI57" s="22">
        <f>IF(Base!AG53="",Base!AH53,Base!AG53)</f>
        <v>3.5770166251750202</v>
      </c>
      <c r="AJ57" s="22">
        <f t="shared" si="8"/>
        <v>4.5688904333801501</v>
      </c>
      <c r="AK57" s="22">
        <f t="shared" si="9"/>
        <v>0.78290707061860465</v>
      </c>
      <c r="AL57" s="22">
        <f t="shared" si="10"/>
        <v>3.6577640490831973</v>
      </c>
      <c r="AM57"/>
      <c r="AN57" s="22">
        <f>IF(Base!AJ53="",Base!AK53,Base!AJ53)</f>
        <v>0</v>
      </c>
      <c r="AO57" s="22">
        <f>IF(Base!AL53="",Base!AM53,Base!AL53)</f>
        <v>3.0869386443810098</v>
      </c>
      <c r="AP57" s="22">
        <f>IF(Base!AN53="",Base!AO53,Base!AN53)</f>
        <v>1.6132536073328101</v>
      </c>
      <c r="AQ57" s="22">
        <f>IF(Base!AP53="",Base!AQ53,Base!AP53)</f>
        <v>2.4048515723661699</v>
      </c>
      <c r="AR57" s="22">
        <f>IF(Base!AR53="",Base!AS53,Base!AR53)</f>
        <v>1.71181850006906</v>
      </c>
      <c r="AS57" s="22">
        <f t="shared" si="5"/>
        <v>1.71181850006906</v>
      </c>
      <c r="AT57" s="22">
        <f t="shared" si="6"/>
        <v>2.2042155810372623</v>
      </c>
      <c r="AU57"/>
      <c r="AV57" s="39"/>
      <c r="AW57" s="39"/>
      <c r="AX57" s="39"/>
      <c r="AY57" s="39"/>
      <c r="AZ57" s="39"/>
      <c r="BA57" s="39" t="str">
        <f t="shared" si="13"/>
        <v>-x-</v>
      </c>
      <c r="BB57" s="39" t="str">
        <f t="shared" si="14"/>
        <v>-x-</v>
      </c>
    </row>
    <row r="58" spans="1:54" s="10" customFormat="1" x14ac:dyDescent="0.25">
      <c r="A58" s="1"/>
      <c r="B58" s="14" t="s">
        <v>142</v>
      </c>
      <c r="C58" s="15" t="s">
        <v>215</v>
      </c>
      <c r="D58" s="15" t="s">
        <v>268</v>
      </c>
      <c r="E58" s="41">
        <v>10948.8849245938</v>
      </c>
      <c r="F58"/>
      <c r="G58" s="22">
        <v>-45.6482119987486</v>
      </c>
      <c r="H58" s="22">
        <v>-75.250108742969999</v>
      </c>
      <c r="I58" s="22">
        <v>-13.6543406773417</v>
      </c>
      <c r="J58" s="22">
        <v>-7.5674531765107496</v>
      </c>
      <c r="K58" s="22">
        <v>14.8784058027522</v>
      </c>
      <c r="L58" s="22">
        <f t="shared" si="0"/>
        <v>-13.6543406773417</v>
      </c>
      <c r="M58" s="22">
        <f t="shared" si="7"/>
        <v>14.8784058027522</v>
      </c>
      <c r="N58"/>
      <c r="O58" s="22">
        <f>IF(Base!C54="",Base!D54,Base!C54)</f>
        <v>15.366986202352599</v>
      </c>
      <c r="P58" s="22">
        <f>IF(Base!E54,Base!F54,Base!E54)</f>
        <v>20.152961394225699</v>
      </c>
      <c r="Q58" s="22">
        <f>IF(Base!G54,Base!H54,Base!G54)</f>
        <v>6.7253923275347898</v>
      </c>
      <c r="R58" s="22">
        <f>IF(Base!I54,Base!J54,Base!I54)</f>
        <v>7.9915737315532196</v>
      </c>
      <c r="S58" s="22">
        <f>IF(Base!K54="",Base!L54,Base!K54)</f>
        <v>5.3216240839756201</v>
      </c>
      <c r="T58" s="22">
        <f t="shared" si="1"/>
        <v>7.9915737315532196</v>
      </c>
      <c r="U58" s="22">
        <f t="shared" si="2"/>
        <v>11.111707547928386</v>
      </c>
      <c r="V58"/>
      <c r="W58" s="16">
        <f>IF(Base!N54="",Base!O54,Base!N54)</f>
        <v>0.38810616712900797</v>
      </c>
      <c r="X58" s="16">
        <f>IF(Base!P54="",Base!Q54,Base!P54)</f>
        <v>0.42231288405426298</v>
      </c>
      <c r="Y58" s="16">
        <f>IF(Base!R54="",Base!S54,Base!R54)</f>
        <v>0.616337648766348</v>
      </c>
      <c r="Z58" s="16">
        <f>IF(Base!T54="",Base!U54,Base!T54)</f>
        <v>0.63081063692225103</v>
      </c>
      <c r="AA58" s="16">
        <f>IF(Base!V54="",Base!W54,Base!V54)</f>
        <v>0.53104247624636602</v>
      </c>
      <c r="AB58" s="16">
        <f t="shared" si="3"/>
        <v>0.53104247624636602</v>
      </c>
      <c r="AC58" s="16">
        <f t="shared" si="4"/>
        <v>0.51772196262364711</v>
      </c>
      <c r="AD58"/>
      <c r="AE58" s="22">
        <f>IF(Base!Y54="",Base!Z54,Base!Y54)</f>
        <v>5.8475196547296902</v>
      </c>
      <c r="AF58" s="22">
        <f>IF(Base!AA54="",Base!AB54,Base!AA54)</f>
        <v>6.5241054210346201</v>
      </c>
      <c r="AG58" s="22">
        <f>IF(Base!AC54="",Base!AD54,Base!AC54)</f>
        <v>6.9380227737710802</v>
      </c>
      <c r="AH58" s="22">
        <f>IF(Base!AE54="",Base!AF54,Base!AE54)</f>
        <v>1.1470420338992</v>
      </c>
      <c r="AI58" s="22">
        <f>IF(Base!AG54="",Base!AH54,Base!AG54)</f>
        <v>1.26939840324849</v>
      </c>
      <c r="AJ58" s="22">
        <f t="shared" si="8"/>
        <v>6.9380227737710802</v>
      </c>
      <c r="AK58" s="22">
        <f t="shared" si="9"/>
        <v>0.18296255931119168</v>
      </c>
      <c r="AL58" s="22">
        <f t="shared" si="10"/>
        <v>4.345217657336617</v>
      </c>
      <c r="AM58"/>
      <c r="AN58" s="22">
        <f>IF(Base!AJ54="",Base!AK54,Base!AJ54)</f>
        <v>0.80415287364849097</v>
      </c>
      <c r="AO58" s="22">
        <f>IF(Base!AL54="",Base!AM54,Base!AL54)</f>
        <v>0.63919628540497797</v>
      </c>
      <c r="AP58" s="22">
        <f>IF(Base!AN54="",Base!AO54,Base!AN54)</f>
        <v>0.44433114846788202</v>
      </c>
      <c r="AQ58" s="22">
        <f>IF(Base!AP54="",Base!AQ54,Base!AP54)</f>
        <v>0.28632363880706202</v>
      </c>
      <c r="AR58" s="22">
        <f>IF(Base!AR54="",Base!AS54,Base!AR54)</f>
        <v>0.35605352886795999</v>
      </c>
      <c r="AS58" s="22">
        <f t="shared" si="5"/>
        <v>0.44433114846788202</v>
      </c>
      <c r="AT58" s="22">
        <f t="shared" si="6"/>
        <v>0.50601149503927456</v>
      </c>
      <c r="AU58"/>
      <c r="AV58" s="39">
        <v>0.97199035360608799</v>
      </c>
      <c r="AW58" s="39">
        <v>0.97059190098025305</v>
      </c>
      <c r="AX58" s="39">
        <v>0.95825005039478095</v>
      </c>
      <c r="AY58" s="39">
        <v>0.64365149585410097</v>
      </c>
      <c r="AZ58" s="39">
        <v>0.69289170266165501</v>
      </c>
      <c r="BA58" s="39">
        <f t="shared" si="13"/>
        <v>0.95825005039478095</v>
      </c>
      <c r="BB58" s="39">
        <f t="shared" si="14"/>
        <v>0.84747510069937559</v>
      </c>
    </row>
    <row r="59" spans="1:54" s="10" customFormat="1" x14ac:dyDescent="0.25">
      <c r="A59" s="1"/>
      <c r="B59" s="14" t="s">
        <v>143</v>
      </c>
      <c r="C59" s="15" t="s">
        <v>216</v>
      </c>
      <c r="D59" s="15" t="s">
        <v>261</v>
      </c>
      <c r="E59" s="41">
        <v>79390.728468000001</v>
      </c>
      <c r="F59"/>
      <c r="G59" s="22"/>
      <c r="H59" s="22">
        <v>31.996043619379599</v>
      </c>
      <c r="I59" s="22"/>
      <c r="J59" s="22">
        <v>18.6763367854583</v>
      </c>
      <c r="K59" s="22">
        <v>35.432020872074602</v>
      </c>
      <c r="L59" s="22">
        <f t="shared" si="0"/>
        <v>31.996043619379599</v>
      </c>
      <c r="M59" s="22">
        <f t="shared" si="7"/>
        <v>28.701467092304167</v>
      </c>
      <c r="N59"/>
      <c r="O59" s="22">
        <f>IF(Base!C55="",Base!D55,Base!C55)</f>
        <v>0</v>
      </c>
      <c r="P59" s="22">
        <f>IF(Base!E55,Base!F55,Base!E55)</f>
        <v>17.476509992615298</v>
      </c>
      <c r="Q59" s="22">
        <f>IF(Base!G55,Base!H55,Base!G55)</f>
        <v>8.7643759325728805</v>
      </c>
      <c r="R59" s="22">
        <f>IF(Base!I55,Base!J55,Base!I55)</f>
        <v>9.0062366788042691</v>
      </c>
      <c r="S59" s="22">
        <f>IF(Base!K55="",Base!L55,Base!K55)</f>
        <v>7.2011563819614803</v>
      </c>
      <c r="T59" s="22">
        <f t="shared" si="1"/>
        <v>8.7643759325728805</v>
      </c>
      <c r="U59" s="22">
        <f t="shared" si="2"/>
        <v>10.612069746488483</v>
      </c>
      <c r="V59"/>
      <c r="W59" s="16">
        <f>IF(Base!N55="",Base!O55,Base!N55)</f>
        <v>0</v>
      </c>
      <c r="X59" s="16">
        <f>IF(Base!P55="",Base!Q55,Base!P55)</f>
        <v>7.8963456954952604E-2</v>
      </c>
      <c r="Y59" s="16">
        <f>IF(Base!R55="",Base!S55,Base!R55)</f>
        <v>0.11053701948898401</v>
      </c>
      <c r="Z59" s="16">
        <f>IF(Base!T55="",Base!U55,Base!T55)</f>
        <v>0.15015340832469501</v>
      </c>
      <c r="AA59" s="16">
        <f>IF(Base!V55="",Base!W55,Base!V55)</f>
        <v>0.18474591876438401</v>
      </c>
      <c r="AB59" s="16">
        <f t="shared" si="3"/>
        <v>0.11053701948898401</v>
      </c>
      <c r="AC59" s="16">
        <f t="shared" si="4"/>
        <v>0.10487996070660313</v>
      </c>
      <c r="AD59"/>
      <c r="AE59" s="22">
        <f>IF(Base!Y55="",Base!Z55,Base!Y55)</f>
        <v>0</v>
      </c>
      <c r="AF59" s="22">
        <f>IF(Base!AA55="",Base!AB55,Base!AA55)</f>
        <v>13.315886708675</v>
      </c>
      <c r="AG59" s="22">
        <f>IF(Base!AC55="",Base!AD55,Base!AC55)</f>
        <v>3.16102731186038</v>
      </c>
      <c r="AH59" s="22">
        <f>IF(Base!AE55="",Base!AF55,Base!AE55)</f>
        <v>2.64613881093464</v>
      </c>
      <c r="AI59" s="22">
        <f>IF(Base!AG55="",Base!AH55,Base!AG55)</f>
        <v>2.5029492999601599</v>
      </c>
      <c r="AJ59" s="22">
        <f t="shared" si="8"/>
        <v>13.315886708675</v>
      </c>
      <c r="AK59" s="22">
        <f t="shared" si="9"/>
        <v>0.18796715192308935</v>
      </c>
      <c r="AL59" s="22">
        <f t="shared" si="10"/>
        <v>5.4065005328575459</v>
      </c>
      <c r="AM59"/>
      <c r="AN59" s="22">
        <f>IF(Base!AJ55="",Base!AK55,Base!AJ55)</f>
        <v>0</v>
      </c>
      <c r="AO59" s="22">
        <f>IF(Base!AL55="",Base!AM55,Base!AL55)</f>
        <v>3.3297711019804401</v>
      </c>
      <c r="AP59" s="22">
        <f>IF(Base!AN55="",Base!AO55,Base!AN55)</f>
        <v>1.7898405269570501</v>
      </c>
      <c r="AQ59" s="22">
        <f>IF(Base!AP55="",Base!AQ55,Base!AP55)</f>
        <v>1.84077800642626</v>
      </c>
      <c r="AR59" s="22">
        <f>IF(Base!AR55="",Base!AS55,Base!AR55)</f>
        <v>1.7344374701624501</v>
      </c>
      <c r="AS59" s="22">
        <f t="shared" si="5"/>
        <v>1.7898405269570501</v>
      </c>
      <c r="AT59" s="22">
        <f t="shared" si="6"/>
        <v>2.1737067763815503</v>
      </c>
      <c r="AU59"/>
      <c r="AV59" s="39"/>
      <c r="AW59" s="39"/>
      <c r="AX59" s="39"/>
      <c r="AY59" s="39"/>
      <c r="AZ59" s="39"/>
      <c r="BA59" s="39" t="str">
        <f t="shared" si="13"/>
        <v>-x-</v>
      </c>
      <c r="BB59" s="39" t="str">
        <f t="shared" si="14"/>
        <v>-x-</v>
      </c>
    </row>
    <row r="60" spans="1:54" s="10" customFormat="1" x14ac:dyDescent="0.25">
      <c r="A60" s="1"/>
      <c r="B60" s="14" t="s">
        <v>144</v>
      </c>
      <c r="C60" s="15" t="s">
        <v>217</v>
      </c>
      <c r="D60" s="15" t="s">
        <v>254</v>
      </c>
      <c r="E60" s="41">
        <v>791.25379195019502</v>
      </c>
      <c r="F60"/>
      <c r="G60" s="22">
        <v>23.485808062337998</v>
      </c>
      <c r="H60" s="22">
        <v>-977.66592412162595</v>
      </c>
      <c r="I60" s="22">
        <v>-2.1892148028964602</v>
      </c>
      <c r="J60" s="22">
        <v>-8.5728372837329498</v>
      </c>
      <c r="K60" s="22">
        <v>-15.583125315955799</v>
      </c>
      <c r="L60" s="22">
        <f t="shared" si="0"/>
        <v>-8.5728372837329498</v>
      </c>
      <c r="M60" s="22">
        <f t="shared" si="7"/>
        <v>23.485808062337998</v>
      </c>
      <c r="N60"/>
      <c r="O60" s="22">
        <f>IF(Base!C56="",Base!D56,Base!C56)</f>
        <v>13.6951014321094</v>
      </c>
      <c r="P60" s="22">
        <f>IF(Base!E56,Base!F56,Base!E56)</f>
        <v>29.307335500372599</v>
      </c>
      <c r="Q60" s="22">
        <f>IF(Base!G56,Base!H56,Base!G56)</f>
        <v>-5.1653470088349396</v>
      </c>
      <c r="R60" s="22">
        <f>IF(Base!I56,Base!J56,Base!I56)</f>
        <v>-45.095842147944502</v>
      </c>
      <c r="S60" s="22">
        <f>IF(Base!K56="",Base!L56,Base!K56)</f>
        <v>-14.9595641866617</v>
      </c>
      <c r="T60" s="22">
        <f t="shared" si="1"/>
        <v>-5.1653470088349396</v>
      </c>
      <c r="U60" s="22">
        <f t="shared" si="2"/>
        <v>21.501218466240999</v>
      </c>
      <c r="V60"/>
      <c r="W60" s="16">
        <f>IF(Base!N56="",Base!O56,Base!N56)</f>
        <v>0.16379436932416899</v>
      </c>
      <c r="X60" s="16">
        <f>IF(Base!P56="",Base!Q56,Base!P56)</f>
        <v>0.26383813793392602</v>
      </c>
      <c r="Y60" s="16">
        <f>IF(Base!R56="",Base!S56,Base!R56)</f>
        <v>0.54502352764655404</v>
      </c>
      <c r="Z60" s="16">
        <f>IF(Base!T56="",Base!U56,Base!T56)</f>
        <v>0.37242117221292598</v>
      </c>
      <c r="AA60" s="16">
        <f>IF(Base!V56="",Base!W56,Base!V56)</f>
        <v>0.50288955864205498</v>
      </c>
      <c r="AB60" s="16">
        <f t="shared" si="3"/>
        <v>0.37242117221292598</v>
      </c>
      <c r="AC60" s="16">
        <f t="shared" si="4"/>
        <v>0.36959335315192599</v>
      </c>
      <c r="AD60"/>
      <c r="AE60" s="22">
        <f>IF(Base!Y56="",Base!Z56,Base!Y56)</f>
        <v>2.86060754573555</v>
      </c>
      <c r="AF60" s="22">
        <f>IF(Base!AA56="",Base!AB56,Base!AA56)</f>
        <v>3.1759812993732299</v>
      </c>
      <c r="AG60" s="22">
        <f>IF(Base!AC56="",Base!AD56,Base!AC56)</f>
        <v>0.72054159496383396</v>
      </c>
      <c r="AH60" s="22">
        <f>IF(Base!AE56="",Base!AF56,Base!AE56)</f>
        <v>1.5614913248464299</v>
      </c>
      <c r="AI60" s="22">
        <f>IF(Base!AG56="",Base!AH56,Base!AG56)</f>
        <v>1.1928417535546001</v>
      </c>
      <c r="AJ60" s="22">
        <f t="shared" si="8"/>
        <v>3.1759812993732299</v>
      </c>
      <c r="AK60" s="22">
        <f t="shared" si="9"/>
        <v>0.37558210868244207</v>
      </c>
      <c r="AL60" s="22">
        <f t="shared" si="10"/>
        <v>1.9022927036947288</v>
      </c>
      <c r="AM60"/>
      <c r="AN60" s="22">
        <f>IF(Base!AJ56="",Base!AK56,Base!AJ56)</f>
        <v>0.83548477173917501</v>
      </c>
      <c r="AO60" s="22">
        <f>IF(Base!AL56="",Base!AM56,Base!AL56)</f>
        <v>0.769015532539015</v>
      </c>
      <c r="AP60" s="22">
        <f>IF(Base!AN56="",Base!AO56,Base!AN56)</f>
        <v>0.21200260247087499</v>
      </c>
      <c r="AQ60" s="22">
        <f>IF(Base!AP56="",Base!AQ56,Base!AP56)</f>
        <v>0.43907353641998298</v>
      </c>
      <c r="AR60" s="22">
        <f>IF(Base!AR56="",Base!AS56,Base!AR56)</f>
        <v>0.38064359097643302</v>
      </c>
      <c r="AS60" s="22">
        <f t="shared" si="5"/>
        <v>0.43907353641998298</v>
      </c>
      <c r="AT60" s="22">
        <f t="shared" si="6"/>
        <v>0.52724400682909622</v>
      </c>
      <c r="AU60"/>
      <c r="AV60" s="39">
        <v>0.78898128256514599</v>
      </c>
      <c r="AW60" s="39">
        <v>0.81126140789365297</v>
      </c>
      <c r="AX60" s="39">
        <v>0.96845580049375701</v>
      </c>
      <c r="AY60" s="39">
        <v>0.491701010649649</v>
      </c>
      <c r="AZ60" s="39">
        <v>0.73821211716949597</v>
      </c>
      <c r="BA60" s="39">
        <f t="shared" si="13"/>
        <v>0.78898128256514599</v>
      </c>
      <c r="BB60" s="39">
        <f t="shared" si="14"/>
        <v>0.75972232375434012</v>
      </c>
    </row>
    <row r="61" spans="1:54" s="10" customFormat="1" x14ac:dyDescent="0.25">
      <c r="A61" s="1"/>
      <c r="B61" s="14" t="s">
        <v>145</v>
      </c>
      <c r="C61" s="15" t="s">
        <v>218</v>
      </c>
      <c r="D61" s="15" t="s">
        <v>269</v>
      </c>
      <c r="E61" s="41">
        <v>17208.8</v>
      </c>
      <c r="F61"/>
      <c r="G61" s="22"/>
      <c r="H61" s="22"/>
      <c r="I61" s="22"/>
      <c r="J61" s="22"/>
      <c r="K61" s="22">
        <v>29.2569567947066</v>
      </c>
      <c r="L61" s="22">
        <f t="shared" si="0"/>
        <v>29.2569567947066</v>
      </c>
      <c r="M61" s="22">
        <f t="shared" si="7"/>
        <v>29.2569567947066</v>
      </c>
      <c r="N61"/>
      <c r="O61" s="22">
        <f>IF(Base!C57="",Base!D57,Base!C57)</f>
        <v>0</v>
      </c>
      <c r="P61" s="22">
        <f>IF(Base!E57,Base!F57,Base!E57)</f>
        <v>0</v>
      </c>
      <c r="Q61" s="22">
        <f>IF(Base!G57,Base!H57,Base!G57)</f>
        <v>0</v>
      </c>
      <c r="R61" s="22">
        <f>IF(Base!I57,Base!J57,Base!I57)</f>
        <v>0</v>
      </c>
      <c r="S61" s="22">
        <f>IF(Base!K57="",Base!L57,Base!K57)</f>
        <v>25.428086929430702</v>
      </c>
      <c r="T61" s="22">
        <f t="shared" si="1"/>
        <v>0</v>
      </c>
      <c r="U61" s="22">
        <f t="shared" si="2"/>
        <v>25.428086929430702</v>
      </c>
      <c r="V61"/>
      <c r="W61" s="16">
        <f>IF(Base!N57="",Base!O57,Base!N57)</f>
        <v>0</v>
      </c>
      <c r="X61" s="16">
        <f>IF(Base!P57="",Base!Q57,Base!P57)</f>
        <v>0</v>
      </c>
      <c r="Y61" s="16">
        <f>IF(Base!R57="",Base!S57,Base!R57)</f>
        <v>0</v>
      </c>
      <c r="Z61" s="16">
        <f>IF(Base!T57="",Base!U57,Base!T57)</f>
        <v>0</v>
      </c>
      <c r="AA61" s="16">
        <f>IF(Base!V57="",Base!W57,Base!V57)</f>
        <v>0</v>
      </c>
      <c r="AB61" s="16">
        <f t="shared" si="3"/>
        <v>0</v>
      </c>
      <c r="AC61" s="16">
        <f t="shared" si="4"/>
        <v>0</v>
      </c>
      <c r="AD61"/>
      <c r="AE61" s="22">
        <f>IF(Base!Y57="",Base!Z57,Base!Y57)</f>
        <v>0</v>
      </c>
      <c r="AF61" s="22">
        <f>IF(Base!AA57="",Base!AB57,Base!AA57)</f>
        <v>0</v>
      </c>
      <c r="AG61" s="22">
        <f>IF(Base!AC57="",Base!AD57,Base!AC57)</f>
        <v>0</v>
      </c>
      <c r="AH61" s="22">
        <f>IF(Base!AE57="",Base!AF57,Base!AE57)</f>
        <v>0</v>
      </c>
      <c r="AI61" s="22">
        <f>IF(Base!AG57="",Base!AH57,Base!AG57)</f>
        <v>2.5786667741704199</v>
      </c>
      <c r="AJ61" s="22">
        <f t="shared" si="8"/>
        <v>2.5786667741704199</v>
      </c>
      <c r="AK61" s="22">
        <f t="shared" si="9"/>
        <v>1</v>
      </c>
      <c r="AL61" s="22">
        <f t="shared" si="10"/>
        <v>2.5786667741704199</v>
      </c>
      <c r="AM61"/>
      <c r="AN61" s="22">
        <f>IF(Base!AJ57="",Base!AK57,Base!AJ57)</f>
        <v>0</v>
      </c>
      <c r="AO61" s="22">
        <f>IF(Base!AL57="",Base!AM57,Base!AL57)</f>
        <v>0</v>
      </c>
      <c r="AP61" s="22">
        <f>IF(Base!AN57="",Base!AO57,Base!AN57)</f>
        <v>0</v>
      </c>
      <c r="AQ61" s="22">
        <f>IF(Base!AP57="",Base!AQ57,Base!AP57)</f>
        <v>0</v>
      </c>
      <c r="AR61" s="22">
        <f>IF(Base!AR57="",Base!AS57,Base!AR57)</f>
        <v>10.1772037412447</v>
      </c>
      <c r="AS61" s="22">
        <f t="shared" si="5"/>
        <v>0</v>
      </c>
      <c r="AT61" s="22">
        <f t="shared" si="6"/>
        <v>10.1772037412447</v>
      </c>
      <c r="AU61"/>
      <c r="AV61" s="39"/>
      <c r="AW61" s="39"/>
      <c r="AX61" s="39"/>
      <c r="AY61" s="39"/>
      <c r="AZ61" s="39"/>
      <c r="BA61" s="39" t="str">
        <f t="shared" si="13"/>
        <v>-x-</v>
      </c>
      <c r="BB61" s="39" t="str">
        <f t="shared" si="14"/>
        <v>-x-</v>
      </c>
    </row>
    <row r="62" spans="1:54" s="10" customFormat="1" x14ac:dyDescent="0.25">
      <c r="A62" s="1"/>
      <c r="B62" s="14" t="s">
        <v>146</v>
      </c>
      <c r="C62" s="15" t="s">
        <v>219</v>
      </c>
      <c r="D62" s="15" t="s">
        <v>270</v>
      </c>
      <c r="E62" s="41"/>
      <c r="F62"/>
      <c r="G62" s="22">
        <v>19.557900566229399</v>
      </c>
      <c r="H62" s="22">
        <v>39.825562919664698</v>
      </c>
      <c r="I62" s="22">
        <v>10.903777536732401</v>
      </c>
      <c r="J62" s="22"/>
      <c r="K62" s="22"/>
      <c r="L62" s="22">
        <f t="shared" si="0"/>
        <v>19.557900566229399</v>
      </c>
      <c r="M62" s="22">
        <f t="shared" si="7"/>
        <v>23.429080340875501</v>
      </c>
      <c r="N62"/>
      <c r="O62" s="22">
        <f>IF(Base!C58="",Base!D58,Base!C58)</f>
        <v>8.9053405577287794</v>
      </c>
      <c r="P62" s="22">
        <f>IF(Base!E58,Base!F58,Base!E58)</f>
        <v>11.662958884611699</v>
      </c>
      <c r="Q62" s="22">
        <f>IF(Base!G58,Base!H58,Base!G58)</f>
        <v>10.118289157937401</v>
      </c>
      <c r="R62" s="22">
        <f>IF(Base!I58,Base!J58,Base!I58)</f>
        <v>0</v>
      </c>
      <c r="S62" s="22">
        <f>IF(Base!K58="",Base!L58,Base!K58)</f>
        <v>10.522437971652799</v>
      </c>
      <c r="T62" s="22">
        <f t="shared" si="1"/>
        <v>10.118289157937401</v>
      </c>
      <c r="U62" s="22">
        <f t="shared" si="2"/>
        <v>10.30225664298267</v>
      </c>
      <c r="V62"/>
      <c r="W62" s="16">
        <f>IF(Base!N58="",Base!O58,Base!N58)</f>
        <v>0.36482058302790399</v>
      </c>
      <c r="X62" s="16">
        <f>IF(Base!P58="",Base!Q58,Base!P58)</f>
        <v>0.37251130044052799</v>
      </c>
      <c r="Y62" s="16">
        <f>IF(Base!R58="",Base!S58,Base!R58)</f>
        <v>0.388275967650698</v>
      </c>
      <c r="Z62" s="16">
        <f>IF(Base!T58="",Base!U58,Base!T58)</f>
        <v>0.56270898246671996</v>
      </c>
      <c r="AA62" s="16">
        <f>IF(Base!V58="",Base!W58,Base!V58)</f>
        <v>0.56052297605492596</v>
      </c>
      <c r="AB62" s="16">
        <f t="shared" si="3"/>
        <v>0.388275967650698</v>
      </c>
      <c r="AC62" s="16">
        <f t="shared" si="4"/>
        <v>0.44976796192815521</v>
      </c>
      <c r="AD62"/>
      <c r="AE62" s="22">
        <f>IF(Base!Y58="",Base!Z58,Base!Y58)</f>
        <v>4.3711788461368997</v>
      </c>
      <c r="AF62" s="22">
        <f>IF(Base!AA58="",Base!AB58,Base!AA58)</f>
        <v>5.6910386473973604</v>
      </c>
      <c r="AG62" s="22">
        <f>IF(Base!AC58="",Base!AD58,Base!AC58)</f>
        <v>1.06634445874442</v>
      </c>
      <c r="AH62" s="22">
        <f>IF(Base!AE58="",Base!AF58,Base!AE58)</f>
        <v>0.67177607205485401</v>
      </c>
      <c r="AI62" s="22">
        <f>IF(Base!AG58="",Base!AH58,Base!AG58)</f>
        <v>0.57774519504709998</v>
      </c>
      <c r="AJ62" s="22">
        <f t="shared" si="8"/>
        <v>5.6910386473973604</v>
      </c>
      <c r="AK62" s="22">
        <f t="shared" si="9"/>
        <v>0.10151841005530964</v>
      </c>
      <c r="AL62" s="22">
        <f t="shared" si="10"/>
        <v>2.4756166438761267</v>
      </c>
      <c r="AM62"/>
      <c r="AN62" s="22">
        <f>IF(Base!AJ58="",Base!AK58,Base!AJ58)</f>
        <v>0.95960302238017903</v>
      </c>
      <c r="AO62" s="22">
        <f>IF(Base!AL58="",Base!AM58,Base!AL58)</f>
        <v>0.96520414248152497</v>
      </c>
      <c r="AP62" s="22">
        <f>IF(Base!AN58="",Base!AO58,Base!AN58)</f>
        <v>0.58392760171227598</v>
      </c>
      <c r="AQ62" s="22">
        <f>IF(Base!AP58="",Base!AQ58,Base!AP58)</f>
        <v>0.30609005312226101</v>
      </c>
      <c r="AR62" s="22">
        <f>IF(Base!AR58="",Base!AS58,Base!AR58)</f>
        <v>0.25946537829031502</v>
      </c>
      <c r="AS62" s="22">
        <f t="shared" si="5"/>
        <v>0.58392760171227598</v>
      </c>
      <c r="AT62" s="22">
        <f t="shared" si="6"/>
        <v>0.61485803959731122</v>
      </c>
      <c r="AU62"/>
      <c r="AV62" s="39"/>
      <c r="AW62" s="39"/>
      <c r="AX62" s="39"/>
      <c r="AY62" s="39"/>
      <c r="AZ62" s="39"/>
      <c r="BA62" s="39" t="str">
        <f t="shared" si="13"/>
        <v>-x-</v>
      </c>
      <c r="BB62" s="39" t="str">
        <f t="shared" si="14"/>
        <v>-x-</v>
      </c>
    </row>
    <row r="63" spans="1:54" s="10" customFormat="1" x14ac:dyDescent="0.25">
      <c r="A63" s="1"/>
      <c r="B63" s="14" t="s">
        <v>147</v>
      </c>
      <c r="C63" s="15" t="s">
        <v>220</v>
      </c>
      <c r="D63" s="15" t="s">
        <v>246</v>
      </c>
      <c r="E63" s="41">
        <v>10871.1661</v>
      </c>
      <c r="F63"/>
      <c r="G63" s="22">
        <v>-13.318219713823099</v>
      </c>
      <c r="H63" s="22">
        <v>33.138733304629604</v>
      </c>
      <c r="I63" s="22">
        <v>-2574.7749231830198</v>
      </c>
      <c r="J63" s="22">
        <v>8.2596432986465498</v>
      </c>
      <c r="K63" s="22">
        <v>-6.4236168554562001</v>
      </c>
      <c r="L63" s="22">
        <f t="shared" si="0"/>
        <v>-6.4236168554562001</v>
      </c>
      <c r="M63" s="22">
        <f t="shared" si="7"/>
        <v>20.699188301638078</v>
      </c>
      <c r="N63"/>
      <c r="O63" s="22">
        <f>IF(Base!C59="",Base!D59,Base!C59)</f>
        <v>20.112793319334699</v>
      </c>
      <c r="P63" s="22">
        <f>IF(Base!E59,Base!F59,Base!E59)</f>
        <v>20.13246065969</v>
      </c>
      <c r="Q63" s="22">
        <f>IF(Base!G59,Base!H59,Base!G59)</f>
        <v>5.3301680337099198</v>
      </c>
      <c r="R63" s="22">
        <f>IF(Base!I59,Base!J59,Base!I59)</f>
        <v>3.3965873195848002</v>
      </c>
      <c r="S63" s="22">
        <f>IF(Base!K59="",Base!L59,Base!K59)</f>
        <v>3.5492525125409902</v>
      </c>
      <c r="T63" s="22">
        <f t="shared" si="1"/>
        <v>5.3301680337099198</v>
      </c>
      <c r="U63" s="22">
        <f t="shared" si="2"/>
        <v>10.504252368972081</v>
      </c>
      <c r="V63"/>
      <c r="W63" s="16">
        <f>IF(Base!N59="",Base!O59,Base!N59)</f>
        <v>0.29001701716886602</v>
      </c>
      <c r="X63" s="16">
        <f>IF(Base!P59="",Base!Q59,Base!P59)</f>
        <v>0.11809211851519601</v>
      </c>
      <c r="Y63" s="16">
        <f>IF(Base!R59="",Base!S59,Base!R59)</f>
        <v>0.38510427491448401</v>
      </c>
      <c r="Z63" s="16">
        <f>IF(Base!T59="",Base!U59,Base!T59)</f>
        <v>0.53849208018800698</v>
      </c>
      <c r="AA63" s="16">
        <f>IF(Base!V59="",Base!W59,Base!V59)</f>
        <v>0.53365269820904404</v>
      </c>
      <c r="AB63" s="16">
        <f t="shared" si="3"/>
        <v>0.38510427491448401</v>
      </c>
      <c r="AC63" s="16">
        <f t="shared" si="4"/>
        <v>0.37307163779911939</v>
      </c>
      <c r="AD63"/>
      <c r="AE63" s="22">
        <f>IF(Base!Y59="",Base!Z59,Base!Y59)</f>
        <v>-5.1544506386198901</v>
      </c>
      <c r="AF63" s="22">
        <f>IF(Base!AA59="",Base!AB59,Base!AA59)</f>
        <v>2.8505365311648299</v>
      </c>
      <c r="AG63" s="22">
        <f>IF(Base!AC59="",Base!AD59,Base!AC59)</f>
        <v>1.13222057469284</v>
      </c>
      <c r="AH63" s="22">
        <f>IF(Base!AE59="",Base!AF59,Base!AE59)</f>
        <v>0.451258669552772</v>
      </c>
      <c r="AI63" s="22">
        <f>IF(Base!AG59="",Base!AH59,Base!AG59)</f>
        <v>0.69484495050801298</v>
      </c>
      <c r="AJ63" s="22">
        <f t="shared" si="8"/>
        <v>2.8505365311648299</v>
      </c>
      <c r="AK63" s="22">
        <f t="shared" si="9"/>
        <v>0.24375935649702929</v>
      </c>
      <c r="AL63" s="22">
        <f t="shared" si="10"/>
        <v>1.2822151814796134</v>
      </c>
      <c r="AM63"/>
      <c r="AN63" s="22">
        <f>IF(Base!AJ59="",Base!AK59,Base!AJ59)</f>
        <v>0.99359230345726202</v>
      </c>
      <c r="AO63" s="22">
        <f>IF(Base!AL59="",Base!AM59,Base!AL59)</f>
        <v>2.10254833074214</v>
      </c>
      <c r="AP63" s="22">
        <f>IF(Base!AN59="",Base!AO59,Base!AN59)</f>
        <v>0.460975141776998</v>
      </c>
      <c r="AQ63" s="22">
        <f>IF(Base!AP59="",Base!AQ59,Base!AP59)</f>
        <v>0.15298942850358799</v>
      </c>
      <c r="AR63" s="22">
        <f>IF(Base!AR59="",Base!AS59,Base!AR59)</f>
        <v>0.18725763097995701</v>
      </c>
      <c r="AS63" s="22">
        <f t="shared" si="5"/>
        <v>0.460975141776998</v>
      </c>
      <c r="AT63" s="22">
        <f t="shared" si="6"/>
        <v>0.77947256709198898</v>
      </c>
      <c r="AU63"/>
      <c r="AV63" s="39">
        <v>1.1847439286903001</v>
      </c>
      <c r="AW63" s="39">
        <v>1.0973839539983601</v>
      </c>
      <c r="AX63" s="39">
        <v>1.38153266303198</v>
      </c>
      <c r="AY63" s="39">
        <v>1.2373138742968901</v>
      </c>
      <c r="AZ63" s="39">
        <v>1.0031608220033399</v>
      </c>
      <c r="BA63" s="39">
        <f t="shared" si="13"/>
        <v>1.1847439286903001</v>
      </c>
      <c r="BB63" s="39">
        <f t="shared" si="14"/>
        <v>1.1808270484041739</v>
      </c>
    </row>
    <row r="64" spans="1:54" s="10" customFormat="1" x14ac:dyDescent="0.25">
      <c r="A64" s="1"/>
      <c r="B64" s="14" t="s">
        <v>148</v>
      </c>
      <c r="C64" s="15" t="s">
        <v>221</v>
      </c>
      <c r="D64" s="15" t="s">
        <v>271</v>
      </c>
      <c r="E64" s="41">
        <v>205290</v>
      </c>
      <c r="F64"/>
      <c r="G64" s="22">
        <v>11.874128622366699</v>
      </c>
      <c r="H64" s="22">
        <v>10.404020367816001</v>
      </c>
      <c r="I64" s="22">
        <v>-80.030516402679496</v>
      </c>
      <c r="J64" s="22">
        <v>20.374089988414202</v>
      </c>
      <c r="K64" s="22">
        <v>129.789474935969</v>
      </c>
      <c r="L64" s="22">
        <f t="shared" si="0"/>
        <v>11.874128622366699</v>
      </c>
      <c r="M64" s="22">
        <f t="shared" si="7"/>
        <v>14.217412992865633</v>
      </c>
      <c r="N64"/>
      <c r="O64" s="22">
        <f>IF(Base!C60="",Base!D60,Base!C60)</f>
        <v>7.8575333567860097</v>
      </c>
      <c r="P64" s="22">
        <f>IF(Base!E60,Base!F60,Base!E60)</f>
        <v>-32.751002890989199</v>
      </c>
      <c r="Q64" s="22">
        <f>IF(Base!G60,Base!H60,Base!G60)</f>
        <v>-11.225361364296999</v>
      </c>
      <c r="R64" s="22">
        <f>IF(Base!I60,Base!J60,Base!I60)</f>
        <v>-157.28084768122099</v>
      </c>
      <c r="S64" s="22">
        <f>IF(Base!K60="",Base!L60,Base!K60)</f>
        <v>98.553227233118406</v>
      </c>
      <c r="T64" s="22">
        <f t="shared" si="1"/>
        <v>-11.225361364296999</v>
      </c>
      <c r="U64" s="22">
        <f t="shared" si="2"/>
        <v>7.8575333567860097</v>
      </c>
      <c r="V64"/>
      <c r="W64" s="16">
        <f>IF(Base!N60="",Base!O60,Base!N60)</f>
        <v>0.15409882945343301</v>
      </c>
      <c r="X64" s="16">
        <f>IF(Base!P60="",Base!Q60,Base!P60)</f>
        <v>5.2632453965634297E-2</v>
      </c>
      <c r="Y64" s="16">
        <f>IF(Base!R60="",Base!S60,Base!R60)</f>
        <v>2.8729537975959799E-3</v>
      </c>
      <c r="Z64" s="16">
        <f>IF(Base!T60="",Base!U60,Base!T60)</f>
        <v>4.95884137952544E-3</v>
      </c>
      <c r="AA64" s="16">
        <f>IF(Base!V60="",Base!W60,Base!V60)</f>
        <v>2.7481189786340101E-3</v>
      </c>
      <c r="AB64" s="16">
        <f t="shared" si="3"/>
        <v>4.95884137952544E-3</v>
      </c>
      <c r="AC64" s="16">
        <f t="shared" si="4"/>
        <v>4.3462239514964543E-2</v>
      </c>
      <c r="AD64"/>
      <c r="AE64" s="22">
        <f>IF(Base!Y60="",Base!Z60,Base!Y60)</f>
        <v>3.0325225497581401</v>
      </c>
      <c r="AF64" s="22">
        <f>IF(Base!AA60="",Base!AB60,Base!AA60)</f>
        <v>3.6456572632778301</v>
      </c>
      <c r="AG64" s="22">
        <f>IF(Base!AC60="",Base!AD60,Base!AC60)</f>
        <v>1.4462213145780001</v>
      </c>
      <c r="AH64" s="22">
        <f>IF(Base!AE60="",Base!AF60,Base!AE60)</f>
        <v>15.275057400620399</v>
      </c>
      <c r="AI64" s="22">
        <f>IF(Base!AG60="",Base!AH60,Base!AG60)</f>
        <v>21.796619458880699</v>
      </c>
      <c r="AJ64" s="22">
        <f t="shared" si="8"/>
        <v>21.796619458880699</v>
      </c>
      <c r="AK64" s="22">
        <f t="shared" si="9"/>
        <v>1</v>
      </c>
      <c r="AL64" s="22">
        <f t="shared" si="10"/>
        <v>9.0392155974230128</v>
      </c>
      <c r="AM64"/>
      <c r="AN64" s="22">
        <f>IF(Base!AJ60="",Base!AK60,Base!AJ60)</f>
        <v>0.33005053557462799</v>
      </c>
      <c r="AO64" s="22">
        <f>IF(Base!AL60="",Base!AM60,Base!AL60)</f>
        <v>0.44736221161019801</v>
      </c>
      <c r="AP64" s="22">
        <f>IF(Base!AN60="",Base!AO60,Base!AN60)</f>
        <v>0.18980408297397799</v>
      </c>
      <c r="AQ64" s="22">
        <f>IF(Base!AP60="",Base!AQ60,Base!AP60)</f>
        <v>0.88107140498141201</v>
      </c>
      <c r="AR64" s="22">
        <f>IF(Base!AR60="",Base!AS60,Base!AR60)</f>
        <v>3.0258016014486202</v>
      </c>
      <c r="AS64" s="22">
        <f t="shared" si="5"/>
        <v>0.44736221161019801</v>
      </c>
      <c r="AT64" s="22">
        <f t="shared" si="6"/>
        <v>0.97481796731776726</v>
      </c>
      <c r="AU64"/>
      <c r="AV64" s="39">
        <v>0.557008810535081</v>
      </c>
      <c r="AW64" s="39">
        <v>0.48976223124054702</v>
      </c>
      <c r="AX64" s="39">
        <v>0.692298059083441</v>
      </c>
      <c r="AY64" s="39">
        <v>0.59087605435252</v>
      </c>
      <c r="AZ64" s="39">
        <v>0.78363355825513303</v>
      </c>
      <c r="BA64" s="39">
        <f t="shared" si="13"/>
        <v>0.59087605435252</v>
      </c>
      <c r="BB64" s="39">
        <f t="shared" si="14"/>
        <v>0.62271574269334429</v>
      </c>
    </row>
    <row r="65" spans="1:54" s="10" customFormat="1" x14ac:dyDescent="0.25">
      <c r="A65" s="1"/>
      <c r="B65" s="14" t="s">
        <v>149</v>
      </c>
      <c r="C65" s="15" t="s">
        <v>222</v>
      </c>
      <c r="D65" s="15" t="s">
        <v>272</v>
      </c>
      <c r="E65" s="41">
        <v>33081.284176000001</v>
      </c>
      <c r="F65"/>
      <c r="G65" s="22"/>
      <c r="H65" s="22"/>
      <c r="I65" s="22">
        <v>11.264569325881901</v>
      </c>
      <c r="J65" s="22">
        <v>4.5373390853637803</v>
      </c>
      <c r="K65" s="22">
        <v>8.9087551060219994</v>
      </c>
      <c r="L65" s="22">
        <f t="shared" si="0"/>
        <v>8.9087551060219994</v>
      </c>
      <c r="M65" s="22">
        <f t="shared" si="7"/>
        <v>8.2368878390892259</v>
      </c>
      <c r="N65"/>
      <c r="O65" s="22">
        <f>IF(Base!C61="",Base!D61,Base!C61)</f>
        <v>0</v>
      </c>
      <c r="P65" s="22">
        <f>IF(Base!E61,Base!F61,Base!E61)</f>
        <v>0</v>
      </c>
      <c r="Q65" s="22">
        <f>IF(Base!G61,Base!H61,Base!G61)</f>
        <v>6.2597862401962603</v>
      </c>
      <c r="R65" s="22">
        <f>IF(Base!I61,Base!J61,Base!I61)</f>
        <v>7.8082957949372904</v>
      </c>
      <c r="S65" s="22">
        <f>IF(Base!K61="",Base!L61,Base!K61)</f>
        <v>9.4964091344590997</v>
      </c>
      <c r="T65" s="22">
        <f t="shared" si="1"/>
        <v>6.2597862401962603</v>
      </c>
      <c r="U65" s="22">
        <f t="shared" si="2"/>
        <v>7.8548303898642162</v>
      </c>
      <c r="V65"/>
      <c r="W65" s="16">
        <f>IF(Base!N61="",Base!O61,Base!N61)</f>
        <v>0</v>
      </c>
      <c r="X65" s="16">
        <f>IF(Base!P61="",Base!Q61,Base!P61)</f>
        <v>0.28469269576831702</v>
      </c>
      <c r="Y65" s="16">
        <f>IF(Base!R61="",Base!S61,Base!R61)</f>
        <v>0.31850590712332599</v>
      </c>
      <c r="Z65" s="16">
        <f>IF(Base!T61="",Base!U61,Base!T61)</f>
        <v>0.48590039615984998</v>
      </c>
      <c r="AA65" s="16">
        <f>IF(Base!V61="",Base!W61,Base!V61)</f>
        <v>0.246056483918801</v>
      </c>
      <c r="AB65" s="16">
        <f t="shared" si="3"/>
        <v>0.28469269576831702</v>
      </c>
      <c r="AC65" s="16">
        <f t="shared" si="4"/>
        <v>0.26703109659405883</v>
      </c>
      <c r="AD65"/>
      <c r="AE65" s="22">
        <f>IF(Base!Y61="",Base!Z61,Base!Y61)</f>
        <v>0</v>
      </c>
      <c r="AF65" s="22">
        <f>IF(Base!AA61="",Base!AB61,Base!AA61)</f>
        <v>7.4734082696086297</v>
      </c>
      <c r="AG65" s="22">
        <f>IF(Base!AC61="",Base!AD61,Base!AC61)</f>
        <v>3.3416282502257699</v>
      </c>
      <c r="AH65" s="22">
        <f>IF(Base!AE61="",Base!AF61,Base!AE61)</f>
        <v>3.2725079685151299</v>
      </c>
      <c r="AI65" s="22">
        <f>IF(Base!AG61="",Base!AH61,Base!AG61)</f>
        <v>4.3938967817084604</v>
      </c>
      <c r="AJ65" s="22">
        <f t="shared" si="8"/>
        <v>7.4734082696086297</v>
      </c>
      <c r="AK65" s="22">
        <f t="shared" si="9"/>
        <v>0.58793747420125375</v>
      </c>
      <c r="AL65" s="22">
        <f t="shared" si="10"/>
        <v>4.620360317514498</v>
      </c>
      <c r="AM65"/>
      <c r="AN65" s="22">
        <f>IF(Base!AJ61="",Base!AK61,Base!AJ61)</f>
        <v>0</v>
      </c>
      <c r="AO65" s="22">
        <f>IF(Base!AL61="",Base!AM61,Base!AL61)</f>
        <v>0.19012997922959601</v>
      </c>
      <c r="AP65" s="22">
        <f>IF(Base!AN61="",Base!AO61,Base!AN61)</f>
        <v>0.20470853927577101</v>
      </c>
      <c r="AQ65" s="22">
        <f>IF(Base!AP61="",Base!AQ61,Base!AP61)</f>
        <v>0.13927317835873501</v>
      </c>
      <c r="AR65" s="22">
        <f>IF(Base!AR61="",Base!AS61,Base!AR61)</f>
        <v>0.23159667660252101</v>
      </c>
      <c r="AS65" s="22">
        <f t="shared" si="5"/>
        <v>0.19012997922959601</v>
      </c>
      <c r="AT65" s="22">
        <f t="shared" si="6"/>
        <v>0.19142709336665575</v>
      </c>
      <c r="AU65"/>
      <c r="AV65" s="39"/>
      <c r="AW65" s="39"/>
      <c r="AX65" s="39"/>
      <c r="AY65" s="39"/>
      <c r="AZ65" s="39"/>
      <c r="BA65" s="39" t="str">
        <f t="shared" si="13"/>
        <v>-x-</v>
      </c>
      <c r="BB65" s="39" t="str">
        <f t="shared" si="14"/>
        <v>-x-</v>
      </c>
    </row>
    <row r="66" spans="1:54" s="10" customFormat="1" x14ac:dyDescent="0.25">
      <c r="A66" s="1"/>
      <c r="B66" s="14" t="s">
        <v>150</v>
      </c>
      <c r="C66" s="15" t="s">
        <v>223</v>
      </c>
      <c r="D66" s="15" t="s">
        <v>273</v>
      </c>
      <c r="E66" s="41">
        <v>17724.531176</v>
      </c>
      <c r="F66"/>
      <c r="G66" s="22">
        <v>28.000100058445199</v>
      </c>
      <c r="H66" s="22">
        <v>-64.993277589441306</v>
      </c>
      <c r="I66" s="22">
        <v>-4.3765994189525399</v>
      </c>
      <c r="J66" s="22">
        <v>-11.527871273487101</v>
      </c>
      <c r="K66" s="22">
        <v>-8.9993479129625502</v>
      </c>
      <c r="L66" s="22">
        <f t="shared" si="0"/>
        <v>-8.9993479129625502</v>
      </c>
      <c r="M66" s="22">
        <f t="shared" si="7"/>
        <v>28.000100058445199</v>
      </c>
      <c r="N66"/>
      <c r="O66" s="22">
        <f>IF(Base!C62="",Base!D62,Base!C62)</f>
        <v>12.880290841712799</v>
      </c>
      <c r="P66" s="22">
        <f>IF(Base!E62,Base!F62,Base!E62)</f>
        <v>95.289424397284193</v>
      </c>
      <c r="Q66" s="22">
        <f>IF(Base!G62,Base!H62,Base!G62)</f>
        <v>22.534727955033301</v>
      </c>
      <c r="R66" s="22">
        <f>IF(Base!I62,Base!J62,Base!I62)</f>
        <v>29.2592984184739</v>
      </c>
      <c r="S66" s="22">
        <f>IF(Base!K62="",Base!L62,Base!K62)</f>
        <v>12.268933843603</v>
      </c>
      <c r="T66" s="22">
        <f t="shared" si="1"/>
        <v>22.534727955033301</v>
      </c>
      <c r="U66" s="22">
        <f t="shared" si="2"/>
        <v>19.235812764705749</v>
      </c>
      <c r="V66"/>
      <c r="W66" s="16">
        <f>IF(Base!N62="",Base!O62,Base!N62)</f>
        <v>0.11916900953161499</v>
      </c>
      <c r="X66" s="16">
        <f>IF(Base!P62="",Base!Q62,Base!P62)</f>
        <v>0.239027575420623</v>
      </c>
      <c r="Y66" s="16">
        <f>IF(Base!R62="",Base!S62,Base!R62)</f>
        <v>0.49859989841177599</v>
      </c>
      <c r="Z66" s="16">
        <f>IF(Base!T62="",Base!U62,Base!T62)</f>
        <v>0.470703120904509</v>
      </c>
      <c r="AA66" s="16">
        <f>IF(Base!V62="",Base!W62,Base!V62)</f>
        <v>0.37118131760158601</v>
      </c>
      <c r="AB66" s="16">
        <f t="shared" si="3"/>
        <v>0.37118131760158601</v>
      </c>
      <c r="AC66" s="16">
        <f t="shared" si="4"/>
        <v>0.33973618437402181</v>
      </c>
      <c r="AD66"/>
      <c r="AE66" s="22">
        <f>IF(Base!Y62="",Base!Z62,Base!Y62)</f>
        <v>6.4724012805672801</v>
      </c>
      <c r="AF66" s="22">
        <f>IF(Base!AA62="",Base!AB62,Base!AA62)</f>
        <v>4.8428951076348303</v>
      </c>
      <c r="AG66" s="22">
        <f>IF(Base!AC62="",Base!AD62,Base!AC62)</f>
        <v>1.3110066643148499</v>
      </c>
      <c r="AH66" s="22">
        <f>IF(Base!AE62="",Base!AF62,Base!AE62)</f>
        <v>1.5056895731195299</v>
      </c>
      <c r="AI66" s="22">
        <f>IF(Base!AG62="",Base!AH62,Base!AG62)</f>
        <v>1.8954370331430299</v>
      </c>
      <c r="AJ66" s="22">
        <f t="shared" si="8"/>
        <v>6.4724012805672801</v>
      </c>
      <c r="AK66" s="22">
        <f t="shared" si="9"/>
        <v>0.29284912213862341</v>
      </c>
      <c r="AL66" s="22">
        <f t="shared" si="10"/>
        <v>3.2054859317559035</v>
      </c>
      <c r="AM66"/>
      <c r="AN66" s="22">
        <f>IF(Base!AJ62="",Base!AK62,Base!AJ62)</f>
        <v>0.62696409835461997</v>
      </c>
      <c r="AO66" s="22">
        <f>IF(Base!AL62="",Base!AM62,Base!AL62)</f>
        <v>0.99048639051488896</v>
      </c>
      <c r="AP66" s="22">
        <f>IF(Base!AN62="",Base!AO62,Base!AN62)</f>
        <v>0.34871581720517503</v>
      </c>
      <c r="AQ66" s="22">
        <f>IF(Base!AP62="",Base!AQ62,Base!AP62)</f>
        <v>0.35406254027157003</v>
      </c>
      <c r="AR66" s="22">
        <f>IF(Base!AR62="",Base!AS62,Base!AR62)</f>
        <v>0.45182129383738401</v>
      </c>
      <c r="AS66" s="22">
        <f t="shared" si="5"/>
        <v>0.45182129383738401</v>
      </c>
      <c r="AT66" s="22">
        <f t="shared" si="6"/>
        <v>0.55441002803672756</v>
      </c>
      <c r="AU66"/>
      <c r="AV66" s="39">
        <v>0.94767459411195898</v>
      </c>
      <c r="AW66" s="39">
        <v>0.91681538263765106</v>
      </c>
      <c r="AX66" s="39">
        <v>1.0107271597044001</v>
      </c>
      <c r="AY66" s="39">
        <v>0.64721094992728501</v>
      </c>
      <c r="AZ66" s="39">
        <v>0.67730557407685399</v>
      </c>
      <c r="BA66" s="39">
        <f t="shared" si="13"/>
        <v>0.91681538263765106</v>
      </c>
      <c r="BB66" s="39">
        <f t="shared" si="14"/>
        <v>0.83994673209162973</v>
      </c>
    </row>
    <row r="67" spans="1:54" s="10" customFormat="1" x14ac:dyDescent="0.25">
      <c r="A67" s="1"/>
      <c r="B67" s="14" t="s">
        <v>151</v>
      </c>
      <c r="C67" s="15" t="s">
        <v>224</v>
      </c>
      <c r="D67" s="15" t="s">
        <v>272</v>
      </c>
      <c r="E67" s="41">
        <v>3439.4812790000001</v>
      </c>
      <c r="F67"/>
      <c r="G67" s="22">
        <v>-1.62916338771174</v>
      </c>
      <c r="H67" s="22">
        <v>-2.3496907535882201</v>
      </c>
      <c r="I67" s="22">
        <v>-1.4473521155814499</v>
      </c>
      <c r="J67" s="22">
        <v>9.3240054994967103</v>
      </c>
      <c r="K67" s="22">
        <v>690.22853802982695</v>
      </c>
      <c r="L67" s="22">
        <f t="shared" si="0"/>
        <v>-1.4473521155814499</v>
      </c>
      <c r="M67" s="22">
        <f t="shared" si="7"/>
        <v>9.3240054994967103</v>
      </c>
      <c r="N67"/>
      <c r="O67" s="22">
        <f>IF(Base!C63="",Base!D63,Base!C63)</f>
        <v>-10.540944155698501</v>
      </c>
      <c r="P67" s="22">
        <f>IF(Base!E63,Base!F63,Base!E63)</f>
        <v>-3.46705760062832</v>
      </c>
      <c r="Q67" s="22">
        <f>IF(Base!G63,Base!H63,Base!G63)</f>
        <v>25.2714605150686</v>
      </c>
      <c r="R67" s="22">
        <f>IF(Base!I63,Base!J63,Base!I63)</f>
        <v>0</v>
      </c>
      <c r="S67" s="22">
        <f>IF(Base!K63="",Base!L63,Base!K63)</f>
        <v>9.2825752148491993</v>
      </c>
      <c r="T67" s="22">
        <f t="shared" si="1"/>
        <v>0</v>
      </c>
      <c r="U67" s="22">
        <f t="shared" si="2"/>
        <v>17.2770178649589</v>
      </c>
      <c r="V67"/>
      <c r="W67" s="16">
        <f>IF(Base!N63="",Base!O63,Base!N63)</f>
        <v>0.447273813785869</v>
      </c>
      <c r="X67" s="16">
        <f>IF(Base!P63="",Base!Q63,Base!P63)</f>
        <v>0.36689475698396601</v>
      </c>
      <c r="Y67" s="16">
        <f>IF(Base!R63="",Base!S63,Base!R63)</f>
        <v>0.43509909585700401</v>
      </c>
      <c r="Z67" s="16">
        <f>IF(Base!T63="",Base!U63,Base!T63)</f>
        <v>0.36365262178878799</v>
      </c>
      <c r="AA67" s="16">
        <f>IF(Base!V63="",Base!W63,Base!V63)</f>
        <v>0.27081409008504098</v>
      </c>
      <c r="AB67" s="16">
        <f t="shared" si="3"/>
        <v>0.36689475698396601</v>
      </c>
      <c r="AC67" s="16">
        <f t="shared" si="4"/>
        <v>0.37674687570013354</v>
      </c>
      <c r="AD67"/>
      <c r="AE67" s="22">
        <f>IF(Base!Y63="",Base!Z63,Base!Y63)</f>
        <v>-14.7155427504622</v>
      </c>
      <c r="AF67" s="22">
        <f>IF(Base!AA63="",Base!AB63,Base!AA63)</f>
        <v>3.2558642921903802</v>
      </c>
      <c r="AG67" s="22">
        <f>IF(Base!AC63="",Base!AD63,Base!AC63)</f>
        <v>5.1698232576018199</v>
      </c>
      <c r="AH67" s="22">
        <f>IF(Base!AE63="",Base!AF63,Base!AE63)</f>
        <v>1.5438493213550799</v>
      </c>
      <c r="AI67" s="22">
        <f>IF(Base!AG63="",Base!AH63,Base!AG63)</f>
        <v>4.4397687018063197</v>
      </c>
      <c r="AJ67" s="22">
        <f t="shared" si="8"/>
        <v>5.1698232576018199</v>
      </c>
      <c r="AK67" s="22">
        <f t="shared" si="9"/>
        <v>0.85878539373236551</v>
      </c>
      <c r="AL67" s="22">
        <f t="shared" si="10"/>
        <v>3.6023263932383998</v>
      </c>
      <c r="AM67"/>
      <c r="AN67" s="22">
        <f>IF(Base!AJ63="",Base!AK63,Base!AJ63)</f>
        <v>0.60163836803803905</v>
      </c>
      <c r="AO67" s="22">
        <f>IF(Base!AL63="",Base!AM63,Base!AL63)</f>
        <v>1.03576135884396</v>
      </c>
      <c r="AP67" s="22">
        <f>IF(Base!AN63="",Base!AO63,Base!AN63)</f>
        <v>0.16441053162793701</v>
      </c>
      <c r="AQ67" s="22">
        <f>IF(Base!AP63="",Base!AQ63,Base!AP63)</f>
        <v>0.30441328413235202</v>
      </c>
      <c r="AR67" s="22">
        <f>IF(Base!AR63="",Base!AS63,Base!AR63)</f>
        <v>0.63478620207570202</v>
      </c>
      <c r="AS67" s="22">
        <f t="shared" si="5"/>
        <v>0.60163836803803905</v>
      </c>
      <c r="AT67" s="22">
        <f t="shared" si="6"/>
        <v>0.54820194894359797</v>
      </c>
      <c r="AU67"/>
      <c r="AV67" s="39">
        <v>0.91192514881095099</v>
      </c>
      <c r="AW67" s="39">
        <v>0.92297114404755098</v>
      </c>
      <c r="AX67" s="39">
        <v>1.16147026930958</v>
      </c>
      <c r="AY67" s="39">
        <v>0.89693528339830697</v>
      </c>
      <c r="AZ67" s="39">
        <v>0.966298239464777</v>
      </c>
      <c r="BA67" s="39">
        <f t="shared" si="13"/>
        <v>0.92297114404755098</v>
      </c>
      <c r="BB67" s="39">
        <f t="shared" si="14"/>
        <v>0.97192001700623332</v>
      </c>
    </row>
    <row r="68" spans="1:54" s="10" customFormat="1" x14ac:dyDescent="0.25">
      <c r="A68" s="1"/>
      <c r="B68" s="14" t="s">
        <v>152</v>
      </c>
      <c r="C68" s="15" t="s">
        <v>225</v>
      </c>
      <c r="D68" s="15" t="s">
        <v>274</v>
      </c>
      <c r="E68" s="41">
        <v>108302.25661875001</v>
      </c>
      <c r="F68"/>
      <c r="G68" s="22">
        <v>28.2422563756991</v>
      </c>
      <c r="H68" s="22">
        <v>28.586855139612499</v>
      </c>
      <c r="I68" s="22"/>
      <c r="J68" s="22">
        <v>2.7543313187306899</v>
      </c>
      <c r="K68" s="22">
        <v>25.568625883461198</v>
      </c>
      <c r="L68" s="22">
        <f t="shared" si="0"/>
        <v>26.905441129580147</v>
      </c>
      <c r="M68" s="22">
        <f t="shared" si="7"/>
        <v>21.288017179375871</v>
      </c>
      <c r="N68"/>
      <c r="O68" s="22">
        <f>IF(Base!C64="",Base!D64,Base!C64)</f>
        <v>13.6978356383188</v>
      </c>
      <c r="P68" s="22">
        <f>IF(Base!E64,Base!F64,Base!E64)</f>
        <v>30.379670576046902</v>
      </c>
      <c r="Q68" s="22">
        <f>IF(Base!G64,Base!H64,Base!G64)</f>
        <v>7.5498674871705598</v>
      </c>
      <c r="R68" s="22">
        <f>IF(Base!I64,Base!J64,Base!I64)</f>
        <v>8.0778690065199008</v>
      </c>
      <c r="S68" s="22">
        <f>IF(Base!K64="",Base!L64,Base!K64)</f>
        <v>6.9514724156470002</v>
      </c>
      <c r="T68" s="22">
        <f t="shared" si="1"/>
        <v>8.0778690065199008</v>
      </c>
      <c r="U68" s="22">
        <f t="shared" si="2"/>
        <v>13.331343024740633</v>
      </c>
      <c r="V68"/>
      <c r="W68" s="16">
        <f>IF(Base!N64="",Base!O64,Base!N64)</f>
        <v>0.37851171845977699</v>
      </c>
      <c r="X68" s="16">
        <f>IF(Base!P64="",Base!Q64,Base!P64)</f>
        <v>0.29339288735762198</v>
      </c>
      <c r="Y68" s="16">
        <f>IF(Base!R64="",Base!S64,Base!R64)</f>
        <v>0.48382854777330098</v>
      </c>
      <c r="Z68" s="16">
        <f>IF(Base!T64="",Base!U64,Base!T64)</f>
        <v>0.58308113831910302</v>
      </c>
      <c r="AA68" s="16">
        <f>IF(Base!V64="",Base!W64,Base!V64)</f>
        <v>0.53140300983097399</v>
      </c>
      <c r="AB68" s="16">
        <f t="shared" si="3"/>
        <v>0.48382854777330098</v>
      </c>
      <c r="AC68" s="16">
        <f t="shared" si="4"/>
        <v>0.4540434603481554</v>
      </c>
      <c r="AD68"/>
      <c r="AE68" s="22">
        <f>IF(Base!Y64="",Base!Z64,Base!Y64)</f>
        <v>3.85779857807211</v>
      </c>
      <c r="AF68" s="22">
        <f>IF(Base!AA64="",Base!AB64,Base!AA64)</f>
        <v>6.1310914635469098</v>
      </c>
      <c r="AG68" s="22">
        <f>IF(Base!AC64="",Base!AD64,Base!AC64)</f>
        <v>1.7007902609529999</v>
      </c>
      <c r="AH68" s="22">
        <f>IF(Base!AE64="",Base!AF64,Base!AE64)</f>
        <v>0.72711600349430205</v>
      </c>
      <c r="AI68" s="22">
        <f>IF(Base!AG64="",Base!AH64,Base!AG64)</f>
        <v>0.82867045632247005</v>
      </c>
      <c r="AJ68" s="22">
        <f t="shared" si="8"/>
        <v>6.1310914635469098</v>
      </c>
      <c r="AK68" s="22">
        <f t="shared" si="9"/>
        <v>0.13515871704890114</v>
      </c>
      <c r="AL68" s="22">
        <f t="shared" si="10"/>
        <v>2.6490933524777582</v>
      </c>
      <c r="AM68"/>
      <c r="AN68" s="22">
        <f>IF(Base!AJ64="",Base!AK64,Base!AJ64)</f>
        <v>1.22011601277882</v>
      </c>
      <c r="AO68" s="22">
        <f>IF(Base!AL64="",Base!AM64,Base!AL64)</f>
        <v>1.9202880823522701</v>
      </c>
      <c r="AP68" s="22">
        <f>IF(Base!AN64="",Base!AO64,Base!AN64)</f>
        <v>0.83361961321406897</v>
      </c>
      <c r="AQ68" s="22">
        <f>IF(Base!AP64="",Base!AQ64,Base!AP64)</f>
        <v>0.58797729914112995</v>
      </c>
      <c r="AR68" s="22">
        <f>IF(Base!AR64="",Base!AS64,Base!AR64)</f>
        <v>0.76167844795872996</v>
      </c>
      <c r="AS68" s="22">
        <f t="shared" si="5"/>
        <v>0.83361961321406897</v>
      </c>
      <c r="AT68" s="22">
        <f t="shared" si="6"/>
        <v>1.0647358910890037</v>
      </c>
      <c r="AU68"/>
      <c r="AV68" s="39">
        <v>1.1123167650293899</v>
      </c>
      <c r="AW68" s="39">
        <v>1.1154134898624799</v>
      </c>
      <c r="AX68" s="39">
        <v>1.0772865344461</v>
      </c>
      <c r="AY68" s="39">
        <v>1.1036990406119001</v>
      </c>
      <c r="AZ68" s="39">
        <v>0.91198727421578996</v>
      </c>
      <c r="BA68" s="39">
        <f t="shared" si="13"/>
        <v>1.1036990406119001</v>
      </c>
      <c r="BB68" s="39">
        <f t="shared" si="14"/>
        <v>1.0641406208331319</v>
      </c>
    </row>
    <row r="69" spans="1:54" s="10" customFormat="1" x14ac:dyDescent="0.25">
      <c r="A69" s="1"/>
      <c r="B69" s="14" t="s">
        <v>153</v>
      </c>
      <c r="C69" s="15" t="s">
        <v>226</v>
      </c>
      <c r="D69" s="15" t="s">
        <v>274</v>
      </c>
      <c r="E69" s="41">
        <v>30356.757643281198</v>
      </c>
      <c r="F69"/>
      <c r="G69" s="22">
        <v>-0.91360335978151896</v>
      </c>
      <c r="H69" s="22">
        <v>-5.1989445684084803</v>
      </c>
      <c r="I69" s="22">
        <v>-9.8627291395678203</v>
      </c>
      <c r="J69" s="22">
        <v>-7.4583958418224903</v>
      </c>
      <c r="K69" s="22">
        <v>-4.4546035438834197</v>
      </c>
      <c r="L69" s="22">
        <f t="shared" si="0"/>
        <v>-5.1989445684084803</v>
      </c>
      <c r="M69" s="22" t="str">
        <f t="shared" si="7"/>
        <v>-x-</v>
      </c>
      <c r="N69"/>
      <c r="O69" s="22">
        <f>IF(Base!C65="",Base!D65,Base!C65)</f>
        <v>-107.46066867525199</v>
      </c>
      <c r="P69" s="22">
        <f>IF(Base!E65,Base!F65,Base!E65)</f>
        <v>0</v>
      </c>
      <c r="Q69" s="22">
        <f>IF(Base!G65,Base!H65,Base!G65)</f>
        <v>0</v>
      </c>
      <c r="R69" s="22">
        <f>IF(Base!I65,Base!J65,Base!I65)</f>
        <v>0</v>
      </c>
      <c r="S69" s="22">
        <f>IF(Base!K65="",Base!L65,Base!K65)</f>
        <v>-7.2577363648815698</v>
      </c>
      <c r="T69" s="22">
        <f t="shared" si="1"/>
        <v>0</v>
      </c>
      <c r="U69" s="22" t="str">
        <f t="shared" si="2"/>
        <v>-x-</v>
      </c>
      <c r="V69"/>
      <c r="W69" s="16">
        <f>IF(Base!N65="",Base!O65,Base!N65)</f>
        <v>0.12935486467540599</v>
      </c>
      <c r="X69" s="16">
        <f>IF(Base!P65="",Base!Q65,Base!P65)</f>
        <v>0.12919268475161499</v>
      </c>
      <c r="Y69" s="16">
        <f>IF(Base!R65="",Base!S65,Base!R65)</f>
        <v>0.197378655992798</v>
      </c>
      <c r="Z69" s="16">
        <f>IF(Base!T65="",Base!U65,Base!T65)</f>
        <v>0.26350697146844998</v>
      </c>
      <c r="AA69" s="16">
        <f>IF(Base!V65="",Base!W65,Base!V65)</f>
        <v>0.374626942097675</v>
      </c>
      <c r="AB69" s="16">
        <f t="shared" si="3"/>
        <v>0.197378655992798</v>
      </c>
      <c r="AC69" s="16">
        <f t="shared" si="4"/>
        <v>0.21881202379718881</v>
      </c>
      <c r="AD69"/>
      <c r="AE69" s="22">
        <f>IF(Base!Y65="",Base!Z65,Base!Y65)</f>
        <v>15.678768763929799</v>
      </c>
      <c r="AF69" s="22">
        <f>IF(Base!AA65="",Base!AB65,Base!AA65)</f>
        <v>4.59284987564752</v>
      </c>
      <c r="AG69" s="22">
        <f>IF(Base!AC65="",Base!AD65,Base!AC65)</f>
        <v>2.4226898486085702</v>
      </c>
      <c r="AH69" s="22">
        <f>IF(Base!AE65="",Base!AF65,Base!AE65)</f>
        <v>3.8102003886233402</v>
      </c>
      <c r="AI69" s="22">
        <f>IF(Base!AG65="",Base!AH65,Base!AG65)</f>
        <v>2.2756813279993402</v>
      </c>
      <c r="AJ69" s="22">
        <f t="shared" si="8"/>
        <v>15.678768763929799</v>
      </c>
      <c r="AK69" s="22">
        <f t="shared" si="9"/>
        <v>0.14514413486566102</v>
      </c>
      <c r="AL69" s="22">
        <f t="shared" si="10"/>
        <v>5.7560380409617142</v>
      </c>
      <c r="AM69"/>
      <c r="AN69" s="22">
        <f>IF(Base!AJ65="",Base!AK65,Base!AJ65)</f>
        <v>0.47633613964080701</v>
      </c>
      <c r="AO69" s="22">
        <f>IF(Base!AL65="",Base!AM65,Base!AL65)</f>
        <v>9.9028126650955492</v>
      </c>
      <c r="AP69" s="22">
        <f>IF(Base!AN65="",Base!AO65,Base!AN65)</f>
        <v>4.3644187051468197</v>
      </c>
      <c r="AQ69" s="22">
        <f>IF(Base!AP65="",Base!AQ65,Base!AP65)</f>
        <v>6.558953080028</v>
      </c>
      <c r="AR69" s="22">
        <f>IF(Base!AR65="",Base!AS65,Base!AR65)</f>
        <v>3.9174021135513599</v>
      </c>
      <c r="AS69" s="22">
        <f t="shared" si="5"/>
        <v>4.3644187051468197</v>
      </c>
      <c r="AT69" s="22">
        <f t="shared" si="6"/>
        <v>5.0439845406925077</v>
      </c>
      <c r="AU69"/>
      <c r="AV69" s="39"/>
      <c r="AW69" s="39"/>
      <c r="AX69" s="39"/>
      <c r="AY69" s="39"/>
      <c r="AZ69" s="39"/>
      <c r="BA69" s="39" t="str">
        <f t="shared" si="13"/>
        <v>-x-</v>
      </c>
      <c r="BB69" s="39" t="str">
        <f t="shared" si="14"/>
        <v>-x-</v>
      </c>
    </row>
    <row r="70" spans="1:54" s="10" customFormat="1" x14ac:dyDescent="0.25">
      <c r="A70" s="1"/>
      <c r="B70" s="14" t="s">
        <v>154</v>
      </c>
      <c r="C70" s="15" t="s">
        <v>227</v>
      </c>
      <c r="D70" s="15" t="s">
        <v>255</v>
      </c>
      <c r="E70" s="41">
        <v>62.277821799987798</v>
      </c>
      <c r="F70"/>
      <c r="G70" s="22">
        <v>-9.6530022037914005</v>
      </c>
      <c r="H70" s="22">
        <v>-6.4528922138051703</v>
      </c>
      <c r="I70" s="22">
        <v>11.052550483626</v>
      </c>
      <c r="J70" s="22">
        <v>18.077778909850199</v>
      </c>
      <c r="K70" s="22">
        <v>18.067605971562401</v>
      </c>
      <c r="L70" s="22">
        <f t="shared" si="0"/>
        <v>11.052550483626</v>
      </c>
      <c r="M70" s="22">
        <f t="shared" si="7"/>
        <v>15.732645121679534</v>
      </c>
      <c r="N70"/>
      <c r="O70" s="22">
        <f>IF(Base!C66="",Base!D66,Base!C66)</f>
        <v>-30.979781146248602</v>
      </c>
      <c r="P70" s="22">
        <f>IF(Base!E66,Base!F66,Base!E66)</f>
        <v>-40.0817115005921</v>
      </c>
      <c r="Q70" s="22">
        <f>IF(Base!G66,Base!H66,Base!G66)</f>
        <v>-9.8787912233383395</v>
      </c>
      <c r="R70" s="22">
        <f>IF(Base!I66,Base!J66,Base!I66)</f>
        <v>-13.329426112686599</v>
      </c>
      <c r="S70" s="22">
        <f>IF(Base!K66="",Base!L66,Base!K66)</f>
        <v>-7.1047003417406804</v>
      </c>
      <c r="T70" s="22">
        <f t="shared" si="1"/>
        <v>-13.329426112686599</v>
      </c>
      <c r="U70" s="22" t="str">
        <f t="shared" si="2"/>
        <v>-x-</v>
      </c>
      <c r="V70"/>
      <c r="W70" s="16">
        <f>IF(Base!N66="",Base!O66,Base!N66)</f>
        <v>0</v>
      </c>
      <c r="X70" s="16">
        <f>IF(Base!P66="",Base!Q66,Base!P66)</f>
        <v>0</v>
      </c>
      <c r="Y70" s="16">
        <f>IF(Base!R66="",Base!S66,Base!R66)</f>
        <v>0</v>
      </c>
      <c r="Z70" s="16">
        <f>IF(Base!T66="",Base!U66,Base!T66)</f>
        <v>0</v>
      </c>
      <c r="AA70" s="16">
        <f>IF(Base!V66="",Base!W66,Base!V66)</f>
        <v>0</v>
      </c>
      <c r="AB70" s="16">
        <f t="shared" si="3"/>
        <v>0</v>
      </c>
      <c r="AC70" s="16">
        <f t="shared" si="4"/>
        <v>0</v>
      </c>
      <c r="AD70"/>
      <c r="AE70" s="22">
        <f>IF(Base!Y66="",Base!Z66,Base!Y66)</f>
        <v>-2.24582055832798</v>
      </c>
      <c r="AF70" s="22">
        <f>IF(Base!AA66="",Base!AB66,Base!AA66)</f>
        <v>-1.46887009183411</v>
      </c>
      <c r="AG70" s="22">
        <f>IF(Base!AC66="",Base!AD66,Base!AC66)</f>
        <v>-1.0047377917198901</v>
      </c>
      <c r="AH70" s="22">
        <f>IF(Base!AE66="",Base!AF66,Base!AE66)</f>
        <v>-0.69698799332400097</v>
      </c>
      <c r="AI70" s="22">
        <f>IF(Base!AG66="",Base!AH66,Base!AG66)</f>
        <v>-0.74640111100143303</v>
      </c>
      <c r="AJ70" s="22">
        <f t="shared" si="8"/>
        <v>-0.69698799332400097</v>
      </c>
      <c r="AK70" s="22">
        <f t="shared" si="9"/>
        <v>1.0708952207939426</v>
      </c>
      <c r="AL70" s="22" t="str">
        <f t="shared" si="10"/>
        <v>-x-</v>
      </c>
      <c r="AM70"/>
      <c r="AN70" s="22">
        <f>IF(Base!AJ66="",Base!AK66,Base!AJ66)</f>
        <v>0</v>
      </c>
      <c r="AO70" s="22">
        <f>IF(Base!AL66="",Base!AM66,Base!AL66)</f>
        <v>0</v>
      </c>
      <c r="AP70" s="22">
        <f>IF(Base!AN66="",Base!AO66,Base!AN66)</f>
        <v>-18.850596172647801</v>
      </c>
      <c r="AQ70" s="22">
        <f>IF(Base!AP66="",Base!AQ66,Base!AP66)</f>
        <v>0</v>
      </c>
      <c r="AR70" s="22">
        <f>IF(Base!AR66="",Base!AS66,Base!AR66)</f>
        <v>0</v>
      </c>
      <c r="AS70" s="22">
        <f t="shared" si="5"/>
        <v>0</v>
      </c>
      <c r="AT70" s="22" t="str">
        <f t="shared" si="6"/>
        <v>-x-</v>
      </c>
      <c r="AU70"/>
      <c r="AV70" s="39">
        <v>1.2100745413026699</v>
      </c>
      <c r="AW70" s="39">
        <v>1.1190096486516301</v>
      </c>
      <c r="AX70" s="39">
        <v>1.04324500951043</v>
      </c>
      <c r="AY70" s="39">
        <v>0.26066481360794602</v>
      </c>
      <c r="AZ70" s="39">
        <v>0.16102187737806201</v>
      </c>
      <c r="BA70" s="39">
        <f t="shared" si="13"/>
        <v>1.04324500951043</v>
      </c>
      <c r="BB70" s="39">
        <f t="shared" si="14"/>
        <v>0.75880317809014763</v>
      </c>
    </row>
    <row r="71" spans="1:54" s="10" customFormat="1" x14ac:dyDescent="0.25">
      <c r="A71" s="1"/>
      <c r="B71" s="14" t="s">
        <v>155</v>
      </c>
      <c r="C71" s="15" t="s">
        <v>228</v>
      </c>
      <c r="D71" s="15" t="s">
        <v>275</v>
      </c>
      <c r="E71" s="41">
        <v>14506.946400000001</v>
      </c>
      <c r="F71"/>
      <c r="G71" s="22">
        <v>25.4682603792462</v>
      </c>
      <c r="H71" s="22">
        <v>63.771019536710803</v>
      </c>
      <c r="I71" s="22">
        <v>76.525201455340707</v>
      </c>
      <c r="J71" s="22">
        <v>-26.973573177208898</v>
      </c>
      <c r="K71" s="22">
        <v>-41.6687098659459</v>
      </c>
      <c r="L71" s="22">
        <f t="shared" si="0"/>
        <v>25.4682603792462</v>
      </c>
      <c r="M71" s="22">
        <f t="shared" si="7"/>
        <v>25.4682603792462</v>
      </c>
      <c r="N71"/>
      <c r="O71" s="22">
        <f>IF(Base!C67="",Base!D67,Base!C67)</f>
        <v>11.582315553620001</v>
      </c>
      <c r="P71" s="22">
        <f>IF(Base!E67,Base!F67,Base!E67)</f>
        <v>15.7620192680188</v>
      </c>
      <c r="Q71" s="22">
        <f>IF(Base!G67,Base!H67,Base!G67)</f>
        <v>15.705596109124601</v>
      </c>
      <c r="R71" s="22">
        <f>IF(Base!I67,Base!J67,Base!I67)</f>
        <v>25.889666886534499</v>
      </c>
      <c r="S71" s="22">
        <f>IF(Base!K67="",Base!L67,Base!K67)</f>
        <v>26.9046142388252</v>
      </c>
      <c r="T71" s="22">
        <f t="shared" si="1"/>
        <v>15.7620192680188</v>
      </c>
      <c r="U71" s="22">
        <f t="shared" si="2"/>
        <v>19.168842411224624</v>
      </c>
      <c r="V71"/>
      <c r="W71" s="16">
        <f>IF(Base!N67="",Base!O67,Base!N67)</f>
        <v>0.161834030597238</v>
      </c>
      <c r="X71" s="16">
        <f>IF(Base!P67="",Base!Q67,Base!P67)</f>
        <v>0.173666050982138</v>
      </c>
      <c r="Y71" s="16">
        <f>IF(Base!R67="",Base!S67,Base!R67)</f>
        <v>0.13297901531084799</v>
      </c>
      <c r="Z71" s="16">
        <f>IF(Base!T67="",Base!U67,Base!T67)</f>
        <v>0.11265104182282799</v>
      </c>
      <c r="AA71" s="16">
        <f>IF(Base!V67="",Base!W67,Base!V67)</f>
        <v>9.3990812631527698E-2</v>
      </c>
      <c r="AB71" s="16">
        <f t="shared" si="3"/>
        <v>0.13297901531084799</v>
      </c>
      <c r="AC71" s="16">
        <f t="shared" si="4"/>
        <v>0.13502419026891593</v>
      </c>
      <c r="AD71"/>
      <c r="AE71" s="22">
        <f>IF(Base!Y67="",Base!Z67,Base!Y67)</f>
        <v>6.1226197675569001</v>
      </c>
      <c r="AF71" s="22">
        <f>IF(Base!AA67="",Base!AB67,Base!AA67)</f>
        <v>7.5575574364920604</v>
      </c>
      <c r="AG71" s="22">
        <f>IF(Base!AC67="",Base!AD67,Base!AC67)</f>
        <v>10.2192117237428</v>
      </c>
      <c r="AH71" s="22">
        <f>IF(Base!AE67="",Base!AF67,Base!AE67)</f>
        <v>12.3461097156687</v>
      </c>
      <c r="AI71" s="22">
        <f>IF(Base!AG67="",Base!AH67,Base!AG67)</f>
        <v>6.7143171952338898</v>
      </c>
      <c r="AJ71" s="22">
        <f t="shared" si="8"/>
        <v>12.3461097156687</v>
      </c>
      <c r="AK71" s="22">
        <f t="shared" si="9"/>
        <v>0.54384071985952087</v>
      </c>
      <c r="AL71" s="22">
        <f t="shared" si="10"/>
        <v>8.5919631677388715</v>
      </c>
      <c r="AM71"/>
      <c r="AN71" s="22">
        <f>IF(Base!AJ67="",Base!AK67,Base!AJ67)</f>
        <v>1.79935160310924</v>
      </c>
      <c r="AO71" s="22">
        <f>IF(Base!AL67="",Base!AM67,Base!AL67)</f>
        <v>2.3573350162696398</v>
      </c>
      <c r="AP71" s="22">
        <f>IF(Base!AN67="",Base!AO67,Base!AN67)</f>
        <v>3.0748375047987802</v>
      </c>
      <c r="AQ71" s="22">
        <f>IF(Base!AP67="",Base!AQ67,Base!AP67)</f>
        <v>3.7147954478605199</v>
      </c>
      <c r="AR71" s="22">
        <f>IF(Base!AR67="",Base!AS67,Base!AR67)</f>
        <v>2.6817389123425501</v>
      </c>
      <c r="AS71" s="22">
        <f t="shared" si="5"/>
        <v>2.6817389123425501</v>
      </c>
      <c r="AT71" s="22">
        <f t="shared" si="6"/>
        <v>2.7256116968761459</v>
      </c>
      <c r="AU71"/>
      <c r="AV71" s="39">
        <v>0.24471532901520701</v>
      </c>
      <c r="AW71" s="39">
        <v>0.35194275645608297</v>
      </c>
      <c r="AX71" s="39">
        <v>0.28646547017388002</v>
      </c>
      <c r="AY71" s="39">
        <v>0.389220086281512</v>
      </c>
      <c r="AZ71" s="39">
        <v>0.53618311256195705</v>
      </c>
      <c r="BA71" s="39">
        <f t="shared" si="13"/>
        <v>0.35194275645608297</v>
      </c>
      <c r="BB71" s="39">
        <f t="shared" si="14"/>
        <v>0.36170535089772782</v>
      </c>
    </row>
    <row r="72" spans="1:54" s="10" customFormat="1" x14ac:dyDescent="0.25">
      <c r="A72" s="1"/>
      <c r="B72" s="14" t="s">
        <v>156</v>
      </c>
      <c r="C72" s="15" t="s">
        <v>229</v>
      </c>
      <c r="D72" s="15" t="s">
        <v>276</v>
      </c>
      <c r="E72" s="41">
        <v>8685.1530000000002</v>
      </c>
      <c r="F72"/>
      <c r="G72" s="22">
        <v>48.477990450977799</v>
      </c>
      <c r="H72" s="22">
        <v>38.618876712338498</v>
      </c>
      <c r="I72" s="22"/>
      <c r="J72" s="22">
        <v>-22.655368765786999</v>
      </c>
      <c r="K72" s="22">
        <v>-1171.4482210800099</v>
      </c>
      <c r="L72" s="22">
        <f t="shared" ref="L72:L135" si="15">IFERROR(MEDIAN(G72:K72),"-x-")</f>
        <v>7.9817539732757474</v>
      </c>
      <c r="M72" s="22">
        <f t="shared" ref="M72:M135" si="16">IFERROR(AVERAGEIFS(G72:K72,G72:K72,"&gt;0",G72:K72,"&lt;50"),"-x-")</f>
        <v>43.548433581658145</v>
      </c>
      <c r="N72"/>
      <c r="O72" s="22">
        <f>IF(Base!C68="",Base!D68,Base!C68)</f>
        <v>11.7917260361282</v>
      </c>
      <c r="P72" s="22">
        <f>IF(Base!E68,Base!F68,Base!E68)</f>
        <v>346.08832729235297</v>
      </c>
      <c r="Q72" s="22">
        <f>IF(Base!G68,Base!H68,Base!G68)</f>
        <v>4.1885171903049896</v>
      </c>
      <c r="R72" s="22">
        <f>IF(Base!I68,Base!J68,Base!I68)</f>
        <v>29.357335706503399</v>
      </c>
      <c r="S72" s="22">
        <f>IF(Base!K68="",Base!L68,Base!K68)</f>
        <v>20.1341161387973</v>
      </c>
      <c r="T72" s="22">
        <f t="shared" ref="T72:T135" si="17">IFERROR(MEDIAN(O72:S72),"-x-")</f>
        <v>20.1341161387973</v>
      </c>
      <c r="U72" s="22">
        <f t="shared" ref="U72:U135" si="18">IFERROR(AVERAGEIFS(O72:S72,O72:S72,"&gt;0",O72:S72,"&lt;50"),"-x-")</f>
        <v>16.367923767933473</v>
      </c>
      <c r="V72"/>
      <c r="W72" s="16">
        <f>IF(Base!N68="",Base!O68,Base!N68)</f>
        <v>0.163495103496825</v>
      </c>
      <c r="X72" s="16">
        <f>IF(Base!P68="",Base!Q68,Base!P68)</f>
        <v>0.26601452448725499</v>
      </c>
      <c r="Y72" s="16">
        <f>IF(Base!R68="",Base!S68,Base!R68)</f>
        <v>0.49581662023789302</v>
      </c>
      <c r="Z72" s="16">
        <f>IF(Base!T68="",Base!U68,Base!T68)</f>
        <v>0.64239331724122195</v>
      </c>
      <c r="AA72" s="16">
        <f>IF(Base!V68="",Base!W68,Base!V68)</f>
        <v>0.73327483806992</v>
      </c>
      <c r="AB72" s="16">
        <f t="shared" ref="AB72:AB135" si="19">IFERROR(MEDIAN(W72:AA72),"-x-")</f>
        <v>0.49581662023789302</v>
      </c>
      <c r="AC72" s="16">
        <f t="shared" ref="AC72:AC135" si="20">IFERROR(AVERAGE(W72:AA72),"-x-")</f>
        <v>0.46019888070662301</v>
      </c>
      <c r="AD72"/>
      <c r="AE72" s="22">
        <f>IF(Base!Y68="",Base!Z68,Base!Y68)</f>
        <v>6.1320434184963197</v>
      </c>
      <c r="AF72" s="22">
        <f>IF(Base!AA68="",Base!AB68,Base!AA68)</f>
        <v>3.4746854784316401</v>
      </c>
      <c r="AG72" s="22">
        <f>IF(Base!AC68="",Base!AD68,Base!AC68)</f>
        <v>0.63978952702655101</v>
      </c>
      <c r="AH72" s="22">
        <f>IF(Base!AE68="",Base!AF68,Base!AE68)</f>
        <v>0.51018980837307004</v>
      </c>
      <c r="AI72" s="22">
        <f>IF(Base!AG68="",Base!AH68,Base!AG68)</f>
        <v>0.45625382962725802</v>
      </c>
      <c r="AJ72" s="22">
        <f t="shared" ref="AJ72:AJ135" si="21">IF(MAX(AE72:AI72)=0,"-x-",MAX(AE72:AI72))</f>
        <v>6.1320434184963197</v>
      </c>
      <c r="AK72" s="22">
        <f t="shared" si="9"/>
        <v>7.4404859602109463E-2</v>
      </c>
      <c r="AL72" s="22">
        <f t="shared" si="10"/>
        <v>2.2425924123909677</v>
      </c>
      <c r="AM72"/>
      <c r="AN72" s="22">
        <f>IF(Base!AJ68="",Base!AK68,Base!AJ68)</f>
        <v>2.7798602863222199</v>
      </c>
      <c r="AO72" s="22">
        <f>IF(Base!AL68="",Base!AM68,Base!AL68)</f>
        <v>1.68548767157336</v>
      </c>
      <c r="AP72" s="22">
        <f>IF(Base!AN68="",Base!AO68,Base!AN68)</f>
        <v>0.68232814694329103</v>
      </c>
      <c r="AQ72" s="22">
        <f>IF(Base!AP68="",Base!AQ68,Base!AP68)</f>
        <v>0.69016785863823304</v>
      </c>
      <c r="AR72" s="22">
        <f>IF(Base!AR68="",Base!AS68,Base!AR68)</f>
        <v>0.58867574377472898</v>
      </c>
      <c r="AS72" s="22">
        <f t="shared" ref="AS72:AS135" si="22">IFERROR(MEDIAN(AN72:AR72),"-x-")</f>
        <v>0.69016785863823304</v>
      </c>
      <c r="AT72" s="22">
        <f t="shared" ref="AT72:AT135" si="23">IFERROR(AVERAGEIFS(AN72:AR72,AN72:AR72,"&gt;0",AN72:AR72,"&lt;50"),"-x-")</f>
        <v>1.2853039414503669</v>
      </c>
      <c r="AU72"/>
      <c r="AV72" s="39">
        <v>0.86632439059758304</v>
      </c>
      <c r="AW72" s="39">
        <v>0.79528855952867195</v>
      </c>
      <c r="AX72" s="39">
        <v>0.78820676605664597</v>
      </c>
      <c r="AY72" s="39">
        <v>0.54534469782538497</v>
      </c>
      <c r="AZ72" s="39">
        <v>0.65265035461197796</v>
      </c>
      <c r="BA72" s="39">
        <f t="shared" si="13"/>
        <v>0.78820676605664597</v>
      </c>
      <c r="BB72" s="39">
        <f t="shared" si="14"/>
        <v>0.72956295372405278</v>
      </c>
    </row>
    <row r="73" spans="1:54" s="10" customFormat="1" x14ac:dyDescent="0.25">
      <c r="A73" s="1"/>
      <c r="B73" s="14" t="s">
        <v>157</v>
      </c>
      <c r="C73" s="15" t="s">
        <v>230</v>
      </c>
      <c r="D73" s="15" t="s">
        <v>272</v>
      </c>
      <c r="E73" s="41">
        <v>1068.0119999999999</v>
      </c>
      <c r="F73"/>
      <c r="G73" s="22">
        <v>40.528887303080403</v>
      </c>
      <c r="H73" s="22">
        <v>39.947588840324897</v>
      </c>
      <c r="I73" s="22">
        <v>5.4023366532346699</v>
      </c>
      <c r="J73" s="22">
        <v>-166.571059335489</v>
      </c>
      <c r="K73" s="22">
        <v>66.1404718660051</v>
      </c>
      <c r="L73" s="22">
        <f t="shared" si="15"/>
        <v>39.947588840324897</v>
      </c>
      <c r="M73" s="22">
        <f t="shared" si="16"/>
        <v>28.626270932213327</v>
      </c>
      <c r="N73"/>
      <c r="O73" s="22">
        <f>IF(Base!C69="",Base!D69,Base!C69)</f>
        <v>53.005674806772703</v>
      </c>
      <c r="P73" s="22">
        <f>IF(Base!E69,Base!F69,Base!E69)</f>
        <v>19.017520951922101</v>
      </c>
      <c r="Q73" s="22">
        <f>IF(Base!G69,Base!H69,Base!G69)</f>
        <v>4.7702005266983196</v>
      </c>
      <c r="R73" s="22">
        <f>IF(Base!I69,Base!J69,Base!I69)</f>
        <v>10.4152392859105</v>
      </c>
      <c r="S73" s="22">
        <f>IF(Base!K69="",Base!L69,Base!K69)</f>
        <v>11.6298071397468</v>
      </c>
      <c r="T73" s="22">
        <f t="shared" si="17"/>
        <v>11.6298071397468</v>
      </c>
      <c r="U73" s="22">
        <f t="shared" si="18"/>
        <v>11.458191976069431</v>
      </c>
      <c r="V73"/>
      <c r="W73" s="16">
        <f>IF(Base!N69="",Base!O69,Base!N69)</f>
        <v>5.7219474237717803E-2</v>
      </c>
      <c r="X73" s="16">
        <f>IF(Base!P69="",Base!Q69,Base!P69)</f>
        <v>0.12891593068634399</v>
      </c>
      <c r="Y73" s="16">
        <f>IF(Base!R69="",Base!S69,Base!R69)</f>
        <v>0.32858754000044399</v>
      </c>
      <c r="Z73" s="16">
        <f>IF(Base!T69="",Base!U69,Base!T69)</f>
        <v>0.318098641650577</v>
      </c>
      <c r="AA73" s="16">
        <f>IF(Base!V69="",Base!W69,Base!V69)</f>
        <v>0.14399049906845901</v>
      </c>
      <c r="AB73" s="16">
        <f t="shared" si="19"/>
        <v>0.14399049906845901</v>
      </c>
      <c r="AC73" s="16">
        <f t="shared" si="20"/>
        <v>0.19536241712870836</v>
      </c>
      <c r="AD73"/>
      <c r="AE73" s="22">
        <f>IF(Base!Y69="",Base!Z69,Base!Y69)</f>
        <v>5.1255762543660204</v>
      </c>
      <c r="AF73" s="22">
        <f>IF(Base!AA69="",Base!AB69,Base!AA69)</f>
        <v>3.6528416067012599</v>
      </c>
      <c r="AG73" s="22">
        <f>IF(Base!AC69="",Base!AD69,Base!AC69)</f>
        <v>2.1134687997546302</v>
      </c>
      <c r="AH73" s="22">
        <f>IF(Base!AE69="",Base!AF69,Base!AE69)</f>
        <v>0.69771174986635698</v>
      </c>
      <c r="AI73" s="22">
        <f>IF(Base!AG69="",Base!AH69,Base!AG69)</f>
        <v>1.04181905720907</v>
      </c>
      <c r="AJ73" s="22">
        <f t="shared" si="21"/>
        <v>5.1255762543660204</v>
      </c>
      <c r="AK73" s="22">
        <f t="shared" ref="AK73:AK136" si="24">IFERROR(AI73/AJ73,"-x-")</f>
        <v>0.20325891285328893</v>
      </c>
      <c r="AL73" s="22">
        <f t="shared" ref="AL73:AL136" si="25">IFERROR(AVERAGEIFS(AE73:AI73,AE73:AI73,"&gt;0",AE73:AI73,"&lt;30"),"-x-")</f>
        <v>2.5262834935794674</v>
      </c>
      <c r="AM73"/>
      <c r="AN73" s="22">
        <f>IF(Base!AJ69="",Base!AK69,Base!AJ69)</f>
        <v>1.41650521950396</v>
      </c>
      <c r="AO73" s="22">
        <f>IF(Base!AL69="",Base!AM69,Base!AL69)</f>
        <v>0.93660579966945101</v>
      </c>
      <c r="AP73" s="22">
        <f>IF(Base!AN69="",Base!AO69,Base!AN69)</f>
        <v>0.38937897857704201</v>
      </c>
      <c r="AQ73" s="22">
        <f>IF(Base!AP69="",Base!AQ69,Base!AP69)</f>
        <v>0.23884218157559201</v>
      </c>
      <c r="AR73" s="22">
        <f>IF(Base!AR69="",Base!AS69,Base!AR69)</f>
        <v>0.350802822305468</v>
      </c>
      <c r="AS73" s="22">
        <f t="shared" si="22"/>
        <v>0.38937897857704201</v>
      </c>
      <c r="AT73" s="22">
        <f t="shared" si="23"/>
        <v>0.66642700032630253</v>
      </c>
      <c r="AU73"/>
      <c r="AV73" s="39">
        <v>0.77638789814500297</v>
      </c>
      <c r="AW73" s="39">
        <v>0.70446716954575095</v>
      </c>
      <c r="AX73" s="39">
        <v>0.76024751798468104</v>
      </c>
      <c r="AY73" s="39">
        <v>0.55952477870869199</v>
      </c>
      <c r="AZ73" s="39">
        <v>0.70527944953391897</v>
      </c>
      <c r="BA73" s="39">
        <f t="shared" si="13"/>
        <v>0.70527944953391897</v>
      </c>
      <c r="BB73" s="39">
        <f t="shared" si="14"/>
        <v>0.70118136278360921</v>
      </c>
    </row>
    <row r="74" spans="1:54" s="10" customFormat="1" x14ac:dyDescent="0.25">
      <c r="A74" s="1"/>
      <c r="B74" s="14" t="s">
        <v>158</v>
      </c>
      <c r="C74" s="15" t="s">
        <v>231</v>
      </c>
      <c r="D74" s="15" t="s">
        <v>277</v>
      </c>
      <c r="E74" s="41">
        <v>442152.14865849999</v>
      </c>
      <c r="F74"/>
      <c r="G74" s="22">
        <v>14.3118663681817</v>
      </c>
      <c r="H74" s="22">
        <v>17.3699313215911</v>
      </c>
      <c r="I74" s="22">
        <v>41.9187906752923</v>
      </c>
      <c r="J74" s="22">
        <v>-84.330562191433302</v>
      </c>
      <c r="K74" s="22">
        <v>-34.999719019513599</v>
      </c>
      <c r="L74" s="22">
        <f t="shared" si="15"/>
        <v>14.3118663681817</v>
      </c>
      <c r="M74" s="22">
        <f t="shared" si="16"/>
        <v>24.533529455021704</v>
      </c>
      <c r="N74"/>
      <c r="O74" s="22">
        <f>IF(Base!C70="",Base!D70,Base!C70)</f>
        <v>4.65769309974712</v>
      </c>
      <c r="P74" s="22">
        <f>IF(Base!E70,Base!F70,Base!E70)</f>
        <v>25.488214885612301</v>
      </c>
      <c r="Q74" s="22">
        <f>IF(Base!G70,Base!H70,Base!G70)</f>
        <v>6.4227200819441403</v>
      </c>
      <c r="R74" s="22">
        <f>IF(Base!I70,Base!J70,Base!I70)</f>
        <v>7.0743168413973798</v>
      </c>
      <c r="S74" s="22">
        <f>IF(Base!K70="",Base!L70,Base!K70)</f>
        <v>6.7783448759510101</v>
      </c>
      <c r="T74" s="22">
        <f t="shared" si="17"/>
        <v>6.7783448759510101</v>
      </c>
      <c r="U74" s="22">
        <f t="shared" si="18"/>
        <v>10.08425795693039</v>
      </c>
      <c r="V74"/>
      <c r="W74" s="16">
        <f>IF(Base!N70="",Base!O70,Base!N70)</f>
        <v>0.17313533531123501</v>
      </c>
      <c r="X74" s="16">
        <f>IF(Base!P70="",Base!Q70,Base!P70)</f>
        <v>8.4514781137113498E-2</v>
      </c>
      <c r="Y74" s="16">
        <f>IF(Base!R70="",Base!S70,Base!R70)</f>
        <v>0.23632834807009201</v>
      </c>
      <c r="Z74" s="16">
        <f>IF(Base!T70="",Base!U70,Base!T70)</f>
        <v>0.30087412387016199</v>
      </c>
      <c r="AA74" s="16">
        <f>IF(Base!V70="",Base!W70,Base!V70)</f>
        <v>0.30252118932490701</v>
      </c>
      <c r="AB74" s="16">
        <f t="shared" si="19"/>
        <v>0.23632834807009201</v>
      </c>
      <c r="AC74" s="16">
        <f t="shared" si="20"/>
        <v>0.2194747555427019</v>
      </c>
      <c r="AD74"/>
      <c r="AE74" s="22">
        <f>IF(Base!Y70="",Base!Z70,Base!Y70)</f>
        <v>2.94216326093738</v>
      </c>
      <c r="AF74" s="22">
        <f>IF(Base!AA70="",Base!AB70,Base!AA70)</f>
        <v>5.7408202366787</v>
      </c>
      <c r="AG74" s="22">
        <f>IF(Base!AC70="",Base!AD70,Base!AC70)</f>
        <v>1.1355993429315301</v>
      </c>
      <c r="AH74" s="22">
        <f>IF(Base!AE70="",Base!AF70,Base!AE70)</f>
        <v>1.2057569286498599</v>
      </c>
      <c r="AI74" s="22">
        <f>IF(Base!AG70="",Base!AH70,Base!AG70)</f>
        <v>1.2726293164087099</v>
      </c>
      <c r="AJ74" s="22">
        <f t="shared" si="21"/>
        <v>5.7408202366787</v>
      </c>
      <c r="AK74" s="22">
        <f t="shared" si="24"/>
        <v>0.22168074664274423</v>
      </c>
      <c r="AL74" s="22">
        <f t="shared" si="25"/>
        <v>2.4593938171212359</v>
      </c>
      <c r="AM74"/>
      <c r="AN74" s="22">
        <f>IF(Base!AJ70="",Base!AK70,Base!AJ70)</f>
        <v>1.06688799980475</v>
      </c>
      <c r="AO74" s="22">
        <f>IF(Base!AL70="",Base!AM70,Base!AL70)</f>
        <v>2.0290049753348298</v>
      </c>
      <c r="AP74" s="22">
        <f>IF(Base!AN70="",Base!AO70,Base!AN70)</f>
        <v>1.3205793522902201</v>
      </c>
      <c r="AQ74" s="22">
        <f>IF(Base!AP70="",Base!AQ70,Base!AP70)</f>
        <v>1.5519521747974101</v>
      </c>
      <c r="AR74" s="22">
        <f>IF(Base!AR70="",Base!AS70,Base!AR70)</f>
        <v>1.66768652197788</v>
      </c>
      <c r="AS74" s="22">
        <f t="shared" si="22"/>
        <v>1.5519521747974101</v>
      </c>
      <c r="AT74" s="22">
        <f t="shared" si="23"/>
        <v>1.527222204841018</v>
      </c>
      <c r="AU74"/>
      <c r="AV74" s="39">
        <v>0.90756269375378895</v>
      </c>
      <c r="AW74" s="39">
        <v>0.87693869422582804</v>
      </c>
      <c r="AX74" s="39">
        <v>0.79992218592724396</v>
      </c>
      <c r="AY74" s="39">
        <v>0.65341654575149699</v>
      </c>
      <c r="AZ74" s="39">
        <v>0.57214299116822098</v>
      </c>
      <c r="BA74" s="39">
        <f t="shared" si="13"/>
        <v>0.79992218592724396</v>
      </c>
      <c r="BB74" s="39">
        <f t="shared" si="14"/>
        <v>0.76199662216531583</v>
      </c>
    </row>
    <row r="75" spans="1:54" s="10" customFormat="1" x14ac:dyDescent="0.25">
      <c r="A75" s="1"/>
      <c r="B75" s="14" t="s">
        <v>159</v>
      </c>
      <c r="C75" s="15" t="s">
        <v>232</v>
      </c>
      <c r="D75" s="15" t="s">
        <v>278</v>
      </c>
      <c r="E75" s="41">
        <v>221563.461828</v>
      </c>
      <c r="F75"/>
      <c r="G75" s="22">
        <v>11.4047116393485</v>
      </c>
      <c r="H75" s="22">
        <v>11.678456638168401</v>
      </c>
      <c r="I75" s="22">
        <v>4.4922210713775703</v>
      </c>
      <c r="J75" s="22">
        <v>10.4410816704039</v>
      </c>
      <c r="K75" s="22">
        <v>37.140043262974402</v>
      </c>
      <c r="L75" s="22">
        <f t="shared" si="15"/>
        <v>11.4047116393485</v>
      </c>
      <c r="M75" s="22">
        <f t="shared" si="16"/>
        <v>15.031302856454555</v>
      </c>
      <c r="N75"/>
      <c r="O75" s="22">
        <f>IF(Base!C71="",Base!D71,Base!C71)</f>
        <v>9.1669125661137496</v>
      </c>
      <c r="P75" s="22">
        <f>IF(Base!E71,Base!F71,Base!E71)</f>
        <v>12.4258289932768</v>
      </c>
      <c r="Q75" s="22">
        <f>IF(Base!G71,Base!H71,Base!G71)</f>
        <v>4.83944244924351</v>
      </c>
      <c r="R75" s="22">
        <f>IF(Base!I71,Base!J71,Base!I71)</f>
        <v>8.0004441025375908</v>
      </c>
      <c r="S75" s="22">
        <f>IF(Base!K71="",Base!L71,Base!K71)</f>
        <v>12.981556700105999</v>
      </c>
      <c r="T75" s="22">
        <f t="shared" si="17"/>
        <v>9.1669125661137496</v>
      </c>
      <c r="U75" s="22">
        <f t="shared" si="18"/>
        <v>9.4828369622555293</v>
      </c>
      <c r="V75"/>
      <c r="W75" s="16">
        <f>IF(Base!N71="",Base!O71,Base!N71)</f>
        <v>0.10815042292466399</v>
      </c>
      <c r="X75" s="16">
        <f>IF(Base!P71="",Base!Q71,Base!P71)</f>
        <v>0.14260044834969399</v>
      </c>
      <c r="Y75" s="16">
        <f>IF(Base!R71="",Base!S71,Base!R71)</f>
        <v>0.13745643078160399</v>
      </c>
      <c r="Z75" s="16">
        <f>IF(Base!T71="",Base!U71,Base!T71)</f>
        <v>5.1643484132655397E-2</v>
      </c>
      <c r="AA75" s="16">
        <f>IF(Base!V71="",Base!W71,Base!V71)</f>
        <v>2.3483002516695699E-2</v>
      </c>
      <c r="AB75" s="16">
        <f t="shared" si="19"/>
        <v>0.10815042292466399</v>
      </c>
      <c r="AC75" s="16">
        <f t="shared" si="20"/>
        <v>9.2666757741062616E-2</v>
      </c>
      <c r="AD75"/>
      <c r="AE75" s="22">
        <f>IF(Base!Y71="",Base!Z71,Base!Y71)</f>
        <v>1.47066631656526</v>
      </c>
      <c r="AF75" s="22">
        <f>IF(Base!AA71="",Base!AB71,Base!AA71)</f>
        <v>1.7732892909407401</v>
      </c>
      <c r="AG75" s="22">
        <f>IF(Base!AC71="",Base!AD71,Base!AC71)</f>
        <v>0.61357767821300502</v>
      </c>
      <c r="AH75" s="22">
        <f>IF(Base!AE71="",Base!AF71,Base!AE71)</f>
        <v>0.73539483975582698</v>
      </c>
      <c r="AI75" s="22">
        <f>IF(Base!AG71="",Base!AH71,Base!AG71)</f>
        <v>1.20922340018296</v>
      </c>
      <c r="AJ75" s="22">
        <f t="shared" si="21"/>
        <v>1.7732892909407401</v>
      </c>
      <c r="AK75" s="22">
        <f t="shared" si="24"/>
        <v>0.68190983070870526</v>
      </c>
      <c r="AL75" s="22">
        <f t="shared" si="25"/>
        <v>1.1604303051315585</v>
      </c>
      <c r="AM75"/>
      <c r="AN75" s="22">
        <f>IF(Base!AJ71="",Base!AK71,Base!AJ71)</f>
        <v>1.51032023371044</v>
      </c>
      <c r="AO75" s="22">
        <f>IF(Base!AL71="",Base!AM71,Base!AL71)</f>
        <v>1.70142902412954</v>
      </c>
      <c r="AP75" s="22">
        <f>IF(Base!AN71="",Base!AO71,Base!AN71)</f>
        <v>0.80729563060140197</v>
      </c>
      <c r="AQ75" s="22">
        <f>IF(Base!AP71="",Base!AQ71,Base!AP71)</f>
        <v>1.0812747702129899</v>
      </c>
      <c r="AR75" s="22">
        <f>IF(Base!AR71="",Base!AS71,Base!AR71)</f>
        <v>2.07681697741282</v>
      </c>
      <c r="AS75" s="22">
        <f t="shared" si="22"/>
        <v>1.51032023371044</v>
      </c>
      <c r="AT75" s="22">
        <f t="shared" si="23"/>
        <v>1.4354273272134384</v>
      </c>
      <c r="AU75"/>
      <c r="AV75" s="39">
        <v>0.97535170615901701</v>
      </c>
      <c r="AW75" s="39">
        <v>0.93497613406725599</v>
      </c>
      <c r="AX75" s="39">
        <v>0.89647728972613505</v>
      </c>
      <c r="AY75" s="39">
        <v>0.74678802520065801</v>
      </c>
      <c r="AZ75" s="39">
        <v>0.76947857544018905</v>
      </c>
      <c r="BA75" s="39">
        <f t="shared" si="13"/>
        <v>0.89647728972613505</v>
      </c>
      <c r="BB75" s="39">
        <f t="shared" si="14"/>
        <v>0.86461434611865096</v>
      </c>
    </row>
    <row r="76" spans="1:54" s="10" customFormat="1" x14ac:dyDescent="0.25">
      <c r="A76" s="1"/>
      <c r="B76" s="14" t="s">
        <v>160</v>
      </c>
      <c r="C76" s="15" t="s">
        <v>233</v>
      </c>
      <c r="D76" s="15" t="s">
        <v>279</v>
      </c>
      <c r="E76" s="41">
        <v>1631.8993159199199</v>
      </c>
      <c r="F76"/>
      <c r="G76" s="22">
        <v>220.92064761160901</v>
      </c>
      <c r="H76" s="22">
        <v>-3.4777495854032199</v>
      </c>
      <c r="I76" s="22">
        <v>-0.32623589977220002</v>
      </c>
      <c r="J76" s="22">
        <v>-0.16146623481608899</v>
      </c>
      <c r="K76" s="22">
        <v>-0.321179900891366</v>
      </c>
      <c r="L76" s="22">
        <f t="shared" si="15"/>
        <v>-0.321179900891366</v>
      </c>
      <c r="M76" s="22" t="str">
        <f t="shared" si="16"/>
        <v>-x-</v>
      </c>
      <c r="N76"/>
      <c r="O76" s="22">
        <f>IF(Base!C72="",Base!D72,Base!C72)</f>
        <v>-10.0504142753634</v>
      </c>
      <c r="P76" s="22">
        <f>IF(Base!E72,Base!F72,Base!E72)</f>
        <v>-6.1046735564523296</v>
      </c>
      <c r="Q76" s="22">
        <f>IF(Base!G72,Base!H72,Base!G72)</f>
        <v>-8.8806188274902507</v>
      </c>
      <c r="R76" s="22">
        <f>IF(Base!I72,Base!J72,Base!I72)</f>
        <v>35.280157651053699</v>
      </c>
      <c r="S76" s="22">
        <f>IF(Base!K72="",Base!L72,Base!K72)</f>
        <v>-29.779844009841302</v>
      </c>
      <c r="T76" s="22">
        <f t="shared" si="17"/>
        <v>-8.8806188274902507</v>
      </c>
      <c r="U76" s="22">
        <f t="shared" si="18"/>
        <v>35.280157651053699</v>
      </c>
      <c r="V76"/>
      <c r="W76" s="16">
        <f>IF(Base!N72="",Base!O72,Base!N72)</f>
        <v>0.40495378928666498</v>
      </c>
      <c r="X76" s="16">
        <f>IF(Base!P72="",Base!Q72,Base!P72)</f>
        <v>0.65390359385754004</v>
      </c>
      <c r="Y76" s="16">
        <f>IF(Base!R72="",Base!S72,Base!R72)</f>
        <v>0.91585737889283303</v>
      </c>
      <c r="Z76" s="16">
        <f>IF(Base!T72="",Base!U72,Base!T72)</f>
        <v>0.76882482982822697</v>
      </c>
      <c r="AA76" s="16">
        <f>IF(Base!V72="",Base!W72,Base!V72)</f>
        <v>0.71689698083209796</v>
      </c>
      <c r="AB76" s="16">
        <f t="shared" si="19"/>
        <v>0.71689698083209796</v>
      </c>
      <c r="AC76" s="16">
        <f t="shared" si="20"/>
        <v>0.69208731453947259</v>
      </c>
      <c r="AD76"/>
      <c r="AE76" s="22">
        <f>IF(Base!Y72="",Base!Z72,Base!Y72)</f>
        <v>7.1424583061598197</v>
      </c>
      <c r="AF76" s="22">
        <f>IF(Base!AA72="",Base!AB72,Base!AA72)</f>
        <v>2.7253682854825501</v>
      </c>
      <c r="AG76" s="22">
        <f>IF(Base!AC72="",Base!AD72,Base!AC72)</f>
        <v>-0.40290565637951697</v>
      </c>
      <c r="AH76" s="22">
        <f>IF(Base!AE72="",Base!AF72,Base!AE72)</f>
        <v>0.26580317425668898</v>
      </c>
      <c r="AI76" s="22">
        <f>IF(Base!AG72="",Base!AH72,Base!AG72)</f>
        <v>0.27181618827216902</v>
      </c>
      <c r="AJ76" s="22">
        <f t="shared" si="21"/>
        <v>7.1424583061598197</v>
      </c>
      <c r="AK76" s="22">
        <f t="shared" si="24"/>
        <v>3.805639131806321E-2</v>
      </c>
      <c r="AL76" s="22">
        <f t="shared" si="25"/>
        <v>2.6013614885428069</v>
      </c>
      <c r="AM76"/>
      <c r="AN76" s="22">
        <f>IF(Base!AJ72="",Base!AK72,Base!AJ72)</f>
        <v>1.4649548926026901</v>
      </c>
      <c r="AO76" s="22">
        <f>IF(Base!AL72="",Base!AM72,Base!AL72)</f>
        <v>1.14713412237506</v>
      </c>
      <c r="AP76" s="22">
        <f>IF(Base!AN72="",Base!AO72,Base!AN72)</f>
        <v>9.5084814394681402E-2</v>
      </c>
      <c r="AQ76" s="22">
        <f>IF(Base!AP72="",Base!AQ72,Base!AP72)</f>
        <v>4.2022991525811897E-2</v>
      </c>
      <c r="AR76" s="22">
        <f>IF(Base!AR72="",Base!AS72,Base!AR72)</f>
        <v>0.15608176249179501</v>
      </c>
      <c r="AS76" s="22">
        <f t="shared" si="22"/>
        <v>0.15608176249179501</v>
      </c>
      <c r="AT76" s="22">
        <f t="shared" si="23"/>
        <v>0.58105571667800759</v>
      </c>
      <c r="AU76"/>
      <c r="AV76" s="39"/>
      <c r="AW76" s="39">
        <v>0.25480915398111398</v>
      </c>
      <c r="AX76" s="39">
        <v>0.71616215099402303</v>
      </c>
      <c r="AY76" s="39">
        <v>0.87633027749052395</v>
      </c>
      <c r="AZ76" s="39">
        <v>1.0650535450877201</v>
      </c>
      <c r="BA76" s="39">
        <f t="shared" si="13"/>
        <v>0.79624621424227349</v>
      </c>
      <c r="BB76" s="39">
        <f t="shared" si="14"/>
        <v>0.72808878188834525</v>
      </c>
    </row>
    <row r="77" spans="1:54" s="10" customFormat="1" x14ac:dyDescent="0.25">
      <c r="A77" s="1"/>
      <c r="B77" s="14" t="s">
        <v>161</v>
      </c>
      <c r="C77" s="15" t="s">
        <v>234</v>
      </c>
      <c r="D77" s="15" t="s">
        <v>247</v>
      </c>
      <c r="E77" s="41">
        <v>11628.21973925</v>
      </c>
      <c r="F77"/>
      <c r="G77" s="22">
        <v>-177.70668592839499</v>
      </c>
      <c r="H77" s="22">
        <v>9.5380785381130408</v>
      </c>
      <c r="I77" s="22">
        <v>6.5574404904764396</v>
      </c>
      <c r="J77" s="22">
        <v>2.56689904930681</v>
      </c>
      <c r="K77" s="22">
        <v>2.6905501859218899</v>
      </c>
      <c r="L77" s="22">
        <f t="shared" si="15"/>
        <v>2.6905501859218899</v>
      </c>
      <c r="M77" s="22">
        <f t="shared" si="16"/>
        <v>5.3382420659545442</v>
      </c>
      <c r="N77"/>
      <c r="O77" s="22">
        <f>IF(Base!C73="",Base!D73,Base!C73)</f>
        <v>39.389241222175798</v>
      </c>
      <c r="P77" s="22">
        <f>IF(Base!E73,Base!F73,Base!E73)</f>
        <v>9.7982750939554499</v>
      </c>
      <c r="Q77" s="22">
        <f>IF(Base!G73,Base!H73,Base!G73)</f>
        <v>5.4089267331946802</v>
      </c>
      <c r="R77" s="22">
        <f>IF(Base!I73,Base!J73,Base!I73)</f>
        <v>2.6862099498357601</v>
      </c>
      <c r="S77" s="22">
        <f>IF(Base!K73="",Base!L73,Base!K73)</f>
        <v>2.0112733324640399</v>
      </c>
      <c r="T77" s="22">
        <f t="shared" si="17"/>
        <v>5.4089267331946802</v>
      </c>
      <c r="U77" s="22">
        <f t="shared" si="18"/>
        <v>11.858785266325148</v>
      </c>
      <c r="V77"/>
      <c r="W77" s="16">
        <f>IF(Base!N73="",Base!O73,Base!N73)</f>
        <v>0.19017170419014301</v>
      </c>
      <c r="X77" s="16">
        <f>IF(Base!P73="",Base!Q73,Base!P73)</f>
        <v>7.8540526807482802E-2</v>
      </c>
      <c r="Y77" s="16">
        <f>IF(Base!R73="",Base!S73,Base!R73)</f>
        <v>0.15857184484644701</v>
      </c>
      <c r="Z77" s="16">
        <f>IF(Base!T73="",Base!U73,Base!T73)</f>
        <v>0.32664617213071301</v>
      </c>
      <c r="AA77" s="16">
        <f>IF(Base!V73="",Base!W73,Base!V73)</f>
        <v>0.36277937439968799</v>
      </c>
      <c r="AB77" s="16">
        <f t="shared" si="19"/>
        <v>0.19017170419014301</v>
      </c>
      <c r="AC77" s="16">
        <f t="shared" si="20"/>
        <v>0.22334192447489479</v>
      </c>
      <c r="AD77"/>
      <c r="AE77" s="22">
        <f>IF(Base!Y73="",Base!Z73,Base!Y73)</f>
        <v>11.1780936422438</v>
      </c>
      <c r="AF77" s="22">
        <f>IF(Base!AA73="",Base!AB73,Base!AA73)</f>
        <v>7.61477276680671</v>
      </c>
      <c r="AG77" s="22">
        <f>IF(Base!AC73="",Base!AD73,Base!AC73)</f>
        <v>1.80960459217567</v>
      </c>
      <c r="AH77" s="22">
        <f>IF(Base!AE73="",Base!AF73,Base!AE73)</f>
        <v>0.67933123982584198</v>
      </c>
      <c r="AI77" s="22">
        <f>IF(Base!AG73="",Base!AH73,Base!AG73)</f>
        <v>0.53746254064753896</v>
      </c>
      <c r="AJ77" s="22">
        <f t="shared" si="21"/>
        <v>11.1780936422438</v>
      </c>
      <c r="AK77" s="22">
        <f t="shared" si="24"/>
        <v>4.8081771172177538E-2</v>
      </c>
      <c r="AL77" s="22">
        <f t="shared" si="25"/>
        <v>4.3638529563399127</v>
      </c>
      <c r="AM77"/>
      <c r="AN77" s="22">
        <f>IF(Base!AJ73="",Base!AK73,Base!AJ73)</f>
        <v>4.4471206712405502</v>
      </c>
      <c r="AO77" s="22">
        <f>IF(Base!AL73="",Base!AM73,Base!AL73)</f>
        <v>3.6127529388431898</v>
      </c>
      <c r="AP77" s="22">
        <f>IF(Base!AN73="",Base!AO73,Base!AN73)</f>
        <v>2.0361403345632398</v>
      </c>
      <c r="AQ77" s="22">
        <f>IF(Base!AP73="",Base!AQ73,Base!AP73)</f>
        <v>0.79848993824180103</v>
      </c>
      <c r="AR77" s="22">
        <f>IF(Base!AR73="",Base!AS73,Base!AR73)</f>
        <v>0.75321471357528902</v>
      </c>
      <c r="AS77" s="22">
        <f t="shared" si="22"/>
        <v>2.0361403345632398</v>
      </c>
      <c r="AT77" s="22">
        <f t="shared" si="23"/>
        <v>2.3295437192928139</v>
      </c>
      <c r="AU77"/>
      <c r="AV77" s="39">
        <v>1.2596753291618401</v>
      </c>
      <c r="AW77" s="39">
        <v>1.19844857338649</v>
      </c>
      <c r="AX77" s="39">
        <v>1.1567561055326201</v>
      </c>
      <c r="AY77" s="39">
        <v>1.24938732653936</v>
      </c>
      <c r="AZ77" s="39">
        <v>1.17686037280328</v>
      </c>
      <c r="BA77" s="39">
        <f t="shared" si="13"/>
        <v>1.19844857338649</v>
      </c>
      <c r="BB77" s="39">
        <f t="shared" si="14"/>
        <v>1.2082255414847181</v>
      </c>
    </row>
    <row r="78" spans="1:54" s="10" customFormat="1" x14ac:dyDescent="0.25">
      <c r="A78" s="1"/>
      <c r="B78" s="14" t="s">
        <v>162</v>
      </c>
      <c r="C78" s="15" t="s">
        <v>235</v>
      </c>
      <c r="D78" s="15" t="s">
        <v>246</v>
      </c>
      <c r="E78" s="41">
        <v>17838.581923406298</v>
      </c>
      <c r="F78"/>
      <c r="G78" s="22">
        <v>-37.134369114821297</v>
      </c>
      <c r="H78" s="22">
        <v>39.038951079535799</v>
      </c>
      <c r="I78" s="22"/>
      <c r="J78" s="22">
        <v>4.1510189734763099</v>
      </c>
      <c r="K78" s="22">
        <v>3.41352098577772</v>
      </c>
      <c r="L78" s="22">
        <f t="shared" si="15"/>
        <v>3.7822699796270149</v>
      </c>
      <c r="M78" s="22">
        <f t="shared" si="16"/>
        <v>15.534497012929945</v>
      </c>
      <c r="N78"/>
      <c r="O78" s="22">
        <f>IF(Base!C74="",Base!D74,Base!C74)</f>
        <v>25.038216796354401</v>
      </c>
      <c r="P78" s="22">
        <f>IF(Base!E74,Base!F74,Base!E74)</f>
        <v>20.598787852795802</v>
      </c>
      <c r="Q78" s="22">
        <f>IF(Base!G74,Base!H74,Base!G74)</f>
        <v>4.0478303886848197</v>
      </c>
      <c r="R78" s="22">
        <f>IF(Base!I74,Base!J74,Base!I74)</f>
        <v>1.96727857628139</v>
      </c>
      <c r="S78" s="22">
        <f>IF(Base!K74="",Base!L74,Base!K74)</f>
        <v>1.71610160681121</v>
      </c>
      <c r="T78" s="22">
        <f t="shared" si="17"/>
        <v>4.0478303886848197</v>
      </c>
      <c r="U78" s="22">
        <f t="shared" si="18"/>
        <v>10.673643044185523</v>
      </c>
      <c r="V78"/>
      <c r="W78" s="16">
        <f>IF(Base!N74="",Base!O74,Base!N74)</f>
        <v>0.36283864054537801</v>
      </c>
      <c r="X78" s="16">
        <f>IF(Base!P74="",Base!Q74,Base!P74)</f>
        <v>0.1104016883226</v>
      </c>
      <c r="Y78" s="16">
        <f>IF(Base!R74="",Base!S74,Base!R74)</f>
        <v>0.25220658065372797</v>
      </c>
      <c r="Z78" s="16">
        <f>IF(Base!T74="",Base!U74,Base!T74)</f>
        <v>0.29118712852650802</v>
      </c>
      <c r="AA78" s="16">
        <f>IF(Base!V74="",Base!W74,Base!V74)</f>
        <v>0.285582416636462</v>
      </c>
      <c r="AB78" s="16">
        <f t="shared" si="19"/>
        <v>0.285582416636462</v>
      </c>
      <c r="AC78" s="16">
        <f t="shared" si="20"/>
        <v>0.26044329093693519</v>
      </c>
      <c r="AD78"/>
      <c r="AE78" s="22">
        <f>IF(Base!Y74="",Base!Z74,Base!Y74)</f>
        <v>107.747535173432</v>
      </c>
      <c r="AF78" s="22">
        <f>IF(Base!AA74="",Base!AB74,Base!AA74)</f>
        <v>2.1858471061823401</v>
      </c>
      <c r="AG78" s="22">
        <f>IF(Base!AC74="",Base!AD74,Base!AC74)</f>
        <v>0.85450299242529604</v>
      </c>
      <c r="AH78" s="22">
        <f>IF(Base!AE74="",Base!AF74,Base!AE74)</f>
        <v>0.41139352997606699</v>
      </c>
      <c r="AI78" s="22">
        <f>IF(Base!AG74="",Base!AH74,Base!AG74)</f>
        <v>0.35879661480157699</v>
      </c>
      <c r="AJ78" s="22">
        <f t="shared" si="21"/>
        <v>107.747535173432</v>
      </c>
      <c r="AK78" s="22">
        <f t="shared" si="24"/>
        <v>3.3299751518589518E-3</v>
      </c>
      <c r="AL78" s="22">
        <f t="shared" si="25"/>
        <v>0.95263506084631999</v>
      </c>
      <c r="AM78"/>
      <c r="AN78" s="22">
        <f>IF(Base!AJ74="",Base!AK74,Base!AJ74)</f>
        <v>5.2370312845887401</v>
      </c>
      <c r="AO78" s="22">
        <f>IF(Base!AL74="",Base!AM74,Base!AL74)</f>
        <v>8.4807314885547402</v>
      </c>
      <c r="AP78" s="22">
        <f>IF(Base!AN74="",Base!AO74,Base!AN74)</f>
        <v>2.0946293098895699</v>
      </c>
      <c r="AQ78" s="22">
        <f>IF(Base!AP74="",Base!AQ74,Base!AP74)</f>
        <v>0.99276604379429001</v>
      </c>
      <c r="AR78" s="22">
        <f>IF(Base!AR74="",Base!AS74,Base!AR74)</f>
        <v>0.95294243068019602</v>
      </c>
      <c r="AS78" s="22">
        <f t="shared" si="22"/>
        <v>2.0946293098895699</v>
      </c>
      <c r="AT78" s="22">
        <f t="shared" si="23"/>
        <v>3.5516201115015074</v>
      </c>
      <c r="AU78"/>
      <c r="AV78" s="39">
        <v>1.1687871671037999</v>
      </c>
      <c r="AW78" s="39">
        <v>1.0738638917082399</v>
      </c>
      <c r="AX78" s="39">
        <v>1.1012408092974499</v>
      </c>
      <c r="AY78" s="39">
        <v>1.4438154418476199</v>
      </c>
      <c r="AZ78" s="39">
        <v>1.3378265214960301</v>
      </c>
      <c r="BA78" s="39">
        <f t="shared" ref="BA78:BA141" si="26">IFERROR(MEDIAN(AV78:AZ78),"-x-")</f>
        <v>1.1687871671037999</v>
      </c>
      <c r="BB78" s="39">
        <f t="shared" ref="BB78:BB141" si="27">IFERROR(AVERAGEIFS(AV78:AZ78,AV78:AZ78,"&gt;0",AV78:AZ78,"&lt;50"),"-x-")</f>
        <v>1.2251067662906281</v>
      </c>
    </row>
    <row r="79" spans="1:54" s="10" customFormat="1" x14ac:dyDescent="0.25">
      <c r="A79" s="1"/>
      <c r="B79" s="14" t="s">
        <v>163</v>
      </c>
      <c r="C79" s="15" t="s">
        <v>236</v>
      </c>
      <c r="D79" s="15" t="s">
        <v>246</v>
      </c>
      <c r="E79" s="41">
        <v>109141.037033</v>
      </c>
      <c r="F79"/>
      <c r="G79" s="22">
        <v>25.268821421923299</v>
      </c>
      <c r="H79" s="22">
        <v>23.622134132456299</v>
      </c>
      <c r="I79" s="22"/>
      <c r="J79" s="22">
        <v>6.5774647826983701</v>
      </c>
      <c r="K79" s="22">
        <v>10.703759575655599</v>
      </c>
      <c r="L79" s="22">
        <f t="shared" si="15"/>
        <v>17.162946854055949</v>
      </c>
      <c r="M79" s="22">
        <f t="shared" si="16"/>
        <v>16.543044978183392</v>
      </c>
      <c r="N79"/>
      <c r="O79" s="22">
        <f>IF(Base!C75="",Base!D75,Base!C75)</f>
        <v>10.275067557580799</v>
      </c>
      <c r="P79" s="22">
        <f>IF(Base!E75,Base!F75,Base!E75)</f>
        <v>13.414574587790399</v>
      </c>
      <c r="Q79" s="22">
        <f>IF(Base!G75,Base!H75,Base!G75)</f>
        <v>5.4516995072917798</v>
      </c>
      <c r="R79" s="22">
        <f>IF(Base!I75,Base!J75,Base!I75)</f>
        <v>4.6741480046694104</v>
      </c>
      <c r="S79" s="22">
        <f>IF(Base!K75="",Base!L75,Base!K75)</f>
        <v>5.5962962582852898</v>
      </c>
      <c r="T79" s="22">
        <f t="shared" si="17"/>
        <v>5.5962962582852898</v>
      </c>
      <c r="U79" s="22">
        <f t="shared" si="18"/>
        <v>7.8823571831235366</v>
      </c>
      <c r="V79"/>
      <c r="W79" s="16">
        <f>IF(Base!N75="",Base!O75,Base!N75)</f>
        <v>0.14277871908852799</v>
      </c>
      <c r="X79" s="16">
        <f>IF(Base!P75="",Base!Q75,Base!P75)</f>
        <v>6.3832449829424195E-2</v>
      </c>
      <c r="Y79" s="16">
        <f>IF(Base!R75="",Base!S75,Base!R75)</f>
        <v>0.19390546183858501</v>
      </c>
      <c r="Z79" s="16">
        <f>IF(Base!T75="",Base!U75,Base!T75)</f>
        <v>0.28261093059030801</v>
      </c>
      <c r="AA79" s="16">
        <f>IF(Base!V75="",Base!W75,Base!V75)</f>
        <v>0.25253104760398898</v>
      </c>
      <c r="AB79" s="16">
        <f t="shared" si="19"/>
        <v>0.19390546183858501</v>
      </c>
      <c r="AC79" s="16">
        <f t="shared" si="20"/>
        <v>0.18713172179016685</v>
      </c>
      <c r="AD79"/>
      <c r="AE79" s="22">
        <f>IF(Base!Y75="",Base!Z75,Base!Y75)</f>
        <v>9.3086403359193408</v>
      </c>
      <c r="AF79" s="22">
        <f>IF(Base!AA75="",Base!AB75,Base!AA75)</f>
        <v>12.403646202074</v>
      </c>
      <c r="AG79" s="22">
        <f>IF(Base!AC75="",Base!AD75,Base!AC75)</f>
        <v>2.7669822586576598</v>
      </c>
      <c r="AH79" s="22">
        <f>IF(Base!AE75="",Base!AF75,Base!AE75)</f>
        <v>1.7729121459342401</v>
      </c>
      <c r="AI79" s="22">
        <f>IF(Base!AG75="",Base!AH75,Base!AG75)</f>
        <v>1.8741567882789201</v>
      </c>
      <c r="AJ79" s="22">
        <f t="shared" si="21"/>
        <v>12.403646202074</v>
      </c>
      <c r="AK79" s="22">
        <f t="shared" si="24"/>
        <v>0.15109724654719225</v>
      </c>
      <c r="AL79" s="22">
        <f t="shared" si="25"/>
        <v>5.6252675461728323</v>
      </c>
      <c r="AM79"/>
      <c r="AN79" s="22">
        <f>IF(Base!AJ75="",Base!AK75,Base!AJ75)</f>
        <v>3.1770486252971799</v>
      </c>
      <c r="AO79" s="22">
        <f>IF(Base!AL75="",Base!AM75,Base!AL75)</f>
        <v>5.3878209815520703</v>
      </c>
      <c r="AP79" s="22">
        <f>IF(Base!AN75="",Base!AO75,Base!AN75)</f>
        <v>2.5438595628511398</v>
      </c>
      <c r="AQ79" s="22">
        <f>IF(Base!AP75="",Base!AQ75,Base!AP75)</f>
        <v>1.7344014822992899</v>
      </c>
      <c r="AR79" s="22">
        <f>IF(Base!AR75="",Base!AS75,Base!AR75)</f>
        <v>2.2248679901167598</v>
      </c>
      <c r="AS79" s="22">
        <f t="shared" si="22"/>
        <v>2.5438595628511398</v>
      </c>
      <c r="AT79" s="22">
        <f t="shared" si="23"/>
        <v>3.013599728423288</v>
      </c>
      <c r="AU79"/>
      <c r="AV79" s="39">
        <v>0.98933047472837599</v>
      </c>
      <c r="AW79" s="39">
        <v>0.99923856230725505</v>
      </c>
      <c r="AX79" s="39">
        <v>1.0559228925176301</v>
      </c>
      <c r="AY79" s="39">
        <v>0.89529962961933096</v>
      </c>
      <c r="AZ79" s="39">
        <v>0.85336627333526804</v>
      </c>
      <c r="BA79" s="39">
        <f t="shared" si="26"/>
        <v>0.98933047472837599</v>
      </c>
      <c r="BB79" s="39">
        <f t="shared" si="27"/>
        <v>0.958631566501572</v>
      </c>
    </row>
    <row r="80" spans="1:54" s="10" customFormat="1" x14ac:dyDescent="0.25">
      <c r="A80" s="1"/>
      <c r="B80" s="14" t="s">
        <v>164</v>
      </c>
      <c r="C80" s="15" t="s">
        <v>237</v>
      </c>
      <c r="D80" s="15" t="s">
        <v>248</v>
      </c>
      <c r="E80" s="41">
        <v>200982.83722300001</v>
      </c>
      <c r="F80"/>
      <c r="G80" s="22">
        <v>-3.6076075145065301</v>
      </c>
      <c r="H80" s="22">
        <v>13.442436827201201</v>
      </c>
      <c r="I80" s="22">
        <v>5.1149099786416601</v>
      </c>
      <c r="J80" s="22">
        <v>-9.8954455742350493</v>
      </c>
      <c r="K80" s="22">
        <v>-1.97810069759544</v>
      </c>
      <c r="L80" s="22">
        <f t="shared" si="15"/>
        <v>-1.97810069759544</v>
      </c>
      <c r="M80" s="22">
        <f t="shared" si="16"/>
        <v>9.2786734029214308</v>
      </c>
      <c r="N80"/>
      <c r="O80" s="22">
        <f>IF(Base!C76="",Base!D76,Base!C76)</f>
        <v>11.561137133656301</v>
      </c>
      <c r="P80" s="22">
        <f>IF(Base!E76,Base!F76,Base!E76)</f>
        <v>5.2413204232143498</v>
      </c>
      <c r="Q80" s="22">
        <f>IF(Base!G76,Base!H76,Base!G76)</f>
        <v>3.94134309464062</v>
      </c>
      <c r="R80" s="22">
        <f>IF(Base!I76,Base!J76,Base!I76)</f>
        <v>4.9527076930535303</v>
      </c>
      <c r="S80" s="22">
        <f>IF(Base!K76="",Base!L76,Base!K76)</f>
        <v>5.08007383895165</v>
      </c>
      <c r="T80" s="22">
        <f t="shared" si="17"/>
        <v>5.08007383895165</v>
      </c>
      <c r="U80" s="22">
        <f t="shared" si="18"/>
        <v>6.1553164367032895</v>
      </c>
      <c r="V80"/>
      <c r="W80" s="16">
        <f>IF(Base!N76="",Base!O76,Base!N76)</f>
        <v>0.60240890171669903</v>
      </c>
      <c r="X80" s="16">
        <f>IF(Base!P76="",Base!Q76,Base!P76)</f>
        <v>0.53527643461711705</v>
      </c>
      <c r="Y80" s="16">
        <f>IF(Base!R76="",Base!S76,Base!R76)</f>
        <v>0.62915991596120902</v>
      </c>
      <c r="Z80" s="16">
        <f>IF(Base!T76="",Base!U76,Base!T76)</f>
        <v>0.63578675979806598</v>
      </c>
      <c r="AA80" s="16">
        <f>IF(Base!V76="",Base!W76,Base!V76)</f>
        <v>0.77130344877718005</v>
      </c>
      <c r="AB80" s="16">
        <f t="shared" si="19"/>
        <v>0.62915991596120902</v>
      </c>
      <c r="AC80" s="16">
        <f t="shared" si="20"/>
        <v>0.63478709217405427</v>
      </c>
      <c r="AD80"/>
      <c r="AE80" s="22">
        <f>IF(Base!Y76="",Base!Z76,Base!Y76)</f>
        <v>0.85779978432128701</v>
      </c>
      <c r="AF80" s="22">
        <f>IF(Base!AA76="",Base!AB76,Base!AA76)</f>
        <v>1.0891997140279299</v>
      </c>
      <c r="AG80" s="22">
        <f>IF(Base!AC76="",Base!AD76,Base!AC76)</f>
        <v>0.54983858297600796</v>
      </c>
      <c r="AH80" s="22">
        <f>IF(Base!AE76="",Base!AF76,Base!AE76)</f>
        <v>0.621414335220834</v>
      </c>
      <c r="AI80" s="22">
        <f>IF(Base!AG76="",Base!AH76,Base!AG76)</f>
        <v>0.35717773015130699</v>
      </c>
      <c r="AJ80" s="22">
        <f t="shared" si="21"/>
        <v>1.0891997140279299</v>
      </c>
      <c r="AK80" s="22">
        <f t="shared" si="24"/>
        <v>0.32792675718802844</v>
      </c>
      <c r="AL80" s="22">
        <f t="shared" si="25"/>
        <v>0.69508602933947317</v>
      </c>
      <c r="AM80"/>
      <c r="AN80" s="22">
        <f>IF(Base!AJ76="",Base!AK76,Base!AJ76)</f>
        <v>0.48485489474978699</v>
      </c>
      <c r="AO80" s="22">
        <f>IF(Base!AL76="",Base!AM76,Base!AL76)</f>
        <v>0.65613584130551295</v>
      </c>
      <c r="AP80" s="22">
        <f>IF(Base!AN76="",Base!AO76,Base!AN76)</f>
        <v>0.45317337204596703</v>
      </c>
      <c r="AQ80" s="22">
        <f>IF(Base!AP76="",Base!AQ76,Base!AP76)</f>
        <v>0.49683202228106899</v>
      </c>
      <c r="AR80" s="22">
        <f>IF(Base!AR76="",Base!AS76,Base!AR76)</f>
        <v>0.30300350843299401</v>
      </c>
      <c r="AS80" s="22">
        <f t="shared" si="22"/>
        <v>0.48485489474978699</v>
      </c>
      <c r="AT80" s="22">
        <f t="shared" si="23"/>
        <v>0.47879992776306601</v>
      </c>
      <c r="AU80"/>
      <c r="AV80" s="39">
        <v>1.1946843261939599</v>
      </c>
      <c r="AW80" s="39">
        <v>1.06767939164092</v>
      </c>
      <c r="AX80" s="39">
        <v>1.1240482763841999</v>
      </c>
      <c r="AY80" s="39">
        <v>0.83303297630300199</v>
      </c>
      <c r="AZ80" s="39">
        <v>0.96066815478479795</v>
      </c>
      <c r="BA80" s="39">
        <f t="shared" si="26"/>
        <v>1.06767939164092</v>
      </c>
      <c r="BB80" s="39">
        <f t="shared" si="27"/>
        <v>1.036022625061376</v>
      </c>
    </row>
    <row r="81" spans="1:54" s="10" customFormat="1" x14ac:dyDescent="0.25">
      <c r="A81" s="1"/>
      <c r="B81" s="14" t="str">
        <f>IF(Base!B77="","-",Base!B77)</f>
        <v>-</v>
      </c>
      <c r="C81" s="15"/>
      <c r="D81" s="15"/>
      <c r="E81" s="41"/>
      <c r="F81"/>
      <c r="G81" s="22"/>
      <c r="H81" s="22"/>
      <c r="I81" s="22"/>
      <c r="J81" s="22"/>
      <c r="K81" s="22"/>
      <c r="L81" s="22" t="str">
        <f t="shared" si="15"/>
        <v>-x-</v>
      </c>
      <c r="M81" s="22" t="str">
        <f t="shared" si="16"/>
        <v>-x-</v>
      </c>
      <c r="N81"/>
      <c r="O81" s="22">
        <f>IF(Base!C77="",Base!D77,Base!C77)</f>
        <v>0</v>
      </c>
      <c r="P81" s="22">
        <f>IF(Base!E77,Base!F77,Base!E77)</f>
        <v>0</v>
      </c>
      <c r="Q81" s="22">
        <f>IF(Base!G77,Base!H77,Base!G77)</f>
        <v>0</v>
      </c>
      <c r="R81" s="22">
        <f>IF(Base!I77,Base!J77,Base!I77)</f>
        <v>0</v>
      </c>
      <c r="S81" s="22">
        <f>IF(Base!K77="",Base!L77,Base!K77)</f>
        <v>0</v>
      </c>
      <c r="T81" s="22">
        <f t="shared" si="17"/>
        <v>0</v>
      </c>
      <c r="U81" s="22" t="str">
        <f t="shared" si="18"/>
        <v>-x-</v>
      </c>
      <c r="V81"/>
      <c r="W81" s="16">
        <f>IF(Base!N77="",Base!O77,Base!N77)</f>
        <v>0</v>
      </c>
      <c r="X81" s="16">
        <f>IF(Base!P77="",Base!Q77,Base!P77)</f>
        <v>0</v>
      </c>
      <c r="Y81" s="16">
        <f>IF(Base!R77="",Base!S77,Base!R77)</f>
        <v>0</v>
      </c>
      <c r="Z81" s="16">
        <f>IF(Base!T77="",Base!U77,Base!T77)</f>
        <v>0</v>
      </c>
      <c r="AA81" s="16">
        <f>IF(Base!V77="",Base!W77,Base!V77)</f>
        <v>0</v>
      </c>
      <c r="AB81" s="16">
        <f t="shared" si="19"/>
        <v>0</v>
      </c>
      <c r="AC81" s="16">
        <f t="shared" si="20"/>
        <v>0</v>
      </c>
      <c r="AD81"/>
      <c r="AE81" s="22">
        <f>IF(Base!Y77="",Base!Z77,Base!Y77)</f>
        <v>0</v>
      </c>
      <c r="AF81" s="22">
        <f>IF(Base!AA77="",Base!AB77,Base!AA77)</f>
        <v>0</v>
      </c>
      <c r="AG81" s="22">
        <f>IF(Base!AC77="",Base!AD77,Base!AC77)</f>
        <v>0</v>
      </c>
      <c r="AH81" s="22">
        <f>IF(Base!AE77="",Base!AF77,Base!AE77)</f>
        <v>0</v>
      </c>
      <c r="AI81" s="22">
        <f>IF(Base!AG77="",Base!AH77,Base!AG77)</f>
        <v>0</v>
      </c>
      <c r="AJ81" s="22" t="str">
        <f t="shared" si="21"/>
        <v>-x-</v>
      </c>
      <c r="AK81" s="26" t="str">
        <f t="shared" si="24"/>
        <v>-x-</v>
      </c>
      <c r="AL81" s="22" t="str">
        <f t="shared" si="25"/>
        <v>-x-</v>
      </c>
      <c r="AM81"/>
      <c r="AN81" s="22">
        <f>IF(Base!AJ77="",Base!AK77,Base!AJ77)</f>
        <v>0</v>
      </c>
      <c r="AO81" s="22">
        <f>IF(Base!AL77="",Base!AM77,Base!AL77)</f>
        <v>0</v>
      </c>
      <c r="AP81" s="22">
        <f>IF(Base!AN77="",Base!AO77,Base!AN77)</f>
        <v>0</v>
      </c>
      <c r="AQ81" s="22">
        <f>IF(Base!AP77="",Base!AQ77,Base!AP77)</f>
        <v>0</v>
      </c>
      <c r="AR81" s="22">
        <f>IF(Base!AR77="",Base!AS77,Base!AR77)</f>
        <v>0</v>
      </c>
      <c r="AS81" s="22">
        <f t="shared" si="22"/>
        <v>0</v>
      </c>
      <c r="AT81" s="22" t="str">
        <f t="shared" si="23"/>
        <v>-x-</v>
      </c>
      <c r="AU81"/>
      <c r="AV81" s="39"/>
      <c r="AW81" s="39"/>
      <c r="AX81" s="39"/>
      <c r="AY81" s="39"/>
      <c r="AZ81" s="39"/>
      <c r="BA81" s="39" t="str">
        <f t="shared" si="26"/>
        <v>-x-</v>
      </c>
      <c r="BB81" s="39" t="str">
        <f t="shared" si="27"/>
        <v>-x-</v>
      </c>
    </row>
    <row r="82" spans="1:54" s="10" customFormat="1" x14ac:dyDescent="0.25">
      <c r="A82" s="1"/>
      <c r="B82" s="14" t="str">
        <f>IF(Base!B78="","-",Base!B78)</f>
        <v>-</v>
      </c>
      <c r="C82" s="15"/>
      <c r="D82" s="15"/>
      <c r="E82" s="41"/>
      <c r="F82"/>
      <c r="G82" s="22"/>
      <c r="H82" s="22"/>
      <c r="I82" s="22"/>
      <c r="J82" s="22"/>
      <c r="K82" s="22"/>
      <c r="L82" s="22" t="str">
        <f t="shared" si="15"/>
        <v>-x-</v>
      </c>
      <c r="M82" s="22" t="str">
        <f t="shared" si="16"/>
        <v>-x-</v>
      </c>
      <c r="N82"/>
      <c r="O82" s="22">
        <f>IF(Base!C78="",Base!D78,Base!C78)</f>
        <v>0</v>
      </c>
      <c r="P82" s="22">
        <f>IF(Base!E78,Base!F78,Base!E78)</f>
        <v>0</v>
      </c>
      <c r="Q82" s="22">
        <f>IF(Base!G78,Base!H78,Base!G78)</f>
        <v>0</v>
      </c>
      <c r="R82" s="22">
        <f>IF(Base!I78,Base!J78,Base!I78)</f>
        <v>0</v>
      </c>
      <c r="S82" s="22">
        <f>IF(Base!K78="",Base!L78,Base!K78)</f>
        <v>0</v>
      </c>
      <c r="T82" s="22">
        <f t="shared" si="17"/>
        <v>0</v>
      </c>
      <c r="U82" s="22" t="str">
        <f t="shared" si="18"/>
        <v>-x-</v>
      </c>
      <c r="V82"/>
      <c r="W82" s="16">
        <f>IF(Base!N78="",Base!O78,Base!N78)</f>
        <v>0</v>
      </c>
      <c r="X82" s="16">
        <f>IF(Base!P78="",Base!Q78,Base!P78)</f>
        <v>0</v>
      </c>
      <c r="Y82" s="16">
        <f>IF(Base!R78="",Base!S78,Base!R78)</f>
        <v>0</v>
      </c>
      <c r="Z82" s="16">
        <f>IF(Base!T78="",Base!U78,Base!T78)</f>
        <v>0</v>
      </c>
      <c r="AA82" s="16">
        <f>IF(Base!V78="",Base!W78,Base!V78)</f>
        <v>0</v>
      </c>
      <c r="AB82" s="16">
        <f t="shared" si="19"/>
        <v>0</v>
      </c>
      <c r="AC82" s="16">
        <f t="shared" si="20"/>
        <v>0</v>
      </c>
      <c r="AD82"/>
      <c r="AE82" s="22">
        <f>IF(Base!Y78="",Base!Z78,Base!Y78)</f>
        <v>0</v>
      </c>
      <c r="AF82" s="22">
        <f>IF(Base!AA78="",Base!AB78,Base!AA78)</f>
        <v>0</v>
      </c>
      <c r="AG82" s="22">
        <f>IF(Base!AC78="",Base!AD78,Base!AC78)</f>
        <v>0</v>
      </c>
      <c r="AH82" s="22">
        <f>IF(Base!AE78="",Base!AF78,Base!AE78)</f>
        <v>0</v>
      </c>
      <c r="AI82" s="22">
        <f>IF(Base!AG78="",Base!AH78,Base!AG78)</f>
        <v>0</v>
      </c>
      <c r="AJ82" s="22" t="str">
        <f t="shared" si="21"/>
        <v>-x-</v>
      </c>
      <c r="AK82" s="26" t="str">
        <f t="shared" si="24"/>
        <v>-x-</v>
      </c>
      <c r="AL82" s="22" t="str">
        <f t="shared" si="25"/>
        <v>-x-</v>
      </c>
      <c r="AM82"/>
      <c r="AN82" s="22">
        <f>IF(Base!AJ78="",Base!AK78,Base!AJ78)</f>
        <v>0</v>
      </c>
      <c r="AO82" s="22">
        <f>IF(Base!AL78="",Base!AM78,Base!AL78)</f>
        <v>0</v>
      </c>
      <c r="AP82" s="22">
        <f>IF(Base!AN78="",Base!AO78,Base!AN78)</f>
        <v>0</v>
      </c>
      <c r="AQ82" s="22">
        <f>IF(Base!AP78="",Base!AQ78,Base!AP78)</f>
        <v>0</v>
      </c>
      <c r="AR82" s="22">
        <f>IF(Base!AR78="",Base!AS78,Base!AR78)</f>
        <v>0</v>
      </c>
      <c r="AS82" s="22">
        <f t="shared" si="22"/>
        <v>0</v>
      </c>
      <c r="AT82" s="22" t="str">
        <f t="shared" si="23"/>
        <v>-x-</v>
      </c>
      <c r="AU82"/>
      <c r="AV82" s="39"/>
      <c r="AW82" s="39"/>
      <c r="AX82" s="39"/>
      <c r="AY82" s="39"/>
      <c r="AZ82" s="39"/>
      <c r="BA82" s="39" t="str">
        <f t="shared" si="26"/>
        <v>-x-</v>
      </c>
      <c r="BB82" s="39" t="str">
        <f t="shared" si="27"/>
        <v>-x-</v>
      </c>
    </row>
    <row r="83" spans="1:54" s="10" customFormat="1" x14ac:dyDescent="0.25">
      <c r="A83" s="1"/>
      <c r="B83" s="14" t="str">
        <f>IF(Base!B79="","-",Base!B79)</f>
        <v>-</v>
      </c>
      <c r="C83" s="15"/>
      <c r="D83" s="15"/>
      <c r="E83" s="41"/>
      <c r="F83"/>
      <c r="G83" s="22"/>
      <c r="H83" s="22"/>
      <c r="I83" s="22"/>
      <c r="J83" s="22"/>
      <c r="K83" s="22"/>
      <c r="L83" s="22" t="str">
        <f t="shared" si="15"/>
        <v>-x-</v>
      </c>
      <c r="M83" s="22" t="str">
        <f t="shared" si="16"/>
        <v>-x-</v>
      </c>
      <c r="N83"/>
      <c r="O83" s="22">
        <f>IF(Base!C79="",Base!D79,Base!C79)</f>
        <v>0</v>
      </c>
      <c r="P83" s="22">
        <f>IF(Base!E79,Base!F79,Base!E79)</f>
        <v>0</v>
      </c>
      <c r="Q83" s="22">
        <f>IF(Base!G79,Base!H79,Base!G79)</f>
        <v>0</v>
      </c>
      <c r="R83" s="22">
        <f>IF(Base!I79,Base!J79,Base!I79)</f>
        <v>0</v>
      </c>
      <c r="S83" s="22">
        <f>IF(Base!K79="",Base!L79,Base!K79)</f>
        <v>0</v>
      </c>
      <c r="T83" s="22">
        <f t="shared" si="17"/>
        <v>0</v>
      </c>
      <c r="U83" s="22" t="str">
        <f t="shared" si="18"/>
        <v>-x-</v>
      </c>
      <c r="V83"/>
      <c r="W83" s="16">
        <f>IF(Base!N79="",Base!O79,Base!N79)</f>
        <v>0</v>
      </c>
      <c r="X83" s="16">
        <f>IF(Base!P79="",Base!Q79,Base!P79)</f>
        <v>0</v>
      </c>
      <c r="Y83" s="16">
        <f>IF(Base!R79="",Base!S79,Base!R79)</f>
        <v>0</v>
      </c>
      <c r="Z83" s="16">
        <f>IF(Base!T79="",Base!U79,Base!T79)</f>
        <v>0</v>
      </c>
      <c r="AA83" s="16">
        <f>IF(Base!V79="",Base!W79,Base!V79)</f>
        <v>0</v>
      </c>
      <c r="AB83" s="16">
        <f t="shared" si="19"/>
        <v>0</v>
      </c>
      <c r="AC83" s="16">
        <f t="shared" si="20"/>
        <v>0</v>
      </c>
      <c r="AD83"/>
      <c r="AE83" s="22">
        <f>IF(Base!Y79="",Base!Z79,Base!Y79)</f>
        <v>0</v>
      </c>
      <c r="AF83" s="22">
        <f>IF(Base!AA79="",Base!AB79,Base!AA79)</f>
        <v>0</v>
      </c>
      <c r="AG83" s="22">
        <f>IF(Base!AC79="",Base!AD79,Base!AC79)</f>
        <v>0</v>
      </c>
      <c r="AH83" s="22">
        <f>IF(Base!AE79="",Base!AF79,Base!AE79)</f>
        <v>0</v>
      </c>
      <c r="AI83" s="22">
        <f>IF(Base!AG79="",Base!AH79,Base!AG79)</f>
        <v>0</v>
      </c>
      <c r="AJ83" s="22" t="str">
        <f t="shared" si="21"/>
        <v>-x-</v>
      </c>
      <c r="AK83" s="26" t="str">
        <f t="shared" si="24"/>
        <v>-x-</v>
      </c>
      <c r="AL83" s="22" t="str">
        <f t="shared" si="25"/>
        <v>-x-</v>
      </c>
      <c r="AM83"/>
      <c r="AN83" s="22">
        <f>IF(Base!AJ79="",Base!AK79,Base!AJ79)</f>
        <v>0</v>
      </c>
      <c r="AO83" s="22">
        <f>IF(Base!AL79="",Base!AM79,Base!AL79)</f>
        <v>0</v>
      </c>
      <c r="AP83" s="22">
        <f>IF(Base!AN79="",Base!AO79,Base!AN79)</f>
        <v>0</v>
      </c>
      <c r="AQ83" s="22">
        <f>IF(Base!AP79="",Base!AQ79,Base!AP79)</f>
        <v>0</v>
      </c>
      <c r="AR83" s="22">
        <f>IF(Base!AR79="",Base!AS79,Base!AR79)</f>
        <v>0</v>
      </c>
      <c r="AS83" s="22">
        <f t="shared" si="22"/>
        <v>0</v>
      </c>
      <c r="AT83" s="22" t="str">
        <f t="shared" si="23"/>
        <v>-x-</v>
      </c>
      <c r="AU83"/>
      <c r="AV83" s="39"/>
      <c r="AW83" s="39"/>
      <c r="AX83" s="39"/>
      <c r="AY83" s="39"/>
      <c r="AZ83" s="39"/>
      <c r="BA83" s="39" t="str">
        <f t="shared" si="26"/>
        <v>-x-</v>
      </c>
      <c r="BB83" s="39" t="str">
        <f t="shared" si="27"/>
        <v>-x-</v>
      </c>
    </row>
    <row r="84" spans="1:54" s="10" customFormat="1" x14ac:dyDescent="0.25">
      <c r="A84" s="1"/>
      <c r="B84" s="14" t="str">
        <f>IF(Base!B80="","-",Base!B80)</f>
        <v>-</v>
      </c>
      <c r="C84" s="15"/>
      <c r="D84" s="15"/>
      <c r="E84" s="41"/>
      <c r="F84"/>
      <c r="G84" s="22"/>
      <c r="H84" s="22"/>
      <c r="I84" s="22"/>
      <c r="J84" s="22"/>
      <c r="K84" s="22"/>
      <c r="L84" s="22" t="str">
        <f t="shared" si="15"/>
        <v>-x-</v>
      </c>
      <c r="M84" s="22" t="str">
        <f t="shared" si="16"/>
        <v>-x-</v>
      </c>
      <c r="N84"/>
      <c r="O84" s="22">
        <f>IF(Base!C80="",Base!D80,Base!C80)</f>
        <v>0</v>
      </c>
      <c r="P84" s="22">
        <f>IF(Base!E80,Base!F80,Base!E80)</f>
        <v>0</v>
      </c>
      <c r="Q84" s="22">
        <f>IF(Base!G80,Base!H80,Base!G80)</f>
        <v>0</v>
      </c>
      <c r="R84" s="22">
        <f>IF(Base!I80,Base!J80,Base!I80)</f>
        <v>0</v>
      </c>
      <c r="S84" s="22">
        <f>IF(Base!K80="",Base!L80,Base!K80)</f>
        <v>0</v>
      </c>
      <c r="T84" s="22">
        <f t="shared" si="17"/>
        <v>0</v>
      </c>
      <c r="U84" s="22" t="str">
        <f t="shared" si="18"/>
        <v>-x-</v>
      </c>
      <c r="V84"/>
      <c r="W84" s="16">
        <f>IF(Base!N80="",Base!O80,Base!N80)</f>
        <v>0</v>
      </c>
      <c r="X84" s="16">
        <f>IF(Base!P80="",Base!Q80,Base!P80)</f>
        <v>0</v>
      </c>
      <c r="Y84" s="16">
        <f>IF(Base!R80="",Base!S80,Base!R80)</f>
        <v>0</v>
      </c>
      <c r="Z84" s="16">
        <f>IF(Base!T80="",Base!U80,Base!T80)</f>
        <v>0</v>
      </c>
      <c r="AA84" s="16">
        <f>IF(Base!V80="",Base!W80,Base!V80)</f>
        <v>0</v>
      </c>
      <c r="AB84" s="16">
        <f t="shared" si="19"/>
        <v>0</v>
      </c>
      <c r="AC84" s="16">
        <f t="shared" si="20"/>
        <v>0</v>
      </c>
      <c r="AD84"/>
      <c r="AE84" s="22">
        <f>IF(Base!Y80="",Base!Z80,Base!Y80)</f>
        <v>0</v>
      </c>
      <c r="AF84" s="22">
        <f>IF(Base!AA80="",Base!AB80,Base!AA80)</f>
        <v>0</v>
      </c>
      <c r="AG84" s="22">
        <f>IF(Base!AC80="",Base!AD80,Base!AC80)</f>
        <v>0</v>
      </c>
      <c r="AH84" s="22">
        <f>IF(Base!AE80="",Base!AF80,Base!AE80)</f>
        <v>0</v>
      </c>
      <c r="AI84" s="22">
        <f>IF(Base!AG80="",Base!AH80,Base!AG80)</f>
        <v>0</v>
      </c>
      <c r="AJ84" s="22" t="str">
        <f t="shared" si="21"/>
        <v>-x-</v>
      </c>
      <c r="AK84" s="26" t="str">
        <f t="shared" si="24"/>
        <v>-x-</v>
      </c>
      <c r="AL84" s="22" t="str">
        <f t="shared" si="25"/>
        <v>-x-</v>
      </c>
      <c r="AM84"/>
      <c r="AN84" s="22">
        <f>IF(Base!AJ80="",Base!AK80,Base!AJ80)</f>
        <v>0</v>
      </c>
      <c r="AO84" s="22">
        <f>IF(Base!AL80="",Base!AM80,Base!AL80)</f>
        <v>0</v>
      </c>
      <c r="AP84" s="22">
        <f>IF(Base!AN80="",Base!AO80,Base!AN80)</f>
        <v>0</v>
      </c>
      <c r="AQ84" s="22">
        <f>IF(Base!AP80="",Base!AQ80,Base!AP80)</f>
        <v>0</v>
      </c>
      <c r="AR84" s="22">
        <f>IF(Base!AR80="",Base!AS80,Base!AR80)</f>
        <v>0</v>
      </c>
      <c r="AS84" s="22">
        <f t="shared" si="22"/>
        <v>0</v>
      </c>
      <c r="AT84" s="22" t="str">
        <f t="shared" si="23"/>
        <v>-x-</v>
      </c>
      <c r="AU84"/>
      <c r="AV84" s="39"/>
      <c r="AW84" s="39"/>
      <c r="AX84" s="39"/>
      <c r="AY84" s="39"/>
      <c r="AZ84" s="39"/>
      <c r="BA84" s="39" t="str">
        <f t="shared" si="26"/>
        <v>-x-</v>
      </c>
      <c r="BB84" s="39" t="str">
        <f t="shared" si="27"/>
        <v>-x-</v>
      </c>
    </row>
    <row r="85" spans="1:54" s="10" customFormat="1" x14ac:dyDescent="0.25">
      <c r="A85" s="1"/>
      <c r="B85" s="14" t="str">
        <f>IF(Base!B81="","-",Base!B81)</f>
        <v>-</v>
      </c>
      <c r="C85" s="15"/>
      <c r="D85" s="15"/>
      <c r="E85" s="41"/>
      <c r="F85"/>
      <c r="G85" s="22"/>
      <c r="H85" s="22"/>
      <c r="I85" s="22"/>
      <c r="J85" s="22"/>
      <c r="K85" s="22"/>
      <c r="L85" s="22" t="str">
        <f t="shared" si="15"/>
        <v>-x-</v>
      </c>
      <c r="M85" s="22" t="str">
        <f t="shared" si="16"/>
        <v>-x-</v>
      </c>
      <c r="N85"/>
      <c r="O85" s="22">
        <f>IF(Base!C81="",Base!D81,Base!C81)</f>
        <v>0</v>
      </c>
      <c r="P85" s="22">
        <f>IF(Base!E81,Base!F81,Base!E81)</f>
        <v>0</v>
      </c>
      <c r="Q85" s="22">
        <f>IF(Base!G81,Base!H81,Base!G81)</f>
        <v>0</v>
      </c>
      <c r="R85" s="22">
        <f>IF(Base!I81,Base!J81,Base!I81)</f>
        <v>0</v>
      </c>
      <c r="S85" s="22">
        <f>IF(Base!K81="",Base!L81,Base!K81)</f>
        <v>0</v>
      </c>
      <c r="T85" s="22">
        <f t="shared" si="17"/>
        <v>0</v>
      </c>
      <c r="U85" s="22" t="str">
        <f t="shared" si="18"/>
        <v>-x-</v>
      </c>
      <c r="V85"/>
      <c r="W85" s="16">
        <f>IF(Base!N81="",Base!O81,Base!N81)</f>
        <v>0</v>
      </c>
      <c r="X85" s="16">
        <f>IF(Base!P81="",Base!Q81,Base!P81)</f>
        <v>0</v>
      </c>
      <c r="Y85" s="16">
        <f>IF(Base!R81="",Base!S81,Base!R81)</f>
        <v>0</v>
      </c>
      <c r="Z85" s="16">
        <f>IF(Base!T81="",Base!U81,Base!T81)</f>
        <v>0</v>
      </c>
      <c r="AA85" s="16">
        <f>IF(Base!V81="",Base!W81,Base!V81)</f>
        <v>0</v>
      </c>
      <c r="AB85" s="16">
        <f t="shared" si="19"/>
        <v>0</v>
      </c>
      <c r="AC85" s="16">
        <f t="shared" si="20"/>
        <v>0</v>
      </c>
      <c r="AD85"/>
      <c r="AE85" s="22">
        <f>IF(Base!Y81="",Base!Z81,Base!Y81)</f>
        <v>0</v>
      </c>
      <c r="AF85" s="22">
        <f>IF(Base!AA81="",Base!AB81,Base!AA81)</f>
        <v>0</v>
      </c>
      <c r="AG85" s="22">
        <f>IF(Base!AC81="",Base!AD81,Base!AC81)</f>
        <v>0</v>
      </c>
      <c r="AH85" s="22">
        <f>IF(Base!AE81="",Base!AF81,Base!AE81)</f>
        <v>0</v>
      </c>
      <c r="AI85" s="22">
        <f>IF(Base!AG81="",Base!AH81,Base!AG81)</f>
        <v>0</v>
      </c>
      <c r="AJ85" s="22" t="str">
        <f t="shared" si="21"/>
        <v>-x-</v>
      </c>
      <c r="AK85" s="26" t="str">
        <f t="shared" si="24"/>
        <v>-x-</v>
      </c>
      <c r="AL85" s="22" t="str">
        <f t="shared" si="25"/>
        <v>-x-</v>
      </c>
      <c r="AM85"/>
      <c r="AN85" s="22">
        <f>IF(Base!AJ81="",Base!AK81,Base!AJ81)</f>
        <v>0</v>
      </c>
      <c r="AO85" s="22">
        <f>IF(Base!AL81="",Base!AM81,Base!AL81)</f>
        <v>0</v>
      </c>
      <c r="AP85" s="22">
        <f>IF(Base!AN81="",Base!AO81,Base!AN81)</f>
        <v>0</v>
      </c>
      <c r="AQ85" s="22">
        <f>IF(Base!AP81="",Base!AQ81,Base!AP81)</f>
        <v>0</v>
      </c>
      <c r="AR85" s="22">
        <f>IF(Base!AR81="",Base!AS81,Base!AR81)</f>
        <v>0</v>
      </c>
      <c r="AS85" s="22">
        <f t="shared" si="22"/>
        <v>0</v>
      </c>
      <c r="AT85" s="22" t="str">
        <f t="shared" si="23"/>
        <v>-x-</v>
      </c>
      <c r="AU85"/>
      <c r="AV85" s="39"/>
      <c r="AW85" s="39"/>
      <c r="AX85" s="39"/>
      <c r="AY85" s="39"/>
      <c r="AZ85" s="39"/>
      <c r="BA85" s="39" t="str">
        <f t="shared" si="26"/>
        <v>-x-</v>
      </c>
      <c r="BB85" s="39" t="str">
        <f t="shared" si="27"/>
        <v>-x-</v>
      </c>
    </row>
    <row r="86" spans="1:54" s="10" customFormat="1" x14ac:dyDescent="0.25">
      <c r="A86" s="1"/>
      <c r="B86" s="14" t="str">
        <f>IF(Base!B82="","-",Base!B82)</f>
        <v>-</v>
      </c>
      <c r="C86" s="15"/>
      <c r="D86" s="15"/>
      <c r="E86" s="41"/>
      <c r="F86"/>
      <c r="G86" s="22"/>
      <c r="H86" s="22"/>
      <c r="I86" s="22"/>
      <c r="J86" s="22"/>
      <c r="K86" s="22"/>
      <c r="L86" s="22" t="str">
        <f t="shared" si="15"/>
        <v>-x-</v>
      </c>
      <c r="M86" s="22" t="str">
        <f t="shared" si="16"/>
        <v>-x-</v>
      </c>
      <c r="N86"/>
      <c r="O86" s="22">
        <f>IF(Base!C82="",Base!D82,Base!C82)</f>
        <v>0</v>
      </c>
      <c r="P86" s="22">
        <f>IF(Base!E82,Base!F82,Base!E82)</f>
        <v>0</v>
      </c>
      <c r="Q86" s="22">
        <f>IF(Base!G82,Base!H82,Base!G82)</f>
        <v>0</v>
      </c>
      <c r="R86" s="22">
        <f>IF(Base!I82,Base!J82,Base!I82)</f>
        <v>0</v>
      </c>
      <c r="S86" s="22">
        <f>IF(Base!K82="",Base!L82,Base!K82)</f>
        <v>0</v>
      </c>
      <c r="T86" s="22">
        <f t="shared" si="17"/>
        <v>0</v>
      </c>
      <c r="U86" s="22" t="str">
        <f t="shared" si="18"/>
        <v>-x-</v>
      </c>
      <c r="V86"/>
      <c r="W86" s="16">
        <f>IF(Base!N82="",Base!O82,Base!N82)</f>
        <v>0</v>
      </c>
      <c r="X86" s="16">
        <f>IF(Base!P82="",Base!Q82,Base!P82)</f>
        <v>0</v>
      </c>
      <c r="Y86" s="16">
        <f>IF(Base!R82="",Base!S82,Base!R82)</f>
        <v>0</v>
      </c>
      <c r="Z86" s="16">
        <f>IF(Base!T82="",Base!U82,Base!T82)</f>
        <v>0</v>
      </c>
      <c r="AA86" s="16">
        <f>IF(Base!V82="",Base!W82,Base!V82)</f>
        <v>0</v>
      </c>
      <c r="AB86" s="16">
        <f t="shared" si="19"/>
        <v>0</v>
      </c>
      <c r="AC86" s="16">
        <f t="shared" si="20"/>
        <v>0</v>
      </c>
      <c r="AD86"/>
      <c r="AE86" s="22">
        <f>IF(Base!Y82="",Base!Z82,Base!Y82)</f>
        <v>0</v>
      </c>
      <c r="AF86" s="22">
        <f>IF(Base!AA82="",Base!AB82,Base!AA82)</f>
        <v>0</v>
      </c>
      <c r="AG86" s="22">
        <f>IF(Base!AC82="",Base!AD82,Base!AC82)</f>
        <v>0</v>
      </c>
      <c r="AH86" s="22">
        <f>IF(Base!AE82="",Base!AF82,Base!AE82)</f>
        <v>0</v>
      </c>
      <c r="AI86" s="22">
        <f>IF(Base!AG82="",Base!AH82,Base!AG82)</f>
        <v>0</v>
      </c>
      <c r="AJ86" s="22" t="str">
        <f t="shared" si="21"/>
        <v>-x-</v>
      </c>
      <c r="AK86" s="26" t="str">
        <f t="shared" si="24"/>
        <v>-x-</v>
      </c>
      <c r="AL86" s="22" t="str">
        <f t="shared" si="25"/>
        <v>-x-</v>
      </c>
      <c r="AM86"/>
      <c r="AN86" s="22">
        <f>IF(Base!AJ82="",Base!AK82,Base!AJ82)</f>
        <v>0</v>
      </c>
      <c r="AO86" s="22">
        <f>IF(Base!AL82="",Base!AM82,Base!AL82)</f>
        <v>0</v>
      </c>
      <c r="AP86" s="22">
        <f>IF(Base!AN82="",Base!AO82,Base!AN82)</f>
        <v>0</v>
      </c>
      <c r="AQ86" s="22">
        <f>IF(Base!AP82="",Base!AQ82,Base!AP82)</f>
        <v>0</v>
      </c>
      <c r="AR86" s="22">
        <f>IF(Base!AR82="",Base!AS82,Base!AR82)</f>
        <v>0</v>
      </c>
      <c r="AS86" s="22">
        <f t="shared" si="22"/>
        <v>0</v>
      </c>
      <c r="AT86" s="22" t="str">
        <f t="shared" si="23"/>
        <v>-x-</v>
      </c>
      <c r="AU86"/>
      <c r="AV86" s="39"/>
      <c r="AW86" s="39"/>
      <c r="AX86" s="39"/>
      <c r="AY86" s="39"/>
      <c r="AZ86" s="39"/>
      <c r="BA86" s="39" t="str">
        <f t="shared" si="26"/>
        <v>-x-</v>
      </c>
      <c r="BB86" s="39" t="str">
        <f t="shared" si="27"/>
        <v>-x-</v>
      </c>
    </row>
    <row r="87" spans="1:54" s="10" customFormat="1" x14ac:dyDescent="0.25">
      <c r="A87" s="1"/>
      <c r="B87" s="14" t="str">
        <f>IF(Base!B83="","-",Base!B83)</f>
        <v>-</v>
      </c>
      <c r="C87" s="15"/>
      <c r="D87" s="15"/>
      <c r="E87" s="41"/>
      <c r="F87"/>
      <c r="G87" s="22"/>
      <c r="H87" s="22"/>
      <c r="I87" s="22"/>
      <c r="J87" s="22"/>
      <c r="K87" s="22"/>
      <c r="L87" s="22" t="str">
        <f t="shared" si="15"/>
        <v>-x-</v>
      </c>
      <c r="M87" s="22" t="str">
        <f t="shared" si="16"/>
        <v>-x-</v>
      </c>
      <c r="N87"/>
      <c r="O87" s="22">
        <f>IF(Base!C83="",Base!D83,Base!C83)</f>
        <v>0</v>
      </c>
      <c r="P87" s="22">
        <f>IF(Base!E83,Base!F83,Base!E83)</f>
        <v>0</v>
      </c>
      <c r="Q87" s="22">
        <f>IF(Base!G83,Base!H83,Base!G83)</f>
        <v>0</v>
      </c>
      <c r="R87" s="22">
        <f>IF(Base!I83,Base!J83,Base!I83)</f>
        <v>0</v>
      </c>
      <c r="S87" s="22">
        <f>IF(Base!K83="",Base!L83,Base!K83)</f>
        <v>0</v>
      </c>
      <c r="T87" s="22">
        <f t="shared" si="17"/>
        <v>0</v>
      </c>
      <c r="U87" s="22" t="str">
        <f t="shared" si="18"/>
        <v>-x-</v>
      </c>
      <c r="V87"/>
      <c r="W87" s="16">
        <f>IF(Base!N83="",Base!O83,Base!N83)</f>
        <v>0</v>
      </c>
      <c r="X87" s="16">
        <f>IF(Base!P83="",Base!Q83,Base!P83)</f>
        <v>0</v>
      </c>
      <c r="Y87" s="16">
        <f>IF(Base!R83="",Base!S83,Base!R83)</f>
        <v>0</v>
      </c>
      <c r="Z87" s="16">
        <f>IF(Base!T83="",Base!U83,Base!T83)</f>
        <v>0</v>
      </c>
      <c r="AA87" s="16">
        <f>IF(Base!V83="",Base!W83,Base!V83)</f>
        <v>0</v>
      </c>
      <c r="AB87" s="16">
        <f t="shared" si="19"/>
        <v>0</v>
      </c>
      <c r="AC87" s="16">
        <f t="shared" si="20"/>
        <v>0</v>
      </c>
      <c r="AD87"/>
      <c r="AE87" s="22">
        <f>IF(Base!Y83="",Base!Z83,Base!Y83)</f>
        <v>0</v>
      </c>
      <c r="AF87" s="22">
        <f>IF(Base!AA83="",Base!AB83,Base!AA83)</f>
        <v>0</v>
      </c>
      <c r="AG87" s="22">
        <f>IF(Base!AC83="",Base!AD83,Base!AC83)</f>
        <v>0</v>
      </c>
      <c r="AH87" s="22">
        <f>IF(Base!AE83="",Base!AF83,Base!AE83)</f>
        <v>0</v>
      </c>
      <c r="AI87" s="22">
        <f>IF(Base!AG83="",Base!AH83,Base!AG83)</f>
        <v>0</v>
      </c>
      <c r="AJ87" s="22" t="str">
        <f t="shared" si="21"/>
        <v>-x-</v>
      </c>
      <c r="AK87" s="26" t="str">
        <f t="shared" si="24"/>
        <v>-x-</v>
      </c>
      <c r="AL87" s="22" t="str">
        <f t="shared" si="25"/>
        <v>-x-</v>
      </c>
      <c r="AM87"/>
      <c r="AN87" s="22">
        <f>IF(Base!AJ83="",Base!AK83,Base!AJ83)</f>
        <v>0</v>
      </c>
      <c r="AO87" s="22">
        <f>IF(Base!AL83="",Base!AM83,Base!AL83)</f>
        <v>0</v>
      </c>
      <c r="AP87" s="22">
        <f>IF(Base!AN83="",Base!AO83,Base!AN83)</f>
        <v>0</v>
      </c>
      <c r="AQ87" s="22">
        <f>IF(Base!AP83="",Base!AQ83,Base!AP83)</f>
        <v>0</v>
      </c>
      <c r="AR87" s="22">
        <f>IF(Base!AR83="",Base!AS83,Base!AR83)</f>
        <v>0</v>
      </c>
      <c r="AS87" s="22">
        <f t="shared" si="22"/>
        <v>0</v>
      </c>
      <c r="AT87" s="22" t="str">
        <f t="shared" si="23"/>
        <v>-x-</v>
      </c>
      <c r="AU87"/>
      <c r="AV87" s="39"/>
      <c r="AW87" s="39"/>
      <c r="AX87" s="39"/>
      <c r="AY87" s="39"/>
      <c r="AZ87" s="39"/>
      <c r="BA87" s="39" t="str">
        <f t="shared" si="26"/>
        <v>-x-</v>
      </c>
      <c r="BB87" s="39" t="str">
        <f t="shared" si="27"/>
        <v>-x-</v>
      </c>
    </row>
    <row r="88" spans="1:54" s="10" customFormat="1" x14ac:dyDescent="0.25">
      <c r="A88" s="1"/>
      <c r="B88" s="14" t="str">
        <f>IF(Base!B84="","-",Base!B84)</f>
        <v>-</v>
      </c>
      <c r="C88" s="15"/>
      <c r="D88" s="15"/>
      <c r="E88" s="41"/>
      <c r="F88"/>
      <c r="G88" s="22"/>
      <c r="H88" s="22"/>
      <c r="I88" s="22"/>
      <c r="J88" s="22"/>
      <c r="K88" s="22"/>
      <c r="L88" s="22" t="str">
        <f t="shared" si="15"/>
        <v>-x-</v>
      </c>
      <c r="M88" s="22" t="str">
        <f t="shared" si="16"/>
        <v>-x-</v>
      </c>
      <c r="N88"/>
      <c r="O88" s="22">
        <f>IF(Base!C84="",Base!D84,Base!C84)</f>
        <v>0</v>
      </c>
      <c r="P88" s="22">
        <f>IF(Base!E84,Base!F84,Base!E84)</f>
        <v>0</v>
      </c>
      <c r="Q88" s="22">
        <f>IF(Base!G84,Base!H84,Base!G84)</f>
        <v>0</v>
      </c>
      <c r="R88" s="22">
        <f>IF(Base!I84,Base!J84,Base!I84)</f>
        <v>0</v>
      </c>
      <c r="S88" s="22">
        <f>IF(Base!K84="",Base!L84,Base!K84)</f>
        <v>0</v>
      </c>
      <c r="T88" s="22">
        <f t="shared" si="17"/>
        <v>0</v>
      </c>
      <c r="U88" s="22" t="str">
        <f t="shared" si="18"/>
        <v>-x-</v>
      </c>
      <c r="V88"/>
      <c r="W88" s="16">
        <f>IF(Base!N84="",Base!O84,Base!N84)</f>
        <v>0</v>
      </c>
      <c r="X88" s="16">
        <f>IF(Base!P84="",Base!Q84,Base!P84)</f>
        <v>0</v>
      </c>
      <c r="Y88" s="16">
        <f>IF(Base!R84="",Base!S84,Base!R84)</f>
        <v>0</v>
      </c>
      <c r="Z88" s="16">
        <f>IF(Base!T84="",Base!U84,Base!T84)</f>
        <v>0</v>
      </c>
      <c r="AA88" s="16">
        <f>IF(Base!V84="",Base!W84,Base!V84)</f>
        <v>0</v>
      </c>
      <c r="AB88" s="16">
        <f t="shared" si="19"/>
        <v>0</v>
      </c>
      <c r="AC88" s="16">
        <f t="shared" si="20"/>
        <v>0</v>
      </c>
      <c r="AD88"/>
      <c r="AE88" s="22">
        <f>IF(Base!Y84="",Base!Z84,Base!Y84)</f>
        <v>0</v>
      </c>
      <c r="AF88" s="22">
        <f>IF(Base!AA84="",Base!AB84,Base!AA84)</f>
        <v>0</v>
      </c>
      <c r="AG88" s="22">
        <f>IF(Base!AC84="",Base!AD84,Base!AC84)</f>
        <v>0</v>
      </c>
      <c r="AH88" s="22">
        <f>IF(Base!AE84="",Base!AF84,Base!AE84)</f>
        <v>0</v>
      </c>
      <c r="AI88" s="22">
        <f>IF(Base!AG84="",Base!AH84,Base!AG84)</f>
        <v>0</v>
      </c>
      <c r="AJ88" s="22" t="str">
        <f t="shared" si="21"/>
        <v>-x-</v>
      </c>
      <c r="AK88" s="26" t="str">
        <f t="shared" si="24"/>
        <v>-x-</v>
      </c>
      <c r="AL88" s="22" t="str">
        <f t="shared" si="25"/>
        <v>-x-</v>
      </c>
      <c r="AM88"/>
      <c r="AN88" s="22">
        <f>IF(Base!AJ84="",Base!AK84,Base!AJ84)</f>
        <v>0</v>
      </c>
      <c r="AO88" s="22">
        <f>IF(Base!AL84="",Base!AM84,Base!AL84)</f>
        <v>0</v>
      </c>
      <c r="AP88" s="22">
        <f>IF(Base!AN84="",Base!AO84,Base!AN84)</f>
        <v>0</v>
      </c>
      <c r="AQ88" s="22">
        <f>IF(Base!AP84="",Base!AQ84,Base!AP84)</f>
        <v>0</v>
      </c>
      <c r="AR88" s="22">
        <f>IF(Base!AR84="",Base!AS84,Base!AR84)</f>
        <v>0</v>
      </c>
      <c r="AS88" s="22">
        <f t="shared" si="22"/>
        <v>0</v>
      </c>
      <c r="AT88" s="22" t="str">
        <f t="shared" si="23"/>
        <v>-x-</v>
      </c>
      <c r="AU88"/>
      <c r="AV88" s="39"/>
      <c r="AW88" s="39"/>
      <c r="AX88" s="39"/>
      <c r="AY88" s="39"/>
      <c r="AZ88" s="39"/>
      <c r="BA88" s="39" t="str">
        <f t="shared" si="26"/>
        <v>-x-</v>
      </c>
      <c r="BB88" s="39" t="str">
        <f t="shared" si="27"/>
        <v>-x-</v>
      </c>
    </row>
    <row r="89" spans="1:54" s="10" customFormat="1" x14ac:dyDescent="0.25">
      <c r="A89" s="1"/>
      <c r="B89" s="14" t="str">
        <f>IF(Base!B85="","-",Base!B85)</f>
        <v>-</v>
      </c>
      <c r="C89" s="15"/>
      <c r="D89" s="15"/>
      <c r="E89" s="41"/>
      <c r="F89"/>
      <c r="G89" s="22"/>
      <c r="H89" s="22"/>
      <c r="I89" s="22"/>
      <c r="J89" s="22"/>
      <c r="K89" s="22"/>
      <c r="L89" s="22" t="str">
        <f t="shared" si="15"/>
        <v>-x-</v>
      </c>
      <c r="M89" s="22" t="str">
        <f t="shared" si="16"/>
        <v>-x-</v>
      </c>
      <c r="N89"/>
      <c r="O89" s="22">
        <f>IF(Base!C85="",Base!D85,Base!C85)</f>
        <v>0</v>
      </c>
      <c r="P89" s="22">
        <f>IF(Base!E85,Base!F85,Base!E85)</f>
        <v>0</v>
      </c>
      <c r="Q89" s="22">
        <f>IF(Base!G85,Base!H85,Base!G85)</f>
        <v>0</v>
      </c>
      <c r="R89" s="22">
        <f>IF(Base!I85,Base!J85,Base!I85)</f>
        <v>0</v>
      </c>
      <c r="S89" s="22">
        <f>IF(Base!K85="",Base!L85,Base!K85)</f>
        <v>0</v>
      </c>
      <c r="T89" s="22">
        <f t="shared" si="17"/>
        <v>0</v>
      </c>
      <c r="U89" s="22" t="str">
        <f t="shared" si="18"/>
        <v>-x-</v>
      </c>
      <c r="V89"/>
      <c r="W89" s="16">
        <f>IF(Base!N85="",Base!O85,Base!N85)</f>
        <v>0</v>
      </c>
      <c r="X89" s="16">
        <f>IF(Base!P85="",Base!Q85,Base!P85)</f>
        <v>0</v>
      </c>
      <c r="Y89" s="16">
        <f>IF(Base!R85="",Base!S85,Base!R85)</f>
        <v>0</v>
      </c>
      <c r="Z89" s="16">
        <f>IF(Base!T85="",Base!U85,Base!T85)</f>
        <v>0</v>
      </c>
      <c r="AA89" s="16">
        <f>IF(Base!V85="",Base!W85,Base!V85)</f>
        <v>0</v>
      </c>
      <c r="AB89" s="16">
        <f t="shared" si="19"/>
        <v>0</v>
      </c>
      <c r="AC89" s="16">
        <f t="shared" si="20"/>
        <v>0</v>
      </c>
      <c r="AD89"/>
      <c r="AE89" s="22">
        <f>IF(Base!Y85="",Base!Z85,Base!Y85)</f>
        <v>0</v>
      </c>
      <c r="AF89" s="22">
        <f>IF(Base!AA85="",Base!AB85,Base!AA85)</f>
        <v>0</v>
      </c>
      <c r="AG89" s="22">
        <f>IF(Base!AC85="",Base!AD85,Base!AC85)</f>
        <v>0</v>
      </c>
      <c r="AH89" s="22">
        <f>IF(Base!AE85="",Base!AF85,Base!AE85)</f>
        <v>0</v>
      </c>
      <c r="AI89" s="22">
        <f>IF(Base!AG85="",Base!AH85,Base!AG85)</f>
        <v>0</v>
      </c>
      <c r="AJ89" s="22" t="str">
        <f t="shared" si="21"/>
        <v>-x-</v>
      </c>
      <c r="AK89" s="26" t="str">
        <f t="shared" si="24"/>
        <v>-x-</v>
      </c>
      <c r="AL89" s="22" t="str">
        <f t="shared" si="25"/>
        <v>-x-</v>
      </c>
      <c r="AM89"/>
      <c r="AN89" s="22">
        <f>IF(Base!AJ85="",Base!AK85,Base!AJ85)</f>
        <v>0</v>
      </c>
      <c r="AO89" s="22">
        <f>IF(Base!AL85="",Base!AM85,Base!AL85)</f>
        <v>0</v>
      </c>
      <c r="AP89" s="22">
        <f>IF(Base!AN85="",Base!AO85,Base!AN85)</f>
        <v>0</v>
      </c>
      <c r="AQ89" s="22">
        <f>IF(Base!AP85="",Base!AQ85,Base!AP85)</f>
        <v>0</v>
      </c>
      <c r="AR89" s="22">
        <f>IF(Base!AR85="",Base!AS85,Base!AR85)</f>
        <v>0</v>
      </c>
      <c r="AS89" s="22">
        <f t="shared" si="22"/>
        <v>0</v>
      </c>
      <c r="AT89" s="22" t="str">
        <f t="shared" si="23"/>
        <v>-x-</v>
      </c>
      <c r="AU89"/>
      <c r="AV89" s="39"/>
      <c r="AW89" s="39"/>
      <c r="AX89" s="39"/>
      <c r="AY89" s="39"/>
      <c r="AZ89" s="39"/>
      <c r="BA89" s="39" t="str">
        <f t="shared" si="26"/>
        <v>-x-</v>
      </c>
      <c r="BB89" s="39" t="str">
        <f t="shared" si="27"/>
        <v>-x-</v>
      </c>
    </row>
    <row r="90" spans="1:54" s="10" customFormat="1" x14ac:dyDescent="0.25">
      <c r="A90" s="1"/>
      <c r="B90" s="14" t="str">
        <f>IF(Base!B86="","-",Base!B86)</f>
        <v>-</v>
      </c>
      <c r="C90" s="15"/>
      <c r="D90" s="15"/>
      <c r="E90" s="41"/>
      <c r="F90"/>
      <c r="G90" s="22"/>
      <c r="H90" s="22"/>
      <c r="I90" s="22"/>
      <c r="J90" s="22"/>
      <c r="K90" s="22"/>
      <c r="L90" s="22" t="str">
        <f t="shared" si="15"/>
        <v>-x-</v>
      </c>
      <c r="M90" s="22" t="str">
        <f t="shared" si="16"/>
        <v>-x-</v>
      </c>
      <c r="N90"/>
      <c r="O90" s="22">
        <f>IF(Base!C86="",Base!D86,Base!C86)</f>
        <v>0</v>
      </c>
      <c r="P90" s="22">
        <f>IF(Base!E86,Base!F86,Base!E86)</f>
        <v>0</v>
      </c>
      <c r="Q90" s="22">
        <f>IF(Base!G86,Base!H86,Base!G86)</f>
        <v>0</v>
      </c>
      <c r="R90" s="22">
        <f>IF(Base!I86,Base!J86,Base!I86)</f>
        <v>0</v>
      </c>
      <c r="S90" s="22">
        <f>IF(Base!K86="",Base!L86,Base!K86)</f>
        <v>0</v>
      </c>
      <c r="T90" s="22">
        <f t="shared" si="17"/>
        <v>0</v>
      </c>
      <c r="U90" s="22" t="str">
        <f t="shared" si="18"/>
        <v>-x-</v>
      </c>
      <c r="V90"/>
      <c r="W90" s="16">
        <f>IF(Base!N86="",Base!O86,Base!N86)</f>
        <v>0</v>
      </c>
      <c r="X90" s="16">
        <f>IF(Base!P86="",Base!Q86,Base!P86)</f>
        <v>0</v>
      </c>
      <c r="Y90" s="16">
        <f>IF(Base!R86="",Base!S86,Base!R86)</f>
        <v>0</v>
      </c>
      <c r="Z90" s="16">
        <f>IF(Base!T86="",Base!U86,Base!T86)</f>
        <v>0</v>
      </c>
      <c r="AA90" s="16">
        <f>IF(Base!V86="",Base!W86,Base!V86)</f>
        <v>0</v>
      </c>
      <c r="AB90" s="16">
        <f t="shared" si="19"/>
        <v>0</v>
      </c>
      <c r="AC90" s="16">
        <f t="shared" si="20"/>
        <v>0</v>
      </c>
      <c r="AD90"/>
      <c r="AE90" s="22">
        <f>IF(Base!Y86="",Base!Z86,Base!Y86)</f>
        <v>0</v>
      </c>
      <c r="AF90" s="22">
        <f>IF(Base!AA86="",Base!AB86,Base!AA86)</f>
        <v>0</v>
      </c>
      <c r="AG90" s="22">
        <f>IF(Base!AC86="",Base!AD86,Base!AC86)</f>
        <v>0</v>
      </c>
      <c r="AH90" s="22">
        <f>IF(Base!AE86="",Base!AF86,Base!AE86)</f>
        <v>0</v>
      </c>
      <c r="AI90" s="22">
        <f>IF(Base!AG86="",Base!AH86,Base!AG86)</f>
        <v>0</v>
      </c>
      <c r="AJ90" s="22" t="str">
        <f t="shared" si="21"/>
        <v>-x-</v>
      </c>
      <c r="AK90" s="26" t="str">
        <f t="shared" si="24"/>
        <v>-x-</v>
      </c>
      <c r="AL90" s="22" t="str">
        <f t="shared" si="25"/>
        <v>-x-</v>
      </c>
      <c r="AM90"/>
      <c r="AN90" s="22">
        <f>IF(Base!AJ86="",Base!AK86,Base!AJ86)</f>
        <v>0</v>
      </c>
      <c r="AO90" s="22">
        <f>IF(Base!AL86="",Base!AM86,Base!AL86)</f>
        <v>0</v>
      </c>
      <c r="AP90" s="22">
        <f>IF(Base!AN86="",Base!AO86,Base!AN86)</f>
        <v>0</v>
      </c>
      <c r="AQ90" s="22">
        <f>IF(Base!AP86="",Base!AQ86,Base!AP86)</f>
        <v>0</v>
      </c>
      <c r="AR90" s="22">
        <f>IF(Base!AR86="",Base!AS86,Base!AR86)</f>
        <v>0</v>
      </c>
      <c r="AS90" s="22">
        <f t="shared" si="22"/>
        <v>0</v>
      </c>
      <c r="AT90" s="22" t="str">
        <f t="shared" si="23"/>
        <v>-x-</v>
      </c>
      <c r="AU90"/>
      <c r="AV90" s="39"/>
      <c r="AW90" s="39"/>
      <c r="AX90" s="39"/>
      <c r="AY90" s="39"/>
      <c r="AZ90" s="39"/>
      <c r="BA90" s="39" t="str">
        <f t="shared" si="26"/>
        <v>-x-</v>
      </c>
      <c r="BB90" s="39" t="str">
        <f t="shared" si="27"/>
        <v>-x-</v>
      </c>
    </row>
    <row r="91" spans="1:54" s="10" customFormat="1" x14ac:dyDescent="0.25">
      <c r="A91" s="1"/>
      <c r="B91" s="14" t="str">
        <f>IF(Base!B87="","-",Base!B87)</f>
        <v>-</v>
      </c>
      <c r="C91" s="15"/>
      <c r="D91" s="15"/>
      <c r="E91" s="41"/>
      <c r="F91"/>
      <c r="G91" s="22"/>
      <c r="H91" s="22"/>
      <c r="I91" s="22"/>
      <c r="J91" s="22"/>
      <c r="K91" s="22"/>
      <c r="L91" s="22" t="str">
        <f t="shared" si="15"/>
        <v>-x-</v>
      </c>
      <c r="M91" s="22" t="str">
        <f t="shared" si="16"/>
        <v>-x-</v>
      </c>
      <c r="N91"/>
      <c r="O91" s="22">
        <f>IF(Base!C87="",Base!D87,Base!C87)</f>
        <v>0</v>
      </c>
      <c r="P91" s="22">
        <f>IF(Base!E87,Base!F87,Base!E87)</f>
        <v>0</v>
      </c>
      <c r="Q91" s="22">
        <f>IF(Base!G87,Base!H87,Base!G87)</f>
        <v>0</v>
      </c>
      <c r="R91" s="22">
        <f>IF(Base!I87,Base!J87,Base!I87)</f>
        <v>0</v>
      </c>
      <c r="S91" s="22">
        <f>IF(Base!K87="",Base!L87,Base!K87)</f>
        <v>0</v>
      </c>
      <c r="T91" s="22">
        <f t="shared" si="17"/>
        <v>0</v>
      </c>
      <c r="U91" s="22" t="str">
        <f t="shared" si="18"/>
        <v>-x-</v>
      </c>
      <c r="V91"/>
      <c r="W91" s="16">
        <f>IF(Base!N87="",Base!O87,Base!N87)</f>
        <v>0</v>
      </c>
      <c r="X91" s="16">
        <f>IF(Base!P87="",Base!Q87,Base!P87)</f>
        <v>0</v>
      </c>
      <c r="Y91" s="16">
        <f>IF(Base!R87="",Base!S87,Base!R87)</f>
        <v>0</v>
      </c>
      <c r="Z91" s="16">
        <f>IF(Base!T87="",Base!U87,Base!T87)</f>
        <v>0</v>
      </c>
      <c r="AA91" s="16">
        <f>IF(Base!V87="",Base!W87,Base!V87)</f>
        <v>0</v>
      </c>
      <c r="AB91" s="16">
        <f t="shared" si="19"/>
        <v>0</v>
      </c>
      <c r="AC91" s="16">
        <f t="shared" si="20"/>
        <v>0</v>
      </c>
      <c r="AD91"/>
      <c r="AE91" s="22">
        <f>IF(Base!Y87="",Base!Z87,Base!Y87)</f>
        <v>0</v>
      </c>
      <c r="AF91" s="22">
        <f>IF(Base!AA87="",Base!AB87,Base!AA87)</f>
        <v>0</v>
      </c>
      <c r="AG91" s="22">
        <f>IF(Base!AC87="",Base!AD87,Base!AC87)</f>
        <v>0</v>
      </c>
      <c r="AH91" s="22">
        <f>IF(Base!AE87="",Base!AF87,Base!AE87)</f>
        <v>0</v>
      </c>
      <c r="AI91" s="22">
        <f>IF(Base!AG87="",Base!AH87,Base!AG87)</f>
        <v>0</v>
      </c>
      <c r="AJ91" s="22" t="str">
        <f t="shared" si="21"/>
        <v>-x-</v>
      </c>
      <c r="AK91" s="26" t="str">
        <f t="shared" si="24"/>
        <v>-x-</v>
      </c>
      <c r="AL91" s="22" t="str">
        <f t="shared" si="25"/>
        <v>-x-</v>
      </c>
      <c r="AM91"/>
      <c r="AN91" s="22">
        <f>IF(Base!AJ87="",Base!AK87,Base!AJ87)</f>
        <v>0</v>
      </c>
      <c r="AO91" s="22">
        <f>IF(Base!AL87="",Base!AM87,Base!AL87)</f>
        <v>0</v>
      </c>
      <c r="AP91" s="22">
        <f>IF(Base!AN87="",Base!AO87,Base!AN87)</f>
        <v>0</v>
      </c>
      <c r="AQ91" s="22">
        <f>IF(Base!AP87="",Base!AQ87,Base!AP87)</f>
        <v>0</v>
      </c>
      <c r="AR91" s="22">
        <f>IF(Base!AR87="",Base!AS87,Base!AR87)</f>
        <v>0</v>
      </c>
      <c r="AS91" s="22">
        <f t="shared" si="22"/>
        <v>0</v>
      </c>
      <c r="AT91" s="22" t="str">
        <f t="shared" si="23"/>
        <v>-x-</v>
      </c>
      <c r="AU91"/>
      <c r="AV91" s="39"/>
      <c r="AW91" s="39"/>
      <c r="AX91" s="39"/>
      <c r="AY91" s="39"/>
      <c r="AZ91" s="39"/>
      <c r="BA91" s="39" t="str">
        <f t="shared" si="26"/>
        <v>-x-</v>
      </c>
      <c r="BB91" s="39" t="str">
        <f t="shared" si="27"/>
        <v>-x-</v>
      </c>
    </row>
    <row r="92" spans="1:54" s="10" customFormat="1" x14ac:dyDescent="0.25">
      <c r="A92" s="1"/>
      <c r="B92" s="14" t="str">
        <f>IF(Base!B88="","-",Base!B88)</f>
        <v>-</v>
      </c>
      <c r="C92" s="15"/>
      <c r="D92" s="15"/>
      <c r="E92" s="41"/>
      <c r="F92"/>
      <c r="G92" s="22"/>
      <c r="H92" s="22"/>
      <c r="I92" s="22"/>
      <c r="J92" s="22"/>
      <c r="K92" s="22"/>
      <c r="L92" s="22" t="str">
        <f t="shared" si="15"/>
        <v>-x-</v>
      </c>
      <c r="M92" s="22" t="str">
        <f t="shared" si="16"/>
        <v>-x-</v>
      </c>
      <c r="N92"/>
      <c r="O92" s="22">
        <f>IF(Base!C88="",Base!D88,Base!C88)</f>
        <v>0</v>
      </c>
      <c r="P92" s="22">
        <f>IF(Base!E88,Base!F88,Base!E88)</f>
        <v>0</v>
      </c>
      <c r="Q92" s="22">
        <f>IF(Base!G88,Base!H88,Base!G88)</f>
        <v>0</v>
      </c>
      <c r="R92" s="22">
        <f>IF(Base!I88,Base!J88,Base!I88)</f>
        <v>0</v>
      </c>
      <c r="S92" s="22">
        <f>IF(Base!K88="",Base!L88,Base!K88)</f>
        <v>0</v>
      </c>
      <c r="T92" s="22">
        <f t="shared" si="17"/>
        <v>0</v>
      </c>
      <c r="U92" s="22" t="str">
        <f t="shared" si="18"/>
        <v>-x-</v>
      </c>
      <c r="V92"/>
      <c r="W92" s="16">
        <f>IF(Base!N88="",Base!O88,Base!N88)</f>
        <v>0</v>
      </c>
      <c r="X92" s="16">
        <f>IF(Base!P88="",Base!Q88,Base!P88)</f>
        <v>0</v>
      </c>
      <c r="Y92" s="16">
        <f>IF(Base!R88="",Base!S88,Base!R88)</f>
        <v>0</v>
      </c>
      <c r="Z92" s="16">
        <f>IF(Base!T88="",Base!U88,Base!T88)</f>
        <v>0</v>
      </c>
      <c r="AA92" s="16">
        <f>IF(Base!V88="",Base!W88,Base!V88)</f>
        <v>0</v>
      </c>
      <c r="AB92" s="16">
        <f t="shared" si="19"/>
        <v>0</v>
      </c>
      <c r="AC92" s="16">
        <f t="shared" si="20"/>
        <v>0</v>
      </c>
      <c r="AD92"/>
      <c r="AE92" s="22">
        <f>IF(Base!Y88="",Base!Z88,Base!Y88)</f>
        <v>0</v>
      </c>
      <c r="AF92" s="22">
        <f>IF(Base!AA88="",Base!AB88,Base!AA88)</f>
        <v>0</v>
      </c>
      <c r="AG92" s="22">
        <f>IF(Base!AC88="",Base!AD88,Base!AC88)</f>
        <v>0</v>
      </c>
      <c r="AH92" s="22">
        <f>IF(Base!AE88="",Base!AF88,Base!AE88)</f>
        <v>0</v>
      </c>
      <c r="AI92" s="22">
        <f>IF(Base!AG88="",Base!AH88,Base!AG88)</f>
        <v>0</v>
      </c>
      <c r="AJ92" s="22" t="str">
        <f t="shared" si="21"/>
        <v>-x-</v>
      </c>
      <c r="AK92" s="26" t="str">
        <f t="shared" si="24"/>
        <v>-x-</v>
      </c>
      <c r="AL92" s="22" t="str">
        <f t="shared" si="25"/>
        <v>-x-</v>
      </c>
      <c r="AM92"/>
      <c r="AN92" s="22">
        <f>IF(Base!AJ88="",Base!AK88,Base!AJ88)</f>
        <v>0</v>
      </c>
      <c r="AO92" s="22">
        <f>IF(Base!AL88="",Base!AM88,Base!AL88)</f>
        <v>0</v>
      </c>
      <c r="AP92" s="22">
        <f>IF(Base!AN88="",Base!AO88,Base!AN88)</f>
        <v>0</v>
      </c>
      <c r="AQ92" s="22">
        <f>IF(Base!AP88="",Base!AQ88,Base!AP88)</f>
        <v>0</v>
      </c>
      <c r="AR92" s="22">
        <f>IF(Base!AR88="",Base!AS88,Base!AR88)</f>
        <v>0</v>
      </c>
      <c r="AS92" s="22">
        <f t="shared" si="22"/>
        <v>0</v>
      </c>
      <c r="AT92" s="22" t="str">
        <f t="shared" si="23"/>
        <v>-x-</v>
      </c>
      <c r="AU92"/>
      <c r="AV92" s="39"/>
      <c r="AW92" s="39"/>
      <c r="AX92" s="39"/>
      <c r="AY92" s="39"/>
      <c r="AZ92" s="39"/>
      <c r="BA92" s="39" t="str">
        <f t="shared" si="26"/>
        <v>-x-</v>
      </c>
      <c r="BB92" s="39" t="str">
        <f t="shared" si="27"/>
        <v>-x-</v>
      </c>
    </row>
    <row r="93" spans="1:54" s="10" customFormat="1" x14ac:dyDescent="0.25">
      <c r="A93" s="1"/>
      <c r="B93" s="14" t="str">
        <f>IF(Base!B89="","-",Base!B89)</f>
        <v>-</v>
      </c>
      <c r="C93" s="15"/>
      <c r="D93" s="15"/>
      <c r="E93" s="41"/>
      <c r="F93"/>
      <c r="G93" s="22"/>
      <c r="H93" s="22"/>
      <c r="I93" s="22"/>
      <c r="J93" s="22"/>
      <c r="K93" s="22"/>
      <c r="L93" s="22" t="str">
        <f t="shared" si="15"/>
        <v>-x-</v>
      </c>
      <c r="M93" s="22" t="str">
        <f t="shared" si="16"/>
        <v>-x-</v>
      </c>
      <c r="N93"/>
      <c r="O93" s="22">
        <f>IF(Base!C89="",Base!D89,Base!C89)</f>
        <v>0</v>
      </c>
      <c r="P93" s="22">
        <f>IF(Base!E89,Base!F89,Base!E89)</f>
        <v>0</v>
      </c>
      <c r="Q93" s="22">
        <f>IF(Base!G89,Base!H89,Base!G89)</f>
        <v>0</v>
      </c>
      <c r="R93" s="22">
        <f>IF(Base!I89,Base!J89,Base!I89)</f>
        <v>0</v>
      </c>
      <c r="S93" s="22">
        <f>IF(Base!K89="",Base!L89,Base!K89)</f>
        <v>0</v>
      </c>
      <c r="T93" s="22">
        <f t="shared" si="17"/>
        <v>0</v>
      </c>
      <c r="U93" s="22" t="str">
        <f t="shared" si="18"/>
        <v>-x-</v>
      </c>
      <c r="V93"/>
      <c r="W93" s="16">
        <f>IF(Base!N89="",Base!O89,Base!N89)</f>
        <v>0</v>
      </c>
      <c r="X93" s="16">
        <f>IF(Base!P89="",Base!Q89,Base!P89)</f>
        <v>0</v>
      </c>
      <c r="Y93" s="16">
        <f>IF(Base!R89="",Base!S89,Base!R89)</f>
        <v>0</v>
      </c>
      <c r="Z93" s="16">
        <f>IF(Base!T89="",Base!U89,Base!T89)</f>
        <v>0</v>
      </c>
      <c r="AA93" s="16">
        <f>IF(Base!V89="",Base!W89,Base!V89)</f>
        <v>0</v>
      </c>
      <c r="AB93" s="16">
        <f t="shared" si="19"/>
        <v>0</v>
      </c>
      <c r="AC93" s="16">
        <f t="shared" si="20"/>
        <v>0</v>
      </c>
      <c r="AD93"/>
      <c r="AE93" s="22">
        <f>IF(Base!Y89="",Base!Z89,Base!Y89)</f>
        <v>0</v>
      </c>
      <c r="AF93" s="22">
        <f>IF(Base!AA89="",Base!AB89,Base!AA89)</f>
        <v>0</v>
      </c>
      <c r="AG93" s="22">
        <f>IF(Base!AC89="",Base!AD89,Base!AC89)</f>
        <v>0</v>
      </c>
      <c r="AH93" s="22">
        <f>IF(Base!AE89="",Base!AF89,Base!AE89)</f>
        <v>0</v>
      </c>
      <c r="AI93" s="22">
        <f>IF(Base!AG89="",Base!AH89,Base!AG89)</f>
        <v>0</v>
      </c>
      <c r="AJ93" s="22" t="str">
        <f t="shared" si="21"/>
        <v>-x-</v>
      </c>
      <c r="AK93" s="26" t="str">
        <f t="shared" si="24"/>
        <v>-x-</v>
      </c>
      <c r="AL93" s="22" t="str">
        <f t="shared" si="25"/>
        <v>-x-</v>
      </c>
      <c r="AM93"/>
      <c r="AN93" s="22">
        <f>IF(Base!AJ89="",Base!AK89,Base!AJ89)</f>
        <v>0</v>
      </c>
      <c r="AO93" s="22">
        <f>IF(Base!AL89="",Base!AM89,Base!AL89)</f>
        <v>0</v>
      </c>
      <c r="AP93" s="22">
        <f>IF(Base!AN89="",Base!AO89,Base!AN89)</f>
        <v>0</v>
      </c>
      <c r="AQ93" s="22">
        <f>IF(Base!AP89="",Base!AQ89,Base!AP89)</f>
        <v>0</v>
      </c>
      <c r="AR93" s="22">
        <f>IF(Base!AR89="",Base!AS89,Base!AR89)</f>
        <v>0</v>
      </c>
      <c r="AS93" s="22">
        <f t="shared" si="22"/>
        <v>0</v>
      </c>
      <c r="AT93" s="22" t="str">
        <f t="shared" si="23"/>
        <v>-x-</v>
      </c>
      <c r="AU93"/>
      <c r="AV93" s="39"/>
      <c r="AW93" s="39"/>
      <c r="AX93" s="39"/>
      <c r="AY93" s="39"/>
      <c r="AZ93" s="39"/>
      <c r="BA93" s="39" t="str">
        <f t="shared" si="26"/>
        <v>-x-</v>
      </c>
      <c r="BB93" s="39" t="str">
        <f t="shared" si="27"/>
        <v>-x-</v>
      </c>
    </row>
    <row r="94" spans="1:54" s="10" customFormat="1" x14ac:dyDescent="0.25">
      <c r="A94" s="1"/>
      <c r="B94" s="14" t="str">
        <f>IF(Base!B90="","-",Base!B90)</f>
        <v>-</v>
      </c>
      <c r="C94" s="15"/>
      <c r="D94" s="15"/>
      <c r="E94" s="41"/>
      <c r="F94"/>
      <c r="G94" s="22"/>
      <c r="H94" s="22"/>
      <c r="I94" s="22"/>
      <c r="J94" s="22"/>
      <c r="K94" s="22"/>
      <c r="L94" s="22" t="str">
        <f t="shared" si="15"/>
        <v>-x-</v>
      </c>
      <c r="M94" s="22" t="str">
        <f t="shared" si="16"/>
        <v>-x-</v>
      </c>
      <c r="N94"/>
      <c r="O94" s="22">
        <f>IF(Base!C90="",Base!D90,Base!C90)</f>
        <v>0</v>
      </c>
      <c r="P94" s="22">
        <f>IF(Base!E90,Base!F90,Base!E90)</f>
        <v>0</v>
      </c>
      <c r="Q94" s="22">
        <f>IF(Base!G90,Base!H90,Base!G90)</f>
        <v>0</v>
      </c>
      <c r="R94" s="22">
        <f>IF(Base!I90,Base!J90,Base!I90)</f>
        <v>0</v>
      </c>
      <c r="S94" s="22">
        <f>IF(Base!K90="",Base!L90,Base!K90)</f>
        <v>0</v>
      </c>
      <c r="T94" s="22">
        <f t="shared" si="17"/>
        <v>0</v>
      </c>
      <c r="U94" s="22" t="str">
        <f t="shared" si="18"/>
        <v>-x-</v>
      </c>
      <c r="V94"/>
      <c r="W94" s="16">
        <f>IF(Base!N90="",Base!O90,Base!N90)</f>
        <v>0</v>
      </c>
      <c r="X94" s="16">
        <f>IF(Base!P90="",Base!Q90,Base!P90)</f>
        <v>0</v>
      </c>
      <c r="Y94" s="16">
        <f>IF(Base!R90="",Base!S90,Base!R90)</f>
        <v>0</v>
      </c>
      <c r="Z94" s="16">
        <f>IF(Base!T90="",Base!U90,Base!T90)</f>
        <v>0</v>
      </c>
      <c r="AA94" s="16">
        <f>IF(Base!V90="",Base!W90,Base!V90)</f>
        <v>0</v>
      </c>
      <c r="AB94" s="16">
        <f t="shared" si="19"/>
        <v>0</v>
      </c>
      <c r="AC94" s="16">
        <f t="shared" si="20"/>
        <v>0</v>
      </c>
      <c r="AD94"/>
      <c r="AE94" s="22">
        <f>IF(Base!Y90="",Base!Z90,Base!Y90)</f>
        <v>0</v>
      </c>
      <c r="AF94" s="22">
        <f>IF(Base!AA90="",Base!AB90,Base!AA90)</f>
        <v>0</v>
      </c>
      <c r="AG94" s="22">
        <f>IF(Base!AC90="",Base!AD90,Base!AC90)</f>
        <v>0</v>
      </c>
      <c r="AH94" s="22">
        <f>IF(Base!AE90="",Base!AF90,Base!AE90)</f>
        <v>0</v>
      </c>
      <c r="AI94" s="22">
        <f>IF(Base!AG90="",Base!AH90,Base!AG90)</f>
        <v>0</v>
      </c>
      <c r="AJ94" s="22" t="str">
        <f t="shared" si="21"/>
        <v>-x-</v>
      </c>
      <c r="AK94" s="26" t="str">
        <f t="shared" si="24"/>
        <v>-x-</v>
      </c>
      <c r="AL94" s="22" t="str">
        <f t="shared" si="25"/>
        <v>-x-</v>
      </c>
      <c r="AM94"/>
      <c r="AN94" s="22">
        <f>IF(Base!AJ90="",Base!AK90,Base!AJ90)</f>
        <v>0</v>
      </c>
      <c r="AO94" s="22">
        <f>IF(Base!AL90="",Base!AM90,Base!AL90)</f>
        <v>0</v>
      </c>
      <c r="AP94" s="22">
        <f>IF(Base!AN90="",Base!AO90,Base!AN90)</f>
        <v>0</v>
      </c>
      <c r="AQ94" s="22">
        <f>IF(Base!AP90="",Base!AQ90,Base!AP90)</f>
        <v>0</v>
      </c>
      <c r="AR94" s="22">
        <f>IF(Base!AR90="",Base!AS90,Base!AR90)</f>
        <v>0</v>
      </c>
      <c r="AS94" s="22">
        <f t="shared" si="22"/>
        <v>0</v>
      </c>
      <c r="AT94" s="22" t="str">
        <f t="shared" si="23"/>
        <v>-x-</v>
      </c>
      <c r="AU94"/>
      <c r="AV94" s="39"/>
      <c r="AW94" s="39"/>
      <c r="AX94" s="39"/>
      <c r="AY94" s="39"/>
      <c r="AZ94" s="39"/>
      <c r="BA94" s="39" t="str">
        <f t="shared" si="26"/>
        <v>-x-</v>
      </c>
      <c r="BB94" s="39" t="str">
        <f t="shared" si="27"/>
        <v>-x-</v>
      </c>
    </row>
    <row r="95" spans="1:54" s="10" customFormat="1" x14ac:dyDescent="0.25">
      <c r="A95" s="1"/>
      <c r="B95" s="14" t="str">
        <f>IF(Base!B91="","-",Base!B91)</f>
        <v>-</v>
      </c>
      <c r="C95" s="15"/>
      <c r="D95" s="15"/>
      <c r="E95" s="41"/>
      <c r="F95"/>
      <c r="G95" s="22"/>
      <c r="H95" s="22"/>
      <c r="I95" s="22"/>
      <c r="J95" s="22"/>
      <c r="K95" s="22"/>
      <c r="L95" s="22" t="str">
        <f t="shared" si="15"/>
        <v>-x-</v>
      </c>
      <c r="M95" s="22" t="str">
        <f t="shared" si="16"/>
        <v>-x-</v>
      </c>
      <c r="N95"/>
      <c r="O95" s="22">
        <f>IF(Base!C91="",Base!D91,Base!C91)</f>
        <v>0</v>
      </c>
      <c r="P95" s="22">
        <f>IF(Base!E91,Base!F91,Base!E91)</f>
        <v>0</v>
      </c>
      <c r="Q95" s="22">
        <f>IF(Base!G91,Base!H91,Base!G91)</f>
        <v>0</v>
      </c>
      <c r="R95" s="22">
        <f>IF(Base!I91,Base!J91,Base!I91)</f>
        <v>0</v>
      </c>
      <c r="S95" s="22">
        <f>IF(Base!K91="",Base!L91,Base!K91)</f>
        <v>0</v>
      </c>
      <c r="T95" s="22">
        <f t="shared" si="17"/>
        <v>0</v>
      </c>
      <c r="U95" s="22" t="str">
        <f t="shared" si="18"/>
        <v>-x-</v>
      </c>
      <c r="V95"/>
      <c r="W95" s="16">
        <f>IF(Base!N91="",Base!O91,Base!N91)</f>
        <v>0</v>
      </c>
      <c r="X95" s="16">
        <f>IF(Base!P91="",Base!Q91,Base!P91)</f>
        <v>0</v>
      </c>
      <c r="Y95" s="16">
        <f>IF(Base!R91="",Base!S91,Base!R91)</f>
        <v>0</v>
      </c>
      <c r="Z95" s="16">
        <f>IF(Base!T91="",Base!U91,Base!T91)</f>
        <v>0</v>
      </c>
      <c r="AA95" s="16">
        <f>IF(Base!V91="",Base!W91,Base!V91)</f>
        <v>0</v>
      </c>
      <c r="AB95" s="16">
        <f t="shared" si="19"/>
        <v>0</v>
      </c>
      <c r="AC95" s="16">
        <f t="shared" si="20"/>
        <v>0</v>
      </c>
      <c r="AD95"/>
      <c r="AE95" s="22">
        <f>IF(Base!Y91="",Base!Z91,Base!Y91)</f>
        <v>0</v>
      </c>
      <c r="AF95" s="22">
        <f>IF(Base!AA91="",Base!AB91,Base!AA91)</f>
        <v>0</v>
      </c>
      <c r="AG95" s="22">
        <f>IF(Base!AC91="",Base!AD91,Base!AC91)</f>
        <v>0</v>
      </c>
      <c r="AH95" s="22">
        <f>IF(Base!AE91="",Base!AF91,Base!AE91)</f>
        <v>0</v>
      </c>
      <c r="AI95" s="22">
        <f>IF(Base!AG91="",Base!AH91,Base!AG91)</f>
        <v>0</v>
      </c>
      <c r="AJ95" s="22" t="str">
        <f t="shared" si="21"/>
        <v>-x-</v>
      </c>
      <c r="AK95" s="26" t="str">
        <f t="shared" si="24"/>
        <v>-x-</v>
      </c>
      <c r="AL95" s="22" t="str">
        <f t="shared" si="25"/>
        <v>-x-</v>
      </c>
      <c r="AM95"/>
      <c r="AN95" s="22">
        <f>IF(Base!AJ91="",Base!AK91,Base!AJ91)</f>
        <v>0</v>
      </c>
      <c r="AO95" s="22">
        <f>IF(Base!AL91="",Base!AM91,Base!AL91)</f>
        <v>0</v>
      </c>
      <c r="AP95" s="22">
        <f>IF(Base!AN91="",Base!AO91,Base!AN91)</f>
        <v>0</v>
      </c>
      <c r="AQ95" s="22">
        <f>IF(Base!AP91="",Base!AQ91,Base!AP91)</f>
        <v>0</v>
      </c>
      <c r="AR95" s="22">
        <f>IF(Base!AR91="",Base!AS91,Base!AR91)</f>
        <v>0</v>
      </c>
      <c r="AS95" s="22">
        <f t="shared" si="22"/>
        <v>0</v>
      </c>
      <c r="AT95" s="22" t="str">
        <f t="shared" si="23"/>
        <v>-x-</v>
      </c>
      <c r="AU95"/>
      <c r="AV95" s="39"/>
      <c r="AW95" s="39"/>
      <c r="AX95" s="39"/>
      <c r="AY95" s="39"/>
      <c r="AZ95" s="39"/>
      <c r="BA95" s="39" t="str">
        <f t="shared" si="26"/>
        <v>-x-</v>
      </c>
      <c r="BB95" s="39" t="str">
        <f t="shared" si="27"/>
        <v>-x-</v>
      </c>
    </row>
    <row r="96" spans="1:54" s="10" customFormat="1" x14ac:dyDescent="0.25">
      <c r="A96" s="1"/>
      <c r="B96" s="14" t="str">
        <f>IF(Base!B92="","-",Base!B92)</f>
        <v>-</v>
      </c>
      <c r="C96" s="15"/>
      <c r="D96" s="15"/>
      <c r="E96" s="41"/>
      <c r="F96"/>
      <c r="G96" s="22"/>
      <c r="H96" s="22"/>
      <c r="I96" s="22"/>
      <c r="J96" s="22"/>
      <c r="K96" s="22"/>
      <c r="L96" s="22" t="str">
        <f t="shared" si="15"/>
        <v>-x-</v>
      </c>
      <c r="M96" s="22" t="str">
        <f t="shared" si="16"/>
        <v>-x-</v>
      </c>
      <c r="N96"/>
      <c r="O96" s="22">
        <f>IF(Base!C92="",Base!D92,Base!C92)</f>
        <v>0</v>
      </c>
      <c r="P96" s="22">
        <f>IF(Base!E92,Base!F92,Base!E92)</f>
        <v>0</v>
      </c>
      <c r="Q96" s="22">
        <f>IF(Base!G92,Base!H92,Base!G92)</f>
        <v>0</v>
      </c>
      <c r="R96" s="22">
        <f>IF(Base!I92,Base!J92,Base!I92)</f>
        <v>0</v>
      </c>
      <c r="S96" s="22">
        <f>IF(Base!K92="",Base!L92,Base!K92)</f>
        <v>0</v>
      </c>
      <c r="T96" s="22">
        <f t="shared" si="17"/>
        <v>0</v>
      </c>
      <c r="U96" s="22" t="str">
        <f t="shared" si="18"/>
        <v>-x-</v>
      </c>
      <c r="V96"/>
      <c r="W96" s="16">
        <f>IF(Base!N92="",Base!O92,Base!N92)</f>
        <v>0</v>
      </c>
      <c r="X96" s="16">
        <f>IF(Base!P92="",Base!Q92,Base!P92)</f>
        <v>0</v>
      </c>
      <c r="Y96" s="16">
        <f>IF(Base!R92="",Base!S92,Base!R92)</f>
        <v>0</v>
      </c>
      <c r="Z96" s="16">
        <f>IF(Base!T92="",Base!U92,Base!T92)</f>
        <v>0</v>
      </c>
      <c r="AA96" s="16">
        <f>IF(Base!V92="",Base!W92,Base!V92)</f>
        <v>0</v>
      </c>
      <c r="AB96" s="16">
        <f t="shared" si="19"/>
        <v>0</v>
      </c>
      <c r="AC96" s="16">
        <f t="shared" si="20"/>
        <v>0</v>
      </c>
      <c r="AD96"/>
      <c r="AE96" s="22">
        <f>IF(Base!Y92="",Base!Z92,Base!Y92)</f>
        <v>0</v>
      </c>
      <c r="AF96" s="22">
        <f>IF(Base!AA92="",Base!AB92,Base!AA92)</f>
        <v>0</v>
      </c>
      <c r="AG96" s="22">
        <f>IF(Base!AC92="",Base!AD92,Base!AC92)</f>
        <v>0</v>
      </c>
      <c r="AH96" s="22">
        <f>IF(Base!AE92="",Base!AF92,Base!AE92)</f>
        <v>0</v>
      </c>
      <c r="AI96" s="22">
        <f>IF(Base!AG92="",Base!AH92,Base!AG92)</f>
        <v>0</v>
      </c>
      <c r="AJ96" s="22" t="str">
        <f t="shared" si="21"/>
        <v>-x-</v>
      </c>
      <c r="AK96" s="26" t="str">
        <f t="shared" si="24"/>
        <v>-x-</v>
      </c>
      <c r="AL96" s="22" t="str">
        <f t="shared" si="25"/>
        <v>-x-</v>
      </c>
      <c r="AM96"/>
      <c r="AN96" s="22">
        <f>IF(Base!AJ92="",Base!AK92,Base!AJ92)</f>
        <v>0</v>
      </c>
      <c r="AO96" s="22">
        <f>IF(Base!AL92="",Base!AM92,Base!AL92)</f>
        <v>0</v>
      </c>
      <c r="AP96" s="22">
        <f>IF(Base!AN92="",Base!AO92,Base!AN92)</f>
        <v>0</v>
      </c>
      <c r="AQ96" s="22">
        <f>IF(Base!AP92="",Base!AQ92,Base!AP92)</f>
        <v>0</v>
      </c>
      <c r="AR96" s="22">
        <f>IF(Base!AR92="",Base!AS92,Base!AR92)</f>
        <v>0</v>
      </c>
      <c r="AS96" s="22">
        <f t="shared" si="22"/>
        <v>0</v>
      </c>
      <c r="AT96" s="22" t="str">
        <f t="shared" si="23"/>
        <v>-x-</v>
      </c>
      <c r="AU96"/>
      <c r="AV96" s="39"/>
      <c r="AW96" s="39"/>
      <c r="AX96" s="39"/>
      <c r="AY96" s="39"/>
      <c r="AZ96" s="39"/>
      <c r="BA96" s="39" t="str">
        <f t="shared" si="26"/>
        <v>-x-</v>
      </c>
      <c r="BB96" s="39" t="str">
        <f t="shared" si="27"/>
        <v>-x-</v>
      </c>
    </row>
    <row r="97" spans="1:54" s="10" customFormat="1" x14ac:dyDescent="0.25">
      <c r="A97" s="1"/>
      <c r="B97" s="14" t="str">
        <f>IF(Base!B93="","-",Base!B93)</f>
        <v>-</v>
      </c>
      <c r="C97" s="15"/>
      <c r="D97" s="15"/>
      <c r="E97" s="41"/>
      <c r="F97"/>
      <c r="G97" s="22"/>
      <c r="H97" s="22"/>
      <c r="I97" s="22"/>
      <c r="J97" s="22"/>
      <c r="K97" s="22"/>
      <c r="L97" s="22" t="str">
        <f t="shared" si="15"/>
        <v>-x-</v>
      </c>
      <c r="M97" s="22" t="str">
        <f t="shared" si="16"/>
        <v>-x-</v>
      </c>
      <c r="N97"/>
      <c r="O97" s="22">
        <f>IF(Base!C93="",Base!D93,Base!C93)</f>
        <v>0</v>
      </c>
      <c r="P97" s="22">
        <f>IF(Base!E93,Base!F93,Base!E93)</f>
        <v>0</v>
      </c>
      <c r="Q97" s="22">
        <f>IF(Base!G93,Base!H93,Base!G93)</f>
        <v>0</v>
      </c>
      <c r="R97" s="22">
        <f>IF(Base!I93,Base!J93,Base!I93)</f>
        <v>0</v>
      </c>
      <c r="S97" s="22">
        <f>IF(Base!K93="",Base!L93,Base!K93)</f>
        <v>0</v>
      </c>
      <c r="T97" s="22">
        <f t="shared" si="17"/>
        <v>0</v>
      </c>
      <c r="U97" s="22" t="str">
        <f t="shared" si="18"/>
        <v>-x-</v>
      </c>
      <c r="V97"/>
      <c r="W97" s="16">
        <f>IF(Base!N93="",Base!O93,Base!N93)</f>
        <v>0</v>
      </c>
      <c r="X97" s="16">
        <f>IF(Base!P93="",Base!Q93,Base!P93)</f>
        <v>0</v>
      </c>
      <c r="Y97" s="16">
        <f>IF(Base!R93="",Base!S93,Base!R93)</f>
        <v>0</v>
      </c>
      <c r="Z97" s="16">
        <f>IF(Base!T93="",Base!U93,Base!T93)</f>
        <v>0</v>
      </c>
      <c r="AA97" s="16">
        <f>IF(Base!V93="",Base!W93,Base!V93)</f>
        <v>0</v>
      </c>
      <c r="AB97" s="16">
        <f t="shared" si="19"/>
        <v>0</v>
      </c>
      <c r="AC97" s="16">
        <f t="shared" si="20"/>
        <v>0</v>
      </c>
      <c r="AD97"/>
      <c r="AE97" s="22">
        <f>IF(Base!Y93="",Base!Z93,Base!Y93)</f>
        <v>0</v>
      </c>
      <c r="AF97" s="22">
        <f>IF(Base!AA93="",Base!AB93,Base!AA93)</f>
        <v>0</v>
      </c>
      <c r="AG97" s="22">
        <f>IF(Base!AC93="",Base!AD93,Base!AC93)</f>
        <v>0</v>
      </c>
      <c r="AH97" s="22">
        <f>IF(Base!AE93="",Base!AF93,Base!AE93)</f>
        <v>0</v>
      </c>
      <c r="AI97" s="22">
        <f>IF(Base!AG93="",Base!AH93,Base!AG93)</f>
        <v>0</v>
      </c>
      <c r="AJ97" s="22" t="str">
        <f t="shared" si="21"/>
        <v>-x-</v>
      </c>
      <c r="AK97" s="26" t="str">
        <f t="shared" si="24"/>
        <v>-x-</v>
      </c>
      <c r="AL97" s="22" t="str">
        <f t="shared" si="25"/>
        <v>-x-</v>
      </c>
      <c r="AM97"/>
      <c r="AN97" s="22">
        <f>IF(Base!AJ93="",Base!AK93,Base!AJ93)</f>
        <v>0</v>
      </c>
      <c r="AO97" s="22">
        <f>IF(Base!AL93="",Base!AM93,Base!AL93)</f>
        <v>0</v>
      </c>
      <c r="AP97" s="22">
        <f>IF(Base!AN93="",Base!AO93,Base!AN93)</f>
        <v>0</v>
      </c>
      <c r="AQ97" s="22">
        <f>IF(Base!AP93="",Base!AQ93,Base!AP93)</f>
        <v>0</v>
      </c>
      <c r="AR97" s="22">
        <f>IF(Base!AR93="",Base!AS93,Base!AR93)</f>
        <v>0</v>
      </c>
      <c r="AS97" s="22">
        <f t="shared" si="22"/>
        <v>0</v>
      </c>
      <c r="AT97" s="22" t="str">
        <f t="shared" si="23"/>
        <v>-x-</v>
      </c>
      <c r="AU97"/>
      <c r="AV97" s="39"/>
      <c r="AW97" s="39"/>
      <c r="AX97" s="39"/>
      <c r="AY97" s="39"/>
      <c r="AZ97" s="39"/>
      <c r="BA97" s="39" t="str">
        <f t="shared" si="26"/>
        <v>-x-</v>
      </c>
      <c r="BB97" s="39" t="str">
        <f t="shared" si="27"/>
        <v>-x-</v>
      </c>
    </row>
    <row r="98" spans="1:54" s="10" customFormat="1" x14ac:dyDescent="0.25">
      <c r="A98" s="1"/>
      <c r="B98" s="14" t="str">
        <f>IF(Base!B94="","-",Base!B94)</f>
        <v>-</v>
      </c>
      <c r="C98" s="15"/>
      <c r="D98" s="15"/>
      <c r="E98" s="41"/>
      <c r="F98"/>
      <c r="G98" s="22"/>
      <c r="H98" s="22"/>
      <c r="I98" s="22"/>
      <c r="J98" s="22"/>
      <c r="K98" s="22"/>
      <c r="L98" s="22" t="str">
        <f t="shared" si="15"/>
        <v>-x-</v>
      </c>
      <c r="M98" s="22" t="str">
        <f t="shared" si="16"/>
        <v>-x-</v>
      </c>
      <c r="N98"/>
      <c r="O98" s="22"/>
      <c r="P98" s="22"/>
      <c r="Q98" s="22"/>
      <c r="R98" s="22"/>
      <c r="S98" s="22"/>
      <c r="T98" s="22"/>
      <c r="U98" s="22"/>
      <c r="V98"/>
      <c r="W98" s="16"/>
      <c r="X98" s="16"/>
      <c r="Y98" s="16"/>
      <c r="Z98" s="16"/>
      <c r="AA98" s="16"/>
      <c r="AB98" s="16"/>
      <c r="AC98" s="16"/>
      <c r="AD98"/>
      <c r="AE98" s="22"/>
      <c r="AF98" s="22"/>
      <c r="AG98" s="22"/>
      <c r="AH98" s="22"/>
      <c r="AI98" s="22"/>
      <c r="AJ98" s="22" t="str">
        <f t="shared" si="21"/>
        <v>-x-</v>
      </c>
      <c r="AK98" s="26" t="str">
        <f t="shared" si="24"/>
        <v>-x-</v>
      </c>
      <c r="AL98" s="22" t="str">
        <f t="shared" si="25"/>
        <v>-x-</v>
      </c>
      <c r="AM98"/>
      <c r="AN98" s="22"/>
      <c r="AO98" s="22"/>
      <c r="AP98" s="22"/>
      <c r="AQ98" s="22"/>
      <c r="AR98" s="22"/>
      <c r="AS98" s="22" t="str">
        <f t="shared" si="22"/>
        <v>-x-</v>
      </c>
      <c r="AT98" s="22" t="str">
        <f t="shared" si="23"/>
        <v>-x-</v>
      </c>
      <c r="AU98"/>
      <c r="AV98" s="39"/>
      <c r="AW98" s="39"/>
      <c r="AX98" s="39"/>
      <c r="AY98" s="39"/>
      <c r="AZ98" s="39"/>
      <c r="BA98" s="39" t="str">
        <f t="shared" si="26"/>
        <v>-x-</v>
      </c>
      <c r="BB98" s="39" t="str">
        <f t="shared" si="27"/>
        <v>-x-</v>
      </c>
    </row>
    <row r="99" spans="1:54" s="10" customFormat="1" x14ac:dyDescent="0.25">
      <c r="A99" s="1"/>
      <c r="B99" s="14" t="str">
        <f>IF(Base!B95="","-",Base!B95)</f>
        <v>-</v>
      </c>
      <c r="C99" s="15"/>
      <c r="D99" s="15"/>
      <c r="E99" s="41"/>
      <c r="F99"/>
      <c r="G99" s="22"/>
      <c r="H99" s="22"/>
      <c r="I99" s="22"/>
      <c r="J99" s="22"/>
      <c r="K99" s="22"/>
      <c r="L99" s="22" t="str">
        <f t="shared" si="15"/>
        <v>-x-</v>
      </c>
      <c r="M99" s="22" t="str">
        <f t="shared" si="16"/>
        <v>-x-</v>
      </c>
      <c r="N99"/>
      <c r="O99" s="22"/>
      <c r="P99" s="22"/>
      <c r="Q99" s="22"/>
      <c r="R99" s="22"/>
      <c r="S99" s="22"/>
      <c r="T99" s="22"/>
      <c r="U99" s="22"/>
      <c r="V99"/>
      <c r="W99" s="16"/>
      <c r="X99" s="16"/>
      <c r="Y99" s="16"/>
      <c r="Z99" s="16"/>
      <c r="AA99" s="16"/>
      <c r="AB99" s="16"/>
      <c r="AC99" s="16"/>
      <c r="AD99"/>
      <c r="AE99" s="22"/>
      <c r="AF99" s="22"/>
      <c r="AG99" s="22"/>
      <c r="AH99" s="22"/>
      <c r="AI99" s="22"/>
      <c r="AJ99" s="22" t="str">
        <f t="shared" si="21"/>
        <v>-x-</v>
      </c>
      <c r="AK99" s="26" t="str">
        <f t="shared" si="24"/>
        <v>-x-</v>
      </c>
      <c r="AL99" s="22" t="str">
        <f t="shared" si="25"/>
        <v>-x-</v>
      </c>
      <c r="AM99"/>
      <c r="AN99" s="22"/>
      <c r="AO99" s="22"/>
      <c r="AP99" s="22"/>
      <c r="AQ99" s="22"/>
      <c r="AR99" s="22"/>
      <c r="AS99" s="22" t="str">
        <f t="shared" si="22"/>
        <v>-x-</v>
      </c>
      <c r="AT99" s="22" t="str">
        <f t="shared" si="23"/>
        <v>-x-</v>
      </c>
      <c r="AU99"/>
      <c r="AV99" s="39"/>
      <c r="AW99" s="39"/>
      <c r="AX99" s="39"/>
      <c r="AY99" s="39"/>
      <c r="AZ99" s="39"/>
      <c r="BA99" s="39" t="str">
        <f t="shared" si="26"/>
        <v>-x-</v>
      </c>
      <c r="BB99" s="39" t="str">
        <f t="shared" si="27"/>
        <v>-x-</v>
      </c>
    </row>
    <row r="100" spans="1:54" s="10" customFormat="1" x14ac:dyDescent="0.25">
      <c r="A100" s="1"/>
      <c r="B100" s="14" t="str">
        <f>IF(Base!B96="","-",Base!B96)</f>
        <v>-</v>
      </c>
      <c r="C100" s="15"/>
      <c r="D100" s="15"/>
      <c r="E100" s="41"/>
      <c r="F100"/>
      <c r="G100" s="22"/>
      <c r="H100" s="22"/>
      <c r="I100" s="22"/>
      <c r="J100" s="22"/>
      <c r="K100" s="22"/>
      <c r="L100" s="22" t="str">
        <f t="shared" si="15"/>
        <v>-x-</v>
      </c>
      <c r="M100" s="22" t="str">
        <f t="shared" si="16"/>
        <v>-x-</v>
      </c>
      <c r="N100"/>
      <c r="O100" s="22"/>
      <c r="P100" s="22"/>
      <c r="Q100" s="22"/>
      <c r="R100" s="22"/>
      <c r="S100" s="22"/>
      <c r="T100" s="22"/>
      <c r="U100" s="22"/>
      <c r="V100"/>
      <c r="W100" s="16"/>
      <c r="X100" s="16"/>
      <c r="Y100" s="16"/>
      <c r="Z100" s="16"/>
      <c r="AA100" s="16"/>
      <c r="AB100" s="16"/>
      <c r="AC100" s="16"/>
      <c r="AD100"/>
      <c r="AE100" s="22"/>
      <c r="AF100" s="22"/>
      <c r="AG100" s="22"/>
      <c r="AH100" s="22"/>
      <c r="AI100" s="22"/>
      <c r="AJ100" s="22" t="str">
        <f t="shared" si="21"/>
        <v>-x-</v>
      </c>
      <c r="AK100" s="26" t="str">
        <f t="shared" si="24"/>
        <v>-x-</v>
      </c>
      <c r="AL100" s="22" t="str">
        <f t="shared" si="25"/>
        <v>-x-</v>
      </c>
      <c r="AM100"/>
      <c r="AN100" s="22"/>
      <c r="AO100" s="22"/>
      <c r="AP100" s="22"/>
      <c r="AQ100" s="22"/>
      <c r="AR100" s="22"/>
      <c r="AS100" s="22" t="str">
        <f t="shared" si="22"/>
        <v>-x-</v>
      </c>
      <c r="AT100" s="22" t="str">
        <f t="shared" si="23"/>
        <v>-x-</v>
      </c>
      <c r="AU100"/>
      <c r="AV100" s="39"/>
      <c r="AW100" s="39"/>
      <c r="AX100" s="39"/>
      <c r="AY100" s="39"/>
      <c r="AZ100" s="39"/>
      <c r="BA100" s="39" t="str">
        <f t="shared" si="26"/>
        <v>-x-</v>
      </c>
      <c r="BB100" s="39" t="str">
        <f t="shared" si="27"/>
        <v>-x-</v>
      </c>
    </row>
    <row r="101" spans="1:54" s="10" customFormat="1" x14ac:dyDescent="0.25">
      <c r="A101" s="1"/>
      <c r="B101" s="14" t="str">
        <f>IF(Base!B97="","-",Base!B97)</f>
        <v>-</v>
      </c>
      <c r="C101" s="15"/>
      <c r="D101" s="15"/>
      <c r="E101" s="41"/>
      <c r="F101"/>
      <c r="G101" s="22"/>
      <c r="H101" s="22"/>
      <c r="I101" s="22"/>
      <c r="J101" s="22"/>
      <c r="K101" s="22"/>
      <c r="L101" s="22" t="str">
        <f t="shared" si="15"/>
        <v>-x-</v>
      </c>
      <c r="M101" s="22" t="str">
        <f t="shared" si="16"/>
        <v>-x-</v>
      </c>
      <c r="N101"/>
      <c r="O101" s="22"/>
      <c r="P101" s="22"/>
      <c r="Q101" s="22"/>
      <c r="R101" s="22"/>
      <c r="S101" s="22"/>
      <c r="T101" s="22"/>
      <c r="U101" s="22"/>
      <c r="V101"/>
      <c r="W101" s="16"/>
      <c r="X101" s="16"/>
      <c r="Y101" s="16"/>
      <c r="Z101" s="16"/>
      <c r="AA101" s="16"/>
      <c r="AB101" s="16"/>
      <c r="AC101" s="16"/>
      <c r="AD101"/>
      <c r="AE101" s="22"/>
      <c r="AF101" s="22"/>
      <c r="AG101" s="22"/>
      <c r="AH101" s="22"/>
      <c r="AI101" s="22"/>
      <c r="AJ101" s="22" t="str">
        <f t="shared" si="21"/>
        <v>-x-</v>
      </c>
      <c r="AK101" s="26" t="str">
        <f t="shared" si="24"/>
        <v>-x-</v>
      </c>
      <c r="AL101" s="22" t="str">
        <f t="shared" si="25"/>
        <v>-x-</v>
      </c>
      <c r="AM101"/>
      <c r="AN101" s="22"/>
      <c r="AO101" s="22"/>
      <c r="AP101" s="22"/>
      <c r="AQ101" s="22"/>
      <c r="AR101" s="22"/>
      <c r="AS101" s="22" t="str">
        <f t="shared" si="22"/>
        <v>-x-</v>
      </c>
      <c r="AT101" s="22" t="str">
        <f t="shared" si="23"/>
        <v>-x-</v>
      </c>
      <c r="AU101"/>
      <c r="AV101" s="39"/>
      <c r="AW101" s="39"/>
      <c r="AX101" s="39"/>
      <c r="AY101" s="39"/>
      <c r="AZ101" s="39"/>
      <c r="BA101" s="39" t="str">
        <f t="shared" si="26"/>
        <v>-x-</v>
      </c>
      <c r="BB101" s="39" t="str">
        <f t="shared" si="27"/>
        <v>-x-</v>
      </c>
    </row>
    <row r="102" spans="1:54" s="10" customFormat="1" x14ac:dyDescent="0.25">
      <c r="A102" s="1"/>
      <c r="B102" s="14"/>
      <c r="C102" s="15"/>
      <c r="D102" s="15"/>
      <c r="E102" s="41"/>
      <c r="F102"/>
      <c r="G102" s="22"/>
      <c r="H102" s="22"/>
      <c r="I102" s="22"/>
      <c r="J102" s="22"/>
      <c r="K102" s="22"/>
      <c r="L102" s="22" t="str">
        <f t="shared" si="15"/>
        <v>-x-</v>
      </c>
      <c r="M102" s="22" t="str">
        <f t="shared" si="16"/>
        <v>-x-</v>
      </c>
      <c r="N102"/>
      <c r="O102" s="22"/>
      <c r="P102" s="22"/>
      <c r="Q102" s="22"/>
      <c r="R102" s="22"/>
      <c r="S102" s="22"/>
      <c r="T102" s="22"/>
      <c r="U102" s="22"/>
      <c r="V102"/>
      <c r="W102" s="16"/>
      <c r="X102" s="16"/>
      <c r="Y102" s="16"/>
      <c r="Z102" s="16"/>
      <c r="AA102" s="16"/>
      <c r="AB102" s="16"/>
      <c r="AC102" s="16"/>
      <c r="AD102"/>
      <c r="AE102" s="22"/>
      <c r="AF102" s="22"/>
      <c r="AG102" s="22"/>
      <c r="AH102" s="22"/>
      <c r="AI102" s="22"/>
      <c r="AJ102" s="22" t="str">
        <f t="shared" si="21"/>
        <v>-x-</v>
      </c>
      <c r="AK102" s="26" t="str">
        <f t="shared" si="24"/>
        <v>-x-</v>
      </c>
      <c r="AL102" s="22" t="str">
        <f t="shared" si="25"/>
        <v>-x-</v>
      </c>
      <c r="AM102"/>
      <c r="AN102" s="22"/>
      <c r="AO102" s="22"/>
      <c r="AP102" s="22"/>
      <c r="AQ102" s="22"/>
      <c r="AR102" s="22"/>
      <c r="AS102" s="22" t="str">
        <f t="shared" si="22"/>
        <v>-x-</v>
      </c>
      <c r="AT102" s="22" t="str">
        <f t="shared" si="23"/>
        <v>-x-</v>
      </c>
      <c r="AU102"/>
      <c r="AV102" s="39"/>
      <c r="AW102" s="39"/>
      <c r="AX102" s="39"/>
      <c r="AY102" s="39"/>
      <c r="AZ102" s="39"/>
      <c r="BA102" s="39" t="str">
        <f t="shared" si="26"/>
        <v>-x-</v>
      </c>
      <c r="BB102" s="39" t="str">
        <f t="shared" si="27"/>
        <v>-x-</v>
      </c>
    </row>
    <row r="103" spans="1:54" s="10" customFormat="1" x14ac:dyDescent="0.25">
      <c r="A103" s="1"/>
      <c r="B103" s="14"/>
      <c r="C103" s="15"/>
      <c r="D103" s="15"/>
      <c r="E103" s="41"/>
      <c r="F103"/>
      <c r="G103" s="22"/>
      <c r="H103" s="22"/>
      <c r="I103" s="22"/>
      <c r="J103" s="22"/>
      <c r="K103" s="22"/>
      <c r="L103" s="22" t="str">
        <f t="shared" si="15"/>
        <v>-x-</v>
      </c>
      <c r="M103" s="22" t="str">
        <f t="shared" si="16"/>
        <v>-x-</v>
      </c>
      <c r="N103"/>
      <c r="O103" s="22"/>
      <c r="P103" s="22"/>
      <c r="Q103" s="22"/>
      <c r="R103" s="22"/>
      <c r="S103" s="22"/>
      <c r="T103" s="22"/>
      <c r="U103" s="22"/>
      <c r="V103"/>
      <c r="W103" s="16"/>
      <c r="X103" s="16"/>
      <c r="Y103" s="16"/>
      <c r="Z103" s="16"/>
      <c r="AA103" s="16"/>
      <c r="AB103" s="16"/>
      <c r="AC103" s="16"/>
      <c r="AD103"/>
      <c r="AE103" s="22"/>
      <c r="AF103" s="22"/>
      <c r="AG103" s="22"/>
      <c r="AH103" s="22"/>
      <c r="AI103" s="22"/>
      <c r="AJ103" s="22" t="str">
        <f t="shared" si="21"/>
        <v>-x-</v>
      </c>
      <c r="AK103" s="26" t="str">
        <f t="shared" si="24"/>
        <v>-x-</v>
      </c>
      <c r="AL103" s="22" t="str">
        <f t="shared" si="25"/>
        <v>-x-</v>
      </c>
      <c r="AM103"/>
      <c r="AN103" s="22"/>
      <c r="AO103" s="22"/>
      <c r="AP103" s="22"/>
      <c r="AQ103" s="22"/>
      <c r="AR103" s="22"/>
      <c r="AS103" s="22" t="str">
        <f t="shared" si="22"/>
        <v>-x-</v>
      </c>
      <c r="AT103" s="22" t="str">
        <f t="shared" si="23"/>
        <v>-x-</v>
      </c>
      <c r="AU103"/>
      <c r="AV103" s="39"/>
      <c r="AW103" s="39"/>
      <c r="AX103" s="39"/>
      <c r="AY103" s="39"/>
      <c r="AZ103" s="39"/>
      <c r="BA103" s="39" t="str">
        <f t="shared" si="26"/>
        <v>-x-</v>
      </c>
      <c r="BB103" s="39" t="str">
        <f t="shared" si="27"/>
        <v>-x-</v>
      </c>
    </row>
    <row r="104" spans="1:54" s="10" customFormat="1" x14ac:dyDescent="0.25">
      <c r="A104" s="1"/>
      <c r="B104" s="14"/>
      <c r="C104" s="15"/>
      <c r="D104" s="15"/>
      <c r="E104" s="36"/>
      <c r="F104"/>
      <c r="G104" s="22"/>
      <c r="H104" s="22"/>
      <c r="I104" s="22"/>
      <c r="J104" s="22"/>
      <c r="K104" s="22"/>
      <c r="L104" s="22" t="str">
        <f t="shared" si="15"/>
        <v>-x-</v>
      </c>
      <c r="M104" s="22" t="str">
        <f t="shared" si="16"/>
        <v>-x-</v>
      </c>
      <c r="N104"/>
      <c r="O104" s="22"/>
      <c r="P104" s="22"/>
      <c r="Q104" s="22"/>
      <c r="R104" s="22"/>
      <c r="S104" s="22"/>
      <c r="T104" s="22"/>
      <c r="U104" s="22"/>
      <c r="V104"/>
      <c r="W104" s="16"/>
      <c r="X104" s="16"/>
      <c r="Y104" s="16"/>
      <c r="Z104" s="16"/>
      <c r="AA104" s="16"/>
      <c r="AB104" s="16"/>
      <c r="AC104" s="16"/>
      <c r="AD104"/>
      <c r="AE104" s="22"/>
      <c r="AF104" s="22"/>
      <c r="AG104" s="22"/>
      <c r="AH104" s="22"/>
      <c r="AI104" s="22"/>
      <c r="AJ104" s="22" t="str">
        <f t="shared" si="21"/>
        <v>-x-</v>
      </c>
      <c r="AK104" s="26" t="str">
        <f t="shared" si="24"/>
        <v>-x-</v>
      </c>
      <c r="AL104" s="22" t="str">
        <f t="shared" si="25"/>
        <v>-x-</v>
      </c>
      <c r="AM104"/>
      <c r="AN104" s="22"/>
      <c r="AO104" s="22"/>
      <c r="AP104" s="22"/>
      <c r="AQ104" s="22"/>
      <c r="AR104" s="22"/>
      <c r="AS104" s="22" t="str">
        <f t="shared" si="22"/>
        <v>-x-</v>
      </c>
      <c r="AT104" s="22" t="str">
        <f t="shared" si="23"/>
        <v>-x-</v>
      </c>
      <c r="AU104"/>
      <c r="AV104" s="39"/>
      <c r="AW104" s="39"/>
      <c r="AX104" s="39"/>
      <c r="AY104" s="39"/>
      <c r="AZ104" s="39"/>
      <c r="BA104" s="39" t="str">
        <f t="shared" si="26"/>
        <v>-x-</v>
      </c>
      <c r="BB104" s="39" t="str">
        <f t="shared" si="27"/>
        <v>-x-</v>
      </c>
    </row>
    <row r="105" spans="1:54" s="10" customFormat="1" x14ac:dyDescent="0.25">
      <c r="A105" s="1"/>
      <c r="B105" s="14"/>
      <c r="C105" s="15"/>
      <c r="D105" s="15"/>
      <c r="E105" s="36"/>
      <c r="F105"/>
      <c r="G105" s="22"/>
      <c r="H105" s="22"/>
      <c r="I105" s="22"/>
      <c r="J105" s="22"/>
      <c r="K105" s="22"/>
      <c r="L105" s="22" t="str">
        <f t="shared" si="15"/>
        <v>-x-</v>
      </c>
      <c r="M105" s="22" t="str">
        <f t="shared" si="16"/>
        <v>-x-</v>
      </c>
      <c r="N105"/>
      <c r="O105" s="22"/>
      <c r="P105" s="22"/>
      <c r="Q105" s="22"/>
      <c r="R105" s="22"/>
      <c r="S105" s="22"/>
      <c r="T105" s="22"/>
      <c r="U105" s="22"/>
      <c r="V105"/>
      <c r="W105" s="16"/>
      <c r="X105" s="16"/>
      <c r="Y105" s="16"/>
      <c r="Z105" s="16"/>
      <c r="AA105" s="16"/>
      <c r="AB105" s="16"/>
      <c r="AC105" s="16"/>
      <c r="AD105"/>
      <c r="AE105" s="22"/>
      <c r="AF105" s="22"/>
      <c r="AG105" s="22"/>
      <c r="AH105" s="22"/>
      <c r="AI105" s="22"/>
      <c r="AJ105" s="22" t="str">
        <f t="shared" si="21"/>
        <v>-x-</v>
      </c>
      <c r="AK105" s="26" t="str">
        <f t="shared" si="24"/>
        <v>-x-</v>
      </c>
      <c r="AL105" s="22" t="str">
        <f t="shared" si="25"/>
        <v>-x-</v>
      </c>
      <c r="AM105"/>
      <c r="AN105" s="22"/>
      <c r="AO105" s="22"/>
      <c r="AP105" s="22"/>
      <c r="AQ105" s="22"/>
      <c r="AR105" s="22"/>
      <c r="AS105" s="22" t="str">
        <f t="shared" si="22"/>
        <v>-x-</v>
      </c>
      <c r="AT105" s="22" t="str">
        <f t="shared" si="23"/>
        <v>-x-</v>
      </c>
      <c r="AU105"/>
      <c r="AV105" s="39"/>
      <c r="AW105" s="39"/>
      <c r="AX105" s="39"/>
      <c r="AY105" s="39"/>
      <c r="AZ105" s="39"/>
      <c r="BA105" s="39" t="str">
        <f t="shared" si="26"/>
        <v>-x-</v>
      </c>
      <c r="BB105" s="39" t="str">
        <f t="shared" si="27"/>
        <v>-x-</v>
      </c>
    </row>
    <row r="106" spans="1:54" s="10" customFormat="1" x14ac:dyDescent="0.25">
      <c r="A106" s="1"/>
      <c r="B106" s="14"/>
      <c r="C106" s="15"/>
      <c r="D106" s="15"/>
      <c r="E106" s="36"/>
      <c r="F106"/>
      <c r="G106" s="22"/>
      <c r="H106" s="22"/>
      <c r="I106" s="22"/>
      <c r="J106" s="22"/>
      <c r="K106" s="22"/>
      <c r="L106" s="22" t="str">
        <f t="shared" si="15"/>
        <v>-x-</v>
      </c>
      <c r="M106" s="22" t="str">
        <f t="shared" si="16"/>
        <v>-x-</v>
      </c>
      <c r="N106"/>
      <c r="O106" s="22"/>
      <c r="P106" s="22"/>
      <c r="Q106" s="22"/>
      <c r="R106" s="22"/>
      <c r="S106" s="22"/>
      <c r="T106" s="22"/>
      <c r="U106" s="22"/>
      <c r="V106"/>
      <c r="W106" s="16"/>
      <c r="X106" s="16"/>
      <c r="Y106" s="16"/>
      <c r="Z106" s="16"/>
      <c r="AA106" s="16"/>
      <c r="AB106" s="16"/>
      <c r="AC106" s="16"/>
      <c r="AD106"/>
      <c r="AE106" s="22"/>
      <c r="AF106" s="22"/>
      <c r="AG106" s="22"/>
      <c r="AH106" s="22"/>
      <c r="AI106" s="22"/>
      <c r="AJ106" s="22" t="str">
        <f t="shared" si="21"/>
        <v>-x-</v>
      </c>
      <c r="AK106" s="26" t="str">
        <f t="shared" si="24"/>
        <v>-x-</v>
      </c>
      <c r="AL106" s="22" t="str">
        <f t="shared" si="25"/>
        <v>-x-</v>
      </c>
      <c r="AM106"/>
      <c r="AN106" s="22"/>
      <c r="AO106" s="22"/>
      <c r="AP106" s="22"/>
      <c r="AQ106" s="22"/>
      <c r="AR106" s="22"/>
      <c r="AS106" s="22" t="str">
        <f t="shared" si="22"/>
        <v>-x-</v>
      </c>
      <c r="AT106" s="22" t="str">
        <f t="shared" si="23"/>
        <v>-x-</v>
      </c>
      <c r="AU106"/>
      <c r="AV106" s="39"/>
      <c r="AW106" s="39"/>
      <c r="AX106" s="39"/>
      <c r="AY106" s="39"/>
      <c r="AZ106" s="39"/>
      <c r="BA106" s="39" t="str">
        <f t="shared" si="26"/>
        <v>-x-</v>
      </c>
      <c r="BB106" s="39" t="str">
        <f t="shared" si="27"/>
        <v>-x-</v>
      </c>
    </row>
    <row r="107" spans="1:54" s="10" customFormat="1" x14ac:dyDescent="0.25">
      <c r="A107" s="1"/>
      <c r="B107" s="14"/>
      <c r="C107" s="15"/>
      <c r="D107" s="15"/>
      <c r="E107" s="36"/>
      <c r="F107"/>
      <c r="G107" s="22"/>
      <c r="H107" s="22"/>
      <c r="I107" s="22"/>
      <c r="J107" s="22"/>
      <c r="K107" s="22"/>
      <c r="L107" s="22" t="str">
        <f t="shared" si="15"/>
        <v>-x-</v>
      </c>
      <c r="M107" s="22" t="str">
        <f t="shared" si="16"/>
        <v>-x-</v>
      </c>
      <c r="N107"/>
      <c r="O107" s="22"/>
      <c r="P107" s="22"/>
      <c r="Q107" s="22"/>
      <c r="R107" s="22"/>
      <c r="S107" s="22"/>
      <c r="T107" s="22"/>
      <c r="U107" s="22"/>
      <c r="V107"/>
      <c r="W107" s="16"/>
      <c r="X107" s="16"/>
      <c r="Y107" s="16"/>
      <c r="Z107" s="16"/>
      <c r="AA107" s="16"/>
      <c r="AB107" s="16"/>
      <c r="AC107" s="16"/>
      <c r="AD107"/>
      <c r="AE107" s="22"/>
      <c r="AF107" s="22"/>
      <c r="AG107" s="22"/>
      <c r="AH107" s="22"/>
      <c r="AI107" s="22"/>
      <c r="AJ107" s="22" t="str">
        <f t="shared" si="21"/>
        <v>-x-</v>
      </c>
      <c r="AK107" s="26" t="str">
        <f t="shared" si="24"/>
        <v>-x-</v>
      </c>
      <c r="AL107" s="22" t="str">
        <f t="shared" si="25"/>
        <v>-x-</v>
      </c>
      <c r="AM107"/>
      <c r="AN107" s="22"/>
      <c r="AO107" s="22"/>
      <c r="AP107" s="22"/>
      <c r="AQ107" s="22"/>
      <c r="AR107" s="22"/>
      <c r="AS107" s="22" t="str">
        <f t="shared" si="22"/>
        <v>-x-</v>
      </c>
      <c r="AT107" s="22" t="str">
        <f t="shared" si="23"/>
        <v>-x-</v>
      </c>
      <c r="AU107"/>
      <c r="AV107" s="39"/>
      <c r="AW107" s="39"/>
      <c r="AX107" s="39"/>
      <c r="AY107" s="39"/>
      <c r="AZ107" s="39"/>
      <c r="BA107" s="39" t="str">
        <f t="shared" si="26"/>
        <v>-x-</v>
      </c>
      <c r="BB107" s="39" t="str">
        <f t="shared" si="27"/>
        <v>-x-</v>
      </c>
    </row>
    <row r="108" spans="1:54" s="10" customFormat="1" x14ac:dyDescent="0.25">
      <c r="A108" s="1"/>
      <c r="B108" s="14"/>
      <c r="C108" s="15"/>
      <c r="D108" s="15"/>
      <c r="E108" s="36"/>
      <c r="F108"/>
      <c r="G108" s="22"/>
      <c r="H108" s="22"/>
      <c r="I108" s="22"/>
      <c r="J108" s="22"/>
      <c r="K108" s="22"/>
      <c r="L108" s="22" t="str">
        <f t="shared" si="15"/>
        <v>-x-</v>
      </c>
      <c r="M108" s="22" t="str">
        <f t="shared" si="16"/>
        <v>-x-</v>
      </c>
      <c r="N108"/>
      <c r="O108" s="22"/>
      <c r="P108" s="22"/>
      <c r="Q108" s="22"/>
      <c r="R108" s="22"/>
      <c r="S108" s="22"/>
      <c r="T108" s="22"/>
      <c r="U108" s="22"/>
      <c r="V108"/>
      <c r="W108" s="16"/>
      <c r="X108" s="16"/>
      <c r="Y108" s="16"/>
      <c r="Z108" s="16"/>
      <c r="AA108" s="16"/>
      <c r="AB108" s="16"/>
      <c r="AC108" s="16"/>
      <c r="AD108"/>
      <c r="AE108" s="22"/>
      <c r="AF108" s="22"/>
      <c r="AG108" s="22"/>
      <c r="AH108" s="22"/>
      <c r="AI108" s="22"/>
      <c r="AJ108" s="22" t="str">
        <f t="shared" si="21"/>
        <v>-x-</v>
      </c>
      <c r="AK108" s="26" t="str">
        <f t="shared" si="24"/>
        <v>-x-</v>
      </c>
      <c r="AL108" s="22" t="str">
        <f t="shared" si="25"/>
        <v>-x-</v>
      </c>
      <c r="AM108"/>
      <c r="AN108" s="22"/>
      <c r="AO108" s="22"/>
      <c r="AP108" s="22"/>
      <c r="AQ108" s="22"/>
      <c r="AR108" s="22"/>
      <c r="AS108" s="22" t="str">
        <f t="shared" si="22"/>
        <v>-x-</v>
      </c>
      <c r="AT108" s="22" t="str">
        <f t="shared" si="23"/>
        <v>-x-</v>
      </c>
      <c r="AU108"/>
      <c r="AV108" s="39"/>
      <c r="AW108" s="39"/>
      <c r="AX108" s="39"/>
      <c r="AY108" s="39"/>
      <c r="AZ108" s="39"/>
      <c r="BA108" s="39" t="str">
        <f t="shared" si="26"/>
        <v>-x-</v>
      </c>
      <c r="BB108" s="39" t="str">
        <f t="shared" si="27"/>
        <v>-x-</v>
      </c>
    </row>
    <row r="109" spans="1:54" s="10" customFormat="1" x14ac:dyDescent="0.25">
      <c r="A109" s="1"/>
      <c r="B109" s="14"/>
      <c r="C109" s="15"/>
      <c r="D109" s="15"/>
      <c r="E109" s="36"/>
      <c r="F109"/>
      <c r="G109" s="22"/>
      <c r="H109" s="22"/>
      <c r="I109" s="22"/>
      <c r="J109" s="22"/>
      <c r="K109" s="22"/>
      <c r="L109" s="22" t="str">
        <f t="shared" si="15"/>
        <v>-x-</v>
      </c>
      <c r="M109" s="22" t="str">
        <f t="shared" si="16"/>
        <v>-x-</v>
      </c>
      <c r="N109"/>
      <c r="O109" s="22"/>
      <c r="P109" s="22"/>
      <c r="Q109" s="22"/>
      <c r="R109" s="22"/>
      <c r="S109" s="22"/>
      <c r="T109" s="22"/>
      <c r="U109" s="22"/>
      <c r="V109"/>
      <c r="W109" s="16"/>
      <c r="X109" s="16"/>
      <c r="Y109" s="16"/>
      <c r="Z109" s="16"/>
      <c r="AA109" s="16"/>
      <c r="AB109" s="16"/>
      <c r="AC109" s="16"/>
      <c r="AD109"/>
      <c r="AE109" s="22"/>
      <c r="AF109" s="22"/>
      <c r="AG109" s="22"/>
      <c r="AH109" s="22"/>
      <c r="AI109" s="22"/>
      <c r="AJ109" s="22" t="str">
        <f t="shared" si="21"/>
        <v>-x-</v>
      </c>
      <c r="AK109" s="26" t="str">
        <f t="shared" si="24"/>
        <v>-x-</v>
      </c>
      <c r="AL109" s="22" t="str">
        <f t="shared" si="25"/>
        <v>-x-</v>
      </c>
      <c r="AM109"/>
      <c r="AN109" s="22"/>
      <c r="AO109" s="22"/>
      <c r="AP109" s="22"/>
      <c r="AQ109" s="22"/>
      <c r="AR109" s="22"/>
      <c r="AS109" s="22" t="str">
        <f t="shared" si="22"/>
        <v>-x-</v>
      </c>
      <c r="AT109" s="22" t="str">
        <f t="shared" si="23"/>
        <v>-x-</v>
      </c>
      <c r="AU109"/>
      <c r="AV109" s="39"/>
      <c r="AW109" s="39"/>
      <c r="AX109" s="39"/>
      <c r="AY109" s="39"/>
      <c r="AZ109" s="39"/>
      <c r="BA109" s="39" t="str">
        <f t="shared" si="26"/>
        <v>-x-</v>
      </c>
      <c r="BB109" s="39" t="str">
        <f t="shared" si="27"/>
        <v>-x-</v>
      </c>
    </row>
    <row r="110" spans="1:54" s="10" customFormat="1" x14ac:dyDescent="0.25">
      <c r="A110" s="1"/>
      <c r="B110" s="14"/>
      <c r="C110" s="15"/>
      <c r="D110" s="15"/>
      <c r="E110" s="36"/>
      <c r="F110"/>
      <c r="G110" s="22"/>
      <c r="H110" s="22"/>
      <c r="I110" s="22"/>
      <c r="J110" s="22"/>
      <c r="K110" s="22"/>
      <c r="L110" s="22" t="str">
        <f t="shared" si="15"/>
        <v>-x-</v>
      </c>
      <c r="M110" s="22" t="str">
        <f t="shared" si="16"/>
        <v>-x-</v>
      </c>
      <c r="N110"/>
      <c r="O110" s="22"/>
      <c r="P110" s="22"/>
      <c r="Q110" s="22"/>
      <c r="R110" s="22"/>
      <c r="S110" s="22"/>
      <c r="T110" s="22"/>
      <c r="U110" s="22"/>
      <c r="V110"/>
      <c r="W110" s="16"/>
      <c r="X110" s="16"/>
      <c r="Y110" s="16"/>
      <c r="Z110" s="16"/>
      <c r="AA110" s="16"/>
      <c r="AB110" s="16"/>
      <c r="AC110" s="16"/>
      <c r="AD110"/>
      <c r="AE110" s="22"/>
      <c r="AF110" s="22"/>
      <c r="AG110" s="22"/>
      <c r="AH110" s="22"/>
      <c r="AI110" s="22"/>
      <c r="AJ110" s="22" t="str">
        <f t="shared" si="21"/>
        <v>-x-</v>
      </c>
      <c r="AK110" s="26" t="str">
        <f t="shared" si="24"/>
        <v>-x-</v>
      </c>
      <c r="AL110" s="22" t="str">
        <f t="shared" si="25"/>
        <v>-x-</v>
      </c>
      <c r="AM110"/>
      <c r="AN110" s="22"/>
      <c r="AO110" s="22"/>
      <c r="AP110" s="22"/>
      <c r="AQ110" s="22"/>
      <c r="AR110" s="22"/>
      <c r="AS110" s="22" t="str">
        <f t="shared" si="22"/>
        <v>-x-</v>
      </c>
      <c r="AT110" s="22" t="str">
        <f t="shared" si="23"/>
        <v>-x-</v>
      </c>
      <c r="AU110"/>
      <c r="AV110" s="39"/>
      <c r="AW110" s="39"/>
      <c r="AX110" s="39"/>
      <c r="AY110" s="39"/>
      <c r="AZ110" s="39"/>
      <c r="BA110" s="39" t="str">
        <f t="shared" si="26"/>
        <v>-x-</v>
      </c>
      <c r="BB110" s="39" t="str">
        <f t="shared" si="27"/>
        <v>-x-</v>
      </c>
    </row>
    <row r="111" spans="1:54" s="10" customFormat="1" x14ac:dyDescent="0.25">
      <c r="A111" s="1"/>
      <c r="B111" s="14"/>
      <c r="C111" s="15"/>
      <c r="D111" s="15"/>
      <c r="E111" s="36"/>
      <c r="F111"/>
      <c r="G111" s="22"/>
      <c r="H111" s="22"/>
      <c r="I111" s="22"/>
      <c r="J111" s="22"/>
      <c r="K111" s="22"/>
      <c r="L111" s="22" t="str">
        <f t="shared" si="15"/>
        <v>-x-</v>
      </c>
      <c r="M111" s="22" t="str">
        <f t="shared" si="16"/>
        <v>-x-</v>
      </c>
      <c r="N111"/>
      <c r="O111" s="22"/>
      <c r="P111" s="22"/>
      <c r="Q111" s="22"/>
      <c r="R111" s="22"/>
      <c r="S111" s="22"/>
      <c r="T111" s="22"/>
      <c r="U111" s="22"/>
      <c r="V111"/>
      <c r="W111" s="16"/>
      <c r="X111" s="16"/>
      <c r="Y111" s="16"/>
      <c r="Z111" s="16"/>
      <c r="AA111" s="16"/>
      <c r="AB111" s="16"/>
      <c r="AC111" s="16"/>
      <c r="AD111"/>
      <c r="AE111" s="22"/>
      <c r="AF111" s="22"/>
      <c r="AG111" s="22"/>
      <c r="AH111" s="22"/>
      <c r="AI111" s="22"/>
      <c r="AJ111" s="22" t="str">
        <f t="shared" si="21"/>
        <v>-x-</v>
      </c>
      <c r="AK111" s="26" t="str">
        <f t="shared" si="24"/>
        <v>-x-</v>
      </c>
      <c r="AL111" s="22" t="str">
        <f t="shared" si="25"/>
        <v>-x-</v>
      </c>
      <c r="AM111"/>
      <c r="AN111" s="22"/>
      <c r="AO111" s="22"/>
      <c r="AP111" s="22"/>
      <c r="AQ111" s="22"/>
      <c r="AR111" s="22"/>
      <c r="AS111" s="22" t="str">
        <f t="shared" si="22"/>
        <v>-x-</v>
      </c>
      <c r="AT111" s="22" t="str">
        <f t="shared" si="23"/>
        <v>-x-</v>
      </c>
      <c r="AU111"/>
      <c r="AV111" s="39"/>
      <c r="AW111" s="39"/>
      <c r="AX111" s="39"/>
      <c r="AY111" s="39"/>
      <c r="AZ111" s="39"/>
      <c r="BA111" s="39" t="str">
        <f t="shared" si="26"/>
        <v>-x-</v>
      </c>
      <c r="BB111" s="39" t="str">
        <f t="shared" si="27"/>
        <v>-x-</v>
      </c>
    </row>
    <row r="112" spans="1:54" s="10" customFormat="1" x14ac:dyDescent="0.25">
      <c r="A112" s="1"/>
      <c r="B112" s="14"/>
      <c r="C112" s="15"/>
      <c r="D112" s="15"/>
      <c r="E112" s="36"/>
      <c r="F112"/>
      <c r="G112" s="22"/>
      <c r="H112" s="22"/>
      <c r="I112" s="22"/>
      <c r="J112" s="22"/>
      <c r="K112" s="22"/>
      <c r="L112" s="22" t="str">
        <f t="shared" si="15"/>
        <v>-x-</v>
      </c>
      <c r="M112" s="22" t="str">
        <f t="shared" si="16"/>
        <v>-x-</v>
      </c>
      <c r="N112"/>
      <c r="O112" s="22"/>
      <c r="P112" s="22"/>
      <c r="Q112" s="22"/>
      <c r="R112" s="22"/>
      <c r="S112" s="22"/>
      <c r="T112" s="22"/>
      <c r="U112" s="22"/>
      <c r="V112"/>
      <c r="W112" s="16"/>
      <c r="X112" s="16"/>
      <c r="Y112" s="16"/>
      <c r="Z112" s="16"/>
      <c r="AA112" s="16"/>
      <c r="AB112" s="16"/>
      <c r="AC112" s="16"/>
      <c r="AD112"/>
      <c r="AE112" s="22"/>
      <c r="AF112" s="22"/>
      <c r="AG112" s="22"/>
      <c r="AH112" s="22"/>
      <c r="AI112" s="22"/>
      <c r="AJ112" s="22" t="str">
        <f t="shared" si="21"/>
        <v>-x-</v>
      </c>
      <c r="AK112" s="26" t="str">
        <f t="shared" si="24"/>
        <v>-x-</v>
      </c>
      <c r="AL112" s="22" t="str">
        <f t="shared" si="25"/>
        <v>-x-</v>
      </c>
      <c r="AM112"/>
      <c r="AN112" s="22"/>
      <c r="AO112" s="22"/>
      <c r="AP112" s="22"/>
      <c r="AQ112" s="22"/>
      <c r="AR112" s="22"/>
      <c r="AS112" s="22" t="str">
        <f t="shared" si="22"/>
        <v>-x-</v>
      </c>
      <c r="AT112" s="22" t="str">
        <f t="shared" si="23"/>
        <v>-x-</v>
      </c>
      <c r="AU112"/>
      <c r="AV112" s="39"/>
      <c r="AW112" s="39"/>
      <c r="AX112" s="39"/>
      <c r="AY112" s="39"/>
      <c r="AZ112" s="39"/>
      <c r="BA112" s="39" t="str">
        <f t="shared" si="26"/>
        <v>-x-</v>
      </c>
      <c r="BB112" s="39" t="str">
        <f t="shared" si="27"/>
        <v>-x-</v>
      </c>
    </row>
    <row r="113" spans="1:54" s="10" customFormat="1" x14ac:dyDescent="0.25">
      <c r="A113" s="1"/>
      <c r="B113" s="14"/>
      <c r="C113" s="15"/>
      <c r="D113" s="15"/>
      <c r="E113" s="36"/>
      <c r="F113"/>
      <c r="G113" s="22"/>
      <c r="H113" s="22"/>
      <c r="I113" s="22"/>
      <c r="J113" s="22"/>
      <c r="K113" s="22"/>
      <c r="L113" s="22" t="str">
        <f t="shared" si="15"/>
        <v>-x-</v>
      </c>
      <c r="M113" s="22" t="str">
        <f t="shared" si="16"/>
        <v>-x-</v>
      </c>
      <c r="N113"/>
      <c r="O113" s="22"/>
      <c r="P113" s="22"/>
      <c r="Q113" s="22"/>
      <c r="R113" s="22"/>
      <c r="S113" s="22"/>
      <c r="T113" s="22"/>
      <c r="U113" s="22"/>
      <c r="V113"/>
      <c r="W113" s="16"/>
      <c r="X113" s="16"/>
      <c r="Y113" s="16"/>
      <c r="Z113" s="16"/>
      <c r="AA113" s="16"/>
      <c r="AB113" s="16"/>
      <c r="AC113" s="16"/>
      <c r="AD113"/>
      <c r="AE113" s="22"/>
      <c r="AF113" s="22"/>
      <c r="AG113" s="22"/>
      <c r="AH113" s="22"/>
      <c r="AI113" s="22"/>
      <c r="AJ113" s="22" t="str">
        <f t="shared" si="21"/>
        <v>-x-</v>
      </c>
      <c r="AK113" s="26" t="str">
        <f t="shared" si="24"/>
        <v>-x-</v>
      </c>
      <c r="AL113" s="22" t="str">
        <f t="shared" si="25"/>
        <v>-x-</v>
      </c>
      <c r="AM113"/>
      <c r="AN113" s="22"/>
      <c r="AO113" s="22"/>
      <c r="AP113" s="22"/>
      <c r="AQ113" s="22"/>
      <c r="AR113" s="22"/>
      <c r="AS113" s="22" t="str">
        <f t="shared" si="22"/>
        <v>-x-</v>
      </c>
      <c r="AT113" s="22" t="str">
        <f t="shared" si="23"/>
        <v>-x-</v>
      </c>
      <c r="AU113"/>
      <c r="AV113" s="39"/>
      <c r="AW113" s="39"/>
      <c r="AX113" s="39"/>
      <c r="AY113" s="39"/>
      <c r="AZ113" s="39"/>
      <c r="BA113" s="39" t="str">
        <f t="shared" si="26"/>
        <v>-x-</v>
      </c>
      <c r="BB113" s="39" t="str">
        <f t="shared" si="27"/>
        <v>-x-</v>
      </c>
    </row>
    <row r="114" spans="1:54" s="10" customFormat="1" x14ac:dyDescent="0.25">
      <c r="A114" s="1"/>
      <c r="B114" s="14"/>
      <c r="C114" s="15"/>
      <c r="D114" s="15"/>
      <c r="E114" s="36"/>
      <c r="F114"/>
      <c r="G114" s="22"/>
      <c r="H114" s="22"/>
      <c r="I114" s="22"/>
      <c r="J114" s="22"/>
      <c r="K114" s="22"/>
      <c r="L114" s="22" t="str">
        <f t="shared" si="15"/>
        <v>-x-</v>
      </c>
      <c r="M114" s="22" t="str">
        <f t="shared" si="16"/>
        <v>-x-</v>
      </c>
      <c r="N114"/>
      <c r="O114" s="22"/>
      <c r="P114" s="22"/>
      <c r="Q114" s="22"/>
      <c r="R114" s="22"/>
      <c r="S114" s="22"/>
      <c r="T114" s="22"/>
      <c r="U114" s="22"/>
      <c r="V114"/>
      <c r="W114" s="16"/>
      <c r="X114" s="16"/>
      <c r="Y114" s="16"/>
      <c r="Z114" s="16"/>
      <c r="AA114" s="16"/>
      <c r="AB114" s="16"/>
      <c r="AC114" s="16"/>
      <c r="AD114"/>
      <c r="AE114" s="22"/>
      <c r="AF114" s="22"/>
      <c r="AG114" s="22"/>
      <c r="AH114" s="22"/>
      <c r="AI114" s="22"/>
      <c r="AJ114" s="22" t="str">
        <f t="shared" si="21"/>
        <v>-x-</v>
      </c>
      <c r="AK114" s="26" t="str">
        <f t="shared" si="24"/>
        <v>-x-</v>
      </c>
      <c r="AL114" s="22" t="str">
        <f t="shared" si="25"/>
        <v>-x-</v>
      </c>
      <c r="AM114"/>
      <c r="AN114" s="22"/>
      <c r="AO114" s="22"/>
      <c r="AP114" s="22"/>
      <c r="AQ114" s="22"/>
      <c r="AR114" s="22"/>
      <c r="AS114" s="22" t="str">
        <f t="shared" si="22"/>
        <v>-x-</v>
      </c>
      <c r="AT114" s="22" t="str">
        <f t="shared" si="23"/>
        <v>-x-</v>
      </c>
      <c r="AU114"/>
      <c r="AV114" s="39"/>
      <c r="AW114" s="39"/>
      <c r="AX114" s="39"/>
      <c r="AY114" s="39"/>
      <c r="AZ114" s="39"/>
      <c r="BA114" s="39" t="str">
        <f t="shared" si="26"/>
        <v>-x-</v>
      </c>
      <c r="BB114" s="39" t="str">
        <f t="shared" si="27"/>
        <v>-x-</v>
      </c>
    </row>
    <row r="115" spans="1:54" s="10" customFormat="1" x14ac:dyDescent="0.25">
      <c r="A115" s="1"/>
      <c r="B115" s="14"/>
      <c r="C115" s="15"/>
      <c r="D115" s="15"/>
      <c r="E115" s="36"/>
      <c r="F115"/>
      <c r="G115" s="22"/>
      <c r="H115" s="22"/>
      <c r="I115" s="22"/>
      <c r="J115" s="22"/>
      <c r="K115" s="22"/>
      <c r="L115" s="22" t="str">
        <f t="shared" si="15"/>
        <v>-x-</v>
      </c>
      <c r="M115" s="22" t="str">
        <f t="shared" si="16"/>
        <v>-x-</v>
      </c>
      <c r="N115"/>
      <c r="O115" s="22"/>
      <c r="P115" s="22"/>
      <c r="Q115" s="22"/>
      <c r="R115" s="22"/>
      <c r="S115" s="22"/>
      <c r="T115" s="22"/>
      <c r="U115" s="22"/>
      <c r="V115"/>
      <c r="W115" s="16"/>
      <c r="X115" s="16"/>
      <c r="Y115" s="16"/>
      <c r="Z115" s="16"/>
      <c r="AA115" s="16"/>
      <c r="AB115" s="16"/>
      <c r="AC115" s="16"/>
      <c r="AD115"/>
      <c r="AE115" s="22"/>
      <c r="AF115" s="22"/>
      <c r="AG115" s="22"/>
      <c r="AH115" s="22"/>
      <c r="AI115" s="22"/>
      <c r="AJ115" s="22" t="str">
        <f t="shared" si="21"/>
        <v>-x-</v>
      </c>
      <c r="AK115" s="26" t="str">
        <f t="shared" si="24"/>
        <v>-x-</v>
      </c>
      <c r="AL115" s="22" t="str">
        <f t="shared" si="25"/>
        <v>-x-</v>
      </c>
      <c r="AM115"/>
      <c r="AN115" s="22"/>
      <c r="AO115" s="22"/>
      <c r="AP115" s="22"/>
      <c r="AQ115" s="22"/>
      <c r="AR115" s="22"/>
      <c r="AS115" s="22" t="str">
        <f t="shared" si="22"/>
        <v>-x-</v>
      </c>
      <c r="AT115" s="22" t="str">
        <f t="shared" si="23"/>
        <v>-x-</v>
      </c>
      <c r="AU115"/>
      <c r="AV115" s="39"/>
      <c r="AW115" s="39"/>
      <c r="AX115" s="39"/>
      <c r="AY115" s="39"/>
      <c r="AZ115" s="39"/>
      <c r="BA115" s="39" t="str">
        <f t="shared" si="26"/>
        <v>-x-</v>
      </c>
      <c r="BB115" s="39" t="str">
        <f t="shared" si="27"/>
        <v>-x-</v>
      </c>
    </row>
    <row r="116" spans="1:54" s="10" customFormat="1" x14ac:dyDescent="0.25">
      <c r="A116" s="1"/>
      <c r="B116" s="14"/>
      <c r="C116" s="15"/>
      <c r="D116" s="15"/>
      <c r="E116" s="36"/>
      <c r="F116"/>
      <c r="G116" s="22"/>
      <c r="H116" s="22"/>
      <c r="I116" s="22"/>
      <c r="J116" s="22"/>
      <c r="K116" s="22"/>
      <c r="L116" s="22" t="str">
        <f t="shared" si="15"/>
        <v>-x-</v>
      </c>
      <c r="M116" s="22" t="str">
        <f t="shared" si="16"/>
        <v>-x-</v>
      </c>
      <c r="N116"/>
      <c r="O116" s="22"/>
      <c r="P116" s="22"/>
      <c r="Q116" s="22"/>
      <c r="R116" s="22"/>
      <c r="S116" s="22"/>
      <c r="T116" s="22"/>
      <c r="U116" s="22"/>
      <c r="V116"/>
      <c r="W116" s="16"/>
      <c r="X116" s="16"/>
      <c r="Y116" s="16"/>
      <c r="Z116" s="16"/>
      <c r="AA116" s="16"/>
      <c r="AB116" s="16"/>
      <c r="AC116" s="16"/>
      <c r="AD116"/>
      <c r="AE116" s="22"/>
      <c r="AF116" s="22"/>
      <c r="AG116" s="22"/>
      <c r="AH116" s="22"/>
      <c r="AI116" s="22"/>
      <c r="AJ116" s="22" t="str">
        <f t="shared" si="21"/>
        <v>-x-</v>
      </c>
      <c r="AK116" s="26" t="str">
        <f t="shared" si="24"/>
        <v>-x-</v>
      </c>
      <c r="AL116" s="22" t="str">
        <f t="shared" si="25"/>
        <v>-x-</v>
      </c>
      <c r="AM116"/>
      <c r="AN116" s="22"/>
      <c r="AO116" s="22"/>
      <c r="AP116" s="22"/>
      <c r="AQ116" s="22"/>
      <c r="AR116" s="22"/>
      <c r="AS116" s="22" t="str">
        <f t="shared" si="22"/>
        <v>-x-</v>
      </c>
      <c r="AT116" s="22" t="str">
        <f t="shared" si="23"/>
        <v>-x-</v>
      </c>
      <c r="AU116"/>
      <c r="AV116" s="39"/>
      <c r="AW116" s="39"/>
      <c r="AX116" s="39"/>
      <c r="AY116" s="39"/>
      <c r="AZ116" s="39"/>
      <c r="BA116" s="39" t="str">
        <f t="shared" si="26"/>
        <v>-x-</v>
      </c>
      <c r="BB116" s="39" t="str">
        <f t="shared" si="27"/>
        <v>-x-</v>
      </c>
    </row>
    <row r="117" spans="1:54" s="10" customFormat="1" x14ac:dyDescent="0.25">
      <c r="A117" s="1"/>
      <c r="B117" s="14"/>
      <c r="C117" s="15"/>
      <c r="D117" s="15"/>
      <c r="E117" s="36"/>
      <c r="F117"/>
      <c r="G117" s="22"/>
      <c r="H117" s="22"/>
      <c r="I117" s="22"/>
      <c r="J117" s="22"/>
      <c r="K117" s="22"/>
      <c r="L117" s="22" t="str">
        <f t="shared" si="15"/>
        <v>-x-</v>
      </c>
      <c r="M117" s="22" t="str">
        <f t="shared" si="16"/>
        <v>-x-</v>
      </c>
      <c r="N117"/>
      <c r="O117" s="22"/>
      <c r="P117" s="22"/>
      <c r="Q117" s="22"/>
      <c r="R117" s="22"/>
      <c r="S117" s="22"/>
      <c r="T117" s="22"/>
      <c r="U117" s="22"/>
      <c r="V117"/>
      <c r="W117" s="16"/>
      <c r="X117" s="16"/>
      <c r="Y117" s="16"/>
      <c r="Z117" s="16"/>
      <c r="AA117" s="16"/>
      <c r="AB117" s="16"/>
      <c r="AC117" s="16"/>
      <c r="AD117"/>
      <c r="AE117" s="22"/>
      <c r="AF117" s="22"/>
      <c r="AG117" s="22"/>
      <c r="AH117" s="22"/>
      <c r="AI117" s="22"/>
      <c r="AJ117" s="22" t="str">
        <f t="shared" si="21"/>
        <v>-x-</v>
      </c>
      <c r="AK117" s="26" t="str">
        <f t="shared" si="24"/>
        <v>-x-</v>
      </c>
      <c r="AL117" s="22" t="str">
        <f t="shared" si="25"/>
        <v>-x-</v>
      </c>
      <c r="AM117"/>
      <c r="AN117" s="22"/>
      <c r="AO117" s="22"/>
      <c r="AP117" s="22"/>
      <c r="AQ117" s="22"/>
      <c r="AR117" s="22"/>
      <c r="AS117" s="22" t="str">
        <f t="shared" si="22"/>
        <v>-x-</v>
      </c>
      <c r="AT117" s="22" t="str">
        <f t="shared" si="23"/>
        <v>-x-</v>
      </c>
      <c r="AU117"/>
      <c r="AV117" s="39"/>
      <c r="AW117" s="39"/>
      <c r="AX117" s="39"/>
      <c r="AY117" s="39"/>
      <c r="AZ117" s="39"/>
      <c r="BA117" s="39" t="str">
        <f t="shared" si="26"/>
        <v>-x-</v>
      </c>
      <c r="BB117" s="39" t="str">
        <f t="shared" si="27"/>
        <v>-x-</v>
      </c>
    </row>
    <row r="118" spans="1:54" s="10" customFormat="1" x14ac:dyDescent="0.25">
      <c r="A118" s="1"/>
      <c r="B118" s="14"/>
      <c r="C118" s="15"/>
      <c r="D118" s="15"/>
      <c r="E118" s="36"/>
      <c r="F118"/>
      <c r="G118" s="22"/>
      <c r="H118" s="22"/>
      <c r="I118" s="22"/>
      <c r="J118" s="22"/>
      <c r="K118" s="22"/>
      <c r="L118" s="22" t="str">
        <f t="shared" si="15"/>
        <v>-x-</v>
      </c>
      <c r="M118" s="22" t="str">
        <f t="shared" si="16"/>
        <v>-x-</v>
      </c>
      <c r="N118"/>
      <c r="O118" s="22"/>
      <c r="P118" s="22"/>
      <c r="Q118" s="22"/>
      <c r="R118" s="22"/>
      <c r="S118" s="22"/>
      <c r="T118" s="22"/>
      <c r="U118" s="22"/>
      <c r="V118"/>
      <c r="W118" s="16"/>
      <c r="X118" s="16"/>
      <c r="Y118" s="16"/>
      <c r="Z118" s="16"/>
      <c r="AA118" s="16"/>
      <c r="AB118" s="16"/>
      <c r="AC118" s="16"/>
      <c r="AD118"/>
      <c r="AE118" s="22"/>
      <c r="AF118" s="22"/>
      <c r="AG118" s="22"/>
      <c r="AH118" s="22"/>
      <c r="AI118" s="22"/>
      <c r="AJ118" s="22" t="str">
        <f t="shared" si="21"/>
        <v>-x-</v>
      </c>
      <c r="AK118" s="26" t="str">
        <f t="shared" si="24"/>
        <v>-x-</v>
      </c>
      <c r="AL118" s="22" t="str">
        <f t="shared" si="25"/>
        <v>-x-</v>
      </c>
      <c r="AM118"/>
      <c r="AN118" s="22"/>
      <c r="AO118" s="22"/>
      <c r="AP118" s="22"/>
      <c r="AQ118" s="22"/>
      <c r="AR118" s="22"/>
      <c r="AS118" s="22" t="str">
        <f t="shared" si="22"/>
        <v>-x-</v>
      </c>
      <c r="AT118" s="22" t="str">
        <f t="shared" si="23"/>
        <v>-x-</v>
      </c>
      <c r="AU118"/>
      <c r="AV118" s="39"/>
      <c r="AW118" s="39"/>
      <c r="AX118" s="39"/>
      <c r="AY118" s="39"/>
      <c r="AZ118" s="39"/>
      <c r="BA118" s="39" t="str">
        <f t="shared" si="26"/>
        <v>-x-</v>
      </c>
      <c r="BB118" s="39" t="str">
        <f t="shared" si="27"/>
        <v>-x-</v>
      </c>
    </row>
    <row r="119" spans="1:54" s="10" customFormat="1" x14ac:dyDescent="0.25">
      <c r="A119" s="1"/>
      <c r="B119" s="14"/>
      <c r="C119" s="15"/>
      <c r="D119" s="15"/>
      <c r="E119" s="36"/>
      <c r="F119"/>
      <c r="G119" s="22"/>
      <c r="H119" s="22"/>
      <c r="I119" s="22"/>
      <c r="J119" s="22"/>
      <c r="K119" s="22"/>
      <c r="L119" s="22" t="str">
        <f t="shared" si="15"/>
        <v>-x-</v>
      </c>
      <c r="M119" s="22" t="str">
        <f t="shared" si="16"/>
        <v>-x-</v>
      </c>
      <c r="N119"/>
      <c r="O119" s="22"/>
      <c r="P119" s="22"/>
      <c r="Q119" s="22"/>
      <c r="R119" s="22"/>
      <c r="S119" s="22"/>
      <c r="T119" s="22"/>
      <c r="U119" s="22"/>
      <c r="V119"/>
      <c r="W119" s="16"/>
      <c r="X119" s="16"/>
      <c r="Y119" s="16"/>
      <c r="Z119" s="16"/>
      <c r="AA119" s="16"/>
      <c r="AB119" s="16"/>
      <c r="AC119" s="16"/>
      <c r="AD119"/>
      <c r="AE119" s="22"/>
      <c r="AF119" s="22"/>
      <c r="AG119" s="22"/>
      <c r="AH119" s="22"/>
      <c r="AI119" s="22"/>
      <c r="AJ119" s="22" t="str">
        <f t="shared" si="21"/>
        <v>-x-</v>
      </c>
      <c r="AK119" s="26" t="str">
        <f t="shared" si="24"/>
        <v>-x-</v>
      </c>
      <c r="AL119" s="22" t="str">
        <f t="shared" si="25"/>
        <v>-x-</v>
      </c>
      <c r="AM119"/>
      <c r="AN119" s="22"/>
      <c r="AO119" s="22"/>
      <c r="AP119" s="22"/>
      <c r="AQ119" s="22"/>
      <c r="AR119" s="22"/>
      <c r="AS119" s="22" t="str">
        <f t="shared" si="22"/>
        <v>-x-</v>
      </c>
      <c r="AT119" s="22" t="str">
        <f t="shared" si="23"/>
        <v>-x-</v>
      </c>
      <c r="AU119"/>
      <c r="AV119" s="39"/>
      <c r="AW119" s="39"/>
      <c r="AX119" s="39"/>
      <c r="AY119" s="39"/>
      <c r="AZ119" s="39"/>
      <c r="BA119" s="39" t="str">
        <f t="shared" si="26"/>
        <v>-x-</v>
      </c>
      <c r="BB119" s="39" t="str">
        <f t="shared" si="27"/>
        <v>-x-</v>
      </c>
    </row>
    <row r="120" spans="1:54" s="10" customFormat="1" x14ac:dyDescent="0.25">
      <c r="A120" s="1"/>
      <c r="B120" s="14"/>
      <c r="C120" s="15"/>
      <c r="D120" s="15"/>
      <c r="E120" s="36"/>
      <c r="F120"/>
      <c r="G120" s="22"/>
      <c r="H120" s="22"/>
      <c r="I120" s="22"/>
      <c r="J120" s="22"/>
      <c r="K120" s="22"/>
      <c r="L120" s="22" t="str">
        <f t="shared" si="15"/>
        <v>-x-</v>
      </c>
      <c r="M120" s="22" t="str">
        <f t="shared" si="16"/>
        <v>-x-</v>
      </c>
      <c r="N120"/>
      <c r="O120" s="22"/>
      <c r="P120" s="22"/>
      <c r="Q120" s="22"/>
      <c r="R120" s="22"/>
      <c r="S120" s="22"/>
      <c r="T120" s="22"/>
      <c r="U120" s="22"/>
      <c r="V120"/>
      <c r="W120" s="16"/>
      <c r="X120" s="16"/>
      <c r="Y120" s="16"/>
      <c r="Z120" s="16"/>
      <c r="AA120" s="16"/>
      <c r="AB120" s="16"/>
      <c r="AC120" s="16"/>
      <c r="AD120"/>
      <c r="AE120" s="22"/>
      <c r="AF120" s="22"/>
      <c r="AG120" s="22"/>
      <c r="AH120" s="22"/>
      <c r="AI120" s="22"/>
      <c r="AJ120" s="22" t="str">
        <f t="shared" si="21"/>
        <v>-x-</v>
      </c>
      <c r="AK120" s="26" t="str">
        <f t="shared" si="24"/>
        <v>-x-</v>
      </c>
      <c r="AL120" s="22" t="str">
        <f t="shared" si="25"/>
        <v>-x-</v>
      </c>
      <c r="AM120"/>
      <c r="AN120" s="22"/>
      <c r="AO120" s="22"/>
      <c r="AP120" s="22"/>
      <c r="AQ120" s="22"/>
      <c r="AR120" s="22"/>
      <c r="AS120" s="22" t="str">
        <f t="shared" si="22"/>
        <v>-x-</v>
      </c>
      <c r="AT120" s="22" t="str">
        <f t="shared" si="23"/>
        <v>-x-</v>
      </c>
      <c r="AU120"/>
      <c r="AV120" s="39"/>
      <c r="AW120" s="39"/>
      <c r="AX120" s="39"/>
      <c r="AY120" s="39"/>
      <c r="AZ120" s="39"/>
      <c r="BA120" s="39" t="str">
        <f t="shared" si="26"/>
        <v>-x-</v>
      </c>
      <c r="BB120" s="39" t="str">
        <f t="shared" si="27"/>
        <v>-x-</v>
      </c>
    </row>
    <row r="121" spans="1:54" s="10" customFormat="1" x14ac:dyDescent="0.25">
      <c r="A121" s="1"/>
      <c r="B121" s="14"/>
      <c r="C121" s="15"/>
      <c r="D121" s="15"/>
      <c r="E121" s="36"/>
      <c r="F121"/>
      <c r="G121" s="22"/>
      <c r="H121" s="22"/>
      <c r="I121" s="22"/>
      <c r="J121" s="22"/>
      <c r="K121" s="22"/>
      <c r="L121" s="22" t="str">
        <f t="shared" si="15"/>
        <v>-x-</v>
      </c>
      <c r="M121" s="22" t="str">
        <f t="shared" si="16"/>
        <v>-x-</v>
      </c>
      <c r="N121"/>
      <c r="O121" s="22"/>
      <c r="P121" s="22"/>
      <c r="Q121" s="22"/>
      <c r="R121" s="22"/>
      <c r="S121" s="22"/>
      <c r="T121" s="22"/>
      <c r="U121" s="22"/>
      <c r="V121"/>
      <c r="W121" s="16"/>
      <c r="X121" s="16"/>
      <c r="Y121" s="16"/>
      <c r="Z121" s="16"/>
      <c r="AA121" s="16"/>
      <c r="AB121" s="16"/>
      <c r="AC121" s="16"/>
      <c r="AD121"/>
      <c r="AE121" s="22"/>
      <c r="AF121" s="22"/>
      <c r="AG121" s="22"/>
      <c r="AH121" s="22"/>
      <c r="AI121" s="22"/>
      <c r="AJ121" s="22" t="str">
        <f t="shared" si="21"/>
        <v>-x-</v>
      </c>
      <c r="AK121" s="26" t="str">
        <f t="shared" si="24"/>
        <v>-x-</v>
      </c>
      <c r="AL121" s="22" t="str">
        <f t="shared" si="25"/>
        <v>-x-</v>
      </c>
      <c r="AM121"/>
      <c r="AN121" s="22"/>
      <c r="AO121" s="22"/>
      <c r="AP121" s="22"/>
      <c r="AQ121" s="22"/>
      <c r="AR121" s="22"/>
      <c r="AS121" s="22" t="str">
        <f t="shared" si="22"/>
        <v>-x-</v>
      </c>
      <c r="AT121" s="22" t="str">
        <f t="shared" si="23"/>
        <v>-x-</v>
      </c>
      <c r="AU121"/>
      <c r="AV121" s="39"/>
      <c r="AW121" s="39"/>
      <c r="AX121" s="39"/>
      <c r="AY121" s="39"/>
      <c r="AZ121" s="39"/>
      <c r="BA121" s="39" t="str">
        <f t="shared" si="26"/>
        <v>-x-</v>
      </c>
      <c r="BB121" s="39" t="str">
        <f t="shared" si="27"/>
        <v>-x-</v>
      </c>
    </row>
    <row r="122" spans="1:54" s="10" customFormat="1" x14ac:dyDescent="0.25">
      <c r="A122" s="1"/>
      <c r="B122" s="14"/>
      <c r="C122" s="15"/>
      <c r="D122" s="15"/>
      <c r="E122" s="36"/>
      <c r="F122"/>
      <c r="G122" s="22"/>
      <c r="H122" s="22"/>
      <c r="I122" s="22"/>
      <c r="J122" s="22"/>
      <c r="K122" s="22"/>
      <c r="L122" s="22" t="str">
        <f t="shared" si="15"/>
        <v>-x-</v>
      </c>
      <c r="M122" s="22" t="str">
        <f t="shared" si="16"/>
        <v>-x-</v>
      </c>
      <c r="N122"/>
      <c r="O122" s="22"/>
      <c r="P122" s="22"/>
      <c r="Q122" s="22"/>
      <c r="R122" s="22"/>
      <c r="S122" s="22"/>
      <c r="T122" s="22"/>
      <c r="U122" s="22"/>
      <c r="V122"/>
      <c r="W122" s="16"/>
      <c r="X122" s="16"/>
      <c r="Y122" s="16"/>
      <c r="Z122" s="16"/>
      <c r="AA122" s="16"/>
      <c r="AB122" s="16"/>
      <c r="AC122" s="16"/>
      <c r="AD122"/>
      <c r="AE122" s="22"/>
      <c r="AF122" s="22"/>
      <c r="AG122" s="22"/>
      <c r="AH122" s="22"/>
      <c r="AI122" s="22"/>
      <c r="AJ122" s="22" t="str">
        <f t="shared" si="21"/>
        <v>-x-</v>
      </c>
      <c r="AK122" s="26" t="str">
        <f t="shared" si="24"/>
        <v>-x-</v>
      </c>
      <c r="AL122" s="22" t="str">
        <f t="shared" si="25"/>
        <v>-x-</v>
      </c>
      <c r="AM122"/>
      <c r="AN122" s="22"/>
      <c r="AO122" s="22"/>
      <c r="AP122" s="22"/>
      <c r="AQ122" s="22"/>
      <c r="AR122" s="22"/>
      <c r="AS122" s="22" t="str">
        <f t="shared" si="22"/>
        <v>-x-</v>
      </c>
      <c r="AT122" s="22" t="str">
        <f t="shared" si="23"/>
        <v>-x-</v>
      </c>
      <c r="AU122"/>
      <c r="AV122" s="39"/>
      <c r="AW122" s="39"/>
      <c r="AX122" s="39"/>
      <c r="AY122" s="39"/>
      <c r="AZ122" s="39"/>
      <c r="BA122" s="39" t="str">
        <f t="shared" si="26"/>
        <v>-x-</v>
      </c>
      <c r="BB122" s="39" t="str">
        <f t="shared" si="27"/>
        <v>-x-</v>
      </c>
    </row>
    <row r="123" spans="1:54" s="10" customFormat="1" x14ac:dyDescent="0.25">
      <c r="A123" s="1"/>
      <c r="B123" s="14"/>
      <c r="C123" s="15"/>
      <c r="D123" s="15"/>
      <c r="E123" s="36"/>
      <c r="F123"/>
      <c r="G123" s="22"/>
      <c r="H123" s="22"/>
      <c r="I123" s="22"/>
      <c r="J123" s="22"/>
      <c r="K123" s="22"/>
      <c r="L123" s="22" t="str">
        <f t="shared" si="15"/>
        <v>-x-</v>
      </c>
      <c r="M123" s="22" t="str">
        <f t="shared" si="16"/>
        <v>-x-</v>
      </c>
      <c r="N123"/>
      <c r="O123" s="22"/>
      <c r="P123" s="22"/>
      <c r="Q123" s="22"/>
      <c r="R123" s="22"/>
      <c r="S123" s="22"/>
      <c r="T123" s="22"/>
      <c r="U123" s="22"/>
      <c r="V123"/>
      <c r="W123" s="16"/>
      <c r="X123" s="16"/>
      <c r="Y123" s="16"/>
      <c r="Z123" s="16"/>
      <c r="AA123" s="16"/>
      <c r="AB123" s="16"/>
      <c r="AC123" s="16"/>
      <c r="AD123"/>
      <c r="AE123" s="22"/>
      <c r="AF123" s="22"/>
      <c r="AG123" s="22"/>
      <c r="AH123" s="22"/>
      <c r="AI123" s="22"/>
      <c r="AJ123" s="22" t="str">
        <f t="shared" si="21"/>
        <v>-x-</v>
      </c>
      <c r="AK123" s="26" t="str">
        <f t="shared" si="24"/>
        <v>-x-</v>
      </c>
      <c r="AL123" s="22" t="str">
        <f t="shared" si="25"/>
        <v>-x-</v>
      </c>
      <c r="AM123"/>
      <c r="AN123" s="22"/>
      <c r="AO123" s="22"/>
      <c r="AP123" s="22"/>
      <c r="AQ123" s="22"/>
      <c r="AR123" s="22"/>
      <c r="AS123" s="22" t="str">
        <f t="shared" si="22"/>
        <v>-x-</v>
      </c>
      <c r="AT123" s="22" t="str">
        <f t="shared" si="23"/>
        <v>-x-</v>
      </c>
      <c r="AU123"/>
      <c r="AV123" s="39"/>
      <c r="AW123" s="39"/>
      <c r="AX123" s="39"/>
      <c r="AY123" s="39"/>
      <c r="AZ123" s="39"/>
      <c r="BA123" s="39" t="str">
        <f t="shared" si="26"/>
        <v>-x-</v>
      </c>
      <c r="BB123" s="39" t="str">
        <f t="shared" si="27"/>
        <v>-x-</v>
      </c>
    </row>
    <row r="124" spans="1:54" s="10" customFormat="1" x14ac:dyDescent="0.25">
      <c r="A124" s="1"/>
      <c r="B124" s="14"/>
      <c r="C124" s="15"/>
      <c r="D124" s="15"/>
      <c r="E124" s="36"/>
      <c r="F124"/>
      <c r="G124" s="22"/>
      <c r="H124" s="22"/>
      <c r="I124" s="22"/>
      <c r="J124" s="22"/>
      <c r="K124" s="22"/>
      <c r="L124" s="22" t="str">
        <f t="shared" si="15"/>
        <v>-x-</v>
      </c>
      <c r="M124" s="22" t="str">
        <f t="shared" si="16"/>
        <v>-x-</v>
      </c>
      <c r="N124"/>
      <c r="O124" s="22"/>
      <c r="P124" s="22"/>
      <c r="Q124" s="22"/>
      <c r="R124" s="22"/>
      <c r="S124" s="22"/>
      <c r="T124" s="22"/>
      <c r="U124" s="22"/>
      <c r="V124"/>
      <c r="W124" s="16"/>
      <c r="X124" s="16"/>
      <c r="Y124" s="16"/>
      <c r="Z124" s="16"/>
      <c r="AA124" s="16"/>
      <c r="AB124" s="16"/>
      <c r="AC124" s="16"/>
      <c r="AD124"/>
      <c r="AE124" s="22"/>
      <c r="AF124" s="22"/>
      <c r="AG124" s="22"/>
      <c r="AH124" s="22"/>
      <c r="AI124" s="22"/>
      <c r="AJ124" s="22" t="str">
        <f t="shared" si="21"/>
        <v>-x-</v>
      </c>
      <c r="AK124" s="26" t="str">
        <f t="shared" si="24"/>
        <v>-x-</v>
      </c>
      <c r="AL124" s="22" t="str">
        <f t="shared" si="25"/>
        <v>-x-</v>
      </c>
      <c r="AM124"/>
      <c r="AN124" s="22"/>
      <c r="AO124" s="22"/>
      <c r="AP124" s="22"/>
      <c r="AQ124" s="22"/>
      <c r="AR124" s="22"/>
      <c r="AS124" s="22" t="str">
        <f t="shared" si="22"/>
        <v>-x-</v>
      </c>
      <c r="AT124" s="22" t="str">
        <f t="shared" si="23"/>
        <v>-x-</v>
      </c>
      <c r="AU124"/>
      <c r="AV124" s="39"/>
      <c r="AW124" s="39"/>
      <c r="AX124" s="39"/>
      <c r="AY124" s="39"/>
      <c r="AZ124" s="39"/>
      <c r="BA124" s="39" t="str">
        <f t="shared" si="26"/>
        <v>-x-</v>
      </c>
      <c r="BB124" s="39" t="str">
        <f t="shared" si="27"/>
        <v>-x-</v>
      </c>
    </row>
    <row r="125" spans="1:54" s="10" customFormat="1" x14ac:dyDescent="0.25">
      <c r="A125" s="1"/>
      <c r="B125" s="14"/>
      <c r="C125" s="15"/>
      <c r="D125" s="15"/>
      <c r="E125" s="36"/>
      <c r="F125"/>
      <c r="G125" s="22"/>
      <c r="H125" s="22"/>
      <c r="I125" s="22"/>
      <c r="J125" s="22"/>
      <c r="K125" s="22"/>
      <c r="L125" s="22" t="str">
        <f t="shared" si="15"/>
        <v>-x-</v>
      </c>
      <c r="M125" s="22" t="str">
        <f t="shared" si="16"/>
        <v>-x-</v>
      </c>
      <c r="N125"/>
      <c r="O125" s="22"/>
      <c r="P125" s="22"/>
      <c r="Q125" s="22"/>
      <c r="R125" s="22"/>
      <c r="S125" s="22"/>
      <c r="T125" s="22"/>
      <c r="U125" s="22"/>
      <c r="V125"/>
      <c r="W125" s="16"/>
      <c r="X125" s="16"/>
      <c r="Y125" s="16"/>
      <c r="Z125" s="16"/>
      <c r="AA125" s="16"/>
      <c r="AB125" s="16"/>
      <c r="AC125" s="16"/>
      <c r="AD125"/>
      <c r="AE125" s="22"/>
      <c r="AF125" s="22"/>
      <c r="AG125" s="22"/>
      <c r="AH125" s="22"/>
      <c r="AI125" s="22"/>
      <c r="AJ125" s="22" t="str">
        <f t="shared" si="21"/>
        <v>-x-</v>
      </c>
      <c r="AK125" s="26" t="str">
        <f t="shared" si="24"/>
        <v>-x-</v>
      </c>
      <c r="AL125" s="22" t="str">
        <f t="shared" si="25"/>
        <v>-x-</v>
      </c>
      <c r="AM125"/>
      <c r="AN125" s="22"/>
      <c r="AO125" s="22"/>
      <c r="AP125" s="22"/>
      <c r="AQ125" s="22"/>
      <c r="AR125" s="22"/>
      <c r="AS125" s="22" t="str">
        <f t="shared" si="22"/>
        <v>-x-</v>
      </c>
      <c r="AT125" s="22" t="str">
        <f t="shared" si="23"/>
        <v>-x-</v>
      </c>
      <c r="AU125"/>
      <c r="AV125" s="39"/>
      <c r="AW125" s="39"/>
      <c r="AX125" s="39"/>
      <c r="AY125" s="39"/>
      <c r="AZ125" s="39"/>
      <c r="BA125" s="39" t="str">
        <f t="shared" si="26"/>
        <v>-x-</v>
      </c>
      <c r="BB125" s="39" t="str">
        <f t="shared" si="27"/>
        <v>-x-</v>
      </c>
    </row>
    <row r="126" spans="1:54" s="10" customFormat="1" x14ac:dyDescent="0.25">
      <c r="A126" s="1"/>
      <c r="B126" s="14"/>
      <c r="C126" s="15"/>
      <c r="D126" s="15"/>
      <c r="E126" s="36"/>
      <c r="F126"/>
      <c r="G126" s="22"/>
      <c r="H126" s="22"/>
      <c r="I126" s="22"/>
      <c r="J126" s="22"/>
      <c r="K126" s="22"/>
      <c r="L126" s="22" t="str">
        <f t="shared" si="15"/>
        <v>-x-</v>
      </c>
      <c r="M126" s="22" t="str">
        <f t="shared" si="16"/>
        <v>-x-</v>
      </c>
      <c r="N126"/>
      <c r="O126" s="22"/>
      <c r="P126" s="22"/>
      <c r="Q126" s="22"/>
      <c r="R126" s="22"/>
      <c r="S126" s="22"/>
      <c r="T126" s="22"/>
      <c r="U126" s="22"/>
      <c r="V126"/>
      <c r="W126" s="16"/>
      <c r="X126" s="16"/>
      <c r="Y126" s="16"/>
      <c r="Z126" s="16"/>
      <c r="AA126" s="16"/>
      <c r="AB126" s="16"/>
      <c r="AC126" s="16"/>
      <c r="AD126"/>
      <c r="AE126" s="22"/>
      <c r="AF126" s="22"/>
      <c r="AG126" s="22"/>
      <c r="AH126" s="22"/>
      <c r="AI126" s="22"/>
      <c r="AJ126" s="22" t="str">
        <f t="shared" si="21"/>
        <v>-x-</v>
      </c>
      <c r="AK126" s="26" t="str">
        <f t="shared" si="24"/>
        <v>-x-</v>
      </c>
      <c r="AL126" s="22" t="str">
        <f t="shared" si="25"/>
        <v>-x-</v>
      </c>
      <c r="AM126"/>
      <c r="AN126" s="22"/>
      <c r="AO126" s="22"/>
      <c r="AP126" s="22"/>
      <c r="AQ126" s="22"/>
      <c r="AR126" s="22"/>
      <c r="AS126" s="22" t="str">
        <f t="shared" si="22"/>
        <v>-x-</v>
      </c>
      <c r="AT126" s="22" t="str">
        <f t="shared" si="23"/>
        <v>-x-</v>
      </c>
      <c r="AU126"/>
      <c r="AV126" s="39"/>
      <c r="AW126" s="39"/>
      <c r="AX126" s="39"/>
      <c r="AY126" s="39"/>
      <c r="AZ126" s="39"/>
      <c r="BA126" s="39" t="str">
        <f t="shared" si="26"/>
        <v>-x-</v>
      </c>
      <c r="BB126" s="39" t="str">
        <f t="shared" si="27"/>
        <v>-x-</v>
      </c>
    </row>
    <row r="127" spans="1:54" s="10" customFormat="1" x14ac:dyDescent="0.25">
      <c r="A127" s="1"/>
      <c r="B127" s="14"/>
      <c r="C127" s="15"/>
      <c r="D127" s="15"/>
      <c r="E127" s="36"/>
      <c r="F127"/>
      <c r="G127" s="22"/>
      <c r="H127" s="22"/>
      <c r="I127" s="22"/>
      <c r="J127" s="22"/>
      <c r="K127" s="22"/>
      <c r="L127" s="22" t="str">
        <f t="shared" si="15"/>
        <v>-x-</v>
      </c>
      <c r="M127" s="22" t="str">
        <f t="shared" si="16"/>
        <v>-x-</v>
      </c>
      <c r="N127"/>
      <c r="O127" s="22"/>
      <c r="P127" s="22"/>
      <c r="Q127" s="22"/>
      <c r="R127" s="22"/>
      <c r="S127" s="22"/>
      <c r="T127" s="22"/>
      <c r="U127" s="22"/>
      <c r="V127"/>
      <c r="W127" s="16"/>
      <c r="X127" s="16"/>
      <c r="Y127" s="16"/>
      <c r="Z127" s="16"/>
      <c r="AA127" s="16"/>
      <c r="AB127" s="16"/>
      <c r="AC127" s="16"/>
      <c r="AD127"/>
      <c r="AE127" s="22"/>
      <c r="AF127" s="22"/>
      <c r="AG127" s="22"/>
      <c r="AH127" s="22"/>
      <c r="AI127" s="22"/>
      <c r="AJ127" s="22" t="str">
        <f t="shared" si="21"/>
        <v>-x-</v>
      </c>
      <c r="AK127" s="26" t="str">
        <f t="shared" si="24"/>
        <v>-x-</v>
      </c>
      <c r="AL127" s="22" t="str">
        <f t="shared" si="25"/>
        <v>-x-</v>
      </c>
      <c r="AM127"/>
      <c r="AN127" s="22"/>
      <c r="AO127" s="22"/>
      <c r="AP127" s="22"/>
      <c r="AQ127" s="22"/>
      <c r="AR127" s="22"/>
      <c r="AS127" s="22" t="str">
        <f t="shared" si="22"/>
        <v>-x-</v>
      </c>
      <c r="AT127" s="22" t="str">
        <f t="shared" si="23"/>
        <v>-x-</v>
      </c>
      <c r="AU127"/>
      <c r="AV127" s="39"/>
      <c r="AW127" s="39"/>
      <c r="AX127" s="39"/>
      <c r="AY127" s="39"/>
      <c r="AZ127" s="39"/>
      <c r="BA127" s="39" t="str">
        <f t="shared" si="26"/>
        <v>-x-</v>
      </c>
      <c r="BB127" s="39" t="str">
        <f t="shared" si="27"/>
        <v>-x-</v>
      </c>
    </row>
    <row r="128" spans="1:54" s="10" customFormat="1" x14ac:dyDescent="0.25">
      <c r="A128" s="1"/>
      <c r="B128" s="14"/>
      <c r="C128" s="15"/>
      <c r="D128" s="15"/>
      <c r="E128" s="36"/>
      <c r="F128"/>
      <c r="G128" s="22"/>
      <c r="H128" s="22"/>
      <c r="I128" s="22"/>
      <c r="J128" s="22"/>
      <c r="K128" s="22"/>
      <c r="L128" s="22" t="str">
        <f t="shared" si="15"/>
        <v>-x-</v>
      </c>
      <c r="M128" s="22" t="str">
        <f t="shared" si="16"/>
        <v>-x-</v>
      </c>
      <c r="N128"/>
      <c r="O128" s="22"/>
      <c r="P128" s="22"/>
      <c r="Q128" s="22"/>
      <c r="R128" s="22"/>
      <c r="S128" s="22"/>
      <c r="T128" s="22"/>
      <c r="U128" s="22"/>
      <c r="V128"/>
      <c r="W128" s="16"/>
      <c r="X128" s="16"/>
      <c r="Y128" s="16"/>
      <c r="Z128" s="16"/>
      <c r="AA128" s="16"/>
      <c r="AB128" s="16"/>
      <c r="AC128" s="16"/>
      <c r="AD128"/>
      <c r="AE128" s="22"/>
      <c r="AF128" s="22"/>
      <c r="AG128" s="22"/>
      <c r="AH128" s="22"/>
      <c r="AI128" s="22"/>
      <c r="AJ128" s="22" t="str">
        <f t="shared" si="21"/>
        <v>-x-</v>
      </c>
      <c r="AK128" s="26" t="str">
        <f t="shared" si="24"/>
        <v>-x-</v>
      </c>
      <c r="AL128" s="22" t="str">
        <f t="shared" si="25"/>
        <v>-x-</v>
      </c>
      <c r="AM128"/>
      <c r="AN128" s="22"/>
      <c r="AO128" s="22"/>
      <c r="AP128" s="22"/>
      <c r="AQ128" s="22"/>
      <c r="AR128" s="22"/>
      <c r="AS128" s="22" t="str">
        <f t="shared" si="22"/>
        <v>-x-</v>
      </c>
      <c r="AT128" s="22" t="str">
        <f t="shared" si="23"/>
        <v>-x-</v>
      </c>
      <c r="AU128"/>
      <c r="AV128" s="39"/>
      <c r="AW128" s="39"/>
      <c r="AX128" s="39"/>
      <c r="AY128" s="39"/>
      <c r="AZ128" s="39"/>
      <c r="BA128" s="39" t="str">
        <f t="shared" si="26"/>
        <v>-x-</v>
      </c>
      <c r="BB128" s="39" t="str">
        <f t="shared" si="27"/>
        <v>-x-</v>
      </c>
    </row>
    <row r="129" spans="1:54" s="10" customFormat="1" x14ac:dyDescent="0.25">
      <c r="A129" s="1"/>
      <c r="B129" s="14"/>
      <c r="C129" s="15"/>
      <c r="D129" s="15"/>
      <c r="E129" s="36"/>
      <c r="F129"/>
      <c r="G129" s="22"/>
      <c r="H129" s="22"/>
      <c r="I129" s="22"/>
      <c r="J129" s="22"/>
      <c r="K129" s="22"/>
      <c r="L129" s="22" t="str">
        <f t="shared" si="15"/>
        <v>-x-</v>
      </c>
      <c r="M129" s="22" t="str">
        <f t="shared" si="16"/>
        <v>-x-</v>
      </c>
      <c r="N129"/>
      <c r="O129" s="22"/>
      <c r="P129" s="22"/>
      <c r="Q129" s="22"/>
      <c r="R129" s="22"/>
      <c r="S129" s="22"/>
      <c r="T129" s="22"/>
      <c r="U129" s="22"/>
      <c r="V129"/>
      <c r="W129" s="16"/>
      <c r="X129" s="16"/>
      <c r="Y129" s="16"/>
      <c r="Z129" s="16"/>
      <c r="AA129" s="16"/>
      <c r="AB129" s="16"/>
      <c r="AC129" s="16"/>
      <c r="AD129"/>
      <c r="AE129" s="22"/>
      <c r="AF129" s="22"/>
      <c r="AG129" s="22"/>
      <c r="AH129" s="22"/>
      <c r="AI129" s="22"/>
      <c r="AJ129" s="22" t="str">
        <f t="shared" si="21"/>
        <v>-x-</v>
      </c>
      <c r="AK129" s="26" t="str">
        <f t="shared" si="24"/>
        <v>-x-</v>
      </c>
      <c r="AL129" s="22" t="str">
        <f t="shared" si="25"/>
        <v>-x-</v>
      </c>
      <c r="AM129"/>
      <c r="AN129" s="22"/>
      <c r="AO129" s="22"/>
      <c r="AP129" s="22"/>
      <c r="AQ129" s="22"/>
      <c r="AR129" s="22"/>
      <c r="AS129" s="22" t="str">
        <f t="shared" si="22"/>
        <v>-x-</v>
      </c>
      <c r="AT129" s="22" t="str">
        <f t="shared" si="23"/>
        <v>-x-</v>
      </c>
      <c r="AU129"/>
      <c r="AV129" s="39"/>
      <c r="AW129" s="39"/>
      <c r="AX129" s="39"/>
      <c r="AY129" s="39"/>
      <c r="AZ129" s="39"/>
      <c r="BA129" s="39" t="str">
        <f t="shared" si="26"/>
        <v>-x-</v>
      </c>
      <c r="BB129" s="39" t="str">
        <f t="shared" si="27"/>
        <v>-x-</v>
      </c>
    </row>
    <row r="130" spans="1:54" s="10" customFormat="1" x14ac:dyDescent="0.25">
      <c r="A130" s="1"/>
      <c r="B130" s="14"/>
      <c r="C130" s="15"/>
      <c r="D130" s="15"/>
      <c r="E130" s="36"/>
      <c r="F130"/>
      <c r="G130" s="22"/>
      <c r="H130" s="22"/>
      <c r="I130" s="22"/>
      <c r="J130" s="22"/>
      <c r="K130" s="22"/>
      <c r="L130" s="22" t="str">
        <f t="shared" si="15"/>
        <v>-x-</v>
      </c>
      <c r="M130" s="22" t="str">
        <f t="shared" si="16"/>
        <v>-x-</v>
      </c>
      <c r="N130"/>
      <c r="O130" s="22"/>
      <c r="P130" s="22"/>
      <c r="Q130" s="22"/>
      <c r="R130" s="22"/>
      <c r="S130" s="22"/>
      <c r="T130" s="22"/>
      <c r="U130" s="22"/>
      <c r="V130"/>
      <c r="W130" s="16"/>
      <c r="X130" s="16"/>
      <c r="Y130" s="16"/>
      <c r="Z130" s="16"/>
      <c r="AA130" s="16"/>
      <c r="AB130" s="16"/>
      <c r="AC130" s="16"/>
      <c r="AD130"/>
      <c r="AE130" s="22"/>
      <c r="AF130" s="22"/>
      <c r="AG130" s="22"/>
      <c r="AH130" s="22"/>
      <c r="AI130" s="22"/>
      <c r="AJ130" s="22" t="str">
        <f t="shared" si="21"/>
        <v>-x-</v>
      </c>
      <c r="AK130" s="26" t="str">
        <f t="shared" si="24"/>
        <v>-x-</v>
      </c>
      <c r="AL130" s="22" t="str">
        <f t="shared" si="25"/>
        <v>-x-</v>
      </c>
      <c r="AM130"/>
      <c r="AN130" s="22"/>
      <c r="AO130" s="22"/>
      <c r="AP130" s="22"/>
      <c r="AQ130" s="22"/>
      <c r="AR130" s="22"/>
      <c r="AS130" s="22" t="str">
        <f t="shared" si="22"/>
        <v>-x-</v>
      </c>
      <c r="AT130" s="22" t="str">
        <f t="shared" si="23"/>
        <v>-x-</v>
      </c>
      <c r="AU130"/>
      <c r="AV130" s="39"/>
      <c r="AW130" s="39"/>
      <c r="AX130" s="39"/>
      <c r="AY130" s="39"/>
      <c r="AZ130" s="39"/>
      <c r="BA130" s="39" t="str">
        <f t="shared" si="26"/>
        <v>-x-</v>
      </c>
      <c r="BB130" s="39" t="str">
        <f t="shared" si="27"/>
        <v>-x-</v>
      </c>
    </row>
    <row r="131" spans="1:54" s="10" customFormat="1" x14ac:dyDescent="0.25">
      <c r="A131" s="1"/>
      <c r="B131" s="14"/>
      <c r="C131" s="15"/>
      <c r="D131" s="15"/>
      <c r="E131" s="36"/>
      <c r="F131"/>
      <c r="G131" s="22"/>
      <c r="H131" s="22"/>
      <c r="I131" s="22"/>
      <c r="J131" s="22"/>
      <c r="K131" s="22"/>
      <c r="L131" s="22" t="str">
        <f t="shared" si="15"/>
        <v>-x-</v>
      </c>
      <c r="M131" s="22" t="str">
        <f t="shared" si="16"/>
        <v>-x-</v>
      </c>
      <c r="N131"/>
      <c r="O131" s="22"/>
      <c r="P131" s="22"/>
      <c r="Q131" s="22"/>
      <c r="R131" s="22"/>
      <c r="S131" s="22"/>
      <c r="T131" s="22"/>
      <c r="U131" s="22"/>
      <c r="V131"/>
      <c r="W131" s="16"/>
      <c r="X131" s="16"/>
      <c r="Y131" s="16"/>
      <c r="Z131" s="16"/>
      <c r="AA131" s="16"/>
      <c r="AB131" s="16"/>
      <c r="AC131" s="16"/>
      <c r="AD131"/>
      <c r="AE131" s="22"/>
      <c r="AF131" s="22"/>
      <c r="AG131" s="22"/>
      <c r="AH131" s="22"/>
      <c r="AI131" s="22"/>
      <c r="AJ131" s="22" t="str">
        <f t="shared" si="21"/>
        <v>-x-</v>
      </c>
      <c r="AK131" s="26" t="str">
        <f t="shared" si="24"/>
        <v>-x-</v>
      </c>
      <c r="AL131" s="22" t="str">
        <f t="shared" si="25"/>
        <v>-x-</v>
      </c>
      <c r="AM131"/>
      <c r="AN131" s="22"/>
      <c r="AO131" s="22"/>
      <c r="AP131" s="22"/>
      <c r="AQ131" s="22"/>
      <c r="AR131" s="22"/>
      <c r="AS131" s="22" t="str">
        <f t="shared" si="22"/>
        <v>-x-</v>
      </c>
      <c r="AT131" s="22" t="str">
        <f t="shared" si="23"/>
        <v>-x-</v>
      </c>
      <c r="AU131"/>
      <c r="AV131" s="39"/>
      <c r="AW131" s="39"/>
      <c r="AX131" s="39"/>
      <c r="AY131" s="39"/>
      <c r="AZ131" s="39"/>
      <c r="BA131" s="39" t="str">
        <f t="shared" si="26"/>
        <v>-x-</v>
      </c>
      <c r="BB131" s="39" t="str">
        <f t="shared" si="27"/>
        <v>-x-</v>
      </c>
    </row>
    <row r="132" spans="1:54" s="10" customFormat="1" x14ac:dyDescent="0.25">
      <c r="A132" s="1"/>
      <c r="B132" s="14"/>
      <c r="C132" s="15"/>
      <c r="D132" s="15"/>
      <c r="E132" s="36"/>
      <c r="F132"/>
      <c r="G132" s="22"/>
      <c r="H132" s="22"/>
      <c r="I132" s="22"/>
      <c r="J132" s="22"/>
      <c r="K132" s="22"/>
      <c r="L132" s="22" t="str">
        <f t="shared" si="15"/>
        <v>-x-</v>
      </c>
      <c r="M132" s="22" t="str">
        <f t="shared" si="16"/>
        <v>-x-</v>
      </c>
      <c r="N132"/>
      <c r="O132" s="22"/>
      <c r="P132" s="22"/>
      <c r="Q132" s="22"/>
      <c r="R132" s="22"/>
      <c r="S132" s="22"/>
      <c r="T132" s="22"/>
      <c r="U132" s="22"/>
      <c r="V132"/>
      <c r="W132" s="16"/>
      <c r="X132" s="16"/>
      <c r="Y132" s="16"/>
      <c r="Z132" s="16"/>
      <c r="AA132" s="16"/>
      <c r="AB132" s="16"/>
      <c r="AC132" s="16"/>
      <c r="AD132"/>
      <c r="AE132" s="22"/>
      <c r="AF132" s="22"/>
      <c r="AG132" s="22"/>
      <c r="AH132" s="22"/>
      <c r="AI132" s="22"/>
      <c r="AJ132" s="22" t="str">
        <f t="shared" si="21"/>
        <v>-x-</v>
      </c>
      <c r="AK132" s="26" t="str">
        <f t="shared" si="24"/>
        <v>-x-</v>
      </c>
      <c r="AL132" s="22" t="str">
        <f t="shared" si="25"/>
        <v>-x-</v>
      </c>
      <c r="AM132"/>
      <c r="AN132" s="22"/>
      <c r="AO132" s="22"/>
      <c r="AP132" s="22"/>
      <c r="AQ132" s="22"/>
      <c r="AR132" s="22"/>
      <c r="AS132" s="22" t="str">
        <f t="shared" si="22"/>
        <v>-x-</v>
      </c>
      <c r="AT132" s="22" t="str">
        <f t="shared" si="23"/>
        <v>-x-</v>
      </c>
      <c r="AU132"/>
      <c r="AV132" s="39"/>
      <c r="AW132" s="39"/>
      <c r="AX132" s="39"/>
      <c r="AY132" s="39"/>
      <c r="AZ132" s="39"/>
      <c r="BA132" s="39" t="str">
        <f t="shared" si="26"/>
        <v>-x-</v>
      </c>
      <c r="BB132" s="39" t="str">
        <f t="shared" si="27"/>
        <v>-x-</v>
      </c>
    </row>
    <row r="133" spans="1:54" s="10" customFormat="1" x14ac:dyDescent="0.25">
      <c r="A133" s="1"/>
      <c r="B133" s="14"/>
      <c r="C133" s="15"/>
      <c r="D133" s="15"/>
      <c r="E133" s="36"/>
      <c r="F133"/>
      <c r="G133" s="22"/>
      <c r="H133" s="22"/>
      <c r="I133" s="22"/>
      <c r="J133" s="22"/>
      <c r="K133" s="22"/>
      <c r="L133" s="22" t="str">
        <f t="shared" si="15"/>
        <v>-x-</v>
      </c>
      <c r="M133" s="22" t="str">
        <f t="shared" si="16"/>
        <v>-x-</v>
      </c>
      <c r="N133"/>
      <c r="O133" s="22"/>
      <c r="P133" s="22"/>
      <c r="Q133" s="22"/>
      <c r="R133" s="22"/>
      <c r="S133" s="22"/>
      <c r="T133" s="22"/>
      <c r="U133" s="22"/>
      <c r="V133"/>
      <c r="W133" s="16"/>
      <c r="X133" s="16"/>
      <c r="Y133" s="16"/>
      <c r="Z133" s="16"/>
      <c r="AA133" s="16"/>
      <c r="AB133" s="16"/>
      <c r="AC133" s="16"/>
      <c r="AD133"/>
      <c r="AE133" s="22"/>
      <c r="AF133" s="22"/>
      <c r="AG133" s="22"/>
      <c r="AH133" s="22"/>
      <c r="AI133" s="22"/>
      <c r="AJ133" s="22" t="str">
        <f t="shared" si="21"/>
        <v>-x-</v>
      </c>
      <c r="AK133" s="26" t="str">
        <f t="shared" si="24"/>
        <v>-x-</v>
      </c>
      <c r="AL133" s="22" t="str">
        <f t="shared" si="25"/>
        <v>-x-</v>
      </c>
      <c r="AM133"/>
      <c r="AN133" s="22"/>
      <c r="AO133" s="22"/>
      <c r="AP133" s="22"/>
      <c r="AQ133" s="22"/>
      <c r="AR133" s="22"/>
      <c r="AS133" s="22" t="str">
        <f t="shared" si="22"/>
        <v>-x-</v>
      </c>
      <c r="AT133" s="22" t="str">
        <f t="shared" si="23"/>
        <v>-x-</v>
      </c>
      <c r="AU133"/>
      <c r="AV133" s="39"/>
      <c r="AW133" s="39"/>
      <c r="AX133" s="39"/>
      <c r="AY133" s="39"/>
      <c r="AZ133" s="39"/>
      <c r="BA133" s="39" t="str">
        <f t="shared" si="26"/>
        <v>-x-</v>
      </c>
      <c r="BB133" s="39" t="str">
        <f t="shared" si="27"/>
        <v>-x-</v>
      </c>
    </row>
    <row r="134" spans="1:54" s="10" customFormat="1" x14ac:dyDescent="0.25">
      <c r="A134" s="1"/>
      <c r="B134" s="14"/>
      <c r="C134" s="15"/>
      <c r="D134" s="15"/>
      <c r="E134" s="36"/>
      <c r="F134"/>
      <c r="G134" s="22"/>
      <c r="H134" s="22"/>
      <c r="I134" s="22"/>
      <c r="J134" s="22"/>
      <c r="K134" s="22"/>
      <c r="L134" s="22" t="str">
        <f t="shared" si="15"/>
        <v>-x-</v>
      </c>
      <c r="M134" s="22" t="str">
        <f t="shared" si="16"/>
        <v>-x-</v>
      </c>
      <c r="N134"/>
      <c r="O134" s="22"/>
      <c r="P134" s="22"/>
      <c r="Q134" s="22"/>
      <c r="R134" s="22"/>
      <c r="S134" s="22"/>
      <c r="T134" s="22"/>
      <c r="U134" s="22"/>
      <c r="V134"/>
      <c r="W134" s="16"/>
      <c r="X134" s="16"/>
      <c r="Y134" s="16"/>
      <c r="Z134" s="16"/>
      <c r="AA134" s="16"/>
      <c r="AB134" s="16"/>
      <c r="AC134" s="16"/>
      <c r="AD134"/>
      <c r="AE134" s="22"/>
      <c r="AF134" s="22"/>
      <c r="AG134" s="22"/>
      <c r="AH134" s="22"/>
      <c r="AI134" s="22"/>
      <c r="AJ134" s="22" t="str">
        <f t="shared" si="21"/>
        <v>-x-</v>
      </c>
      <c r="AK134" s="26" t="str">
        <f t="shared" si="24"/>
        <v>-x-</v>
      </c>
      <c r="AL134" s="22" t="str">
        <f t="shared" si="25"/>
        <v>-x-</v>
      </c>
      <c r="AM134"/>
      <c r="AN134" s="22"/>
      <c r="AO134" s="22"/>
      <c r="AP134" s="22"/>
      <c r="AQ134" s="22"/>
      <c r="AR134" s="22"/>
      <c r="AS134" s="22" t="str">
        <f t="shared" si="22"/>
        <v>-x-</v>
      </c>
      <c r="AT134" s="22" t="str">
        <f t="shared" si="23"/>
        <v>-x-</v>
      </c>
      <c r="AU134"/>
      <c r="AV134" s="39"/>
      <c r="AW134" s="39"/>
      <c r="AX134" s="39"/>
      <c r="AY134" s="39"/>
      <c r="AZ134" s="39"/>
      <c r="BA134" s="39" t="str">
        <f t="shared" si="26"/>
        <v>-x-</v>
      </c>
      <c r="BB134" s="39" t="str">
        <f t="shared" si="27"/>
        <v>-x-</v>
      </c>
    </row>
    <row r="135" spans="1:54" s="10" customFormat="1" x14ac:dyDescent="0.25">
      <c r="A135" s="1"/>
      <c r="B135" s="14"/>
      <c r="C135" s="15"/>
      <c r="D135" s="15"/>
      <c r="E135" s="36"/>
      <c r="F135"/>
      <c r="G135" s="22"/>
      <c r="H135" s="22"/>
      <c r="I135" s="22"/>
      <c r="J135" s="22"/>
      <c r="K135" s="22"/>
      <c r="L135" s="22" t="str">
        <f t="shared" si="15"/>
        <v>-x-</v>
      </c>
      <c r="M135" s="22" t="str">
        <f t="shared" si="16"/>
        <v>-x-</v>
      </c>
      <c r="N135"/>
      <c r="O135" s="22"/>
      <c r="P135" s="22"/>
      <c r="Q135" s="22"/>
      <c r="R135" s="22"/>
      <c r="S135" s="22"/>
      <c r="T135" s="22"/>
      <c r="U135" s="22"/>
      <c r="V135"/>
      <c r="W135" s="16"/>
      <c r="X135" s="16"/>
      <c r="Y135" s="16"/>
      <c r="Z135" s="16"/>
      <c r="AA135" s="16"/>
      <c r="AB135" s="16"/>
      <c r="AC135" s="16"/>
      <c r="AD135"/>
      <c r="AE135" s="22"/>
      <c r="AF135" s="22"/>
      <c r="AG135" s="22"/>
      <c r="AH135" s="22"/>
      <c r="AI135" s="22"/>
      <c r="AJ135" s="22" t="str">
        <f t="shared" si="21"/>
        <v>-x-</v>
      </c>
      <c r="AK135" s="26" t="str">
        <f t="shared" si="24"/>
        <v>-x-</v>
      </c>
      <c r="AL135" s="22" t="str">
        <f t="shared" si="25"/>
        <v>-x-</v>
      </c>
      <c r="AM135"/>
      <c r="AN135" s="22"/>
      <c r="AO135" s="22"/>
      <c r="AP135" s="22"/>
      <c r="AQ135" s="22"/>
      <c r="AR135" s="22"/>
      <c r="AS135" s="22" t="str">
        <f t="shared" si="22"/>
        <v>-x-</v>
      </c>
      <c r="AT135" s="22" t="str">
        <f t="shared" si="23"/>
        <v>-x-</v>
      </c>
      <c r="AU135"/>
      <c r="AV135" s="39"/>
      <c r="AW135" s="39"/>
      <c r="AX135" s="39"/>
      <c r="AY135" s="39"/>
      <c r="AZ135" s="39"/>
      <c r="BA135" s="39" t="str">
        <f t="shared" si="26"/>
        <v>-x-</v>
      </c>
      <c r="BB135" s="39" t="str">
        <f t="shared" si="27"/>
        <v>-x-</v>
      </c>
    </row>
    <row r="136" spans="1:54" s="10" customFormat="1" x14ac:dyDescent="0.25">
      <c r="A136" s="1"/>
      <c r="B136" s="14"/>
      <c r="C136" s="15"/>
      <c r="D136" s="15"/>
      <c r="E136" s="36"/>
      <c r="F136"/>
      <c r="G136" s="22"/>
      <c r="H136" s="22"/>
      <c r="I136" s="22"/>
      <c r="J136" s="22"/>
      <c r="K136" s="22"/>
      <c r="L136" s="22" t="str">
        <f t="shared" ref="L136:L199" si="28">IFERROR(MEDIAN(G136:K136),"-x-")</f>
        <v>-x-</v>
      </c>
      <c r="M136" s="22" t="str">
        <f t="shared" ref="M136:M199" si="29">IFERROR(AVERAGEIFS(G136:K136,G136:K136,"&gt;0",G136:K136,"&lt;50"),"-x-")</f>
        <v>-x-</v>
      </c>
      <c r="N136"/>
      <c r="O136" s="22"/>
      <c r="P136" s="22"/>
      <c r="Q136" s="22"/>
      <c r="R136" s="22"/>
      <c r="S136" s="22"/>
      <c r="T136" s="22"/>
      <c r="U136" s="22"/>
      <c r="V136"/>
      <c r="W136" s="16"/>
      <c r="X136" s="16"/>
      <c r="Y136" s="16"/>
      <c r="Z136" s="16"/>
      <c r="AA136" s="16"/>
      <c r="AB136" s="16"/>
      <c r="AC136" s="16"/>
      <c r="AD136"/>
      <c r="AE136" s="22"/>
      <c r="AF136" s="22"/>
      <c r="AG136" s="22"/>
      <c r="AH136" s="22"/>
      <c r="AI136" s="22"/>
      <c r="AJ136" s="22" t="str">
        <f t="shared" ref="AJ136:AJ199" si="30">IF(MAX(AE136:AI136)=0,"-x-",MAX(AE136:AI136))</f>
        <v>-x-</v>
      </c>
      <c r="AK136" s="26" t="str">
        <f t="shared" si="24"/>
        <v>-x-</v>
      </c>
      <c r="AL136" s="22" t="str">
        <f t="shared" si="25"/>
        <v>-x-</v>
      </c>
      <c r="AM136"/>
      <c r="AN136" s="22"/>
      <c r="AO136" s="22"/>
      <c r="AP136" s="22"/>
      <c r="AQ136" s="22"/>
      <c r="AR136" s="22"/>
      <c r="AS136" s="22" t="str">
        <f t="shared" ref="AS136:AS199" si="31">IFERROR(MEDIAN(AN136:AR136),"-x-")</f>
        <v>-x-</v>
      </c>
      <c r="AT136" s="22" t="str">
        <f t="shared" ref="AT136:AT199" si="32">IFERROR(AVERAGEIFS(AN136:AR136,AN136:AR136,"&gt;0",AN136:AR136,"&lt;50"),"-x-")</f>
        <v>-x-</v>
      </c>
      <c r="AU136"/>
      <c r="AV136" s="39"/>
      <c r="AW136" s="39"/>
      <c r="AX136" s="39"/>
      <c r="AY136" s="39"/>
      <c r="AZ136" s="39"/>
      <c r="BA136" s="39" t="str">
        <f t="shared" si="26"/>
        <v>-x-</v>
      </c>
      <c r="BB136" s="39" t="str">
        <f t="shared" si="27"/>
        <v>-x-</v>
      </c>
    </row>
    <row r="137" spans="1:54" s="10" customFormat="1" x14ac:dyDescent="0.25">
      <c r="A137" s="1"/>
      <c r="B137" s="14"/>
      <c r="C137" s="15"/>
      <c r="D137" s="15"/>
      <c r="E137" s="36"/>
      <c r="F137"/>
      <c r="G137" s="22"/>
      <c r="H137" s="22"/>
      <c r="I137" s="22"/>
      <c r="J137" s="22"/>
      <c r="K137" s="22"/>
      <c r="L137" s="22" t="str">
        <f t="shared" si="28"/>
        <v>-x-</v>
      </c>
      <c r="M137" s="22" t="str">
        <f t="shared" si="29"/>
        <v>-x-</v>
      </c>
      <c r="N137"/>
      <c r="O137" s="22"/>
      <c r="P137" s="22"/>
      <c r="Q137" s="22"/>
      <c r="R137" s="22"/>
      <c r="S137" s="22"/>
      <c r="T137" s="22"/>
      <c r="U137" s="22"/>
      <c r="V137"/>
      <c r="W137" s="16"/>
      <c r="X137" s="16"/>
      <c r="Y137" s="16"/>
      <c r="Z137" s="16"/>
      <c r="AA137" s="16"/>
      <c r="AB137" s="16"/>
      <c r="AC137" s="16"/>
      <c r="AD137"/>
      <c r="AE137" s="22"/>
      <c r="AF137" s="22"/>
      <c r="AG137" s="22"/>
      <c r="AH137" s="22"/>
      <c r="AI137" s="22"/>
      <c r="AJ137" s="22" t="str">
        <f t="shared" si="30"/>
        <v>-x-</v>
      </c>
      <c r="AK137" s="26" t="str">
        <f t="shared" ref="AK137:AK200" si="33">IFERROR(AI137/AJ137,"-x-")</f>
        <v>-x-</v>
      </c>
      <c r="AL137" s="22" t="str">
        <f t="shared" ref="AL137:AL200" si="34">IFERROR(AVERAGEIFS(AE137:AI137,AE137:AI137,"&gt;0",AE137:AI137,"&lt;30"),"-x-")</f>
        <v>-x-</v>
      </c>
      <c r="AM137"/>
      <c r="AN137" s="22"/>
      <c r="AO137" s="22"/>
      <c r="AP137" s="22"/>
      <c r="AQ137" s="22"/>
      <c r="AR137" s="22"/>
      <c r="AS137" s="22" t="str">
        <f t="shared" si="31"/>
        <v>-x-</v>
      </c>
      <c r="AT137" s="22" t="str">
        <f t="shared" si="32"/>
        <v>-x-</v>
      </c>
      <c r="AU137"/>
      <c r="AV137" s="39"/>
      <c r="AW137" s="39"/>
      <c r="AX137" s="39"/>
      <c r="AY137" s="39"/>
      <c r="AZ137" s="39"/>
      <c r="BA137" s="39" t="str">
        <f t="shared" si="26"/>
        <v>-x-</v>
      </c>
      <c r="BB137" s="39" t="str">
        <f t="shared" si="27"/>
        <v>-x-</v>
      </c>
    </row>
    <row r="138" spans="1:54" s="10" customFormat="1" x14ac:dyDescent="0.25">
      <c r="A138" s="1"/>
      <c r="B138" s="14"/>
      <c r="C138" s="15"/>
      <c r="D138" s="15"/>
      <c r="E138" s="36"/>
      <c r="F138"/>
      <c r="G138" s="22"/>
      <c r="H138" s="22"/>
      <c r="I138" s="22"/>
      <c r="J138" s="22"/>
      <c r="K138" s="22"/>
      <c r="L138" s="22" t="str">
        <f t="shared" si="28"/>
        <v>-x-</v>
      </c>
      <c r="M138" s="22" t="str">
        <f t="shared" si="29"/>
        <v>-x-</v>
      </c>
      <c r="N138"/>
      <c r="O138" s="22"/>
      <c r="P138" s="22"/>
      <c r="Q138" s="22"/>
      <c r="R138" s="22"/>
      <c r="S138" s="22"/>
      <c r="T138" s="22"/>
      <c r="U138" s="22"/>
      <c r="V138"/>
      <c r="W138" s="16"/>
      <c r="X138" s="16"/>
      <c r="Y138" s="16"/>
      <c r="Z138" s="16"/>
      <c r="AA138" s="16"/>
      <c r="AB138" s="16"/>
      <c r="AC138" s="16"/>
      <c r="AD138"/>
      <c r="AE138" s="22"/>
      <c r="AF138" s="22"/>
      <c r="AG138" s="22"/>
      <c r="AH138" s="22"/>
      <c r="AI138" s="22"/>
      <c r="AJ138" s="22" t="str">
        <f t="shared" si="30"/>
        <v>-x-</v>
      </c>
      <c r="AK138" s="26" t="str">
        <f t="shared" si="33"/>
        <v>-x-</v>
      </c>
      <c r="AL138" s="22" t="str">
        <f t="shared" si="34"/>
        <v>-x-</v>
      </c>
      <c r="AM138"/>
      <c r="AN138" s="22"/>
      <c r="AO138" s="22"/>
      <c r="AP138" s="22"/>
      <c r="AQ138" s="22"/>
      <c r="AR138" s="22"/>
      <c r="AS138" s="22" t="str">
        <f t="shared" si="31"/>
        <v>-x-</v>
      </c>
      <c r="AT138" s="22" t="str">
        <f t="shared" si="32"/>
        <v>-x-</v>
      </c>
      <c r="AU138"/>
      <c r="AV138" s="39"/>
      <c r="AW138" s="39"/>
      <c r="AX138" s="39"/>
      <c r="AY138" s="39"/>
      <c r="AZ138" s="39"/>
      <c r="BA138" s="39" t="str">
        <f t="shared" si="26"/>
        <v>-x-</v>
      </c>
      <c r="BB138" s="39" t="str">
        <f t="shared" si="27"/>
        <v>-x-</v>
      </c>
    </row>
    <row r="139" spans="1:54" s="10" customFormat="1" x14ac:dyDescent="0.25">
      <c r="A139" s="1"/>
      <c r="B139" s="14"/>
      <c r="C139" s="15"/>
      <c r="D139" s="15"/>
      <c r="E139" s="36"/>
      <c r="F139"/>
      <c r="G139" s="22"/>
      <c r="H139" s="22"/>
      <c r="I139" s="22"/>
      <c r="J139" s="22"/>
      <c r="K139" s="22"/>
      <c r="L139" s="22" t="str">
        <f t="shared" si="28"/>
        <v>-x-</v>
      </c>
      <c r="M139" s="22" t="str">
        <f t="shared" si="29"/>
        <v>-x-</v>
      </c>
      <c r="N139"/>
      <c r="O139" s="22"/>
      <c r="P139" s="22"/>
      <c r="Q139" s="22"/>
      <c r="R139" s="22"/>
      <c r="S139" s="22"/>
      <c r="T139" s="22"/>
      <c r="U139" s="22"/>
      <c r="V139"/>
      <c r="W139" s="16"/>
      <c r="X139" s="16"/>
      <c r="Y139" s="16"/>
      <c r="Z139" s="16"/>
      <c r="AA139" s="16"/>
      <c r="AB139" s="16"/>
      <c r="AC139" s="16"/>
      <c r="AD139"/>
      <c r="AE139" s="22"/>
      <c r="AF139" s="22"/>
      <c r="AG139" s="22"/>
      <c r="AH139" s="22"/>
      <c r="AI139" s="22"/>
      <c r="AJ139" s="22" t="str">
        <f t="shared" si="30"/>
        <v>-x-</v>
      </c>
      <c r="AK139" s="26" t="str">
        <f t="shared" si="33"/>
        <v>-x-</v>
      </c>
      <c r="AL139" s="22" t="str">
        <f t="shared" si="34"/>
        <v>-x-</v>
      </c>
      <c r="AM139"/>
      <c r="AN139" s="22"/>
      <c r="AO139" s="22"/>
      <c r="AP139" s="22"/>
      <c r="AQ139" s="22"/>
      <c r="AR139" s="22"/>
      <c r="AS139" s="22" t="str">
        <f t="shared" si="31"/>
        <v>-x-</v>
      </c>
      <c r="AT139" s="22" t="str">
        <f t="shared" si="32"/>
        <v>-x-</v>
      </c>
      <c r="AU139"/>
      <c r="AV139" s="39"/>
      <c r="AW139" s="39"/>
      <c r="AX139" s="39"/>
      <c r="AY139" s="39"/>
      <c r="AZ139" s="39"/>
      <c r="BA139" s="39" t="str">
        <f t="shared" si="26"/>
        <v>-x-</v>
      </c>
      <c r="BB139" s="39" t="str">
        <f t="shared" si="27"/>
        <v>-x-</v>
      </c>
    </row>
    <row r="140" spans="1:54" s="10" customFormat="1" x14ac:dyDescent="0.25">
      <c r="A140" s="1"/>
      <c r="B140" s="14"/>
      <c r="C140" s="15"/>
      <c r="D140" s="15"/>
      <c r="E140" s="36"/>
      <c r="F140"/>
      <c r="G140" s="22"/>
      <c r="H140" s="22"/>
      <c r="I140" s="22"/>
      <c r="J140" s="22"/>
      <c r="K140" s="22"/>
      <c r="L140" s="22" t="str">
        <f t="shared" si="28"/>
        <v>-x-</v>
      </c>
      <c r="M140" s="22" t="str">
        <f t="shared" si="29"/>
        <v>-x-</v>
      </c>
      <c r="N140"/>
      <c r="O140" s="22"/>
      <c r="P140" s="22"/>
      <c r="Q140" s="22"/>
      <c r="R140" s="22"/>
      <c r="S140" s="22"/>
      <c r="T140" s="22"/>
      <c r="U140" s="22"/>
      <c r="V140"/>
      <c r="W140" s="16"/>
      <c r="X140" s="16"/>
      <c r="Y140" s="16"/>
      <c r="Z140" s="16"/>
      <c r="AA140" s="16"/>
      <c r="AB140" s="16"/>
      <c r="AC140" s="16"/>
      <c r="AD140"/>
      <c r="AE140" s="22"/>
      <c r="AF140" s="22"/>
      <c r="AG140" s="22"/>
      <c r="AH140" s="22"/>
      <c r="AI140" s="22"/>
      <c r="AJ140" s="22" t="str">
        <f t="shared" si="30"/>
        <v>-x-</v>
      </c>
      <c r="AK140" s="26" t="str">
        <f t="shared" si="33"/>
        <v>-x-</v>
      </c>
      <c r="AL140" s="22" t="str">
        <f t="shared" si="34"/>
        <v>-x-</v>
      </c>
      <c r="AM140"/>
      <c r="AN140" s="22"/>
      <c r="AO140" s="22"/>
      <c r="AP140" s="22"/>
      <c r="AQ140" s="22"/>
      <c r="AR140" s="22"/>
      <c r="AS140" s="22" t="str">
        <f t="shared" si="31"/>
        <v>-x-</v>
      </c>
      <c r="AT140" s="22" t="str">
        <f t="shared" si="32"/>
        <v>-x-</v>
      </c>
      <c r="AU140"/>
      <c r="AV140" s="39"/>
      <c r="AW140" s="39"/>
      <c r="AX140" s="39"/>
      <c r="AY140" s="39"/>
      <c r="AZ140" s="39"/>
      <c r="BA140" s="39" t="str">
        <f t="shared" si="26"/>
        <v>-x-</v>
      </c>
      <c r="BB140" s="39" t="str">
        <f t="shared" si="27"/>
        <v>-x-</v>
      </c>
    </row>
    <row r="141" spans="1:54" s="10" customFormat="1" x14ac:dyDescent="0.25">
      <c r="A141" s="1"/>
      <c r="B141" s="14"/>
      <c r="C141" s="15"/>
      <c r="D141" s="15"/>
      <c r="E141" s="36"/>
      <c r="F141"/>
      <c r="G141" s="22"/>
      <c r="H141" s="22"/>
      <c r="I141" s="22"/>
      <c r="J141" s="22"/>
      <c r="K141" s="22"/>
      <c r="L141" s="22" t="str">
        <f t="shared" si="28"/>
        <v>-x-</v>
      </c>
      <c r="M141" s="22" t="str">
        <f t="shared" si="29"/>
        <v>-x-</v>
      </c>
      <c r="N141"/>
      <c r="O141" s="22"/>
      <c r="P141" s="22"/>
      <c r="Q141" s="22"/>
      <c r="R141" s="22"/>
      <c r="S141" s="22"/>
      <c r="T141" s="22"/>
      <c r="U141" s="22"/>
      <c r="V141"/>
      <c r="W141" s="16"/>
      <c r="X141" s="16"/>
      <c r="Y141" s="16"/>
      <c r="Z141" s="16"/>
      <c r="AA141" s="16"/>
      <c r="AB141" s="16"/>
      <c r="AC141" s="16"/>
      <c r="AD141"/>
      <c r="AE141" s="22"/>
      <c r="AF141" s="22"/>
      <c r="AG141" s="22"/>
      <c r="AH141" s="22"/>
      <c r="AI141" s="22"/>
      <c r="AJ141" s="22" t="str">
        <f t="shared" si="30"/>
        <v>-x-</v>
      </c>
      <c r="AK141" s="26" t="str">
        <f t="shared" si="33"/>
        <v>-x-</v>
      </c>
      <c r="AL141" s="22" t="str">
        <f t="shared" si="34"/>
        <v>-x-</v>
      </c>
      <c r="AM141"/>
      <c r="AN141" s="22"/>
      <c r="AO141" s="22"/>
      <c r="AP141" s="22"/>
      <c r="AQ141" s="22"/>
      <c r="AR141" s="22"/>
      <c r="AS141" s="22" t="str">
        <f t="shared" si="31"/>
        <v>-x-</v>
      </c>
      <c r="AT141" s="22" t="str">
        <f t="shared" si="32"/>
        <v>-x-</v>
      </c>
      <c r="AU141"/>
      <c r="AV141" s="39"/>
      <c r="AW141" s="39"/>
      <c r="AX141" s="39"/>
      <c r="AY141" s="39"/>
      <c r="AZ141" s="39"/>
      <c r="BA141" s="39" t="str">
        <f t="shared" si="26"/>
        <v>-x-</v>
      </c>
      <c r="BB141" s="39" t="str">
        <f t="shared" si="27"/>
        <v>-x-</v>
      </c>
    </row>
    <row r="142" spans="1:54" s="10" customFormat="1" x14ac:dyDescent="0.25">
      <c r="A142" s="1"/>
      <c r="B142" s="14"/>
      <c r="C142" s="15"/>
      <c r="D142" s="15"/>
      <c r="E142" s="36"/>
      <c r="F142"/>
      <c r="G142" s="22"/>
      <c r="H142" s="22"/>
      <c r="I142" s="22"/>
      <c r="J142" s="22"/>
      <c r="K142" s="22"/>
      <c r="L142" s="22" t="str">
        <f t="shared" si="28"/>
        <v>-x-</v>
      </c>
      <c r="M142" s="22" t="str">
        <f t="shared" si="29"/>
        <v>-x-</v>
      </c>
      <c r="N142"/>
      <c r="O142" s="22"/>
      <c r="P142" s="22"/>
      <c r="Q142" s="22"/>
      <c r="R142" s="22"/>
      <c r="S142" s="22"/>
      <c r="T142" s="22"/>
      <c r="U142" s="22"/>
      <c r="V142"/>
      <c r="W142" s="16"/>
      <c r="X142" s="16"/>
      <c r="Y142" s="16"/>
      <c r="Z142" s="16"/>
      <c r="AA142" s="16"/>
      <c r="AB142" s="16"/>
      <c r="AC142" s="16"/>
      <c r="AD142"/>
      <c r="AE142" s="22"/>
      <c r="AF142" s="22"/>
      <c r="AG142" s="22"/>
      <c r="AH142" s="22"/>
      <c r="AI142" s="22"/>
      <c r="AJ142" s="22" t="str">
        <f t="shared" si="30"/>
        <v>-x-</v>
      </c>
      <c r="AK142" s="26" t="str">
        <f t="shared" si="33"/>
        <v>-x-</v>
      </c>
      <c r="AL142" s="22" t="str">
        <f t="shared" si="34"/>
        <v>-x-</v>
      </c>
      <c r="AM142"/>
      <c r="AN142" s="22"/>
      <c r="AO142" s="22"/>
      <c r="AP142" s="22"/>
      <c r="AQ142" s="22"/>
      <c r="AR142" s="22"/>
      <c r="AS142" s="22" t="str">
        <f t="shared" si="31"/>
        <v>-x-</v>
      </c>
      <c r="AT142" s="22" t="str">
        <f t="shared" si="32"/>
        <v>-x-</v>
      </c>
      <c r="AU142"/>
      <c r="AV142" s="39"/>
      <c r="AW142" s="39"/>
      <c r="AX142" s="39"/>
      <c r="AY142" s="39"/>
      <c r="AZ142" s="39"/>
      <c r="BA142" s="39" t="str">
        <f t="shared" ref="BA142:BA202" si="35">IFERROR(MEDIAN(AV142:AZ142),"-x-")</f>
        <v>-x-</v>
      </c>
      <c r="BB142" s="39" t="str">
        <f t="shared" ref="BB142:BB202" si="36">IFERROR(AVERAGEIFS(AV142:AZ142,AV142:AZ142,"&gt;0",AV142:AZ142,"&lt;50"),"-x-")</f>
        <v>-x-</v>
      </c>
    </row>
    <row r="143" spans="1:54" s="10" customFormat="1" x14ac:dyDescent="0.25">
      <c r="A143" s="1"/>
      <c r="B143" s="14"/>
      <c r="C143" s="15"/>
      <c r="D143" s="15"/>
      <c r="E143" s="36"/>
      <c r="F143"/>
      <c r="G143" s="22"/>
      <c r="H143" s="22"/>
      <c r="I143" s="22"/>
      <c r="J143" s="22"/>
      <c r="K143" s="22"/>
      <c r="L143" s="22" t="str">
        <f t="shared" si="28"/>
        <v>-x-</v>
      </c>
      <c r="M143" s="22" t="str">
        <f t="shared" si="29"/>
        <v>-x-</v>
      </c>
      <c r="N143"/>
      <c r="O143" s="22"/>
      <c r="P143" s="22"/>
      <c r="Q143" s="22"/>
      <c r="R143" s="22"/>
      <c r="S143" s="22"/>
      <c r="T143" s="22"/>
      <c r="U143" s="22"/>
      <c r="V143"/>
      <c r="W143" s="16"/>
      <c r="X143" s="16"/>
      <c r="Y143" s="16"/>
      <c r="Z143" s="16"/>
      <c r="AA143" s="16"/>
      <c r="AB143" s="16"/>
      <c r="AC143" s="16"/>
      <c r="AD143"/>
      <c r="AE143" s="22"/>
      <c r="AF143" s="22"/>
      <c r="AG143" s="22"/>
      <c r="AH143" s="22"/>
      <c r="AI143" s="22"/>
      <c r="AJ143" s="22" t="str">
        <f t="shared" si="30"/>
        <v>-x-</v>
      </c>
      <c r="AK143" s="26" t="str">
        <f t="shared" si="33"/>
        <v>-x-</v>
      </c>
      <c r="AL143" s="22" t="str">
        <f t="shared" si="34"/>
        <v>-x-</v>
      </c>
      <c r="AM143"/>
      <c r="AN143" s="22"/>
      <c r="AO143" s="22"/>
      <c r="AP143" s="22"/>
      <c r="AQ143" s="22"/>
      <c r="AR143" s="22"/>
      <c r="AS143" s="22" t="str">
        <f t="shared" si="31"/>
        <v>-x-</v>
      </c>
      <c r="AT143" s="22" t="str">
        <f t="shared" si="32"/>
        <v>-x-</v>
      </c>
      <c r="AU143"/>
      <c r="AV143" s="39"/>
      <c r="AW143" s="39"/>
      <c r="AX143" s="39"/>
      <c r="AY143" s="39"/>
      <c r="AZ143" s="39"/>
      <c r="BA143" s="39" t="str">
        <f t="shared" si="35"/>
        <v>-x-</v>
      </c>
      <c r="BB143" s="39" t="str">
        <f t="shared" si="36"/>
        <v>-x-</v>
      </c>
    </row>
    <row r="144" spans="1:54" s="10" customFormat="1" x14ac:dyDescent="0.25">
      <c r="A144" s="1"/>
      <c r="B144" s="14"/>
      <c r="C144" s="15"/>
      <c r="D144" s="15"/>
      <c r="E144" s="36"/>
      <c r="F144"/>
      <c r="G144" s="22"/>
      <c r="H144" s="22"/>
      <c r="I144" s="22"/>
      <c r="J144" s="22"/>
      <c r="K144" s="22"/>
      <c r="L144" s="22" t="str">
        <f t="shared" si="28"/>
        <v>-x-</v>
      </c>
      <c r="M144" s="22" t="str">
        <f t="shared" si="29"/>
        <v>-x-</v>
      </c>
      <c r="N144"/>
      <c r="O144" s="22"/>
      <c r="P144" s="22"/>
      <c r="Q144" s="22"/>
      <c r="R144" s="22"/>
      <c r="S144" s="22"/>
      <c r="T144" s="22"/>
      <c r="U144" s="22"/>
      <c r="V144"/>
      <c r="W144" s="16"/>
      <c r="X144" s="16"/>
      <c r="Y144" s="16"/>
      <c r="Z144" s="16"/>
      <c r="AA144" s="16"/>
      <c r="AB144" s="16"/>
      <c r="AC144" s="16"/>
      <c r="AD144"/>
      <c r="AE144" s="22"/>
      <c r="AF144" s="22"/>
      <c r="AG144" s="22"/>
      <c r="AH144" s="22"/>
      <c r="AI144" s="22"/>
      <c r="AJ144" s="22" t="str">
        <f t="shared" si="30"/>
        <v>-x-</v>
      </c>
      <c r="AK144" s="26" t="str">
        <f t="shared" si="33"/>
        <v>-x-</v>
      </c>
      <c r="AL144" s="22" t="str">
        <f t="shared" si="34"/>
        <v>-x-</v>
      </c>
      <c r="AM144"/>
      <c r="AN144" s="22"/>
      <c r="AO144" s="22"/>
      <c r="AP144" s="22"/>
      <c r="AQ144" s="22"/>
      <c r="AR144" s="22"/>
      <c r="AS144" s="22" t="str">
        <f t="shared" si="31"/>
        <v>-x-</v>
      </c>
      <c r="AT144" s="22" t="str">
        <f t="shared" si="32"/>
        <v>-x-</v>
      </c>
      <c r="AU144"/>
      <c r="AV144" s="39"/>
      <c r="AW144" s="39"/>
      <c r="AX144" s="39"/>
      <c r="AY144" s="39"/>
      <c r="AZ144" s="39"/>
      <c r="BA144" s="39" t="str">
        <f t="shared" si="35"/>
        <v>-x-</v>
      </c>
      <c r="BB144" s="39" t="str">
        <f t="shared" si="36"/>
        <v>-x-</v>
      </c>
    </row>
    <row r="145" spans="1:54" s="10" customFormat="1" x14ac:dyDescent="0.25">
      <c r="A145" s="1"/>
      <c r="B145" s="14"/>
      <c r="C145" s="1"/>
      <c r="D145" s="1"/>
      <c r="E145" s="37"/>
      <c r="F145"/>
      <c r="G145" s="23"/>
      <c r="H145" s="23"/>
      <c r="I145" s="23"/>
      <c r="J145" s="23"/>
      <c r="K145" s="23"/>
      <c r="L145" s="23" t="str">
        <f t="shared" si="28"/>
        <v>-x-</v>
      </c>
      <c r="M145" s="23" t="str">
        <f t="shared" si="29"/>
        <v>-x-</v>
      </c>
      <c r="N145"/>
      <c r="O145" s="23"/>
      <c r="P145" s="23"/>
      <c r="Q145" s="23"/>
      <c r="R145" s="23"/>
      <c r="S145" s="23"/>
      <c r="T145" s="23"/>
      <c r="U145" s="23"/>
      <c r="V145"/>
      <c r="W145" s="16"/>
      <c r="X145" s="16"/>
      <c r="Y145" s="16"/>
      <c r="Z145" s="16"/>
      <c r="AA145" s="16"/>
      <c r="AB145" s="17"/>
      <c r="AC145" s="17"/>
      <c r="AD145"/>
      <c r="AE145" s="23"/>
      <c r="AF145" s="23"/>
      <c r="AG145" s="23"/>
      <c r="AH145" s="23"/>
      <c r="AI145" s="23"/>
      <c r="AJ145" s="23" t="str">
        <f t="shared" si="30"/>
        <v>-x-</v>
      </c>
      <c r="AK145" s="26" t="str">
        <f t="shared" si="33"/>
        <v>-x-</v>
      </c>
      <c r="AL145" s="23" t="str">
        <f t="shared" si="34"/>
        <v>-x-</v>
      </c>
      <c r="AM145"/>
      <c r="AN145" s="23"/>
      <c r="AO145" s="23"/>
      <c r="AP145" s="23"/>
      <c r="AQ145" s="23"/>
      <c r="AR145" s="23"/>
      <c r="AS145" s="23" t="str">
        <f t="shared" si="31"/>
        <v>-x-</v>
      </c>
      <c r="AT145" s="23" t="str">
        <f t="shared" si="32"/>
        <v>-x-</v>
      </c>
      <c r="AU145"/>
      <c r="AV145" s="39"/>
      <c r="AW145" s="39"/>
      <c r="AX145" s="39"/>
      <c r="AY145" s="39"/>
      <c r="AZ145" s="39"/>
      <c r="BA145" s="39" t="str">
        <f t="shared" si="35"/>
        <v>-x-</v>
      </c>
      <c r="BB145" s="39" t="str">
        <f t="shared" si="36"/>
        <v>-x-</v>
      </c>
    </row>
    <row r="146" spans="1:54" s="10" customFormat="1" x14ac:dyDescent="0.25">
      <c r="A146" s="1"/>
      <c r="B146" s="14"/>
      <c r="C146" s="1"/>
      <c r="D146" s="1"/>
      <c r="E146" s="37"/>
      <c r="F146"/>
      <c r="G146" s="23"/>
      <c r="H146" s="23"/>
      <c r="I146" s="23"/>
      <c r="J146" s="23"/>
      <c r="K146" s="23"/>
      <c r="L146" s="23" t="str">
        <f t="shared" si="28"/>
        <v>-x-</v>
      </c>
      <c r="M146" s="23" t="str">
        <f t="shared" si="29"/>
        <v>-x-</v>
      </c>
      <c r="N146"/>
      <c r="O146" s="23"/>
      <c r="P146" s="23"/>
      <c r="Q146" s="23"/>
      <c r="R146" s="23"/>
      <c r="S146" s="23"/>
      <c r="T146" s="23"/>
      <c r="U146" s="23"/>
      <c r="V146"/>
      <c r="W146" s="16"/>
      <c r="X146" s="16"/>
      <c r="Y146" s="16"/>
      <c r="Z146" s="16"/>
      <c r="AA146" s="16"/>
      <c r="AB146" s="17"/>
      <c r="AC146" s="17"/>
      <c r="AD146"/>
      <c r="AE146" s="23"/>
      <c r="AF146" s="23"/>
      <c r="AG146" s="23"/>
      <c r="AH146" s="23"/>
      <c r="AI146" s="23"/>
      <c r="AJ146" s="23" t="str">
        <f t="shared" si="30"/>
        <v>-x-</v>
      </c>
      <c r="AK146" s="26" t="str">
        <f t="shared" si="33"/>
        <v>-x-</v>
      </c>
      <c r="AL146" s="23" t="str">
        <f t="shared" si="34"/>
        <v>-x-</v>
      </c>
      <c r="AM146"/>
      <c r="AN146" s="23"/>
      <c r="AO146" s="23"/>
      <c r="AP146" s="23"/>
      <c r="AQ146" s="23"/>
      <c r="AR146" s="23"/>
      <c r="AS146" s="23" t="str">
        <f t="shared" si="31"/>
        <v>-x-</v>
      </c>
      <c r="AT146" s="23" t="str">
        <f t="shared" si="32"/>
        <v>-x-</v>
      </c>
      <c r="AU146"/>
      <c r="AV146" s="39"/>
      <c r="AW146" s="39"/>
      <c r="AX146" s="39"/>
      <c r="AY146" s="39"/>
      <c r="AZ146" s="39"/>
      <c r="BA146" s="39" t="str">
        <f t="shared" si="35"/>
        <v>-x-</v>
      </c>
      <c r="BB146" s="39" t="str">
        <f t="shared" si="36"/>
        <v>-x-</v>
      </c>
    </row>
    <row r="147" spans="1:54" s="10" customFormat="1" x14ac:dyDescent="0.25">
      <c r="A147" s="1"/>
      <c r="B147" s="14"/>
      <c r="C147" s="1"/>
      <c r="D147" s="1"/>
      <c r="E147" s="37"/>
      <c r="F147"/>
      <c r="G147" s="23"/>
      <c r="H147" s="23"/>
      <c r="I147" s="23"/>
      <c r="J147" s="23"/>
      <c r="K147" s="23"/>
      <c r="L147" s="23" t="str">
        <f t="shared" si="28"/>
        <v>-x-</v>
      </c>
      <c r="M147" s="23" t="str">
        <f t="shared" si="29"/>
        <v>-x-</v>
      </c>
      <c r="N147"/>
      <c r="O147" s="23"/>
      <c r="P147" s="23"/>
      <c r="Q147" s="23"/>
      <c r="R147" s="23"/>
      <c r="S147" s="23"/>
      <c r="T147" s="23"/>
      <c r="U147" s="23"/>
      <c r="V147"/>
      <c r="W147" s="16"/>
      <c r="X147" s="16"/>
      <c r="Y147" s="16"/>
      <c r="Z147" s="16"/>
      <c r="AA147" s="16"/>
      <c r="AB147" s="17"/>
      <c r="AC147" s="17"/>
      <c r="AD147"/>
      <c r="AE147" s="23"/>
      <c r="AF147" s="23"/>
      <c r="AG147" s="23"/>
      <c r="AH147" s="23"/>
      <c r="AI147" s="23"/>
      <c r="AJ147" s="23" t="str">
        <f t="shared" si="30"/>
        <v>-x-</v>
      </c>
      <c r="AK147" s="26" t="str">
        <f t="shared" si="33"/>
        <v>-x-</v>
      </c>
      <c r="AL147" s="23" t="str">
        <f t="shared" si="34"/>
        <v>-x-</v>
      </c>
      <c r="AM147"/>
      <c r="AN147" s="23"/>
      <c r="AO147" s="23"/>
      <c r="AP147" s="23"/>
      <c r="AQ147" s="23"/>
      <c r="AR147" s="23"/>
      <c r="AS147" s="23" t="str">
        <f t="shared" si="31"/>
        <v>-x-</v>
      </c>
      <c r="AT147" s="23" t="str">
        <f t="shared" si="32"/>
        <v>-x-</v>
      </c>
      <c r="AU147"/>
      <c r="AV147" s="39"/>
      <c r="AW147" s="39"/>
      <c r="AX147" s="39"/>
      <c r="AY147" s="39"/>
      <c r="AZ147" s="39"/>
      <c r="BA147" s="39" t="str">
        <f t="shared" si="35"/>
        <v>-x-</v>
      </c>
      <c r="BB147" s="39" t="str">
        <f t="shared" si="36"/>
        <v>-x-</v>
      </c>
    </row>
    <row r="148" spans="1:54" s="10" customFormat="1" x14ac:dyDescent="0.25">
      <c r="A148" s="1"/>
      <c r="B148" s="14"/>
      <c r="C148" s="1"/>
      <c r="D148" s="1"/>
      <c r="E148" s="37"/>
      <c r="F148"/>
      <c r="G148" s="23"/>
      <c r="H148" s="23"/>
      <c r="I148" s="23"/>
      <c r="J148" s="23"/>
      <c r="K148" s="23"/>
      <c r="L148" s="23" t="str">
        <f t="shared" si="28"/>
        <v>-x-</v>
      </c>
      <c r="M148" s="23" t="str">
        <f t="shared" si="29"/>
        <v>-x-</v>
      </c>
      <c r="N148"/>
      <c r="O148" s="23"/>
      <c r="P148" s="23"/>
      <c r="Q148" s="23"/>
      <c r="R148" s="23"/>
      <c r="S148" s="23"/>
      <c r="T148" s="23"/>
      <c r="U148" s="23"/>
      <c r="V148"/>
      <c r="W148" s="16"/>
      <c r="X148" s="16"/>
      <c r="Y148" s="16"/>
      <c r="Z148" s="16"/>
      <c r="AA148" s="16"/>
      <c r="AB148" s="17"/>
      <c r="AC148" s="17"/>
      <c r="AD148"/>
      <c r="AE148" s="23"/>
      <c r="AF148" s="23"/>
      <c r="AG148" s="23"/>
      <c r="AH148" s="23"/>
      <c r="AI148" s="23"/>
      <c r="AJ148" s="23" t="str">
        <f t="shared" si="30"/>
        <v>-x-</v>
      </c>
      <c r="AK148" s="26" t="str">
        <f t="shared" si="33"/>
        <v>-x-</v>
      </c>
      <c r="AL148" s="23" t="str">
        <f t="shared" si="34"/>
        <v>-x-</v>
      </c>
      <c r="AM148"/>
      <c r="AN148" s="23"/>
      <c r="AO148" s="23"/>
      <c r="AP148" s="23"/>
      <c r="AQ148" s="23"/>
      <c r="AR148" s="23"/>
      <c r="AS148" s="23" t="str">
        <f t="shared" si="31"/>
        <v>-x-</v>
      </c>
      <c r="AT148" s="23" t="str">
        <f t="shared" si="32"/>
        <v>-x-</v>
      </c>
      <c r="AU148"/>
      <c r="AV148" s="39"/>
      <c r="AW148" s="39"/>
      <c r="AX148" s="39"/>
      <c r="AY148" s="39"/>
      <c r="AZ148" s="39"/>
      <c r="BA148" s="39" t="str">
        <f t="shared" si="35"/>
        <v>-x-</v>
      </c>
      <c r="BB148" s="39" t="str">
        <f t="shared" si="36"/>
        <v>-x-</v>
      </c>
    </row>
    <row r="149" spans="1:54" s="10" customFormat="1" x14ac:dyDescent="0.25">
      <c r="A149" s="1"/>
      <c r="B149" s="14"/>
      <c r="C149" s="1"/>
      <c r="D149" s="1"/>
      <c r="E149" s="37"/>
      <c r="F149"/>
      <c r="G149" s="23"/>
      <c r="H149" s="23"/>
      <c r="I149" s="23"/>
      <c r="J149" s="23"/>
      <c r="K149" s="23"/>
      <c r="L149" s="23" t="str">
        <f t="shared" si="28"/>
        <v>-x-</v>
      </c>
      <c r="M149" s="23" t="str">
        <f t="shared" si="29"/>
        <v>-x-</v>
      </c>
      <c r="N149"/>
      <c r="O149" s="23"/>
      <c r="P149" s="23"/>
      <c r="Q149" s="23"/>
      <c r="R149" s="23"/>
      <c r="S149" s="23"/>
      <c r="T149" s="23"/>
      <c r="U149" s="23"/>
      <c r="V149"/>
      <c r="W149" s="16"/>
      <c r="X149" s="16"/>
      <c r="Y149" s="16"/>
      <c r="Z149" s="16"/>
      <c r="AA149" s="16"/>
      <c r="AB149" s="17"/>
      <c r="AC149" s="17"/>
      <c r="AD149"/>
      <c r="AE149" s="23"/>
      <c r="AF149" s="23"/>
      <c r="AG149" s="23"/>
      <c r="AH149" s="23"/>
      <c r="AI149" s="23"/>
      <c r="AJ149" s="23" t="str">
        <f t="shared" si="30"/>
        <v>-x-</v>
      </c>
      <c r="AK149" s="26" t="str">
        <f t="shared" si="33"/>
        <v>-x-</v>
      </c>
      <c r="AL149" s="23" t="str">
        <f t="shared" si="34"/>
        <v>-x-</v>
      </c>
      <c r="AM149"/>
      <c r="AN149" s="23"/>
      <c r="AO149" s="23"/>
      <c r="AP149" s="23"/>
      <c r="AQ149" s="23"/>
      <c r="AR149" s="23"/>
      <c r="AS149" s="23" t="str">
        <f t="shared" si="31"/>
        <v>-x-</v>
      </c>
      <c r="AT149" s="23" t="str">
        <f t="shared" si="32"/>
        <v>-x-</v>
      </c>
      <c r="AU149"/>
      <c r="AV149" s="39"/>
      <c r="AW149" s="39"/>
      <c r="AX149" s="39"/>
      <c r="AY149" s="39"/>
      <c r="AZ149" s="39"/>
      <c r="BA149" s="39" t="str">
        <f t="shared" si="35"/>
        <v>-x-</v>
      </c>
      <c r="BB149" s="39" t="str">
        <f t="shared" si="36"/>
        <v>-x-</v>
      </c>
    </row>
    <row r="150" spans="1:54" s="10" customFormat="1" x14ac:dyDescent="0.25">
      <c r="A150" s="1"/>
      <c r="B150" s="14"/>
      <c r="C150" s="1"/>
      <c r="D150" s="1"/>
      <c r="E150" s="37"/>
      <c r="F150"/>
      <c r="G150" s="23"/>
      <c r="H150" s="23"/>
      <c r="I150" s="23"/>
      <c r="J150" s="23"/>
      <c r="K150" s="23"/>
      <c r="L150" s="23" t="str">
        <f t="shared" si="28"/>
        <v>-x-</v>
      </c>
      <c r="M150" s="23" t="str">
        <f t="shared" si="29"/>
        <v>-x-</v>
      </c>
      <c r="N150"/>
      <c r="O150" s="23"/>
      <c r="P150" s="23"/>
      <c r="Q150" s="23"/>
      <c r="R150" s="23"/>
      <c r="S150" s="23"/>
      <c r="T150" s="23"/>
      <c r="U150" s="23"/>
      <c r="V150"/>
      <c r="W150" s="16"/>
      <c r="X150" s="16"/>
      <c r="Y150" s="16"/>
      <c r="Z150" s="16"/>
      <c r="AA150" s="16"/>
      <c r="AB150" s="17"/>
      <c r="AC150" s="17"/>
      <c r="AD150"/>
      <c r="AE150" s="23"/>
      <c r="AF150" s="23"/>
      <c r="AG150" s="23"/>
      <c r="AH150" s="23"/>
      <c r="AI150" s="23"/>
      <c r="AJ150" s="23" t="str">
        <f t="shared" si="30"/>
        <v>-x-</v>
      </c>
      <c r="AK150" s="26" t="str">
        <f t="shared" si="33"/>
        <v>-x-</v>
      </c>
      <c r="AL150" s="23" t="str">
        <f t="shared" si="34"/>
        <v>-x-</v>
      </c>
      <c r="AM150"/>
      <c r="AN150" s="23"/>
      <c r="AO150" s="23"/>
      <c r="AP150" s="23"/>
      <c r="AQ150" s="23"/>
      <c r="AR150" s="23"/>
      <c r="AS150" s="23" t="str">
        <f t="shared" si="31"/>
        <v>-x-</v>
      </c>
      <c r="AT150" s="23" t="str">
        <f t="shared" si="32"/>
        <v>-x-</v>
      </c>
      <c r="AU150"/>
      <c r="AV150" s="39"/>
      <c r="AW150" s="39"/>
      <c r="AX150" s="39"/>
      <c r="AY150" s="39"/>
      <c r="AZ150" s="39"/>
      <c r="BA150" s="39" t="str">
        <f t="shared" si="35"/>
        <v>-x-</v>
      </c>
      <c r="BB150" s="39" t="str">
        <f t="shared" si="36"/>
        <v>-x-</v>
      </c>
    </row>
    <row r="151" spans="1:54" s="10" customFormat="1" x14ac:dyDescent="0.25">
      <c r="A151" s="1"/>
      <c r="B151" s="14"/>
      <c r="C151" s="1"/>
      <c r="D151" s="1"/>
      <c r="E151" s="37"/>
      <c r="F151"/>
      <c r="G151" s="23"/>
      <c r="H151" s="23"/>
      <c r="I151" s="23"/>
      <c r="J151" s="23"/>
      <c r="K151" s="23"/>
      <c r="L151" s="23" t="str">
        <f t="shared" si="28"/>
        <v>-x-</v>
      </c>
      <c r="M151" s="23" t="str">
        <f t="shared" si="29"/>
        <v>-x-</v>
      </c>
      <c r="N151"/>
      <c r="O151" s="23"/>
      <c r="P151" s="23"/>
      <c r="Q151" s="23"/>
      <c r="R151" s="23"/>
      <c r="S151" s="23"/>
      <c r="T151" s="23"/>
      <c r="U151" s="23"/>
      <c r="V151"/>
      <c r="W151" s="16"/>
      <c r="X151" s="16"/>
      <c r="Y151" s="16"/>
      <c r="Z151" s="16"/>
      <c r="AA151" s="16"/>
      <c r="AB151" s="17"/>
      <c r="AC151" s="17"/>
      <c r="AD151"/>
      <c r="AE151" s="23"/>
      <c r="AF151" s="23"/>
      <c r="AG151" s="23"/>
      <c r="AH151" s="23"/>
      <c r="AI151" s="23"/>
      <c r="AJ151" s="23" t="str">
        <f t="shared" si="30"/>
        <v>-x-</v>
      </c>
      <c r="AK151" s="26" t="str">
        <f t="shared" si="33"/>
        <v>-x-</v>
      </c>
      <c r="AL151" s="23" t="str">
        <f t="shared" si="34"/>
        <v>-x-</v>
      </c>
      <c r="AM151"/>
      <c r="AN151" s="23"/>
      <c r="AO151" s="23"/>
      <c r="AP151" s="23"/>
      <c r="AQ151" s="23"/>
      <c r="AR151" s="23"/>
      <c r="AS151" s="23" t="str">
        <f t="shared" si="31"/>
        <v>-x-</v>
      </c>
      <c r="AT151" s="23" t="str">
        <f t="shared" si="32"/>
        <v>-x-</v>
      </c>
      <c r="AU151"/>
      <c r="AV151" s="39"/>
      <c r="AW151" s="39"/>
      <c r="AX151" s="39"/>
      <c r="AY151" s="39"/>
      <c r="AZ151" s="39"/>
      <c r="BA151" s="39" t="str">
        <f t="shared" si="35"/>
        <v>-x-</v>
      </c>
      <c r="BB151" s="39" t="str">
        <f t="shared" si="36"/>
        <v>-x-</v>
      </c>
    </row>
    <row r="152" spans="1:54" s="10" customFormat="1" x14ac:dyDescent="0.25">
      <c r="A152" s="1"/>
      <c r="B152" s="14"/>
      <c r="C152" s="1"/>
      <c r="D152" s="1"/>
      <c r="E152" s="37"/>
      <c r="F152"/>
      <c r="G152" s="23"/>
      <c r="H152" s="23"/>
      <c r="I152" s="23"/>
      <c r="J152" s="23"/>
      <c r="K152" s="23"/>
      <c r="L152" s="23" t="str">
        <f t="shared" si="28"/>
        <v>-x-</v>
      </c>
      <c r="M152" s="23" t="str">
        <f t="shared" si="29"/>
        <v>-x-</v>
      </c>
      <c r="N152"/>
      <c r="O152" s="23"/>
      <c r="P152" s="23"/>
      <c r="Q152" s="23"/>
      <c r="R152" s="23"/>
      <c r="S152" s="23"/>
      <c r="T152" s="23"/>
      <c r="U152" s="23"/>
      <c r="V152"/>
      <c r="W152" s="16"/>
      <c r="X152" s="16"/>
      <c r="Y152" s="16"/>
      <c r="Z152" s="16"/>
      <c r="AA152" s="16"/>
      <c r="AB152" s="17"/>
      <c r="AC152" s="17"/>
      <c r="AD152"/>
      <c r="AE152" s="23"/>
      <c r="AF152" s="23"/>
      <c r="AG152" s="23"/>
      <c r="AH152" s="23"/>
      <c r="AI152" s="23"/>
      <c r="AJ152" s="23" t="str">
        <f t="shared" si="30"/>
        <v>-x-</v>
      </c>
      <c r="AK152" s="26" t="str">
        <f t="shared" si="33"/>
        <v>-x-</v>
      </c>
      <c r="AL152" s="23" t="str">
        <f t="shared" si="34"/>
        <v>-x-</v>
      </c>
      <c r="AM152"/>
      <c r="AN152" s="23"/>
      <c r="AO152" s="23"/>
      <c r="AP152" s="23"/>
      <c r="AQ152" s="23"/>
      <c r="AR152" s="23"/>
      <c r="AS152" s="23" t="str">
        <f t="shared" si="31"/>
        <v>-x-</v>
      </c>
      <c r="AT152" s="23" t="str">
        <f t="shared" si="32"/>
        <v>-x-</v>
      </c>
      <c r="AU152"/>
      <c r="AV152" s="39"/>
      <c r="AW152" s="39"/>
      <c r="AX152" s="39"/>
      <c r="AY152" s="39"/>
      <c r="AZ152" s="39"/>
      <c r="BA152" s="39" t="str">
        <f t="shared" si="35"/>
        <v>-x-</v>
      </c>
      <c r="BB152" s="39" t="str">
        <f t="shared" si="36"/>
        <v>-x-</v>
      </c>
    </row>
    <row r="153" spans="1:54" s="10" customFormat="1" x14ac:dyDescent="0.25">
      <c r="A153" s="1"/>
      <c r="B153" s="14"/>
      <c r="C153" s="1"/>
      <c r="D153" s="1"/>
      <c r="E153" s="37"/>
      <c r="F153"/>
      <c r="G153" s="23"/>
      <c r="H153" s="23"/>
      <c r="I153" s="23"/>
      <c r="J153" s="23"/>
      <c r="K153" s="23"/>
      <c r="L153" s="23" t="str">
        <f t="shared" si="28"/>
        <v>-x-</v>
      </c>
      <c r="M153" s="23" t="str">
        <f t="shared" si="29"/>
        <v>-x-</v>
      </c>
      <c r="N153"/>
      <c r="O153" s="23"/>
      <c r="P153" s="23"/>
      <c r="Q153" s="23"/>
      <c r="R153" s="23"/>
      <c r="S153" s="23"/>
      <c r="T153" s="23"/>
      <c r="U153" s="23"/>
      <c r="V153"/>
      <c r="W153" s="16"/>
      <c r="X153" s="16"/>
      <c r="Y153" s="16"/>
      <c r="Z153" s="16"/>
      <c r="AA153" s="16"/>
      <c r="AB153" s="17"/>
      <c r="AC153" s="17"/>
      <c r="AD153"/>
      <c r="AE153" s="23"/>
      <c r="AF153" s="23"/>
      <c r="AG153" s="23"/>
      <c r="AH153" s="23"/>
      <c r="AI153" s="23"/>
      <c r="AJ153" s="23" t="str">
        <f t="shared" si="30"/>
        <v>-x-</v>
      </c>
      <c r="AK153" s="26" t="str">
        <f t="shared" si="33"/>
        <v>-x-</v>
      </c>
      <c r="AL153" s="23" t="str">
        <f t="shared" si="34"/>
        <v>-x-</v>
      </c>
      <c r="AM153"/>
      <c r="AN153" s="23"/>
      <c r="AO153" s="23"/>
      <c r="AP153" s="23"/>
      <c r="AQ153" s="23"/>
      <c r="AR153" s="23"/>
      <c r="AS153" s="23" t="str">
        <f t="shared" si="31"/>
        <v>-x-</v>
      </c>
      <c r="AT153" s="23" t="str">
        <f t="shared" si="32"/>
        <v>-x-</v>
      </c>
      <c r="AU153"/>
      <c r="AV153" s="39"/>
      <c r="AW153" s="39"/>
      <c r="AX153" s="39"/>
      <c r="AY153" s="39"/>
      <c r="AZ153" s="39"/>
      <c r="BA153" s="39" t="str">
        <f t="shared" si="35"/>
        <v>-x-</v>
      </c>
      <c r="BB153" s="39" t="str">
        <f t="shared" si="36"/>
        <v>-x-</v>
      </c>
    </row>
    <row r="154" spans="1:54" s="10" customFormat="1" x14ac:dyDescent="0.25">
      <c r="A154" s="1"/>
      <c r="B154" s="14"/>
      <c r="C154" s="1"/>
      <c r="D154" s="1"/>
      <c r="E154" s="37"/>
      <c r="F154"/>
      <c r="G154" s="23"/>
      <c r="H154" s="23"/>
      <c r="I154" s="23"/>
      <c r="J154" s="23"/>
      <c r="K154" s="23"/>
      <c r="L154" s="23" t="str">
        <f t="shared" si="28"/>
        <v>-x-</v>
      </c>
      <c r="M154" s="23" t="str">
        <f t="shared" si="29"/>
        <v>-x-</v>
      </c>
      <c r="N154"/>
      <c r="O154" s="23"/>
      <c r="P154" s="23"/>
      <c r="Q154" s="23"/>
      <c r="R154" s="23"/>
      <c r="S154" s="23"/>
      <c r="T154" s="23"/>
      <c r="U154" s="23"/>
      <c r="V154"/>
      <c r="W154" s="16"/>
      <c r="X154" s="16"/>
      <c r="Y154" s="16"/>
      <c r="Z154" s="16"/>
      <c r="AA154" s="16"/>
      <c r="AB154" s="17"/>
      <c r="AC154" s="17"/>
      <c r="AD154"/>
      <c r="AE154" s="23"/>
      <c r="AF154" s="23"/>
      <c r="AG154" s="23"/>
      <c r="AH154" s="23"/>
      <c r="AI154" s="23"/>
      <c r="AJ154" s="23" t="str">
        <f t="shared" si="30"/>
        <v>-x-</v>
      </c>
      <c r="AK154" s="26" t="str">
        <f t="shared" si="33"/>
        <v>-x-</v>
      </c>
      <c r="AL154" s="23" t="str">
        <f t="shared" si="34"/>
        <v>-x-</v>
      </c>
      <c r="AM154"/>
      <c r="AN154" s="23"/>
      <c r="AO154" s="23"/>
      <c r="AP154" s="23"/>
      <c r="AQ154" s="23"/>
      <c r="AR154" s="23"/>
      <c r="AS154" s="23" t="str">
        <f t="shared" si="31"/>
        <v>-x-</v>
      </c>
      <c r="AT154" s="23" t="str">
        <f t="shared" si="32"/>
        <v>-x-</v>
      </c>
      <c r="AU154"/>
      <c r="AV154" s="39"/>
      <c r="AW154" s="39"/>
      <c r="AX154" s="39"/>
      <c r="AY154" s="39"/>
      <c r="AZ154" s="39"/>
      <c r="BA154" s="39" t="str">
        <f t="shared" si="35"/>
        <v>-x-</v>
      </c>
      <c r="BB154" s="39" t="str">
        <f t="shared" si="36"/>
        <v>-x-</v>
      </c>
    </row>
    <row r="155" spans="1:54" s="10" customFormat="1" x14ac:dyDescent="0.25">
      <c r="A155" s="1"/>
      <c r="B155" s="14"/>
      <c r="C155" s="1"/>
      <c r="D155" s="1"/>
      <c r="E155" s="37"/>
      <c r="F155"/>
      <c r="G155" s="23"/>
      <c r="H155" s="23"/>
      <c r="I155" s="23"/>
      <c r="J155" s="23"/>
      <c r="K155" s="23"/>
      <c r="L155" s="23" t="str">
        <f t="shared" si="28"/>
        <v>-x-</v>
      </c>
      <c r="M155" s="23" t="str">
        <f t="shared" si="29"/>
        <v>-x-</v>
      </c>
      <c r="N155"/>
      <c r="O155" s="23"/>
      <c r="P155" s="23"/>
      <c r="Q155" s="23"/>
      <c r="R155" s="23"/>
      <c r="S155" s="23"/>
      <c r="T155" s="23"/>
      <c r="U155" s="23"/>
      <c r="V155"/>
      <c r="W155" s="16"/>
      <c r="X155" s="16"/>
      <c r="Y155" s="16"/>
      <c r="Z155" s="16"/>
      <c r="AA155" s="16"/>
      <c r="AB155" s="17"/>
      <c r="AC155" s="17"/>
      <c r="AD155"/>
      <c r="AE155" s="23"/>
      <c r="AF155" s="23"/>
      <c r="AG155" s="23"/>
      <c r="AH155" s="23"/>
      <c r="AI155" s="23"/>
      <c r="AJ155" s="23" t="str">
        <f t="shared" si="30"/>
        <v>-x-</v>
      </c>
      <c r="AK155" s="26" t="str">
        <f t="shared" si="33"/>
        <v>-x-</v>
      </c>
      <c r="AL155" s="23" t="str">
        <f t="shared" si="34"/>
        <v>-x-</v>
      </c>
      <c r="AM155"/>
      <c r="AN155" s="23"/>
      <c r="AO155" s="23"/>
      <c r="AP155" s="23"/>
      <c r="AQ155" s="23"/>
      <c r="AR155" s="23"/>
      <c r="AS155" s="23" t="str">
        <f t="shared" si="31"/>
        <v>-x-</v>
      </c>
      <c r="AT155" s="23" t="str">
        <f t="shared" si="32"/>
        <v>-x-</v>
      </c>
      <c r="AU155"/>
      <c r="AV155" s="39"/>
      <c r="AW155" s="39"/>
      <c r="AX155" s="39"/>
      <c r="AY155" s="39"/>
      <c r="AZ155" s="39"/>
      <c r="BA155" s="39" t="str">
        <f t="shared" si="35"/>
        <v>-x-</v>
      </c>
      <c r="BB155" s="39" t="str">
        <f t="shared" si="36"/>
        <v>-x-</v>
      </c>
    </row>
    <row r="156" spans="1:54" s="10" customFormat="1" x14ac:dyDescent="0.25">
      <c r="A156" s="1"/>
      <c r="B156" s="14"/>
      <c r="C156" s="1"/>
      <c r="D156" s="1"/>
      <c r="E156" s="37"/>
      <c r="F156"/>
      <c r="G156" s="23"/>
      <c r="H156" s="23"/>
      <c r="I156" s="23"/>
      <c r="J156" s="23"/>
      <c r="K156" s="23"/>
      <c r="L156" s="23" t="str">
        <f t="shared" si="28"/>
        <v>-x-</v>
      </c>
      <c r="M156" s="23" t="str">
        <f t="shared" si="29"/>
        <v>-x-</v>
      </c>
      <c r="N156"/>
      <c r="O156" s="23"/>
      <c r="P156" s="23"/>
      <c r="Q156" s="23"/>
      <c r="R156" s="23"/>
      <c r="S156" s="23"/>
      <c r="T156" s="23"/>
      <c r="U156" s="23"/>
      <c r="V156"/>
      <c r="W156" s="16"/>
      <c r="X156" s="16"/>
      <c r="Y156" s="16"/>
      <c r="Z156" s="16"/>
      <c r="AA156" s="16"/>
      <c r="AB156" s="17"/>
      <c r="AC156" s="17"/>
      <c r="AD156"/>
      <c r="AE156" s="23"/>
      <c r="AF156" s="23"/>
      <c r="AG156" s="23"/>
      <c r="AH156" s="23"/>
      <c r="AI156" s="23"/>
      <c r="AJ156" s="23" t="str">
        <f t="shared" si="30"/>
        <v>-x-</v>
      </c>
      <c r="AK156" s="26" t="str">
        <f t="shared" si="33"/>
        <v>-x-</v>
      </c>
      <c r="AL156" s="23" t="str">
        <f t="shared" si="34"/>
        <v>-x-</v>
      </c>
      <c r="AM156"/>
      <c r="AN156" s="23"/>
      <c r="AO156" s="23"/>
      <c r="AP156" s="23"/>
      <c r="AQ156" s="23"/>
      <c r="AR156" s="23"/>
      <c r="AS156" s="23" t="str">
        <f t="shared" si="31"/>
        <v>-x-</v>
      </c>
      <c r="AT156" s="23" t="str">
        <f t="shared" si="32"/>
        <v>-x-</v>
      </c>
      <c r="AU156"/>
      <c r="AV156" s="39"/>
      <c r="AW156" s="39"/>
      <c r="AX156" s="39"/>
      <c r="AY156" s="39"/>
      <c r="AZ156" s="39"/>
      <c r="BA156" s="39" t="str">
        <f t="shared" si="35"/>
        <v>-x-</v>
      </c>
      <c r="BB156" s="39" t="str">
        <f t="shared" si="36"/>
        <v>-x-</v>
      </c>
    </row>
    <row r="157" spans="1:54" s="10" customFormat="1" x14ac:dyDescent="0.25">
      <c r="A157" s="1"/>
      <c r="B157" s="14"/>
      <c r="C157" s="1"/>
      <c r="D157" s="1"/>
      <c r="E157" s="37"/>
      <c r="F157"/>
      <c r="G157" s="23"/>
      <c r="H157" s="23"/>
      <c r="I157" s="23"/>
      <c r="J157" s="23"/>
      <c r="K157" s="23"/>
      <c r="L157" s="23" t="str">
        <f t="shared" si="28"/>
        <v>-x-</v>
      </c>
      <c r="M157" s="23" t="str">
        <f t="shared" si="29"/>
        <v>-x-</v>
      </c>
      <c r="N157"/>
      <c r="O157" s="23"/>
      <c r="P157" s="23"/>
      <c r="Q157" s="23"/>
      <c r="R157" s="23"/>
      <c r="S157" s="23"/>
      <c r="T157" s="23"/>
      <c r="U157" s="23"/>
      <c r="V157"/>
      <c r="W157" s="16"/>
      <c r="X157" s="16"/>
      <c r="Y157" s="16"/>
      <c r="Z157" s="16"/>
      <c r="AA157" s="16"/>
      <c r="AB157" s="17"/>
      <c r="AC157" s="17"/>
      <c r="AD157"/>
      <c r="AE157" s="23"/>
      <c r="AF157" s="23"/>
      <c r="AG157" s="23"/>
      <c r="AH157" s="23"/>
      <c r="AI157" s="23"/>
      <c r="AJ157" s="23" t="str">
        <f t="shared" si="30"/>
        <v>-x-</v>
      </c>
      <c r="AK157" s="26" t="str">
        <f t="shared" si="33"/>
        <v>-x-</v>
      </c>
      <c r="AL157" s="23" t="str">
        <f t="shared" si="34"/>
        <v>-x-</v>
      </c>
      <c r="AM157"/>
      <c r="AN157" s="23"/>
      <c r="AO157" s="23"/>
      <c r="AP157" s="23"/>
      <c r="AQ157" s="23"/>
      <c r="AR157" s="23"/>
      <c r="AS157" s="23" t="str">
        <f t="shared" si="31"/>
        <v>-x-</v>
      </c>
      <c r="AT157" s="23" t="str">
        <f t="shared" si="32"/>
        <v>-x-</v>
      </c>
      <c r="AU157"/>
      <c r="AV157" s="39"/>
      <c r="AW157" s="39"/>
      <c r="AX157" s="39"/>
      <c r="AY157" s="39"/>
      <c r="AZ157" s="39"/>
      <c r="BA157" s="39" t="str">
        <f t="shared" si="35"/>
        <v>-x-</v>
      </c>
      <c r="BB157" s="39" t="str">
        <f t="shared" si="36"/>
        <v>-x-</v>
      </c>
    </row>
    <row r="158" spans="1:54" s="10" customFormat="1" x14ac:dyDescent="0.25">
      <c r="A158" s="1"/>
      <c r="B158" s="14"/>
      <c r="C158" s="1"/>
      <c r="D158" s="1"/>
      <c r="E158" s="37"/>
      <c r="F158"/>
      <c r="G158" s="23"/>
      <c r="H158" s="23"/>
      <c r="I158" s="23"/>
      <c r="J158" s="23"/>
      <c r="K158" s="23"/>
      <c r="L158" s="23" t="str">
        <f t="shared" si="28"/>
        <v>-x-</v>
      </c>
      <c r="M158" s="23" t="str">
        <f t="shared" si="29"/>
        <v>-x-</v>
      </c>
      <c r="N158"/>
      <c r="O158" s="23"/>
      <c r="P158" s="23"/>
      <c r="Q158" s="23"/>
      <c r="R158" s="23"/>
      <c r="S158" s="23"/>
      <c r="T158" s="23"/>
      <c r="U158" s="23"/>
      <c r="V158"/>
      <c r="W158" s="16"/>
      <c r="X158" s="16"/>
      <c r="Y158" s="16"/>
      <c r="Z158" s="16"/>
      <c r="AA158" s="16"/>
      <c r="AB158" s="17"/>
      <c r="AC158" s="17"/>
      <c r="AD158"/>
      <c r="AE158" s="23"/>
      <c r="AF158" s="23"/>
      <c r="AG158" s="23"/>
      <c r="AH158" s="23"/>
      <c r="AI158" s="23"/>
      <c r="AJ158" s="23" t="str">
        <f t="shared" si="30"/>
        <v>-x-</v>
      </c>
      <c r="AK158" s="26" t="str">
        <f t="shared" si="33"/>
        <v>-x-</v>
      </c>
      <c r="AL158" s="23" t="str">
        <f t="shared" si="34"/>
        <v>-x-</v>
      </c>
      <c r="AM158"/>
      <c r="AN158" s="23"/>
      <c r="AO158" s="23"/>
      <c r="AP158" s="23"/>
      <c r="AQ158" s="23"/>
      <c r="AR158" s="23"/>
      <c r="AS158" s="23" t="str">
        <f t="shared" si="31"/>
        <v>-x-</v>
      </c>
      <c r="AT158" s="23" t="str">
        <f t="shared" si="32"/>
        <v>-x-</v>
      </c>
      <c r="AU158"/>
      <c r="AV158" s="39"/>
      <c r="AW158" s="39"/>
      <c r="AX158" s="39"/>
      <c r="AY158" s="39"/>
      <c r="AZ158" s="39"/>
      <c r="BA158" s="39" t="str">
        <f t="shared" si="35"/>
        <v>-x-</v>
      </c>
      <c r="BB158" s="39" t="str">
        <f t="shared" si="36"/>
        <v>-x-</v>
      </c>
    </row>
    <row r="159" spans="1:54" s="10" customFormat="1" x14ac:dyDescent="0.25">
      <c r="A159" s="1"/>
      <c r="B159" s="14"/>
      <c r="C159" s="1"/>
      <c r="D159" s="1"/>
      <c r="E159" s="37"/>
      <c r="F159"/>
      <c r="G159" s="23"/>
      <c r="H159" s="23"/>
      <c r="I159" s="23"/>
      <c r="J159" s="23"/>
      <c r="K159" s="23"/>
      <c r="L159" s="23" t="str">
        <f t="shared" si="28"/>
        <v>-x-</v>
      </c>
      <c r="M159" s="23" t="str">
        <f t="shared" si="29"/>
        <v>-x-</v>
      </c>
      <c r="N159"/>
      <c r="O159" s="23"/>
      <c r="P159" s="23"/>
      <c r="Q159" s="23"/>
      <c r="R159" s="23"/>
      <c r="S159" s="23"/>
      <c r="T159" s="23"/>
      <c r="U159" s="23"/>
      <c r="V159"/>
      <c r="W159" s="16"/>
      <c r="X159" s="16"/>
      <c r="Y159" s="16"/>
      <c r="Z159" s="16"/>
      <c r="AA159" s="16"/>
      <c r="AB159" s="17"/>
      <c r="AC159" s="17"/>
      <c r="AD159"/>
      <c r="AE159" s="23"/>
      <c r="AF159" s="23"/>
      <c r="AG159" s="23"/>
      <c r="AH159" s="23"/>
      <c r="AI159" s="23"/>
      <c r="AJ159" s="23" t="str">
        <f t="shared" si="30"/>
        <v>-x-</v>
      </c>
      <c r="AK159" s="26" t="str">
        <f t="shared" si="33"/>
        <v>-x-</v>
      </c>
      <c r="AL159" s="23" t="str">
        <f t="shared" si="34"/>
        <v>-x-</v>
      </c>
      <c r="AM159"/>
      <c r="AN159" s="23"/>
      <c r="AO159" s="23"/>
      <c r="AP159" s="23"/>
      <c r="AQ159" s="23"/>
      <c r="AR159" s="23"/>
      <c r="AS159" s="23" t="str">
        <f t="shared" si="31"/>
        <v>-x-</v>
      </c>
      <c r="AT159" s="23" t="str">
        <f t="shared" si="32"/>
        <v>-x-</v>
      </c>
      <c r="AU159"/>
      <c r="AV159" s="39"/>
      <c r="AW159" s="39"/>
      <c r="AX159" s="39"/>
      <c r="AY159" s="39"/>
      <c r="AZ159" s="39"/>
      <c r="BA159" s="39" t="str">
        <f t="shared" si="35"/>
        <v>-x-</v>
      </c>
      <c r="BB159" s="39" t="str">
        <f t="shared" si="36"/>
        <v>-x-</v>
      </c>
    </row>
    <row r="160" spans="1:54" s="10" customFormat="1" x14ac:dyDescent="0.25">
      <c r="A160" s="1"/>
      <c r="B160" s="14"/>
      <c r="C160" s="1"/>
      <c r="D160" s="1"/>
      <c r="E160" s="37"/>
      <c r="F160"/>
      <c r="G160" s="23"/>
      <c r="H160" s="23"/>
      <c r="I160" s="23"/>
      <c r="J160" s="23"/>
      <c r="K160" s="23"/>
      <c r="L160" s="23" t="str">
        <f t="shared" si="28"/>
        <v>-x-</v>
      </c>
      <c r="M160" s="23" t="str">
        <f t="shared" si="29"/>
        <v>-x-</v>
      </c>
      <c r="N160"/>
      <c r="O160" s="23"/>
      <c r="P160" s="23"/>
      <c r="Q160" s="23"/>
      <c r="R160" s="23"/>
      <c r="S160" s="23"/>
      <c r="T160" s="23"/>
      <c r="U160" s="23"/>
      <c r="V160"/>
      <c r="W160" s="16"/>
      <c r="X160" s="16"/>
      <c r="Y160" s="16"/>
      <c r="Z160" s="16"/>
      <c r="AA160" s="16"/>
      <c r="AB160" s="17"/>
      <c r="AC160" s="17"/>
      <c r="AD160"/>
      <c r="AE160" s="23"/>
      <c r="AF160" s="23"/>
      <c r="AG160" s="23"/>
      <c r="AH160" s="23"/>
      <c r="AI160" s="23"/>
      <c r="AJ160" s="23" t="str">
        <f t="shared" si="30"/>
        <v>-x-</v>
      </c>
      <c r="AK160" s="26" t="str">
        <f t="shared" si="33"/>
        <v>-x-</v>
      </c>
      <c r="AL160" s="23" t="str">
        <f t="shared" si="34"/>
        <v>-x-</v>
      </c>
      <c r="AM160"/>
      <c r="AN160" s="23"/>
      <c r="AO160" s="23"/>
      <c r="AP160" s="23"/>
      <c r="AQ160" s="23"/>
      <c r="AR160" s="23"/>
      <c r="AS160" s="23" t="str">
        <f t="shared" si="31"/>
        <v>-x-</v>
      </c>
      <c r="AT160" s="23" t="str">
        <f t="shared" si="32"/>
        <v>-x-</v>
      </c>
      <c r="AU160"/>
      <c r="AV160" s="39"/>
      <c r="AW160" s="39"/>
      <c r="AX160" s="39"/>
      <c r="AY160" s="39"/>
      <c r="AZ160" s="39"/>
      <c r="BA160" s="39" t="str">
        <f t="shared" si="35"/>
        <v>-x-</v>
      </c>
      <c r="BB160" s="39" t="str">
        <f t="shared" si="36"/>
        <v>-x-</v>
      </c>
    </row>
    <row r="161" spans="1:54" s="10" customFormat="1" x14ac:dyDescent="0.25">
      <c r="A161" s="1"/>
      <c r="B161" s="14"/>
      <c r="C161" s="1"/>
      <c r="D161" s="1"/>
      <c r="E161" s="37"/>
      <c r="F161"/>
      <c r="G161" s="23"/>
      <c r="H161" s="23"/>
      <c r="I161" s="23"/>
      <c r="J161" s="23"/>
      <c r="K161" s="23"/>
      <c r="L161" s="23" t="str">
        <f t="shared" si="28"/>
        <v>-x-</v>
      </c>
      <c r="M161" s="23" t="str">
        <f t="shared" si="29"/>
        <v>-x-</v>
      </c>
      <c r="N161"/>
      <c r="O161" s="23"/>
      <c r="P161" s="23"/>
      <c r="Q161" s="23"/>
      <c r="R161" s="23"/>
      <c r="S161" s="23"/>
      <c r="T161" s="23"/>
      <c r="U161" s="23"/>
      <c r="V161"/>
      <c r="W161" s="16"/>
      <c r="X161" s="16"/>
      <c r="Y161" s="16"/>
      <c r="Z161" s="16"/>
      <c r="AA161" s="16"/>
      <c r="AB161" s="17"/>
      <c r="AC161" s="17"/>
      <c r="AD161"/>
      <c r="AE161" s="23"/>
      <c r="AF161" s="23"/>
      <c r="AG161" s="23"/>
      <c r="AH161" s="23"/>
      <c r="AI161" s="23"/>
      <c r="AJ161" s="23" t="str">
        <f t="shared" si="30"/>
        <v>-x-</v>
      </c>
      <c r="AK161" s="26" t="str">
        <f t="shared" si="33"/>
        <v>-x-</v>
      </c>
      <c r="AL161" s="23" t="str">
        <f t="shared" si="34"/>
        <v>-x-</v>
      </c>
      <c r="AM161"/>
      <c r="AN161" s="23"/>
      <c r="AO161" s="23"/>
      <c r="AP161" s="23"/>
      <c r="AQ161" s="23"/>
      <c r="AR161" s="23"/>
      <c r="AS161" s="23" t="str">
        <f t="shared" si="31"/>
        <v>-x-</v>
      </c>
      <c r="AT161" s="23" t="str">
        <f t="shared" si="32"/>
        <v>-x-</v>
      </c>
      <c r="AU161"/>
      <c r="AV161" s="39"/>
      <c r="AW161" s="39"/>
      <c r="AX161" s="39"/>
      <c r="AY161" s="39"/>
      <c r="AZ161" s="39"/>
      <c r="BA161" s="39" t="str">
        <f t="shared" si="35"/>
        <v>-x-</v>
      </c>
      <c r="BB161" s="39" t="str">
        <f t="shared" si="36"/>
        <v>-x-</v>
      </c>
    </row>
    <row r="162" spans="1:54" s="10" customFormat="1" x14ac:dyDescent="0.25">
      <c r="A162" s="1"/>
      <c r="B162" s="14"/>
      <c r="C162" s="1"/>
      <c r="D162" s="1"/>
      <c r="E162" s="37"/>
      <c r="F162"/>
      <c r="G162" s="23"/>
      <c r="H162" s="23"/>
      <c r="I162" s="23"/>
      <c r="J162" s="23"/>
      <c r="K162" s="23"/>
      <c r="L162" s="23" t="str">
        <f t="shared" si="28"/>
        <v>-x-</v>
      </c>
      <c r="M162" s="23" t="str">
        <f t="shared" si="29"/>
        <v>-x-</v>
      </c>
      <c r="N162"/>
      <c r="O162" s="23"/>
      <c r="P162" s="23"/>
      <c r="Q162" s="23"/>
      <c r="R162" s="23"/>
      <c r="S162" s="23"/>
      <c r="T162" s="23"/>
      <c r="U162" s="23"/>
      <c r="V162"/>
      <c r="W162" s="16"/>
      <c r="X162" s="16"/>
      <c r="Y162" s="16"/>
      <c r="Z162" s="16"/>
      <c r="AA162" s="16"/>
      <c r="AB162" s="17"/>
      <c r="AC162" s="17"/>
      <c r="AD162"/>
      <c r="AE162" s="23"/>
      <c r="AF162" s="23"/>
      <c r="AG162" s="23"/>
      <c r="AH162" s="23"/>
      <c r="AI162" s="23"/>
      <c r="AJ162" s="23" t="str">
        <f t="shared" si="30"/>
        <v>-x-</v>
      </c>
      <c r="AK162" s="26" t="str">
        <f t="shared" si="33"/>
        <v>-x-</v>
      </c>
      <c r="AL162" s="23" t="str">
        <f t="shared" si="34"/>
        <v>-x-</v>
      </c>
      <c r="AM162"/>
      <c r="AN162" s="23"/>
      <c r="AO162" s="23"/>
      <c r="AP162" s="23"/>
      <c r="AQ162" s="23"/>
      <c r="AR162" s="23"/>
      <c r="AS162" s="23" t="str">
        <f t="shared" si="31"/>
        <v>-x-</v>
      </c>
      <c r="AT162" s="23" t="str">
        <f t="shared" si="32"/>
        <v>-x-</v>
      </c>
      <c r="AU162"/>
      <c r="AV162" s="39"/>
      <c r="AW162" s="39"/>
      <c r="AX162" s="39"/>
      <c r="AY162" s="39"/>
      <c r="AZ162" s="39"/>
      <c r="BA162" s="39" t="str">
        <f t="shared" si="35"/>
        <v>-x-</v>
      </c>
      <c r="BB162" s="39" t="str">
        <f t="shared" si="36"/>
        <v>-x-</v>
      </c>
    </row>
    <row r="163" spans="1:54" s="10" customFormat="1" x14ac:dyDescent="0.25">
      <c r="A163" s="1"/>
      <c r="B163" s="14"/>
      <c r="C163" s="1"/>
      <c r="D163" s="1"/>
      <c r="E163" s="37"/>
      <c r="F163"/>
      <c r="G163" s="23"/>
      <c r="H163" s="23"/>
      <c r="I163" s="23"/>
      <c r="J163" s="23"/>
      <c r="K163" s="23"/>
      <c r="L163" s="23" t="str">
        <f t="shared" si="28"/>
        <v>-x-</v>
      </c>
      <c r="M163" s="23" t="str">
        <f t="shared" si="29"/>
        <v>-x-</v>
      </c>
      <c r="N163"/>
      <c r="O163" s="23"/>
      <c r="P163" s="23"/>
      <c r="Q163" s="23"/>
      <c r="R163" s="23"/>
      <c r="S163" s="23"/>
      <c r="T163" s="23"/>
      <c r="U163" s="23"/>
      <c r="V163"/>
      <c r="W163" s="16"/>
      <c r="X163" s="16"/>
      <c r="Y163" s="16"/>
      <c r="Z163" s="16"/>
      <c r="AA163" s="16"/>
      <c r="AB163" s="17"/>
      <c r="AC163" s="17"/>
      <c r="AD163"/>
      <c r="AE163" s="23"/>
      <c r="AF163" s="23"/>
      <c r="AG163" s="23"/>
      <c r="AH163" s="23"/>
      <c r="AI163" s="23"/>
      <c r="AJ163" s="23" t="str">
        <f t="shared" si="30"/>
        <v>-x-</v>
      </c>
      <c r="AK163" s="26" t="str">
        <f t="shared" si="33"/>
        <v>-x-</v>
      </c>
      <c r="AL163" s="23" t="str">
        <f t="shared" si="34"/>
        <v>-x-</v>
      </c>
      <c r="AM163"/>
      <c r="AN163" s="23"/>
      <c r="AO163" s="23"/>
      <c r="AP163" s="23"/>
      <c r="AQ163" s="23"/>
      <c r="AR163" s="23"/>
      <c r="AS163" s="23" t="str">
        <f t="shared" si="31"/>
        <v>-x-</v>
      </c>
      <c r="AT163" s="23" t="str">
        <f t="shared" si="32"/>
        <v>-x-</v>
      </c>
      <c r="AU163"/>
      <c r="AV163" s="39"/>
      <c r="AW163" s="39"/>
      <c r="AX163" s="39"/>
      <c r="AY163" s="39"/>
      <c r="AZ163" s="39"/>
      <c r="BA163" s="39" t="str">
        <f t="shared" si="35"/>
        <v>-x-</v>
      </c>
      <c r="BB163" s="39" t="str">
        <f t="shared" si="36"/>
        <v>-x-</v>
      </c>
    </row>
    <row r="164" spans="1:54" s="10" customFormat="1" x14ac:dyDescent="0.25">
      <c r="A164" s="1"/>
      <c r="B164" s="14"/>
      <c r="C164" s="1"/>
      <c r="D164" s="1"/>
      <c r="E164" s="37"/>
      <c r="F164"/>
      <c r="G164" s="23"/>
      <c r="H164" s="23"/>
      <c r="I164" s="23"/>
      <c r="J164" s="23"/>
      <c r="K164" s="23"/>
      <c r="L164" s="23" t="str">
        <f t="shared" si="28"/>
        <v>-x-</v>
      </c>
      <c r="M164" s="23" t="str">
        <f t="shared" si="29"/>
        <v>-x-</v>
      </c>
      <c r="N164"/>
      <c r="O164" s="23"/>
      <c r="P164" s="23"/>
      <c r="Q164" s="23"/>
      <c r="R164" s="23"/>
      <c r="S164" s="23"/>
      <c r="T164" s="23"/>
      <c r="U164" s="23"/>
      <c r="V164"/>
      <c r="W164" s="16"/>
      <c r="X164" s="16"/>
      <c r="Y164" s="16"/>
      <c r="Z164" s="16"/>
      <c r="AA164" s="16"/>
      <c r="AB164" s="17"/>
      <c r="AC164" s="17"/>
      <c r="AD164"/>
      <c r="AE164" s="23"/>
      <c r="AF164" s="23"/>
      <c r="AG164" s="23"/>
      <c r="AH164" s="23"/>
      <c r="AI164" s="23"/>
      <c r="AJ164" s="23" t="str">
        <f t="shared" si="30"/>
        <v>-x-</v>
      </c>
      <c r="AK164" s="26" t="str">
        <f t="shared" si="33"/>
        <v>-x-</v>
      </c>
      <c r="AL164" s="23" t="str">
        <f t="shared" si="34"/>
        <v>-x-</v>
      </c>
      <c r="AM164"/>
      <c r="AN164" s="23"/>
      <c r="AO164" s="23"/>
      <c r="AP164" s="23"/>
      <c r="AQ164" s="23"/>
      <c r="AR164" s="23"/>
      <c r="AS164" s="23" t="str">
        <f t="shared" si="31"/>
        <v>-x-</v>
      </c>
      <c r="AT164" s="23" t="str">
        <f t="shared" si="32"/>
        <v>-x-</v>
      </c>
      <c r="AU164"/>
      <c r="AV164" s="39"/>
      <c r="AW164" s="39"/>
      <c r="AX164" s="39"/>
      <c r="AY164" s="39"/>
      <c r="AZ164" s="39"/>
      <c r="BA164" s="39" t="str">
        <f t="shared" si="35"/>
        <v>-x-</v>
      </c>
      <c r="BB164" s="39" t="str">
        <f t="shared" si="36"/>
        <v>-x-</v>
      </c>
    </row>
    <row r="165" spans="1:54" s="10" customFormat="1" x14ac:dyDescent="0.25">
      <c r="A165" s="1"/>
      <c r="B165" s="14"/>
      <c r="C165" s="1"/>
      <c r="D165" s="1"/>
      <c r="E165" s="37"/>
      <c r="F165"/>
      <c r="G165" s="23"/>
      <c r="H165" s="23"/>
      <c r="I165" s="23"/>
      <c r="J165" s="23"/>
      <c r="K165" s="23"/>
      <c r="L165" s="23" t="str">
        <f t="shared" si="28"/>
        <v>-x-</v>
      </c>
      <c r="M165" s="23" t="str">
        <f t="shared" si="29"/>
        <v>-x-</v>
      </c>
      <c r="N165"/>
      <c r="O165" s="23"/>
      <c r="P165" s="23"/>
      <c r="Q165" s="23"/>
      <c r="R165" s="23"/>
      <c r="S165" s="23"/>
      <c r="T165" s="23"/>
      <c r="U165" s="23"/>
      <c r="V165"/>
      <c r="W165" s="16"/>
      <c r="X165" s="16"/>
      <c r="Y165" s="16"/>
      <c r="Z165" s="16"/>
      <c r="AA165" s="16"/>
      <c r="AB165" s="17"/>
      <c r="AC165" s="17"/>
      <c r="AD165"/>
      <c r="AE165" s="23"/>
      <c r="AF165" s="23"/>
      <c r="AG165" s="23"/>
      <c r="AH165" s="23"/>
      <c r="AI165" s="23"/>
      <c r="AJ165" s="23" t="str">
        <f t="shared" si="30"/>
        <v>-x-</v>
      </c>
      <c r="AK165" s="26" t="str">
        <f t="shared" si="33"/>
        <v>-x-</v>
      </c>
      <c r="AL165" s="23" t="str">
        <f t="shared" si="34"/>
        <v>-x-</v>
      </c>
      <c r="AM165"/>
      <c r="AN165" s="23"/>
      <c r="AO165" s="23"/>
      <c r="AP165" s="23"/>
      <c r="AQ165" s="23"/>
      <c r="AR165" s="23"/>
      <c r="AS165" s="23" t="str">
        <f t="shared" si="31"/>
        <v>-x-</v>
      </c>
      <c r="AT165" s="23" t="str">
        <f t="shared" si="32"/>
        <v>-x-</v>
      </c>
      <c r="AU165"/>
      <c r="AV165" s="39"/>
      <c r="AW165" s="39"/>
      <c r="AX165" s="39"/>
      <c r="AY165" s="39"/>
      <c r="AZ165" s="39"/>
      <c r="BA165" s="39" t="str">
        <f t="shared" si="35"/>
        <v>-x-</v>
      </c>
      <c r="BB165" s="39" t="str">
        <f t="shared" si="36"/>
        <v>-x-</v>
      </c>
    </row>
    <row r="166" spans="1:54" s="10" customFormat="1" x14ac:dyDescent="0.25">
      <c r="A166" s="1"/>
      <c r="B166" s="14"/>
      <c r="C166" s="1"/>
      <c r="D166" s="1"/>
      <c r="E166" s="37"/>
      <c r="F166"/>
      <c r="G166" s="23"/>
      <c r="H166" s="23"/>
      <c r="I166" s="23"/>
      <c r="J166" s="23"/>
      <c r="K166" s="23"/>
      <c r="L166" s="23" t="str">
        <f t="shared" si="28"/>
        <v>-x-</v>
      </c>
      <c r="M166" s="23" t="str">
        <f t="shared" si="29"/>
        <v>-x-</v>
      </c>
      <c r="N166"/>
      <c r="O166" s="23"/>
      <c r="P166" s="23"/>
      <c r="Q166" s="23"/>
      <c r="R166" s="23"/>
      <c r="S166" s="23"/>
      <c r="T166" s="23"/>
      <c r="U166" s="23"/>
      <c r="V166"/>
      <c r="W166" s="16"/>
      <c r="X166" s="16"/>
      <c r="Y166" s="16"/>
      <c r="Z166" s="16"/>
      <c r="AA166" s="16"/>
      <c r="AB166" s="17"/>
      <c r="AC166" s="17"/>
      <c r="AD166"/>
      <c r="AE166" s="23"/>
      <c r="AF166" s="23"/>
      <c r="AG166" s="23"/>
      <c r="AH166" s="23"/>
      <c r="AI166" s="23"/>
      <c r="AJ166" s="23" t="str">
        <f t="shared" si="30"/>
        <v>-x-</v>
      </c>
      <c r="AK166" s="26" t="str">
        <f t="shared" si="33"/>
        <v>-x-</v>
      </c>
      <c r="AL166" s="23" t="str">
        <f t="shared" si="34"/>
        <v>-x-</v>
      </c>
      <c r="AM166"/>
      <c r="AN166" s="23"/>
      <c r="AO166" s="23"/>
      <c r="AP166" s="23"/>
      <c r="AQ166" s="23"/>
      <c r="AR166" s="23"/>
      <c r="AS166" s="23" t="str">
        <f t="shared" si="31"/>
        <v>-x-</v>
      </c>
      <c r="AT166" s="23" t="str">
        <f t="shared" si="32"/>
        <v>-x-</v>
      </c>
      <c r="AU166"/>
      <c r="AV166" s="39"/>
      <c r="AW166" s="39"/>
      <c r="AX166" s="39"/>
      <c r="AY166" s="39"/>
      <c r="AZ166" s="39"/>
      <c r="BA166" s="39" t="str">
        <f t="shared" si="35"/>
        <v>-x-</v>
      </c>
      <c r="BB166" s="39" t="str">
        <f t="shared" si="36"/>
        <v>-x-</v>
      </c>
    </row>
    <row r="167" spans="1:54" s="10" customFormat="1" x14ac:dyDescent="0.25">
      <c r="A167" s="1"/>
      <c r="B167" s="14"/>
      <c r="C167" s="1"/>
      <c r="D167" s="1"/>
      <c r="E167" s="37"/>
      <c r="F167"/>
      <c r="G167" s="23"/>
      <c r="H167" s="23"/>
      <c r="I167" s="23"/>
      <c r="J167" s="23"/>
      <c r="K167" s="23"/>
      <c r="L167" s="23" t="str">
        <f t="shared" si="28"/>
        <v>-x-</v>
      </c>
      <c r="M167" s="23" t="str">
        <f t="shared" si="29"/>
        <v>-x-</v>
      </c>
      <c r="N167"/>
      <c r="O167" s="23"/>
      <c r="P167" s="23"/>
      <c r="Q167" s="23"/>
      <c r="R167" s="23"/>
      <c r="S167" s="23"/>
      <c r="T167" s="23"/>
      <c r="U167" s="23"/>
      <c r="V167"/>
      <c r="W167" s="16"/>
      <c r="X167" s="16"/>
      <c r="Y167" s="16"/>
      <c r="Z167" s="16"/>
      <c r="AA167" s="16"/>
      <c r="AB167" s="17"/>
      <c r="AC167" s="17"/>
      <c r="AD167"/>
      <c r="AE167" s="23"/>
      <c r="AF167" s="23"/>
      <c r="AG167" s="23"/>
      <c r="AH167" s="23"/>
      <c r="AI167" s="23"/>
      <c r="AJ167" s="23" t="str">
        <f t="shared" si="30"/>
        <v>-x-</v>
      </c>
      <c r="AK167" s="26" t="str">
        <f t="shared" si="33"/>
        <v>-x-</v>
      </c>
      <c r="AL167" s="23" t="str">
        <f t="shared" si="34"/>
        <v>-x-</v>
      </c>
      <c r="AM167"/>
      <c r="AN167" s="23"/>
      <c r="AO167" s="23"/>
      <c r="AP167" s="23"/>
      <c r="AQ167" s="23"/>
      <c r="AR167" s="23"/>
      <c r="AS167" s="23" t="str">
        <f t="shared" si="31"/>
        <v>-x-</v>
      </c>
      <c r="AT167" s="23" t="str">
        <f t="shared" si="32"/>
        <v>-x-</v>
      </c>
      <c r="AU167"/>
      <c r="AV167" s="39"/>
      <c r="AW167" s="39"/>
      <c r="AX167" s="39"/>
      <c r="AY167" s="39"/>
      <c r="AZ167" s="39"/>
      <c r="BA167" s="39" t="str">
        <f t="shared" si="35"/>
        <v>-x-</v>
      </c>
      <c r="BB167" s="39" t="str">
        <f t="shared" si="36"/>
        <v>-x-</v>
      </c>
    </row>
    <row r="168" spans="1:54" s="10" customFormat="1" x14ac:dyDescent="0.25">
      <c r="A168" s="1"/>
      <c r="B168" s="14"/>
      <c r="C168" s="1"/>
      <c r="D168" s="1"/>
      <c r="E168" s="37"/>
      <c r="F168"/>
      <c r="G168" s="23"/>
      <c r="H168" s="23"/>
      <c r="I168" s="23"/>
      <c r="J168" s="23"/>
      <c r="K168" s="23"/>
      <c r="L168" s="23" t="str">
        <f t="shared" si="28"/>
        <v>-x-</v>
      </c>
      <c r="M168" s="23" t="str">
        <f t="shared" si="29"/>
        <v>-x-</v>
      </c>
      <c r="N168"/>
      <c r="O168" s="23"/>
      <c r="P168" s="23"/>
      <c r="Q168" s="23"/>
      <c r="R168" s="23"/>
      <c r="S168" s="23"/>
      <c r="T168" s="23"/>
      <c r="U168" s="23"/>
      <c r="V168"/>
      <c r="W168" s="16"/>
      <c r="X168" s="16"/>
      <c r="Y168" s="16"/>
      <c r="Z168" s="16"/>
      <c r="AA168" s="16"/>
      <c r="AB168" s="17"/>
      <c r="AC168" s="17"/>
      <c r="AD168"/>
      <c r="AE168" s="23"/>
      <c r="AF168" s="23"/>
      <c r="AG168" s="23"/>
      <c r="AH168" s="23"/>
      <c r="AI168" s="23"/>
      <c r="AJ168" s="23" t="str">
        <f t="shared" si="30"/>
        <v>-x-</v>
      </c>
      <c r="AK168" s="26" t="str">
        <f t="shared" si="33"/>
        <v>-x-</v>
      </c>
      <c r="AL168" s="23" t="str">
        <f t="shared" si="34"/>
        <v>-x-</v>
      </c>
      <c r="AM168"/>
      <c r="AN168" s="23"/>
      <c r="AO168" s="23"/>
      <c r="AP168" s="23"/>
      <c r="AQ168" s="23"/>
      <c r="AR168" s="23"/>
      <c r="AS168" s="23" t="str">
        <f t="shared" si="31"/>
        <v>-x-</v>
      </c>
      <c r="AT168" s="23" t="str">
        <f t="shared" si="32"/>
        <v>-x-</v>
      </c>
      <c r="AU168"/>
      <c r="AV168" s="39"/>
      <c r="AW168" s="39"/>
      <c r="AX168" s="39"/>
      <c r="AY168" s="39"/>
      <c r="AZ168" s="39"/>
      <c r="BA168" s="39" t="str">
        <f t="shared" si="35"/>
        <v>-x-</v>
      </c>
      <c r="BB168" s="39" t="str">
        <f t="shared" si="36"/>
        <v>-x-</v>
      </c>
    </row>
    <row r="169" spans="1:54" s="10" customFormat="1" x14ac:dyDescent="0.25">
      <c r="A169" s="1"/>
      <c r="B169" s="14"/>
      <c r="C169" s="1"/>
      <c r="D169" s="1"/>
      <c r="E169" s="37"/>
      <c r="F169"/>
      <c r="G169" s="23"/>
      <c r="H169" s="23"/>
      <c r="I169" s="23"/>
      <c r="J169" s="23"/>
      <c r="K169" s="23"/>
      <c r="L169" s="23" t="str">
        <f t="shared" si="28"/>
        <v>-x-</v>
      </c>
      <c r="M169" s="23" t="str">
        <f t="shared" si="29"/>
        <v>-x-</v>
      </c>
      <c r="N169"/>
      <c r="O169" s="23"/>
      <c r="P169" s="23"/>
      <c r="Q169" s="23"/>
      <c r="R169" s="23"/>
      <c r="S169" s="23"/>
      <c r="T169" s="23"/>
      <c r="U169" s="23"/>
      <c r="V169"/>
      <c r="W169" s="16"/>
      <c r="X169" s="16"/>
      <c r="Y169" s="16"/>
      <c r="Z169" s="16"/>
      <c r="AA169" s="16"/>
      <c r="AB169" s="17"/>
      <c r="AC169" s="17"/>
      <c r="AD169"/>
      <c r="AE169" s="23"/>
      <c r="AF169" s="23"/>
      <c r="AG169" s="23"/>
      <c r="AH169" s="23"/>
      <c r="AI169" s="23"/>
      <c r="AJ169" s="23" t="str">
        <f t="shared" si="30"/>
        <v>-x-</v>
      </c>
      <c r="AK169" s="26" t="str">
        <f t="shared" si="33"/>
        <v>-x-</v>
      </c>
      <c r="AL169" s="23" t="str">
        <f t="shared" si="34"/>
        <v>-x-</v>
      </c>
      <c r="AM169"/>
      <c r="AN169" s="23"/>
      <c r="AO169" s="23"/>
      <c r="AP169" s="23"/>
      <c r="AQ169" s="23"/>
      <c r="AR169" s="23"/>
      <c r="AS169" s="23" t="str">
        <f t="shared" si="31"/>
        <v>-x-</v>
      </c>
      <c r="AT169" s="23" t="str">
        <f t="shared" si="32"/>
        <v>-x-</v>
      </c>
      <c r="AU169"/>
      <c r="AV169" s="39"/>
      <c r="AW169" s="39"/>
      <c r="AX169" s="39"/>
      <c r="AY169" s="39"/>
      <c r="AZ169" s="39"/>
      <c r="BA169" s="39" t="str">
        <f t="shared" si="35"/>
        <v>-x-</v>
      </c>
      <c r="BB169" s="39" t="str">
        <f t="shared" si="36"/>
        <v>-x-</v>
      </c>
    </row>
    <row r="170" spans="1:54" s="10" customFormat="1" x14ac:dyDescent="0.25">
      <c r="A170" s="1"/>
      <c r="B170" s="14"/>
      <c r="C170" s="1"/>
      <c r="D170" s="1"/>
      <c r="E170" s="37"/>
      <c r="F170"/>
      <c r="G170" s="23"/>
      <c r="H170" s="23"/>
      <c r="I170" s="23"/>
      <c r="J170" s="23"/>
      <c r="K170" s="23"/>
      <c r="L170" s="23" t="str">
        <f t="shared" si="28"/>
        <v>-x-</v>
      </c>
      <c r="M170" s="23" t="str">
        <f t="shared" si="29"/>
        <v>-x-</v>
      </c>
      <c r="N170"/>
      <c r="O170" s="23"/>
      <c r="P170" s="23"/>
      <c r="Q170" s="23"/>
      <c r="R170" s="23"/>
      <c r="S170" s="23"/>
      <c r="T170" s="23"/>
      <c r="U170" s="23"/>
      <c r="V170"/>
      <c r="W170" s="16"/>
      <c r="X170" s="16"/>
      <c r="Y170" s="16"/>
      <c r="Z170" s="16"/>
      <c r="AA170" s="16"/>
      <c r="AB170" s="17"/>
      <c r="AC170" s="17"/>
      <c r="AD170"/>
      <c r="AE170" s="23"/>
      <c r="AF170" s="23"/>
      <c r="AG170" s="23"/>
      <c r="AH170" s="23"/>
      <c r="AI170" s="23"/>
      <c r="AJ170" s="23" t="str">
        <f t="shared" si="30"/>
        <v>-x-</v>
      </c>
      <c r="AK170" s="26" t="str">
        <f t="shared" si="33"/>
        <v>-x-</v>
      </c>
      <c r="AL170" s="23" t="str">
        <f t="shared" si="34"/>
        <v>-x-</v>
      </c>
      <c r="AM170"/>
      <c r="AN170" s="23"/>
      <c r="AO170" s="23"/>
      <c r="AP170" s="23"/>
      <c r="AQ170" s="23"/>
      <c r="AR170" s="23"/>
      <c r="AS170" s="23" t="str">
        <f t="shared" si="31"/>
        <v>-x-</v>
      </c>
      <c r="AT170" s="23" t="str">
        <f t="shared" si="32"/>
        <v>-x-</v>
      </c>
      <c r="AU170"/>
      <c r="AV170" s="39"/>
      <c r="AW170" s="39"/>
      <c r="AX170" s="39"/>
      <c r="AY170" s="39"/>
      <c r="AZ170" s="39"/>
      <c r="BA170" s="39" t="str">
        <f t="shared" si="35"/>
        <v>-x-</v>
      </c>
      <c r="BB170" s="39" t="str">
        <f t="shared" si="36"/>
        <v>-x-</v>
      </c>
    </row>
    <row r="171" spans="1:54" s="10" customFormat="1" x14ac:dyDescent="0.25">
      <c r="A171" s="1"/>
      <c r="B171" s="14"/>
      <c r="C171" s="1"/>
      <c r="D171" s="1"/>
      <c r="E171" s="37"/>
      <c r="F171"/>
      <c r="G171" s="23"/>
      <c r="H171" s="23"/>
      <c r="I171" s="23"/>
      <c r="J171" s="23"/>
      <c r="K171" s="23"/>
      <c r="L171" s="23" t="str">
        <f t="shared" si="28"/>
        <v>-x-</v>
      </c>
      <c r="M171" s="23" t="str">
        <f t="shared" si="29"/>
        <v>-x-</v>
      </c>
      <c r="N171"/>
      <c r="O171" s="23"/>
      <c r="P171" s="23"/>
      <c r="Q171" s="23"/>
      <c r="R171" s="23"/>
      <c r="S171" s="23"/>
      <c r="T171" s="23"/>
      <c r="U171" s="23"/>
      <c r="V171"/>
      <c r="W171" s="16"/>
      <c r="X171" s="16"/>
      <c r="Y171" s="16"/>
      <c r="Z171" s="16"/>
      <c r="AA171" s="16"/>
      <c r="AB171" s="17"/>
      <c r="AC171" s="17"/>
      <c r="AD171"/>
      <c r="AE171" s="23"/>
      <c r="AF171" s="23"/>
      <c r="AG171" s="23"/>
      <c r="AH171" s="23"/>
      <c r="AI171" s="23"/>
      <c r="AJ171" s="23" t="str">
        <f t="shared" si="30"/>
        <v>-x-</v>
      </c>
      <c r="AK171" s="26" t="str">
        <f t="shared" si="33"/>
        <v>-x-</v>
      </c>
      <c r="AL171" s="23" t="str">
        <f t="shared" si="34"/>
        <v>-x-</v>
      </c>
      <c r="AM171"/>
      <c r="AN171" s="23"/>
      <c r="AO171" s="23"/>
      <c r="AP171" s="23"/>
      <c r="AQ171" s="23"/>
      <c r="AR171" s="23"/>
      <c r="AS171" s="23" t="str">
        <f t="shared" si="31"/>
        <v>-x-</v>
      </c>
      <c r="AT171" s="23" t="str">
        <f t="shared" si="32"/>
        <v>-x-</v>
      </c>
      <c r="AU171"/>
      <c r="AV171" s="39"/>
      <c r="AW171" s="39"/>
      <c r="AX171" s="39"/>
      <c r="AY171" s="39"/>
      <c r="AZ171" s="39"/>
      <c r="BA171" s="39" t="str">
        <f t="shared" si="35"/>
        <v>-x-</v>
      </c>
      <c r="BB171" s="39" t="str">
        <f t="shared" si="36"/>
        <v>-x-</v>
      </c>
    </row>
    <row r="172" spans="1:54" s="10" customFormat="1" x14ac:dyDescent="0.25">
      <c r="A172" s="1"/>
      <c r="B172" s="14"/>
      <c r="C172" s="1"/>
      <c r="D172" s="1"/>
      <c r="E172" s="37"/>
      <c r="F172"/>
      <c r="G172" s="23"/>
      <c r="H172" s="23"/>
      <c r="I172" s="23"/>
      <c r="J172" s="23"/>
      <c r="K172" s="23"/>
      <c r="L172" s="23" t="str">
        <f t="shared" si="28"/>
        <v>-x-</v>
      </c>
      <c r="M172" s="23" t="str">
        <f t="shared" si="29"/>
        <v>-x-</v>
      </c>
      <c r="N172"/>
      <c r="O172" s="23"/>
      <c r="P172" s="23"/>
      <c r="Q172" s="23"/>
      <c r="R172" s="23"/>
      <c r="S172" s="23"/>
      <c r="T172" s="23"/>
      <c r="U172" s="23"/>
      <c r="V172"/>
      <c r="W172" s="16"/>
      <c r="X172" s="16"/>
      <c r="Y172" s="16"/>
      <c r="Z172" s="16"/>
      <c r="AA172" s="16"/>
      <c r="AB172" s="17"/>
      <c r="AC172" s="17"/>
      <c r="AD172"/>
      <c r="AE172" s="23"/>
      <c r="AF172" s="23"/>
      <c r="AG172" s="23"/>
      <c r="AH172" s="23"/>
      <c r="AI172" s="23"/>
      <c r="AJ172" s="23" t="str">
        <f t="shared" si="30"/>
        <v>-x-</v>
      </c>
      <c r="AK172" s="26" t="str">
        <f t="shared" si="33"/>
        <v>-x-</v>
      </c>
      <c r="AL172" s="23" t="str">
        <f t="shared" si="34"/>
        <v>-x-</v>
      </c>
      <c r="AM172"/>
      <c r="AN172" s="23"/>
      <c r="AO172" s="23"/>
      <c r="AP172" s="23"/>
      <c r="AQ172" s="23"/>
      <c r="AR172" s="23"/>
      <c r="AS172" s="23" t="str">
        <f t="shared" si="31"/>
        <v>-x-</v>
      </c>
      <c r="AT172" s="23" t="str">
        <f t="shared" si="32"/>
        <v>-x-</v>
      </c>
      <c r="AU172"/>
      <c r="AV172" s="39"/>
      <c r="AW172" s="39"/>
      <c r="AX172" s="39"/>
      <c r="AY172" s="39"/>
      <c r="AZ172" s="39"/>
      <c r="BA172" s="39" t="str">
        <f t="shared" si="35"/>
        <v>-x-</v>
      </c>
      <c r="BB172" s="39" t="str">
        <f t="shared" si="36"/>
        <v>-x-</v>
      </c>
    </row>
    <row r="173" spans="1:54" s="10" customFormat="1" x14ac:dyDescent="0.25">
      <c r="A173" s="1"/>
      <c r="B173" s="14"/>
      <c r="C173" s="1"/>
      <c r="D173" s="1"/>
      <c r="E173" s="37"/>
      <c r="F173"/>
      <c r="G173" s="23"/>
      <c r="H173" s="23"/>
      <c r="I173" s="23"/>
      <c r="J173" s="23"/>
      <c r="K173" s="23"/>
      <c r="L173" s="23" t="str">
        <f t="shared" si="28"/>
        <v>-x-</v>
      </c>
      <c r="M173" s="23" t="str">
        <f t="shared" si="29"/>
        <v>-x-</v>
      </c>
      <c r="N173"/>
      <c r="O173" s="23"/>
      <c r="P173" s="23"/>
      <c r="Q173" s="23"/>
      <c r="R173" s="23"/>
      <c r="S173" s="23"/>
      <c r="T173" s="23"/>
      <c r="U173" s="23"/>
      <c r="V173"/>
      <c r="W173" s="16"/>
      <c r="X173" s="16"/>
      <c r="Y173" s="16"/>
      <c r="Z173" s="16"/>
      <c r="AA173" s="16"/>
      <c r="AB173" s="17"/>
      <c r="AC173" s="17"/>
      <c r="AD173"/>
      <c r="AE173" s="23"/>
      <c r="AF173" s="23"/>
      <c r="AG173" s="23"/>
      <c r="AH173" s="23"/>
      <c r="AI173" s="23"/>
      <c r="AJ173" s="23" t="str">
        <f t="shared" si="30"/>
        <v>-x-</v>
      </c>
      <c r="AK173" s="26" t="str">
        <f t="shared" si="33"/>
        <v>-x-</v>
      </c>
      <c r="AL173" s="23" t="str">
        <f t="shared" si="34"/>
        <v>-x-</v>
      </c>
      <c r="AM173"/>
      <c r="AN173" s="23"/>
      <c r="AO173" s="23"/>
      <c r="AP173" s="23"/>
      <c r="AQ173" s="23"/>
      <c r="AR173" s="23"/>
      <c r="AS173" s="23" t="str">
        <f t="shared" si="31"/>
        <v>-x-</v>
      </c>
      <c r="AT173" s="23" t="str">
        <f t="shared" si="32"/>
        <v>-x-</v>
      </c>
      <c r="AU173"/>
      <c r="AV173" s="39"/>
      <c r="AW173" s="39"/>
      <c r="AX173" s="39"/>
      <c r="AY173" s="39"/>
      <c r="AZ173" s="39"/>
      <c r="BA173" s="39" t="str">
        <f t="shared" si="35"/>
        <v>-x-</v>
      </c>
      <c r="BB173" s="39" t="str">
        <f t="shared" si="36"/>
        <v>-x-</v>
      </c>
    </row>
    <row r="174" spans="1:54" s="10" customFormat="1" x14ac:dyDescent="0.25">
      <c r="A174" s="1"/>
      <c r="B174" s="14"/>
      <c r="C174" s="1"/>
      <c r="D174" s="1"/>
      <c r="E174" s="37"/>
      <c r="F174"/>
      <c r="G174" s="23"/>
      <c r="H174" s="23"/>
      <c r="I174" s="23"/>
      <c r="J174" s="23"/>
      <c r="K174" s="23"/>
      <c r="L174" s="23" t="str">
        <f t="shared" si="28"/>
        <v>-x-</v>
      </c>
      <c r="M174" s="23" t="str">
        <f t="shared" si="29"/>
        <v>-x-</v>
      </c>
      <c r="N174"/>
      <c r="O174" s="23"/>
      <c r="P174" s="23"/>
      <c r="Q174" s="23"/>
      <c r="R174" s="23"/>
      <c r="S174" s="23"/>
      <c r="T174" s="23"/>
      <c r="U174" s="23"/>
      <c r="V174"/>
      <c r="W174" s="16"/>
      <c r="X174" s="16"/>
      <c r="Y174" s="16"/>
      <c r="Z174" s="16"/>
      <c r="AA174" s="16"/>
      <c r="AB174" s="17"/>
      <c r="AC174" s="17"/>
      <c r="AD174"/>
      <c r="AE174" s="23"/>
      <c r="AF174" s="23"/>
      <c r="AG174" s="23"/>
      <c r="AH174" s="23"/>
      <c r="AI174" s="23"/>
      <c r="AJ174" s="23" t="str">
        <f t="shared" si="30"/>
        <v>-x-</v>
      </c>
      <c r="AK174" s="26" t="str">
        <f t="shared" si="33"/>
        <v>-x-</v>
      </c>
      <c r="AL174" s="23" t="str">
        <f t="shared" si="34"/>
        <v>-x-</v>
      </c>
      <c r="AM174"/>
      <c r="AN174" s="23"/>
      <c r="AO174" s="23"/>
      <c r="AP174" s="23"/>
      <c r="AQ174" s="23"/>
      <c r="AR174" s="23"/>
      <c r="AS174" s="23" t="str">
        <f t="shared" si="31"/>
        <v>-x-</v>
      </c>
      <c r="AT174" s="23" t="str">
        <f t="shared" si="32"/>
        <v>-x-</v>
      </c>
      <c r="AU174"/>
      <c r="AV174" s="39"/>
      <c r="AW174" s="39"/>
      <c r="AX174" s="39"/>
      <c r="AY174" s="39"/>
      <c r="AZ174" s="39"/>
      <c r="BA174" s="39" t="str">
        <f t="shared" si="35"/>
        <v>-x-</v>
      </c>
      <c r="BB174" s="39" t="str">
        <f t="shared" si="36"/>
        <v>-x-</v>
      </c>
    </row>
    <row r="175" spans="1:54" s="10" customFormat="1" x14ac:dyDescent="0.25">
      <c r="A175" s="1"/>
      <c r="B175" s="14"/>
      <c r="C175" s="1"/>
      <c r="D175" s="1"/>
      <c r="E175" s="37"/>
      <c r="F175"/>
      <c r="G175" s="23"/>
      <c r="H175" s="23"/>
      <c r="I175" s="23"/>
      <c r="J175" s="23"/>
      <c r="K175" s="23"/>
      <c r="L175" s="23" t="str">
        <f t="shared" si="28"/>
        <v>-x-</v>
      </c>
      <c r="M175" s="23" t="str">
        <f t="shared" si="29"/>
        <v>-x-</v>
      </c>
      <c r="N175"/>
      <c r="O175" s="23"/>
      <c r="P175" s="23"/>
      <c r="Q175" s="23"/>
      <c r="R175" s="23"/>
      <c r="S175" s="23"/>
      <c r="T175" s="23"/>
      <c r="U175" s="23"/>
      <c r="V175"/>
      <c r="W175" s="16"/>
      <c r="X175" s="16"/>
      <c r="Y175" s="16"/>
      <c r="Z175" s="16"/>
      <c r="AA175" s="16"/>
      <c r="AB175" s="17"/>
      <c r="AC175" s="17"/>
      <c r="AD175"/>
      <c r="AE175" s="23"/>
      <c r="AF175" s="23"/>
      <c r="AG175" s="23"/>
      <c r="AH175" s="23"/>
      <c r="AI175" s="23"/>
      <c r="AJ175" s="23" t="str">
        <f t="shared" si="30"/>
        <v>-x-</v>
      </c>
      <c r="AK175" s="26" t="str">
        <f t="shared" si="33"/>
        <v>-x-</v>
      </c>
      <c r="AL175" s="23" t="str">
        <f t="shared" si="34"/>
        <v>-x-</v>
      </c>
      <c r="AM175"/>
      <c r="AN175" s="23"/>
      <c r="AO175" s="23"/>
      <c r="AP175" s="23"/>
      <c r="AQ175" s="23"/>
      <c r="AR175" s="23"/>
      <c r="AS175" s="23" t="str">
        <f t="shared" si="31"/>
        <v>-x-</v>
      </c>
      <c r="AT175" s="23" t="str">
        <f t="shared" si="32"/>
        <v>-x-</v>
      </c>
      <c r="AU175"/>
      <c r="AV175" s="39"/>
      <c r="AW175" s="39"/>
      <c r="AX175" s="39"/>
      <c r="AY175" s="39"/>
      <c r="AZ175" s="39"/>
      <c r="BA175" s="39" t="str">
        <f t="shared" si="35"/>
        <v>-x-</v>
      </c>
      <c r="BB175" s="39" t="str">
        <f t="shared" si="36"/>
        <v>-x-</v>
      </c>
    </row>
    <row r="176" spans="1:54" s="10" customFormat="1" x14ac:dyDescent="0.25">
      <c r="A176" s="1"/>
      <c r="B176" s="14"/>
      <c r="C176" s="1"/>
      <c r="D176" s="1"/>
      <c r="E176" s="37"/>
      <c r="F176"/>
      <c r="G176" s="23"/>
      <c r="H176" s="23"/>
      <c r="I176" s="23"/>
      <c r="J176" s="23"/>
      <c r="K176" s="23"/>
      <c r="L176" s="23" t="str">
        <f t="shared" si="28"/>
        <v>-x-</v>
      </c>
      <c r="M176" s="23" t="str">
        <f t="shared" si="29"/>
        <v>-x-</v>
      </c>
      <c r="N176"/>
      <c r="O176" s="23"/>
      <c r="P176" s="23"/>
      <c r="Q176" s="23"/>
      <c r="R176" s="23"/>
      <c r="S176" s="23"/>
      <c r="T176" s="23"/>
      <c r="U176" s="23"/>
      <c r="V176"/>
      <c r="W176" s="16"/>
      <c r="X176" s="16"/>
      <c r="Y176" s="16"/>
      <c r="Z176" s="16"/>
      <c r="AA176" s="16"/>
      <c r="AB176" s="17"/>
      <c r="AC176" s="17"/>
      <c r="AD176"/>
      <c r="AE176" s="23"/>
      <c r="AF176" s="23"/>
      <c r="AG176" s="23"/>
      <c r="AH176" s="23"/>
      <c r="AI176" s="23"/>
      <c r="AJ176" s="23" t="str">
        <f t="shared" si="30"/>
        <v>-x-</v>
      </c>
      <c r="AK176" s="26" t="str">
        <f t="shared" si="33"/>
        <v>-x-</v>
      </c>
      <c r="AL176" s="23" t="str">
        <f t="shared" si="34"/>
        <v>-x-</v>
      </c>
      <c r="AM176"/>
      <c r="AN176" s="23"/>
      <c r="AO176" s="23"/>
      <c r="AP176" s="23"/>
      <c r="AQ176" s="23"/>
      <c r="AR176" s="23"/>
      <c r="AS176" s="23" t="str">
        <f t="shared" si="31"/>
        <v>-x-</v>
      </c>
      <c r="AT176" s="23" t="str">
        <f t="shared" si="32"/>
        <v>-x-</v>
      </c>
      <c r="AU176"/>
      <c r="AV176" s="39"/>
      <c r="AW176" s="39"/>
      <c r="AX176" s="39"/>
      <c r="AY176" s="39"/>
      <c r="AZ176" s="39"/>
      <c r="BA176" s="39" t="str">
        <f t="shared" si="35"/>
        <v>-x-</v>
      </c>
      <c r="BB176" s="39" t="str">
        <f t="shared" si="36"/>
        <v>-x-</v>
      </c>
    </row>
    <row r="177" spans="1:54" s="10" customFormat="1" x14ac:dyDescent="0.25">
      <c r="A177" s="1"/>
      <c r="B177" s="14"/>
      <c r="C177" s="1"/>
      <c r="D177" s="1"/>
      <c r="E177" s="37"/>
      <c r="F177"/>
      <c r="G177" s="23"/>
      <c r="H177" s="23"/>
      <c r="I177" s="23"/>
      <c r="J177" s="23"/>
      <c r="K177" s="23"/>
      <c r="L177" s="23" t="str">
        <f t="shared" si="28"/>
        <v>-x-</v>
      </c>
      <c r="M177" s="23" t="str">
        <f t="shared" si="29"/>
        <v>-x-</v>
      </c>
      <c r="N177"/>
      <c r="O177" s="23"/>
      <c r="P177" s="23"/>
      <c r="Q177" s="23"/>
      <c r="R177" s="23"/>
      <c r="S177" s="23"/>
      <c r="T177" s="23"/>
      <c r="U177" s="23"/>
      <c r="V177"/>
      <c r="W177" s="16"/>
      <c r="X177" s="16"/>
      <c r="Y177" s="16"/>
      <c r="Z177" s="16"/>
      <c r="AA177" s="16"/>
      <c r="AB177" s="17"/>
      <c r="AC177" s="17"/>
      <c r="AD177"/>
      <c r="AE177" s="23"/>
      <c r="AF177" s="23"/>
      <c r="AG177" s="23"/>
      <c r="AH177" s="23"/>
      <c r="AI177" s="23"/>
      <c r="AJ177" s="23" t="str">
        <f t="shared" si="30"/>
        <v>-x-</v>
      </c>
      <c r="AK177" s="26" t="str">
        <f t="shared" si="33"/>
        <v>-x-</v>
      </c>
      <c r="AL177" s="23" t="str">
        <f t="shared" si="34"/>
        <v>-x-</v>
      </c>
      <c r="AM177"/>
      <c r="AN177" s="23"/>
      <c r="AO177" s="23"/>
      <c r="AP177" s="23"/>
      <c r="AQ177" s="23"/>
      <c r="AR177" s="23"/>
      <c r="AS177" s="23" t="str">
        <f t="shared" si="31"/>
        <v>-x-</v>
      </c>
      <c r="AT177" s="23" t="str">
        <f t="shared" si="32"/>
        <v>-x-</v>
      </c>
      <c r="AU177"/>
      <c r="AV177" s="39"/>
      <c r="AW177" s="39"/>
      <c r="AX177" s="39"/>
      <c r="AY177" s="39"/>
      <c r="AZ177" s="39"/>
      <c r="BA177" s="39" t="str">
        <f t="shared" si="35"/>
        <v>-x-</v>
      </c>
      <c r="BB177" s="39" t="str">
        <f t="shared" si="36"/>
        <v>-x-</v>
      </c>
    </row>
    <row r="178" spans="1:54" s="10" customFormat="1" x14ac:dyDescent="0.25">
      <c r="A178" s="1"/>
      <c r="B178" s="14"/>
      <c r="C178" s="1"/>
      <c r="D178" s="1"/>
      <c r="E178" s="37"/>
      <c r="F178"/>
      <c r="G178" s="23"/>
      <c r="H178" s="23"/>
      <c r="I178" s="23"/>
      <c r="J178" s="23"/>
      <c r="K178" s="23"/>
      <c r="L178" s="23" t="str">
        <f t="shared" si="28"/>
        <v>-x-</v>
      </c>
      <c r="M178" s="23" t="str">
        <f t="shared" si="29"/>
        <v>-x-</v>
      </c>
      <c r="N178"/>
      <c r="O178" s="23"/>
      <c r="P178" s="23"/>
      <c r="Q178" s="23"/>
      <c r="R178" s="23"/>
      <c r="S178" s="23"/>
      <c r="T178" s="23"/>
      <c r="U178" s="23"/>
      <c r="V178"/>
      <c r="W178" s="16"/>
      <c r="X178" s="16"/>
      <c r="Y178" s="16"/>
      <c r="Z178" s="16"/>
      <c r="AA178" s="16"/>
      <c r="AB178" s="17"/>
      <c r="AC178" s="17"/>
      <c r="AD178"/>
      <c r="AE178" s="23"/>
      <c r="AF178" s="23"/>
      <c r="AG178" s="23"/>
      <c r="AH178" s="23"/>
      <c r="AI178" s="23"/>
      <c r="AJ178" s="23" t="str">
        <f t="shared" si="30"/>
        <v>-x-</v>
      </c>
      <c r="AK178" s="26" t="str">
        <f t="shared" si="33"/>
        <v>-x-</v>
      </c>
      <c r="AL178" s="23" t="str">
        <f t="shared" si="34"/>
        <v>-x-</v>
      </c>
      <c r="AM178"/>
      <c r="AN178" s="23"/>
      <c r="AO178" s="23"/>
      <c r="AP178" s="23"/>
      <c r="AQ178" s="23"/>
      <c r="AR178" s="23"/>
      <c r="AS178" s="23" t="str">
        <f t="shared" si="31"/>
        <v>-x-</v>
      </c>
      <c r="AT178" s="23" t="str">
        <f t="shared" si="32"/>
        <v>-x-</v>
      </c>
      <c r="AU178"/>
      <c r="AV178" s="39"/>
      <c r="AW178" s="39"/>
      <c r="AX178" s="39"/>
      <c r="AY178" s="39"/>
      <c r="AZ178" s="39"/>
      <c r="BA178" s="39" t="str">
        <f t="shared" si="35"/>
        <v>-x-</v>
      </c>
      <c r="BB178" s="39" t="str">
        <f t="shared" si="36"/>
        <v>-x-</v>
      </c>
    </row>
    <row r="179" spans="1:54" s="10" customFormat="1" x14ac:dyDescent="0.25">
      <c r="A179" s="1"/>
      <c r="B179" s="14"/>
      <c r="C179" s="1"/>
      <c r="D179" s="1"/>
      <c r="E179" s="37"/>
      <c r="F179"/>
      <c r="G179" s="23"/>
      <c r="H179" s="23"/>
      <c r="I179" s="23"/>
      <c r="J179" s="23"/>
      <c r="K179" s="23"/>
      <c r="L179" s="23" t="str">
        <f t="shared" si="28"/>
        <v>-x-</v>
      </c>
      <c r="M179" s="23" t="str">
        <f t="shared" si="29"/>
        <v>-x-</v>
      </c>
      <c r="N179"/>
      <c r="O179" s="23"/>
      <c r="P179" s="23"/>
      <c r="Q179" s="23"/>
      <c r="R179" s="23"/>
      <c r="S179" s="23"/>
      <c r="T179" s="23"/>
      <c r="U179" s="23"/>
      <c r="V179"/>
      <c r="W179" s="16"/>
      <c r="X179" s="16"/>
      <c r="Y179" s="16"/>
      <c r="Z179" s="16"/>
      <c r="AA179" s="16"/>
      <c r="AB179" s="17"/>
      <c r="AC179" s="17"/>
      <c r="AD179"/>
      <c r="AE179" s="23"/>
      <c r="AF179" s="23"/>
      <c r="AG179" s="23"/>
      <c r="AH179" s="23"/>
      <c r="AI179" s="23"/>
      <c r="AJ179" s="23" t="str">
        <f t="shared" si="30"/>
        <v>-x-</v>
      </c>
      <c r="AK179" s="26" t="str">
        <f t="shared" si="33"/>
        <v>-x-</v>
      </c>
      <c r="AL179" s="23" t="str">
        <f t="shared" si="34"/>
        <v>-x-</v>
      </c>
      <c r="AM179"/>
      <c r="AN179" s="23"/>
      <c r="AO179" s="23"/>
      <c r="AP179" s="23"/>
      <c r="AQ179" s="23"/>
      <c r="AR179" s="23"/>
      <c r="AS179" s="23" t="str">
        <f t="shared" si="31"/>
        <v>-x-</v>
      </c>
      <c r="AT179" s="23" t="str">
        <f t="shared" si="32"/>
        <v>-x-</v>
      </c>
      <c r="AU179"/>
      <c r="AV179" s="39"/>
      <c r="AW179" s="39"/>
      <c r="AX179" s="39"/>
      <c r="AY179" s="39"/>
      <c r="AZ179" s="39"/>
      <c r="BA179" s="39" t="str">
        <f t="shared" si="35"/>
        <v>-x-</v>
      </c>
      <c r="BB179" s="39" t="str">
        <f t="shared" si="36"/>
        <v>-x-</v>
      </c>
    </row>
    <row r="180" spans="1:54" s="10" customFormat="1" x14ac:dyDescent="0.25">
      <c r="A180" s="1"/>
      <c r="B180" s="14"/>
      <c r="C180" s="1"/>
      <c r="D180" s="1"/>
      <c r="E180" s="37"/>
      <c r="F180"/>
      <c r="G180" s="23"/>
      <c r="H180" s="23"/>
      <c r="I180" s="23"/>
      <c r="J180" s="23"/>
      <c r="K180" s="23"/>
      <c r="L180" s="23" t="str">
        <f t="shared" si="28"/>
        <v>-x-</v>
      </c>
      <c r="M180" s="23" t="str">
        <f t="shared" si="29"/>
        <v>-x-</v>
      </c>
      <c r="N180"/>
      <c r="O180" s="23"/>
      <c r="P180" s="23"/>
      <c r="Q180" s="23"/>
      <c r="R180" s="23"/>
      <c r="S180" s="23"/>
      <c r="T180" s="23"/>
      <c r="U180" s="23"/>
      <c r="V180"/>
      <c r="W180" s="16"/>
      <c r="X180" s="16"/>
      <c r="Y180" s="16"/>
      <c r="Z180" s="16"/>
      <c r="AA180" s="16"/>
      <c r="AB180" s="17"/>
      <c r="AC180" s="17"/>
      <c r="AD180"/>
      <c r="AE180" s="23"/>
      <c r="AF180" s="23"/>
      <c r="AG180" s="23"/>
      <c r="AH180" s="23"/>
      <c r="AI180" s="23"/>
      <c r="AJ180" s="23" t="str">
        <f t="shared" si="30"/>
        <v>-x-</v>
      </c>
      <c r="AK180" s="26" t="str">
        <f t="shared" si="33"/>
        <v>-x-</v>
      </c>
      <c r="AL180" s="23" t="str">
        <f t="shared" si="34"/>
        <v>-x-</v>
      </c>
      <c r="AM180"/>
      <c r="AN180" s="23"/>
      <c r="AO180" s="23"/>
      <c r="AP180" s="23"/>
      <c r="AQ180" s="23"/>
      <c r="AR180" s="23"/>
      <c r="AS180" s="23" t="str">
        <f t="shared" si="31"/>
        <v>-x-</v>
      </c>
      <c r="AT180" s="23" t="str">
        <f t="shared" si="32"/>
        <v>-x-</v>
      </c>
      <c r="AU180"/>
      <c r="AV180" s="39"/>
      <c r="AW180" s="39"/>
      <c r="AX180" s="39"/>
      <c r="AY180" s="39"/>
      <c r="AZ180" s="39"/>
      <c r="BA180" s="39" t="str">
        <f t="shared" si="35"/>
        <v>-x-</v>
      </c>
      <c r="BB180" s="39" t="str">
        <f t="shared" si="36"/>
        <v>-x-</v>
      </c>
    </row>
    <row r="181" spans="1:54" s="10" customFormat="1" x14ac:dyDescent="0.25">
      <c r="A181" s="1"/>
      <c r="B181" s="14"/>
      <c r="C181" s="1"/>
      <c r="D181" s="1"/>
      <c r="E181" s="37"/>
      <c r="F181"/>
      <c r="G181" s="23"/>
      <c r="H181" s="23"/>
      <c r="I181" s="23"/>
      <c r="J181" s="23"/>
      <c r="K181" s="23"/>
      <c r="L181" s="23" t="str">
        <f t="shared" si="28"/>
        <v>-x-</v>
      </c>
      <c r="M181" s="23" t="str">
        <f t="shared" si="29"/>
        <v>-x-</v>
      </c>
      <c r="N181"/>
      <c r="O181" s="23"/>
      <c r="P181" s="23"/>
      <c r="Q181" s="23"/>
      <c r="R181" s="23"/>
      <c r="S181" s="23"/>
      <c r="T181" s="23"/>
      <c r="U181" s="23"/>
      <c r="V181"/>
      <c r="W181" s="16"/>
      <c r="X181" s="16"/>
      <c r="Y181" s="16"/>
      <c r="Z181" s="16"/>
      <c r="AA181" s="16"/>
      <c r="AB181" s="17"/>
      <c r="AC181" s="17"/>
      <c r="AD181"/>
      <c r="AE181" s="23"/>
      <c r="AF181" s="23"/>
      <c r="AG181" s="23"/>
      <c r="AH181" s="23"/>
      <c r="AI181" s="23"/>
      <c r="AJ181" s="23" t="str">
        <f t="shared" si="30"/>
        <v>-x-</v>
      </c>
      <c r="AK181" s="26" t="str">
        <f t="shared" si="33"/>
        <v>-x-</v>
      </c>
      <c r="AL181" s="23" t="str">
        <f t="shared" si="34"/>
        <v>-x-</v>
      </c>
      <c r="AM181"/>
      <c r="AN181" s="23"/>
      <c r="AO181" s="23"/>
      <c r="AP181" s="23"/>
      <c r="AQ181" s="23"/>
      <c r="AR181" s="23"/>
      <c r="AS181" s="23" t="str">
        <f t="shared" si="31"/>
        <v>-x-</v>
      </c>
      <c r="AT181" s="23" t="str">
        <f t="shared" si="32"/>
        <v>-x-</v>
      </c>
      <c r="AU181"/>
      <c r="AV181" s="39"/>
      <c r="AW181" s="39"/>
      <c r="AX181" s="39"/>
      <c r="AY181" s="39"/>
      <c r="AZ181" s="39"/>
      <c r="BA181" s="39" t="str">
        <f t="shared" si="35"/>
        <v>-x-</v>
      </c>
      <c r="BB181" s="39" t="str">
        <f t="shared" si="36"/>
        <v>-x-</v>
      </c>
    </row>
    <row r="182" spans="1:54" s="10" customFormat="1" x14ac:dyDescent="0.25">
      <c r="A182" s="1"/>
      <c r="B182" s="14"/>
      <c r="C182" s="1"/>
      <c r="D182" s="1"/>
      <c r="E182" s="37"/>
      <c r="F182"/>
      <c r="G182" s="23"/>
      <c r="H182" s="23"/>
      <c r="I182" s="23"/>
      <c r="J182" s="23"/>
      <c r="K182" s="23"/>
      <c r="L182" s="23" t="str">
        <f t="shared" si="28"/>
        <v>-x-</v>
      </c>
      <c r="M182" s="23" t="str">
        <f t="shared" si="29"/>
        <v>-x-</v>
      </c>
      <c r="N182"/>
      <c r="O182" s="23"/>
      <c r="P182" s="23"/>
      <c r="Q182" s="23"/>
      <c r="R182" s="23"/>
      <c r="S182" s="23"/>
      <c r="T182" s="23"/>
      <c r="U182" s="23"/>
      <c r="V182"/>
      <c r="W182" s="16"/>
      <c r="X182" s="16"/>
      <c r="Y182" s="16"/>
      <c r="Z182" s="16"/>
      <c r="AA182" s="16"/>
      <c r="AB182" s="17"/>
      <c r="AC182" s="17"/>
      <c r="AD182"/>
      <c r="AE182" s="23"/>
      <c r="AF182" s="23"/>
      <c r="AG182" s="23"/>
      <c r="AH182" s="23"/>
      <c r="AI182" s="23"/>
      <c r="AJ182" s="23" t="str">
        <f t="shared" si="30"/>
        <v>-x-</v>
      </c>
      <c r="AK182" s="26" t="str">
        <f t="shared" si="33"/>
        <v>-x-</v>
      </c>
      <c r="AL182" s="23" t="str">
        <f t="shared" si="34"/>
        <v>-x-</v>
      </c>
      <c r="AM182"/>
      <c r="AN182" s="23"/>
      <c r="AO182" s="23"/>
      <c r="AP182" s="23"/>
      <c r="AQ182" s="23"/>
      <c r="AR182" s="23"/>
      <c r="AS182" s="23" t="str">
        <f t="shared" si="31"/>
        <v>-x-</v>
      </c>
      <c r="AT182" s="23" t="str">
        <f t="shared" si="32"/>
        <v>-x-</v>
      </c>
      <c r="AU182"/>
      <c r="AV182" s="39"/>
      <c r="AW182" s="39"/>
      <c r="AX182" s="39"/>
      <c r="AY182" s="39"/>
      <c r="AZ182" s="39"/>
      <c r="BA182" s="39" t="str">
        <f t="shared" si="35"/>
        <v>-x-</v>
      </c>
      <c r="BB182" s="39" t="str">
        <f t="shared" si="36"/>
        <v>-x-</v>
      </c>
    </row>
    <row r="183" spans="1:54" s="10" customFormat="1" x14ac:dyDescent="0.25">
      <c r="A183" s="1"/>
      <c r="B183" s="14"/>
      <c r="C183" s="1"/>
      <c r="D183" s="1"/>
      <c r="E183" s="37"/>
      <c r="F183"/>
      <c r="G183" s="23"/>
      <c r="H183" s="23"/>
      <c r="I183" s="23"/>
      <c r="J183" s="23"/>
      <c r="K183" s="23"/>
      <c r="L183" s="23" t="str">
        <f t="shared" si="28"/>
        <v>-x-</v>
      </c>
      <c r="M183" s="23" t="str">
        <f t="shared" si="29"/>
        <v>-x-</v>
      </c>
      <c r="N183"/>
      <c r="O183" s="23"/>
      <c r="P183" s="23"/>
      <c r="Q183" s="23"/>
      <c r="R183" s="23"/>
      <c r="S183" s="23"/>
      <c r="T183" s="23"/>
      <c r="U183" s="23"/>
      <c r="V183"/>
      <c r="W183" s="16"/>
      <c r="X183" s="16"/>
      <c r="Y183" s="16"/>
      <c r="Z183" s="16"/>
      <c r="AA183" s="16"/>
      <c r="AB183" s="17"/>
      <c r="AC183" s="17"/>
      <c r="AD183"/>
      <c r="AE183" s="23"/>
      <c r="AF183" s="23"/>
      <c r="AG183" s="23"/>
      <c r="AH183" s="23"/>
      <c r="AI183" s="23"/>
      <c r="AJ183" s="23" t="str">
        <f t="shared" si="30"/>
        <v>-x-</v>
      </c>
      <c r="AK183" s="26" t="str">
        <f t="shared" si="33"/>
        <v>-x-</v>
      </c>
      <c r="AL183" s="23" t="str">
        <f t="shared" si="34"/>
        <v>-x-</v>
      </c>
      <c r="AM183"/>
      <c r="AN183" s="23"/>
      <c r="AO183" s="23"/>
      <c r="AP183" s="23"/>
      <c r="AQ183" s="23"/>
      <c r="AR183" s="23"/>
      <c r="AS183" s="23" t="str">
        <f t="shared" si="31"/>
        <v>-x-</v>
      </c>
      <c r="AT183" s="23" t="str">
        <f t="shared" si="32"/>
        <v>-x-</v>
      </c>
      <c r="AU183"/>
      <c r="AV183" s="39"/>
      <c r="AW183" s="39"/>
      <c r="AX183" s="39"/>
      <c r="AY183" s="39"/>
      <c r="AZ183" s="39"/>
      <c r="BA183" s="39" t="str">
        <f t="shared" si="35"/>
        <v>-x-</v>
      </c>
      <c r="BB183" s="39" t="str">
        <f t="shared" si="36"/>
        <v>-x-</v>
      </c>
    </row>
    <row r="184" spans="1:54" s="10" customFormat="1" x14ac:dyDescent="0.25">
      <c r="A184" s="1"/>
      <c r="B184" s="14"/>
      <c r="C184" s="1"/>
      <c r="D184" s="1"/>
      <c r="E184" s="37"/>
      <c r="F184"/>
      <c r="G184" s="23"/>
      <c r="H184" s="23"/>
      <c r="I184" s="23"/>
      <c r="J184" s="23"/>
      <c r="K184" s="23"/>
      <c r="L184" s="23" t="str">
        <f t="shared" si="28"/>
        <v>-x-</v>
      </c>
      <c r="M184" s="23" t="str">
        <f t="shared" si="29"/>
        <v>-x-</v>
      </c>
      <c r="N184"/>
      <c r="O184" s="23"/>
      <c r="P184" s="23"/>
      <c r="Q184" s="23"/>
      <c r="R184" s="23"/>
      <c r="S184" s="23"/>
      <c r="T184" s="23"/>
      <c r="U184" s="23"/>
      <c r="V184"/>
      <c r="W184" s="16"/>
      <c r="X184" s="16"/>
      <c r="Y184" s="16"/>
      <c r="Z184" s="16"/>
      <c r="AA184" s="16"/>
      <c r="AB184" s="17"/>
      <c r="AC184" s="17"/>
      <c r="AD184"/>
      <c r="AE184" s="23"/>
      <c r="AF184" s="23"/>
      <c r="AG184" s="23"/>
      <c r="AH184" s="23"/>
      <c r="AI184" s="23"/>
      <c r="AJ184" s="23" t="str">
        <f t="shared" si="30"/>
        <v>-x-</v>
      </c>
      <c r="AK184" s="26" t="str">
        <f t="shared" si="33"/>
        <v>-x-</v>
      </c>
      <c r="AL184" s="23" t="str">
        <f t="shared" si="34"/>
        <v>-x-</v>
      </c>
      <c r="AM184"/>
      <c r="AN184" s="23"/>
      <c r="AO184" s="23"/>
      <c r="AP184" s="23"/>
      <c r="AQ184" s="23"/>
      <c r="AR184" s="23"/>
      <c r="AS184" s="23" t="str">
        <f t="shared" si="31"/>
        <v>-x-</v>
      </c>
      <c r="AT184" s="23" t="str">
        <f t="shared" si="32"/>
        <v>-x-</v>
      </c>
      <c r="AU184"/>
      <c r="AV184" s="39"/>
      <c r="AW184" s="39"/>
      <c r="AX184" s="39"/>
      <c r="AY184" s="39"/>
      <c r="AZ184" s="39"/>
      <c r="BA184" s="39" t="str">
        <f t="shared" si="35"/>
        <v>-x-</v>
      </c>
      <c r="BB184" s="39" t="str">
        <f t="shared" si="36"/>
        <v>-x-</v>
      </c>
    </row>
    <row r="185" spans="1:54" s="10" customFormat="1" x14ac:dyDescent="0.25">
      <c r="A185" s="1"/>
      <c r="B185" s="14"/>
      <c r="C185" s="1"/>
      <c r="D185" s="1"/>
      <c r="E185" s="37"/>
      <c r="F185"/>
      <c r="G185" s="23"/>
      <c r="H185" s="23"/>
      <c r="I185" s="23"/>
      <c r="J185" s="23"/>
      <c r="K185" s="23"/>
      <c r="L185" s="23" t="str">
        <f t="shared" si="28"/>
        <v>-x-</v>
      </c>
      <c r="M185" s="23" t="str">
        <f t="shared" si="29"/>
        <v>-x-</v>
      </c>
      <c r="N185"/>
      <c r="O185" s="23"/>
      <c r="P185" s="23"/>
      <c r="Q185" s="23"/>
      <c r="R185" s="23"/>
      <c r="S185" s="23"/>
      <c r="T185" s="23"/>
      <c r="U185" s="23"/>
      <c r="V185"/>
      <c r="W185" s="16"/>
      <c r="X185" s="16"/>
      <c r="Y185" s="16"/>
      <c r="Z185" s="16"/>
      <c r="AA185" s="16"/>
      <c r="AB185" s="17"/>
      <c r="AC185" s="17"/>
      <c r="AD185"/>
      <c r="AE185" s="23"/>
      <c r="AF185" s="23"/>
      <c r="AG185" s="23"/>
      <c r="AH185" s="23"/>
      <c r="AI185" s="23"/>
      <c r="AJ185" s="23" t="str">
        <f t="shared" si="30"/>
        <v>-x-</v>
      </c>
      <c r="AK185" s="26" t="str">
        <f t="shared" si="33"/>
        <v>-x-</v>
      </c>
      <c r="AL185" s="23" t="str">
        <f t="shared" si="34"/>
        <v>-x-</v>
      </c>
      <c r="AM185"/>
      <c r="AN185" s="23"/>
      <c r="AO185" s="23"/>
      <c r="AP185" s="23"/>
      <c r="AQ185" s="23"/>
      <c r="AR185" s="23"/>
      <c r="AS185" s="23" t="str">
        <f t="shared" si="31"/>
        <v>-x-</v>
      </c>
      <c r="AT185" s="23" t="str">
        <f t="shared" si="32"/>
        <v>-x-</v>
      </c>
      <c r="AU185"/>
      <c r="AV185" s="39"/>
      <c r="AW185" s="39"/>
      <c r="AX185" s="39"/>
      <c r="AY185" s="39"/>
      <c r="AZ185" s="39"/>
      <c r="BA185" s="39" t="str">
        <f t="shared" si="35"/>
        <v>-x-</v>
      </c>
      <c r="BB185" s="39" t="str">
        <f t="shared" si="36"/>
        <v>-x-</v>
      </c>
    </row>
    <row r="186" spans="1:54" s="10" customFormat="1" x14ac:dyDescent="0.25">
      <c r="A186" s="1"/>
      <c r="B186" s="14"/>
      <c r="C186" s="1"/>
      <c r="D186" s="1"/>
      <c r="E186" s="37"/>
      <c r="F186"/>
      <c r="G186" s="23"/>
      <c r="H186" s="23"/>
      <c r="I186" s="23"/>
      <c r="J186" s="23"/>
      <c r="K186" s="23"/>
      <c r="L186" s="23" t="str">
        <f t="shared" si="28"/>
        <v>-x-</v>
      </c>
      <c r="M186" s="23" t="str">
        <f t="shared" si="29"/>
        <v>-x-</v>
      </c>
      <c r="N186"/>
      <c r="O186" s="23"/>
      <c r="P186" s="23"/>
      <c r="Q186" s="23"/>
      <c r="R186" s="23"/>
      <c r="S186" s="23"/>
      <c r="T186" s="23"/>
      <c r="U186" s="23"/>
      <c r="V186"/>
      <c r="W186" s="16"/>
      <c r="X186" s="16"/>
      <c r="Y186" s="16"/>
      <c r="Z186" s="16"/>
      <c r="AA186" s="16"/>
      <c r="AB186" s="17"/>
      <c r="AC186" s="17"/>
      <c r="AD186"/>
      <c r="AE186" s="23"/>
      <c r="AF186" s="23"/>
      <c r="AG186" s="23"/>
      <c r="AH186" s="23"/>
      <c r="AI186" s="23"/>
      <c r="AJ186" s="23" t="str">
        <f t="shared" si="30"/>
        <v>-x-</v>
      </c>
      <c r="AK186" s="26" t="str">
        <f t="shared" si="33"/>
        <v>-x-</v>
      </c>
      <c r="AL186" s="23" t="str">
        <f t="shared" si="34"/>
        <v>-x-</v>
      </c>
      <c r="AM186"/>
      <c r="AN186" s="23"/>
      <c r="AO186" s="23"/>
      <c r="AP186" s="23"/>
      <c r="AQ186" s="23"/>
      <c r="AR186" s="23"/>
      <c r="AS186" s="23" t="str">
        <f t="shared" si="31"/>
        <v>-x-</v>
      </c>
      <c r="AT186" s="23" t="str">
        <f t="shared" si="32"/>
        <v>-x-</v>
      </c>
      <c r="AU186"/>
      <c r="AV186" s="39"/>
      <c r="AW186" s="39"/>
      <c r="AX186" s="39"/>
      <c r="AY186" s="39"/>
      <c r="AZ186" s="39"/>
      <c r="BA186" s="39" t="str">
        <f t="shared" si="35"/>
        <v>-x-</v>
      </c>
      <c r="BB186" s="39" t="str">
        <f t="shared" si="36"/>
        <v>-x-</v>
      </c>
    </row>
    <row r="187" spans="1:54" s="10" customFormat="1" x14ac:dyDescent="0.25">
      <c r="A187" s="1"/>
      <c r="B187" s="14"/>
      <c r="C187" s="1"/>
      <c r="D187" s="1"/>
      <c r="E187" s="37"/>
      <c r="F187"/>
      <c r="G187" s="23"/>
      <c r="H187" s="23"/>
      <c r="I187" s="23"/>
      <c r="J187" s="23"/>
      <c r="K187" s="23"/>
      <c r="L187" s="23" t="str">
        <f t="shared" si="28"/>
        <v>-x-</v>
      </c>
      <c r="M187" s="23" t="str">
        <f t="shared" si="29"/>
        <v>-x-</v>
      </c>
      <c r="N187"/>
      <c r="O187" s="23"/>
      <c r="P187" s="23"/>
      <c r="Q187" s="23"/>
      <c r="R187" s="23"/>
      <c r="S187" s="23"/>
      <c r="T187" s="23"/>
      <c r="U187" s="23"/>
      <c r="V187"/>
      <c r="W187" s="16"/>
      <c r="X187" s="16"/>
      <c r="Y187" s="16"/>
      <c r="Z187" s="16"/>
      <c r="AA187" s="16"/>
      <c r="AB187" s="17"/>
      <c r="AC187" s="17"/>
      <c r="AD187"/>
      <c r="AE187" s="23"/>
      <c r="AF187" s="23"/>
      <c r="AG187" s="23"/>
      <c r="AH187" s="23"/>
      <c r="AI187" s="23"/>
      <c r="AJ187" s="23" t="str">
        <f t="shared" si="30"/>
        <v>-x-</v>
      </c>
      <c r="AK187" s="26" t="str">
        <f t="shared" si="33"/>
        <v>-x-</v>
      </c>
      <c r="AL187" s="23" t="str">
        <f t="shared" si="34"/>
        <v>-x-</v>
      </c>
      <c r="AM187"/>
      <c r="AN187" s="23"/>
      <c r="AO187" s="23"/>
      <c r="AP187" s="23"/>
      <c r="AQ187" s="23"/>
      <c r="AR187" s="23"/>
      <c r="AS187" s="23" t="str">
        <f t="shared" si="31"/>
        <v>-x-</v>
      </c>
      <c r="AT187" s="23" t="str">
        <f t="shared" si="32"/>
        <v>-x-</v>
      </c>
      <c r="AU187"/>
      <c r="AV187" s="39"/>
      <c r="AW187" s="39"/>
      <c r="AX187" s="39"/>
      <c r="AY187" s="39"/>
      <c r="AZ187" s="39"/>
      <c r="BA187" s="39" t="str">
        <f t="shared" si="35"/>
        <v>-x-</v>
      </c>
      <c r="BB187" s="39" t="str">
        <f t="shared" si="36"/>
        <v>-x-</v>
      </c>
    </row>
    <row r="188" spans="1:54" s="10" customFormat="1" x14ac:dyDescent="0.25">
      <c r="A188" s="1"/>
      <c r="B188" s="14"/>
      <c r="C188" s="1"/>
      <c r="D188" s="1"/>
      <c r="E188" s="37"/>
      <c r="F188"/>
      <c r="G188" s="23"/>
      <c r="H188" s="23"/>
      <c r="I188" s="23"/>
      <c r="J188" s="23"/>
      <c r="K188" s="23"/>
      <c r="L188" s="23" t="str">
        <f t="shared" si="28"/>
        <v>-x-</v>
      </c>
      <c r="M188" s="23" t="str">
        <f t="shared" si="29"/>
        <v>-x-</v>
      </c>
      <c r="N188"/>
      <c r="O188" s="23"/>
      <c r="P188" s="23"/>
      <c r="Q188" s="23"/>
      <c r="R188" s="23"/>
      <c r="S188" s="23"/>
      <c r="T188" s="23"/>
      <c r="U188" s="23"/>
      <c r="V188"/>
      <c r="W188" s="16"/>
      <c r="X188" s="16"/>
      <c r="Y188" s="16"/>
      <c r="Z188" s="16"/>
      <c r="AA188" s="16"/>
      <c r="AB188" s="17"/>
      <c r="AC188" s="17"/>
      <c r="AD188"/>
      <c r="AE188" s="23"/>
      <c r="AF188" s="23"/>
      <c r="AG188" s="23"/>
      <c r="AH188" s="23"/>
      <c r="AI188" s="23"/>
      <c r="AJ188" s="23" t="str">
        <f t="shared" si="30"/>
        <v>-x-</v>
      </c>
      <c r="AK188" s="26" t="str">
        <f t="shared" si="33"/>
        <v>-x-</v>
      </c>
      <c r="AL188" s="23" t="str">
        <f t="shared" si="34"/>
        <v>-x-</v>
      </c>
      <c r="AM188"/>
      <c r="AN188" s="23"/>
      <c r="AO188" s="23"/>
      <c r="AP188" s="23"/>
      <c r="AQ188" s="23"/>
      <c r="AR188" s="23"/>
      <c r="AS188" s="23" t="str">
        <f t="shared" si="31"/>
        <v>-x-</v>
      </c>
      <c r="AT188" s="23" t="str">
        <f t="shared" si="32"/>
        <v>-x-</v>
      </c>
      <c r="AU188"/>
      <c r="AV188" s="39"/>
      <c r="AW188" s="39"/>
      <c r="AX188" s="39"/>
      <c r="AY188" s="39"/>
      <c r="AZ188" s="39"/>
      <c r="BA188" s="39" t="str">
        <f t="shared" si="35"/>
        <v>-x-</v>
      </c>
      <c r="BB188" s="39" t="str">
        <f t="shared" si="36"/>
        <v>-x-</v>
      </c>
    </row>
    <row r="189" spans="1:54" s="10" customFormat="1" x14ac:dyDescent="0.25">
      <c r="A189" s="1"/>
      <c r="B189" s="14"/>
      <c r="C189" s="1"/>
      <c r="D189" s="1"/>
      <c r="E189" s="37"/>
      <c r="F189"/>
      <c r="G189" s="23"/>
      <c r="H189" s="23"/>
      <c r="I189" s="23"/>
      <c r="J189" s="23"/>
      <c r="K189" s="23"/>
      <c r="L189" s="23" t="str">
        <f t="shared" si="28"/>
        <v>-x-</v>
      </c>
      <c r="M189" s="23" t="str">
        <f t="shared" si="29"/>
        <v>-x-</v>
      </c>
      <c r="N189"/>
      <c r="O189" s="23"/>
      <c r="P189" s="23"/>
      <c r="Q189" s="23"/>
      <c r="R189" s="23"/>
      <c r="S189" s="23"/>
      <c r="T189" s="23"/>
      <c r="U189" s="23"/>
      <c r="V189"/>
      <c r="W189" s="16"/>
      <c r="X189" s="16"/>
      <c r="Y189" s="16"/>
      <c r="Z189" s="16"/>
      <c r="AA189" s="16"/>
      <c r="AB189" s="17"/>
      <c r="AC189" s="17"/>
      <c r="AD189"/>
      <c r="AE189" s="23"/>
      <c r="AF189" s="23"/>
      <c r="AG189" s="23"/>
      <c r="AH189" s="23"/>
      <c r="AI189" s="23"/>
      <c r="AJ189" s="23" t="str">
        <f t="shared" si="30"/>
        <v>-x-</v>
      </c>
      <c r="AK189" s="26" t="str">
        <f t="shared" si="33"/>
        <v>-x-</v>
      </c>
      <c r="AL189" s="23" t="str">
        <f t="shared" si="34"/>
        <v>-x-</v>
      </c>
      <c r="AM189"/>
      <c r="AN189" s="23"/>
      <c r="AO189" s="23"/>
      <c r="AP189" s="23"/>
      <c r="AQ189" s="23"/>
      <c r="AR189" s="23"/>
      <c r="AS189" s="23" t="str">
        <f t="shared" si="31"/>
        <v>-x-</v>
      </c>
      <c r="AT189" s="23" t="str">
        <f t="shared" si="32"/>
        <v>-x-</v>
      </c>
      <c r="AU189"/>
      <c r="AV189" s="39"/>
      <c r="AW189" s="39"/>
      <c r="AX189" s="39"/>
      <c r="AY189" s="39"/>
      <c r="AZ189" s="39"/>
      <c r="BA189" s="39" t="str">
        <f t="shared" si="35"/>
        <v>-x-</v>
      </c>
      <c r="BB189" s="39" t="str">
        <f t="shared" si="36"/>
        <v>-x-</v>
      </c>
    </row>
    <row r="190" spans="1:54" s="10" customFormat="1" x14ac:dyDescent="0.25">
      <c r="A190" s="1"/>
      <c r="B190" s="14"/>
      <c r="C190" s="1"/>
      <c r="D190" s="1"/>
      <c r="E190" s="37"/>
      <c r="F190"/>
      <c r="G190" s="23"/>
      <c r="H190" s="23"/>
      <c r="I190" s="23"/>
      <c r="J190" s="23"/>
      <c r="K190" s="23"/>
      <c r="L190" s="23" t="str">
        <f t="shared" si="28"/>
        <v>-x-</v>
      </c>
      <c r="M190" s="23" t="str">
        <f t="shared" si="29"/>
        <v>-x-</v>
      </c>
      <c r="N190"/>
      <c r="O190" s="23"/>
      <c r="P190" s="23"/>
      <c r="Q190" s="23"/>
      <c r="R190" s="23"/>
      <c r="S190" s="23"/>
      <c r="T190" s="23"/>
      <c r="U190" s="23"/>
      <c r="V190"/>
      <c r="W190" s="16"/>
      <c r="X190" s="16"/>
      <c r="Y190" s="16"/>
      <c r="Z190" s="16"/>
      <c r="AA190" s="16"/>
      <c r="AB190" s="17"/>
      <c r="AC190" s="17"/>
      <c r="AD190"/>
      <c r="AE190" s="23"/>
      <c r="AF190" s="23"/>
      <c r="AG190" s="23"/>
      <c r="AH190" s="23"/>
      <c r="AI190" s="23"/>
      <c r="AJ190" s="23" t="str">
        <f t="shared" si="30"/>
        <v>-x-</v>
      </c>
      <c r="AK190" s="26" t="str">
        <f t="shared" si="33"/>
        <v>-x-</v>
      </c>
      <c r="AL190" s="23" t="str">
        <f t="shared" si="34"/>
        <v>-x-</v>
      </c>
      <c r="AM190"/>
      <c r="AN190" s="23"/>
      <c r="AO190" s="23"/>
      <c r="AP190" s="23"/>
      <c r="AQ190" s="23"/>
      <c r="AR190" s="23"/>
      <c r="AS190" s="23" t="str">
        <f t="shared" si="31"/>
        <v>-x-</v>
      </c>
      <c r="AT190" s="23" t="str">
        <f t="shared" si="32"/>
        <v>-x-</v>
      </c>
      <c r="AU190"/>
      <c r="AV190" s="39"/>
      <c r="AW190" s="39"/>
      <c r="AX190" s="39"/>
      <c r="AY190" s="39"/>
      <c r="AZ190" s="39"/>
      <c r="BA190" s="39" t="str">
        <f t="shared" si="35"/>
        <v>-x-</v>
      </c>
      <c r="BB190" s="39" t="str">
        <f t="shared" si="36"/>
        <v>-x-</v>
      </c>
    </row>
    <row r="191" spans="1:54" s="10" customFormat="1" x14ac:dyDescent="0.25">
      <c r="A191" s="1"/>
      <c r="B191" s="14"/>
      <c r="C191" s="1"/>
      <c r="D191" s="1"/>
      <c r="E191" s="37"/>
      <c r="F191"/>
      <c r="G191" s="23"/>
      <c r="H191" s="23"/>
      <c r="I191" s="23"/>
      <c r="J191" s="23"/>
      <c r="K191" s="23"/>
      <c r="L191" s="23" t="str">
        <f t="shared" si="28"/>
        <v>-x-</v>
      </c>
      <c r="M191" s="23" t="str">
        <f t="shared" si="29"/>
        <v>-x-</v>
      </c>
      <c r="N191"/>
      <c r="O191" s="23"/>
      <c r="P191" s="23"/>
      <c r="Q191" s="23"/>
      <c r="R191" s="23"/>
      <c r="S191" s="23"/>
      <c r="T191" s="23"/>
      <c r="U191" s="23"/>
      <c r="V191"/>
      <c r="W191" s="16"/>
      <c r="X191" s="16"/>
      <c r="Y191" s="16"/>
      <c r="Z191" s="16"/>
      <c r="AA191" s="16"/>
      <c r="AB191" s="17"/>
      <c r="AC191" s="17"/>
      <c r="AD191"/>
      <c r="AE191" s="23"/>
      <c r="AF191" s="23"/>
      <c r="AG191" s="23"/>
      <c r="AH191" s="23"/>
      <c r="AI191" s="23"/>
      <c r="AJ191" s="23" t="str">
        <f t="shared" si="30"/>
        <v>-x-</v>
      </c>
      <c r="AK191" s="26" t="str">
        <f t="shared" si="33"/>
        <v>-x-</v>
      </c>
      <c r="AL191" s="23" t="str">
        <f t="shared" si="34"/>
        <v>-x-</v>
      </c>
      <c r="AM191"/>
      <c r="AN191" s="23"/>
      <c r="AO191" s="23"/>
      <c r="AP191" s="23"/>
      <c r="AQ191" s="23"/>
      <c r="AR191" s="23"/>
      <c r="AS191" s="23" t="str">
        <f t="shared" si="31"/>
        <v>-x-</v>
      </c>
      <c r="AT191" s="23" t="str">
        <f t="shared" si="32"/>
        <v>-x-</v>
      </c>
      <c r="AU191"/>
      <c r="AV191" s="39"/>
      <c r="AW191" s="39"/>
      <c r="AX191" s="39"/>
      <c r="AY191" s="39"/>
      <c r="AZ191" s="39"/>
      <c r="BA191" s="39" t="str">
        <f t="shared" si="35"/>
        <v>-x-</v>
      </c>
      <c r="BB191" s="39" t="str">
        <f t="shared" si="36"/>
        <v>-x-</v>
      </c>
    </row>
    <row r="192" spans="1:54" s="10" customFormat="1" x14ac:dyDescent="0.25">
      <c r="A192" s="1"/>
      <c r="B192" s="14"/>
      <c r="C192" s="1"/>
      <c r="D192" s="1"/>
      <c r="E192" s="37"/>
      <c r="F192"/>
      <c r="G192" s="23"/>
      <c r="H192" s="23"/>
      <c r="I192" s="23"/>
      <c r="J192" s="23"/>
      <c r="K192" s="23"/>
      <c r="L192" s="23" t="str">
        <f t="shared" si="28"/>
        <v>-x-</v>
      </c>
      <c r="M192" s="23" t="str">
        <f t="shared" si="29"/>
        <v>-x-</v>
      </c>
      <c r="N192"/>
      <c r="O192" s="23"/>
      <c r="P192" s="23"/>
      <c r="Q192" s="23"/>
      <c r="R192" s="23"/>
      <c r="S192" s="23"/>
      <c r="T192" s="23"/>
      <c r="U192" s="23"/>
      <c r="V192"/>
      <c r="W192" s="16"/>
      <c r="X192" s="16"/>
      <c r="Y192" s="16"/>
      <c r="Z192" s="16"/>
      <c r="AA192" s="16"/>
      <c r="AB192" s="17"/>
      <c r="AC192" s="17"/>
      <c r="AD192"/>
      <c r="AE192" s="23"/>
      <c r="AF192" s="23"/>
      <c r="AG192" s="23"/>
      <c r="AH192" s="23"/>
      <c r="AI192" s="23"/>
      <c r="AJ192" s="23" t="str">
        <f t="shared" si="30"/>
        <v>-x-</v>
      </c>
      <c r="AK192" s="26" t="str">
        <f t="shared" si="33"/>
        <v>-x-</v>
      </c>
      <c r="AL192" s="23" t="str">
        <f t="shared" si="34"/>
        <v>-x-</v>
      </c>
      <c r="AM192"/>
      <c r="AN192" s="23"/>
      <c r="AO192" s="23"/>
      <c r="AP192" s="23"/>
      <c r="AQ192" s="23"/>
      <c r="AR192" s="23"/>
      <c r="AS192" s="23" t="str">
        <f t="shared" si="31"/>
        <v>-x-</v>
      </c>
      <c r="AT192" s="23" t="str">
        <f t="shared" si="32"/>
        <v>-x-</v>
      </c>
      <c r="AU192"/>
      <c r="AV192" s="39"/>
      <c r="AW192" s="39"/>
      <c r="AX192" s="39"/>
      <c r="AY192" s="39"/>
      <c r="AZ192" s="39"/>
      <c r="BA192" s="39" t="str">
        <f t="shared" si="35"/>
        <v>-x-</v>
      </c>
      <c r="BB192" s="39" t="str">
        <f t="shared" si="36"/>
        <v>-x-</v>
      </c>
    </row>
    <row r="193" spans="1:54" s="10" customFormat="1" x14ac:dyDescent="0.25">
      <c r="A193" s="1"/>
      <c r="B193" s="14"/>
      <c r="C193" s="1"/>
      <c r="D193" s="1"/>
      <c r="E193" s="37"/>
      <c r="F193"/>
      <c r="G193" s="23"/>
      <c r="H193" s="23"/>
      <c r="I193" s="23"/>
      <c r="J193" s="23"/>
      <c r="K193" s="23"/>
      <c r="L193" s="23" t="str">
        <f t="shared" si="28"/>
        <v>-x-</v>
      </c>
      <c r="M193" s="23" t="str">
        <f t="shared" si="29"/>
        <v>-x-</v>
      </c>
      <c r="N193"/>
      <c r="O193" s="23"/>
      <c r="P193" s="23"/>
      <c r="Q193" s="23"/>
      <c r="R193" s="23"/>
      <c r="S193" s="23"/>
      <c r="T193" s="23"/>
      <c r="U193" s="23"/>
      <c r="V193"/>
      <c r="W193" s="16"/>
      <c r="X193" s="16"/>
      <c r="Y193" s="16"/>
      <c r="Z193" s="16"/>
      <c r="AA193" s="16"/>
      <c r="AB193" s="17"/>
      <c r="AC193" s="17"/>
      <c r="AD193"/>
      <c r="AE193" s="23"/>
      <c r="AF193" s="23"/>
      <c r="AG193" s="23"/>
      <c r="AH193" s="23"/>
      <c r="AI193" s="23"/>
      <c r="AJ193" s="23" t="str">
        <f t="shared" si="30"/>
        <v>-x-</v>
      </c>
      <c r="AK193" s="26" t="str">
        <f t="shared" si="33"/>
        <v>-x-</v>
      </c>
      <c r="AL193" s="23" t="str">
        <f t="shared" si="34"/>
        <v>-x-</v>
      </c>
      <c r="AM193"/>
      <c r="AN193" s="23"/>
      <c r="AO193" s="23"/>
      <c r="AP193" s="23"/>
      <c r="AQ193" s="23"/>
      <c r="AR193" s="23"/>
      <c r="AS193" s="23" t="str">
        <f t="shared" si="31"/>
        <v>-x-</v>
      </c>
      <c r="AT193" s="23" t="str">
        <f t="shared" si="32"/>
        <v>-x-</v>
      </c>
      <c r="AU193"/>
      <c r="AV193" s="39"/>
      <c r="AW193" s="39"/>
      <c r="AX193" s="39"/>
      <c r="AY193" s="39"/>
      <c r="AZ193" s="39"/>
      <c r="BA193" s="39" t="str">
        <f t="shared" si="35"/>
        <v>-x-</v>
      </c>
      <c r="BB193" s="39" t="str">
        <f t="shared" si="36"/>
        <v>-x-</v>
      </c>
    </row>
    <row r="194" spans="1:54" s="10" customFormat="1" x14ac:dyDescent="0.25">
      <c r="A194" s="1"/>
      <c r="B194" s="14"/>
      <c r="C194" s="1"/>
      <c r="D194" s="1"/>
      <c r="E194" s="37"/>
      <c r="F194"/>
      <c r="G194" s="23"/>
      <c r="H194" s="23"/>
      <c r="I194" s="23"/>
      <c r="J194" s="23"/>
      <c r="K194" s="23"/>
      <c r="L194" s="23" t="str">
        <f t="shared" si="28"/>
        <v>-x-</v>
      </c>
      <c r="M194" s="23" t="str">
        <f t="shared" si="29"/>
        <v>-x-</v>
      </c>
      <c r="N194"/>
      <c r="O194" s="23"/>
      <c r="P194" s="23"/>
      <c r="Q194" s="23"/>
      <c r="R194" s="23"/>
      <c r="S194" s="23"/>
      <c r="T194" s="23"/>
      <c r="U194" s="23"/>
      <c r="V194"/>
      <c r="W194" s="16"/>
      <c r="X194" s="16"/>
      <c r="Y194" s="16"/>
      <c r="Z194" s="16"/>
      <c r="AA194" s="16"/>
      <c r="AB194" s="17"/>
      <c r="AC194" s="17"/>
      <c r="AD194"/>
      <c r="AE194" s="23"/>
      <c r="AF194" s="23"/>
      <c r="AG194" s="23"/>
      <c r="AH194" s="23"/>
      <c r="AI194" s="23"/>
      <c r="AJ194" s="23" t="str">
        <f t="shared" si="30"/>
        <v>-x-</v>
      </c>
      <c r="AK194" s="26" t="str">
        <f t="shared" si="33"/>
        <v>-x-</v>
      </c>
      <c r="AL194" s="23" t="str">
        <f t="shared" si="34"/>
        <v>-x-</v>
      </c>
      <c r="AM194"/>
      <c r="AN194" s="23"/>
      <c r="AO194" s="23"/>
      <c r="AP194" s="23"/>
      <c r="AQ194" s="23"/>
      <c r="AR194" s="23"/>
      <c r="AS194" s="23" t="str">
        <f t="shared" si="31"/>
        <v>-x-</v>
      </c>
      <c r="AT194" s="23" t="str">
        <f t="shared" si="32"/>
        <v>-x-</v>
      </c>
      <c r="AU194"/>
      <c r="AV194" s="39"/>
      <c r="AW194" s="39"/>
      <c r="AX194" s="39"/>
      <c r="AY194" s="39"/>
      <c r="AZ194" s="39"/>
      <c r="BA194" s="39" t="str">
        <f t="shared" si="35"/>
        <v>-x-</v>
      </c>
      <c r="BB194" s="39" t="str">
        <f t="shared" si="36"/>
        <v>-x-</v>
      </c>
    </row>
    <row r="195" spans="1:54" s="10" customFormat="1" x14ac:dyDescent="0.25">
      <c r="A195" s="1"/>
      <c r="B195" s="14"/>
      <c r="C195" s="1"/>
      <c r="D195" s="1"/>
      <c r="E195" s="37"/>
      <c r="F195"/>
      <c r="G195" s="23"/>
      <c r="H195" s="23"/>
      <c r="I195" s="23"/>
      <c r="J195" s="23"/>
      <c r="K195" s="23"/>
      <c r="L195" s="23" t="str">
        <f t="shared" si="28"/>
        <v>-x-</v>
      </c>
      <c r="M195" s="23" t="str">
        <f t="shared" si="29"/>
        <v>-x-</v>
      </c>
      <c r="N195"/>
      <c r="O195" s="23"/>
      <c r="P195" s="23"/>
      <c r="Q195" s="23"/>
      <c r="R195" s="23"/>
      <c r="S195" s="23"/>
      <c r="T195" s="23"/>
      <c r="U195" s="23"/>
      <c r="V195"/>
      <c r="W195" s="16"/>
      <c r="X195" s="16"/>
      <c r="Y195" s="16"/>
      <c r="Z195" s="16"/>
      <c r="AA195" s="16"/>
      <c r="AB195" s="17"/>
      <c r="AC195" s="17"/>
      <c r="AD195"/>
      <c r="AE195" s="23"/>
      <c r="AF195" s="23"/>
      <c r="AG195" s="23"/>
      <c r="AH195" s="23"/>
      <c r="AI195" s="23"/>
      <c r="AJ195" s="23" t="str">
        <f t="shared" si="30"/>
        <v>-x-</v>
      </c>
      <c r="AK195" s="26" t="str">
        <f t="shared" si="33"/>
        <v>-x-</v>
      </c>
      <c r="AL195" s="23" t="str">
        <f t="shared" si="34"/>
        <v>-x-</v>
      </c>
      <c r="AM195"/>
      <c r="AN195" s="23"/>
      <c r="AO195" s="23"/>
      <c r="AP195" s="23"/>
      <c r="AQ195" s="23"/>
      <c r="AR195" s="23"/>
      <c r="AS195" s="23" t="str">
        <f t="shared" si="31"/>
        <v>-x-</v>
      </c>
      <c r="AT195" s="23" t="str">
        <f t="shared" si="32"/>
        <v>-x-</v>
      </c>
      <c r="AU195"/>
      <c r="AV195" s="39"/>
      <c r="AW195" s="39"/>
      <c r="AX195" s="39"/>
      <c r="AY195" s="39"/>
      <c r="AZ195" s="39"/>
      <c r="BA195" s="39" t="str">
        <f t="shared" si="35"/>
        <v>-x-</v>
      </c>
      <c r="BB195" s="39" t="str">
        <f t="shared" si="36"/>
        <v>-x-</v>
      </c>
    </row>
    <row r="196" spans="1:54" s="10" customFormat="1" x14ac:dyDescent="0.25">
      <c r="A196" s="1"/>
      <c r="B196" s="14"/>
      <c r="C196" s="1"/>
      <c r="D196" s="1"/>
      <c r="E196" s="37"/>
      <c r="F196"/>
      <c r="G196" s="23"/>
      <c r="H196" s="23"/>
      <c r="I196" s="23"/>
      <c r="J196" s="23"/>
      <c r="K196" s="23"/>
      <c r="L196" s="23" t="str">
        <f t="shared" si="28"/>
        <v>-x-</v>
      </c>
      <c r="M196" s="23" t="str">
        <f t="shared" si="29"/>
        <v>-x-</v>
      </c>
      <c r="N196"/>
      <c r="O196" s="23"/>
      <c r="P196" s="23"/>
      <c r="Q196" s="23"/>
      <c r="R196" s="23"/>
      <c r="S196" s="23"/>
      <c r="T196" s="23"/>
      <c r="U196" s="23"/>
      <c r="V196"/>
      <c r="W196" s="16"/>
      <c r="X196" s="16"/>
      <c r="Y196" s="16"/>
      <c r="Z196" s="16"/>
      <c r="AA196" s="16"/>
      <c r="AB196" s="17"/>
      <c r="AC196" s="17"/>
      <c r="AD196"/>
      <c r="AE196" s="23"/>
      <c r="AF196" s="23"/>
      <c r="AG196" s="23"/>
      <c r="AH196" s="23"/>
      <c r="AI196" s="23"/>
      <c r="AJ196" s="23" t="str">
        <f t="shared" si="30"/>
        <v>-x-</v>
      </c>
      <c r="AK196" s="26" t="str">
        <f t="shared" si="33"/>
        <v>-x-</v>
      </c>
      <c r="AL196" s="23" t="str">
        <f t="shared" si="34"/>
        <v>-x-</v>
      </c>
      <c r="AM196"/>
      <c r="AN196" s="23"/>
      <c r="AO196" s="23"/>
      <c r="AP196" s="23"/>
      <c r="AQ196" s="23"/>
      <c r="AR196" s="23"/>
      <c r="AS196" s="23" t="str">
        <f t="shared" si="31"/>
        <v>-x-</v>
      </c>
      <c r="AT196" s="23" t="str">
        <f t="shared" si="32"/>
        <v>-x-</v>
      </c>
      <c r="AU196"/>
      <c r="AV196" s="39"/>
      <c r="AW196" s="39"/>
      <c r="AX196" s="39"/>
      <c r="AY196" s="39"/>
      <c r="AZ196" s="39"/>
      <c r="BA196" s="39" t="str">
        <f t="shared" si="35"/>
        <v>-x-</v>
      </c>
      <c r="BB196" s="39" t="str">
        <f t="shared" si="36"/>
        <v>-x-</v>
      </c>
    </row>
    <row r="197" spans="1:54" s="10" customFormat="1" x14ac:dyDescent="0.25">
      <c r="A197" s="1"/>
      <c r="B197" s="14"/>
      <c r="C197" s="1"/>
      <c r="D197" s="1"/>
      <c r="E197" s="37"/>
      <c r="F197"/>
      <c r="G197" s="23"/>
      <c r="H197" s="23"/>
      <c r="I197" s="23"/>
      <c r="J197" s="23"/>
      <c r="K197" s="23"/>
      <c r="L197" s="23" t="str">
        <f t="shared" si="28"/>
        <v>-x-</v>
      </c>
      <c r="M197" s="23" t="str">
        <f t="shared" si="29"/>
        <v>-x-</v>
      </c>
      <c r="N197"/>
      <c r="O197" s="23"/>
      <c r="P197" s="23"/>
      <c r="Q197" s="23"/>
      <c r="R197" s="23"/>
      <c r="S197" s="23"/>
      <c r="T197" s="23"/>
      <c r="U197" s="23"/>
      <c r="V197"/>
      <c r="W197" s="16"/>
      <c r="X197" s="16"/>
      <c r="Y197" s="16"/>
      <c r="Z197" s="16"/>
      <c r="AA197" s="16"/>
      <c r="AB197" s="17"/>
      <c r="AC197" s="17"/>
      <c r="AD197"/>
      <c r="AE197" s="23"/>
      <c r="AF197" s="23"/>
      <c r="AG197" s="23"/>
      <c r="AH197" s="23"/>
      <c r="AI197" s="23"/>
      <c r="AJ197" s="23" t="str">
        <f t="shared" si="30"/>
        <v>-x-</v>
      </c>
      <c r="AK197" s="26" t="str">
        <f t="shared" si="33"/>
        <v>-x-</v>
      </c>
      <c r="AL197" s="23" t="str">
        <f t="shared" si="34"/>
        <v>-x-</v>
      </c>
      <c r="AM197"/>
      <c r="AN197" s="23"/>
      <c r="AO197" s="23"/>
      <c r="AP197" s="23"/>
      <c r="AQ197" s="23"/>
      <c r="AR197" s="23"/>
      <c r="AS197" s="23" t="str">
        <f t="shared" si="31"/>
        <v>-x-</v>
      </c>
      <c r="AT197" s="23" t="str">
        <f t="shared" si="32"/>
        <v>-x-</v>
      </c>
      <c r="AU197"/>
      <c r="AV197" s="39"/>
      <c r="AW197" s="39"/>
      <c r="AX197" s="39"/>
      <c r="AY197" s="39"/>
      <c r="AZ197" s="39"/>
      <c r="BA197" s="39" t="str">
        <f t="shared" si="35"/>
        <v>-x-</v>
      </c>
      <c r="BB197" s="39" t="str">
        <f t="shared" si="36"/>
        <v>-x-</v>
      </c>
    </row>
    <row r="198" spans="1:54" s="10" customFormat="1" x14ac:dyDescent="0.25">
      <c r="A198" s="1"/>
      <c r="B198" s="14"/>
      <c r="C198" s="1"/>
      <c r="D198" s="1"/>
      <c r="E198" s="37"/>
      <c r="F198"/>
      <c r="G198" s="23"/>
      <c r="H198" s="23"/>
      <c r="I198" s="23"/>
      <c r="J198" s="23"/>
      <c r="K198" s="23"/>
      <c r="L198" s="23" t="str">
        <f t="shared" si="28"/>
        <v>-x-</v>
      </c>
      <c r="M198" s="23" t="str">
        <f t="shared" si="29"/>
        <v>-x-</v>
      </c>
      <c r="N198"/>
      <c r="O198" s="23"/>
      <c r="P198" s="23"/>
      <c r="Q198" s="23"/>
      <c r="R198" s="23"/>
      <c r="S198" s="23"/>
      <c r="T198" s="23"/>
      <c r="U198" s="23"/>
      <c r="V198"/>
      <c r="W198" s="16"/>
      <c r="X198" s="16"/>
      <c r="Y198" s="16"/>
      <c r="Z198" s="16"/>
      <c r="AA198" s="16"/>
      <c r="AB198" s="17"/>
      <c r="AC198" s="17"/>
      <c r="AD198"/>
      <c r="AE198" s="23"/>
      <c r="AF198" s="23"/>
      <c r="AG198" s="23"/>
      <c r="AH198" s="23"/>
      <c r="AI198" s="23"/>
      <c r="AJ198" s="23" t="str">
        <f t="shared" si="30"/>
        <v>-x-</v>
      </c>
      <c r="AK198" s="26" t="str">
        <f t="shared" si="33"/>
        <v>-x-</v>
      </c>
      <c r="AL198" s="23" t="str">
        <f t="shared" si="34"/>
        <v>-x-</v>
      </c>
      <c r="AM198"/>
      <c r="AN198" s="23"/>
      <c r="AO198" s="23"/>
      <c r="AP198" s="23"/>
      <c r="AQ198" s="23"/>
      <c r="AR198" s="23"/>
      <c r="AS198" s="23" t="str">
        <f t="shared" si="31"/>
        <v>-x-</v>
      </c>
      <c r="AT198" s="23" t="str">
        <f t="shared" si="32"/>
        <v>-x-</v>
      </c>
      <c r="AU198"/>
      <c r="AV198" s="39"/>
      <c r="AW198" s="39"/>
      <c r="AX198" s="39"/>
      <c r="AY198" s="39"/>
      <c r="AZ198" s="39"/>
      <c r="BA198" s="39" t="str">
        <f t="shared" si="35"/>
        <v>-x-</v>
      </c>
      <c r="BB198" s="39" t="str">
        <f t="shared" si="36"/>
        <v>-x-</v>
      </c>
    </row>
    <row r="199" spans="1:54" s="10" customFormat="1" x14ac:dyDescent="0.25">
      <c r="A199" s="1"/>
      <c r="B199" s="14"/>
      <c r="C199" s="1"/>
      <c r="D199" s="1"/>
      <c r="E199" s="37"/>
      <c r="F199"/>
      <c r="G199" s="23"/>
      <c r="H199" s="23"/>
      <c r="I199" s="23"/>
      <c r="J199" s="23"/>
      <c r="K199" s="23"/>
      <c r="L199" s="23" t="str">
        <f t="shared" si="28"/>
        <v>-x-</v>
      </c>
      <c r="M199" s="23" t="str">
        <f t="shared" si="29"/>
        <v>-x-</v>
      </c>
      <c r="N199"/>
      <c r="O199" s="23"/>
      <c r="P199" s="23"/>
      <c r="Q199" s="23"/>
      <c r="R199" s="23"/>
      <c r="S199" s="23"/>
      <c r="T199" s="23"/>
      <c r="U199" s="23"/>
      <c r="V199"/>
      <c r="W199" s="16"/>
      <c r="X199" s="16"/>
      <c r="Y199" s="16"/>
      <c r="Z199" s="16"/>
      <c r="AA199" s="16"/>
      <c r="AB199" s="17"/>
      <c r="AC199" s="17"/>
      <c r="AD199"/>
      <c r="AE199" s="23"/>
      <c r="AF199" s="23"/>
      <c r="AG199" s="23"/>
      <c r="AH199" s="23"/>
      <c r="AI199" s="23"/>
      <c r="AJ199" s="23" t="str">
        <f t="shared" si="30"/>
        <v>-x-</v>
      </c>
      <c r="AK199" s="26" t="str">
        <f t="shared" si="33"/>
        <v>-x-</v>
      </c>
      <c r="AL199" s="23" t="str">
        <f t="shared" si="34"/>
        <v>-x-</v>
      </c>
      <c r="AM199"/>
      <c r="AN199" s="23"/>
      <c r="AO199" s="23"/>
      <c r="AP199" s="23"/>
      <c r="AQ199" s="23"/>
      <c r="AR199" s="23"/>
      <c r="AS199" s="23" t="str">
        <f t="shared" si="31"/>
        <v>-x-</v>
      </c>
      <c r="AT199" s="23" t="str">
        <f t="shared" si="32"/>
        <v>-x-</v>
      </c>
      <c r="AU199"/>
      <c r="AV199" s="39"/>
      <c r="AW199" s="39"/>
      <c r="AX199" s="39"/>
      <c r="AY199" s="39"/>
      <c r="AZ199" s="39"/>
      <c r="BA199" s="39" t="str">
        <f t="shared" si="35"/>
        <v>-x-</v>
      </c>
      <c r="BB199" s="39" t="str">
        <f t="shared" si="36"/>
        <v>-x-</v>
      </c>
    </row>
    <row r="200" spans="1:54" s="10" customFormat="1" x14ac:dyDescent="0.25">
      <c r="A200" s="1"/>
      <c r="B200" s="14"/>
      <c r="C200" s="1"/>
      <c r="D200" s="1"/>
      <c r="E200" s="37"/>
      <c r="F200"/>
      <c r="G200" s="23"/>
      <c r="H200" s="23"/>
      <c r="I200" s="23"/>
      <c r="J200" s="23"/>
      <c r="K200" s="23"/>
      <c r="L200" s="23" t="str">
        <f>IFERROR(MEDIAN(G200:K200),"-x-")</f>
        <v>-x-</v>
      </c>
      <c r="M200" s="23" t="str">
        <f t="shared" ref="M200:M202" si="37">IFERROR(AVERAGEIFS(G200:K200,G200:K200,"&gt;0",G200:K200,"&lt;50"),"-x-")</f>
        <v>-x-</v>
      </c>
      <c r="N200"/>
      <c r="O200" s="23"/>
      <c r="P200" s="23"/>
      <c r="Q200" s="23"/>
      <c r="R200" s="23"/>
      <c r="S200" s="23"/>
      <c r="T200" s="23"/>
      <c r="U200" s="23"/>
      <c r="V200"/>
      <c r="W200" s="16"/>
      <c r="X200" s="16"/>
      <c r="Y200" s="16"/>
      <c r="Z200" s="16"/>
      <c r="AA200" s="16"/>
      <c r="AB200" s="17"/>
      <c r="AC200" s="17"/>
      <c r="AD200"/>
      <c r="AE200" s="23"/>
      <c r="AF200" s="23"/>
      <c r="AG200" s="23"/>
      <c r="AH200" s="23"/>
      <c r="AI200" s="23"/>
      <c r="AJ200" s="23" t="str">
        <f>IF(MAX(AE200:AI200)=0,"-x-",MAX(AE200:AI200))</f>
        <v>-x-</v>
      </c>
      <c r="AK200" s="26" t="str">
        <f t="shared" si="33"/>
        <v>-x-</v>
      </c>
      <c r="AL200" s="23" t="str">
        <f t="shared" si="34"/>
        <v>-x-</v>
      </c>
      <c r="AM200"/>
      <c r="AN200" s="23"/>
      <c r="AO200" s="23"/>
      <c r="AP200" s="23"/>
      <c r="AQ200" s="23"/>
      <c r="AR200" s="23"/>
      <c r="AS200" s="23" t="str">
        <f>IFERROR(MEDIAN(AN200:AR200),"-x-")</f>
        <v>-x-</v>
      </c>
      <c r="AT200" s="23" t="str">
        <f t="shared" ref="AT200:AT202" si="38">IFERROR(AVERAGEIFS(AN200:AR200,AN200:AR200,"&gt;0",AN200:AR200,"&lt;50"),"-x-")</f>
        <v>-x-</v>
      </c>
      <c r="AU200"/>
      <c r="AV200" s="39"/>
      <c r="AW200" s="39"/>
      <c r="AX200" s="39"/>
      <c r="AY200" s="39"/>
      <c r="AZ200" s="39"/>
      <c r="BA200" s="39" t="str">
        <f t="shared" si="35"/>
        <v>-x-</v>
      </c>
      <c r="BB200" s="39" t="str">
        <f t="shared" si="36"/>
        <v>-x-</v>
      </c>
    </row>
    <row r="201" spans="1:54" s="10" customFormat="1" x14ac:dyDescent="0.25">
      <c r="A201" s="1"/>
      <c r="B201" s="14"/>
      <c r="C201" s="1"/>
      <c r="D201" s="1"/>
      <c r="E201" s="37"/>
      <c r="F201"/>
      <c r="G201" s="23"/>
      <c r="H201" s="23"/>
      <c r="I201" s="23"/>
      <c r="J201" s="23"/>
      <c r="K201" s="23"/>
      <c r="L201" s="23" t="str">
        <f>IFERROR(MEDIAN(G201:K201),"-x-")</f>
        <v>-x-</v>
      </c>
      <c r="M201" s="23" t="str">
        <f t="shared" si="37"/>
        <v>-x-</v>
      </c>
      <c r="N201"/>
      <c r="O201" s="23"/>
      <c r="P201" s="23"/>
      <c r="Q201" s="23"/>
      <c r="R201" s="23"/>
      <c r="S201" s="23"/>
      <c r="T201" s="23"/>
      <c r="U201" s="23"/>
      <c r="V201"/>
      <c r="W201" s="16"/>
      <c r="X201" s="16"/>
      <c r="Y201" s="16"/>
      <c r="Z201" s="16"/>
      <c r="AA201" s="16"/>
      <c r="AB201" s="17"/>
      <c r="AC201" s="17"/>
      <c r="AD201"/>
      <c r="AE201" s="23"/>
      <c r="AF201" s="23"/>
      <c r="AG201" s="23"/>
      <c r="AH201" s="23"/>
      <c r="AI201" s="23"/>
      <c r="AJ201" s="23" t="str">
        <f>IF(MAX(AE201:AI201)=0,"-x-",MAX(AE201:AI201))</f>
        <v>-x-</v>
      </c>
      <c r="AK201" s="26" t="str">
        <f t="shared" ref="AK201:AK202" si="39">IFERROR(AI201/AJ201,"-x-")</f>
        <v>-x-</v>
      </c>
      <c r="AL201" s="23" t="str">
        <f t="shared" ref="AL201:AL202" si="40">IFERROR(AVERAGEIFS(AE201:AI201,AE201:AI201,"&gt;0",AE201:AI201,"&lt;30"),"-x-")</f>
        <v>-x-</v>
      </c>
      <c r="AM201"/>
      <c r="AN201" s="23"/>
      <c r="AO201" s="23"/>
      <c r="AP201" s="23"/>
      <c r="AQ201" s="23"/>
      <c r="AR201" s="23"/>
      <c r="AS201" s="23" t="str">
        <f>IFERROR(MEDIAN(AN201:AR201),"-x-")</f>
        <v>-x-</v>
      </c>
      <c r="AT201" s="23" t="str">
        <f t="shared" si="38"/>
        <v>-x-</v>
      </c>
      <c r="AU201"/>
      <c r="AV201" s="39"/>
      <c r="AW201" s="39"/>
      <c r="AX201" s="39"/>
      <c r="AY201" s="39"/>
      <c r="AZ201" s="39"/>
      <c r="BA201" s="39" t="str">
        <f t="shared" si="35"/>
        <v>-x-</v>
      </c>
      <c r="BB201" s="39" t="str">
        <f t="shared" si="36"/>
        <v>-x-</v>
      </c>
    </row>
    <row r="202" spans="1:54" s="10" customFormat="1" x14ac:dyDescent="0.25">
      <c r="A202" s="1"/>
      <c r="B202" s="14"/>
      <c r="C202" s="1"/>
      <c r="D202" s="1"/>
      <c r="E202" s="37"/>
      <c r="F202"/>
      <c r="G202" s="23"/>
      <c r="H202" s="23"/>
      <c r="I202" s="23"/>
      <c r="J202" s="23"/>
      <c r="K202" s="23"/>
      <c r="L202" s="23" t="str">
        <f>IFERROR(MEDIAN(G202:K202),"-x-")</f>
        <v>-x-</v>
      </c>
      <c r="M202" s="23" t="str">
        <f t="shared" si="37"/>
        <v>-x-</v>
      </c>
      <c r="N202"/>
      <c r="O202" s="23"/>
      <c r="P202" s="23"/>
      <c r="Q202" s="23"/>
      <c r="R202" s="23"/>
      <c r="S202" s="23"/>
      <c r="T202" s="23"/>
      <c r="U202" s="23"/>
      <c r="V202"/>
      <c r="W202" s="16"/>
      <c r="X202" s="16"/>
      <c r="Y202" s="16"/>
      <c r="Z202" s="16"/>
      <c r="AA202" s="16"/>
      <c r="AB202" s="17"/>
      <c r="AC202" s="17"/>
      <c r="AD202"/>
      <c r="AE202" s="23"/>
      <c r="AF202" s="23"/>
      <c r="AG202" s="23"/>
      <c r="AH202" s="23"/>
      <c r="AI202" s="23"/>
      <c r="AJ202" s="23" t="str">
        <f>IF(MAX(AE202:AI202)=0,"-x-",MAX(AE202:AI202))</f>
        <v>-x-</v>
      </c>
      <c r="AK202" s="26" t="str">
        <f t="shared" si="39"/>
        <v>-x-</v>
      </c>
      <c r="AL202" s="23" t="str">
        <f t="shared" si="40"/>
        <v>-x-</v>
      </c>
      <c r="AM202"/>
      <c r="AN202" s="23"/>
      <c r="AO202" s="23"/>
      <c r="AP202" s="23"/>
      <c r="AQ202" s="23"/>
      <c r="AR202" s="23"/>
      <c r="AS202" s="23" t="str">
        <f>IFERROR(MEDIAN(AN202:AR202),"-x-")</f>
        <v>-x-</v>
      </c>
      <c r="AT202" s="23" t="str">
        <f t="shared" si="38"/>
        <v>-x-</v>
      </c>
      <c r="AU202"/>
      <c r="AV202" s="39"/>
      <c r="AW202" s="39"/>
      <c r="AX202" s="39"/>
      <c r="AY202" s="39"/>
      <c r="AZ202" s="39"/>
      <c r="BA202" s="39" t="str">
        <f t="shared" si="35"/>
        <v>-x-</v>
      </c>
      <c r="BB202" s="39" t="str">
        <f t="shared" si="36"/>
        <v>-x-</v>
      </c>
    </row>
  </sheetData>
  <conditionalFormatting sqref="G8:M200 AV8:BB200 AN98:AT200 B8:E200 W8:AC10 AE98:AL200 AL8:AL80 AJ81:AL97 AS8:AT10 O8:U200 W48:AA202 AB48:AC200 W16:AC44 AS48:AT97 AT45:AT47 AS16:AT44 AT11:AT15">
    <cfRule type="expression" dxfId="36" priority="19">
      <formula>EVEN(ROW())=ROW()</formula>
    </cfRule>
  </conditionalFormatting>
  <conditionalFormatting sqref="AE8:AK8 AJ9:AK80 AE9:AI97">
    <cfRule type="expression" dxfId="9" priority="10">
      <formula>EVEN(ROW())=ROW()</formula>
    </cfRule>
  </conditionalFormatting>
  <conditionalFormatting sqref="AN8:AR8">
    <cfRule type="expression" dxfId="8" priority="9">
      <formula>EVEN(ROW())=ROW()</formula>
    </cfRule>
  </conditionalFormatting>
  <conditionalFormatting sqref="AN9:AR10 AN16:AR44 AN48:AR97">
    <cfRule type="expression" dxfId="7" priority="8">
      <formula>EVEN(ROW())=ROW()</formula>
    </cfRule>
  </conditionalFormatting>
  <conditionalFormatting sqref="W45:AC47">
    <cfRule type="expression" dxfId="6" priority="7">
      <formula>EVEN(ROW())=ROW()</formula>
    </cfRule>
  </conditionalFormatting>
  <conditionalFormatting sqref="W11:AA15">
    <cfRule type="expression" dxfId="5" priority="6">
      <formula>EVEN(ROW())=ROW()</formula>
    </cfRule>
  </conditionalFormatting>
  <conditionalFormatting sqref="AN11:AR15">
    <cfRule type="expression" dxfId="4" priority="5">
      <formula>EVEN(ROW())=ROW()</formula>
    </cfRule>
  </conditionalFormatting>
  <conditionalFormatting sqref="AN45:AR47">
    <cfRule type="expression" dxfId="3" priority="4">
      <formula>EVEN(ROW())=ROW()</formula>
    </cfRule>
  </conditionalFormatting>
  <conditionalFormatting sqref="AS45:AS47">
    <cfRule type="expression" dxfId="2" priority="3">
      <formula>EVEN(ROW())=ROW()</formula>
    </cfRule>
  </conditionalFormatting>
  <conditionalFormatting sqref="AS11:AS15">
    <cfRule type="expression" dxfId="1" priority="2">
      <formula>EVEN(ROW())=ROW()</formula>
    </cfRule>
  </conditionalFormatting>
  <conditionalFormatting sqref="AB11:AC15">
    <cfRule type="expression" dxfId="0" priority="1">
      <formula>EVEN(ROW())=ROW()</formula>
    </cfRule>
  </conditionalFormatting>
  <dataValidations xWindow="161" yWindow="380" count="3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R98:AR199" xr:uid="{00000000-0002-0000-0000-000000000000}">
      <formula1>FALSE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E8:AI199 O8:S199 G8:K199 C8:E199 W8:AA202 AN8:AR97 AN98:AQ199" xr:uid="{00000000-0002-0000-0000-000001000000}">
      <formula1>"FALSE"</formula1>
    </dataValidation>
    <dataValidation type="list" allowBlank="1" showInputMessage="1" showErrorMessage="1" sqref="C4" xr:uid="{FBD60C63-21FD-48CE-B5CE-95C8BF7A6258}">
      <formula1>"USD, Original Currency, EUR"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34835-D813-4010-8FFA-88AC5A521249}">
  <dimension ref="A1:AS118"/>
  <sheetViews>
    <sheetView workbookViewId="0"/>
  </sheetViews>
  <sheetFormatPr baseColWidth="10" defaultRowHeight="15" x14ac:dyDescent="0.25"/>
  <cols>
    <col min="1" max="1" width="13.7109375" bestFit="1" customWidth="1"/>
    <col min="13" max="13" width="3.42578125" customWidth="1"/>
    <col min="24" max="24" width="1.42578125" customWidth="1"/>
    <col min="35" max="35" width="2" customWidth="1"/>
  </cols>
  <sheetData>
    <row r="1" spans="1:45" x14ac:dyDescent="0.25">
      <c r="A1" s="43">
        <f>+Múltiplos!C2</f>
        <v>44132</v>
      </c>
      <c r="C1" s="44" t="s">
        <v>0</v>
      </c>
      <c r="D1" s="44"/>
      <c r="E1" s="44"/>
      <c r="F1" s="44"/>
      <c r="G1" s="44"/>
      <c r="H1" s="44"/>
      <c r="I1" s="44"/>
      <c r="J1" s="44"/>
      <c r="K1" s="44"/>
      <c r="L1" s="44"/>
      <c r="N1" s="46" t="s">
        <v>5</v>
      </c>
      <c r="O1" s="46"/>
      <c r="P1" s="46"/>
      <c r="Q1" s="46"/>
      <c r="R1" s="46"/>
      <c r="S1" s="46"/>
      <c r="T1" s="46"/>
      <c r="U1" s="46"/>
      <c r="V1" s="46"/>
      <c r="W1" s="46"/>
      <c r="Y1" s="46" t="s">
        <v>10</v>
      </c>
      <c r="Z1" s="46"/>
      <c r="AA1" s="46"/>
      <c r="AB1" s="46"/>
      <c r="AC1" s="46"/>
      <c r="AD1" s="46"/>
      <c r="AE1" s="46"/>
      <c r="AF1" s="46"/>
      <c r="AG1" s="46"/>
      <c r="AH1" s="46"/>
      <c r="AJ1" s="46" t="s">
        <v>11</v>
      </c>
      <c r="AK1" s="46"/>
      <c r="AL1" s="46"/>
      <c r="AM1" s="46"/>
      <c r="AN1" s="46"/>
      <c r="AO1" s="46"/>
      <c r="AP1" s="46"/>
      <c r="AQ1" s="46"/>
      <c r="AR1" s="46"/>
      <c r="AS1" s="46"/>
    </row>
    <row r="2" spans="1:45" x14ac:dyDescent="0.25">
      <c r="A2" s="43"/>
      <c r="C2" s="5">
        <f>EOMONTH(E2,-12)</f>
        <v>42735</v>
      </c>
      <c r="D2" s="5">
        <f>EOMONTH(F2,-12)</f>
        <v>42735</v>
      </c>
      <c r="E2" s="5">
        <f>EOMONTH(G2,-12)</f>
        <v>43100</v>
      </c>
      <c r="F2" s="5">
        <f>EOMONTH(H2,-12)</f>
        <v>43100</v>
      </c>
      <c r="G2" s="5">
        <f>EOMONTH(I2,-12)</f>
        <v>43465</v>
      </c>
      <c r="H2" s="5">
        <f>EOMONTH(J2,-12)</f>
        <v>43465</v>
      </c>
      <c r="I2" s="5">
        <f>DATE(YEAR($A$1)-1,12,31)</f>
        <v>43830</v>
      </c>
      <c r="J2" s="5">
        <f>DATE(YEAR($A$1)-1,12,31)</f>
        <v>43830</v>
      </c>
      <c r="K2" s="6">
        <f>$A$1</f>
        <v>44132</v>
      </c>
      <c r="L2" s="6">
        <f>$A$1</f>
        <v>44132</v>
      </c>
      <c r="N2" s="5">
        <f>EOMONTH(P2,-12)</f>
        <v>42735</v>
      </c>
      <c r="O2" s="5">
        <f>EOMONTH(Q2,-12)</f>
        <v>42735</v>
      </c>
      <c r="P2" s="5">
        <f>EOMONTH(R2,-12)</f>
        <v>43100</v>
      </c>
      <c r="Q2" s="5">
        <f>EOMONTH(S2,-12)</f>
        <v>43100</v>
      </c>
      <c r="R2" s="5">
        <f>EOMONTH(T2,-12)</f>
        <v>43465</v>
      </c>
      <c r="S2" s="5">
        <f>EOMONTH(U2,-12)</f>
        <v>43465</v>
      </c>
      <c r="T2" s="5">
        <f>DATE(YEAR($A$1)-1,12,31)</f>
        <v>43830</v>
      </c>
      <c r="U2" s="5">
        <f>DATE(YEAR($A$1)-1,12,31)</f>
        <v>43830</v>
      </c>
      <c r="V2" s="6" t="str">
        <f>TEXT($A$1,"yyyy")</f>
        <v>2020</v>
      </c>
      <c r="W2" s="6" t="str">
        <f>TEXT($A$1,"yyyy")</f>
        <v>2020</v>
      </c>
      <c r="Y2" s="5">
        <f>EOMONTH(AA2,-12)</f>
        <v>42735</v>
      </c>
      <c r="Z2" s="5">
        <f>EOMONTH(AB2,-12)</f>
        <v>42735</v>
      </c>
      <c r="AA2" s="5">
        <f>EOMONTH(AC2,-12)</f>
        <v>43100</v>
      </c>
      <c r="AB2" s="5">
        <f>EOMONTH(AD2,-12)</f>
        <v>43100</v>
      </c>
      <c r="AC2" s="5">
        <f>EOMONTH(AE2,-12)</f>
        <v>43465</v>
      </c>
      <c r="AD2" s="5">
        <f>EOMONTH(AF2,-12)</f>
        <v>43465</v>
      </c>
      <c r="AE2" s="5">
        <f>DATE(YEAR($A$1)-1,12,31)</f>
        <v>43830</v>
      </c>
      <c r="AF2" s="5">
        <f>DATE(YEAR($A$1)-1,12,31)</f>
        <v>43830</v>
      </c>
      <c r="AG2" s="6">
        <f>$A$1</f>
        <v>44132</v>
      </c>
      <c r="AH2" s="6">
        <f>$A$1</f>
        <v>44132</v>
      </c>
      <c r="AJ2" s="5">
        <f>EOMONTH(AL2,-12)</f>
        <v>42735</v>
      </c>
      <c r="AK2" s="5">
        <f>EOMONTH(AM2,-12)</f>
        <v>42735</v>
      </c>
      <c r="AL2" s="5">
        <f>EOMONTH(AN2,-12)</f>
        <v>43100</v>
      </c>
      <c r="AM2" s="5">
        <f>EOMONTH(AO2,-12)</f>
        <v>43100</v>
      </c>
      <c r="AN2" s="5">
        <f>EOMONTH(AP2,-12)</f>
        <v>43465</v>
      </c>
      <c r="AO2" s="5">
        <f>EOMONTH(AQ2,-12)</f>
        <v>43465</v>
      </c>
      <c r="AP2" s="5">
        <f>DATE(YEAR($A$1)-1,12,31)</f>
        <v>43830</v>
      </c>
      <c r="AQ2" s="5">
        <f>DATE(YEAR($A$1)-1,12,31)</f>
        <v>43830</v>
      </c>
      <c r="AR2" s="6">
        <f>$A$1</f>
        <v>44132</v>
      </c>
      <c r="AS2" s="6">
        <f>$A$1</f>
        <v>44132</v>
      </c>
    </row>
    <row r="3" spans="1:45" x14ac:dyDescent="0.25">
      <c r="A3" t="str" cm="1">
        <f t="array" ref="A3">_xll.ECOSECURITIES("stock","active","TRUE","arg","xbue")</f>
        <v>Codigo</v>
      </c>
      <c r="B3" t="str" cm="1">
        <f t="array" ref="B3">_xll.ECONOMATICA(A4:A102,"Ticker")</f>
        <v>Codigo</v>
      </c>
      <c r="C3" s="13" t="str">
        <f>_xll.ECONOMATICA(A$4:A$158,"EV/EBITDA co","12m",C2,,,,,,,"EV/EBITDA")</f>
        <v>EV/EBITDA</v>
      </c>
      <c r="D3" s="13" t="str">
        <f>_xll.ECONOMATICA(A4:A116,"EV/EBITDA co","12m",D2,,,,,,,"EV/EBITDA",{"jti.csld=3";"tc.dft=false";"tc.tp=0";"tc.pers=360";"tc.per=0"})</f>
        <v>EV/EBITDA</v>
      </c>
      <c r="E3" s="13" t="str">
        <f>_xll.ECONOMATICA(A4:A110,"EV/EBITDA co","12m",E2,,,,,,,"EV/EBITDA")</f>
        <v>EV/EBITDA</v>
      </c>
      <c r="F3" s="13" t="str">
        <f>_xll.ECONOMATICA(A4:A112,"EV/EBITDA co","12m",F2,,,,,,,"EV/EBITDA",{"jti.csld=3";"tc.dft=false";"tc.tp=0";"tc.pers=360";"tc.per=0"})</f>
        <v>EV/EBITDA</v>
      </c>
      <c r="G3" s="13" t="str">
        <f>_xll.ECONOMATICA(A4:A110,"EV/EBITDA co","12m",G2,,,,,,,"EV/EBITDA")</f>
        <v>EV/EBITDA</v>
      </c>
      <c r="H3" s="13" t="str">
        <f>_xll.ECONOMATICA(A4:A112,"EV/EBITDA co","12m",H2,,,,,,,"EV/EBITDA",{"jti.csld=3";"tc.dft=false";"tc.tp=0";"tc.pers=360";"tc.per=0"})</f>
        <v>EV/EBITDA</v>
      </c>
      <c r="I3" s="13" t="str">
        <f>_xll.ECONOMATICA(A4:A110,"EV/EBITDA co","12m",I2,,,,,,,"EV/EBITDA")</f>
        <v>EV/EBITDA</v>
      </c>
      <c r="J3" s="13" t="str">
        <f>_xll.ECONOMATICA(A4:A112,"EV/EBITDA co","12m",J2,,,,,,,"EV/EBITDA",{"jti.csld=3";"tc.dft=false";"tc.tp=0";"tc.pers=360";"tc.per=0"})</f>
        <v>EV/EBITDA</v>
      </c>
      <c r="K3" s="13" t="str">
        <f>_xll.ECONOMATICA(A4:A112,"EV/EBITDA co","12m",K2,,,,,,,"EV/EBITDA")</f>
        <v>EV/EBITDA</v>
      </c>
      <c r="L3" s="13" t="str">
        <f>_xll.ECONOMATICA(A4:A112,"EV/EBITDA co","12m",L2,,,,,,,"EV/EBITDA",{"jti.csld=3";"tc.dft=false";"tc.tp=0";"tc.pers=360";"tc.per=0"})</f>
        <v>EV/EBITDA</v>
      </c>
      <c r="N3" s="13" t="str">
        <f>_xll.ECONOMATICA($A$4:$A$112,"Cap Str(Mkt Cap)",,N2,,,,"decimal",,,"D/D+E")</f>
        <v>D/D+E</v>
      </c>
      <c r="O3" s="13" t="str">
        <f>_xll.ECONOMATICA($A$4:$A$112,"Cap Str(Mkt Cap)",,O2,,,,"decimal",,,"D/D+E",{"jti.csld=3";"tc.dft=false";"tc.tp=0";"tc.pers=360";"tc.per=0"})</f>
        <v>D/D+E</v>
      </c>
      <c r="P3" s="13" t="str">
        <f>_xll.ECONOMATICA($A$4:$A$112,"Cap Str(Mkt Cap)",,P2,,,,"decimal",,,"D/D+E")</f>
        <v>D/D+E</v>
      </c>
      <c r="Q3" s="13" t="str">
        <f>_xll.ECONOMATICA($A$4:$A$112,"Cap Str(Mkt Cap)",,Q2,,,,"decimal",,,"D/D+E",{"jti.csld=3";"tc.dft=false";"tc.tp=0";"tc.pers=360";"tc.per=0"})</f>
        <v>D/D+E</v>
      </c>
      <c r="R3" s="13" t="str">
        <f>_xll.ECONOMATICA($A$4:$A$112,"Cap Str(Mkt Cap)",,R2,,,,"decimal",,,"D/D+E")</f>
        <v>D/D+E</v>
      </c>
      <c r="S3" s="13" t="str">
        <f>_xll.ECONOMATICA($A$4:$A$112,"Cap Str(Mkt Cap)",,S2,,,,"decimal",,,"D/D+E",{"jti.csld=3";"tc.dft=false";"tc.tp=0";"tc.pers=360";"tc.per=0"})</f>
        <v>D/D+E</v>
      </c>
      <c r="T3" s="13" t="str">
        <f>_xll.ECONOMATICA($A$4:$A$112,"Cap Str(Mkt Cap)",,T2,,,,"decimal",,,"D/D+E")</f>
        <v>D/D+E</v>
      </c>
      <c r="U3" s="13" t="str">
        <f>_xll.ECONOMATICA($A$4:$A$112,"Cap Str(Mkt Cap)",,U2,,,,"decimal",,,"D/D+E",{"jti.csld=3";"tc.dft=false";"tc.tp=0";"tc.pers=360";"tc.per=0"})</f>
        <v>D/D+E</v>
      </c>
      <c r="V3" s="13" t="str">
        <f>_xll.ECONOMATICA($A$4:$A$112,"Cap Str(Mkt Cap)",,$A$1,,,,"decimal",,,"D/D+E")</f>
        <v>D/D+E</v>
      </c>
      <c r="W3" s="13" t="str">
        <f>_xll.ECONOMATICA($A$4:$A$112,"Cap Str(Mkt Cap)",,$A$1,,,,"decimal",,,"D/D+E",{"jti.csld=3";"tc.dft=false";"tc.tp=0";"tc.pers=360";"tc.per=0"})</f>
        <v>D/D+E</v>
      </c>
      <c r="Y3" s="13" t="str">
        <f>_xll.ECONOMATICA($A$4:$A$112,"P/BV",,Y2,,,,,,,"P/VPA")</f>
        <v>P/VPA</v>
      </c>
      <c r="Z3" s="13" t="str">
        <f>_xll.ECONOMATICA($A$4:$A$112,"P/BV",,Z2,,,,,,,"P/VPA",{"jti.csld=3";"tc.dft=false";"tc.tp=0";"tc.pers=360";"tc.per=0"})</f>
        <v>P/VPA</v>
      </c>
      <c r="AA3" s="13" t="str">
        <f>_xll.ECONOMATICA($A$4:$A$112,"P/BV",,AA2,,,,,,,"P/VPA")</f>
        <v>P/VPA</v>
      </c>
      <c r="AB3" s="13" t="str">
        <f>_xll.ECONOMATICA($A$4:$A$112,"P/BV",,AB2,,,,,,,"P/VPA",{"jti.csld=3";"tc.dft=false";"tc.tp=0";"tc.pers=360";"tc.per=0"})</f>
        <v>P/VPA</v>
      </c>
      <c r="AC3" s="13" t="str">
        <f>_xll.ECONOMATICA($A$4:$A$112,"P/BV",,AC2,,,,,,,"P/VPA")</f>
        <v>P/VPA</v>
      </c>
      <c r="AD3" s="13" t="str">
        <f>_xll.ECONOMATICA($A$4:$A$112,"P/BV",,AD2,,,,,,,"P/VPA",{"jti.csld=3";"tc.dft=false";"tc.tp=0";"tc.pers=360";"tc.per=0"})</f>
        <v>P/VPA</v>
      </c>
      <c r="AE3" s="13" t="str">
        <f>_xll.ECONOMATICA($A$4:$A$112,"P/BV",,AE2,,,,,,,"P/VPA")</f>
        <v>P/VPA</v>
      </c>
      <c r="AF3" s="13" t="str">
        <f>_xll.ECONOMATICA($A$4:$A$112,"P/BV",,AF2,,,,,,,"P/VPA",{"jti.csld=3";"tc.dft=false";"tc.tp=0";"tc.pers=360";"tc.per=0"})</f>
        <v>P/VPA</v>
      </c>
      <c r="AG3" s="13" t="str">
        <f>_xll.ECONOMATICA($A$4:$A$112,"P/BV",,AG2,,,,,,,"P/VPA")</f>
        <v>P/VPA</v>
      </c>
      <c r="AH3" s="13" t="str">
        <f>_xll.ECONOMATICA($A$4:$A$112,"P/BV",,AH2,,,,,,,"P/VPA",{"jti.csld=3";"tc.dft=false";"tc.tp=0";"tc.pers=360";"tc.per=0"})</f>
        <v>P/VPA</v>
      </c>
      <c r="AJ3" s="13" t="str">
        <f>_xll.ECONOMATICA($A$4:$A$112,"PSR","12m",AJ2,,,,,,,"P/Ventas")</f>
        <v>P/Ventas</v>
      </c>
      <c r="AK3" s="13" t="str">
        <f>_xll.ECONOMATICA($A$4:$A$112,"PSR","12m",AK2,,,,,,,"P/Ventas",{"jti.csld=3";"tc.dft=false";"tc.tp=0";"tc.pers=360";"tc.per=0"})</f>
        <v>P/Ventas</v>
      </c>
      <c r="AL3" s="13" t="str">
        <f>_xll.ECONOMATICA($A$4:$A$112,"PSR","12m",AL2,,,,,,,"P/Ventas")</f>
        <v>P/Ventas</v>
      </c>
      <c r="AM3" s="13" t="str">
        <f>_xll.ECONOMATICA($A$4:$A$112,"PSR","12m",AM2,,,,,,,"P/Ventas",{"jti.csld=3";"tc.dft=false";"tc.tp=0";"tc.pers=360";"tc.per=0"})</f>
        <v>P/Ventas</v>
      </c>
      <c r="AN3" s="13" t="str">
        <f>_xll.ECONOMATICA($A$4:$A$112,"PSR","12m",AN2,,,,,,,"P/Ventas")</f>
        <v>P/Ventas</v>
      </c>
      <c r="AO3" s="13" t="str">
        <f>_xll.ECONOMATICA($A$4:$A$112,"PSR","12m",AO2,,,,,,,"P/Ventas",{"jti.csld=3";"tc.dft=false";"tc.tp=0";"tc.pers=360";"tc.per=0"})</f>
        <v>P/Ventas</v>
      </c>
      <c r="AP3" s="13" t="str">
        <f>_xll.ECONOMATICA($A$4:$A$112,"PSR","12m",AP2,,,,,,,"P/Ventas")</f>
        <v>P/Ventas</v>
      </c>
      <c r="AQ3" s="13" t="str">
        <f>_xll.ECONOMATICA($A$4:$A$112,"PSR","12m",AQ2,,,,,,,"P/Ventas",{"jti.csld=3";"tc.dft=false";"tc.tp=0";"tc.pers=360";"tc.per=0"})</f>
        <v>P/Ventas</v>
      </c>
      <c r="AR3" s="13" t="str">
        <f>_xll.ECONOMATICA($A$4:$A$112,"PSR","12m",AR2,,,,,,,"P/Ventas")</f>
        <v>P/Ventas</v>
      </c>
      <c r="AS3" s="13" t="str">
        <f>_xll.ECONOMATICA($A$4:$A$112,"PSR","12m",AS2,,,,,,,"P/Ventas",{"jti.csld=3";"tc.dft=false";"tc.tp=0";"tc.pers=360";"tc.per=0"})</f>
        <v>P/Ventas</v>
      </c>
    </row>
    <row r="4" spans="1:45" x14ac:dyDescent="0.25">
      <c r="A4" t="s">
        <v>19</v>
      </c>
      <c r="B4" t="s">
        <v>92</v>
      </c>
      <c r="C4" s="22">
        <v>12.837101248267601</v>
      </c>
      <c r="D4" s="22">
        <v>12.837101248267601</v>
      </c>
      <c r="E4" s="22">
        <v>14.968068911883201</v>
      </c>
      <c r="F4" s="22">
        <v>14.968068911883201</v>
      </c>
      <c r="G4" s="22">
        <v>7.6013428132282597</v>
      </c>
      <c r="H4" s="22">
        <v>7.6013428132282597</v>
      </c>
      <c r="I4" s="22">
        <v>6.8877994531721898</v>
      </c>
      <c r="J4" s="22">
        <v>6.1868360254229602</v>
      </c>
      <c r="K4" s="22"/>
      <c r="L4" s="22">
        <v>3.8031136781828501</v>
      </c>
      <c r="N4" s="47">
        <v>4.9841884855195501E-2</v>
      </c>
      <c r="O4" s="47">
        <v>4.9841884855195501E-2</v>
      </c>
      <c r="P4" s="47">
        <v>0.11250473397522</v>
      </c>
      <c r="Q4" s="47">
        <v>0.11250473397522</v>
      </c>
      <c r="R4" s="47">
        <v>0.24940797366638401</v>
      </c>
      <c r="S4" s="47">
        <v>0.24940797366638401</v>
      </c>
      <c r="T4" s="47">
        <v>0.283455724831147</v>
      </c>
      <c r="U4" s="47">
        <v>0.28798469020286599</v>
      </c>
      <c r="V4" s="47"/>
      <c r="W4" s="47">
        <v>0.19968526177574</v>
      </c>
      <c r="Y4" s="22">
        <v>8.6754332455166097</v>
      </c>
      <c r="Z4" s="22">
        <v>8.6754332455166097</v>
      </c>
      <c r="AA4" s="22">
        <v>8.1948542833852098</v>
      </c>
      <c r="AB4" s="22">
        <v>8.1948542833852098</v>
      </c>
      <c r="AC4" s="22">
        <v>1.8662246655949299</v>
      </c>
      <c r="AD4" s="22">
        <v>1.8662246655949299</v>
      </c>
      <c r="AE4" s="22">
        <v>1.97174691995133</v>
      </c>
      <c r="AF4" s="22">
        <v>1.4820311786133999</v>
      </c>
      <c r="AG4" s="22"/>
      <c r="AH4" s="22">
        <v>2.2631672275165302</v>
      </c>
      <c r="AJ4" s="22">
        <v>2.19729413874302</v>
      </c>
      <c r="AK4" s="22">
        <v>2.19729413874302</v>
      </c>
      <c r="AL4" s="22">
        <v>2.1485287152063401</v>
      </c>
      <c r="AM4" s="22">
        <v>2.1485287152063401</v>
      </c>
      <c r="AN4" s="22">
        <v>0.95252033987526397</v>
      </c>
      <c r="AO4" s="22">
        <v>0.95252033987526397</v>
      </c>
      <c r="AP4" s="22">
        <v>0.85022093807765498</v>
      </c>
      <c r="AQ4" s="22">
        <v>0.55979490794743503</v>
      </c>
      <c r="AR4" s="22"/>
      <c r="AS4" s="22">
        <v>0.77972676215176795</v>
      </c>
    </row>
    <row r="5" spans="1:45" x14ac:dyDescent="0.25">
      <c r="A5" t="s">
        <v>20</v>
      </c>
      <c r="B5" t="s">
        <v>93</v>
      </c>
      <c r="C5" s="22">
        <v>8.3400352039461705</v>
      </c>
      <c r="D5" s="22">
        <v>8.8103309077560006</v>
      </c>
      <c r="E5" s="22">
        <v>8.5877309090865293</v>
      </c>
      <c r="F5" s="22">
        <v>9.5104934731643898</v>
      </c>
      <c r="G5" s="22">
        <v>6.3063634269055902</v>
      </c>
      <c r="H5" s="22">
        <v>7.1096875946895999</v>
      </c>
      <c r="I5" s="22">
        <v>13.0746235800907</v>
      </c>
      <c r="J5" s="22">
        <v>16.716606556408799</v>
      </c>
      <c r="K5" s="22">
        <v>17.878584745718399</v>
      </c>
      <c r="L5" s="22">
        <v>21.8220728824381</v>
      </c>
      <c r="N5" s="47">
        <v>6.4034369933433505E-2</v>
      </c>
      <c r="O5" s="47">
        <v>6.1057196971232797E-2</v>
      </c>
      <c r="P5" s="47">
        <v>2.0815119428734801E-2</v>
      </c>
      <c r="Q5" s="47">
        <v>2.0815119428734801E-2</v>
      </c>
      <c r="R5" s="47">
        <v>0.23218809414422101</v>
      </c>
      <c r="S5" s="47">
        <v>0.23200734804006101</v>
      </c>
      <c r="T5" s="47">
        <v>0.23452552172588201</v>
      </c>
      <c r="U5" s="47">
        <v>0.23452552172588201</v>
      </c>
      <c r="V5" s="47">
        <v>0.18000776645814801</v>
      </c>
      <c r="W5" s="47">
        <v>0.176416096281027</v>
      </c>
      <c r="Y5" s="22">
        <v>3.3488391091450498</v>
      </c>
      <c r="Z5" s="22">
        <v>3.3488391091450498</v>
      </c>
      <c r="AA5" s="22">
        <v>4.6904458900826302</v>
      </c>
      <c r="AB5" s="22">
        <v>4.6904458900826302</v>
      </c>
      <c r="AC5" s="22">
        <v>2.1695979759606399</v>
      </c>
      <c r="AD5" s="22">
        <v>2.1695979759606399</v>
      </c>
      <c r="AE5" s="22">
        <v>2.8854123328856098</v>
      </c>
      <c r="AF5" s="22">
        <v>2.8854123328856098</v>
      </c>
      <c r="AG5" s="22">
        <v>3.8766869331375302</v>
      </c>
      <c r="AH5" s="22">
        <v>3.8766869331375302</v>
      </c>
      <c r="AJ5" s="22">
        <v>2.0421757927833801</v>
      </c>
      <c r="AK5" s="22">
        <v>2.0833544576089502</v>
      </c>
      <c r="AL5" s="22">
        <v>2.3624801274709202</v>
      </c>
      <c r="AM5" s="22">
        <v>2.4136255172852499</v>
      </c>
      <c r="AN5" s="22">
        <v>1.3312132501487199</v>
      </c>
      <c r="AO5" s="22">
        <v>1.35308196809274</v>
      </c>
      <c r="AP5" s="22">
        <v>1.45796175417308</v>
      </c>
      <c r="AQ5" s="22">
        <v>1.47261393728331</v>
      </c>
      <c r="AR5" s="22">
        <v>2.07540377012629</v>
      </c>
      <c r="AS5" s="22">
        <v>2.10451063475193</v>
      </c>
    </row>
    <row r="6" spans="1:45" x14ac:dyDescent="0.25">
      <c r="A6" t="s">
        <v>21</v>
      </c>
      <c r="B6" t="s">
        <v>94</v>
      </c>
      <c r="C6" s="22">
        <v>7.4212737791676799</v>
      </c>
      <c r="D6" s="22">
        <v>7.4212737791676799</v>
      </c>
      <c r="E6" s="22">
        <v>12.9128010877757</v>
      </c>
      <c r="F6" s="22">
        <v>12.9128010877757</v>
      </c>
      <c r="G6" s="22">
        <v>1.4505720320867099</v>
      </c>
      <c r="H6" s="22">
        <v>1.4505720320867099</v>
      </c>
      <c r="I6" s="22">
        <v>-0.99939221030490399</v>
      </c>
      <c r="J6" s="22">
        <v>-0.99939221030490399</v>
      </c>
      <c r="K6" s="22">
        <v>-0.56097334708647395</v>
      </c>
      <c r="L6" s="22">
        <v>-0.56097334708647395</v>
      </c>
      <c r="N6" s="47">
        <v>0</v>
      </c>
      <c r="O6" s="47">
        <v>0</v>
      </c>
      <c r="P6" s="47">
        <v>0</v>
      </c>
      <c r="Q6" s="47">
        <v>0</v>
      </c>
      <c r="R6" s="47">
        <v>0</v>
      </c>
      <c r="S6" s="47">
        <v>0</v>
      </c>
      <c r="T6" s="47">
        <v>0</v>
      </c>
      <c r="U6" s="47">
        <v>0</v>
      </c>
      <c r="V6" s="47">
        <v>0</v>
      </c>
      <c r="W6" s="47">
        <v>0</v>
      </c>
      <c r="Y6" s="22">
        <v>9.8058239562524196</v>
      </c>
      <c r="Z6" s="22">
        <v>9.8058239562524196</v>
      </c>
      <c r="AA6" s="22">
        <v>28.476847015059299</v>
      </c>
      <c r="AB6" s="22">
        <v>28.476847015059299</v>
      </c>
      <c r="AC6" s="22">
        <v>1.1728149794053</v>
      </c>
      <c r="AD6" s="22">
        <v>1.1728149794053</v>
      </c>
      <c r="AE6" s="22">
        <v>0.92917820804359497</v>
      </c>
      <c r="AF6" s="22">
        <v>0.92917820804359497</v>
      </c>
      <c r="AG6" s="22">
        <v>0.57520141322129303</v>
      </c>
      <c r="AH6" s="22">
        <v>0.57520141322129303</v>
      </c>
      <c r="AJ6" s="22">
        <v>2.4510521246265902</v>
      </c>
      <c r="AK6" s="22">
        <v>2.4510521246265902</v>
      </c>
      <c r="AL6" s="22">
        <v>3.8538083149142</v>
      </c>
      <c r="AM6" s="22">
        <v>3.8538083149142</v>
      </c>
      <c r="AN6" s="22">
        <v>2.8786237313906899</v>
      </c>
      <c r="AO6" s="22">
        <v>2.8786237313906899</v>
      </c>
      <c r="AP6" s="22">
        <v>0.75358348821646404</v>
      </c>
      <c r="AQ6" s="22">
        <v>0.75358348821646404</v>
      </c>
      <c r="AR6" s="22">
        <v>0.36601346268889801</v>
      </c>
      <c r="AS6" s="22">
        <v>0.36601346268889801</v>
      </c>
    </row>
    <row r="7" spans="1:45" x14ac:dyDescent="0.25">
      <c r="A7" t="s">
        <v>22</v>
      </c>
      <c r="B7" t="s">
        <v>95</v>
      </c>
      <c r="C7" s="22"/>
      <c r="D7" s="22"/>
      <c r="E7" s="22"/>
      <c r="F7" s="22"/>
      <c r="G7" s="22"/>
      <c r="H7" s="22"/>
      <c r="I7" s="22"/>
      <c r="J7" s="22"/>
      <c r="K7" s="22"/>
      <c r="L7" s="22"/>
      <c r="N7" s="47"/>
      <c r="O7" s="47"/>
      <c r="P7" s="47"/>
      <c r="Q7" s="47"/>
      <c r="R7" s="47"/>
      <c r="S7" s="47"/>
      <c r="T7" s="47"/>
      <c r="U7" s="47"/>
      <c r="V7" s="47"/>
      <c r="W7" s="47"/>
      <c r="Y7" s="22">
        <v>1.49327200033076</v>
      </c>
      <c r="Z7" s="22">
        <v>1.49327200033076</v>
      </c>
      <c r="AA7" s="22">
        <v>2.6016496657212</v>
      </c>
      <c r="AB7" s="22">
        <v>2.6016496657212</v>
      </c>
      <c r="AC7" s="22">
        <v>1.79868963546323</v>
      </c>
      <c r="AD7" s="22">
        <v>1.79868963546323</v>
      </c>
      <c r="AE7" s="22">
        <v>1.81797718856615</v>
      </c>
      <c r="AF7" s="22">
        <v>1.81797718856615</v>
      </c>
      <c r="AG7" s="22">
        <v>0.97674697366073804</v>
      </c>
      <c r="AH7" s="22">
        <v>0.97674697366073804</v>
      </c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45" x14ac:dyDescent="0.25">
      <c r="A8" t="s">
        <v>23</v>
      </c>
      <c r="B8" t="s">
        <v>96</v>
      </c>
      <c r="C8" s="22"/>
      <c r="D8" s="22"/>
      <c r="E8" s="22"/>
      <c r="F8" s="22"/>
      <c r="G8" s="22"/>
      <c r="H8" s="22"/>
      <c r="I8" s="22"/>
      <c r="J8" s="22"/>
      <c r="K8" s="22"/>
      <c r="L8" s="22"/>
      <c r="N8" s="47"/>
      <c r="O8" s="47"/>
      <c r="P8" s="47"/>
      <c r="Q8" s="47"/>
      <c r="R8" s="47"/>
      <c r="S8" s="47"/>
      <c r="T8" s="47"/>
      <c r="U8" s="47"/>
      <c r="V8" s="47"/>
      <c r="W8" s="47"/>
      <c r="Y8" s="22">
        <v>2.71577399731177</v>
      </c>
      <c r="Z8" s="22">
        <v>2.71577399731177</v>
      </c>
      <c r="AA8" s="22">
        <v>3.3692333082835799</v>
      </c>
      <c r="AB8" s="22">
        <v>3.3692333082835799</v>
      </c>
      <c r="AC8" s="22">
        <v>1.9226501588545899</v>
      </c>
      <c r="AD8" s="22">
        <v>1.9152560988404701</v>
      </c>
      <c r="AE8" s="22">
        <v>1.9480147971426001</v>
      </c>
      <c r="AF8" s="22">
        <v>1.9480147971426001</v>
      </c>
      <c r="AG8" s="22">
        <v>0.99854426492856896</v>
      </c>
      <c r="AH8" s="22">
        <v>0.99854426492856896</v>
      </c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45" x14ac:dyDescent="0.25">
      <c r="A9" t="s">
        <v>24</v>
      </c>
      <c r="B9" t="s">
        <v>97</v>
      </c>
      <c r="C9" s="22"/>
      <c r="D9" s="22"/>
      <c r="E9" s="22"/>
      <c r="F9" s="22"/>
      <c r="G9" s="22"/>
      <c r="H9" s="22"/>
      <c r="I9" s="22"/>
      <c r="J9" s="22"/>
      <c r="K9" s="22"/>
      <c r="L9" s="22"/>
      <c r="N9" s="47"/>
      <c r="O9" s="47"/>
      <c r="P9" s="47"/>
      <c r="Q9" s="47"/>
      <c r="R9" s="47"/>
      <c r="S9" s="47"/>
      <c r="T9" s="47"/>
      <c r="U9" s="47"/>
      <c r="V9" s="47"/>
      <c r="W9" s="47"/>
      <c r="Y9" s="22">
        <v>2.7955180874669199</v>
      </c>
      <c r="Z9" s="22">
        <v>2.7955180874669199</v>
      </c>
      <c r="AA9" s="22">
        <v>3.80330748435154</v>
      </c>
      <c r="AB9" s="22">
        <v>3.80330748435154</v>
      </c>
      <c r="AC9" s="22">
        <v>1.3425088553904101</v>
      </c>
      <c r="AD9" s="22">
        <v>1.3425088553904101</v>
      </c>
      <c r="AE9" s="22">
        <v>0.94127595997906599</v>
      </c>
      <c r="AF9" s="22">
        <v>0.94127595997906599</v>
      </c>
      <c r="AG9" s="22">
        <v>1.14514586147561</v>
      </c>
      <c r="AH9" s="22">
        <v>1.14514586147561</v>
      </c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45" x14ac:dyDescent="0.25">
      <c r="A10" t="s">
        <v>25</v>
      </c>
      <c r="B10" t="s">
        <v>98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N10" s="47"/>
      <c r="O10" s="47"/>
      <c r="P10" s="47"/>
      <c r="Q10" s="47"/>
      <c r="R10" s="47"/>
      <c r="S10" s="47"/>
      <c r="T10" s="47"/>
      <c r="U10" s="47"/>
      <c r="V10" s="47"/>
      <c r="W10" s="47"/>
      <c r="Y10" s="22">
        <v>2.8397592419205502</v>
      </c>
      <c r="Z10" s="22">
        <v>2.8397592419205502</v>
      </c>
      <c r="AA10" s="22">
        <v>4.0788046470261197</v>
      </c>
      <c r="AB10" s="22">
        <v>4.0788046470261197</v>
      </c>
      <c r="AC10" s="22">
        <v>1.77319662469017</v>
      </c>
      <c r="AD10" s="22">
        <v>1.77319662469017</v>
      </c>
      <c r="AE10" s="22">
        <v>1.10735031010881</v>
      </c>
      <c r="AF10" s="22">
        <v>1.10735031010881</v>
      </c>
      <c r="AG10" s="22">
        <v>0.89878465826859599</v>
      </c>
      <c r="AH10" s="22">
        <v>0.89878465826859599</v>
      </c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45" x14ac:dyDescent="0.25">
      <c r="A11" t="s">
        <v>26</v>
      </c>
      <c r="B11" t="s">
        <v>99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N11" s="47"/>
      <c r="O11" s="47"/>
      <c r="P11" s="47"/>
      <c r="Q11" s="47"/>
      <c r="R11" s="47"/>
      <c r="S11" s="47"/>
      <c r="T11" s="47"/>
      <c r="U11" s="47"/>
      <c r="V11" s="47"/>
      <c r="W11" s="47"/>
      <c r="Y11" s="22">
        <v>3.0333860195278199</v>
      </c>
      <c r="Z11" s="22">
        <v>3.0333860195278199</v>
      </c>
      <c r="AA11" s="22">
        <v>3.6209548652404902</v>
      </c>
      <c r="AB11" s="22">
        <v>3.6209548652404902</v>
      </c>
      <c r="AC11" s="22">
        <v>2.2367865058149601</v>
      </c>
      <c r="AD11" s="22">
        <v>2.2367865058149601</v>
      </c>
      <c r="AE11" s="22">
        <v>1.3501941749527799</v>
      </c>
      <c r="AF11" s="22">
        <v>1.3501941749527799</v>
      </c>
      <c r="AG11" s="22">
        <v>0.80495511520166496</v>
      </c>
      <c r="AH11" s="22">
        <v>0.80495511520166496</v>
      </c>
      <c r="AJ11" s="22"/>
      <c r="AK11" s="22"/>
      <c r="AL11" s="22"/>
      <c r="AM11" s="22"/>
      <c r="AN11" s="22"/>
      <c r="AO11" s="22"/>
      <c r="AP11" s="22"/>
      <c r="AQ11" s="22"/>
      <c r="AR11" s="22"/>
      <c r="AS11" s="22"/>
    </row>
    <row r="12" spans="1:45" x14ac:dyDescent="0.25">
      <c r="A12" t="s">
        <v>27</v>
      </c>
      <c r="B12" t="s">
        <v>100</v>
      </c>
      <c r="C12" s="22"/>
      <c r="D12" s="22"/>
      <c r="E12" s="22"/>
      <c r="F12" s="22"/>
      <c r="G12" s="22"/>
      <c r="H12" s="22"/>
      <c r="I12" s="22">
        <v>3.19389682884503</v>
      </c>
      <c r="J12" s="22">
        <v>3.19389682884503</v>
      </c>
      <c r="K12" s="22">
        <v>53.482293599401601</v>
      </c>
      <c r="L12" s="22">
        <v>53.482293599401601</v>
      </c>
      <c r="N12" s="47"/>
      <c r="O12" s="47"/>
      <c r="P12" s="47"/>
      <c r="Q12" s="47"/>
      <c r="R12" s="47"/>
      <c r="S12" s="47"/>
      <c r="T12" s="47">
        <v>0</v>
      </c>
      <c r="U12" s="47">
        <v>0</v>
      </c>
      <c r="V12" s="47">
        <v>2.6582606597798998E-4</v>
      </c>
      <c r="W12" s="47">
        <v>2.6582606597798998E-4</v>
      </c>
      <c r="Y12" s="22"/>
      <c r="Z12" s="22"/>
      <c r="AA12" s="22"/>
      <c r="AB12" s="22"/>
      <c r="AC12" s="22"/>
      <c r="AD12" s="22"/>
      <c r="AE12" s="22">
        <v>5.4028087876358803</v>
      </c>
      <c r="AF12" s="22">
        <v>5.4028087876358803</v>
      </c>
      <c r="AG12" s="22">
        <v>63.044909307500298</v>
      </c>
      <c r="AH12" s="22">
        <v>63.044909307500298</v>
      </c>
      <c r="AJ12" s="22"/>
      <c r="AK12" s="22"/>
      <c r="AL12" s="22"/>
      <c r="AM12" s="22"/>
      <c r="AN12" s="22"/>
      <c r="AO12" s="22"/>
      <c r="AP12" s="22">
        <v>1.56345033380239</v>
      </c>
      <c r="AQ12" s="22">
        <v>1.56345033380239</v>
      </c>
      <c r="AR12" s="22">
        <v>8.5277800902258605</v>
      </c>
      <c r="AS12" s="22">
        <v>8.5277800902258605</v>
      </c>
    </row>
    <row r="13" spans="1:45" x14ac:dyDescent="0.25">
      <c r="A13" t="s">
        <v>28</v>
      </c>
      <c r="B13" t="s">
        <v>101</v>
      </c>
      <c r="C13" s="22">
        <v>8.9566521126544103</v>
      </c>
      <c r="D13" s="22">
        <v>8.9566521126544103</v>
      </c>
      <c r="E13" s="22">
        <v>9.9300280197931006</v>
      </c>
      <c r="F13" s="22">
        <v>9.9300280197931006</v>
      </c>
      <c r="G13" s="22">
        <v>7.6934645344954298</v>
      </c>
      <c r="H13" s="22">
        <v>7.6934645344954298</v>
      </c>
      <c r="I13" s="22">
        <v>13.226023811177599</v>
      </c>
      <c r="J13" s="22">
        <v>13.226023811177599</v>
      </c>
      <c r="K13" s="22">
        <v>11.9888749409292</v>
      </c>
      <c r="L13" s="22">
        <v>11.9888749409292</v>
      </c>
      <c r="N13" s="47">
        <v>4.4853370283863096E-3</v>
      </c>
      <c r="O13" s="47">
        <v>4.4853370283863096E-3</v>
      </c>
      <c r="P13" s="47">
        <v>2.4951418234850298E-2</v>
      </c>
      <c r="Q13" s="47">
        <v>2.4951418234850298E-2</v>
      </c>
      <c r="R13" s="47">
        <v>3.1292817874509602E-3</v>
      </c>
      <c r="S13" s="47">
        <v>3.1292817874509602E-3</v>
      </c>
      <c r="T13" s="47">
        <v>7.8924935587679104E-4</v>
      </c>
      <c r="U13" s="47">
        <v>7.8924935587679104E-4</v>
      </c>
      <c r="V13" s="47">
        <v>1.6674688414605E-2</v>
      </c>
      <c r="W13" s="47">
        <v>1.6674688414605E-2</v>
      </c>
      <c r="Y13" s="22">
        <v>3.7090029722130602</v>
      </c>
      <c r="Z13" s="22">
        <v>3.7090029722130602</v>
      </c>
      <c r="AA13" s="22">
        <v>3.0730021687595599</v>
      </c>
      <c r="AB13" s="22">
        <v>3.0730021687595599</v>
      </c>
      <c r="AC13" s="22">
        <v>2.2520224347172202</v>
      </c>
      <c r="AD13" s="22">
        <v>2.2520224347172202</v>
      </c>
      <c r="AE13" s="22">
        <v>4.9078199089126402</v>
      </c>
      <c r="AF13" s="22">
        <v>4.9078199089126402</v>
      </c>
      <c r="AG13" s="22">
        <v>3.3875931515758602</v>
      </c>
      <c r="AH13" s="22">
        <v>3.3875931515758602</v>
      </c>
      <c r="AJ13" s="22">
        <v>2.1740547302833901</v>
      </c>
      <c r="AK13" s="22">
        <v>2.1740547302833901</v>
      </c>
      <c r="AL13" s="22">
        <v>1.7602161359755</v>
      </c>
      <c r="AM13" s="22">
        <v>1.7602161359755</v>
      </c>
      <c r="AN13" s="22">
        <v>1.4413111943376899</v>
      </c>
      <c r="AO13" s="22">
        <v>1.4413111943376899</v>
      </c>
      <c r="AP13" s="22">
        <v>2.8665049858609599</v>
      </c>
      <c r="AQ13" s="22">
        <v>2.8665049858609599</v>
      </c>
      <c r="AR13" s="22">
        <v>1.8550533207399</v>
      </c>
      <c r="AS13" s="22">
        <v>1.8550533207399</v>
      </c>
    </row>
    <row r="14" spans="1:45" x14ac:dyDescent="0.25">
      <c r="A14" t="s">
        <v>29</v>
      </c>
      <c r="B14" t="s">
        <v>102</v>
      </c>
      <c r="C14" s="22">
        <v>8.3630124987830605</v>
      </c>
      <c r="D14" s="22">
        <v>11.262348205375</v>
      </c>
      <c r="E14" s="22">
        <v>14.2262991502357</v>
      </c>
      <c r="F14" s="22">
        <v>24.3954725923249</v>
      </c>
      <c r="G14" s="22">
        <v>8.0234616314410196</v>
      </c>
      <c r="H14" s="22">
        <v>13.2440538243682</v>
      </c>
      <c r="I14" s="22">
        <v>9.6960249747935396</v>
      </c>
      <c r="J14" s="22">
        <v>18.617063024983501</v>
      </c>
      <c r="K14" s="22">
        <v>85.260303316987105</v>
      </c>
      <c r="L14" s="22">
        <v>-377.44305919203902</v>
      </c>
      <c r="N14" s="47">
        <v>1.7160109296528399E-2</v>
      </c>
      <c r="O14" s="47">
        <v>1.5512550214734799E-2</v>
      </c>
      <c r="P14" s="47">
        <v>3.66671521505396E-3</v>
      </c>
      <c r="Q14" s="47">
        <v>3.3097116828366799E-3</v>
      </c>
      <c r="R14" s="47">
        <v>7.0572592888311202E-3</v>
      </c>
      <c r="S14" s="47">
        <v>1.06094906383305E-3</v>
      </c>
      <c r="T14" s="47">
        <v>1.08160985705945E-2</v>
      </c>
      <c r="U14" s="47">
        <v>1.99203348094272E-4</v>
      </c>
      <c r="V14" s="47">
        <v>9.3784268290619394E-2</v>
      </c>
      <c r="W14" s="47">
        <v>1.01687655381647E-2</v>
      </c>
      <c r="Y14" s="22">
        <v>2.1922721113332999</v>
      </c>
      <c r="Z14" s="22">
        <v>2.1922721113332999</v>
      </c>
      <c r="AA14" s="22">
        <v>4.9664406574229396</v>
      </c>
      <c r="AB14" s="22">
        <v>4.9664406574229396</v>
      </c>
      <c r="AC14" s="22">
        <v>2.00080557407273</v>
      </c>
      <c r="AD14" s="22">
        <v>2.00080557407273</v>
      </c>
      <c r="AE14" s="22">
        <v>1.34246283765788</v>
      </c>
      <c r="AF14" s="22">
        <v>1.34246283765788</v>
      </c>
      <c r="AG14" s="22">
        <v>2.12539569174987</v>
      </c>
      <c r="AH14" s="22">
        <v>2.12539569174987</v>
      </c>
      <c r="AJ14" s="22">
        <v>3.63283989681804</v>
      </c>
      <c r="AK14" s="22">
        <v>5.2067874136191703</v>
      </c>
      <c r="AL14" s="22">
        <v>5.7016047815995998</v>
      </c>
      <c r="AM14" s="22">
        <v>11.672917442148901</v>
      </c>
      <c r="AN14" s="22">
        <v>2.9026952904314398</v>
      </c>
      <c r="AO14" s="22">
        <v>6.32677665790834</v>
      </c>
      <c r="AP14" s="22">
        <v>2.38240303488783</v>
      </c>
      <c r="AQ14" s="22">
        <v>5.9448708076161001</v>
      </c>
      <c r="AR14" s="22">
        <v>5.5759700043490703</v>
      </c>
      <c r="AS14" s="22">
        <v>17.7788499654562</v>
      </c>
    </row>
    <row r="15" spans="1:45" x14ac:dyDescent="0.25">
      <c r="A15" t="s">
        <v>30</v>
      </c>
      <c r="B15" t="s">
        <v>103</v>
      </c>
      <c r="C15" s="22"/>
      <c r="D15" s="22"/>
      <c r="E15" s="22">
        <v>48.768374671344603</v>
      </c>
      <c r="F15" s="22">
        <v>121.16659137595001</v>
      </c>
      <c r="G15" s="22">
        <v>12.940944525427801</v>
      </c>
      <c r="H15" s="22">
        <v>30.6423805234372</v>
      </c>
      <c r="I15" s="22">
        <v>-0.84894482171875996</v>
      </c>
      <c r="J15" s="22">
        <v>12.4311065015354</v>
      </c>
      <c r="K15" s="22">
        <v>2.6650070669319299E-2</v>
      </c>
      <c r="L15" s="22">
        <v>20.017535043938601</v>
      </c>
      <c r="N15" s="47"/>
      <c r="O15" s="47"/>
      <c r="P15" s="47">
        <v>0</v>
      </c>
      <c r="Q15" s="47">
        <v>0</v>
      </c>
      <c r="R15" s="47">
        <v>0</v>
      </c>
      <c r="S15" s="47">
        <v>0</v>
      </c>
      <c r="T15" s="47">
        <v>0</v>
      </c>
      <c r="U15" s="47">
        <v>0</v>
      </c>
      <c r="V15" s="47">
        <v>0</v>
      </c>
      <c r="W15" s="47">
        <v>0</v>
      </c>
      <c r="Y15" s="22"/>
      <c r="Z15" s="22"/>
      <c r="AA15" s="22">
        <v>5.5345215580455296</v>
      </c>
      <c r="AB15" s="22">
        <v>5.5345215580455296</v>
      </c>
      <c r="AC15" s="22">
        <v>3.10026441989976</v>
      </c>
      <c r="AD15" s="22">
        <v>3.10026441989976</v>
      </c>
      <c r="AE15" s="22">
        <v>1.59126348066093</v>
      </c>
      <c r="AF15" s="22">
        <v>1.59126348066093</v>
      </c>
      <c r="AG15" s="22">
        <v>1.9881084449953099</v>
      </c>
      <c r="AH15" s="22">
        <v>1.9881084449953099</v>
      </c>
      <c r="AJ15" s="22"/>
      <c r="AK15" s="22"/>
      <c r="AL15" s="22">
        <v>21.2202497837716</v>
      </c>
      <c r="AM15" s="22">
        <v>92.671321677975399</v>
      </c>
      <c r="AN15" s="22">
        <v>11.257844687454099</v>
      </c>
      <c r="AO15" s="22">
        <v>35.262656074657599</v>
      </c>
      <c r="AP15" s="22">
        <v>7.1059807413257703</v>
      </c>
      <c r="AQ15" s="22">
        <v>23.451661003957302</v>
      </c>
      <c r="AR15" s="22">
        <v>10.1633073855046</v>
      </c>
      <c r="AS15" s="22">
        <v>26.3780992012471</v>
      </c>
    </row>
    <row r="16" spans="1:45" x14ac:dyDescent="0.25">
      <c r="A16" t="s">
        <v>31</v>
      </c>
      <c r="B16" t="s">
        <v>104</v>
      </c>
      <c r="C16" s="22"/>
      <c r="D16" s="22"/>
      <c r="E16" s="22"/>
      <c r="F16" s="22"/>
      <c r="G16" s="22">
        <v>4.7164504682877997</v>
      </c>
      <c r="H16" s="22">
        <v>-167.84717525448701</v>
      </c>
      <c r="I16" s="22">
        <v>4.8020923907388404</v>
      </c>
      <c r="J16" s="22">
        <v>-181.130086520221</v>
      </c>
      <c r="K16" s="22">
        <v>4.5773866225135897</v>
      </c>
      <c r="L16" s="22">
        <v>-245.72582129645201</v>
      </c>
      <c r="N16" s="47"/>
      <c r="O16" s="47"/>
      <c r="P16" s="47">
        <v>0.224624259335687</v>
      </c>
      <c r="Q16" s="47">
        <v>0.13959539464558501</v>
      </c>
      <c r="R16" s="47">
        <v>0.67010119382757705</v>
      </c>
      <c r="S16" s="47">
        <v>0.159614172912552</v>
      </c>
      <c r="T16" s="47">
        <v>0.733955743632978</v>
      </c>
      <c r="U16" s="47">
        <v>0</v>
      </c>
      <c r="V16" s="47">
        <v>0.74316063667763999</v>
      </c>
      <c r="W16" s="47">
        <v>0</v>
      </c>
      <c r="Y16" s="22"/>
      <c r="Z16" s="22"/>
      <c r="AA16" s="22">
        <v>11.208619963901601</v>
      </c>
      <c r="AB16" s="22">
        <v>11.208619963901601</v>
      </c>
      <c r="AC16" s="22">
        <v>0.514369865740264</v>
      </c>
      <c r="AD16" s="22">
        <v>0.53329677137117004</v>
      </c>
      <c r="AE16" s="22">
        <v>0.44058428649077502</v>
      </c>
      <c r="AF16" s="22">
        <v>0.45712927284785099</v>
      </c>
      <c r="AG16" s="22">
        <v>0.44667064932809802</v>
      </c>
      <c r="AH16" s="22">
        <v>0.46349400233520999</v>
      </c>
      <c r="AJ16" s="22"/>
      <c r="AK16" s="22"/>
      <c r="AL16" s="22"/>
      <c r="AM16" s="22"/>
      <c r="AN16" s="22">
        <v>0.256321762653897</v>
      </c>
      <c r="AO16" s="22"/>
      <c r="AP16" s="22">
        <v>0.23244694887466699</v>
      </c>
      <c r="AQ16" s="22"/>
      <c r="AR16" s="22">
        <v>0.23880699014080201</v>
      </c>
      <c r="AS16" s="22"/>
    </row>
    <row r="17" spans="1:45" x14ac:dyDescent="0.25">
      <c r="A17" t="s">
        <v>32</v>
      </c>
      <c r="B17" t="s">
        <v>105</v>
      </c>
      <c r="C17" s="22">
        <v>-16.008891472825798</v>
      </c>
      <c r="D17" s="22">
        <v>-16.008891472825798</v>
      </c>
      <c r="E17" s="22">
        <v>18.4171608811303</v>
      </c>
      <c r="F17" s="22">
        <v>18.4171608811303</v>
      </c>
      <c r="G17" s="22">
        <v>1.64158653174309</v>
      </c>
      <c r="H17" s="22">
        <v>1.64158653174309</v>
      </c>
      <c r="I17" s="22">
        <v>1.1384681750605501</v>
      </c>
      <c r="J17" s="22">
        <v>-3.0112672674804299</v>
      </c>
      <c r="K17" s="22"/>
      <c r="L17" s="22">
        <v>-1.75813443641528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47">
        <v>0</v>
      </c>
      <c r="T17" s="47">
        <v>0</v>
      </c>
      <c r="U17" s="47">
        <v>3.2265338827310197E-2</v>
      </c>
      <c r="V17" s="47"/>
      <c r="W17" s="47">
        <v>8.0196244230592098E-4</v>
      </c>
      <c r="Y17" s="22">
        <v>7.2816389212530304</v>
      </c>
      <c r="Z17" s="22">
        <v>7.2816389212530304</v>
      </c>
      <c r="AA17" s="22">
        <v>17.787674737133798</v>
      </c>
      <c r="AB17" s="22">
        <v>17.787674737133798</v>
      </c>
      <c r="AC17" s="22">
        <v>1.82391925665615</v>
      </c>
      <c r="AD17" s="22">
        <v>1.82391925665615</v>
      </c>
      <c r="AE17" s="22">
        <v>1.33062536129728</v>
      </c>
      <c r="AF17" s="22">
        <v>1.8762604258608899</v>
      </c>
      <c r="AG17" s="22"/>
      <c r="AH17" s="22">
        <v>1.19621258420193</v>
      </c>
      <c r="AJ17" s="22">
        <v>1.3175458323712499</v>
      </c>
      <c r="AK17" s="22">
        <v>1.3175458323712499</v>
      </c>
      <c r="AL17" s="22">
        <v>3.9321747300637102</v>
      </c>
      <c r="AM17" s="22">
        <v>3.9321747300637102</v>
      </c>
      <c r="AN17" s="22">
        <v>0.52853225272065196</v>
      </c>
      <c r="AO17" s="22">
        <v>0.52853225272065196</v>
      </c>
      <c r="AP17" s="22">
        <v>0.354304466050962</v>
      </c>
      <c r="AQ17" s="22">
        <v>0.262925171464303</v>
      </c>
      <c r="AR17" s="22"/>
      <c r="AS17" s="22">
        <v>0.202362244495816</v>
      </c>
    </row>
    <row r="18" spans="1:45" x14ac:dyDescent="0.25">
      <c r="A18" t="s">
        <v>33</v>
      </c>
      <c r="B18" t="s">
        <v>106</v>
      </c>
      <c r="C18" s="22">
        <v>4.8363836634234803</v>
      </c>
      <c r="D18" s="22">
        <v>4.9096501646708903</v>
      </c>
      <c r="E18" s="22">
        <v>8.6049717525893392</v>
      </c>
      <c r="F18" s="22">
        <v>8.8157201308931707</v>
      </c>
      <c r="G18" s="22">
        <v>4.0489977351608104</v>
      </c>
      <c r="H18" s="22">
        <v>4.1325201513172898</v>
      </c>
      <c r="I18" s="22">
        <v>2.3540910115661999</v>
      </c>
      <c r="J18" s="22">
        <v>2.41687256509613</v>
      </c>
      <c r="K18" s="22">
        <v>6.4958838857273804</v>
      </c>
      <c r="L18" s="22">
        <v>7.17393659006484</v>
      </c>
      <c r="N18" s="47">
        <v>0.40743061022716598</v>
      </c>
      <c r="O18" s="47">
        <v>0.39917217140260602</v>
      </c>
      <c r="P18" s="47">
        <v>0.28731481433846101</v>
      </c>
      <c r="Q18" s="47">
        <v>0.28338340106071003</v>
      </c>
      <c r="R18" s="47">
        <v>0.503266389102209</v>
      </c>
      <c r="S18" s="47">
        <v>0.50103034611325703</v>
      </c>
      <c r="T18" s="47">
        <v>0.58778575738309902</v>
      </c>
      <c r="U18" s="47">
        <v>0.58494231435353905</v>
      </c>
      <c r="V18" s="47">
        <v>0.67314243034576104</v>
      </c>
      <c r="W18" s="47">
        <v>0.671985984832281</v>
      </c>
      <c r="Y18" s="22">
        <v>2.4737839407862299</v>
      </c>
      <c r="Z18" s="22">
        <v>2.4737839407862299</v>
      </c>
      <c r="AA18" s="22">
        <v>3.4400057735692799</v>
      </c>
      <c r="AB18" s="22">
        <v>3.4400057735692799</v>
      </c>
      <c r="AC18" s="22">
        <v>1.3240406513959899</v>
      </c>
      <c r="AD18" s="22">
        <v>1.3240406513959899</v>
      </c>
      <c r="AE18" s="22">
        <v>0.80965278593703305</v>
      </c>
      <c r="AF18" s="22">
        <v>0.80965278593703305</v>
      </c>
      <c r="AG18" s="22">
        <v>0.63666125081181202</v>
      </c>
      <c r="AH18" s="22">
        <v>0.63666125081181202</v>
      </c>
      <c r="AJ18" s="22">
        <v>1.98858845318136</v>
      </c>
      <c r="AK18" s="22">
        <v>2.02116109322378</v>
      </c>
      <c r="AL18" s="22">
        <v>4.3149837334640297</v>
      </c>
      <c r="AM18" s="22">
        <v>4.39969354975619</v>
      </c>
      <c r="AN18" s="22">
        <v>1.82822530704652</v>
      </c>
      <c r="AO18" s="22">
        <v>1.8578285563271499</v>
      </c>
      <c r="AP18" s="22">
        <v>0.68713567705435696</v>
      </c>
      <c r="AQ18" s="22">
        <v>0.696484385644908</v>
      </c>
      <c r="AR18" s="22">
        <v>0.70924588236812303</v>
      </c>
      <c r="AS18" s="22">
        <v>0.73035931172216795</v>
      </c>
    </row>
    <row r="19" spans="1:45" x14ac:dyDescent="0.25">
      <c r="A19" t="s">
        <v>34</v>
      </c>
      <c r="B19" t="s">
        <v>107</v>
      </c>
      <c r="C19" s="22">
        <v>-9.8905299803882407</v>
      </c>
      <c r="D19" s="22">
        <v>-9.8905299803882407</v>
      </c>
      <c r="E19" s="22">
        <v>-31.549258380400701</v>
      </c>
      <c r="F19" s="22">
        <v>-31.549258380400701</v>
      </c>
      <c r="G19" s="22">
        <v>11.443057352342301</v>
      </c>
      <c r="H19" s="22">
        <v>11.443057352342301</v>
      </c>
      <c r="I19" s="22">
        <v>13.210392665379899</v>
      </c>
      <c r="J19" s="22">
        <v>11.429626544952001</v>
      </c>
      <c r="K19" s="22"/>
      <c r="L19" s="22">
        <v>20.8246864933753</v>
      </c>
      <c r="N19" s="47">
        <v>0.38551769997226099</v>
      </c>
      <c r="O19" s="47">
        <v>0.38551769997226099</v>
      </c>
      <c r="P19" s="47">
        <v>1.5554576794074799E-2</v>
      </c>
      <c r="Q19" s="47">
        <v>1.5554576794074799E-2</v>
      </c>
      <c r="R19" s="47">
        <v>0</v>
      </c>
      <c r="S19" s="47">
        <v>0</v>
      </c>
      <c r="T19" s="47">
        <v>0</v>
      </c>
      <c r="U19" s="47">
        <v>0</v>
      </c>
      <c r="V19" s="47"/>
      <c r="W19" s="47">
        <v>0</v>
      </c>
      <c r="Y19" s="22">
        <v>-4.3152067493429103</v>
      </c>
      <c r="Z19" s="22">
        <v>-4.3152067493429103</v>
      </c>
      <c r="AA19" s="22">
        <v>-2.4693114832916798</v>
      </c>
      <c r="AB19" s="22">
        <v>-2.4693114832916798</v>
      </c>
      <c r="AC19" s="22">
        <v>5.3386117488189502</v>
      </c>
      <c r="AD19" s="22">
        <v>5.3386117488189502</v>
      </c>
      <c r="AE19" s="22">
        <v>1.6026921286229501</v>
      </c>
      <c r="AF19" s="22">
        <v>1.92218034206599</v>
      </c>
      <c r="AG19" s="22"/>
      <c r="AH19" s="22">
        <v>3.1785481353290401</v>
      </c>
      <c r="AJ19" s="22">
        <v>0.32733101344092602</v>
      </c>
      <c r="AK19" s="22">
        <v>0.32733101344092602</v>
      </c>
      <c r="AL19" s="22">
        <v>6.4673138502766996</v>
      </c>
      <c r="AM19" s="22">
        <v>6.4673138502766996</v>
      </c>
      <c r="AN19" s="22">
        <v>3.1664993130216299</v>
      </c>
      <c r="AO19" s="22">
        <v>3.1664993130216299</v>
      </c>
      <c r="AP19" s="22">
        <v>2.2358097762335101</v>
      </c>
      <c r="AQ19" s="22">
        <v>2.2784239358152298</v>
      </c>
      <c r="AR19" s="22"/>
      <c r="AS19" s="22">
        <v>5.7024375141991204</v>
      </c>
    </row>
    <row r="20" spans="1:45" x14ac:dyDescent="0.25">
      <c r="A20" t="s">
        <v>35</v>
      </c>
      <c r="B20" t="s">
        <v>108</v>
      </c>
      <c r="C20" s="22">
        <v>-38.831837014411597</v>
      </c>
      <c r="D20" s="22">
        <v>-42.9311781643773</v>
      </c>
      <c r="E20" s="22">
        <v>80.861846663756296</v>
      </c>
      <c r="F20" s="22">
        <v>-83.049038417986594</v>
      </c>
      <c r="G20" s="22">
        <v>17.360008902382098</v>
      </c>
      <c r="H20" s="22">
        <v>-85.160822723642895</v>
      </c>
      <c r="I20" s="22">
        <v>30.263923317164899</v>
      </c>
      <c r="J20" s="22">
        <v>-52.048978287377402</v>
      </c>
      <c r="K20" s="22">
        <v>-60.1375630850671</v>
      </c>
      <c r="L20" s="22">
        <v>-381.59168828371901</v>
      </c>
      <c r="N20" s="47">
        <v>8.7509357759216801E-5</v>
      </c>
      <c r="O20" s="47">
        <v>8.7509357759216801E-5</v>
      </c>
      <c r="P20" s="47">
        <v>6.4381836377691597E-5</v>
      </c>
      <c r="Q20" s="47">
        <v>6.4381836377691597E-5</v>
      </c>
      <c r="R20" s="47">
        <v>2.70174366966458E-5</v>
      </c>
      <c r="S20" s="47">
        <v>2.70174366966458E-5</v>
      </c>
      <c r="T20" s="47">
        <v>2.7829172006067901E-3</v>
      </c>
      <c r="U20" s="47">
        <v>5.9894121786818697E-6</v>
      </c>
      <c r="V20" s="47">
        <v>2.7356799142398799E-2</v>
      </c>
      <c r="W20" s="47">
        <v>9.2703452053388703E-6</v>
      </c>
      <c r="Y20" s="22">
        <v>1.7755426788480699</v>
      </c>
      <c r="Z20" s="22">
        <v>1.7755426788480699</v>
      </c>
      <c r="AA20" s="22">
        <v>1.5691450358062899</v>
      </c>
      <c r="AB20" s="22">
        <v>1.5691450358062899</v>
      </c>
      <c r="AC20" s="22">
        <v>0.98684681098438898</v>
      </c>
      <c r="AD20" s="22">
        <v>0.98684681098438898</v>
      </c>
      <c r="AE20" s="22">
        <v>0.96800617985536497</v>
      </c>
      <c r="AF20" s="22">
        <v>0.96800617985536497</v>
      </c>
      <c r="AG20" s="22">
        <v>0.942256159937642</v>
      </c>
      <c r="AH20" s="22">
        <v>0.942256159937642</v>
      </c>
      <c r="AJ20" s="22">
        <v>250.96325429924801</v>
      </c>
      <c r="AK20" s="22">
        <v>4529.2915301099401</v>
      </c>
      <c r="AL20" s="22">
        <v>1.1536703536803501</v>
      </c>
      <c r="AM20" s="22">
        <v>608.07188196573395</v>
      </c>
      <c r="AN20" s="22">
        <v>3.2904626653034899</v>
      </c>
      <c r="AO20" s="22">
        <v>105.02120531199</v>
      </c>
      <c r="AP20" s="22">
        <v>3.3776341155207801</v>
      </c>
      <c r="AQ20" s="22">
        <v>509.09576791757701</v>
      </c>
      <c r="AR20" s="22">
        <v>5.7869669246210798</v>
      </c>
      <c r="AS20" s="22">
        <v>465.88851646753</v>
      </c>
    </row>
    <row r="21" spans="1:45" x14ac:dyDescent="0.25">
      <c r="A21" t="s">
        <v>36</v>
      </c>
      <c r="B21" t="s">
        <v>109</v>
      </c>
      <c r="C21" s="22">
        <v>10.666065950135801</v>
      </c>
      <c r="D21" s="22">
        <v>11.4850470167876</v>
      </c>
      <c r="E21" s="22">
        <v>44.775493207736901</v>
      </c>
      <c r="F21" s="22">
        <v>38.8469689085032</v>
      </c>
      <c r="G21" s="22">
        <v>7.5494780024600896</v>
      </c>
      <c r="H21" s="22">
        <v>7.2614973743475302</v>
      </c>
      <c r="I21" s="22">
        <v>14.1729911767325</v>
      </c>
      <c r="J21" s="22">
        <v>9.1789400813722803</v>
      </c>
      <c r="K21" s="22">
        <v>19.312129856261901</v>
      </c>
      <c r="L21" s="22">
        <v>8.9501149912393902</v>
      </c>
      <c r="N21" s="47">
        <v>0.54483266689232601</v>
      </c>
      <c r="O21" s="47">
        <v>0.50946492760733197</v>
      </c>
      <c r="P21" s="47">
        <v>0.61670814530865803</v>
      </c>
      <c r="Q21" s="47">
        <v>0.59313441778707798</v>
      </c>
      <c r="R21" s="47">
        <v>0.76207173098460801</v>
      </c>
      <c r="S21" s="47">
        <v>0.74454141870723101</v>
      </c>
      <c r="T21" s="47">
        <v>0.779786967054242</v>
      </c>
      <c r="U21" s="47">
        <v>0.76927254885551499</v>
      </c>
      <c r="V21" s="47">
        <v>0.83639620710746398</v>
      </c>
      <c r="W21" s="47">
        <v>0.82717698770458803</v>
      </c>
      <c r="Y21" s="22">
        <v>1.5524219038634299</v>
      </c>
      <c r="Z21" s="22">
        <v>1.5524219038634299</v>
      </c>
      <c r="AA21" s="22">
        <v>1.40237772552427</v>
      </c>
      <c r="AB21" s="22">
        <v>1.40237772552427</v>
      </c>
      <c r="AC21" s="22">
        <v>1.6364622092260099</v>
      </c>
      <c r="AD21" s="22">
        <v>1.6364622092260099</v>
      </c>
      <c r="AE21" s="22">
        <v>0.54386628894462796</v>
      </c>
      <c r="AF21" s="22">
        <v>0.54386628894462796</v>
      </c>
      <c r="AG21" s="22">
        <v>0.48836005432394802</v>
      </c>
      <c r="AH21" s="22">
        <v>0.48836005432394802</v>
      </c>
      <c r="AJ21" s="22">
        <v>0.414076872555597</v>
      </c>
      <c r="AK21" s="22">
        <v>0.59190822567234103</v>
      </c>
      <c r="AL21" s="22">
        <v>0.41760473872454901</v>
      </c>
      <c r="AM21" s="22">
        <v>0.54498644765681103</v>
      </c>
      <c r="AN21" s="22">
        <v>0.25148591703691597</v>
      </c>
      <c r="AO21" s="22">
        <v>0.32049157327946898</v>
      </c>
      <c r="AP21" s="22">
        <v>0.17194560979169199</v>
      </c>
      <c r="AQ21" s="22">
        <v>0.22046480286985601</v>
      </c>
      <c r="AR21" s="22">
        <v>0.13801828796090401</v>
      </c>
      <c r="AS21" s="22">
        <v>0.16671461484429501</v>
      </c>
    </row>
    <row r="22" spans="1:45" x14ac:dyDescent="0.25">
      <c r="A22" t="s">
        <v>37</v>
      </c>
      <c r="B22" t="s">
        <v>110</v>
      </c>
      <c r="C22" s="22">
        <v>11.783901113129099</v>
      </c>
      <c r="D22" s="22">
        <v>11.780984934856001</v>
      </c>
      <c r="E22" s="22">
        <v>14.559779523639</v>
      </c>
      <c r="F22" s="22">
        <v>14.295874608898901</v>
      </c>
      <c r="G22" s="22">
        <v>1.7580233917033199</v>
      </c>
      <c r="H22" s="22">
        <v>1.5883462451511201</v>
      </c>
      <c r="I22" s="22">
        <v>2.9281727312372801</v>
      </c>
      <c r="J22" s="22">
        <v>2.6207668840143001</v>
      </c>
      <c r="K22" s="22">
        <v>2.4140380550343301</v>
      </c>
      <c r="L22" s="22">
        <v>2.2109248038359501</v>
      </c>
      <c r="N22" s="47">
        <v>3.6185783084547403E-2</v>
      </c>
      <c r="O22" s="47">
        <v>3.6185783084547403E-2</v>
      </c>
      <c r="P22" s="47">
        <v>3.9793754335551101E-2</v>
      </c>
      <c r="Q22" s="47">
        <v>3.5323723839537698E-2</v>
      </c>
      <c r="R22" s="47">
        <v>0.104943148470193</v>
      </c>
      <c r="S22" s="47">
        <v>8.5483795092642395E-5</v>
      </c>
      <c r="T22" s="47">
        <v>0.41733072832517798</v>
      </c>
      <c r="U22" s="47">
        <v>0.294879486000864</v>
      </c>
      <c r="V22" s="47">
        <v>0.44992884005303502</v>
      </c>
      <c r="W22" s="47">
        <v>0.30909504310286101</v>
      </c>
      <c r="Y22" s="22">
        <v>6.6916661192590299</v>
      </c>
      <c r="Z22" s="22">
        <v>6.6916661192590299</v>
      </c>
      <c r="AA22" s="22">
        <v>6.7705517859940301</v>
      </c>
      <c r="AB22" s="22">
        <v>6.7705517859940301</v>
      </c>
      <c r="AC22" s="22">
        <v>1.5440652255601901</v>
      </c>
      <c r="AD22" s="22">
        <v>1.5440652255601901</v>
      </c>
      <c r="AE22" s="22">
        <v>0.92615699621273995</v>
      </c>
      <c r="AF22" s="22">
        <v>0.92615699621273995</v>
      </c>
      <c r="AG22" s="22">
        <v>0.76225765930121303</v>
      </c>
      <c r="AH22" s="22">
        <v>0.76225765930121303</v>
      </c>
      <c r="AJ22" s="22">
        <v>6.6366778397568904</v>
      </c>
      <c r="AK22" s="22">
        <v>6.6376709179312501</v>
      </c>
      <c r="AL22" s="22">
        <v>8.0826670559181402</v>
      </c>
      <c r="AM22" s="22">
        <v>8.0826670559181402</v>
      </c>
      <c r="AN22" s="22">
        <v>3.5138545455047301</v>
      </c>
      <c r="AO22" s="22">
        <v>3.7393192968484099</v>
      </c>
      <c r="AP22" s="22">
        <v>1.4987090801787399</v>
      </c>
      <c r="AQ22" s="22">
        <v>1.66317371877631</v>
      </c>
      <c r="AR22" s="22">
        <v>1.34603321669056</v>
      </c>
      <c r="AS22" s="22">
        <v>1.56736593553615</v>
      </c>
    </row>
    <row r="23" spans="1:45" x14ac:dyDescent="0.25">
      <c r="A23" t="s">
        <v>38</v>
      </c>
      <c r="B23" t="s">
        <v>111</v>
      </c>
      <c r="C23" s="22">
        <v>85.835142731200904</v>
      </c>
      <c r="D23" s="22">
        <v>18.9491929060896</v>
      </c>
      <c r="E23" s="22">
        <v>-47.219477415899703</v>
      </c>
      <c r="F23" s="22">
        <v>-220.615716643864</v>
      </c>
      <c r="G23" s="22">
        <v>-9.3468689843721204</v>
      </c>
      <c r="H23" s="22">
        <v>4.6417972645358496</v>
      </c>
      <c r="I23" s="22">
        <v>4.3293975069755097</v>
      </c>
      <c r="J23" s="22">
        <v>7.8179556547183902</v>
      </c>
      <c r="K23" s="22">
        <v>4.6509831800940402</v>
      </c>
      <c r="L23" s="22">
        <v>29.478897888446198</v>
      </c>
      <c r="N23" s="47">
        <v>0.118385670580174</v>
      </c>
      <c r="O23" s="47">
        <v>4.0151103812240803E-2</v>
      </c>
      <c r="P23" s="47">
        <v>5.3602056852469097E-2</v>
      </c>
      <c r="Q23" s="47">
        <v>1.9996397969953301E-2</v>
      </c>
      <c r="R23" s="47">
        <v>0.124330079994979</v>
      </c>
      <c r="S23" s="47">
        <v>4.7526225379115203E-2</v>
      </c>
      <c r="T23" s="47">
        <v>0.31025359582592499</v>
      </c>
      <c r="U23" s="47">
        <v>0.13773381818376901</v>
      </c>
      <c r="V23" s="47">
        <v>0.17377744018216601</v>
      </c>
      <c r="W23" s="47">
        <v>3.8752629776572602E-2</v>
      </c>
      <c r="Y23" s="22">
        <v>2.56168581301245</v>
      </c>
      <c r="Z23" s="22">
        <v>2.56168581301245</v>
      </c>
      <c r="AA23" s="22">
        <v>4.5794997008924803</v>
      </c>
      <c r="AB23" s="22">
        <v>4.5794997008924803</v>
      </c>
      <c r="AC23" s="22">
        <v>0.44452198796352599</v>
      </c>
      <c r="AD23" s="22">
        <v>0.44452198796352599</v>
      </c>
      <c r="AE23" s="22">
        <v>0.31022575549104697</v>
      </c>
      <c r="AF23" s="22">
        <v>0.31022575549104697</v>
      </c>
      <c r="AG23" s="22">
        <v>0.48509502910383201</v>
      </c>
      <c r="AH23" s="22">
        <v>0.48509502910383201</v>
      </c>
      <c r="AJ23" s="22">
        <v>1.6211890403628799</v>
      </c>
      <c r="AK23" s="22"/>
      <c r="AL23" s="22">
        <v>3.1937914455193099</v>
      </c>
      <c r="AM23" s="22"/>
      <c r="AN23" s="22">
        <v>1.1378435985134301</v>
      </c>
      <c r="AO23" s="22">
        <v>5.8723507458125797</v>
      </c>
      <c r="AP23" s="22">
        <v>0.265517686604198</v>
      </c>
      <c r="AQ23" s="22">
        <v>7.0087827076786198</v>
      </c>
      <c r="AR23" s="22">
        <v>0.36772325560878</v>
      </c>
      <c r="AS23" s="22">
        <v>21.719428126496499</v>
      </c>
    </row>
    <row r="24" spans="1:45" x14ac:dyDescent="0.25">
      <c r="A24" t="s">
        <v>39</v>
      </c>
      <c r="B24" t="s">
        <v>112</v>
      </c>
      <c r="C24" s="22">
        <v>6.8567205140934702</v>
      </c>
      <c r="D24" s="22">
        <v>-71.653735657921104</v>
      </c>
      <c r="E24" s="22">
        <v>5.28646393559029</v>
      </c>
      <c r="F24" s="22">
        <v>28.074476892244999</v>
      </c>
      <c r="G24" s="22">
        <v>7.3302086652183798</v>
      </c>
      <c r="H24" s="22">
        <v>9.0561292730271798</v>
      </c>
      <c r="I24" s="22">
        <v>19.634188843687301</v>
      </c>
      <c r="J24" s="22">
        <v>68.723211593809495</v>
      </c>
      <c r="K24" s="22">
        <v>16.668300138320799</v>
      </c>
      <c r="L24" s="22">
        <v>20.681595953472399</v>
      </c>
      <c r="N24" s="47">
        <v>3.6154510145003402E-5</v>
      </c>
      <c r="O24" s="47">
        <v>3.6154510145003402E-5</v>
      </c>
      <c r="P24" s="47">
        <v>4.7717867545798098E-2</v>
      </c>
      <c r="Q24" s="47">
        <v>0</v>
      </c>
      <c r="R24" s="47">
        <v>0</v>
      </c>
      <c r="S24" s="47">
        <v>0</v>
      </c>
      <c r="T24" s="47">
        <v>2.8174253768738701E-2</v>
      </c>
      <c r="U24" s="47">
        <v>2.8174253768738701E-2</v>
      </c>
      <c r="V24" s="47">
        <v>1.6608840343251399E-2</v>
      </c>
      <c r="W24" s="47">
        <v>1.6608840343251399E-2</v>
      </c>
      <c r="Y24" s="22">
        <v>2.2731375199946302</v>
      </c>
      <c r="Z24" s="22">
        <v>2.2731375199946302</v>
      </c>
      <c r="AA24" s="22">
        <v>2.3751616655390499</v>
      </c>
      <c r="AB24" s="22">
        <v>2.3751616655390499</v>
      </c>
      <c r="AC24" s="22">
        <v>0.81905746576376304</v>
      </c>
      <c r="AD24" s="22">
        <v>0.81905746576376304</v>
      </c>
      <c r="AE24" s="22">
        <v>1.0501216343163799</v>
      </c>
      <c r="AF24" s="22">
        <v>1.0501216343163799</v>
      </c>
      <c r="AG24" s="22">
        <v>1.29270603420809</v>
      </c>
      <c r="AH24" s="22">
        <v>1.29270603420809</v>
      </c>
      <c r="AJ24" s="22">
        <v>2.6221788442562701</v>
      </c>
      <c r="AK24" s="22">
        <v>84.017587431822903</v>
      </c>
      <c r="AL24" s="22">
        <v>2.3060062943586699</v>
      </c>
      <c r="AM24" s="22">
        <v>32.169308582320802</v>
      </c>
      <c r="AN24" s="22">
        <v>5.5337367616666597</v>
      </c>
      <c r="AO24" s="22">
        <v>53.720011214027203</v>
      </c>
      <c r="AP24" s="22">
        <v>8.2486848777189206</v>
      </c>
      <c r="AQ24" s="22">
        <v>19.406742929306301</v>
      </c>
      <c r="AR24" s="22">
        <v>7.3637162941959096</v>
      </c>
      <c r="AS24" s="22">
        <v>19.290215925633699</v>
      </c>
    </row>
    <row r="25" spans="1:45" x14ac:dyDescent="0.25">
      <c r="A25" t="s">
        <v>40</v>
      </c>
      <c r="B25" t="s">
        <v>113</v>
      </c>
      <c r="C25" s="22">
        <v>13.320220053472401</v>
      </c>
      <c r="D25" s="22">
        <v>94.9846295978641</v>
      </c>
      <c r="E25" s="22">
        <v>6.5536730330786703</v>
      </c>
      <c r="F25" s="22">
        <v>-59.832636436563902</v>
      </c>
      <c r="G25" s="22">
        <v>17.198723751935201</v>
      </c>
      <c r="H25" s="22">
        <v>40.801608394074698</v>
      </c>
      <c r="I25" s="22">
        <v>47.742329700617098</v>
      </c>
      <c r="J25" s="22">
        <v>47.438339703367099</v>
      </c>
      <c r="K25" s="22">
        <v>7.6100363596415299</v>
      </c>
      <c r="L25" s="22">
        <v>60.906161711085602</v>
      </c>
      <c r="N25" s="47">
        <v>0.90473136904533003</v>
      </c>
      <c r="O25" s="47">
        <v>0.27938613410893598</v>
      </c>
      <c r="P25" s="47">
        <v>0.88323470883071398</v>
      </c>
      <c r="Q25" s="47">
        <v>0.222477271584794</v>
      </c>
      <c r="R25" s="47">
        <v>0.928592510124436</v>
      </c>
      <c r="S25" s="47">
        <v>0.41990573760413102</v>
      </c>
      <c r="T25" s="47">
        <v>0.92944250711356302</v>
      </c>
      <c r="U25" s="47">
        <v>0.521358962245286</v>
      </c>
      <c r="V25" s="47">
        <v>0.95003277732757896</v>
      </c>
      <c r="W25" s="47">
        <v>0.63063987027562696</v>
      </c>
      <c r="Y25" s="22">
        <v>5.3928252294863297</v>
      </c>
      <c r="Z25" s="22">
        <v>5.3928252294863297</v>
      </c>
      <c r="AA25" s="22">
        <v>1.0526868843953701</v>
      </c>
      <c r="AB25" s="22">
        <v>0.97325112607541098</v>
      </c>
      <c r="AC25" s="22">
        <v>0.84669430492522202</v>
      </c>
      <c r="AD25" s="22">
        <v>0.86463577349877596</v>
      </c>
      <c r="AE25" s="22">
        <v>1.7493020580441201</v>
      </c>
      <c r="AF25" s="22">
        <v>1.8177519509190501</v>
      </c>
      <c r="AG25" s="22">
        <v>0.92217415974209904</v>
      </c>
      <c r="AH25" s="22">
        <v>0.99887973845034095</v>
      </c>
      <c r="AJ25" s="22">
        <v>0.17032623018030801</v>
      </c>
      <c r="AK25" s="22">
        <v>4.5378927144411101</v>
      </c>
      <c r="AL25" s="22">
        <v>0.23543701060657399</v>
      </c>
      <c r="AM25" s="22">
        <v>9.0140671623667004</v>
      </c>
      <c r="AN25" s="22">
        <v>0.81791048382911002</v>
      </c>
      <c r="AO25" s="22">
        <v>7.3536933802388402</v>
      </c>
      <c r="AP25" s="22">
        <v>0.23309433220470099</v>
      </c>
      <c r="AQ25" s="22">
        <v>3.2473779829742901</v>
      </c>
      <c r="AR25" s="22">
        <v>0.182475419138655</v>
      </c>
      <c r="AS25" s="22">
        <v>2.29409229825978</v>
      </c>
    </row>
    <row r="26" spans="1:45" x14ac:dyDescent="0.25">
      <c r="A26" t="s">
        <v>41</v>
      </c>
      <c r="B26" t="s">
        <v>114</v>
      </c>
      <c r="C26" s="22">
        <v>28.534232195466799</v>
      </c>
      <c r="D26" s="22">
        <v>28.534232195466799</v>
      </c>
      <c r="E26" s="22">
        <v>13.926271508433301</v>
      </c>
      <c r="F26" s="22">
        <v>13.926271508433301</v>
      </c>
      <c r="G26" s="22">
        <v>3.4316509562013402</v>
      </c>
      <c r="H26" s="22">
        <v>3.4316509562013402</v>
      </c>
      <c r="I26" s="22">
        <v>1.70206744950519</v>
      </c>
      <c r="J26" s="22">
        <v>1.70206744950519</v>
      </c>
      <c r="K26" s="22">
        <v>1.90519937351928</v>
      </c>
      <c r="L26" s="22">
        <v>1.90519937351928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47">
        <v>0</v>
      </c>
      <c r="T26" s="47">
        <v>0</v>
      </c>
      <c r="U26" s="47">
        <v>0</v>
      </c>
      <c r="V26" s="47">
        <v>0</v>
      </c>
      <c r="W26" s="47">
        <v>0</v>
      </c>
      <c r="Y26" s="22">
        <v>4.6873281820298898</v>
      </c>
      <c r="Z26" s="22">
        <v>4.6873281820298898</v>
      </c>
      <c r="AA26" s="22">
        <v>7.6081223566070504</v>
      </c>
      <c r="AB26" s="22">
        <v>7.6081223566070504</v>
      </c>
      <c r="AC26" s="22">
        <v>1.6717998467720501</v>
      </c>
      <c r="AD26" s="22">
        <v>1.6717998467720501</v>
      </c>
      <c r="AE26" s="22">
        <v>0.59218650218917901</v>
      </c>
      <c r="AF26" s="22">
        <v>0.59218650218917901</v>
      </c>
      <c r="AG26" s="22">
        <v>0.423591606316222</v>
      </c>
      <c r="AH26" s="22">
        <v>0.423591606316222</v>
      </c>
      <c r="AJ26" s="22">
        <v>2.0206851765215101</v>
      </c>
      <c r="AK26" s="22">
        <v>2.0206851765215101</v>
      </c>
      <c r="AL26" s="22">
        <v>3.2256736047929699</v>
      </c>
      <c r="AM26" s="22">
        <v>3.2256736047929699</v>
      </c>
      <c r="AN26" s="22">
        <v>0.94790738134361197</v>
      </c>
      <c r="AO26" s="22">
        <v>0.94790738134361197</v>
      </c>
      <c r="AP26" s="22">
        <v>0.37226098812743702</v>
      </c>
      <c r="AQ26" s="22">
        <v>0.37226098812743702</v>
      </c>
      <c r="AR26" s="22">
        <v>0.29287775345210298</v>
      </c>
      <c r="AS26" s="22">
        <v>0.29287775345210298</v>
      </c>
    </row>
    <row r="27" spans="1:45" x14ac:dyDescent="0.25">
      <c r="A27" t="s">
        <v>42</v>
      </c>
      <c r="B27" t="s">
        <v>115</v>
      </c>
      <c r="C27" s="22">
        <v>13.258982298342699</v>
      </c>
      <c r="D27" s="22">
        <v>13.258982298342699</v>
      </c>
      <c r="E27" s="22">
        <v>6.5823850668239201</v>
      </c>
      <c r="F27" s="22">
        <v>6.5823850668239201</v>
      </c>
      <c r="G27" s="22"/>
      <c r="H27" s="22">
        <v>3.2621922354846902</v>
      </c>
      <c r="I27" s="22"/>
      <c r="J27" s="22">
        <v>4.54891643314477</v>
      </c>
      <c r="K27" s="22"/>
      <c r="L27" s="22">
        <v>7.1941888095534496</v>
      </c>
      <c r="N27" s="47">
        <v>4.4238877451925904E-3</v>
      </c>
      <c r="O27" s="47">
        <v>4.4238877451925904E-3</v>
      </c>
      <c r="P27" s="47">
        <v>2.11746348143424E-2</v>
      </c>
      <c r="Q27" s="47">
        <v>2.11746348143424E-2</v>
      </c>
      <c r="R27" s="47"/>
      <c r="S27" s="47">
        <v>6.7169903955364096E-2</v>
      </c>
      <c r="T27" s="47">
        <v>1.97499297959439E-2</v>
      </c>
      <c r="U27" s="47">
        <v>4.6426312964031199E-2</v>
      </c>
      <c r="V27" s="47"/>
      <c r="W27" s="47">
        <v>2.9741338743479E-2</v>
      </c>
      <c r="Y27" s="22">
        <v>3.5189934260306499</v>
      </c>
      <c r="Z27" s="22">
        <v>3.5189934260306499</v>
      </c>
      <c r="AA27" s="22">
        <v>2.4013028851295499</v>
      </c>
      <c r="AB27" s="22">
        <v>2.4013028851295499</v>
      </c>
      <c r="AC27" s="22"/>
      <c r="AD27" s="22">
        <v>2.77809005906238</v>
      </c>
      <c r="AE27" s="22">
        <v>0.59367868075605701</v>
      </c>
      <c r="AF27" s="22">
        <v>1.1957018206921901</v>
      </c>
      <c r="AG27" s="22"/>
      <c r="AH27" s="22">
        <v>1.7083700116109</v>
      </c>
      <c r="AJ27" s="22">
        <v>1.13103175983997</v>
      </c>
      <c r="AK27" s="22">
        <v>1.13103175983997</v>
      </c>
      <c r="AL27" s="22">
        <v>0.62729468006091305</v>
      </c>
      <c r="AM27" s="22">
        <v>0.62729468006091305</v>
      </c>
      <c r="AN27" s="22"/>
      <c r="AO27" s="22">
        <v>0.39440337050473301</v>
      </c>
      <c r="AP27" s="22"/>
      <c r="AQ27" s="22">
        <v>0.16060900102570499</v>
      </c>
      <c r="AR27" s="22"/>
      <c r="AS27" s="22">
        <v>0.57057275134047802</v>
      </c>
    </row>
    <row r="28" spans="1:45" x14ac:dyDescent="0.25">
      <c r="A28" t="s">
        <v>43</v>
      </c>
      <c r="B28" t="s">
        <v>116</v>
      </c>
      <c r="C28" s="22">
        <v>100.51507009007</v>
      </c>
      <c r="D28" s="22">
        <v>101.12132702139201</v>
      </c>
      <c r="E28" s="22">
        <v>8.8216384584375191</v>
      </c>
      <c r="F28" s="22">
        <v>9.8226232085144094</v>
      </c>
      <c r="G28" s="22">
        <v>11.041219146820399</v>
      </c>
      <c r="H28" s="22">
        <v>11.1075603138161</v>
      </c>
      <c r="I28" s="22">
        <v>5.69394614495104</v>
      </c>
      <c r="J28" s="22">
        <v>5.7205600091037896</v>
      </c>
      <c r="K28" s="22">
        <v>6.9479574958677404</v>
      </c>
      <c r="L28" s="22">
        <v>-105.273298741085</v>
      </c>
      <c r="N28" s="47">
        <v>0.10443949644221</v>
      </c>
      <c r="O28" s="47">
        <v>0.10443949644221</v>
      </c>
      <c r="P28" s="47">
        <v>7.4754226562945406E-2</v>
      </c>
      <c r="Q28" s="47">
        <v>7.4754226562945406E-2</v>
      </c>
      <c r="R28" s="47">
        <v>8.9027265327604299E-2</v>
      </c>
      <c r="S28" s="47">
        <v>8.9027265327604299E-2</v>
      </c>
      <c r="T28" s="47">
        <v>0.177164036802133</v>
      </c>
      <c r="U28" s="47">
        <v>0.177164036802133</v>
      </c>
      <c r="V28" s="47">
        <v>0.148427262752375</v>
      </c>
      <c r="W28" s="47">
        <v>9.7035300794523202E-2</v>
      </c>
      <c r="Y28" s="22">
        <v>4.0905669960920896</v>
      </c>
      <c r="Z28" s="22">
        <v>4.0905669960920896</v>
      </c>
      <c r="AA28" s="22">
        <v>3.42311161232647</v>
      </c>
      <c r="AB28" s="22">
        <v>3.42311161232647</v>
      </c>
      <c r="AC28" s="22">
        <v>1.8561353182849401</v>
      </c>
      <c r="AD28" s="22">
        <v>1.8561353182849401</v>
      </c>
      <c r="AE28" s="22">
        <v>1.8945830572629301</v>
      </c>
      <c r="AF28" s="22">
        <v>1.8945830572629301</v>
      </c>
      <c r="AG28" s="22">
        <v>2.3403673060311099</v>
      </c>
      <c r="AH28" s="22">
        <v>2.1991617818530398</v>
      </c>
      <c r="AJ28" s="22">
        <v>1.0020904842695</v>
      </c>
      <c r="AK28" s="22">
        <v>1.0020904842695</v>
      </c>
      <c r="AL28" s="22">
        <v>0.62943830719359495</v>
      </c>
      <c r="AM28" s="22">
        <v>0.62943830719359495</v>
      </c>
      <c r="AN28" s="22">
        <v>0.310188787088919</v>
      </c>
      <c r="AO28" s="22">
        <v>0.310188787088919</v>
      </c>
      <c r="AP28" s="22">
        <v>0.29706814871497</v>
      </c>
      <c r="AQ28" s="22">
        <v>0.29706814871497</v>
      </c>
      <c r="AR28" s="22">
        <v>0.366966536647851</v>
      </c>
      <c r="AS28" s="22">
        <v>0.61089658980745298</v>
      </c>
    </row>
    <row r="29" spans="1:45" x14ac:dyDescent="0.25">
      <c r="A29" t="s">
        <v>44</v>
      </c>
      <c r="B29" t="s">
        <v>117</v>
      </c>
      <c r="C29" s="22">
        <v>-68.865958515321793</v>
      </c>
      <c r="D29" s="22">
        <v>-68.865958515321793</v>
      </c>
      <c r="E29" s="22">
        <v>15.608053602525599</v>
      </c>
      <c r="F29" s="22">
        <v>15.608053602525599</v>
      </c>
      <c r="G29" s="22">
        <v>8.1274228292895696</v>
      </c>
      <c r="H29" s="22">
        <v>8.1274228292895696</v>
      </c>
      <c r="I29" s="22">
        <v>6.1517578325656403</v>
      </c>
      <c r="J29" s="22">
        <v>1.2047604316539899</v>
      </c>
      <c r="K29" s="22"/>
      <c r="L29" s="22">
        <v>3.75621962417426</v>
      </c>
      <c r="N29" s="47">
        <v>0.132980994660757</v>
      </c>
      <c r="O29" s="47">
        <v>0.132980994660757</v>
      </c>
      <c r="P29" s="47">
        <v>9.3215659489214897E-2</v>
      </c>
      <c r="Q29" s="47">
        <v>9.3215659489214897E-2</v>
      </c>
      <c r="R29" s="47">
        <v>0.15643401950554101</v>
      </c>
      <c r="S29" s="47">
        <v>0.15643401950554101</v>
      </c>
      <c r="T29" s="47">
        <v>0.31365176456311</v>
      </c>
      <c r="U29" s="47">
        <v>0.323456671206513</v>
      </c>
      <c r="V29" s="47"/>
      <c r="W29" s="47">
        <v>0.32034198670880898</v>
      </c>
      <c r="Y29" s="22">
        <v>50.872898313042199</v>
      </c>
      <c r="Z29" s="22">
        <v>50.872898313042199</v>
      </c>
      <c r="AA29" s="22">
        <v>39.0910812554066</v>
      </c>
      <c r="AB29" s="22">
        <v>39.0910812554066</v>
      </c>
      <c r="AC29" s="22">
        <v>1.43999960053225</v>
      </c>
      <c r="AD29" s="22">
        <v>1.43999960053225</v>
      </c>
      <c r="AE29" s="22">
        <v>0.59729202808102899</v>
      </c>
      <c r="AF29" s="22">
        <v>0.35579430495454301</v>
      </c>
      <c r="AG29" s="22"/>
      <c r="AH29" s="22">
        <v>0.34355686634990001</v>
      </c>
      <c r="AJ29" s="22">
        <v>1.42712926079184</v>
      </c>
      <c r="AK29" s="22">
        <v>1.42712926079184</v>
      </c>
      <c r="AL29" s="22">
        <v>1.6796913697926401</v>
      </c>
      <c r="AM29" s="22">
        <v>1.6796913697926401</v>
      </c>
      <c r="AN29" s="22">
        <v>0.81235746338370496</v>
      </c>
      <c r="AO29" s="22">
        <v>0.81235746338370496</v>
      </c>
      <c r="AP29" s="22">
        <v>0.322726329454326</v>
      </c>
      <c r="AQ29" s="22">
        <v>0.23470963101567599</v>
      </c>
      <c r="AR29" s="22"/>
      <c r="AS29" s="22">
        <v>0.249763365476383</v>
      </c>
    </row>
    <row r="30" spans="1:45" x14ac:dyDescent="0.25">
      <c r="A30" t="s">
        <v>45</v>
      </c>
      <c r="B30" t="s">
        <v>118</v>
      </c>
      <c r="C30" s="22"/>
      <c r="D30" s="22"/>
      <c r="E30" s="22">
        <v>3.6800807400868498</v>
      </c>
      <c r="F30" s="22">
        <v>-566.69040780141904</v>
      </c>
      <c r="G30" s="22"/>
      <c r="H30" s="22">
        <v>-640.28083801362698</v>
      </c>
      <c r="I30" s="22"/>
      <c r="J30" s="22">
        <v>6.6069019431815796</v>
      </c>
      <c r="K30" s="22"/>
      <c r="L30" s="22">
        <v>5.5070775003332502</v>
      </c>
      <c r="N30" s="47"/>
      <c r="O30" s="47"/>
      <c r="P30" s="47">
        <v>0.43900121115206298</v>
      </c>
      <c r="Q30" s="47">
        <v>0</v>
      </c>
      <c r="R30" s="47"/>
      <c r="S30" s="47">
        <v>0</v>
      </c>
      <c r="T30" s="47"/>
      <c r="U30" s="47">
        <v>0</v>
      </c>
      <c r="V30" s="47"/>
      <c r="W30" s="47">
        <v>0</v>
      </c>
      <c r="Y30" s="22"/>
      <c r="Z30" s="22"/>
      <c r="AA30" s="22">
        <v>1.5417390304410199</v>
      </c>
      <c r="AB30" s="22">
        <v>1.5417390304410199</v>
      </c>
      <c r="AC30" s="22"/>
      <c r="AD30" s="22">
        <v>0.49186959450707901</v>
      </c>
      <c r="AE30" s="22"/>
      <c r="AF30" s="22">
        <v>0.20048871410199401</v>
      </c>
      <c r="AG30" s="22"/>
      <c r="AH30" s="22">
        <v>0.17618427622141999</v>
      </c>
      <c r="AJ30" s="22"/>
      <c r="AK30" s="22"/>
      <c r="AL30" s="22">
        <v>0.49711258691650101</v>
      </c>
      <c r="AM30" s="22"/>
      <c r="AN30" s="22"/>
      <c r="AO30" s="22"/>
      <c r="AP30" s="22"/>
      <c r="AQ30" s="22">
        <v>6.5411242245390904</v>
      </c>
      <c r="AR30" s="22"/>
      <c r="AS30" s="22">
        <v>5.4723138251065402</v>
      </c>
    </row>
    <row r="31" spans="1:45" x14ac:dyDescent="0.25">
      <c r="A31" t="s">
        <v>46</v>
      </c>
      <c r="B31" t="s">
        <v>119</v>
      </c>
      <c r="C31" s="22"/>
      <c r="D31" s="22"/>
      <c r="E31" s="22">
        <v>9.6213444913300901</v>
      </c>
      <c r="F31" s="22">
        <v>695.06032606586803</v>
      </c>
      <c r="G31" s="22">
        <v>6.4557800098045801</v>
      </c>
      <c r="H31" s="22">
        <v>705.77422045078094</v>
      </c>
      <c r="I31" s="22"/>
      <c r="J31" s="22">
        <v>210.39575133915099</v>
      </c>
      <c r="K31" s="22"/>
      <c r="L31" s="22">
        <v>167.781015039887</v>
      </c>
      <c r="N31" s="47"/>
      <c r="O31" s="47"/>
      <c r="P31" s="47">
        <v>1.4343074035582501E-3</v>
      </c>
      <c r="Q31" s="47">
        <v>0</v>
      </c>
      <c r="R31" s="47">
        <v>7.2165201912781604E-5</v>
      </c>
      <c r="S31" s="47">
        <v>0</v>
      </c>
      <c r="T31" s="47"/>
      <c r="U31" s="47">
        <v>0</v>
      </c>
      <c r="V31" s="47"/>
      <c r="W31" s="47">
        <v>0</v>
      </c>
      <c r="Y31" s="22"/>
      <c r="Z31" s="22"/>
      <c r="AA31" s="22">
        <v>6.9581767858398997</v>
      </c>
      <c r="AB31" s="22">
        <v>6.9581767858398997</v>
      </c>
      <c r="AC31" s="22">
        <v>3.4569535280461401</v>
      </c>
      <c r="AD31" s="22">
        <v>3.4569535280461401</v>
      </c>
      <c r="AE31" s="22"/>
      <c r="AF31" s="22">
        <v>0.57984845400915197</v>
      </c>
      <c r="AG31" s="22"/>
      <c r="AH31" s="22">
        <v>0.42743154110985399</v>
      </c>
      <c r="AJ31" s="22"/>
      <c r="AK31" s="22"/>
      <c r="AL31" s="22">
        <v>1.00781619869485</v>
      </c>
      <c r="AM31" s="22">
        <v>328.19177550869102</v>
      </c>
      <c r="AN31" s="22">
        <v>0.52654832178814104</v>
      </c>
      <c r="AO31" s="22">
        <v>204.36388650280401</v>
      </c>
      <c r="AP31" s="22"/>
      <c r="AQ31" s="22">
        <v>92.816473753657206</v>
      </c>
      <c r="AR31" s="22"/>
      <c r="AS31" s="22">
        <v>43.589930423477199</v>
      </c>
    </row>
    <row r="32" spans="1:45" x14ac:dyDescent="0.25">
      <c r="A32" t="s">
        <v>47</v>
      </c>
      <c r="B32" t="s">
        <v>120</v>
      </c>
      <c r="C32" s="22"/>
      <c r="D32" s="22">
        <v>197.26983638084499</v>
      </c>
      <c r="E32" s="22">
        <v>18.663783426309202</v>
      </c>
      <c r="F32" s="22">
        <v>1082.2374647557699</v>
      </c>
      <c r="G32" s="22">
        <v>36.821510602894698</v>
      </c>
      <c r="H32" s="22">
        <v>1043.9619064219301</v>
      </c>
      <c r="I32" s="22">
        <v>-7.8175257490147496</v>
      </c>
      <c r="J32" s="22">
        <v>-24280.199039578401</v>
      </c>
      <c r="K32" s="22">
        <v>-3.03236470897173</v>
      </c>
      <c r="L32" s="22">
        <v>-2010.5380684807899</v>
      </c>
      <c r="N32" s="47"/>
      <c r="O32" s="47">
        <v>0</v>
      </c>
      <c r="P32" s="47">
        <v>0.21442145432840301</v>
      </c>
      <c r="Q32" s="47">
        <v>0</v>
      </c>
      <c r="R32" s="47">
        <v>0.45984850803390098</v>
      </c>
      <c r="S32" s="47">
        <v>0</v>
      </c>
      <c r="T32" s="47">
        <v>0.38885135503020102</v>
      </c>
      <c r="U32" s="47">
        <v>0</v>
      </c>
      <c r="V32" s="47">
        <v>0.46085401621065097</v>
      </c>
      <c r="W32" s="47">
        <v>0</v>
      </c>
      <c r="Y32" s="22"/>
      <c r="Z32" s="22">
        <v>1.65753771858726</v>
      </c>
      <c r="AA32" s="22">
        <v>6.0359400937450101</v>
      </c>
      <c r="AB32" s="22">
        <v>6.0359400937450101</v>
      </c>
      <c r="AC32" s="22">
        <v>1.24755871624438</v>
      </c>
      <c r="AD32" s="22">
        <v>1.24755871624438</v>
      </c>
      <c r="AE32" s="22">
        <v>1.67556626761507</v>
      </c>
      <c r="AF32" s="22">
        <v>1.67556626761507</v>
      </c>
      <c r="AG32" s="22">
        <v>2.2804085514071599</v>
      </c>
      <c r="AH32" s="22">
        <v>2.2804085514071599</v>
      </c>
      <c r="AJ32" s="22"/>
      <c r="AK32" s="22">
        <v>110.099590323982</v>
      </c>
      <c r="AL32" s="22">
        <v>1.55208061190933</v>
      </c>
      <c r="AM32" s="22">
        <v>411.95894033601502</v>
      </c>
      <c r="AN32" s="22">
        <v>0.26473937782748203</v>
      </c>
      <c r="AO32" s="22">
        <v>139.37720877234801</v>
      </c>
      <c r="AP32" s="22">
        <v>0.22741574202063899</v>
      </c>
      <c r="AQ32" s="22">
        <v>199.42494881106501</v>
      </c>
      <c r="AR32" s="22">
        <v>0.16911160020117699</v>
      </c>
      <c r="AS32" s="22">
        <v>128.18574264272999</v>
      </c>
    </row>
    <row r="33" spans="1:45" x14ac:dyDescent="0.25">
      <c r="A33" t="s">
        <v>48</v>
      </c>
      <c r="B33" t="s">
        <v>121</v>
      </c>
      <c r="C33" s="22">
        <v>9.1416047538805305</v>
      </c>
      <c r="D33" s="22">
        <v>9.1416047538805305</v>
      </c>
      <c r="E33" s="22">
        <v>7.8040216527661004</v>
      </c>
      <c r="F33" s="22">
        <v>7.8040216527661004</v>
      </c>
      <c r="G33" s="22">
        <v>0.90952630383344502</v>
      </c>
      <c r="H33" s="22">
        <v>0.90952630383344502</v>
      </c>
      <c r="I33" s="22">
        <v>1.6185798404876599</v>
      </c>
      <c r="J33" s="22">
        <v>1.82278406983278</v>
      </c>
      <c r="K33" s="22"/>
      <c r="L33" s="22">
        <v>2.0856628349392801</v>
      </c>
      <c r="N33" s="47">
        <v>0.100818945196952</v>
      </c>
      <c r="O33" s="47">
        <v>0.100818945196952</v>
      </c>
      <c r="P33" s="47">
        <v>8.1342091367841901E-2</v>
      </c>
      <c r="Q33" s="47">
        <v>8.1342091367841901E-2</v>
      </c>
      <c r="R33" s="47">
        <v>0.26212291358155199</v>
      </c>
      <c r="S33" s="47">
        <v>0.26212291358155199</v>
      </c>
      <c r="T33" s="47">
        <v>0.36789414337836202</v>
      </c>
      <c r="U33" s="47">
        <v>0.256912539646728</v>
      </c>
      <c r="V33" s="47"/>
      <c r="W33" s="47">
        <v>0.28356883410800898</v>
      </c>
      <c r="Y33" s="22">
        <v>11.687343216312</v>
      </c>
      <c r="Z33" s="22">
        <v>11.687343216312</v>
      </c>
      <c r="AA33" s="22">
        <v>11.144022692082199</v>
      </c>
      <c r="AB33" s="22">
        <v>11.144022692082199</v>
      </c>
      <c r="AC33" s="22">
        <v>1.046298714562</v>
      </c>
      <c r="AD33" s="22">
        <v>1.046298714562</v>
      </c>
      <c r="AE33" s="22">
        <v>1.24613274564945</v>
      </c>
      <c r="AF33" s="22">
        <v>1.0019962546593899</v>
      </c>
      <c r="AG33" s="22"/>
      <c r="AH33" s="22">
        <v>0.91762178680801298</v>
      </c>
      <c r="AJ33" s="22">
        <v>3.7677512840855298</v>
      </c>
      <c r="AK33" s="22">
        <v>3.7677512840855298</v>
      </c>
      <c r="AL33" s="22">
        <v>4.6177521678691802</v>
      </c>
      <c r="AM33" s="22">
        <v>4.6177521678691802</v>
      </c>
      <c r="AN33" s="22">
        <v>0.94439671637701395</v>
      </c>
      <c r="AO33" s="22">
        <v>0.94439671637701395</v>
      </c>
      <c r="AP33" s="22">
        <v>1.03641770451395</v>
      </c>
      <c r="AQ33" s="22">
        <v>0.76352727451103397</v>
      </c>
      <c r="AR33" s="22"/>
      <c r="AS33" s="22">
        <v>0.93441497125786599</v>
      </c>
    </row>
    <row r="34" spans="1:45" x14ac:dyDescent="0.25">
      <c r="A34" t="s">
        <v>49</v>
      </c>
      <c r="B34" t="s">
        <v>122</v>
      </c>
      <c r="C34" s="22">
        <v>10.3057747959392</v>
      </c>
      <c r="D34" s="22">
        <v>10.2984273648326</v>
      </c>
      <c r="E34" s="22">
        <v>29.132767823146398</v>
      </c>
      <c r="F34" s="22">
        <v>27.631127266358799</v>
      </c>
      <c r="G34" s="22">
        <v>7.1937802608372303</v>
      </c>
      <c r="H34" s="22">
        <v>7.2010341485947702</v>
      </c>
      <c r="I34" s="22">
        <v>8.6876262314181094</v>
      </c>
      <c r="J34" s="22">
        <v>9.0339549819618696</v>
      </c>
      <c r="K34" s="22">
        <v>10.173176436859601</v>
      </c>
      <c r="L34" s="22">
        <v>12.210021655526401</v>
      </c>
      <c r="N34" s="47">
        <v>6.7253331704123398E-2</v>
      </c>
      <c r="O34" s="47">
        <v>6.6990498362210896E-2</v>
      </c>
      <c r="P34" s="47">
        <v>5.8198286373517497E-2</v>
      </c>
      <c r="Q34" s="47">
        <v>5.8142195307009398E-2</v>
      </c>
      <c r="R34" s="47">
        <v>0.226574735074246</v>
      </c>
      <c r="S34" s="47">
        <v>0.22543220999563299</v>
      </c>
      <c r="T34" s="47">
        <v>0.17787486832501601</v>
      </c>
      <c r="U34" s="47">
        <v>0.177225361733581</v>
      </c>
      <c r="V34" s="47">
        <v>0.178706159094872</v>
      </c>
      <c r="W34" s="47">
        <v>0.17859694959828601</v>
      </c>
      <c r="Y34" s="22">
        <v>2.9558250799636898</v>
      </c>
      <c r="Z34" s="22">
        <v>2.9558250799636898</v>
      </c>
      <c r="AA34" s="22">
        <v>4.9199811198923298</v>
      </c>
      <c r="AB34" s="22">
        <v>4.9199811198923298</v>
      </c>
      <c r="AC34" s="22">
        <v>0.81485257947224499</v>
      </c>
      <c r="AD34" s="22">
        <v>0.81485257947224499</v>
      </c>
      <c r="AE34" s="22">
        <v>1.17842203635337</v>
      </c>
      <c r="AF34" s="22">
        <v>1.17842203635337</v>
      </c>
      <c r="AG34" s="22">
        <v>1.10750484540949</v>
      </c>
      <c r="AH34" s="22">
        <v>1.10750484540949</v>
      </c>
      <c r="AJ34" s="22">
        <v>1.3694057301818201</v>
      </c>
      <c r="AK34" s="22">
        <v>1.4587687572111501</v>
      </c>
      <c r="AL34" s="22">
        <v>1.5256205033947501</v>
      </c>
      <c r="AM34" s="22">
        <v>1.6051872502484901</v>
      </c>
      <c r="AN34" s="22">
        <v>0.57224687127381901</v>
      </c>
      <c r="AO34" s="22">
        <v>0.60644553674228496</v>
      </c>
      <c r="AP34" s="22">
        <v>0.81515686186776304</v>
      </c>
      <c r="AQ34" s="22">
        <v>0.876147405661868</v>
      </c>
      <c r="AR34" s="22">
        <v>0.86731800822326499</v>
      </c>
      <c r="AS34" s="22">
        <v>0.937279966494316</v>
      </c>
    </row>
    <row r="35" spans="1:45" x14ac:dyDescent="0.25">
      <c r="A35" t="s">
        <v>50</v>
      </c>
      <c r="B35" t="s">
        <v>123</v>
      </c>
      <c r="C35" s="22">
        <v>11.519639193677</v>
      </c>
      <c r="D35" s="22">
        <v>11.519639193677</v>
      </c>
      <c r="E35" s="22">
        <v>13.9302097084583</v>
      </c>
      <c r="F35" s="22">
        <v>13.9302097084583</v>
      </c>
      <c r="G35" s="22">
        <v>-12.1920551495714</v>
      </c>
      <c r="H35" s="22">
        <v>-12.1920551495714</v>
      </c>
      <c r="I35" s="22">
        <v>18.578693767223701</v>
      </c>
      <c r="J35" s="22">
        <v>3.2682415586023099</v>
      </c>
      <c r="K35" s="22"/>
      <c r="L35" s="22">
        <v>3.7325942229799698</v>
      </c>
      <c r="N35" s="47">
        <v>0.21581335479684599</v>
      </c>
      <c r="O35" s="47">
        <v>0.21581335479684599</v>
      </c>
      <c r="P35" s="47">
        <v>0.24603819224255899</v>
      </c>
      <c r="Q35" s="47">
        <v>0.24603819224255899</v>
      </c>
      <c r="R35" s="47">
        <v>0.51550293265434399</v>
      </c>
      <c r="S35" s="47">
        <v>0.51550293265434399</v>
      </c>
      <c r="T35" s="47">
        <v>0.460738075407571</v>
      </c>
      <c r="U35" s="47">
        <v>0.58059340319072394</v>
      </c>
      <c r="V35" s="47"/>
      <c r="W35" s="47">
        <v>0.50588938602711997</v>
      </c>
      <c r="Y35" s="22">
        <v>3.83496116259994</v>
      </c>
      <c r="Z35" s="22">
        <v>3.83496116259994</v>
      </c>
      <c r="AA35" s="22">
        <v>4.5257734298502301</v>
      </c>
      <c r="AB35" s="22">
        <v>4.5257734298502301</v>
      </c>
      <c r="AC35" s="22">
        <v>1.1811624986785301</v>
      </c>
      <c r="AD35" s="22">
        <v>1.1811624986785301</v>
      </c>
      <c r="AE35" s="22">
        <v>1.55007947299055</v>
      </c>
      <c r="AF35" s="22">
        <v>1.3495925998795399</v>
      </c>
      <c r="AG35" s="22"/>
      <c r="AH35" s="22">
        <v>1.63288176714559</v>
      </c>
      <c r="AJ35" s="22">
        <v>0.93934237992834801</v>
      </c>
      <c r="AK35" s="22">
        <v>0.93934237992834801</v>
      </c>
      <c r="AL35" s="22">
        <v>1.00092132752798</v>
      </c>
      <c r="AM35" s="22">
        <v>1.00092132752798</v>
      </c>
      <c r="AN35" s="22">
        <v>0.35814691244331698</v>
      </c>
      <c r="AO35" s="22">
        <v>0.35814691244331698</v>
      </c>
      <c r="AP35" s="22">
        <v>0.47118858910789602</v>
      </c>
      <c r="AQ35" s="22">
        <v>0.35144915521595999</v>
      </c>
      <c r="AR35" s="22"/>
      <c r="AS35" s="22">
        <v>0.394240474176968</v>
      </c>
    </row>
    <row r="36" spans="1:45" x14ac:dyDescent="0.25">
      <c r="A36" t="s">
        <v>51</v>
      </c>
      <c r="B36" t="s">
        <v>124</v>
      </c>
      <c r="C36" s="22">
        <v>3.9464286793263499</v>
      </c>
      <c r="D36" s="22">
        <v>-41.4570909071481</v>
      </c>
      <c r="E36" s="22">
        <v>4.5286858929903202</v>
      </c>
      <c r="F36" s="22">
        <v>-69.665258273831597</v>
      </c>
      <c r="G36" s="22">
        <v>3.2000157088186798</v>
      </c>
      <c r="H36" s="22">
        <v>77.187681273673704</v>
      </c>
      <c r="I36" s="22">
        <v>4.4090260427838102</v>
      </c>
      <c r="J36" s="22">
        <v>-1.8972896877257901</v>
      </c>
      <c r="K36" s="22">
        <v>10.130542451705001</v>
      </c>
      <c r="L36" s="22">
        <v>-2.1866472841429601</v>
      </c>
      <c r="N36" s="47">
        <v>0.154589047401678</v>
      </c>
      <c r="O36" s="47">
        <v>0.165490845428722</v>
      </c>
      <c r="P36" s="47">
        <v>0.117757852428622</v>
      </c>
      <c r="Q36" s="47">
        <v>9.1889551129133898E-2</v>
      </c>
      <c r="R36" s="47">
        <v>0.24356933071248901</v>
      </c>
      <c r="S36" s="47">
        <v>8.2248256820457805E-2</v>
      </c>
      <c r="T36" s="47">
        <v>9.3007449816504995E-2</v>
      </c>
      <c r="U36" s="47">
        <v>8.5145144688285698E-2</v>
      </c>
      <c r="V36" s="47">
        <v>0.162665343473782</v>
      </c>
      <c r="W36" s="47">
        <v>0.1131876526626</v>
      </c>
      <c r="Y36" s="22">
        <v>2.0139543863442699</v>
      </c>
      <c r="Z36" s="22">
        <v>2.0139543863442699</v>
      </c>
      <c r="AA36" s="22">
        <v>3.5629080804174</v>
      </c>
      <c r="AB36" s="22">
        <v>3.5629080804174</v>
      </c>
      <c r="AC36" s="22">
        <v>1.15519786335608</v>
      </c>
      <c r="AD36" s="22">
        <v>1.15519786335608</v>
      </c>
      <c r="AE36" s="22">
        <v>3.7582805227248199</v>
      </c>
      <c r="AF36" s="22">
        <v>3.7582805227248199</v>
      </c>
      <c r="AG36" s="22">
        <v>7.3085636303730999</v>
      </c>
      <c r="AH36" s="22">
        <v>7.3085636303730999</v>
      </c>
      <c r="AJ36" s="22">
        <v>0.33883669311217102</v>
      </c>
      <c r="AK36" s="22"/>
      <c r="AL36" s="22">
        <v>0.51514739516096597</v>
      </c>
      <c r="AM36" s="22">
        <v>-70.068791193887606</v>
      </c>
      <c r="AN36" s="22">
        <v>0.16379931697133501</v>
      </c>
      <c r="AO36" s="22">
        <v>24.478918523644101</v>
      </c>
      <c r="AP36" s="22">
        <v>0.15331831785192701</v>
      </c>
      <c r="AQ36" s="22">
        <v>-1.7799452893632399</v>
      </c>
      <c r="AR36" s="22">
        <v>0.13129042492187201</v>
      </c>
      <c r="AS36" s="22">
        <v>-1.98098380672309</v>
      </c>
    </row>
    <row r="37" spans="1:45" x14ac:dyDescent="0.25">
      <c r="A37" t="s">
        <v>52</v>
      </c>
      <c r="B37" t="s">
        <v>125</v>
      </c>
      <c r="C37" s="22">
        <v>-130.00931364018501</v>
      </c>
      <c r="D37" s="22">
        <v>-130.00931364018501</v>
      </c>
      <c r="E37" s="22">
        <v>20.177533154084799</v>
      </c>
      <c r="F37" s="22">
        <v>20.177533154084799</v>
      </c>
      <c r="G37" s="22">
        <v>3.2023247814358902</v>
      </c>
      <c r="H37" s="22">
        <v>3.2023247814358902</v>
      </c>
      <c r="I37" s="22">
        <v>2.9368006289478199</v>
      </c>
      <c r="J37" s="22">
        <v>2.9368006289478199</v>
      </c>
      <c r="K37" s="22">
        <v>3.53048422844586</v>
      </c>
      <c r="L37" s="22">
        <v>3.53048422844586</v>
      </c>
      <c r="N37" s="47">
        <v>0</v>
      </c>
      <c r="O37" s="47">
        <v>0</v>
      </c>
      <c r="P37" s="47">
        <v>2.13904353184989E-2</v>
      </c>
      <c r="Q37" s="47">
        <v>2.13904353184989E-2</v>
      </c>
      <c r="R37" s="47">
        <v>5.4435129023695503E-2</v>
      </c>
      <c r="S37" s="47">
        <v>5.4435129023695503E-2</v>
      </c>
      <c r="T37" s="47">
        <v>4.9166063732118299E-2</v>
      </c>
      <c r="U37" s="47">
        <v>4.9166063732118299E-2</v>
      </c>
      <c r="V37" s="47">
        <v>0.12536873737801199</v>
      </c>
      <c r="W37" s="47">
        <v>0.12536873737801199</v>
      </c>
      <c r="Y37" s="22">
        <v>8.45395424029266</v>
      </c>
      <c r="Z37" s="22">
        <v>8.45395424029266</v>
      </c>
      <c r="AA37" s="22">
        <v>12.274909518921</v>
      </c>
      <c r="AB37" s="22">
        <v>12.274909518921</v>
      </c>
      <c r="AC37" s="22">
        <v>1.6174626935135199</v>
      </c>
      <c r="AD37" s="22">
        <v>1.6174626935135199</v>
      </c>
      <c r="AE37" s="22">
        <v>0.67081809576575302</v>
      </c>
      <c r="AF37" s="22">
        <v>0.67081809576575302</v>
      </c>
      <c r="AG37" s="22">
        <v>0.56098564345211299</v>
      </c>
      <c r="AH37" s="22">
        <v>0.56098564345211299</v>
      </c>
      <c r="AJ37" s="22">
        <v>2.2352417751135398</v>
      </c>
      <c r="AK37" s="22">
        <v>2.2352417751135398</v>
      </c>
      <c r="AL37" s="22">
        <v>3.0840485006738199</v>
      </c>
      <c r="AM37" s="22">
        <v>3.0840485006738199</v>
      </c>
      <c r="AN37" s="22">
        <v>0.61562761104505603</v>
      </c>
      <c r="AO37" s="22">
        <v>0.61562761104505603</v>
      </c>
      <c r="AP37" s="22">
        <v>0.31955235384930297</v>
      </c>
      <c r="AQ37" s="22">
        <v>0.31955235384930297</v>
      </c>
      <c r="AR37" s="22">
        <v>0.29829119252008202</v>
      </c>
      <c r="AS37" s="22">
        <v>0.29829119252008202</v>
      </c>
    </row>
    <row r="38" spans="1:45" x14ac:dyDescent="0.25">
      <c r="A38" t="s">
        <v>53</v>
      </c>
      <c r="B38" t="s">
        <v>126</v>
      </c>
      <c r="C38" s="22">
        <v>4.9425834069043004</v>
      </c>
      <c r="D38" s="22">
        <v>5.0333869250462202</v>
      </c>
      <c r="E38" s="22">
        <v>5.6179651264319501</v>
      </c>
      <c r="F38" s="22">
        <v>5.7737772981999997</v>
      </c>
      <c r="G38" s="22">
        <v>2.0239802301039198</v>
      </c>
      <c r="H38" s="22">
        <v>2.08124110535937</v>
      </c>
      <c r="I38" s="22">
        <v>2.7688406695924601</v>
      </c>
      <c r="J38" s="22">
        <v>2.7999423801775301</v>
      </c>
      <c r="K38" s="22">
        <v>4.09217169389012</v>
      </c>
      <c r="L38" s="22">
        <v>4.0158050832324097</v>
      </c>
      <c r="N38" s="47">
        <v>0.196233750289248</v>
      </c>
      <c r="O38" s="47">
        <v>0.196233750289248</v>
      </c>
      <c r="P38" s="47">
        <v>0.269470184292877</v>
      </c>
      <c r="Q38" s="47">
        <v>0.26942227230931198</v>
      </c>
      <c r="R38" s="47">
        <v>0.42779778382449901</v>
      </c>
      <c r="S38" s="47">
        <v>0.42779778422322101</v>
      </c>
      <c r="T38" s="47">
        <v>0.315570324732107</v>
      </c>
      <c r="U38" s="47">
        <v>0.315570324732107</v>
      </c>
      <c r="V38" s="47">
        <v>0.35242649556195799</v>
      </c>
      <c r="W38" s="47">
        <v>0.35242649556195799</v>
      </c>
      <c r="Y38" s="22">
        <v>5.1909607841953402</v>
      </c>
      <c r="Z38" s="22">
        <v>5.1909607841953402</v>
      </c>
      <c r="AA38" s="22">
        <v>3.84458961020573</v>
      </c>
      <c r="AB38" s="22">
        <v>3.84458961020573</v>
      </c>
      <c r="AC38" s="22">
        <v>0.872813673889141</v>
      </c>
      <c r="AD38" s="22">
        <v>0.872813673889141</v>
      </c>
      <c r="AE38" s="22">
        <v>1.1780060233231799</v>
      </c>
      <c r="AF38" s="22">
        <v>1.1780060233231799</v>
      </c>
      <c r="AG38" s="22">
        <v>1.1315193333248299</v>
      </c>
      <c r="AH38" s="22">
        <v>1.1315193426144099</v>
      </c>
      <c r="AJ38" s="22">
        <v>0.75701981248403205</v>
      </c>
      <c r="AK38" s="22">
        <v>0.76036911163555498</v>
      </c>
      <c r="AL38" s="22">
        <v>0.61198589537525505</v>
      </c>
      <c r="AM38" s="22">
        <v>0.61558901798616705</v>
      </c>
      <c r="AN38" s="22">
        <v>0.146788030850075</v>
      </c>
      <c r="AO38" s="22">
        <v>0.14784563841612899</v>
      </c>
      <c r="AP38" s="22">
        <v>0.24942941943208999</v>
      </c>
      <c r="AQ38" s="22">
        <v>0.25292717133015702</v>
      </c>
      <c r="AR38" s="22">
        <v>0.26901583373910398</v>
      </c>
      <c r="AS38" s="22">
        <v>0.27430780612348798</v>
      </c>
    </row>
    <row r="39" spans="1:45" x14ac:dyDescent="0.25">
      <c r="A39" t="s">
        <v>54</v>
      </c>
      <c r="B39" t="s">
        <v>127</v>
      </c>
      <c r="C39" s="22">
        <v>64.490184450056404</v>
      </c>
      <c r="D39" s="22">
        <v>-575.24004083499301</v>
      </c>
      <c r="E39" s="22">
        <v>4.7322907474736002</v>
      </c>
      <c r="F39" s="22">
        <v>27.2306060825358</v>
      </c>
      <c r="G39" s="22">
        <v>3.74450200492356</v>
      </c>
      <c r="H39" s="22">
        <v>17.710350793873701</v>
      </c>
      <c r="I39" s="22">
        <v>2.6728846537334898</v>
      </c>
      <c r="J39" s="22">
        <v>-2.8102376556053099</v>
      </c>
      <c r="K39" s="22">
        <v>3.5455569280748001</v>
      </c>
      <c r="L39" s="22">
        <v>-2.2173844102035201</v>
      </c>
      <c r="N39" s="47">
        <v>1.38800275543144E-2</v>
      </c>
      <c r="O39" s="47">
        <v>6.04676598852194E-5</v>
      </c>
      <c r="P39" s="47">
        <v>0.14855113780795401</v>
      </c>
      <c r="Q39" s="47">
        <v>0</v>
      </c>
      <c r="R39" s="47">
        <v>0.18159076282318001</v>
      </c>
      <c r="S39" s="47">
        <v>0</v>
      </c>
      <c r="T39" s="47">
        <v>0.35734566265018702</v>
      </c>
      <c r="U39" s="47">
        <v>0</v>
      </c>
      <c r="V39" s="47">
        <v>0.33298723679792602</v>
      </c>
      <c r="W39" s="47">
        <v>5.5463968823824001E-3</v>
      </c>
      <c r="Y39" s="22">
        <v>5.9699807972137897</v>
      </c>
      <c r="Z39" s="22">
        <v>5.9699807972137897</v>
      </c>
      <c r="AA39" s="22">
        <v>1.4146208812944701</v>
      </c>
      <c r="AB39" s="22">
        <v>1.4146208812944701</v>
      </c>
      <c r="AC39" s="22">
        <v>0.69056490249477098</v>
      </c>
      <c r="AD39" s="22">
        <v>0.69056490249477098</v>
      </c>
      <c r="AE39" s="22">
        <v>0.34422703969630702</v>
      </c>
      <c r="AF39" s="22">
        <v>0.34422703969630702</v>
      </c>
      <c r="AG39" s="22">
        <v>0.292062849292961</v>
      </c>
      <c r="AH39" s="22">
        <v>0.292062849292961</v>
      </c>
      <c r="AJ39" s="22">
        <v>5.0505241961145702</v>
      </c>
      <c r="AK39" s="22"/>
      <c r="AL39" s="22">
        <v>0.76778723577172103</v>
      </c>
      <c r="AM39" s="22">
        <v>18.242624312086299</v>
      </c>
      <c r="AN39" s="22">
        <v>0.27450526581242202</v>
      </c>
      <c r="AO39" s="22"/>
      <c r="AP39" s="22">
        <v>0.13898260427367901</v>
      </c>
      <c r="AQ39" s="22">
        <v>-3.4879873524842</v>
      </c>
      <c r="AR39" s="22">
        <v>0.134647669157857</v>
      </c>
      <c r="AS39" s="22">
        <v>-2.6195717458758701</v>
      </c>
    </row>
    <row r="40" spans="1:45" x14ac:dyDescent="0.25">
      <c r="A40" t="s">
        <v>55</v>
      </c>
      <c r="B40" t="s">
        <v>128</v>
      </c>
      <c r="C40" s="22">
        <v>10.2569830244902</v>
      </c>
      <c r="D40" s="22">
        <v>10.2569830244902</v>
      </c>
      <c r="E40" s="22">
        <v>8.9715888777718593</v>
      </c>
      <c r="F40" s="22">
        <v>8.9715888777718593</v>
      </c>
      <c r="G40" s="22">
        <v>0.80985111941390597</v>
      </c>
      <c r="H40" s="22">
        <v>0.80985111941390597</v>
      </c>
      <c r="I40" s="22">
        <v>-2.0709322939219401</v>
      </c>
      <c r="J40" s="22">
        <v>-2.0709322939219401</v>
      </c>
      <c r="K40" s="22">
        <v>-0.72896774297078104</v>
      </c>
      <c r="L40" s="22">
        <v>-0.72896774297078104</v>
      </c>
      <c r="N40" s="47">
        <v>0</v>
      </c>
      <c r="O40" s="47">
        <v>0</v>
      </c>
      <c r="P40" s="47">
        <v>0</v>
      </c>
      <c r="Q40" s="47">
        <v>0</v>
      </c>
      <c r="R40" s="47">
        <v>0</v>
      </c>
      <c r="S40" s="47">
        <v>0</v>
      </c>
      <c r="T40" s="47">
        <v>0</v>
      </c>
      <c r="U40" s="47">
        <v>0</v>
      </c>
      <c r="V40" s="47">
        <v>7.9858762439252995E-2</v>
      </c>
      <c r="W40" s="47">
        <v>7.9858762439252995E-2</v>
      </c>
      <c r="Y40" s="22">
        <v>10.524977855529899</v>
      </c>
      <c r="Z40" s="22">
        <v>10.524977855529899</v>
      </c>
      <c r="AA40" s="22">
        <v>12.794029550641399</v>
      </c>
      <c r="AB40" s="22">
        <v>12.794029550641399</v>
      </c>
      <c r="AC40" s="22">
        <v>0.96824459073923197</v>
      </c>
      <c r="AD40" s="22">
        <v>0.96824459073923197</v>
      </c>
      <c r="AE40" s="22">
        <v>0.80671041796722398</v>
      </c>
      <c r="AF40" s="22">
        <v>0.80671041796722398</v>
      </c>
      <c r="AG40" s="22">
        <v>0.90091595769172295</v>
      </c>
      <c r="AH40" s="22">
        <v>0.90091595769172295</v>
      </c>
      <c r="AJ40" s="22">
        <v>2.66844493370809</v>
      </c>
      <c r="AK40" s="22">
        <v>2.66844493370809</v>
      </c>
      <c r="AL40" s="22">
        <v>3.03985135432595</v>
      </c>
      <c r="AM40" s="22">
        <v>3.03985135432595</v>
      </c>
      <c r="AN40" s="22">
        <v>1.95826935693367</v>
      </c>
      <c r="AO40" s="22">
        <v>1.95826935693367</v>
      </c>
      <c r="AP40" s="22">
        <v>0.85020290193187997</v>
      </c>
      <c r="AQ40" s="22">
        <v>0.85020290193187997</v>
      </c>
      <c r="AR40" s="22">
        <v>0.52485256421459803</v>
      </c>
      <c r="AS40" s="22">
        <v>0.52485256421459803</v>
      </c>
    </row>
    <row r="41" spans="1:45" x14ac:dyDescent="0.25">
      <c r="A41" t="s">
        <v>56</v>
      </c>
      <c r="B41" t="s">
        <v>129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N41" s="47"/>
      <c r="O41" s="47"/>
      <c r="P41" s="47"/>
      <c r="Q41" s="47"/>
      <c r="R41" s="47"/>
      <c r="S41" s="47"/>
      <c r="T41" s="47"/>
      <c r="U41" s="47"/>
      <c r="V41" s="47"/>
      <c r="W41" s="47"/>
      <c r="Y41" s="22">
        <v>2.7279576541623101</v>
      </c>
      <c r="Z41" s="22"/>
      <c r="AA41" s="22">
        <v>4.4908362472851904</v>
      </c>
      <c r="AB41" s="22"/>
      <c r="AC41" s="22">
        <v>2.6856653839859099</v>
      </c>
      <c r="AD41" s="22">
        <v>2.6653007043605599</v>
      </c>
      <c r="AE41" s="22">
        <v>1.8332977175869001</v>
      </c>
      <c r="AF41" s="22">
        <v>1.8252106290037799</v>
      </c>
      <c r="AG41" s="22">
        <v>0.99104376317154697</v>
      </c>
      <c r="AH41" s="22">
        <v>0.98380246150281903</v>
      </c>
      <c r="AJ41" s="22"/>
      <c r="AK41" s="22"/>
      <c r="AL41" s="22"/>
      <c r="AM41" s="22"/>
      <c r="AN41" s="22"/>
      <c r="AO41" s="22"/>
      <c r="AP41" s="22"/>
      <c r="AQ41" s="22"/>
      <c r="AR41" s="22"/>
      <c r="AS41" s="22"/>
    </row>
    <row r="42" spans="1:45" x14ac:dyDescent="0.25">
      <c r="A42" t="s">
        <v>57</v>
      </c>
      <c r="B42" t="s">
        <v>130</v>
      </c>
      <c r="C42" s="22"/>
      <c r="D42" s="22"/>
      <c r="E42" s="22"/>
      <c r="F42" s="22"/>
      <c r="G42" s="22"/>
      <c r="H42" s="22"/>
      <c r="I42" s="22"/>
      <c r="J42" s="22"/>
      <c r="K42" s="22"/>
      <c r="L42" s="22"/>
      <c r="N42" s="47"/>
      <c r="O42" s="47"/>
      <c r="P42" s="47"/>
      <c r="Q42" s="47"/>
      <c r="R42" s="47"/>
      <c r="S42" s="47"/>
      <c r="T42" s="47"/>
      <c r="U42" s="47"/>
      <c r="V42" s="47"/>
      <c r="W42" s="47"/>
      <c r="Y42" s="22">
        <v>2.5275057773542402</v>
      </c>
      <c r="Z42" s="22">
        <v>2.5275057773542402</v>
      </c>
      <c r="AA42" s="22">
        <v>4.1265367184532797</v>
      </c>
      <c r="AB42" s="22">
        <v>4.1265367184532797</v>
      </c>
      <c r="AC42" s="22">
        <v>2.10903627280641</v>
      </c>
      <c r="AD42" s="22">
        <v>2.10903627280641</v>
      </c>
      <c r="AE42" s="22">
        <v>3.14014196186326</v>
      </c>
      <c r="AF42" s="22">
        <v>3.14014196186326</v>
      </c>
      <c r="AG42" s="22">
        <v>4.2396654606782196</v>
      </c>
      <c r="AH42" s="22">
        <v>4.2396654606782196</v>
      </c>
      <c r="AJ42" s="22"/>
      <c r="AK42" s="22"/>
      <c r="AL42" s="22"/>
      <c r="AM42" s="22"/>
      <c r="AN42" s="22"/>
      <c r="AO42" s="22"/>
      <c r="AP42" s="22"/>
      <c r="AQ42" s="22"/>
      <c r="AR42" s="22"/>
      <c r="AS42" s="22"/>
    </row>
    <row r="43" spans="1:45" x14ac:dyDescent="0.25">
      <c r="A43" t="s">
        <v>58</v>
      </c>
      <c r="B43" t="s">
        <v>131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N43" s="47"/>
      <c r="O43" s="47"/>
      <c r="P43" s="47"/>
      <c r="Q43" s="47"/>
      <c r="R43" s="47"/>
      <c r="S43" s="47"/>
      <c r="T43" s="47"/>
      <c r="U43" s="47"/>
      <c r="V43" s="47"/>
      <c r="W43" s="47"/>
      <c r="Y43" s="22">
        <v>2.15173807637257</v>
      </c>
      <c r="Z43" s="22"/>
      <c r="AA43" s="22">
        <v>3.38965161455417</v>
      </c>
      <c r="AB43" s="22"/>
      <c r="AC43" s="22">
        <v>1.6851989330916699</v>
      </c>
      <c r="AD43" s="22"/>
      <c r="AE43" s="22">
        <v>1.19025678752405</v>
      </c>
      <c r="AF43" s="22">
        <v>34.108759152411899</v>
      </c>
      <c r="AG43" s="22">
        <v>0.79281650310804297</v>
      </c>
      <c r="AH43" s="22">
        <v>0.79281650310804297</v>
      </c>
      <c r="AJ43" s="22"/>
      <c r="AK43" s="22"/>
      <c r="AL43" s="22"/>
      <c r="AM43" s="22"/>
      <c r="AN43" s="22"/>
      <c r="AO43" s="22"/>
      <c r="AP43" s="22"/>
      <c r="AQ43" s="22"/>
      <c r="AR43" s="22"/>
      <c r="AS43" s="22"/>
    </row>
    <row r="44" spans="1:45" x14ac:dyDescent="0.25">
      <c r="A44" t="s">
        <v>59</v>
      </c>
      <c r="B44" t="s">
        <v>132</v>
      </c>
      <c r="C44" s="22">
        <v>11.6357786827284</v>
      </c>
      <c r="D44" s="22">
        <v>-379.39218115946301</v>
      </c>
      <c r="E44" s="22">
        <v>10.0956406101905</v>
      </c>
      <c r="F44" s="22">
        <v>-1112.09997847676</v>
      </c>
      <c r="G44" s="22">
        <v>7.3036912532043097</v>
      </c>
      <c r="H44" s="22">
        <v>-1295.7317552249899</v>
      </c>
      <c r="I44" s="22">
        <v>11.879499321396001</v>
      </c>
      <c r="J44" s="22">
        <v>-1082.66456539929</v>
      </c>
      <c r="K44" s="22">
        <v>17.253961534704999</v>
      </c>
      <c r="L44" s="22">
        <v>-552.54393150098599</v>
      </c>
      <c r="N44" s="47">
        <v>4.9698799311590797E-2</v>
      </c>
      <c r="O44" s="47">
        <v>0</v>
      </c>
      <c r="P44" s="47">
        <v>5.9355744199856397E-2</v>
      </c>
      <c r="Q44" s="47">
        <v>0</v>
      </c>
      <c r="R44" s="47">
        <v>7.3215213404400903E-2</v>
      </c>
      <c r="S44" s="47">
        <v>0</v>
      </c>
      <c r="T44" s="47">
        <v>7.1734959266905193E-2</v>
      </c>
      <c r="U44" s="47">
        <v>0</v>
      </c>
      <c r="V44" s="47">
        <v>0.16561926160269599</v>
      </c>
      <c r="W44" s="47">
        <v>9.22122470427712E-2</v>
      </c>
      <c r="Y44" s="22">
        <v>5.3912227864784699</v>
      </c>
      <c r="Z44" s="22">
        <v>5.3912227864784699</v>
      </c>
      <c r="AA44" s="22">
        <v>5.5797318885015601</v>
      </c>
      <c r="AB44" s="22">
        <v>5.5797318885015601</v>
      </c>
      <c r="AC44" s="22">
        <v>2.1683783172193198</v>
      </c>
      <c r="AD44" s="22">
        <v>2.1683783172193198</v>
      </c>
      <c r="AE44" s="22">
        <v>4.6106284337147398</v>
      </c>
      <c r="AF44" s="22">
        <v>4.6106284337147398</v>
      </c>
      <c r="AG44" s="22">
        <v>5.1522451117998598</v>
      </c>
      <c r="AH44" s="22">
        <v>5.1522451117998598</v>
      </c>
      <c r="AJ44" s="22">
        <v>1.4629096464686899</v>
      </c>
      <c r="AK44" s="22"/>
      <c r="AL44" s="22">
        <v>1.37790169345681</v>
      </c>
      <c r="AM44" s="22"/>
      <c r="AN44" s="22">
        <v>1.19349120417064</v>
      </c>
      <c r="AO44" s="22"/>
      <c r="AP44" s="22">
        <v>2.2066241285683601</v>
      </c>
      <c r="AQ44" s="22"/>
      <c r="AR44" s="22">
        <v>2.0194261835749798</v>
      </c>
      <c r="AS44" s="22"/>
    </row>
    <row r="45" spans="1:45" x14ac:dyDescent="0.25">
      <c r="A45" t="s">
        <v>60</v>
      </c>
      <c r="B45" t="s">
        <v>133</v>
      </c>
      <c r="C45" s="22">
        <v>12.2636780065222</v>
      </c>
      <c r="D45" s="22">
        <v>12.8101280158007</v>
      </c>
      <c r="E45" s="22">
        <v>15.0727229061595</v>
      </c>
      <c r="F45" s="22">
        <v>15.365505792156901</v>
      </c>
      <c r="G45" s="22">
        <v>9.9587669572210906</v>
      </c>
      <c r="H45" s="22">
        <v>9.9587669572210906</v>
      </c>
      <c r="I45" s="22">
        <v>13.133384773827901</v>
      </c>
      <c r="J45" s="22">
        <v>8.7580894592683798</v>
      </c>
      <c r="K45" s="22"/>
      <c r="L45" s="22">
        <v>10.4552440583648</v>
      </c>
      <c r="N45" s="47">
        <v>1.80371621011318E-3</v>
      </c>
      <c r="O45" s="47">
        <v>1.80371621011318E-3</v>
      </c>
      <c r="P45" s="47">
        <v>1.0787257135723401E-3</v>
      </c>
      <c r="Q45" s="47">
        <v>1.0787257135723401E-3</v>
      </c>
      <c r="R45" s="47">
        <v>3.3906884985772198E-2</v>
      </c>
      <c r="S45" s="47">
        <v>3.3906884985772198E-2</v>
      </c>
      <c r="T45" s="47">
        <v>2.0109083620700401E-2</v>
      </c>
      <c r="U45" s="47">
        <v>3.9414541195219501E-3</v>
      </c>
      <c r="V45" s="47"/>
      <c r="W45" s="47">
        <v>2.8662307586910202E-3</v>
      </c>
      <c r="Y45" s="22">
        <v>8.0129428906220692</v>
      </c>
      <c r="Z45" s="22">
        <v>8.0129428906220692</v>
      </c>
      <c r="AA45" s="22">
        <v>32.273787969665101</v>
      </c>
      <c r="AB45" s="22">
        <v>32.273787969665101</v>
      </c>
      <c r="AC45" s="22">
        <v>2.72021672250776</v>
      </c>
      <c r="AD45" s="22">
        <v>2.72021672250776</v>
      </c>
      <c r="AE45" s="22">
        <v>3.57726162023391</v>
      </c>
      <c r="AF45" s="22">
        <v>2.0782629715067702</v>
      </c>
      <c r="AG45" s="22"/>
      <c r="AH45" s="22">
        <v>2.0960817955674398</v>
      </c>
      <c r="AJ45" s="22">
        <v>2.3377804316769502</v>
      </c>
      <c r="AK45" s="22">
        <v>2.3820201216149099</v>
      </c>
      <c r="AL45" s="22">
        <v>3.6373870344614301</v>
      </c>
      <c r="AM45" s="22">
        <v>3.6913029009410798</v>
      </c>
      <c r="AN45" s="22">
        <v>1.5956006983469699</v>
      </c>
      <c r="AO45" s="22">
        <v>1.5956006983469699</v>
      </c>
      <c r="AP45" s="22">
        <v>2.18512828835446</v>
      </c>
      <c r="AQ45" s="22">
        <v>1.7489346381044</v>
      </c>
      <c r="AR45" s="22"/>
      <c r="AS45" s="22">
        <v>1.98813362986766</v>
      </c>
    </row>
    <row r="46" spans="1:45" x14ac:dyDescent="0.25">
      <c r="A46" t="s">
        <v>61</v>
      </c>
      <c r="B46" t="s">
        <v>134</v>
      </c>
      <c r="C46" s="22">
        <v>14.3765094986011</v>
      </c>
      <c r="D46" s="22">
        <v>15.950173643999699</v>
      </c>
      <c r="E46" s="22">
        <v>19.587928059918301</v>
      </c>
      <c r="F46" s="22">
        <v>19.6468196979258</v>
      </c>
      <c r="G46" s="22">
        <v>12.4358209575876</v>
      </c>
      <c r="H46" s="22">
        <v>12.098540317660101</v>
      </c>
      <c r="I46" s="22">
        <v>15.9068845752918</v>
      </c>
      <c r="J46" s="22">
        <v>14.748852129952899</v>
      </c>
      <c r="K46" s="22">
        <v>9.2881171508197404</v>
      </c>
      <c r="L46" s="22">
        <v>8.8462536454317195</v>
      </c>
      <c r="N46" s="47">
        <v>0.13329060868753001</v>
      </c>
      <c r="O46" s="47">
        <v>0.13374016195375599</v>
      </c>
      <c r="P46" s="47">
        <v>0.178561535686313</v>
      </c>
      <c r="Q46" s="47">
        <v>0.153666070726758</v>
      </c>
      <c r="R46" s="47">
        <v>0.22173712647083399</v>
      </c>
      <c r="S46" s="47">
        <v>0.18350524034438401</v>
      </c>
      <c r="T46" s="47">
        <v>0.27789846501458698</v>
      </c>
      <c r="U46" s="47">
        <v>0.24923527104721899</v>
      </c>
      <c r="V46" s="47">
        <v>0.22972985984321001</v>
      </c>
      <c r="W46" s="47">
        <v>0.214126272356953</v>
      </c>
      <c r="Y46" s="22">
        <v>4.4697834777907701</v>
      </c>
      <c r="Z46" s="22">
        <v>4.4697834777907701</v>
      </c>
      <c r="AA46" s="22">
        <v>5.38944308189821</v>
      </c>
      <c r="AB46" s="22">
        <v>5.38944308189821</v>
      </c>
      <c r="AC46" s="22">
        <v>1.34904333316808</v>
      </c>
      <c r="AD46" s="22">
        <v>1.34904333316808</v>
      </c>
      <c r="AE46" s="22">
        <v>0.89635645443104295</v>
      </c>
      <c r="AF46" s="22">
        <v>0.89635645443104295</v>
      </c>
      <c r="AG46" s="22">
        <v>1.17102471102589</v>
      </c>
      <c r="AH46" s="22">
        <v>1.17102471102589</v>
      </c>
      <c r="AJ46" s="22">
        <v>0.541079157764216</v>
      </c>
      <c r="AK46" s="22">
        <v>0.55347613423054998</v>
      </c>
      <c r="AL46" s="22">
        <v>0.34673188726492299</v>
      </c>
      <c r="AM46" s="22">
        <v>0.35324066518614899</v>
      </c>
      <c r="AN46" s="22">
        <v>0.25930707917996199</v>
      </c>
      <c r="AO46" s="22">
        <v>0.26419764357706299</v>
      </c>
      <c r="AP46" s="22">
        <v>0.156073193804104</v>
      </c>
      <c r="AQ46" s="22">
        <v>0.15824307118828099</v>
      </c>
      <c r="AR46" s="22">
        <v>0.19524455845271399</v>
      </c>
      <c r="AS46" s="22">
        <v>0.19722469571797799</v>
      </c>
    </row>
    <row r="47" spans="1:45" x14ac:dyDescent="0.25">
      <c r="A47" t="s">
        <v>62</v>
      </c>
      <c r="B47" t="s">
        <v>135</v>
      </c>
      <c r="C47" s="22">
        <v>16.1660931638908</v>
      </c>
      <c r="D47" s="22">
        <v>21.723019939614499</v>
      </c>
      <c r="E47" s="22">
        <v>126.566419304814</v>
      </c>
      <c r="F47" s="22">
        <v>297.73272286774602</v>
      </c>
      <c r="G47" s="22">
        <v>7.4611701759204196</v>
      </c>
      <c r="H47" s="22">
        <v>9.9406722906132892</v>
      </c>
      <c r="I47" s="22">
        <v>-18.122146022418701</v>
      </c>
      <c r="J47" s="22">
        <v>-50.4669820912532</v>
      </c>
      <c r="K47" s="22">
        <v>-1485.56667702086</v>
      </c>
      <c r="L47" s="22">
        <v>48.531434036616702</v>
      </c>
      <c r="N47" s="47">
        <v>0.111680899737694</v>
      </c>
      <c r="O47" s="47">
        <v>9.1646088788547797E-2</v>
      </c>
      <c r="P47" s="47">
        <v>0.107496260806365</v>
      </c>
      <c r="Q47" s="47">
        <v>9.9603480230434804E-2</v>
      </c>
      <c r="R47" s="47">
        <v>0.259110893987818</v>
      </c>
      <c r="S47" s="47">
        <v>0.24902765811974001</v>
      </c>
      <c r="T47" s="47">
        <v>0.34400058702507502</v>
      </c>
      <c r="U47" s="47">
        <v>0.29818948037427601</v>
      </c>
      <c r="V47" s="47">
        <v>0.236030446851801</v>
      </c>
      <c r="W47" s="47">
        <v>0.204061239403381</v>
      </c>
      <c r="Y47" s="22">
        <v>3.4295449998935501</v>
      </c>
      <c r="Z47" s="22">
        <v>3.4295449998935501</v>
      </c>
      <c r="AA47" s="22">
        <v>4.6119291407085301</v>
      </c>
      <c r="AB47" s="22">
        <v>4.6119291407085301</v>
      </c>
      <c r="AC47" s="22">
        <v>2.1007160314038602</v>
      </c>
      <c r="AD47" s="22">
        <v>2.1007160314038602</v>
      </c>
      <c r="AE47" s="22">
        <v>2.2754355752112998</v>
      </c>
      <c r="AF47" s="22">
        <v>2.2754355752112998</v>
      </c>
      <c r="AG47" s="22">
        <v>2.9706245371489799</v>
      </c>
      <c r="AH47" s="22">
        <v>2.9706245371489799</v>
      </c>
      <c r="AJ47" s="22">
        <v>1.5528175964136599</v>
      </c>
      <c r="AK47" s="22">
        <v>2.3839531780613501</v>
      </c>
      <c r="AL47" s="22">
        <v>2.0659070948167901</v>
      </c>
      <c r="AM47" s="22">
        <v>2.9213434757330101</v>
      </c>
      <c r="AN47" s="22">
        <v>0.89761406529578402</v>
      </c>
      <c r="AO47" s="22">
        <v>1.5708046927302299</v>
      </c>
      <c r="AP47" s="22">
        <v>0.57914309968873601</v>
      </c>
      <c r="AQ47" s="22">
        <v>0.96331988961719595</v>
      </c>
      <c r="AR47" s="22">
        <v>0.89023976536373095</v>
      </c>
      <c r="AS47" s="22">
        <v>1.6457001750695801</v>
      </c>
    </row>
    <row r="48" spans="1:45" x14ac:dyDescent="0.25">
      <c r="A48" t="s">
        <v>63</v>
      </c>
      <c r="B48" t="s">
        <v>136</v>
      </c>
      <c r="C48" s="22"/>
      <c r="D48" s="22"/>
      <c r="E48" s="22"/>
      <c r="F48" s="22"/>
      <c r="G48" s="22">
        <v>1.3014018012982</v>
      </c>
      <c r="H48" s="22">
        <v>1.3014018012982</v>
      </c>
      <c r="I48" s="22">
        <v>2.1226010103018802</v>
      </c>
      <c r="J48" s="22">
        <v>2.1226010103018802</v>
      </c>
      <c r="K48" s="22"/>
      <c r="L48" s="22">
        <v>0.26182418366170201</v>
      </c>
      <c r="N48" s="47"/>
      <c r="O48" s="47"/>
      <c r="P48" s="47">
        <v>0.105527399785788</v>
      </c>
      <c r="Q48" s="47">
        <v>0.105527399785788</v>
      </c>
      <c r="R48" s="47">
        <v>0.10358662813319799</v>
      </c>
      <c r="S48" s="47">
        <v>0.10358662813319799</v>
      </c>
      <c r="T48" s="47">
        <v>8.3257070611580303E-2</v>
      </c>
      <c r="U48" s="47">
        <v>8.3257070611580303E-2</v>
      </c>
      <c r="V48" s="47"/>
      <c r="W48" s="47">
        <v>5.7700499273269097E-2</v>
      </c>
      <c r="Y48" s="22"/>
      <c r="Z48" s="22"/>
      <c r="AA48" s="22">
        <v>1.7836712799216901</v>
      </c>
      <c r="AB48" s="22">
        <v>1.7836712799216901</v>
      </c>
      <c r="AC48" s="22">
        <v>1.5041163973874101</v>
      </c>
      <c r="AD48" s="22">
        <v>1.5041163973874101</v>
      </c>
      <c r="AE48" s="22">
        <v>1.1772753380919301</v>
      </c>
      <c r="AF48" s="22">
        <v>1.1772753380919301</v>
      </c>
      <c r="AG48" s="22"/>
      <c r="AH48" s="22">
        <v>1.0232851672299099</v>
      </c>
      <c r="AJ48" s="22"/>
      <c r="AK48" s="22"/>
      <c r="AL48" s="22"/>
      <c r="AM48" s="22"/>
      <c r="AN48" s="22">
        <v>0.15428677391469101</v>
      </c>
      <c r="AO48" s="22">
        <v>0.15428677391469101</v>
      </c>
      <c r="AP48" s="22">
        <v>0.12991788770000301</v>
      </c>
      <c r="AQ48" s="22">
        <v>0.12991788770000301</v>
      </c>
      <c r="AR48" s="22"/>
      <c r="AS48" s="22">
        <v>0.102652166835924</v>
      </c>
    </row>
    <row r="49" spans="1:45" x14ac:dyDescent="0.25">
      <c r="A49" t="s">
        <v>64</v>
      </c>
      <c r="B49" t="s">
        <v>137</v>
      </c>
      <c r="C49" s="22">
        <v>6.4836523551493901</v>
      </c>
      <c r="D49" s="22">
        <v>9.7253500612423505</v>
      </c>
      <c r="E49" s="22">
        <v>10.0401252172451</v>
      </c>
      <c r="F49" s="22">
        <v>17.993876005348302</v>
      </c>
      <c r="G49" s="22">
        <v>4.8340412406832902</v>
      </c>
      <c r="H49" s="22">
        <v>13.1567488429428</v>
      </c>
      <c r="I49" s="22">
        <v>3.7268446310117702</v>
      </c>
      <c r="J49" s="22">
        <v>11.460274563520199</v>
      </c>
      <c r="K49" s="22">
        <v>2.8101540104762499</v>
      </c>
      <c r="L49" s="22">
        <v>12.9724621597124</v>
      </c>
      <c r="N49" s="47">
        <v>3.26376196394631E-2</v>
      </c>
      <c r="O49" s="47">
        <v>2.5484735584359399E-2</v>
      </c>
      <c r="P49" s="47">
        <v>5.9229461640934497E-2</v>
      </c>
      <c r="Q49" s="47">
        <v>4.1694830751584998E-2</v>
      </c>
      <c r="R49" s="47">
        <v>7.8101805752230594E-2</v>
      </c>
      <c r="S49" s="47">
        <v>3.9373754683365403E-2</v>
      </c>
      <c r="T49" s="47">
        <v>5.5079033955189503E-2</v>
      </c>
      <c r="U49" s="47">
        <v>2.1335508753181801E-2</v>
      </c>
      <c r="V49" s="47">
        <v>6.1443781628477197E-2</v>
      </c>
      <c r="W49" s="47">
        <v>2.9632059806317598E-2</v>
      </c>
      <c r="Y49" s="22">
        <v>3.3596512852818701</v>
      </c>
      <c r="Z49" s="22">
        <v>3.3596512852818701</v>
      </c>
      <c r="AA49" s="22">
        <v>4.2711185936423099</v>
      </c>
      <c r="AB49" s="22">
        <v>4.2711185936423099</v>
      </c>
      <c r="AC49" s="22">
        <v>1.1062649417835899</v>
      </c>
      <c r="AD49" s="22">
        <v>1.1062649417835899</v>
      </c>
      <c r="AE49" s="22">
        <v>0.64784936608793897</v>
      </c>
      <c r="AF49" s="22">
        <v>0.64784936608793897</v>
      </c>
      <c r="AG49" s="22">
        <v>0.67276544602009403</v>
      </c>
      <c r="AH49" s="22">
        <v>0.67276544602009403</v>
      </c>
      <c r="AJ49" s="22">
        <v>0.88717061827355803</v>
      </c>
      <c r="AK49" s="22">
        <v>1.4283692430308299</v>
      </c>
      <c r="AL49" s="22">
        <v>1.0398012779205601</v>
      </c>
      <c r="AM49" s="22">
        <v>1.7075842001522701</v>
      </c>
      <c r="AN49" s="22">
        <v>0.52134244718763501</v>
      </c>
      <c r="AO49" s="22">
        <v>1.01102451498627</v>
      </c>
      <c r="AP49" s="22">
        <v>0.44764161259718099</v>
      </c>
      <c r="AQ49" s="22">
        <v>0.83993660017222305</v>
      </c>
      <c r="AR49" s="22">
        <v>0.41644206289947799</v>
      </c>
      <c r="AS49" s="22">
        <v>0.81052261925015001</v>
      </c>
    </row>
    <row r="50" spans="1:45" x14ac:dyDescent="0.25">
      <c r="A50" t="s">
        <v>65</v>
      </c>
      <c r="B50" t="s">
        <v>138</v>
      </c>
      <c r="C50" s="22">
        <v>30.003488531569001</v>
      </c>
      <c r="D50" s="22">
        <v>28.982284093159301</v>
      </c>
      <c r="E50" s="22">
        <v>19.938288339442799</v>
      </c>
      <c r="F50" s="22">
        <v>18.991540565242801</v>
      </c>
      <c r="G50" s="22">
        <v>18.889124971639799</v>
      </c>
      <c r="H50" s="22">
        <v>25.892721454001698</v>
      </c>
      <c r="I50" s="22">
        <v>6.4277180003118701</v>
      </c>
      <c r="J50" s="22">
        <v>6.7794692530587799</v>
      </c>
      <c r="K50" s="22">
        <v>6.8766844880519802</v>
      </c>
      <c r="L50" s="22">
        <v>7.3734483692314798</v>
      </c>
      <c r="N50" s="47">
        <v>0.105790650195995</v>
      </c>
      <c r="O50" s="47">
        <v>0.105451374815311</v>
      </c>
      <c r="P50" s="47">
        <v>0.12867321543628299</v>
      </c>
      <c r="Q50" s="47">
        <v>0.128269079157908</v>
      </c>
      <c r="R50" s="47">
        <v>0.21725205843453299</v>
      </c>
      <c r="S50" s="47">
        <v>0.215872106293682</v>
      </c>
      <c r="T50" s="47">
        <v>0.17538779061083901</v>
      </c>
      <c r="U50" s="47">
        <v>0.173968992999289</v>
      </c>
      <c r="V50" s="47">
        <v>9.2694775546260599E-2</v>
      </c>
      <c r="W50" s="47">
        <v>9.0707922663277707E-2</v>
      </c>
      <c r="Y50" s="22">
        <v>3.2429943784809399</v>
      </c>
      <c r="Z50" s="22">
        <v>3.2449629501970798</v>
      </c>
      <c r="AA50" s="22">
        <v>2.0438518931187</v>
      </c>
      <c r="AB50" s="22">
        <v>2.0438518931187</v>
      </c>
      <c r="AC50" s="22">
        <v>0.62303681869434502</v>
      </c>
      <c r="AD50" s="22">
        <v>0.62303681869434502</v>
      </c>
      <c r="AE50" s="22">
        <v>0.54976288245416105</v>
      </c>
      <c r="AF50" s="22">
        <v>0.54976288245416105</v>
      </c>
      <c r="AG50" s="22">
        <v>0.70550342497426799</v>
      </c>
      <c r="AH50" s="22">
        <v>0.70550342497426799</v>
      </c>
      <c r="AJ50" s="22">
        <v>3.3550022314120702</v>
      </c>
      <c r="AK50" s="22">
        <v>4.4626463027161698</v>
      </c>
      <c r="AL50" s="22">
        <v>2.7730385382747</v>
      </c>
      <c r="AM50" s="22">
        <v>3.8232006840153199</v>
      </c>
      <c r="AN50" s="22">
        <v>1.4816144881388</v>
      </c>
      <c r="AO50" s="22">
        <v>1.9212347789598401</v>
      </c>
      <c r="AP50" s="22">
        <v>0.903599217901501</v>
      </c>
      <c r="AQ50" s="22">
        <v>1.1727347034011499</v>
      </c>
      <c r="AR50" s="22">
        <v>1.2672231382093699</v>
      </c>
      <c r="AS50" s="22">
        <v>1.6648701374524499</v>
      </c>
    </row>
    <row r="51" spans="1:45" x14ac:dyDescent="0.25">
      <c r="A51" t="s">
        <v>66</v>
      </c>
      <c r="B51" t="s">
        <v>139</v>
      </c>
      <c r="C51" s="22">
        <v>13.006654018900001</v>
      </c>
      <c r="D51" s="22">
        <v>-100.232673835824</v>
      </c>
      <c r="E51" s="22">
        <v>10.942942542446</v>
      </c>
      <c r="F51" s="22">
        <v>22.208616686868499</v>
      </c>
      <c r="G51" s="22">
        <v>10.5670623436308</v>
      </c>
      <c r="H51" s="22">
        <v>15.2741339549248</v>
      </c>
      <c r="I51" s="22">
        <v>83.304019647417604</v>
      </c>
      <c r="J51" s="22">
        <v>236.46969932294499</v>
      </c>
      <c r="K51" s="22">
        <v>7.28374122107925</v>
      </c>
      <c r="L51" s="22">
        <v>8.0105403632333001</v>
      </c>
      <c r="N51" s="47">
        <v>0.86739352881326304</v>
      </c>
      <c r="O51" s="47">
        <v>0.22309242761519299</v>
      </c>
      <c r="P51" s="47">
        <v>0.82438408576534095</v>
      </c>
      <c r="Q51" s="47">
        <v>0.168688418414386</v>
      </c>
      <c r="R51" s="47">
        <v>0.908212816596497</v>
      </c>
      <c r="S51" s="47">
        <v>0.30025364220491602</v>
      </c>
      <c r="T51" s="47">
        <v>0.917563009198057</v>
      </c>
      <c r="U51" s="47">
        <v>0.43749838648538603</v>
      </c>
      <c r="V51" s="47">
        <v>0.93611712871584996</v>
      </c>
      <c r="W51" s="47">
        <v>0.53963063868170102</v>
      </c>
      <c r="Y51" s="22">
        <v>5.6846338894465598</v>
      </c>
      <c r="Z51" s="22">
        <v>5.6808504392611203</v>
      </c>
      <c r="AA51" s="22">
        <v>1.0283166781427999</v>
      </c>
      <c r="AB51" s="22">
        <v>0.95084395806770805</v>
      </c>
      <c r="AC51" s="22">
        <v>0.65696540740646003</v>
      </c>
      <c r="AD51" s="22">
        <v>0.65905200054476198</v>
      </c>
      <c r="AE51" s="22">
        <v>0.85605020873663296</v>
      </c>
      <c r="AF51" s="22">
        <v>0.83875725199595796</v>
      </c>
      <c r="AG51" s="22">
        <v>0.47254812713754302</v>
      </c>
      <c r="AH51" s="22">
        <v>0.48205815819665099</v>
      </c>
      <c r="AJ51" s="22">
        <v>0.25349641486718599</v>
      </c>
      <c r="AK51" s="22">
        <v>396.99896674416999</v>
      </c>
      <c r="AL51" s="22">
        <v>0.39127487342739198</v>
      </c>
      <c r="AM51" s="22">
        <v>571.83755638170999</v>
      </c>
      <c r="AN51" s="22">
        <v>1.5734824679038899</v>
      </c>
      <c r="AO51" s="22">
        <v>127.03855614003299</v>
      </c>
      <c r="AP51" s="22">
        <v>0.33566027329743497</v>
      </c>
      <c r="AQ51" s="22">
        <v>5.6204456799750897</v>
      </c>
      <c r="AR51" s="22">
        <v>0.28180824130140503</v>
      </c>
      <c r="AS51" s="22">
        <v>10.6785035043431</v>
      </c>
    </row>
    <row r="52" spans="1:45" x14ac:dyDescent="0.25">
      <c r="A52" t="s">
        <v>67</v>
      </c>
      <c r="B52" t="s">
        <v>140</v>
      </c>
      <c r="C52" s="22">
        <v>11.0741049993376</v>
      </c>
      <c r="D52" s="22">
        <v>13.828102527113501</v>
      </c>
      <c r="E52" s="22">
        <v>2.5508660215382402</v>
      </c>
      <c r="F52" s="22">
        <v>3.0222186037863099</v>
      </c>
      <c r="G52" s="22">
        <v>9.4249873865919707</v>
      </c>
      <c r="H52" s="22">
        <v>27.051604605600001</v>
      </c>
      <c r="I52" s="22">
        <v>3.6464757538160502</v>
      </c>
      <c r="J52" s="22">
        <v>-4.7401620919190499</v>
      </c>
      <c r="K52" s="22">
        <v>2.53058058913666</v>
      </c>
      <c r="L52" s="22">
        <v>3.2068968186067699</v>
      </c>
      <c r="N52" s="47">
        <v>0.232018386043783</v>
      </c>
      <c r="O52" s="47">
        <v>0.25278025867271903</v>
      </c>
      <c r="P52" s="47">
        <v>0.225684292636288</v>
      </c>
      <c r="Q52" s="47">
        <v>0.229228384897287</v>
      </c>
      <c r="R52" s="47">
        <v>0.463436928767478</v>
      </c>
      <c r="S52" s="47">
        <v>0.45823729252617301</v>
      </c>
      <c r="T52" s="47">
        <v>0.47577844547224202</v>
      </c>
      <c r="U52" s="47">
        <v>0.45793583205901101</v>
      </c>
      <c r="V52" s="47">
        <v>0.50494790021388303</v>
      </c>
      <c r="W52" s="47">
        <v>0.48782754183805099</v>
      </c>
      <c r="Y52" s="22">
        <v>13.7654626586591</v>
      </c>
      <c r="Z52" s="22">
        <v>13.7654626586591</v>
      </c>
      <c r="AA52" s="22">
        <v>1.00172800852306</v>
      </c>
      <c r="AB52" s="22">
        <v>1.0017275797417799</v>
      </c>
      <c r="AC52" s="22">
        <v>0.57018604671884499</v>
      </c>
      <c r="AD52" s="22">
        <v>0.56994776825104099</v>
      </c>
      <c r="AE52" s="22">
        <v>0.76623837906208803</v>
      </c>
      <c r="AF52" s="22">
        <v>0.76580301415651797</v>
      </c>
      <c r="AG52" s="22">
        <v>0.54647172018394496</v>
      </c>
      <c r="AH52" s="22">
        <v>0.54623852950044205</v>
      </c>
      <c r="AJ52" s="22">
        <v>4.7286779240166696</v>
      </c>
      <c r="AK52" s="22">
        <v>5.5705965264278303</v>
      </c>
      <c r="AL52" s="22">
        <v>5.9735016875711198</v>
      </c>
      <c r="AM52" s="22">
        <v>7.0220523170282796</v>
      </c>
      <c r="AN52" s="22">
        <v>3.16071843019381</v>
      </c>
      <c r="AO52" s="22">
        <v>3.7988984814073801</v>
      </c>
      <c r="AP52" s="22">
        <v>2.8982899971415499</v>
      </c>
      <c r="AQ52" s="22">
        <v>3.5941594120740801</v>
      </c>
      <c r="AR52" s="22">
        <v>3.3467467140399099</v>
      </c>
      <c r="AS52" s="22">
        <v>4.2046770794550001</v>
      </c>
    </row>
    <row r="53" spans="1:45" x14ac:dyDescent="0.25">
      <c r="A53" t="s">
        <v>68</v>
      </c>
      <c r="B53" t="s">
        <v>141</v>
      </c>
      <c r="C53" s="22"/>
      <c r="D53" s="22"/>
      <c r="E53" s="22">
        <v>12.952364761804301</v>
      </c>
      <c r="F53" s="22">
        <v>12.933096360022301</v>
      </c>
      <c r="G53" s="22">
        <v>18.095399290206799</v>
      </c>
      <c r="H53" s="22">
        <v>14.556887727361801</v>
      </c>
      <c r="I53" s="22">
        <v>10.2794693909527</v>
      </c>
      <c r="J53" s="22">
        <v>10.0796069899661</v>
      </c>
      <c r="K53" s="22">
        <v>6.1364393212352297</v>
      </c>
      <c r="L53" s="22">
        <v>5.7047068102910998</v>
      </c>
      <c r="N53" s="47"/>
      <c r="O53" s="47"/>
      <c r="P53" s="47">
        <v>0.10496682204291601</v>
      </c>
      <c r="Q53" s="47">
        <v>0.10496682204291601</v>
      </c>
      <c r="R53" s="47">
        <v>0.12590633543979499</v>
      </c>
      <c r="S53" s="47">
        <v>0.118099689590163</v>
      </c>
      <c r="T53" s="47">
        <v>5.0355467600165897E-2</v>
      </c>
      <c r="U53" s="47">
        <v>4.4240378751928801E-2</v>
      </c>
      <c r="V53" s="47">
        <v>8.0261209439486295E-2</v>
      </c>
      <c r="W53" s="47">
        <v>7.0452316637529294E-2</v>
      </c>
      <c r="Y53" s="22"/>
      <c r="Z53" s="22"/>
      <c r="AA53" s="22">
        <v>3.6969112973565599</v>
      </c>
      <c r="AB53" s="22">
        <v>3.6969112973565599</v>
      </c>
      <c r="AC53" s="22">
        <v>2.7882378404210599</v>
      </c>
      <c r="AD53" s="22">
        <v>2.7882378404210599</v>
      </c>
      <c r="AE53" s="22">
        <v>4.5688904333801501</v>
      </c>
      <c r="AF53" s="22">
        <v>4.5688904333801501</v>
      </c>
      <c r="AG53" s="22">
        <v>3.5770166251750202</v>
      </c>
      <c r="AH53" s="22">
        <v>3.5770166251750202</v>
      </c>
      <c r="AJ53" s="22"/>
      <c r="AK53" s="22"/>
      <c r="AL53" s="22">
        <v>3.0869386443810098</v>
      </c>
      <c r="AM53" s="22">
        <v>3.0869386443810098</v>
      </c>
      <c r="AN53" s="22">
        <v>1.6132536073328101</v>
      </c>
      <c r="AO53" s="22">
        <v>1.7545714377010899</v>
      </c>
      <c r="AP53" s="22">
        <v>2.4048515723661699</v>
      </c>
      <c r="AQ53" s="22">
        <v>2.62466558945016</v>
      </c>
      <c r="AR53" s="22">
        <v>1.71181850006906</v>
      </c>
      <c r="AS53" s="22">
        <v>1.82394011225733</v>
      </c>
    </row>
    <row r="54" spans="1:45" x14ac:dyDescent="0.25">
      <c r="A54" t="s">
        <v>69</v>
      </c>
      <c r="B54" t="s">
        <v>142</v>
      </c>
      <c r="C54" s="22">
        <v>15.366986202352599</v>
      </c>
      <c r="D54" s="22">
        <v>47.257197437575101</v>
      </c>
      <c r="E54" s="22">
        <v>11.476011567778199</v>
      </c>
      <c r="F54" s="22">
        <v>20.152961394225699</v>
      </c>
      <c r="G54" s="22">
        <v>7.2971662183117596</v>
      </c>
      <c r="H54" s="22">
        <v>6.7253923275347898</v>
      </c>
      <c r="I54" s="22">
        <v>7.3135865721342297</v>
      </c>
      <c r="J54" s="22">
        <v>7.9915737315532196</v>
      </c>
      <c r="K54" s="22">
        <v>5.3216240839756201</v>
      </c>
      <c r="L54" s="22">
        <v>5.66987948449969</v>
      </c>
      <c r="N54" s="47">
        <v>0.38810616712900797</v>
      </c>
      <c r="O54" s="47">
        <v>0.37171216654707701</v>
      </c>
      <c r="P54" s="47">
        <v>0.42231288405426298</v>
      </c>
      <c r="Q54" s="47">
        <v>0.40939171148172998</v>
      </c>
      <c r="R54" s="47">
        <v>0.616337648766348</v>
      </c>
      <c r="S54" s="47">
        <v>0.61291091620281801</v>
      </c>
      <c r="T54" s="47">
        <v>0.63081063692225103</v>
      </c>
      <c r="U54" s="47">
        <v>0.63275012425612698</v>
      </c>
      <c r="V54" s="47">
        <v>0.53104247624636602</v>
      </c>
      <c r="W54" s="47">
        <v>0.53460672687680899</v>
      </c>
      <c r="Y54" s="22">
        <v>5.8475196547296902</v>
      </c>
      <c r="Z54" s="22">
        <v>5.8475196547296902</v>
      </c>
      <c r="AA54" s="22">
        <v>6.5241054210346201</v>
      </c>
      <c r="AB54" s="22">
        <v>6.5241054210346201</v>
      </c>
      <c r="AC54" s="22">
        <v>6.9380227737710802</v>
      </c>
      <c r="AD54" s="22">
        <v>6.9380227737710802</v>
      </c>
      <c r="AE54" s="22">
        <v>1.1470420338992</v>
      </c>
      <c r="AF54" s="22">
        <v>1.1470420338992</v>
      </c>
      <c r="AG54" s="22">
        <v>1.26939840324849</v>
      </c>
      <c r="AH54" s="22">
        <v>1.26939840324849</v>
      </c>
      <c r="AJ54" s="22">
        <v>0.80415287364849097</v>
      </c>
      <c r="AK54" s="22">
        <v>1.1090088043092701</v>
      </c>
      <c r="AL54" s="22">
        <v>0.63919628540497797</v>
      </c>
      <c r="AM54" s="22">
        <v>0.89002580630494799</v>
      </c>
      <c r="AN54" s="22">
        <v>0.44433114846788202</v>
      </c>
      <c r="AO54" s="22">
        <v>0.40658462785677302</v>
      </c>
      <c r="AP54" s="22">
        <v>0.28632363880706202</v>
      </c>
      <c r="AQ54" s="22">
        <v>0.30041895890781201</v>
      </c>
      <c r="AR54" s="22">
        <v>0.35605352886795999</v>
      </c>
      <c r="AS54" s="22">
        <v>0.36983579964316998</v>
      </c>
    </row>
    <row r="55" spans="1:45" x14ac:dyDescent="0.25">
      <c r="A55" t="s">
        <v>70</v>
      </c>
      <c r="B55" t="s">
        <v>143</v>
      </c>
      <c r="C55" s="22"/>
      <c r="D55" s="22"/>
      <c r="E55" s="22">
        <v>14.122222477002699</v>
      </c>
      <c r="F55" s="22">
        <v>17.476509992615298</v>
      </c>
      <c r="G55" s="22">
        <v>7.9386349973428896</v>
      </c>
      <c r="H55" s="22">
        <v>8.7643759325728805</v>
      </c>
      <c r="I55" s="22">
        <v>7.8735083216161001</v>
      </c>
      <c r="J55" s="22">
        <v>9.0062366788042691</v>
      </c>
      <c r="K55" s="22">
        <v>7.2011563819614803</v>
      </c>
      <c r="L55" s="22">
        <v>10.3167526652978</v>
      </c>
      <c r="N55" s="47"/>
      <c r="O55" s="47"/>
      <c r="P55" s="47">
        <v>7.8963456954952604E-2</v>
      </c>
      <c r="Q55" s="47">
        <v>4.41474937096063E-2</v>
      </c>
      <c r="R55" s="47">
        <v>0.11053701948898401</v>
      </c>
      <c r="S55" s="47">
        <v>4.1530173565552102E-2</v>
      </c>
      <c r="T55" s="47">
        <v>0.15015340832469501</v>
      </c>
      <c r="U55" s="47">
        <v>9.1445273387507797E-2</v>
      </c>
      <c r="V55" s="47">
        <v>0.18474591876438401</v>
      </c>
      <c r="W55" s="47">
        <v>0.138787358146365</v>
      </c>
      <c r="Y55" s="22"/>
      <c r="Z55" s="22"/>
      <c r="AA55" s="22">
        <v>13.315886708675</v>
      </c>
      <c r="AB55" s="22">
        <v>13.315886708675</v>
      </c>
      <c r="AC55" s="22">
        <v>3.16102731186038</v>
      </c>
      <c r="AD55" s="22">
        <v>3.16102731186038</v>
      </c>
      <c r="AE55" s="22">
        <v>2.64613881093464</v>
      </c>
      <c r="AF55" s="22">
        <v>2.64613881093464</v>
      </c>
      <c r="AG55" s="22">
        <v>2.5029492999601599</v>
      </c>
      <c r="AH55" s="22">
        <v>2.5029492999601599</v>
      </c>
      <c r="AJ55" s="22"/>
      <c r="AK55" s="22"/>
      <c r="AL55" s="22">
        <v>3.3297711019804401</v>
      </c>
      <c r="AM55" s="22">
        <v>3.86805132112204</v>
      </c>
      <c r="AN55" s="22">
        <v>1.7898405269570501</v>
      </c>
      <c r="AO55" s="22">
        <v>2.0893450073344901</v>
      </c>
      <c r="AP55" s="22">
        <v>1.84077800642626</v>
      </c>
      <c r="AQ55" s="22">
        <v>2.1740943714248702</v>
      </c>
      <c r="AR55" s="22">
        <v>1.7344374701624501</v>
      </c>
      <c r="AS55" s="22">
        <v>2.5441663299607198</v>
      </c>
    </row>
    <row r="56" spans="1:45" x14ac:dyDescent="0.25">
      <c r="A56" t="s">
        <v>71</v>
      </c>
      <c r="B56" t="s">
        <v>144</v>
      </c>
      <c r="C56" s="22">
        <v>13.6951014321094</v>
      </c>
      <c r="D56" s="22">
        <v>13.721621431614</v>
      </c>
      <c r="E56" s="22">
        <v>31.035635031148601</v>
      </c>
      <c r="F56" s="22">
        <v>29.307335500372599</v>
      </c>
      <c r="G56" s="22">
        <v>-5.1520376282714997</v>
      </c>
      <c r="H56" s="22">
        <v>-5.1653470088349396</v>
      </c>
      <c r="I56" s="22">
        <v>-86.977640963857993</v>
      </c>
      <c r="J56" s="22">
        <v>-45.095842147944502</v>
      </c>
      <c r="K56" s="22">
        <v>-14.9595641866617</v>
      </c>
      <c r="L56" s="22">
        <v>-12.292595876162499</v>
      </c>
      <c r="N56" s="47">
        <v>0.16379436932416899</v>
      </c>
      <c r="O56" s="47">
        <v>0.16379436932416899</v>
      </c>
      <c r="P56" s="47">
        <v>0.26383813793392602</v>
      </c>
      <c r="Q56" s="47">
        <v>0.26092753853939898</v>
      </c>
      <c r="R56" s="47">
        <v>0.54502352764655404</v>
      </c>
      <c r="S56" s="47">
        <v>0.53622695774363804</v>
      </c>
      <c r="T56" s="47">
        <v>0.37242117221292598</v>
      </c>
      <c r="U56" s="47">
        <v>0.37085454658023098</v>
      </c>
      <c r="V56" s="47">
        <v>0.50288955864205498</v>
      </c>
      <c r="W56" s="47">
        <v>0.50190482894482602</v>
      </c>
      <c r="Y56" s="22">
        <v>2.86060754573555</v>
      </c>
      <c r="Z56" s="22">
        <v>2.86060754573555</v>
      </c>
      <c r="AA56" s="22">
        <v>3.1759812993732299</v>
      </c>
      <c r="AB56" s="22">
        <v>3.1759812993732299</v>
      </c>
      <c r="AC56" s="22">
        <v>0.72054159496383396</v>
      </c>
      <c r="AD56" s="22">
        <v>0.72054159496383396</v>
      </c>
      <c r="AE56" s="22">
        <v>1.5614913248464299</v>
      </c>
      <c r="AF56" s="22">
        <v>1.5614913248464299</v>
      </c>
      <c r="AG56" s="22">
        <v>1.1928417535546001</v>
      </c>
      <c r="AH56" s="22">
        <v>1.1928417535546001</v>
      </c>
      <c r="AJ56" s="22">
        <v>0.83548477173917501</v>
      </c>
      <c r="AK56" s="22">
        <v>0.83586103653851795</v>
      </c>
      <c r="AL56" s="22">
        <v>0.769015532539015</v>
      </c>
      <c r="AM56" s="22">
        <v>0.76948340345006705</v>
      </c>
      <c r="AN56" s="22">
        <v>0.21200260247087499</v>
      </c>
      <c r="AO56" s="22">
        <v>0.21308124342022</v>
      </c>
      <c r="AP56" s="22">
        <v>0.43907353641998298</v>
      </c>
      <c r="AQ56" s="22">
        <v>0.44173107429742198</v>
      </c>
      <c r="AR56" s="22">
        <v>0.38064359097643302</v>
      </c>
      <c r="AS56" s="22">
        <v>0.38207053664882601</v>
      </c>
    </row>
    <row r="57" spans="1:45" x14ac:dyDescent="0.25">
      <c r="A57" t="s">
        <v>72</v>
      </c>
      <c r="B57" t="s">
        <v>145</v>
      </c>
      <c r="C57" s="22"/>
      <c r="D57" s="22"/>
      <c r="E57" s="22"/>
      <c r="F57" s="22"/>
      <c r="G57" s="22"/>
      <c r="H57" s="22"/>
      <c r="I57" s="22"/>
      <c r="J57" s="22"/>
      <c r="K57" s="22">
        <v>25.428086929430702</v>
      </c>
      <c r="L57" s="22">
        <v>47.3311156022246</v>
      </c>
      <c r="N57" s="47"/>
      <c r="O57" s="47"/>
      <c r="P57" s="47"/>
      <c r="Q57" s="47"/>
      <c r="R57" s="47"/>
      <c r="S57" s="47"/>
      <c r="T57" s="47"/>
      <c r="U57" s="47"/>
      <c r="V57" s="47">
        <v>0</v>
      </c>
      <c r="W57" s="47">
        <v>0</v>
      </c>
      <c r="Y57" s="22"/>
      <c r="Z57" s="22"/>
      <c r="AA57" s="22"/>
      <c r="AB57" s="22"/>
      <c r="AC57" s="22"/>
      <c r="AD57" s="22"/>
      <c r="AE57" s="22"/>
      <c r="AF57" s="22"/>
      <c r="AG57" s="22">
        <v>2.5786667741704199</v>
      </c>
      <c r="AH57" s="22">
        <v>2.5786667741704199</v>
      </c>
      <c r="AJ57" s="22"/>
      <c r="AK57" s="22"/>
      <c r="AL57" s="22"/>
      <c r="AM57" s="22"/>
      <c r="AN57" s="22"/>
      <c r="AO57" s="22"/>
      <c r="AP57" s="22"/>
      <c r="AQ57" s="22"/>
      <c r="AR57" s="22">
        <v>10.1772037412447</v>
      </c>
      <c r="AS57" s="22">
        <v>18.192056975764</v>
      </c>
    </row>
    <row r="58" spans="1:45" x14ac:dyDescent="0.25">
      <c r="A58" t="s">
        <v>73</v>
      </c>
      <c r="B58" t="s">
        <v>146</v>
      </c>
      <c r="C58" s="22">
        <v>8.9053405577287794</v>
      </c>
      <c r="D58" s="22">
        <v>8.9053405577287794</v>
      </c>
      <c r="E58" s="22">
        <v>11.662958884611699</v>
      </c>
      <c r="F58" s="22">
        <v>11.662958884611699</v>
      </c>
      <c r="G58" s="22">
        <v>10.118289157937401</v>
      </c>
      <c r="H58" s="22">
        <v>10.118289157937401</v>
      </c>
      <c r="I58" s="22"/>
      <c r="J58" s="22">
        <v>18.285076544445499</v>
      </c>
      <c r="K58" s="22"/>
      <c r="L58" s="22">
        <v>10.522437971652799</v>
      </c>
      <c r="N58" s="47">
        <v>0.36482058302790399</v>
      </c>
      <c r="O58" s="47">
        <v>0.36482058302790399</v>
      </c>
      <c r="P58" s="47">
        <v>0.37251130044052799</v>
      </c>
      <c r="Q58" s="47">
        <v>0.37251130044052799</v>
      </c>
      <c r="R58" s="47">
        <v>0.388275967650698</v>
      </c>
      <c r="S58" s="47">
        <v>0.388275967650698</v>
      </c>
      <c r="T58" s="47"/>
      <c r="U58" s="47">
        <v>0.56270898246671996</v>
      </c>
      <c r="V58" s="47"/>
      <c r="W58" s="47">
        <v>0.56052297605492596</v>
      </c>
      <c r="Y58" s="22">
        <v>4.3711788461368997</v>
      </c>
      <c r="Z58" s="22">
        <v>4.3711788461368997</v>
      </c>
      <c r="AA58" s="22">
        <v>5.6910386473973604</v>
      </c>
      <c r="AB58" s="22">
        <v>5.6910386473973604</v>
      </c>
      <c r="AC58" s="22">
        <v>1.06634445874442</v>
      </c>
      <c r="AD58" s="22">
        <v>1.06634445874442</v>
      </c>
      <c r="AE58" s="22"/>
      <c r="AF58" s="22">
        <v>0.67177607205485401</v>
      </c>
      <c r="AG58" s="22"/>
      <c r="AH58" s="22">
        <v>0.57774519504709998</v>
      </c>
      <c r="AJ58" s="22">
        <v>0.95960302238017903</v>
      </c>
      <c r="AK58" s="22">
        <v>0.95960302238017903</v>
      </c>
      <c r="AL58" s="22">
        <v>0.96520414248152497</v>
      </c>
      <c r="AM58" s="22">
        <v>0.96520414248152497</v>
      </c>
      <c r="AN58" s="22">
        <v>0.58392760171227598</v>
      </c>
      <c r="AO58" s="22">
        <v>0.58392760171227598</v>
      </c>
      <c r="AP58" s="22"/>
      <c r="AQ58" s="22">
        <v>0.30609005312226101</v>
      </c>
      <c r="AR58" s="22"/>
      <c r="AS58" s="22">
        <v>0.25946537829031502</v>
      </c>
    </row>
    <row r="59" spans="1:45" x14ac:dyDescent="0.25">
      <c r="A59" t="s">
        <v>74</v>
      </c>
      <c r="B59" t="s">
        <v>147</v>
      </c>
      <c r="C59" s="22">
        <v>20.112793319334699</v>
      </c>
      <c r="D59" s="22">
        <v>26.0642395962495</v>
      </c>
      <c r="E59" s="22">
        <v>18.003427360876199</v>
      </c>
      <c r="F59" s="22">
        <v>20.13246065969</v>
      </c>
      <c r="G59" s="22">
        <v>4.7876968391865402</v>
      </c>
      <c r="H59" s="22">
        <v>5.3301680337099198</v>
      </c>
      <c r="I59" s="22">
        <v>2.1660371426914899</v>
      </c>
      <c r="J59" s="22">
        <v>3.3965873195848002</v>
      </c>
      <c r="K59" s="22">
        <v>3.5492525125409902</v>
      </c>
      <c r="L59" s="22">
        <v>5.1360213763109597</v>
      </c>
      <c r="N59" s="47">
        <v>0.29001701716886602</v>
      </c>
      <c r="O59" s="47">
        <v>0.29001701716886602</v>
      </c>
      <c r="P59" s="47">
        <v>0.11809211851519601</v>
      </c>
      <c r="Q59" s="47">
        <v>0.11809211851519601</v>
      </c>
      <c r="R59" s="47">
        <v>0.38510427491448401</v>
      </c>
      <c r="S59" s="47">
        <v>0.38510427491448401</v>
      </c>
      <c r="T59" s="47">
        <v>0.53849208018800698</v>
      </c>
      <c r="U59" s="47">
        <v>0.53849208018800698</v>
      </c>
      <c r="V59" s="47">
        <v>0.53365269820904404</v>
      </c>
      <c r="W59" s="47">
        <v>0.53365269820904404</v>
      </c>
      <c r="Y59" s="22">
        <v>-5.1544506386198901</v>
      </c>
      <c r="Z59" s="22">
        <v>-5.1544506386198901</v>
      </c>
      <c r="AA59" s="22">
        <v>2.8505365311648299</v>
      </c>
      <c r="AB59" s="22">
        <v>2.8505365311648299</v>
      </c>
      <c r="AC59" s="22">
        <v>1.13222057469284</v>
      </c>
      <c r="AD59" s="22">
        <v>1.13222057469284</v>
      </c>
      <c r="AE59" s="22">
        <v>0.451258669552772</v>
      </c>
      <c r="AF59" s="22">
        <v>0.451258669552772</v>
      </c>
      <c r="AG59" s="22">
        <v>0.69484495050801298</v>
      </c>
      <c r="AH59" s="22">
        <v>0.69484495050801298</v>
      </c>
      <c r="AJ59" s="22">
        <v>0.99359230345726202</v>
      </c>
      <c r="AK59" s="22">
        <v>1.57731406300445</v>
      </c>
      <c r="AL59" s="22">
        <v>2.10254833074214</v>
      </c>
      <c r="AM59" s="22">
        <v>3.10090964166739</v>
      </c>
      <c r="AN59" s="22">
        <v>0.460975141776998</v>
      </c>
      <c r="AO59" s="22">
        <v>0.59865826289842505</v>
      </c>
      <c r="AP59" s="22">
        <v>0.15298942850358799</v>
      </c>
      <c r="AQ59" s="22">
        <v>0.22655250306002001</v>
      </c>
      <c r="AR59" s="22">
        <v>0.18725763097995701</v>
      </c>
      <c r="AS59" s="22">
        <v>0.26958590334379601</v>
      </c>
    </row>
    <row r="60" spans="1:45" x14ac:dyDescent="0.25">
      <c r="A60" t="s">
        <v>75</v>
      </c>
      <c r="B60" t="s">
        <v>148</v>
      </c>
      <c r="C60" s="22">
        <v>7.8575333567860097</v>
      </c>
      <c r="D60" s="22">
        <v>-11.6648521868483</v>
      </c>
      <c r="E60" s="22">
        <v>6.4108960384619396</v>
      </c>
      <c r="F60" s="22">
        <v>-32.751002890989199</v>
      </c>
      <c r="G60" s="22">
        <v>-8.1280992240644991</v>
      </c>
      <c r="H60" s="22">
        <v>-11.225361364296999</v>
      </c>
      <c r="I60" s="22">
        <v>87.725093925837399</v>
      </c>
      <c r="J60" s="22">
        <v>-157.28084768122099</v>
      </c>
      <c r="K60" s="22">
        <v>98.553227233118406</v>
      </c>
      <c r="L60" s="22">
        <v>-259.63639309397001</v>
      </c>
      <c r="N60" s="47">
        <v>0.15409882945343301</v>
      </c>
      <c r="O60" s="47">
        <v>2.7790951379392899E-3</v>
      </c>
      <c r="P60" s="47">
        <v>5.2632453965634297E-2</v>
      </c>
      <c r="Q60" s="47">
        <v>0</v>
      </c>
      <c r="R60" s="47">
        <v>2.8729537975959799E-3</v>
      </c>
      <c r="S60" s="47">
        <v>3.2635071938557302E-4</v>
      </c>
      <c r="T60" s="47">
        <v>4.95884137952544E-3</v>
      </c>
      <c r="U60" s="47">
        <v>3.3562552164767101E-4</v>
      </c>
      <c r="V60" s="47">
        <v>2.7481189786340101E-3</v>
      </c>
      <c r="W60" s="47">
        <v>7.7201891714366905E-5</v>
      </c>
      <c r="Y60" s="22">
        <v>3.0325225497581401</v>
      </c>
      <c r="Z60" s="22">
        <v>3.0325225497581401</v>
      </c>
      <c r="AA60" s="22">
        <v>3.6456572632778301</v>
      </c>
      <c r="AB60" s="22">
        <v>3.6456572632778301</v>
      </c>
      <c r="AC60" s="22">
        <v>1.4462213145780001</v>
      </c>
      <c r="AD60" s="22">
        <v>1.4462213145780001</v>
      </c>
      <c r="AE60" s="22">
        <v>15.275057400620399</v>
      </c>
      <c r="AF60" s="22">
        <v>15.275057400620399</v>
      </c>
      <c r="AG60" s="22">
        <v>21.796619458880699</v>
      </c>
      <c r="AH60" s="22">
        <v>21.796619458880699</v>
      </c>
      <c r="AJ60" s="22">
        <v>0.33005053557462799</v>
      </c>
      <c r="AK60" s="22">
        <v>3.0010038819127698</v>
      </c>
      <c r="AL60" s="22">
        <v>0.44736221161019801</v>
      </c>
      <c r="AM60" s="22">
        <v>4.00827246510016</v>
      </c>
      <c r="AN60" s="22">
        <v>0.18980408297397799</v>
      </c>
      <c r="AO60" s="22">
        <v>1.56496398063973</v>
      </c>
      <c r="AP60" s="22">
        <v>0.88107140498141201</v>
      </c>
      <c r="AQ60" s="22">
        <v>7.9141369545177396</v>
      </c>
      <c r="AR60" s="22">
        <v>3.0258016014486202</v>
      </c>
      <c r="AS60" s="22">
        <v>22.008176226954699</v>
      </c>
    </row>
    <row r="61" spans="1:45" x14ac:dyDescent="0.25">
      <c r="A61" t="s">
        <v>76</v>
      </c>
      <c r="B61" t="s">
        <v>149</v>
      </c>
      <c r="C61" s="22"/>
      <c r="D61" s="22"/>
      <c r="E61" s="22">
        <v>11.029760339472</v>
      </c>
      <c r="F61" s="22"/>
      <c r="G61" s="22">
        <v>9.0945088064472692</v>
      </c>
      <c r="H61" s="22">
        <v>6.2597862401962603</v>
      </c>
      <c r="I61" s="22">
        <v>7.4927748579284499</v>
      </c>
      <c r="J61" s="22">
        <v>7.8082957949372904</v>
      </c>
      <c r="K61" s="22">
        <v>9.4964091344590997</v>
      </c>
      <c r="L61" s="22">
        <v>9.9302724371373206</v>
      </c>
      <c r="N61" s="47"/>
      <c r="O61" s="47"/>
      <c r="P61" s="47">
        <v>0.28469269576831702</v>
      </c>
      <c r="Q61" s="47">
        <v>0.28460998564871298</v>
      </c>
      <c r="R61" s="47">
        <v>0.31850590712332599</v>
      </c>
      <c r="S61" s="47">
        <v>0.31843394127383401</v>
      </c>
      <c r="T61" s="47">
        <v>0.48590039615984998</v>
      </c>
      <c r="U61" s="47">
        <v>0.44265074257447901</v>
      </c>
      <c r="V61" s="47">
        <v>0.246056483918801</v>
      </c>
      <c r="W61" s="47">
        <v>0.23427834080590401</v>
      </c>
      <c r="Y61" s="22"/>
      <c r="Z61" s="22"/>
      <c r="AA61" s="22">
        <v>7.4734082696086297</v>
      </c>
      <c r="AB61" s="22">
        <v>7.4734082696086297</v>
      </c>
      <c r="AC61" s="22">
        <v>3.3416282502257699</v>
      </c>
      <c r="AD61" s="22">
        <v>3.3416282502257699</v>
      </c>
      <c r="AE61" s="22">
        <v>3.2725079685151299</v>
      </c>
      <c r="AF61" s="22">
        <v>3.2725079685151299</v>
      </c>
      <c r="AG61" s="22">
        <v>4.3938967817084604</v>
      </c>
      <c r="AH61" s="22">
        <v>4.3938967817084604</v>
      </c>
      <c r="AJ61" s="22"/>
      <c r="AK61" s="22"/>
      <c r="AL61" s="22">
        <v>0.19012997922959601</v>
      </c>
      <c r="AM61" s="22"/>
      <c r="AN61" s="22">
        <v>0.20470853927577101</v>
      </c>
      <c r="AO61" s="22">
        <v>0.21862953786785499</v>
      </c>
      <c r="AP61" s="22">
        <v>0.13927317835873501</v>
      </c>
      <c r="AQ61" s="22">
        <v>0.15188941284782201</v>
      </c>
      <c r="AR61" s="22">
        <v>0.23159667660252101</v>
      </c>
      <c r="AS61" s="22">
        <v>0.24769845112837199</v>
      </c>
    </row>
    <row r="62" spans="1:45" x14ac:dyDescent="0.25">
      <c r="A62" t="s">
        <v>77</v>
      </c>
      <c r="B62" t="s">
        <v>150</v>
      </c>
      <c r="C62" s="22">
        <v>12.880290841712799</v>
      </c>
      <c r="D62" s="22">
        <v>13.2028541689942</v>
      </c>
      <c r="E62" s="22">
        <v>92.5386477649445</v>
      </c>
      <c r="F62" s="22">
        <v>95.289424397284193</v>
      </c>
      <c r="G62" s="22">
        <v>25.744583941384899</v>
      </c>
      <c r="H62" s="22">
        <v>22.534727955033301</v>
      </c>
      <c r="I62" s="22">
        <v>46.716259496926803</v>
      </c>
      <c r="J62" s="22">
        <v>29.2592984184739</v>
      </c>
      <c r="K62" s="22">
        <v>12.268933843603</v>
      </c>
      <c r="L62" s="22">
        <v>14.2526733650593</v>
      </c>
      <c r="N62" s="47">
        <v>0.11916900953161499</v>
      </c>
      <c r="O62" s="47">
        <v>0.114641543628532</v>
      </c>
      <c r="P62" s="47">
        <v>0.239027575420623</v>
      </c>
      <c r="Q62" s="47">
        <v>0.22584330274607101</v>
      </c>
      <c r="R62" s="47">
        <v>0.49859989841177599</v>
      </c>
      <c r="S62" s="47">
        <v>0.485563984077307</v>
      </c>
      <c r="T62" s="47">
        <v>0.470703120904509</v>
      </c>
      <c r="U62" s="47">
        <v>0.476003326312057</v>
      </c>
      <c r="V62" s="47">
        <v>0.37118131760158601</v>
      </c>
      <c r="W62" s="47">
        <v>0.36995943764049999</v>
      </c>
      <c r="Y62" s="22">
        <v>6.4724012805672801</v>
      </c>
      <c r="Z62" s="22">
        <v>6.4724012805672801</v>
      </c>
      <c r="AA62" s="22">
        <v>4.8428951076348303</v>
      </c>
      <c r="AB62" s="22">
        <v>4.8428951076348303</v>
      </c>
      <c r="AC62" s="22">
        <v>1.3110066643148499</v>
      </c>
      <c r="AD62" s="22">
        <v>1.3110066643148499</v>
      </c>
      <c r="AE62" s="22">
        <v>1.5056895731195299</v>
      </c>
      <c r="AF62" s="22">
        <v>1.5056895731195299</v>
      </c>
      <c r="AG62" s="22">
        <v>1.8954370331430299</v>
      </c>
      <c r="AH62" s="22">
        <v>1.8954370331430299</v>
      </c>
      <c r="AJ62" s="22">
        <v>0.62696409835461997</v>
      </c>
      <c r="AK62" s="22">
        <v>0.71219021318120201</v>
      </c>
      <c r="AL62" s="22">
        <v>0.99048639051488896</v>
      </c>
      <c r="AM62" s="22">
        <v>1.0392436668334999</v>
      </c>
      <c r="AN62" s="22">
        <v>0.34871581720517503</v>
      </c>
      <c r="AO62" s="22">
        <v>0.365605739978491</v>
      </c>
      <c r="AP62" s="22">
        <v>0.35406254027157003</v>
      </c>
      <c r="AQ62" s="22">
        <v>0.37673558520418698</v>
      </c>
      <c r="AR62" s="22">
        <v>0.45182129383738401</v>
      </c>
      <c r="AS62" s="22">
        <v>0.47726645782495303</v>
      </c>
    </row>
    <row r="63" spans="1:45" x14ac:dyDescent="0.25">
      <c r="A63" t="s">
        <v>78</v>
      </c>
      <c r="B63" t="s">
        <v>151</v>
      </c>
      <c r="C63" s="22">
        <v>-10.540944155698501</v>
      </c>
      <c r="D63" s="22">
        <v>-10.540944155698501</v>
      </c>
      <c r="E63" s="22">
        <v>-3.46705760062832</v>
      </c>
      <c r="F63" s="22">
        <v>-3.46705760062832</v>
      </c>
      <c r="G63" s="22">
        <v>135.81080345809499</v>
      </c>
      <c r="H63" s="22">
        <v>25.2714605150686</v>
      </c>
      <c r="I63" s="22"/>
      <c r="J63" s="22">
        <v>5.2847559469955696</v>
      </c>
      <c r="K63" s="22"/>
      <c r="L63" s="22">
        <v>9.2825752148491993</v>
      </c>
      <c r="N63" s="47">
        <v>0.447273813785869</v>
      </c>
      <c r="O63" s="47">
        <v>0.447273813785869</v>
      </c>
      <c r="P63" s="47">
        <v>0.36689475698396601</v>
      </c>
      <c r="Q63" s="47">
        <v>0.36689475698396601</v>
      </c>
      <c r="R63" s="47">
        <v>0.43509909585700401</v>
      </c>
      <c r="S63" s="47">
        <v>0.42772247173008499</v>
      </c>
      <c r="T63" s="47"/>
      <c r="U63" s="47">
        <v>0.36365262178878799</v>
      </c>
      <c r="V63" s="47"/>
      <c r="W63" s="47">
        <v>0.27081409008504098</v>
      </c>
      <c r="Y63" s="22">
        <v>-14.7155427504622</v>
      </c>
      <c r="Z63" s="22">
        <v>-14.7155427504622</v>
      </c>
      <c r="AA63" s="22">
        <v>3.2558642921903802</v>
      </c>
      <c r="AB63" s="22">
        <v>3.2558642921903802</v>
      </c>
      <c r="AC63" s="22">
        <v>5.1698232576018199</v>
      </c>
      <c r="AD63" s="22">
        <v>1.08443260060812</v>
      </c>
      <c r="AE63" s="22"/>
      <c r="AF63" s="22">
        <v>1.5438493213550799</v>
      </c>
      <c r="AG63" s="22"/>
      <c r="AH63" s="22">
        <v>4.4397687018063197</v>
      </c>
      <c r="AJ63" s="22">
        <v>0.60163836803803905</v>
      </c>
      <c r="AK63" s="22">
        <v>0.60163836803803905</v>
      </c>
      <c r="AL63" s="22">
        <v>1.03576135884396</v>
      </c>
      <c r="AM63" s="22">
        <v>1.03576135884396</v>
      </c>
      <c r="AN63" s="22">
        <v>0.16441053162793701</v>
      </c>
      <c r="AO63" s="22">
        <v>0.211364618221978</v>
      </c>
      <c r="AP63" s="22"/>
      <c r="AQ63" s="22">
        <v>0.30441328413235202</v>
      </c>
      <c r="AR63" s="22"/>
      <c r="AS63" s="22">
        <v>0.63478620207570202</v>
      </c>
    </row>
    <row r="64" spans="1:45" x14ac:dyDescent="0.25">
      <c r="A64" t="s">
        <v>79</v>
      </c>
      <c r="B64" t="s">
        <v>152</v>
      </c>
      <c r="C64" s="22">
        <v>13.6978356383188</v>
      </c>
      <c r="D64" s="22">
        <v>1461.4210577215999</v>
      </c>
      <c r="E64" s="22">
        <v>11.9608402830199</v>
      </c>
      <c r="F64" s="22">
        <v>30.379670576046902</v>
      </c>
      <c r="G64" s="22">
        <v>5.9617617954645503</v>
      </c>
      <c r="H64" s="22">
        <v>7.5498674871705598</v>
      </c>
      <c r="I64" s="22">
        <v>4.1256259132933302</v>
      </c>
      <c r="J64" s="22">
        <v>8.0778690065199008</v>
      </c>
      <c r="K64" s="22">
        <v>6.9514724156470002</v>
      </c>
      <c r="L64" s="22">
        <v>47.387529845815202</v>
      </c>
      <c r="N64" s="47">
        <v>0.37851171845977699</v>
      </c>
      <c r="O64" s="47">
        <v>0.32776287008775401</v>
      </c>
      <c r="P64" s="47">
        <v>0.29339288735762198</v>
      </c>
      <c r="Q64" s="47">
        <v>0.27494591941096602</v>
      </c>
      <c r="R64" s="47">
        <v>0.48382854777330098</v>
      </c>
      <c r="S64" s="47">
        <v>0.450458313102718</v>
      </c>
      <c r="T64" s="47">
        <v>0.58308113831910302</v>
      </c>
      <c r="U64" s="47">
        <v>0.57009562442195605</v>
      </c>
      <c r="V64" s="47">
        <v>0.53140300983097399</v>
      </c>
      <c r="W64" s="47">
        <v>0.51238538586243498</v>
      </c>
      <c r="Y64" s="22">
        <v>3.85779857807211</v>
      </c>
      <c r="Z64" s="22">
        <v>3.4373775174935899</v>
      </c>
      <c r="AA64" s="22">
        <v>6.1310914635469098</v>
      </c>
      <c r="AB64" s="22">
        <v>6.0803915693395503</v>
      </c>
      <c r="AC64" s="22">
        <v>1.7007902609529999</v>
      </c>
      <c r="AD64" s="22">
        <v>1.7007902609529999</v>
      </c>
      <c r="AE64" s="22">
        <v>0.72711600349430205</v>
      </c>
      <c r="AF64" s="22">
        <v>0.72711600349430205</v>
      </c>
      <c r="AG64" s="22">
        <v>0.82867045632247005</v>
      </c>
      <c r="AH64" s="22">
        <v>0.82867045632247005</v>
      </c>
      <c r="AJ64" s="22">
        <v>1.22011601277882</v>
      </c>
      <c r="AK64" s="22">
        <v>8.2221211498544999</v>
      </c>
      <c r="AL64" s="22">
        <v>1.9202880823522701</v>
      </c>
      <c r="AM64" s="22">
        <v>5.0538810288635396</v>
      </c>
      <c r="AN64" s="22">
        <v>0.83361961321406897</v>
      </c>
      <c r="AO64" s="22">
        <v>1.79853488735534</v>
      </c>
      <c r="AP64" s="22">
        <v>0.58797729914112995</v>
      </c>
      <c r="AQ64" s="22">
        <v>1.5210864629170799</v>
      </c>
      <c r="AR64" s="22">
        <v>0.76167844795872996</v>
      </c>
      <c r="AS64" s="22">
        <v>1.91988478428721</v>
      </c>
    </row>
    <row r="65" spans="1:45" x14ac:dyDescent="0.25">
      <c r="A65" t="s">
        <v>80</v>
      </c>
      <c r="B65" t="s">
        <v>153</v>
      </c>
      <c r="C65" s="22">
        <v>-107.46066867525199</v>
      </c>
      <c r="D65" s="22"/>
      <c r="E65" s="22">
        <v>121.379309092532</v>
      </c>
      <c r="F65" s="22"/>
      <c r="G65" s="22">
        <v>33.3277871666942</v>
      </c>
      <c r="H65" s="22"/>
      <c r="I65" s="22">
        <v>-10.360417971271101</v>
      </c>
      <c r="J65" s="22"/>
      <c r="K65" s="22">
        <v>-7.2577363648815698</v>
      </c>
      <c r="L65" s="22"/>
      <c r="N65" s="47">
        <v>0.12935486467540599</v>
      </c>
      <c r="O65" s="47"/>
      <c r="P65" s="47">
        <v>0.12919268475161499</v>
      </c>
      <c r="Q65" s="47"/>
      <c r="R65" s="47">
        <v>0.197378655992798</v>
      </c>
      <c r="S65" s="47"/>
      <c r="T65" s="47">
        <v>0.26350697146844998</v>
      </c>
      <c r="U65" s="47"/>
      <c r="V65" s="47">
        <v>0.374626942097675</v>
      </c>
      <c r="W65" s="47"/>
      <c r="Y65" s="22">
        <v>15.678768763929799</v>
      </c>
      <c r="Z65" s="22"/>
      <c r="AA65" s="22">
        <v>4.59284987564752</v>
      </c>
      <c r="AB65" s="22"/>
      <c r="AC65" s="22">
        <v>2.4226898486085702</v>
      </c>
      <c r="AD65" s="22"/>
      <c r="AE65" s="22">
        <v>3.8102003886233402</v>
      </c>
      <c r="AF65" s="22"/>
      <c r="AG65" s="22">
        <v>2.2756813279993402</v>
      </c>
      <c r="AH65" s="22"/>
      <c r="AJ65" s="22">
        <v>0.47633613964080701</v>
      </c>
      <c r="AK65" s="22"/>
      <c r="AL65" s="22">
        <v>9.9028126650955492</v>
      </c>
      <c r="AM65" s="22"/>
      <c r="AN65" s="22">
        <v>4.3644187051468197</v>
      </c>
      <c r="AO65" s="22"/>
      <c r="AP65" s="22">
        <v>6.558953080028</v>
      </c>
      <c r="AQ65" s="22"/>
      <c r="AR65" s="22">
        <v>3.9174021135513599</v>
      </c>
      <c r="AS65" s="22"/>
    </row>
    <row r="66" spans="1:45" x14ac:dyDescent="0.25">
      <c r="A66" t="s">
        <v>81</v>
      </c>
      <c r="B66" t="s">
        <v>154</v>
      </c>
      <c r="C66" s="22">
        <v>-30.979781146248602</v>
      </c>
      <c r="D66" s="22">
        <v>-53.8970091886586</v>
      </c>
      <c r="E66" s="22">
        <v>-16.0526668668317</v>
      </c>
      <c r="F66" s="22">
        <v>-40.0817115005921</v>
      </c>
      <c r="G66" s="22">
        <v>-10.1499910307903</v>
      </c>
      <c r="H66" s="22">
        <v>-9.8787912233383395</v>
      </c>
      <c r="I66" s="22">
        <v>-6.0240039875789098</v>
      </c>
      <c r="J66" s="22">
        <v>-13.329426112686599</v>
      </c>
      <c r="K66" s="22">
        <v>-7.1047003417406804</v>
      </c>
      <c r="L66" s="22">
        <v>-12.125479200258299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47">
        <v>0</v>
      </c>
      <c r="T66" s="47">
        <v>0</v>
      </c>
      <c r="U66" s="47">
        <v>0</v>
      </c>
      <c r="V66" s="47">
        <v>0</v>
      </c>
      <c r="W66" s="47">
        <v>0</v>
      </c>
      <c r="Y66" s="22">
        <v>-2.24582055832798</v>
      </c>
      <c r="Z66" s="22">
        <v>-2.24582055832798</v>
      </c>
      <c r="AA66" s="22">
        <v>-1.46887009183411</v>
      </c>
      <c r="AB66" s="22">
        <v>-1.46887009183411</v>
      </c>
      <c r="AC66" s="22">
        <v>-1.0047377917198901</v>
      </c>
      <c r="AD66" s="22">
        <v>-1.0047377917198901</v>
      </c>
      <c r="AE66" s="22">
        <v>-0.69698799332400097</v>
      </c>
      <c r="AF66" s="22">
        <v>-0.69698799332400097</v>
      </c>
      <c r="AG66" s="22">
        <v>-0.74640111100143303</v>
      </c>
      <c r="AH66" s="22">
        <v>-0.74640111100143303</v>
      </c>
      <c r="AJ66" s="22"/>
      <c r="AK66" s="22"/>
      <c r="AL66" s="22"/>
      <c r="AM66" s="22"/>
      <c r="AN66" s="22"/>
      <c r="AO66" s="22">
        <v>-18.850596172647801</v>
      </c>
      <c r="AP66" s="22"/>
      <c r="AQ66" s="22"/>
      <c r="AR66" s="22"/>
      <c r="AS66" s="22"/>
    </row>
    <row r="67" spans="1:45" x14ac:dyDescent="0.25">
      <c r="A67" t="s">
        <v>82</v>
      </c>
      <c r="B67" t="s">
        <v>155</v>
      </c>
      <c r="C67" s="22">
        <v>11.582315553620001</v>
      </c>
      <c r="D67" s="22">
        <v>11.973031040746701</v>
      </c>
      <c r="E67" s="22">
        <v>15.713209494235301</v>
      </c>
      <c r="F67" s="22">
        <v>15.7620192680188</v>
      </c>
      <c r="G67" s="22">
        <v>16.0780514309008</v>
      </c>
      <c r="H67" s="22">
        <v>15.705596109124601</v>
      </c>
      <c r="I67" s="22">
        <v>18.981684172467801</v>
      </c>
      <c r="J67" s="22">
        <v>25.889666886534499</v>
      </c>
      <c r="K67" s="22"/>
      <c r="L67" s="22">
        <v>26.9046142388252</v>
      </c>
      <c r="N67" s="47">
        <v>0.161834030597238</v>
      </c>
      <c r="O67" s="47">
        <v>0.16086656869563701</v>
      </c>
      <c r="P67" s="47">
        <v>0.173666050982138</v>
      </c>
      <c r="Q67" s="47">
        <v>0.17157524225651299</v>
      </c>
      <c r="R67" s="47">
        <v>0.13297901531084799</v>
      </c>
      <c r="S67" s="47">
        <v>0.13073900393399501</v>
      </c>
      <c r="T67" s="47">
        <v>0.11265104182282799</v>
      </c>
      <c r="U67" s="47">
        <v>0.17984968772740101</v>
      </c>
      <c r="V67" s="47"/>
      <c r="W67" s="47">
        <v>9.3990812631527698E-2</v>
      </c>
      <c r="Y67" s="22">
        <v>6.1226197675569001</v>
      </c>
      <c r="Z67" s="22">
        <v>6.1226197675569001</v>
      </c>
      <c r="AA67" s="22">
        <v>7.5575574364920604</v>
      </c>
      <c r="AB67" s="22">
        <v>7.5575574364920604</v>
      </c>
      <c r="AC67" s="22">
        <v>10.2192117237428</v>
      </c>
      <c r="AD67" s="22">
        <v>10.2192117237428</v>
      </c>
      <c r="AE67" s="22">
        <v>12.3461097156687</v>
      </c>
      <c r="AF67" s="22">
        <v>4.1235056962177596</v>
      </c>
      <c r="AG67" s="22"/>
      <c r="AH67" s="22">
        <v>6.7143171952338898</v>
      </c>
      <c r="AJ67" s="22">
        <v>1.79935160310924</v>
      </c>
      <c r="AK67" s="22">
        <v>1.8707155328520499</v>
      </c>
      <c r="AL67" s="22">
        <v>2.3573350162696398</v>
      </c>
      <c r="AM67" s="22">
        <v>2.4551063314320301</v>
      </c>
      <c r="AN67" s="22">
        <v>3.0748375047987802</v>
      </c>
      <c r="AO67" s="22">
        <v>3.1773979412791999</v>
      </c>
      <c r="AP67" s="22">
        <v>3.7147954478605199</v>
      </c>
      <c r="AQ67" s="22">
        <v>1.76759961537937</v>
      </c>
      <c r="AR67" s="22"/>
      <c r="AS67" s="22">
        <v>2.6817389123425501</v>
      </c>
    </row>
    <row r="68" spans="1:45" x14ac:dyDescent="0.25">
      <c r="A68" t="s">
        <v>83</v>
      </c>
      <c r="B68" t="s">
        <v>156</v>
      </c>
      <c r="C68" s="22">
        <v>11.7917260361282</v>
      </c>
      <c r="D68" s="22">
        <v>13.7347420862934</v>
      </c>
      <c r="E68" s="22">
        <v>17.9535995066108</v>
      </c>
      <c r="F68" s="22">
        <v>346.08832729235297</v>
      </c>
      <c r="G68" s="22">
        <v>4.9130343961078298</v>
      </c>
      <c r="H68" s="22">
        <v>4.1885171903049896</v>
      </c>
      <c r="I68" s="22">
        <v>107.906438502599</v>
      </c>
      <c r="J68" s="22">
        <v>29.357335706503399</v>
      </c>
      <c r="K68" s="22">
        <v>20.1341161387973</v>
      </c>
      <c r="L68" s="22">
        <v>28.951148714637402</v>
      </c>
      <c r="N68" s="47">
        <v>0.163495103496825</v>
      </c>
      <c r="O68" s="47">
        <v>0.109910374862957</v>
      </c>
      <c r="P68" s="47">
        <v>0.26601452448725499</v>
      </c>
      <c r="Q68" s="47">
        <v>0.18385899150249299</v>
      </c>
      <c r="R68" s="47">
        <v>0.49581662023789302</v>
      </c>
      <c r="S68" s="47">
        <v>0.39602416589390499</v>
      </c>
      <c r="T68" s="47">
        <v>0.64239331724122195</v>
      </c>
      <c r="U68" s="47">
        <v>0.56895049464423197</v>
      </c>
      <c r="V68" s="47">
        <v>0.73327483806992</v>
      </c>
      <c r="W68" s="47">
        <v>0.67644469462567902</v>
      </c>
      <c r="Y68" s="22">
        <v>6.1320434184963197</v>
      </c>
      <c r="Z68" s="22">
        <v>6.1320434184963197</v>
      </c>
      <c r="AA68" s="22">
        <v>3.4746854784316401</v>
      </c>
      <c r="AB68" s="22">
        <v>3.4746854784316401</v>
      </c>
      <c r="AC68" s="22">
        <v>0.63978952702655101</v>
      </c>
      <c r="AD68" s="22">
        <v>0.63978952702655101</v>
      </c>
      <c r="AE68" s="22">
        <v>0.51018980837307004</v>
      </c>
      <c r="AF68" s="22">
        <v>0.51018980837307004</v>
      </c>
      <c r="AG68" s="22">
        <v>0.45625382962725802</v>
      </c>
      <c r="AH68" s="22">
        <v>0.45625382962725802</v>
      </c>
      <c r="AJ68" s="22">
        <v>2.7798602863222199</v>
      </c>
      <c r="AK68" s="22">
        <v>3.85362268199242</v>
      </c>
      <c r="AL68" s="22">
        <v>1.68548767157336</v>
      </c>
      <c r="AM68" s="22">
        <v>2.5614533283042</v>
      </c>
      <c r="AN68" s="22">
        <v>0.68232814694329103</v>
      </c>
      <c r="AO68" s="22">
        <v>0.88250259364031103</v>
      </c>
      <c r="AP68" s="22">
        <v>0.69016785863823304</v>
      </c>
      <c r="AQ68" s="22">
        <v>1.6620599013313</v>
      </c>
      <c r="AR68" s="22">
        <v>0.58867574377472898</v>
      </c>
      <c r="AS68" s="22">
        <v>1.5873446556433899</v>
      </c>
    </row>
    <row r="69" spans="1:45" x14ac:dyDescent="0.25">
      <c r="A69" t="s">
        <v>84</v>
      </c>
      <c r="B69" t="s">
        <v>157</v>
      </c>
      <c r="C69" s="22">
        <v>53.005674806772703</v>
      </c>
      <c r="D69" s="22">
        <v>44.781513896596202</v>
      </c>
      <c r="E69" s="22">
        <v>22.536684444348801</v>
      </c>
      <c r="F69" s="22">
        <v>19.017520951922101</v>
      </c>
      <c r="G69" s="22">
        <v>5.0449059790334996</v>
      </c>
      <c r="H69" s="22">
        <v>4.7702005266983196</v>
      </c>
      <c r="I69" s="22">
        <v>12.859732275334</v>
      </c>
      <c r="J69" s="22">
        <v>10.4152392859105</v>
      </c>
      <c r="K69" s="22">
        <v>11.6298071397468</v>
      </c>
      <c r="L69" s="22">
        <v>7.0563618588057597</v>
      </c>
      <c r="N69" s="47">
        <v>5.7219474237717803E-2</v>
      </c>
      <c r="O69" s="47">
        <v>5.7219474237717803E-2</v>
      </c>
      <c r="P69" s="47">
        <v>0.12891593068634399</v>
      </c>
      <c r="Q69" s="47">
        <v>0.12891593068634399</v>
      </c>
      <c r="R69" s="47">
        <v>0.32858754000044399</v>
      </c>
      <c r="S69" s="47">
        <v>0.32858754000044399</v>
      </c>
      <c r="T69" s="47">
        <v>0.318098641650577</v>
      </c>
      <c r="U69" s="47">
        <v>0.318098641650577</v>
      </c>
      <c r="V69" s="47">
        <v>0.14399049906845901</v>
      </c>
      <c r="W69" s="47">
        <v>0.14399049906845901</v>
      </c>
      <c r="Y69" s="22">
        <v>5.1255762543660204</v>
      </c>
      <c r="Z69" s="22">
        <v>5.1255762543660204</v>
      </c>
      <c r="AA69" s="22">
        <v>3.6528416067012599</v>
      </c>
      <c r="AB69" s="22">
        <v>3.6528416067012599</v>
      </c>
      <c r="AC69" s="22">
        <v>2.1134687997546302</v>
      </c>
      <c r="AD69" s="22">
        <v>2.1134687997546302</v>
      </c>
      <c r="AE69" s="22">
        <v>0.69771174986635698</v>
      </c>
      <c r="AF69" s="22">
        <v>0.69771174986635698</v>
      </c>
      <c r="AG69" s="22">
        <v>1.04181905720907</v>
      </c>
      <c r="AH69" s="22">
        <v>1.04181905720907</v>
      </c>
      <c r="AJ69" s="22">
        <v>1.41650521950396</v>
      </c>
      <c r="AK69" s="22">
        <v>1.4127580282838601</v>
      </c>
      <c r="AL69" s="22">
        <v>0.93660579966945101</v>
      </c>
      <c r="AM69" s="22">
        <v>0.94835360944762204</v>
      </c>
      <c r="AN69" s="22">
        <v>0.38937897857704201</v>
      </c>
      <c r="AO69" s="22">
        <v>0.38969531873272001</v>
      </c>
      <c r="AP69" s="22">
        <v>0.23884218157559201</v>
      </c>
      <c r="AQ69" s="22">
        <v>0.239150752126989</v>
      </c>
      <c r="AR69" s="22">
        <v>0.350802822305468</v>
      </c>
      <c r="AS69" s="22">
        <v>0.35107696088744</v>
      </c>
    </row>
    <row r="70" spans="1:45" x14ac:dyDescent="0.25">
      <c r="A70" t="s">
        <v>85</v>
      </c>
      <c r="B70" t="s">
        <v>158</v>
      </c>
      <c r="C70" s="22">
        <v>4.65769309974712</v>
      </c>
      <c r="D70" s="22">
        <v>17.474312211299502</v>
      </c>
      <c r="E70" s="22">
        <v>7.4963012596490399</v>
      </c>
      <c r="F70" s="22">
        <v>25.488214885612301</v>
      </c>
      <c r="G70" s="22">
        <v>6.1154956577083803</v>
      </c>
      <c r="H70" s="22">
        <v>6.4227200819441403</v>
      </c>
      <c r="I70" s="22">
        <v>6.78130585452163</v>
      </c>
      <c r="J70" s="22">
        <v>7.0743168413973798</v>
      </c>
      <c r="K70" s="22">
        <v>6.7783448759510101</v>
      </c>
      <c r="L70" s="22">
        <v>7.1702695652493302</v>
      </c>
      <c r="N70" s="47">
        <v>0.17313533531123501</v>
      </c>
      <c r="O70" s="47">
        <v>7.2017421987993703E-4</v>
      </c>
      <c r="P70" s="47">
        <v>8.4514781137113498E-2</v>
      </c>
      <c r="Q70" s="47">
        <v>2.21854021467516E-2</v>
      </c>
      <c r="R70" s="47">
        <v>0.23632834807009201</v>
      </c>
      <c r="S70" s="47">
        <v>0.23119920474098801</v>
      </c>
      <c r="T70" s="47">
        <v>0.30087412387016199</v>
      </c>
      <c r="U70" s="47">
        <v>0.28678072195733001</v>
      </c>
      <c r="V70" s="47">
        <v>0.30252118932490701</v>
      </c>
      <c r="W70" s="47">
        <v>0.29547852119634599</v>
      </c>
      <c r="Y70" s="22">
        <v>2.94216326093738</v>
      </c>
      <c r="Z70" s="22">
        <v>2.94216326093738</v>
      </c>
      <c r="AA70" s="22">
        <v>5.7408202366787</v>
      </c>
      <c r="AB70" s="22">
        <v>5.7408202366787</v>
      </c>
      <c r="AC70" s="22">
        <v>1.1355993429315301</v>
      </c>
      <c r="AD70" s="22">
        <v>1.13440806517792</v>
      </c>
      <c r="AE70" s="22">
        <v>1.2057569286498599</v>
      </c>
      <c r="AF70" s="22">
        <v>1.2038549295666601</v>
      </c>
      <c r="AG70" s="22">
        <v>1.2726293164087099</v>
      </c>
      <c r="AH70" s="22">
        <v>1.2706616911163999</v>
      </c>
      <c r="AJ70" s="22">
        <v>1.06688799980475</v>
      </c>
      <c r="AK70" s="22">
        <v>3.3692430449264101</v>
      </c>
      <c r="AL70" s="22">
        <v>2.0290049753348298</v>
      </c>
      <c r="AM70" s="22">
        <v>4.9950090824131603</v>
      </c>
      <c r="AN70" s="22">
        <v>1.3205793522902201</v>
      </c>
      <c r="AO70" s="22">
        <v>1.3981469467908001</v>
      </c>
      <c r="AP70" s="22">
        <v>1.5519521747974101</v>
      </c>
      <c r="AQ70" s="22">
        <v>1.6572055335364</v>
      </c>
      <c r="AR70" s="22">
        <v>1.66768652197788</v>
      </c>
      <c r="AS70" s="22">
        <v>1.78330743771221</v>
      </c>
    </row>
    <row r="71" spans="1:45" x14ac:dyDescent="0.25">
      <c r="A71" t="s">
        <v>86</v>
      </c>
      <c r="B71" t="s">
        <v>159</v>
      </c>
      <c r="C71" s="22">
        <v>9.1669125661137496</v>
      </c>
      <c r="D71" s="22">
        <v>9.1728968471143197</v>
      </c>
      <c r="E71" s="22">
        <v>12.4149214036006</v>
      </c>
      <c r="F71" s="22">
        <v>12.4258289932768</v>
      </c>
      <c r="G71" s="22">
        <v>4.8209211131543297</v>
      </c>
      <c r="H71" s="22">
        <v>4.83944244924351</v>
      </c>
      <c r="I71" s="22">
        <v>7.8822858630374002</v>
      </c>
      <c r="J71" s="22">
        <v>8.0004441025375908</v>
      </c>
      <c r="K71" s="22">
        <v>12.981556700105999</v>
      </c>
      <c r="L71" s="22">
        <v>12.9793483737885</v>
      </c>
      <c r="N71" s="47">
        <v>0.10815042292466399</v>
      </c>
      <c r="O71" s="47">
        <v>0.10815042292466399</v>
      </c>
      <c r="P71" s="47">
        <v>0.14260044834969399</v>
      </c>
      <c r="Q71" s="47">
        <v>0.141333746737073</v>
      </c>
      <c r="R71" s="47">
        <v>0.13745643078160399</v>
      </c>
      <c r="S71" s="47">
        <v>0.13745643078160399</v>
      </c>
      <c r="T71" s="47">
        <v>5.1643484132655397E-2</v>
      </c>
      <c r="U71" s="47">
        <v>5.1721862504418799E-2</v>
      </c>
      <c r="V71" s="47">
        <v>2.3483002516695699E-2</v>
      </c>
      <c r="W71" s="47">
        <v>2.3483002516695699E-2</v>
      </c>
      <c r="Y71" s="22">
        <v>1.47066631656526</v>
      </c>
      <c r="Z71" s="22">
        <v>1.47066631656526</v>
      </c>
      <c r="AA71" s="22">
        <v>1.7732892909407401</v>
      </c>
      <c r="AB71" s="22">
        <v>1.7732892909407401</v>
      </c>
      <c r="AC71" s="22">
        <v>0.61357767821300502</v>
      </c>
      <c r="AD71" s="22">
        <v>0.61357767821300502</v>
      </c>
      <c r="AE71" s="22">
        <v>0.73539483975582698</v>
      </c>
      <c r="AF71" s="22">
        <v>0.73539483975582698</v>
      </c>
      <c r="AG71" s="22">
        <v>1.20922340018296</v>
      </c>
      <c r="AH71" s="22">
        <v>1.20922340018296</v>
      </c>
      <c r="AJ71" s="22">
        <v>1.51032023371044</v>
      </c>
      <c r="AK71" s="22">
        <v>1.51032023371044</v>
      </c>
      <c r="AL71" s="22">
        <v>1.70142902412954</v>
      </c>
      <c r="AM71" s="22">
        <v>1.70142902412954</v>
      </c>
      <c r="AN71" s="22">
        <v>0.80729563060140197</v>
      </c>
      <c r="AO71" s="22">
        <v>0.80729563060140197</v>
      </c>
      <c r="AP71" s="22">
        <v>1.0812747702129899</v>
      </c>
      <c r="AQ71" s="22">
        <v>1.0812747702129899</v>
      </c>
      <c r="AR71" s="22">
        <v>2.07681697741282</v>
      </c>
      <c r="AS71" s="22">
        <v>2.07681697741282</v>
      </c>
    </row>
    <row r="72" spans="1:45" x14ac:dyDescent="0.25">
      <c r="A72" t="s">
        <v>87</v>
      </c>
      <c r="B72" t="s">
        <v>160</v>
      </c>
      <c r="C72" s="22">
        <v>-10.0504142753634</v>
      </c>
      <c r="D72" s="22">
        <v>-8.4047597727767407</v>
      </c>
      <c r="E72" s="22">
        <v>-7.1271744730911504</v>
      </c>
      <c r="F72" s="22">
        <v>-6.1046735564523296</v>
      </c>
      <c r="G72" s="22">
        <v>-62.952205592533602</v>
      </c>
      <c r="H72" s="22">
        <v>-8.8806188274902507</v>
      </c>
      <c r="I72" s="22">
        <v>35.307499485381399</v>
      </c>
      <c r="J72" s="22">
        <v>35.280157651053699</v>
      </c>
      <c r="K72" s="22">
        <v>-29.779844009841302</v>
      </c>
      <c r="L72" s="22">
        <v>-23.106665239320101</v>
      </c>
      <c r="N72" s="47">
        <v>0.40495378928666498</v>
      </c>
      <c r="O72" s="47">
        <v>0.221698737660772</v>
      </c>
      <c r="P72" s="47">
        <v>0.65390359385754004</v>
      </c>
      <c r="Q72" s="47">
        <v>0.62155645456980002</v>
      </c>
      <c r="R72" s="47">
        <v>0.91585737889283303</v>
      </c>
      <c r="S72" s="47">
        <v>0.906080162154976</v>
      </c>
      <c r="T72" s="47">
        <v>0.76882482982822697</v>
      </c>
      <c r="U72" s="47">
        <v>0.73805809332174299</v>
      </c>
      <c r="V72" s="47">
        <v>0.71689698083209796</v>
      </c>
      <c r="W72" s="47">
        <v>0.65908027291647198</v>
      </c>
      <c r="Y72" s="22">
        <v>7.1424583061598197</v>
      </c>
      <c r="Z72" s="22">
        <v>7.1424583061598197</v>
      </c>
      <c r="AA72" s="22">
        <v>2.7253682854825501</v>
      </c>
      <c r="AB72" s="22">
        <v>2.7253682854825501</v>
      </c>
      <c r="AC72" s="22">
        <v>-0.40290565637951697</v>
      </c>
      <c r="AD72" s="22">
        <v>-0.40290689530047502</v>
      </c>
      <c r="AE72" s="22">
        <v>0.26580317425668898</v>
      </c>
      <c r="AF72" s="22">
        <v>0.26580317425668898</v>
      </c>
      <c r="AG72" s="22">
        <v>0.27181618827216902</v>
      </c>
      <c r="AH72" s="22">
        <v>0.27181618827216902</v>
      </c>
      <c r="AJ72" s="22">
        <v>1.4649548926026901</v>
      </c>
      <c r="AK72" s="22">
        <v>4.1337064736653701</v>
      </c>
      <c r="AL72" s="22">
        <v>1.14713412237506</v>
      </c>
      <c r="AM72" s="22">
        <v>2.9658033099112799</v>
      </c>
      <c r="AN72" s="22">
        <v>9.5084814394681402E-2</v>
      </c>
      <c r="AO72" s="22">
        <v>0.31952451203460402</v>
      </c>
      <c r="AP72" s="22">
        <v>4.2022991525811897E-2</v>
      </c>
      <c r="AQ72" s="22">
        <v>5.1685906816487701E-2</v>
      </c>
      <c r="AR72" s="22">
        <v>0.15608176249179501</v>
      </c>
      <c r="AS72" s="22">
        <v>0.19836821291392001</v>
      </c>
    </row>
    <row r="73" spans="1:45" x14ac:dyDescent="0.25">
      <c r="A73" t="s">
        <v>88</v>
      </c>
      <c r="B73" t="s">
        <v>161</v>
      </c>
      <c r="C73" s="22">
        <v>39.389241222175798</v>
      </c>
      <c r="D73" s="22">
        <v>63.631227144389399</v>
      </c>
      <c r="E73" s="22">
        <v>6.8245623219045202</v>
      </c>
      <c r="F73" s="22">
        <v>9.7982750939554499</v>
      </c>
      <c r="G73" s="22">
        <v>3.5385375736841498</v>
      </c>
      <c r="H73" s="22">
        <v>5.4089267331946802</v>
      </c>
      <c r="I73" s="22">
        <v>1.89872811010355</v>
      </c>
      <c r="J73" s="22">
        <v>2.6862099498357601</v>
      </c>
      <c r="K73" s="22">
        <v>2.0112733324640399</v>
      </c>
      <c r="L73" s="22">
        <v>3.16334441080107</v>
      </c>
      <c r="N73" s="47">
        <v>0.19017170419014301</v>
      </c>
      <c r="O73" s="47">
        <v>0.19017170419014301</v>
      </c>
      <c r="P73" s="47">
        <v>7.8540526807482802E-2</v>
      </c>
      <c r="Q73" s="47">
        <v>7.8540526807482802E-2</v>
      </c>
      <c r="R73" s="47">
        <v>0.15857184484644701</v>
      </c>
      <c r="S73" s="47">
        <v>0.15857184484644701</v>
      </c>
      <c r="T73" s="47">
        <v>0.32664617213071301</v>
      </c>
      <c r="U73" s="47">
        <v>0.33845508080383302</v>
      </c>
      <c r="V73" s="47">
        <v>0.36277937439968799</v>
      </c>
      <c r="W73" s="47">
        <v>0.375166749237687</v>
      </c>
      <c r="Y73" s="22">
        <v>11.1780936422438</v>
      </c>
      <c r="Z73" s="22">
        <v>11.1780936422438</v>
      </c>
      <c r="AA73" s="22">
        <v>7.61477276680671</v>
      </c>
      <c r="AB73" s="22">
        <v>7.61477276680671</v>
      </c>
      <c r="AC73" s="22">
        <v>1.80960459217567</v>
      </c>
      <c r="AD73" s="22">
        <v>1.80960459217567</v>
      </c>
      <c r="AE73" s="22">
        <v>0.67933123982584198</v>
      </c>
      <c r="AF73" s="22">
        <v>0.67933123982584198</v>
      </c>
      <c r="AG73" s="22">
        <v>0.53746254064753896</v>
      </c>
      <c r="AH73" s="22">
        <v>0.53746254064753896</v>
      </c>
      <c r="AJ73" s="22">
        <v>4.4471206712405502</v>
      </c>
      <c r="AK73" s="22">
        <v>6.00633664402267</v>
      </c>
      <c r="AL73" s="22">
        <v>3.6127529388431898</v>
      </c>
      <c r="AM73" s="22">
        <v>5.1433929212071199</v>
      </c>
      <c r="AN73" s="22">
        <v>2.0361403345632398</v>
      </c>
      <c r="AO73" s="22">
        <v>2.9373815541221102</v>
      </c>
      <c r="AP73" s="22">
        <v>0.79848993824180103</v>
      </c>
      <c r="AQ73" s="22">
        <v>1.1785682348272499</v>
      </c>
      <c r="AR73" s="22">
        <v>0.75321471357528902</v>
      </c>
      <c r="AS73" s="22">
        <v>1.1076279051449101</v>
      </c>
    </row>
    <row r="74" spans="1:45" x14ac:dyDescent="0.25">
      <c r="A74" t="s">
        <v>89</v>
      </c>
      <c r="B74" t="s">
        <v>162</v>
      </c>
      <c r="C74" s="22">
        <v>25.038216796354401</v>
      </c>
      <c r="D74" s="22">
        <v>25.038216796354401</v>
      </c>
      <c r="E74" s="22">
        <v>20.598787852795802</v>
      </c>
      <c r="F74" s="22">
        <v>20.598787852795802</v>
      </c>
      <c r="G74" s="22">
        <v>4.0478303886848197</v>
      </c>
      <c r="H74" s="22">
        <v>4.0478303886848197</v>
      </c>
      <c r="I74" s="22">
        <v>1.96727857628139</v>
      </c>
      <c r="J74" s="22">
        <v>1.96727857628139</v>
      </c>
      <c r="K74" s="22">
        <v>1.71610160681121</v>
      </c>
      <c r="L74" s="22">
        <v>1.71610160681121</v>
      </c>
      <c r="N74" s="47">
        <v>0.36283864054537801</v>
      </c>
      <c r="O74" s="47">
        <v>0.36283864054537801</v>
      </c>
      <c r="P74" s="47">
        <v>0.1104016883226</v>
      </c>
      <c r="Q74" s="47">
        <v>0.1104016883226</v>
      </c>
      <c r="R74" s="47">
        <v>0.25220658065372797</v>
      </c>
      <c r="S74" s="47">
        <v>0.25220658065372797</v>
      </c>
      <c r="T74" s="47">
        <v>0.29118712852650802</v>
      </c>
      <c r="U74" s="47">
        <v>0.29118712852650802</v>
      </c>
      <c r="V74" s="47">
        <v>0.285582416636462</v>
      </c>
      <c r="W74" s="47">
        <v>0.285582416636462</v>
      </c>
      <c r="Y74" s="22">
        <v>107.747535173432</v>
      </c>
      <c r="Z74" s="22">
        <v>107.747535173432</v>
      </c>
      <c r="AA74" s="22">
        <v>2.1858471061823401</v>
      </c>
      <c r="AB74" s="22">
        <v>2.1858471061823401</v>
      </c>
      <c r="AC74" s="22">
        <v>0.85450299242529604</v>
      </c>
      <c r="AD74" s="22">
        <v>0.85450299242529604</v>
      </c>
      <c r="AE74" s="22">
        <v>0.41139352997606699</v>
      </c>
      <c r="AF74" s="22">
        <v>0.41139352997606699</v>
      </c>
      <c r="AG74" s="22">
        <v>0.35879661480157699</v>
      </c>
      <c r="AH74" s="22">
        <v>0.35879661480157699</v>
      </c>
      <c r="AJ74" s="22">
        <v>5.2370312845887401</v>
      </c>
      <c r="AK74" s="22">
        <v>5.2370312845887401</v>
      </c>
      <c r="AL74" s="22">
        <v>8.4807314885547402</v>
      </c>
      <c r="AM74" s="22">
        <v>8.4807314885547402</v>
      </c>
      <c r="AN74" s="22">
        <v>2.0946293098895699</v>
      </c>
      <c r="AO74" s="22">
        <v>2.0946293098895699</v>
      </c>
      <c r="AP74" s="22">
        <v>0.99276604379429001</v>
      </c>
      <c r="AQ74" s="22">
        <v>0.99276604379429001</v>
      </c>
      <c r="AR74" s="22">
        <v>0.95294243068019602</v>
      </c>
      <c r="AS74" s="22">
        <v>0.95294243068019602</v>
      </c>
    </row>
    <row r="75" spans="1:45" x14ac:dyDescent="0.25">
      <c r="A75" t="s">
        <v>90</v>
      </c>
      <c r="B75" t="s">
        <v>163</v>
      </c>
      <c r="C75" s="22">
        <v>10.275067557580799</v>
      </c>
      <c r="D75" s="22">
        <v>10.323617074391199</v>
      </c>
      <c r="E75" s="22">
        <v>13.3666874345799</v>
      </c>
      <c r="F75" s="22">
        <v>13.414574587790399</v>
      </c>
      <c r="G75" s="22">
        <v>5.4354699889081504</v>
      </c>
      <c r="H75" s="22">
        <v>5.4516995072917798</v>
      </c>
      <c r="I75" s="22">
        <v>4.6501368886674799</v>
      </c>
      <c r="J75" s="22">
        <v>4.6741480046694104</v>
      </c>
      <c r="K75" s="22">
        <v>5.5962962582852898</v>
      </c>
      <c r="L75" s="22">
        <v>5.6217221113984097</v>
      </c>
      <c r="N75" s="47">
        <v>0.14277871908852799</v>
      </c>
      <c r="O75" s="47">
        <v>0.14277871908852799</v>
      </c>
      <c r="P75" s="47">
        <v>6.3832449829424195E-2</v>
      </c>
      <c r="Q75" s="47">
        <v>6.3832449829424195E-2</v>
      </c>
      <c r="R75" s="47">
        <v>0.19390546183858501</v>
      </c>
      <c r="S75" s="47">
        <v>0.19390546183829399</v>
      </c>
      <c r="T75" s="47">
        <v>0.28261093059030801</v>
      </c>
      <c r="U75" s="47">
        <v>0.28261093059030801</v>
      </c>
      <c r="V75" s="47">
        <v>0.25253104760398898</v>
      </c>
      <c r="W75" s="47">
        <v>0.25253104760398898</v>
      </c>
      <c r="Y75" s="22">
        <v>9.3086403359193408</v>
      </c>
      <c r="Z75" s="22">
        <v>9.3086403359193408</v>
      </c>
      <c r="AA75" s="22">
        <v>12.403646202074</v>
      </c>
      <c r="AB75" s="22">
        <v>12.403646202074</v>
      </c>
      <c r="AC75" s="22">
        <v>2.7669822586576598</v>
      </c>
      <c r="AD75" s="22">
        <v>2.7669822586576598</v>
      </c>
      <c r="AE75" s="22">
        <v>1.7729121459342401</v>
      </c>
      <c r="AF75" s="22">
        <v>1.7729121459342401</v>
      </c>
      <c r="AG75" s="22">
        <v>1.8741567882789201</v>
      </c>
      <c r="AH75" s="22">
        <v>1.8741567882789201</v>
      </c>
      <c r="AJ75" s="22">
        <v>3.1770486252971799</v>
      </c>
      <c r="AK75" s="22">
        <v>3.1958988959777299</v>
      </c>
      <c r="AL75" s="22">
        <v>5.3878209815520703</v>
      </c>
      <c r="AM75" s="22">
        <v>5.4156477472861297</v>
      </c>
      <c r="AN75" s="22">
        <v>2.5438595628511398</v>
      </c>
      <c r="AO75" s="22">
        <v>2.5540232688181299</v>
      </c>
      <c r="AP75" s="22">
        <v>1.7344014822992899</v>
      </c>
      <c r="AQ75" s="22">
        <v>1.74268843577738</v>
      </c>
      <c r="AR75" s="22">
        <v>2.2248679901167598</v>
      </c>
      <c r="AS75" s="22">
        <v>2.2387456179312699</v>
      </c>
    </row>
    <row r="76" spans="1:45" x14ac:dyDescent="0.25">
      <c r="A76" t="s">
        <v>91</v>
      </c>
      <c r="B76" t="s">
        <v>164</v>
      </c>
      <c r="C76" s="22">
        <v>11.561137133656301</v>
      </c>
      <c r="D76" s="22">
        <v>15.64881306811</v>
      </c>
      <c r="E76" s="22">
        <v>5.0227503853384396</v>
      </c>
      <c r="F76" s="22">
        <v>5.2413204232143498</v>
      </c>
      <c r="G76" s="22">
        <v>3.7612637598540499</v>
      </c>
      <c r="H76" s="22">
        <v>3.94134309464062</v>
      </c>
      <c r="I76" s="22">
        <v>4.8279391394826199</v>
      </c>
      <c r="J76" s="22">
        <v>4.9527076930535303</v>
      </c>
      <c r="K76" s="22">
        <v>5.08007383895165</v>
      </c>
      <c r="L76" s="22">
        <v>5.0751828246502599</v>
      </c>
      <c r="N76" s="47">
        <v>0.60240890171669903</v>
      </c>
      <c r="O76" s="47">
        <v>0.59469069858838297</v>
      </c>
      <c r="P76" s="47">
        <v>0.53527643461711705</v>
      </c>
      <c r="Q76" s="47">
        <v>0.53027177536394399</v>
      </c>
      <c r="R76" s="47">
        <v>0.62915991596120902</v>
      </c>
      <c r="S76" s="47">
        <v>0.62219155013735905</v>
      </c>
      <c r="T76" s="47">
        <v>0.63578675979806598</v>
      </c>
      <c r="U76" s="47">
        <v>0.63099162027705502</v>
      </c>
      <c r="V76" s="47">
        <v>0.77130344877718005</v>
      </c>
      <c r="W76" s="47">
        <v>0.76797951235668704</v>
      </c>
      <c r="Y76" s="22">
        <v>0.85779978432128701</v>
      </c>
      <c r="Z76" s="22">
        <v>0.85779978432128701</v>
      </c>
      <c r="AA76" s="22">
        <v>1.0891997140279299</v>
      </c>
      <c r="AB76" s="22">
        <v>1.0891997140279299</v>
      </c>
      <c r="AC76" s="22">
        <v>0.54983858297600796</v>
      </c>
      <c r="AD76" s="22">
        <v>0.54983858297600796</v>
      </c>
      <c r="AE76" s="22">
        <v>0.621414335220834</v>
      </c>
      <c r="AF76" s="22">
        <v>0.621414335220834</v>
      </c>
      <c r="AG76" s="22">
        <v>0.35717773015130699</v>
      </c>
      <c r="AH76" s="22">
        <v>0.35717773015130699</v>
      </c>
      <c r="AJ76" s="22">
        <v>0.48485489474978699</v>
      </c>
      <c r="AK76" s="22">
        <v>0.53419061431304704</v>
      </c>
      <c r="AL76" s="22">
        <v>0.65613584130551295</v>
      </c>
      <c r="AM76" s="22">
        <v>0.71855107123428796</v>
      </c>
      <c r="AN76" s="22">
        <v>0.45317337204596703</v>
      </c>
      <c r="AO76" s="22">
        <v>0.51039520725680598</v>
      </c>
      <c r="AP76" s="22">
        <v>0.49683202228106899</v>
      </c>
      <c r="AQ76" s="22">
        <v>0.57082922949757597</v>
      </c>
      <c r="AR76" s="22">
        <v>0.30300350843299401</v>
      </c>
      <c r="AS76" s="22">
        <v>0.34517392927000401</v>
      </c>
    </row>
    <row r="77" spans="1:45" x14ac:dyDescent="0.25">
      <c r="C77" s="22"/>
      <c r="D77" s="22"/>
      <c r="E77" s="22"/>
      <c r="F77" s="22"/>
      <c r="G77" s="22"/>
      <c r="H77" s="22"/>
      <c r="I77" s="22"/>
      <c r="J77" s="22"/>
      <c r="K77" s="22"/>
      <c r="L77" s="22"/>
      <c r="N77" s="47"/>
      <c r="O77" s="47"/>
      <c r="P77" s="47"/>
      <c r="Q77" s="47"/>
      <c r="R77" s="47"/>
      <c r="S77" s="47"/>
      <c r="T77" s="47"/>
      <c r="U77" s="47"/>
      <c r="V77" s="47"/>
      <c r="W77" s="47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</row>
    <row r="78" spans="1:45" x14ac:dyDescent="0.25">
      <c r="C78" s="22"/>
      <c r="D78" s="22"/>
      <c r="E78" s="22"/>
      <c r="F78" s="22"/>
      <c r="G78" s="22"/>
      <c r="H78" s="22"/>
      <c r="I78" s="22"/>
      <c r="J78" s="22"/>
      <c r="K78" s="22"/>
      <c r="L78" s="22"/>
      <c r="N78" s="47"/>
      <c r="O78" s="47"/>
      <c r="P78" s="47"/>
      <c r="Q78" s="47"/>
      <c r="R78" s="47"/>
      <c r="S78" s="47"/>
      <c r="T78" s="47"/>
      <c r="U78" s="47"/>
      <c r="V78" s="47"/>
      <c r="W78" s="47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</row>
    <row r="79" spans="1:45" x14ac:dyDescent="0.25">
      <c r="C79" s="22"/>
      <c r="D79" s="22"/>
      <c r="E79" s="22"/>
      <c r="F79" s="22"/>
      <c r="G79" s="22"/>
      <c r="H79" s="22"/>
      <c r="I79" s="22"/>
      <c r="J79" s="22"/>
      <c r="K79" s="22"/>
      <c r="L79" s="22"/>
      <c r="N79" s="47"/>
      <c r="O79" s="47"/>
      <c r="P79" s="47"/>
      <c r="Q79" s="47"/>
      <c r="R79" s="47"/>
      <c r="S79" s="47"/>
      <c r="T79" s="47"/>
      <c r="U79" s="47"/>
      <c r="V79" s="47"/>
      <c r="W79" s="47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</row>
    <row r="80" spans="1:45" x14ac:dyDescent="0.25">
      <c r="C80" s="22"/>
      <c r="D80" s="22"/>
      <c r="E80" s="22"/>
      <c r="F80" s="22"/>
      <c r="G80" s="22"/>
      <c r="H80" s="22"/>
      <c r="I80" s="22"/>
      <c r="J80" s="22"/>
      <c r="K80" s="22"/>
      <c r="L80" s="22"/>
      <c r="N80" s="47"/>
      <c r="O80" s="47"/>
      <c r="P80" s="47"/>
      <c r="Q80" s="47"/>
      <c r="R80" s="47"/>
      <c r="S80" s="47"/>
      <c r="T80" s="47"/>
      <c r="U80" s="47"/>
      <c r="V80" s="47"/>
      <c r="W80" s="47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</row>
    <row r="81" spans="3:45" x14ac:dyDescent="0.25">
      <c r="C81" s="22"/>
      <c r="D81" s="22"/>
      <c r="E81" s="22"/>
      <c r="F81" s="22"/>
      <c r="G81" s="22"/>
      <c r="H81" s="22"/>
      <c r="I81" s="22"/>
      <c r="J81" s="22"/>
      <c r="K81" s="22"/>
      <c r="L81" s="22"/>
      <c r="N81" s="47"/>
      <c r="O81" s="47"/>
      <c r="P81" s="47"/>
      <c r="Q81" s="47"/>
      <c r="R81" s="47"/>
      <c r="S81" s="47"/>
      <c r="T81" s="47"/>
      <c r="U81" s="47"/>
      <c r="V81" s="47"/>
      <c r="W81" s="47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</row>
    <row r="82" spans="3:45" x14ac:dyDescent="0.25">
      <c r="C82" s="22"/>
      <c r="D82" s="22"/>
      <c r="E82" s="22"/>
      <c r="F82" s="22"/>
      <c r="G82" s="22"/>
      <c r="H82" s="22"/>
      <c r="I82" s="22"/>
      <c r="J82" s="22"/>
      <c r="K82" s="22"/>
      <c r="L82" s="22"/>
      <c r="N82" s="47"/>
      <c r="O82" s="47"/>
      <c r="P82" s="47"/>
      <c r="Q82" s="47"/>
      <c r="R82" s="47"/>
      <c r="S82" s="47"/>
      <c r="T82" s="47"/>
      <c r="U82" s="47"/>
      <c r="V82" s="47"/>
      <c r="W82" s="47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</row>
    <row r="83" spans="3:45" x14ac:dyDescent="0.25">
      <c r="C83" s="22"/>
      <c r="D83" s="22"/>
      <c r="E83" s="22"/>
      <c r="F83" s="22"/>
      <c r="G83" s="22"/>
      <c r="H83" s="22"/>
      <c r="I83" s="22"/>
      <c r="J83" s="22"/>
      <c r="K83" s="22"/>
      <c r="L83" s="22"/>
      <c r="N83" s="47"/>
      <c r="O83" s="47"/>
      <c r="P83" s="47"/>
      <c r="Q83" s="47"/>
      <c r="R83" s="47"/>
      <c r="S83" s="47"/>
      <c r="T83" s="47"/>
      <c r="U83" s="47"/>
      <c r="V83" s="47"/>
      <c r="W83" s="47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</row>
    <row r="84" spans="3:45" x14ac:dyDescent="0.25">
      <c r="C84" s="22"/>
      <c r="D84" s="22"/>
      <c r="E84" s="22"/>
      <c r="F84" s="22"/>
      <c r="G84" s="22"/>
      <c r="H84" s="22"/>
      <c r="I84" s="22"/>
      <c r="J84" s="22"/>
      <c r="K84" s="22"/>
      <c r="L84" s="22"/>
      <c r="N84" s="47"/>
      <c r="O84" s="47"/>
      <c r="P84" s="47"/>
      <c r="Q84" s="47"/>
      <c r="R84" s="47"/>
      <c r="S84" s="47"/>
      <c r="T84" s="47"/>
      <c r="U84" s="47"/>
      <c r="V84" s="47"/>
      <c r="W84" s="47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</row>
    <row r="85" spans="3:45" x14ac:dyDescent="0.25">
      <c r="C85" s="22"/>
      <c r="D85" s="22"/>
      <c r="E85" s="22"/>
      <c r="F85" s="22"/>
      <c r="G85" s="22"/>
      <c r="H85" s="22"/>
      <c r="I85" s="22"/>
      <c r="J85" s="22"/>
      <c r="K85" s="22"/>
      <c r="L85" s="22"/>
      <c r="N85" s="47"/>
      <c r="O85" s="47"/>
      <c r="P85" s="47"/>
      <c r="Q85" s="47"/>
      <c r="R85" s="47"/>
      <c r="S85" s="47"/>
      <c r="T85" s="47"/>
      <c r="U85" s="47"/>
      <c r="V85" s="47"/>
      <c r="W85" s="47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</row>
    <row r="86" spans="3:45" x14ac:dyDescent="0.25">
      <c r="C86" s="22"/>
      <c r="D86" s="22"/>
      <c r="E86" s="22"/>
      <c r="F86" s="22"/>
      <c r="G86" s="22"/>
      <c r="H86" s="22"/>
      <c r="I86" s="22"/>
      <c r="J86" s="22"/>
      <c r="K86" s="22"/>
      <c r="L86" s="22"/>
      <c r="N86" s="47"/>
      <c r="O86" s="47"/>
      <c r="P86" s="47"/>
      <c r="Q86" s="47"/>
      <c r="R86" s="47"/>
      <c r="S86" s="47"/>
      <c r="T86" s="47"/>
      <c r="U86" s="47"/>
      <c r="V86" s="47"/>
      <c r="W86" s="47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</row>
    <row r="87" spans="3:45" x14ac:dyDescent="0.25">
      <c r="C87" s="22"/>
      <c r="D87" s="22"/>
      <c r="E87" s="22"/>
      <c r="F87" s="22"/>
      <c r="G87" s="22"/>
      <c r="H87" s="22"/>
      <c r="I87" s="22"/>
      <c r="J87" s="22"/>
      <c r="K87" s="22"/>
      <c r="L87" s="22"/>
      <c r="N87" s="47"/>
      <c r="O87" s="47"/>
      <c r="P87" s="47"/>
      <c r="Q87" s="47"/>
      <c r="R87" s="47"/>
      <c r="S87" s="47"/>
      <c r="T87" s="47"/>
      <c r="U87" s="47"/>
      <c r="V87" s="47"/>
      <c r="W87" s="47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</row>
    <row r="88" spans="3:45" x14ac:dyDescent="0.25">
      <c r="C88" s="22"/>
      <c r="D88" s="22"/>
      <c r="E88" s="22"/>
      <c r="F88" s="22"/>
      <c r="G88" s="22"/>
      <c r="H88" s="22"/>
      <c r="I88" s="22"/>
      <c r="J88" s="22"/>
      <c r="K88" s="22"/>
      <c r="L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</row>
    <row r="89" spans="3:45" x14ac:dyDescent="0.25">
      <c r="C89" s="22"/>
      <c r="D89" s="22"/>
      <c r="E89" s="22"/>
      <c r="F89" s="22"/>
      <c r="G89" s="22"/>
      <c r="H89" s="22"/>
      <c r="I89" s="22"/>
      <c r="J89" s="22"/>
      <c r="K89" s="22"/>
      <c r="L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</row>
    <row r="90" spans="3:45" x14ac:dyDescent="0.25">
      <c r="C90" s="22"/>
      <c r="D90" s="22"/>
      <c r="E90" s="22"/>
      <c r="F90" s="22"/>
      <c r="G90" s="22"/>
      <c r="H90" s="22"/>
      <c r="I90" s="22"/>
      <c r="J90" s="22"/>
      <c r="K90" s="22"/>
      <c r="L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</row>
    <row r="91" spans="3:45" x14ac:dyDescent="0.25">
      <c r="C91" s="22"/>
      <c r="D91" s="22"/>
      <c r="E91" s="22"/>
      <c r="F91" s="22"/>
      <c r="G91" s="22"/>
      <c r="H91" s="22"/>
      <c r="I91" s="22"/>
      <c r="J91" s="22"/>
      <c r="K91" s="22"/>
      <c r="L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</row>
    <row r="92" spans="3:45" x14ac:dyDescent="0.25">
      <c r="C92" s="22"/>
      <c r="D92" s="22"/>
      <c r="E92" s="22"/>
      <c r="F92" s="22"/>
      <c r="G92" s="22"/>
      <c r="H92" s="22"/>
      <c r="I92" s="22"/>
      <c r="J92" s="22"/>
      <c r="K92" s="22"/>
      <c r="L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</row>
    <row r="93" spans="3:45" x14ac:dyDescent="0.25">
      <c r="C93" s="22"/>
      <c r="D93" s="22"/>
      <c r="E93" s="22"/>
      <c r="F93" s="22"/>
      <c r="G93" s="22"/>
      <c r="H93" s="22"/>
      <c r="I93" s="22"/>
      <c r="J93" s="22"/>
      <c r="K93" s="22"/>
      <c r="L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</row>
    <row r="94" spans="3:45" x14ac:dyDescent="0.25">
      <c r="C94" s="22"/>
      <c r="D94" s="22"/>
      <c r="E94" s="22"/>
      <c r="F94" s="22"/>
      <c r="G94" s="22"/>
      <c r="H94" s="22"/>
      <c r="I94" s="22"/>
      <c r="J94" s="22"/>
      <c r="K94" s="22"/>
      <c r="L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</row>
    <row r="95" spans="3:45" x14ac:dyDescent="0.25">
      <c r="C95" s="22"/>
      <c r="D95" s="22"/>
      <c r="E95" s="22"/>
      <c r="F95" s="22"/>
      <c r="G95" s="22"/>
      <c r="H95" s="22"/>
      <c r="I95" s="22"/>
      <c r="J95" s="22"/>
      <c r="K95" s="22"/>
      <c r="L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</row>
    <row r="96" spans="3:45" x14ac:dyDescent="0.25">
      <c r="C96" s="22"/>
      <c r="D96" s="22"/>
      <c r="E96" s="22"/>
      <c r="F96" s="22"/>
      <c r="G96" s="22"/>
      <c r="H96" s="22"/>
      <c r="I96" s="22"/>
      <c r="J96" s="22"/>
      <c r="K96" s="22"/>
      <c r="L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</row>
    <row r="97" spans="3:45" x14ac:dyDescent="0.25">
      <c r="C97" s="22"/>
      <c r="D97" s="22"/>
      <c r="E97" s="22"/>
      <c r="F97" s="22"/>
      <c r="G97" s="22"/>
      <c r="H97" s="22"/>
      <c r="I97" s="22"/>
      <c r="J97" s="22"/>
      <c r="K97" s="22"/>
      <c r="L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</row>
    <row r="98" spans="3:45" x14ac:dyDescent="0.25">
      <c r="C98" s="22"/>
      <c r="D98" s="22"/>
      <c r="E98" s="22"/>
      <c r="F98" s="22"/>
      <c r="G98" s="22"/>
      <c r="H98" s="22"/>
      <c r="I98" s="22"/>
      <c r="J98" s="22"/>
      <c r="K98" s="22"/>
      <c r="L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</row>
    <row r="99" spans="3:45" x14ac:dyDescent="0.25">
      <c r="C99" s="22"/>
      <c r="D99" s="22"/>
      <c r="E99" s="22"/>
      <c r="F99" s="22"/>
      <c r="G99" s="22"/>
      <c r="H99" s="22"/>
      <c r="I99" s="22"/>
      <c r="J99" s="22"/>
      <c r="K99" s="22"/>
      <c r="L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</row>
    <row r="100" spans="3:45" x14ac:dyDescent="0.25"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</row>
    <row r="101" spans="3:45" x14ac:dyDescent="0.25"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</row>
    <row r="102" spans="3:45" x14ac:dyDescent="0.25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</row>
    <row r="103" spans="3:45" x14ac:dyDescent="0.25"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</row>
    <row r="104" spans="3:45" x14ac:dyDescent="0.25"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</row>
    <row r="105" spans="3:45" x14ac:dyDescent="0.25"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</row>
    <row r="106" spans="3:45" x14ac:dyDescent="0.25"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</row>
    <row r="107" spans="3:45" x14ac:dyDescent="0.25"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</row>
    <row r="108" spans="3:45" x14ac:dyDescent="0.25"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</row>
    <row r="109" spans="3:45" x14ac:dyDescent="0.25"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</row>
    <row r="110" spans="3:45" x14ac:dyDescent="0.25"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</row>
    <row r="111" spans="3:45" x14ac:dyDescent="0.25"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</row>
    <row r="112" spans="3:45" x14ac:dyDescent="0.25"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</row>
    <row r="113" spans="3:45" x14ac:dyDescent="0.25"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</row>
    <row r="114" spans="3:45" x14ac:dyDescent="0.25"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</row>
    <row r="115" spans="3:45" x14ac:dyDescent="0.25"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</row>
    <row r="116" spans="3:45" x14ac:dyDescent="0.25"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</row>
    <row r="117" spans="3:45" x14ac:dyDescent="0.25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</row>
    <row r="118" spans="3:45" x14ac:dyDescent="0.25"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</row>
  </sheetData>
  <mergeCells count="4">
    <mergeCell ref="C1:L1"/>
    <mergeCell ref="N1:W1"/>
    <mergeCell ref="Y1:AH1"/>
    <mergeCell ref="AJ1:AS1"/>
  </mergeCells>
  <conditionalFormatting sqref="C4:D118">
    <cfRule type="expression" dxfId="35" priority="20">
      <formula>EVEN(ROW())=ROW()</formula>
    </cfRule>
  </conditionalFormatting>
  <conditionalFormatting sqref="E4:F118">
    <cfRule type="expression" dxfId="34" priority="19">
      <formula>EVEN(ROW())=ROW()</formula>
    </cfRule>
  </conditionalFormatting>
  <conditionalFormatting sqref="G4:H118">
    <cfRule type="expression" dxfId="33" priority="18">
      <formula>EVEN(ROW())=ROW()</formula>
    </cfRule>
  </conditionalFormatting>
  <conditionalFormatting sqref="I4:J118">
    <cfRule type="expression" dxfId="32" priority="17">
      <formula>EVEN(ROW())=ROW()</formula>
    </cfRule>
  </conditionalFormatting>
  <conditionalFormatting sqref="K4:L118">
    <cfRule type="expression" dxfId="31" priority="16">
      <formula>EVEN(ROW())=ROW()</formula>
    </cfRule>
  </conditionalFormatting>
  <conditionalFormatting sqref="N4:O118">
    <cfRule type="expression" dxfId="30" priority="15">
      <formula>EVEN(ROW())=ROW()</formula>
    </cfRule>
  </conditionalFormatting>
  <conditionalFormatting sqref="P4:Q118">
    <cfRule type="expression" dxfId="29" priority="14">
      <formula>EVEN(ROW())=ROW()</formula>
    </cfRule>
  </conditionalFormatting>
  <conditionalFormatting sqref="R4:S118">
    <cfRule type="expression" dxfId="28" priority="13">
      <formula>EVEN(ROW())=ROW()</formula>
    </cfRule>
  </conditionalFormatting>
  <conditionalFormatting sqref="T4:U118">
    <cfRule type="expression" dxfId="27" priority="12">
      <formula>EVEN(ROW())=ROW()</formula>
    </cfRule>
  </conditionalFormatting>
  <conditionalFormatting sqref="V4:W118">
    <cfRule type="expression" dxfId="26" priority="11">
      <formula>EVEN(ROW())=ROW()</formula>
    </cfRule>
  </conditionalFormatting>
  <conditionalFormatting sqref="Y4:Z118">
    <cfRule type="expression" dxfId="25" priority="10">
      <formula>EVEN(ROW())=ROW()</formula>
    </cfRule>
  </conditionalFormatting>
  <conditionalFormatting sqref="AA4:AB118">
    <cfRule type="expression" dxfId="24" priority="9">
      <formula>EVEN(ROW())=ROW()</formula>
    </cfRule>
  </conditionalFormatting>
  <conditionalFormatting sqref="AC4:AD118">
    <cfRule type="expression" dxfId="23" priority="8">
      <formula>EVEN(ROW())=ROW()</formula>
    </cfRule>
  </conditionalFormatting>
  <conditionalFormatting sqref="AE4:AF118">
    <cfRule type="expression" dxfId="22" priority="7">
      <formula>EVEN(ROW())=ROW()</formula>
    </cfRule>
  </conditionalFormatting>
  <conditionalFormatting sqref="AG4:AH118">
    <cfRule type="expression" dxfId="21" priority="6">
      <formula>EVEN(ROW())=ROW()</formula>
    </cfRule>
  </conditionalFormatting>
  <conditionalFormatting sqref="AJ4:AK118">
    <cfRule type="expression" dxfId="20" priority="5">
      <formula>EVEN(ROW())=ROW()</formula>
    </cfRule>
  </conditionalFormatting>
  <conditionalFormatting sqref="AL4:AM118">
    <cfRule type="expression" dxfId="19" priority="4">
      <formula>EVEN(ROW())=ROW()</formula>
    </cfRule>
  </conditionalFormatting>
  <conditionalFormatting sqref="AN4:AO118">
    <cfRule type="expression" dxfId="18" priority="3">
      <formula>EVEN(ROW())=ROW()</formula>
    </cfRule>
  </conditionalFormatting>
  <conditionalFormatting sqref="AP4:AQ118">
    <cfRule type="expression" dxfId="17" priority="2">
      <formula>EVEN(ROW())=ROW()</formula>
    </cfRule>
  </conditionalFormatting>
  <conditionalFormatting sqref="AR4:AS118">
    <cfRule type="expression" dxfId="16" priority="1">
      <formula>EVEN(ROW())=ROW()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Múltiplos</vt:lpstr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Los Serios</cp:lastModifiedBy>
  <cp:lastPrinted>2018-11-14T17:54:14Z</cp:lastPrinted>
  <dcterms:created xsi:type="dcterms:W3CDTF">2018-09-20T20:49:08Z</dcterms:created>
  <dcterms:modified xsi:type="dcterms:W3CDTF">2020-10-29T21:47:36Z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1288473529</vt:lpwstr>
  </property>
  <property fmtid="{D5CDD505-2E9C-101B-9397-08002B2CF9AE}" pid="3" name="EcoUpdateMessage">
    <vt:lpwstr>2020/10/29-21:18:49</vt:lpwstr>
  </property>
  <property fmtid="{D5CDD505-2E9C-101B-9397-08002B2CF9AE}" pid="4" name="EcoUpdateStatus">
    <vt:lpwstr>2020-10-29=BRA:St,ME;USA:St,ME;MEX:St,ME,Fd;CHL:St,ME|2020-10-28=BRA:Fd,TP;ARG:St,ME,Fd,TP;MEX:TP;CHL:Fd;COL:St,ME,Fd;PER:St,ME,Fd|2000-07-28=USA:TP|2019-10-28=CHL:TP|2014-02-26=VEN:St|2002-11-08=JPN:St|2020-10-23=GBR:St,ME|2016-08-18=NNN:St|2020-10-27=PE</vt:lpwstr>
  </property>
</Properties>
</file>