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xl/volatileDependencies.xml" ContentType="application/vnd.openxmlformats-officedocument.spreadsheetml.volatileDependenc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166925"/>
  <mc:AlternateContent xmlns:mc="http://schemas.openxmlformats.org/markup-compatibility/2006">
    <mc:Choice Requires="x15">
      <x15ac:absPath xmlns:x15ac="http://schemas.microsoft.com/office/spreadsheetml/2010/11/ac" url="G:\Meu Drive\Add-In\Clientes\1-Milton\Projeto Layout Planilhas\1 - Ações - OK -23\"/>
    </mc:Choice>
  </mc:AlternateContent>
  <xr:revisionPtr revIDLastSave="0" documentId="13_ncr:1_{4D0874A9-EBC2-4797-9B93-4E91DCB82B4E}" xr6:coauthVersionLast="47" xr6:coauthVersionMax="47" xr10:uidLastSave="{00000000-0000-0000-0000-000000000000}"/>
  <bookViews>
    <workbookView xWindow="-28920" yWindow="-1665" windowWidth="29040" windowHeight="15840" xr2:uid="{00000000-000D-0000-FFFF-FFFF00000000}"/>
  </bookViews>
  <sheets>
    <sheet name="Múltiplos Por Setor" sheetId="2" r:id="rId1"/>
    <sheet name="Múltiplos" sheetId="1" r:id="rId2"/>
  </sheets>
  <definedNames>
    <definedName name="_ECO_RANGE_ID02752d2d067d439ea7e7bb60b661016e" localSheetId="1" hidden="1">Múltiplos!$BC$7:$BC$362</definedName>
    <definedName name="_ECO_RANGE_ID03f0380c00cf4e8aac9bccb690468c82" localSheetId="1" hidden="1">Múltiplos!$AW$7:$AW$362</definedName>
    <definedName name="_ECO_RANGE_ID05a410d614f14ed28f0fc50f6b61b682" localSheetId="1" hidden="1">Múltiplos!$AD$7:$AD$362</definedName>
    <definedName name="_ECO_RANGE_ID0ec141f09bf54c49b5054abde54c29b0" localSheetId="1" hidden="1">Múltiplos!$B$7:$B$362</definedName>
    <definedName name="_ECO_RANGE_ID0f334b98f0264284a46bc202193f96bf" localSheetId="1" hidden="1">Múltiplos!$F$7:$F$362</definedName>
    <definedName name="_ECO_RANGE_ID10439148dd104e8aab1522218da33c22" localSheetId="1" hidden="1">Múltiplos!$BE$7:$BE$362</definedName>
    <definedName name="_ECO_RANGE_ID226a2ab3a40c4e1383606702a96ce43b" localSheetId="1" hidden="1">Múltiplos!$N$7:$N$362</definedName>
    <definedName name="_ECO_RANGE_ID284672f1016448e0960019738e977799" localSheetId="1" hidden="1">Múltiplos!$Q$7:$Q$362</definedName>
    <definedName name="_ECO_RANGE_ID3336ed41fd704818883cfb8a0b830ebb" localSheetId="1" hidden="1">Múltiplos!$AL$7:$AL$362</definedName>
    <definedName name="_ECO_RANGE_ID337ff1e5be644a92b7c30f2e80b6a59b" localSheetId="1" hidden="1">Múltiplos!$AE$7:$AE$362</definedName>
    <definedName name="_ECO_RANGE_ID34c90ccfc7524a3fa9972c07f6df1d33" localSheetId="1" hidden="1">Múltiplos!$C$7:$C$362</definedName>
    <definedName name="_ECO_RANGE_ID402a0bd6bf4242c7954186faa3220225" localSheetId="1" hidden="1">Múltiplos!$G$7:$G$362</definedName>
    <definedName name="_ECO_RANGE_ID43ba569cbc404ee7b2c159d02bd328ca" localSheetId="1" hidden="1">Múltiplos!$AG$7:$AG$362</definedName>
    <definedName name="_ECO_RANGE_ID46bed587392146cfa6a79f4e83d0c317" localSheetId="1" hidden="1">Múltiplos!$AK$7:$AK$362</definedName>
    <definedName name="_ECO_RANGE_ID4e2bbb8b39a94036beca064383dca083" localSheetId="1" hidden="1">Múltiplos!$D$7:$D$362</definedName>
    <definedName name="_ECO_RANGE_ID5960dff363434da0ac22595b98bcfd0d" localSheetId="1" hidden="1">Múltiplos!$I$7:$I$362</definedName>
    <definedName name="_ECO_RANGE_ID61fd589716634b32ae9463c9761df675" localSheetId="1" hidden="1">Múltiplos!$M$7:$M$362</definedName>
    <definedName name="_ECO_RANGE_ID6441b0cdfa284d9c922cb319f9a8efc3" localSheetId="1" hidden="1">Múltiplos!$BD$7:$BD$362</definedName>
    <definedName name="_ECO_RANGE_ID666e54a48f14446a9011447998772b27" localSheetId="1" hidden="1">Múltiplos!$AM$7:$AM$362</definedName>
    <definedName name="_ECO_RANGE_ID6a0c31d509dd4e9eb7161697cda233d5" localSheetId="1" hidden="1">Múltiplos!$X$7:$X$362</definedName>
    <definedName name="_ECO_RANGE_ID6d6c9f124ad044f59512506983ca612e" localSheetId="1" hidden="1">Múltiplos!$V$7:$V$362</definedName>
    <definedName name="_ECO_RANGE_ID7c51d9d5df514a308e6dc98a2f086e6d" localSheetId="1" hidden="1">Múltiplos!$AX$7:$AX$362</definedName>
    <definedName name="_ECO_RANGE_ID853f6f046973471b8fb5a612c452d902" localSheetId="1" hidden="1">Múltiplos!$BB$7:$BB$362</definedName>
    <definedName name="_ECO_RANGE_ID93ca072b7c7445ccaf319ffad078e292" localSheetId="1" hidden="1">Múltiplos!$BF$7:$BF$362</definedName>
    <definedName name="_ECO_RANGE_ID977172384c5745678c7cf911e3fd0de4" localSheetId="1" hidden="1">Múltiplos!$AO$7:$AO$362</definedName>
    <definedName name="_ECO_RANGE_IDadd72d3c8def4d74b7ed0ce6478abb92" localSheetId="1" hidden="1">Múltiplos!$E$7:$E$362</definedName>
    <definedName name="_ECO_RANGE_IDb5ac5e919b7b4d69a696debe998ed0df" localSheetId="1" hidden="1">Múltiplos!$AV$7:$AV$362</definedName>
    <definedName name="_ECO_RANGE_IDba42c57e2b264835ad8b60b08d7e9d14" localSheetId="1" hidden="1">Múltiplos!$AU$7:$AU$362</definedName>
    <definedName name="_ECO_RANGE_IDc48aa7f8793e4d22bae01a1316f389d9" localSheetId="1" hidden="1">Múltiplos!$AF$7:$AF$362</definedName>
    <definedName name="_ECO_RANGE_IDccdd391ba330431ab8304f0ec7d8a816" localSheetId="1" hidden="1">Múltiplos!$Y$7:$Y$362</definedName>
    <definedName name="_ECO_RANGE_IDce7c9956b5dc4d2993f2fe39674dd0d2" localSheetId="1" hidden="1">Múltiplos!$O$7:$O$362</definedName>
    <definedName name="_ECO_RANGE_IDd8b153aa537b4455b94cdef90ad8864c" localSheetId="1" hidden="1">Múltiplos!$AT$7:$AT$362</definedName>
    <definedName name="_ECO_RANGE_IDdf326c69c4c3428abf62e7cadf2c2465" localSheetId="1" hidden="1">Múltiplos!$J$7:$J$362</definedName>
    <definedName name="_ECO_RANGE_IDe0b586c86c904b5bbf562c94371204a1" localSheetId="1" hidden="1">Múltiplos!$P$7:$P$362</definedName>
    <definedName name="_ECO_RANGE_IDe46295632d1b480dbe54ac4c22d298e8" localSheetId="1" hidden="1">Múltiplos!$AN$7:$AN$362</definedName>
    <definedName name="_ECO_RANGE_IDe490fbc79be44d64992db0a2caf5cb85" localSheetId="1" hidden="1">Múltiplos!$W$7:$W$362</definedName>
    <definedName name="_ECO_RANGE_IDe832050ebbf949a78d2cc6812e2e7e9d" localSheetId="1" hidden="1">Múltiplos!$AC$7:$AC$362</definedName>
    <definedName name="_ECO_RANGE_IDed62c31672c645b4b12dcfddc47e6394" localSheetId="1" hidden="1">Múltiplos!$U$7:$U$362</definedName>
    <definedName name="_ECO_RANGE_IDf00ffb0e4afb4f6cbf5b5b187559df56" localSheetId="1" hidden="1">Múltiplos!$H$7:$H$362</definedName>
    <definedName name="_ECO_RANGE_IDf60b973b355c4e6bb776b56ed68038fe" localSheetId="1" hidden="1">Múltiplos!$K$7:$K$362</definedName>
    <definedName name="_xlnm.Print_Area" localSheetId="0">'Múltiplos Por Setor'!$B$2:$R$150</definedName>
    <definedName name="Multiplicador">OFFSET(#REF!,0,0,COUNTA(#REF!)-1)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P941" i="1" l="1"/>
  <c r="AP940" i="1"/>
  <c r="AP939" i="1"/>
  <c r="AP938" i="1"/>
  <c r="AP937" i="1"/>
  <c r="AP936" i="1"/>
  <c r="AP935" i="1"/>
  <c r="AP934" i="1"/>
  <c r="AP933" i="1"/>
  <c r="AP932" i="1"/>
  <c r="AP931" i="1"/>
  <c r="AP930" i="1"/>
  <c r="AP929" i="1"/>
  <c r="AP928" i="1"/>
  <c r="AP927" i="1"/>
  <c r="AP926" i="1"/>
  <c r="AP925" i="1"/>
  <c r="AP924" i="1"/>
  <c r="AP923" i="1"/>
  <c r="AP922" i="1"/>
  <c r="AP921" i="1"/>
  <c r="AP920" i="1"/>
  <c r="AP919" i="1"/>
  <c r="AP918" i="1"/>
  <c r="AP917" i="1"/>
  <c r="AP916" i="1"/>
  <c r="AP915" i="1"/>
  <c r="AP914" i="1"/>
  <c r="AP913" i="1"/>
  <c r="AP912" i="1"/>
  <c r="AP911" i="1"/>
  <c r="AP910" i="1"/>
  <c r="AP909" i="1"/>
  <c r="AP908" i="1"/>
  <c r="AP907" i="1"/>
  <c r="AP906" i="1"/>
  <c r="AP905" i="1"/>
  <c r="AP904" i="1"/>
  <c r="AP903" i="1"/>
  <c r="AP902" i="1"/>
  <c r="AP901" i="1"/>
  <c r="AP900" i="1"/>
  <c r="AP899" i="1"/>
  <c r="AP898" i="1"/>
  <c r="AP897" i="1"/>
  <c r="AP896" i="1"/>
  <c r="AP895" i="1"/>
  <c r="AP894" i="1"/>
  <c r="AP893" i="1"/>
  <c r="AP892" i="1"/>
  <c r="AP891" i="1"/>
  <c r="AP890" i="1"/>
  <c r="AP889" i="1"/>
  <c r="AP888" i="1"/>
  <c r="AP887" i="1"/>
  <c r="AP886" i="1"/>
  <c r="AP885" i="1"/>
  <c r="AP884" i="1"/>
  <c r="AP883" i="1"/>
  <c r="AP882" i="1"/>
  <c r="AP881" i="1"/>
  <c r="AP880" i="1"/>
  <c r="AP879" i="1"/>
  <c r="AP878" i="1"/>
  <c r="AP877" i="1"/>
  <c r="AP876" i="1"/>
  <c r="AP875" i="1"/>
  <c r="AP874" i="1"/>
  <c r="AP873" i="1"/>
  <c r="AP872" i="1"/>
  <c r="AP871" i="1"/>
  <c r="AP870" i="1"/>
  <c r="AP869" i="1"/>
  <c r="AP868" i="1"/>
  <c r="AP867" i="1"/>
  <c r="AP866" i="1"/>
  <c r="AP865" i="1"/>
  <c r="AP864" i="1"/>
  <c r="AP863" i="1"/>
  <c r="AP862" i="1"/>
  <c r="AP861" i="1"/>
  <c r="AP860" i="1"/>
  <c r="AP859" i="1"/>
  <c r="AP858" i="1"/>
  <c r="AP857" i="1"/>
  <c r="AP856" i="1"/>
  <c r="AP855" i="1"/>
  <c r="AP854" i="1"/>
  <c r="AP853" i="1"/>
  <c r="AP852" i="1"/>
  <c r="AP851" i="1"/>
  <c r="AP850" i="1"/>
  <c r="AP849" i="1"/>
  <c r="AP848" i="1"/>
  <c r="AP847" i="1"/>
  <c r="AP846" i="1"/>
  <c r="AP845" i="1"/>
  <c r="AP844" i="1"/>
  <c r="AP843" i="1"/>
  <c r="AP842" i="1"/>
  <c r="AP841" i="1"/>
  <c r="AP840" i="1"/>
  <c r="AP839" i="1"/>
  <c r="AP838" i="1"/>
  <c r="AP837" i="1"/>
  <c r="AP836" i="1"/>
  <c r="AP835" i="1"/>
  <c r="AP834" i="1"/>
  <c r="AP833" i="1"/>
  <c r="AP832" i="1"/>
  <c r="AP831" i="1"/>
  <c r="AP830" i="1"/>
  <c r="AP829" i="1"/>
  <c r="AP828" i="1"/>
  <c r="AP827" i="1"/>
  <c r="AP826" i="1"/>
  <c r="AP825" i="1"/>
  <c r="AP824" i="1"/>
  <c r="AP823" i="1"/>
  <c r="AP822" i="1"/>
  <c r="AP821" i="1"/>
  <c r="AP820" i="1"/>
  <c r="AP819" i="1"/>
  <c r="AP818" i="1"/>
  <c r="AP817" i="1"/>
  <c r="AP816" i="1"/>
  <c r="AP815" i="1"/>
  <c r="AP814" i="1"/>
  <c r="AP813" i="1"/>
  <c r="AP812" i="1"/>
  <c r="AP811" i="1"/>
  <c r="AP810" i="1"/>
  <c r="AP809" i="1"/>
  <c r="AP808" i="1"/>
  <c r="AP807" i="1"/>
  <c r="AP806" i="1"/>
  <c r="AP805" i="1"/>
  <c r="AP804" i="1"/>
  <c r="AP803" i="1"/>
  <c r="AP802" i="1"/>
  <c r="AP801" i="1"/>
  <c r="AP800" i="1"/>
  <c r="AP799" i="1"/>
  <c r="AP798" i="1"/>
  <c r="AP797" i="1"/>
  <c r="AP796" i="1"/>
  <c r="AP795" i="1"/>
  <c r="AP794" i="1"/>
  <c r="AP793" i="1"/>
  <c r="AP792" i="1"/>
  <c r="AP791" i="1"/>
  <c r="AP790" i="1"/>
  <c r="AP789" i="1"/>
  <c r="AP788" i="1"/>
  <c r="AP787" i="1"/>
  <c r="AP786" i="1"/>
  <c r="AP785" i="1"/>
  <c r="AP784" i="1"/>
  <c r="AP783" i="1"/>
  <c r="AP782" i="1"/>
  <c r="AP781" i="1"/>
  <c r="AP780" i="1"/>
  <c r="AP779" i="1"/>
  <c r="AP778" i="1"/>
  <c r="AP777" i="1"/>
  <c r="AP776" i="1"/>
  <c r="AP775" i="1"/>
  <c r="AP774" i="1"/>
  <c r="AP773" i="1"/>
  <c r="AP772" i="1"/>
  <c r="AP771" i="1"/>
  <c r="AP770" i="1"/>
  <c r="AP769" i="1"/>
  <c r="AP768" i="1"/>
  <c r="AP767" i="1"/>
  <c r="AP766" i="1"/>
  <c r="AP765" i="1"/>
  <c r="AP764" i="1"/>
  <c r="AP763" i="1"/>
  <c r="AP762" i="1"/>
  <c r="AP761" i="1"/>
  <c r="AP760" i="1"/>
  <c r="AP759" i="1"/>
  <c r="AP758" i="1"/>
  <c r="AP757" i="1"/>
  <c r="AP756" i="1"/>
  <c r="AP755" i="1"/>
  <c r="AP754" i="1"/>
  <c r="AP753" i="1"/>
  <c r="AP752" i="1"/>
  <c r="AP751" i="1"/>
  <c r="AP750" i="1"/>
  <c r="AP749" i="1"/>
  <c r="AP748" i="1"/>
  <c r="AP747" i="1"/>
  <c r="AP746" i="1"/>
  <c r="AP745" i="1"/>
  <c r="AP744" i="1"/>
  <c r="AP743" i="1"/>
  <c r="AP742" i="1"/>
  <c r="AP741" i="1"/>
  <c r="AP740" i="1"/>
  <c r="AP739" i="1"/>
  <c r="AP738" i="1"/>
  <c r="AP737" i="1"/>
  <c r="AP736" i="1"/>
  <c r="AP735" i="1"/>
  <c r="AP734" i="1"/>
  <c r="AP733" i="1"/>
  <c r="AP732" i="1"/>
  <c r="AP731" i="1"/>
  <c r="AP730" i="1"/>
  <c r="AP729" i="1"/>
  <c r="AP728" i="1"/>
  <c r="AP727" i="1"/>
  <c r="AP726" i="1"/>
  <c r="AP725" i="1"/>
  <c r="AP724" i="1"/>
  <c r="AP723" i="1"/>
  <c r="AP722" i="1"/>
  <c r="AP721" i="1"/>
  <c r="AP720" i="1"/>
  <c r="AP719" i="1"/>
  <c r="AP718" i="1"/>
  <c r="AP717" i="1"/>
  <c r="AP716" i="1"/>
  <c r="AP715" i="1"/>
  <c r="AP714" i="1"/>
  <c r="AP713" i="1"/>
  <c r="AP712" i="1"/>
  <c r="AP711" i="1"/>
  <c r="AP710" i="1"/>
  <c r="AP709" i="1"/>
  <c r="AP708" i="1"/>
  <c r="AP707" i="1"/>
  <c r="AP706" i="1"/>
  <c r="AP705" i="1"/>
  <c r="AP704" i="1"/>
  <c r="AP703" i="1"/>
  <c r="AP702" i="1"/>
  <c r="AP701" i="1"/>
  <c r="AP700" i="1"/>
  <c r="AP699" i="1"/>
  <c r="AP698" i="1"/>
  <c r="AP697" i="1"/>
  <c r="AP696" i="1"/>
  <c r="AP695" i="1"/>
  <c r="AP694" i="1"/>
  <c r="AP693" i="1"/>
  <c r="AP692" i="1"/>
  <c r="AP691" i="1"/>
  <c r="AP690" i="1"/>
  <c r="AP689" i="1"/>
  <c r="AP688" i="1"/>
  <c r="AP687" i="1"/>
  <c r="AP686" i="1"/>
  <c r="AP685" i="1"/>
  <c r="AP684" i="1"/>
  <c r="AP683" i="1"/>
  <c r="AP682" i="1"/>
  <c r="AP681" i="1"/>
  <c r="AP680" i="1"/>
  <c r="AP679" i="1"/>
  <c r="AP678" i="1"/>
  <c r="AP677" i="1"/>
  <c r="AP676" i="1"/>
  <c r="AP675" i="1"/>
  <c r="AP674" i="1"/>
  <c r="AP673" i="1"/>
  <c r="AP672" i="1"/>
  <c r="AP671" i="1"/>
  <c r="AP670" i="1"/>
  <c r="AP669" i="1"/>
  <c r="AP668" i="1"/>
  <c r="AP667" i="1"/>
  <c r="AP666" i="1"/>
  <c r="AP665" i="1"/>
  <c r="AP664" i="1"/>
  <c r="AP663" i="1"/>
  <c r="AP662" i="1"/>
  <c r="AP661" i="1"/>
  <c r="AP660" i="1"/>
  <c r="AP659" i="1"/>
  <c r="AP658" i="1"/>
  <c r="AP657" i="1"/>
  <c r="AP656" i="1"/>
  <c r="AP655" i="1"/>
  <c r="AP654" i="1"/>
  <c r="AP653" i="1"/>
  <c r="AP652" i="1"/>
  <c r="AP651" i="1"/>
  <c r="AP650" i="1"/>
  <c r="AP649" i="1"/>
  <c r="AP648" i="1"/>
  <c r="AP647" i="1"/>
  <c r="AP646" i="1"/>
  <c r="AP645" i="1"/>
  <c r="AP644" i="1"/>
  <c r="AP643" i="1"/>
  <c r="AP642" i="1"/>
  <c r="AP641" i="1"/>
  <c r="AP640" i="1"/>
  <c r="AP639" i="1"/>
  <c r="AP638" i="1"/>
  <c r="AP637" i="1"/>
  <c r="AP636" i="1"/>
  <c r="AP635" i="1"/>
  <c r="AP634" i="1"/>
  <c r="AP633" i="1"/>
  <c r="AP632" i="1"/>
  <c r="AP631" i="1"/>
  <c r="AP630" i="1"/>
  <c r="AP629" i="1"/>
  <c r="AP628" i="1"/>
  <c r="AP627" i="1"/>
  <c r="AP626" i="1"/>
  <c r="AP625" i="1"/>
  <c r="AP624" i="1"/>
  <c r="AP623" i="1"/>
  <c r="AP622" i="1"/>
  <c r="AP621" i="1"/>
  <c r="AP620" i="1"/>
  <c r="AP619" i="1"/>
  <c r="AP618" i="1"/>
  <c r="AP617" i="1"/>
  <c r="AP616" i="1"/>
  <c r="AP615" i="1"/>
  <c r="AP614" i="1"/>
  <c r="AP613" i="1"/>
  <c r="AP612" i="1"/>
  <c r="AP611" i="1"/>
  <c r="AP610" i="1"/>
  <c r="AP609" i="1"/>
  <c r="AP608" i="1"/>
  <c r="AP607" i="1"/>
  <c r="AP606" i="1"/>
  <c r="AP605" i="1"/>
  <c r="AP604" i="1"/>
  <c r="AP603" i="1"/>
  <c r="AP602" i="1"/>
  <c r="AP601" i="1"/>
  <c r="AP600" i="1"/>
  <c r="AP599" i="1"/>
  <c r="AP598" i="1"/>
  <c r="AP597" i="1"/>
  <c r="AP596" i="1"/>
  <c r="AP595" i="1"/>
  <c r="AP594" i="1"/>
  <c r="AP593" i="1"/>
  <c r="AP592" i="1"/>
  <c r="AP591" i="1"/>
  <c r="AP590" i="1"/>
  <c r="AP589" i="1"/>
  <c r="AP588" i="1"/>
  <c r="AP587" i="1"/>
  <c r="AP586" i="1"/>
  <c r="AP585" i="1"/>
  <c r="AP584" i="1"/>
  <c r="AP583" i="1"/>
  <c r="AP582" i="1"/>
  <c r="AP581" i="1"/>
  <c r="AP580" i="1"/>
  <c r="AP579" i="1"/>
  <c r="AP578" i="1"/>
  <c r="AP577" i="1"/>
  <c r="AP576" i="1"/>
  <c r="AP575" i="1"/>
  <c r="AP574" i="1"/>
  <c r="AP573" i="1"/>
  <c r="AP572" i="1"/>
  <c r="AP571" i="1"/>
  <c r="AP570" i="1"/>
  <c r="AP569" i="1"/>
  <c r="AP568" i="1"/>
  <c r="AP567" i="1"/>
  <c r="AP566" i="1"/>
  <c r="AP565" i="1"/>
  <c r="AP564" i="1"/>
  <c r="AP563" i="1"/>
  <c r="AP562" i="1"/>
  <c r="AP561" i="1"/>
  <c r="AP560" i="1"/>
  <c r="AP559" i="1"/>
  <c r="AP558" i="1"/>
  <c r="AP557" i="1"/>
  <c r="AP556" i="1"/>
  <c r="AP555" i="1"/>
  <c r="AP554" i="1"/>
  <c r="AP553" i="1"/>
  <c r="AP552" i="1"/>
  <c r="AP551" i="1"/>
  <c r="AP550" i="1"/>
  <c r="AP549" i="1"/>
  <c r="AP548" i="1"/>
  <c r="AP547" i="1"/>
  <c r="AP546" i="1"/>
  <c r="AP545" i="1"/>
  <c r="AP544" i="1"/>
  <c r="AP543" i="1"/>
  <c r="AP542" i="1"/>
  <c r="AP541" i="1"/>
  <c r="AP540" i="1"/>
  <c r="AP539" i="1"/>
  <c r="AP538" i="1"/>
  <c r="AP537" i="1"/>
  <c r="AP536" i="1"/>
  <c r="AP535" i="1"/>
  <c r="AP534" i="1"/>
  <c r="AP533" i="1"/>
  <c r="AP532" i="1"/>
  <c r="AP531" i="1"/>
  <c r="AP530" i="1"/>
  <c r="AP529" i="1"/>
  <c r="AP528" i="1"/>
  <c r="AP527" i="1"/>
  <c r="AP526" i="1"/>
  <c r="AP525" i="1"/>
  <c r="AP524" i="1"/>
  <c r="AP523" i="1"/>
  <c r="AP522" i="1"/>
  <c r="AP521" i="1"/>
  <c r="AP520" i="1"/>
  <c r="AP519" i="1"/>
  <c r="AP518" i="1"/>
  <c r="AP517" i="1"/>
  <c r="AP516" i="1"/>
  <c r="AP515" i="1"/>
  <c r="AP514" i="1"/>
  <c r="AP513" i="1"/>
  <c r="AP512" i="1"/>
  <c r="AP511" i="1"/>
  <c r="AP510" i="1"/>
  <c r="AP509" i="1"/>
  <c r="AP508" i="1"/>
  <c r="AP507" i="1"/>
  <c r="AP506" i="1"/>
  <c r="AP505" i="1"/>
  <c r="AP504" i="1"/>
  <c r="AP503" i="1"/>
  <c r="AP502" i="1"/>
  <c r="AP501" i="1"/>
  <c r="AP500" i="1"/>
  <c r="AP499" i="1"/>
  <c r="AP498" i="1"/>
  <c r="AP497" i="1"/>
  <c r="AP496" i="1"/>
  <c r="AP495" i="1"/>
  <c r="AP494" i="1"/>
  <c r="AP493" i="1"/>
  <c r="AP492" i="1"/>
  <c r="AP491" i="1"/>
  <c r="AP490" i="1"/>
  <c r="AP489" i="1"/>
  <c r="AP488" i="1"/>
  <c r="AP487" i="1"/>
  <c r="AP486" i="1"/>
  <c r="AP485" i="1"/>
  <c r="AP484" i="1"/>
  <c r="AP483" i="1"/>
  <c r="AP482" i="1"/>
  <c r="AP481" i="1"/>
  <c r="AP480" i="1"/>
  <c r="AP479" i="1"/>
  <c r="AP478" i="1"/>
  <c r="AP477" i="1"/>
  <c r="AP476" i="1"/>
  <c r="AP475" i="1"/>
  <c r="AP474" i="1"/>
  <c r="AP473" i="1"/>
  <c r="AP472" i="1"/>
  <c r="AP471" i="1"/>
  <c r="AP470" i="1"/>
  <c r="AP469" i="1"/>
  <c r="AP468" i="1"/>
  <c r="AP467" i="1"/>
  <c r="AP466" i="1"/>
  <c r="AP465" i="1"/>
  <c r="AP464" i="1"/>
  <c r="AP463" i="1"/>
  <c r="AP462" i="1"/>
  <c r="AP461" i="1"/>
  <c r="AP460" i="1"/>
  <c r="AP459" i="1"/>
  <c r="AP458" i="1"/>
  <c r="AP457" i="1"/>
  <c r="AP456" i="1"/>
  <c r="AP455" i="1"/>
  <c r="AP454" i="1"/>
  <c r="AP453" i="1"/>
  <c r="AP452" i="1"/>
  <c r="AP451" i="1"/>
  <c r="AP450" i="1"/>
  <c r="AP449" i="1"/>
  <c r="AP448" i="1"/>
  <c r="AP447" i="1"/>
  <c r="AP446" i="1"/>
  <c r="AP445" i="1"/>
  <c r="AP444" i="1"/>
  <c r="AP443" i="1"/>
  <c r="AP442" i="1"/>
  <c r="AP441" i="1"/>
  <c r="AP440" i="1"/>
  <c r="AP439" i="1"/>
  <c r="AP438" i="1"/>
  <c r="AP437" i="1"/>
  <c r="AP436" i="1"/>
  <c r="AP435" i="1"/>
  <c r="AP434" i="1"/>
  <c r="AP433" i="1"/>
  <c r="AP432" i="1"/>
  <c r="AP431" i="1"/>
  <c r="AP430" i="1"/>
  <c r="AP429" i="1"/>
  <c r="AP428" i="1"/>
  <c r="AP427" i="1"/>
  <c r="AP426" i="1"/>
  <c r="AP425" i="1"/>
  <c r="AP424" i="1"/>
  <c r="AP423" i="1"/>
  <c r="AP422" i="1"/>
  <c r="AP421" i="1"/>
  <c r="AP420" i="1"/>
  <c r="AP419" i="1"/>
  <c r="AP418" i="1"/>
  <c r="AP417" i="1"/>
  <c r="AP416" i="1"/>
  <c r="AP415" i="1"/>
  <c r="AP414" i="1"/>
  <c r="AP413" i="1"/>
  <c r="AP412" i="1"/>
  <c r="AP411" i="1"/>
  <c r="AP410" i="1"/>
  <c r="AP409" i="1"/>
  <c r="AP408" i="1"/>
  <c r="AP407" i="1"/>
  <c r="AP406" i="1"/>
  <c r="AP405" i="1"/>
  <c r="AP404" i="1"/>
  <c r="AP403" i="1"/>
  <c r="AP402" i="1"/>
  <c r="AP401" i="1"/>
  <c r="AP400" i="1"/>
  <c r="AP399" i="1"/>
  <c r="AP398" i="1"/>
  <c r="AP397" i="1"/>
  <c r="AP396" i="1"/>
  <c r="AP395" i="1"/>
  <c r="AP394" i="1"/>
  <c r="AP393" i="1"/>
  <c r="AP392" i="1"/>
  <c r="AP391" i="1"/>
  <c r="AP390" i="1"/>
  <c r="AP389" i="1"/>
  <c r="AP388" i="1"/>
  <c r="AP387" i="1"/>
  <c r="AP386" i="1"/>
  <c r="AP385" i="1"/>
  <c r="AP384" i="1"/>
  <c r="AP383" i="1"/>
  <c r="AP382" i="1"/>
  <c r="AP381" i="1"/>
  <c r="AP380" i="1"/>
  <c r="AP379" i="1"/>
  <c r="AP378" i="1"/>
  <c r="AP377" i="1"/>
  <c r="AP376" i="1"/>
  <c r="AP375" i="1"/>
  <c r="AP374" i="1"/>
  <c r="AP373" i="1"/>
  <c r="AP372" i="1"/>
  <c r="AP371" i="1"/>
  <c r="AP370" i="1"/>
  <c r="AP369" i="1"/>
  <c r="AP368" i="1"/>
  <c r="AP367" i="1"/>
  <c r="AP366" i="1"/>
  <c r="AP365" i="1"/>
  <c r="AP364" i="1"/>
  <c r="AP363" i="1"/>
  <c r="AP362" i="1"/>
  <c r="AP361" i="1"/>
  <c r="AP360" i="1"/>
  <c r="AP359" i="1"/>
  <c r="AP358" i="1"/>
  <c r="AQ358" i="1" s="1"/>
  <c r="AP357" i="1"/>
  <c r="AP356" i="1"/>
  <c r="AP355" i="1"/>
  <c r="AP354" i="1"/>
  <c r="AP353" i="1"/>
  <c r="AP352" i="1"/>
  <c r="AP351" i="1"/>
  <c r="AP350" i="1"/>
  <c r="AQ350" i="1" s="1"/>
  <c r="AP349" i="1"/>
  <c r="AP348" i="1"/>
  <c r="AP347" i="1"/>
  <c r="AP346" i="1"/>
  <c r="AP345" i="1"/>
  <c r="AP344" i="1"/>
  <c r="AP343" i="1"/>
  <c r="AP342" i="1"/>
  <c r="AQ342" i="1" s="1"/>
  <c r="AP341" i="1"/>
  <c r="AP340" i="1"/>
  <c r="AP339" i="1"/>
  <c r="AP338" i="1"/>
  <c r="AP337" i="1"/>
  <c r="AP336" i="1"/>
  <c r="AP335" i="1"/>
  <c r="AP334" i="1"/>
  <c r="AQ334" i="1" s="1"/>
  <c r="AP333" i="1"/>
  <c r="AP332" i="1"/>
  <c r="AP331" i="1"/>
  <c r="AP330" i="1"/>
  <c r="AP329" i="1"/>
  <c r="AP328" i="1"/>
  <c r="AP327" i="1"/>
  <c r="AP326" i="1"/>
  <c r="AQ326" i="1" s="1"/>
  <c r="AP325" i="1"/>
  <c r="AP324" i="1"/>
  <c r="AP323" i="1"/>
  <c r="AP322" i="1"/>
  <c r="AP321" i="1"/>
  <c r="AP320" i="1"/>
  <c r="AP319" i="1"/>
  <c r="AP318" i="1"/>
  <c r="AQ318" i="1" s="1"/>
  <c r="AP317" i="1"/>
  <c r="AP316" i="1"/>
  <c r="AP315" i="1"/>
  <c r="AP314" i="1"/>
  <c r="AP313" i="1"/>
  <c r="AP312" i="1"/>
  <c r="AP311" i="1"/>
  <c r="AP310" i="1"/>
  <c r="AQ310" i="1" s="1"/>
  <c r="AP309" i="1"/>
  <c r="AP308" i="1"/>
  <c r="AP307" i="1"/>
  <c r="AP306" i="1"/>
  <c r="AP305" i="1"/>
  <c r="AP304" i="1"/>
  <c r="AP303" i="1"/>
  <c r="AP302" i="1"/>
  <c r="AQ302" i="1" s="1"/>
  <c r="AP301" i="1"/>
  <c r="AP300" i="1"/>
  <c r="AP299" i="1"/>
  <c r="AP298" i="1"/>
  <c r="AP297" i="1"/>
  <c r="AP296" i="1"/>
  <c r="AP295" i="1"/>
  <c r="AP294" i="1"/>
  <c r="AQ294" i="1" s="1"/>
  <c r="AP293" i="1"/>
  <c r="AP292" i="1"/>
  <c r="AP291" i="1"/>
  <c r="AP290" i="1"/>
  <c r="AP289" i="1"/>
  <c r="AP288" i="1"/>
  <c r="AP287" i="1"/>
  <c r="AP286" i="1"/>
  <c r="AQ286" i="1" s="1"/>
  <c r="AP285" i="1"/>
  <c r="AP284" i="1"/>
  <c r="AP283" i="1"/>
  <c r="AP282" i="1"/>
  <c r="AP281" i="1"/>
  <c r="AP280" i="1"/>
  <c r="AP279" i="1"/>
  <c r="AP278" i="1"/>
  <c r="AQ278" i="1" s="1"/>
  <c r="AP277" i="1"/>
  <c r="AP276" i="1"/>
  <c r="AP275" i="1"/>
  <c r="AP274" i="1"/>
  <c r="AP273" i="1"/>
  <c r="AP272" i="1"/>
  <c r="AP271" i="1"/>
  <c r="AP270" i="1"/>
  <c r="AQ270" i="1" s="1"/>
  <c r="AP269" i="1"/>
  <c r="AP268" i="1"/>
  <c r="AP267" i="1"/>
  <c r="AP266" i="1"/>
  <c r="AP265" i="1"/>
  <c r="AP264" i="1"/>
  <c r="AP263" i="1"/>
  <c r="AP262" i="1"/>
  <c r="AQ262" i="1" s="1"/>
  <c r="AP261" i="1"/>
  <c r="AP260" i="1"/>
  <c r="AP259" i="1"/>
  <c r="AP258" i="1"/>
  <c r="AP257" i="1"/>
  <c r="AP256" i="1"/>
  <c r="AP255" i="1"/>
  <c r="AP254" i="1"/>
  <c r="AQ254" i="1" s="1"/>
  <c r="AP253" i="1"/>
  <c r="AP252" i="1"/>
  <c r="AP251" i="1"/>
  <c r="AP250" i="1"/>
  <c r="AP249" i="1"/>
  <c r="AP248" i="1"/>
  <c r="AP247" i="1"/>
  <c r="AP246" i="1"/>
  <c r="AQ246" i="1" s="1"/>
  <c r="AP245" i="1"/>
  <c r="AP244" i="1"/>
  <c r="AP243" i="1"/>
  <c r="AP242" i="1"/>
  <c r="AP241" i="1"/>
  <c r="AP240" i="1"/>
  <c r="AP239" i="1"/>
  <c r="AP238" i="1"/>
  <c r="AQ238" i="1" s="1"/>
  <c r="AP237" i="1"/>
  <c r="AP236" i="1"/>
  <c r="AP235" i="1"/>
  <c r="AP234" i="1"/>
  <c r="AP233" i="1"/>
  <c r="AP232" i="1"/>
  <c r="AP231" i="1"/>
  <c r="AP230" i="1"/>
  <c r="AQ230" i="1" s="1"/>
  <c r="AP229" i="1"/>
  <c r="AP228" i="1"/>
  <c r="AP227" i="1"/>
  <c r="AP226" i="1"/>
  <c r="AP225" i="1"/>
  <c r="AP224" i="1"/>
  <c r="AP223" i="1"/>
  <c r="AP222" i="1"/>
  <c r="AQ222" i="1" s="1"/>
  <c r="AP221" i="1"/>
  <c r="AP220" i="1"/>
  <c r="AP219" i="1"/>
  <c r="AP218" i="1"/>
  <c r="AP217" i="1"/>
  <c r="AP216" i="1"/>
  <c r="AP215" i="1"/>
  <c r="AP214" i="1"/>
  <c r="AQ214" i="1" s="1"/>
  <c r="AP213" i="1"/>
  <c r="AP212" i="1"/>
  <c r="AP211" i="1"/>
  <c r="AP210" i="1"/>
  <c r="AP209" i="1"/>
  <c r="AP208" i="1"/>
  <c r="AP207" i="1"/>
  <c r="AP206" i="1"/>
  <c r="AQ206" i="1" s="1"/>
  <c r="AP205" i="1"/>
  <c r="AP204" i="1"/>
  <c r="AP203" i="1"/>
  <c r="AP202" i="1"/>
  <c r="AP201" i="1"/>
  <c r="AP200" i="1"/>
  <c r="AP199" i="1"/>
  <c r="AP198" i="1"/>
  <c r="AQ198" i="1" s="1"/>
  <c r="AP197" i="1"/>
  <c r="AP196" i="1"/>
  <c r="AP195" i="1"/>
  <c r="AP194" i="1"/>
  <c r="AP193" i="1"/>
  <c r="AP192" i="1"/>
  <c r="AP191" i="1"/>
  <c r="AP190" i="1"/>
  <c r="AQ190" i="1" s="1"/>
  <c r="AP189" i="1"/>
  <c r="AP188" i="1"/>
  <c r="AP187" i="1"/>
  <c r="AP186" i="1"/>
  <c r="AP185" i="1"/>
  <c r="AP184" i="1"/>
  <c r="AP183" i="1"/>
  <c r="AP182" i="1"/>
  <c r="AQ182" i="1" s="1"/>
  <c r="AP181" i="1"/>
  <c r="AP180" i="1"/>
  <c r="AP179" i="1"/>
  <c r="AP178" i="1"/>
  <c r="AP177" i="1"/>
  <c r="AP176" i="1"/>
  <c r="AP175" i="1"/>
  <c r="AP174" i="1"/>
  <c r="AQ174" i="1" s="1"/>
  <c r="AP173" i="1"/>
  <c r="AP172" i="1"/>
  <c r="AP171" i="1"/>
  <c r="AP170" i="1"/>
  <c r="AP169" i="1"/>
  <c r="AP168" i="1"/>
  <c r="AP167" i="1"/>
  <c r="AP166" i="1"/>
  <c r="AQ166" i="1" s="1"/>
  <c r="AP165" i="1"/>
  <c r="AP164" i="1"/>
  <c r="AP163" i="1"/>
  <c r="AP162" i="1"/>
  <c r="AP161" i="1"/>
  <c r="AP160" i="1"/>
  <c r="AP159" i="1"/>
  <c r="AP158" i="1"/>
  <c r="AQ158" i="1" s="1"/>
  <c r="AP157" i="1"/>
  <c r="AP156" i="1"/>
  <c r="AP155" i="1"/>
  <c r="AP154" i="1"/>
  <c r="AP153" i="1"/>
  <c r="AP152" i="1"/>
  <c r="AP151" i="1"/>
  <c r="AP150" i="1"/>
  <c r="AQ150" i="1" s="1"/>
  <c r="AP149" i="1"/>
  <c r="AP148" i="1"/>
  <c r="AP147" i="1"/>
  <c r="AP146" i="1"/>
  <c r="AP145" i="1"/>
  <c r="AP144" i="1"/>
  <c r="AP143" i="1"/>
  <c r="AP142" i="1"/>
  <c r="AQ142" i="1" s="1"/>
  <c r="AP141" i="1"/>
  <c r="AP140" i="1"/>
  <c r="AP139" i="1"/>
  <c r="AP138" i="1"/>
  <c r="AP137" i="1"/>
  <c r="AP136" i="1"/>
  <c r="AP135" i="1"/>
  <c r="AP134" i="1"/>
  <c r="AQ134" i="1" s="1"/>
  <c r="AP133" i="1"/>
  <c r="AP132" i="1"/>
  <c r="AP131" i="1"/>
  <c r="AP130" i="1"/>
  <c r="AP129" i="1"/>
  <c r="AP128" i="1"/>
  <c r="AP127" i="1"/>
  <c r="AP126" i="1"/>
  <c r="AQ126" i="1" s="1"/>
  <c r="AP125" i="1"/>
  <c r="AP124" i="1"/>
  <c r="AP123" i="1"/>
  <c r="AP122" i="1"/>
  <c r="AP121" i="1"/>
  <c r="AP120" i="1"/>
  <c r="AP119" i="1"/>
  <c r="AP118" i="1"/>
  <c r="AQ118" i="1" s="1"/>
  <c r="AP117" i="1"/>
  <c r="AP116" i="1"/>
  <c r="AP115" i="1"/>
  <c r="AP114" i="1"/>
  <c r="AP113" i="1"/>
  <c r="AP112" i="1"/>
  <c r="AP111" i="1"/>
  <c r="AP110" i="1"/>
  <c r="AQ110" i="1" s="1"/>
  <c r="AP109" i="1"/>
  <c r="AP108" i="1"/>
  <c r="AP107" i="1"/>
  <c r="AP106" i="1"/>
  <c r="AP105" i="1"/>
  <c r="AP104" i="1"/>
  <c r="AP103" i="1"/>
  <c r="AP102" i="1"/>
  <c r="AQ102" i="1" s="1"/>
  <c r="AP101" i="1"/>
  <c r="AP100" i="1"/>
  <c r="AP99" i="1"/>
  <c r="AP98" i="1"/>
  <c r="AP97" i="1"/>
  <c r="AP96" i="1"/>
  <c r="AP95" i="1"/>
  <c r="AP94" i="1"/>
  <c r="AQ94" i="1" s="1"/>
  <c r="AP93" i="1"/>
  <c r="AP92" i="1"/>
  <c r="AP91" i="1"/>
  <c r="AP90" i="1"/>
  <c r="AP89" i="1"/>
  <c r="AP88" i="1"/>
  <c r="AP87" i="1"/>
  <c r="AP86" i="1"/>
  <c r="AQ86" i="1" s="1"/>
  <c r="AP85" i="1"/>
  <c r="AP84" i="1"/>
  <c r="AP83" i="1"/>
  <c r="AP82" i="1"/>
  <c r="AP81" i="1"/>
  <c r="AP80" i="1"/>
  <c r="AP79" i="1"/>
  <c r="AP78" i="1"/>
  <c r="AQ78" i="1" s="1"/>
  <c r="AP77" i="1"/>
  <c r="AP76" i="1"/>
  <c r="AP75" i="1"/>
  <c r="AP74" i="1"/>
  <c r="AP73" i="1"/>
  <c r="AP72" i="1"/>
  <c r="AP71" i="1"/>
  <c r="AP70" i="1"/>
  <c r="AQ70" i="1" s="1"/>
  <c r="AP69" i="1"/>
  <c r="AP68" i="1"/>
  <c r="AP67" i="1"/>
  <c r="AP66" i="1"/>
  <c r="AP65" i="1"/>
  <c r="AP64" i="1"/>
  <c r="AP63" i="1"/>
  <c r="AP62" i="1"/>
  <c r="AQ62" i="1" s="1"/>
  <c r="AP61" i="1"/>
  <c r="AP60" i="1"/>
  <c r="AP59" i="1"/>
  <c r="AP58" i="1"/>
  <c r="AP57" i="1"/>
  <c r="AP56" i="1"/>
  <c r="AP55" i="1"/>
  <c r="AP54" i="1"/>
  <c r="AQ54" i="1" s="1"/>
  <c r="AP53" i="1"/>
  <c r="AP52" i="1"/>
  <c r="AP51" i="1"/>
  <c r="AP50" i="1"/>
  <c r="AP49" i="1"/>
  <c r="AP48" i="1"/>
  <c r="AP47" i="1"/>
  <c r="AP46" i="1"/>
  <c r="AQ46" i="1" s="1"/>
  <c r="AP45" i="1"/>
  <c r="AP44" i="1"/>
  <c r="AP43" i="1"/>
  <c r="AP42" i="1"/>
  <c r="AP41" i="1"/>
  <c r="AP40" i="1"/>
  <c r="AP39" i="1"/>
  <c r="AP38" i="1"/>
  <c r="AQ38" i="1" s="1"/>
  <c r="AP37" i="1"/>
  <c r="AP36" i="1"/>
  <c r="AP35" i="1"/>
  <c r="AP34" i="1"/>
  <c r="AP33" i="1"/>
  <c r="AP32" i="1"/>
  <c r="AP31" i="1"/>
  <c r="AP30" i="1"/>
  <c r="AQ30" i="1" s="1"/>
  <c r="AP29" i="1"/>
  <c r="AP28" i="1"/>
  <c r="AP27" i="1"/>
  <c r="AP26" i="1"/>
  <c r="AP25" i="1"/>
  <c r="AP24" i="1"/>
  <c r="AP23" i="1"/>
  <c r="AP22" i="1"/>
  <c r="AQ22" i="1" s="1"/>
  <c r="AP21" i="1"/>
  <c r="AP20" i="1"/>
  <c r="AP19" i="1"/>
  <c r="AP18" i="1"/>
  <c r="AP17" i="1"/>
  <c r="AP16" i="1"/>
  <c r="AP15" i="1"/>
  <c r="AP14" i="1"/>
  <c r="AQ14" i="1" s="1"/>
  <c r="AP13" i="1"/>
  <c r="AP12" i="1"/>
  <c r="AP11" i="1"/>
  <c r="AP10" i="1"/>
  <c r="AP9" i="1"/>
  <c r="AP8" i="1"/>
  <c r="AP7" i="1"/>
  <c r="BH941" i="1"/>
  <c r="BG941" i="1"/>
  <c r="BH940" i="1"/>
  <c r="BG940" i="1"/>
  <c r="BH939" i="1"/>
  <c r="BG939" i="1"/>
  <c r="BH938" i="1"/>
  <c r="BG938" i="1"/>
  <c r="BH937" i="1"/>
  <c r="BG937" i="1"/>
  <c r="BH936" i="1"/>
  <c r="BG936" i="1"/>
  <c r="BH935" i="1"/>
  <c r="BG935" i="1"/>
  <c r="BH934" i="1"/>
  <c r="BG934" i="1"/>
  <c r="BH933" i="1"/>
  <c r="BG933" i="1"/>
  <c r="BH932" i="1"/>
  <c r="BG932" i="1"/>
  <c r="BH931" i="1"/>
  <c r="BG931" i="1"/>
  <c r="BH930" i="1"/>
  <c r="BG930" i="1"/>
  <c r="BH929" i="1"/>
  <c r="BG929" i="1"/>
  <c r="BH928" i="1"/>
  <c r="BG928" i="1"/>
  <c r="BH927" i="1"/>
  <c r="BG927" i="1"/>
  <c r="BH926" i="1"/>
  <c r="BG926" i="1"/>
  <c r="BH925" i="1"/>
  <c r="BG925" i="1"/>
  <c r="BH924" i="1"/>
  <c r="BG924" i="1"/>
  <c r="BH923" i="1"/>
  <c r="BG923" i="1"/>
  <c r="BH922" i="1"/>
  <c r="BG922" i="1"/>
  <c r="BH921" i="1"/>
  <c r="BG921" i="1"/>
  <c r="BH920" i="1"/>
  <c r="BG920" i="1"/>
  <c r="BH919" i="1"/>
  <c r="BG919" i="1"/>
  <c r="BH918" i="1"/>
  <c r="BG918" i="1"/>
  <c r="BH917" i="1"/>
  <c r="BG917" i="1"/>
  <c r="BH916" i="1"/>
  <c r="BG916" i="1"/>
  <c r="BH915" i="1"/>
  <c r="BG915" i="1"/>
  <c r="BH914" i="1"/>
  <c r="BG914" i="1"/>
  <c r="BH913" i="1"/>
  <c r="BG913" i="1"/>
  <c r="BH912" i="1"/>
  <c r="BG912" i="1"/>
  <c r="BH911" i="1"/>
  <c r="BG911" i="1"/>
  <c r="BH910" i="1"/>
  <c r="BG910" i="1"/>
  <c r="BH909" i="1"/>
  <c r="BG909" i="1"/>
  <c r="BH908" i="1"/>
  <c r="BG908" i="1"/>
  <c r="BH907" i="1"/>
  <c r="BG907" i="1"/>
  <c r="BH906" i="1"/>
  <c r="BG906" i="1"/>
  <c r="BH905" i="1"/>
  <c r="BG905" i="1"/>
  <c r="BH904" i="1"/>
  <c r="BG904" i="1"/>
  <c r="BH903" i="1"/>
  <c r="BG903" i="1"/>
  <c r="BH902" i="1"/>
  <c r="BG902" i="1"/>
  <c r="BH901" i="1"/>
  <c r="BG901" i="1"/>
  <c r="BH900" i="1"/>
  <c r="BG900" i="1"/>
  <c r="BH899" i="1"/>
  <c r="BG899" i="1"/>
  <c r="BH898" i="1"/>
  <c r="BG898" i="1"/>
  <c r="BH897" i="1"/>
  <c r="BG897" i="1"/>
  <c r="BH896" i="1"/>
  <c r="BG896" i="1"/>
  <c r="BH895" i="1"/>
  <c r="BG895" i="1"/>
  <c r="BH894" i="1"/>
  <c r="BG894" i="1"/>
  <c r="BH893" i="1"/>
  <c r="BG893" i="1"/>
  <c r="BH892" i="1"/>
  <c r="BG892" i="1"/>
  <c r="BH891" i="1"/>
  <c r="BG891" i="1"/>
  <c r="BH890" i="1"/>
  <c r="BG890" i="1"/>
  <c r="BH889" i="1"/>
  <c r="BG889" i="1"/>
  <c r="BH888" i="1"/>
  <c r="BG888" i="1"/>
  <c r="BH887" i="1"/>
  <c r="BG887" i="1"/>
  <c r="BH886" i="1"/>
  <c r="BG886" i="1"/>
  <c r="BH885" i="1"/>
  <c r="BG885" i="1"/>
  <c r="BH884" i="1"/>
  <c r="BG884" i="1"/>
  <c r="BH883" i="1"/>
  <c r="BG883" i="1"/>
  <c r="BH882" i="1"/>
  <c r="BG882" i="1"/>
  <c r="BH881" i="1"/>
  <c r="BG881" i="1"/>
  <c r="BH880" i="1"/>
  <c r="BG880" i="1"/>
  <c r="BH879" i="1"/>
  <c r="BG879" i="1"/>
  <c r="BH878" i="1"/>
  <c r="BG878" i="1"/>
  <c r="BH877" i="1"/>
  <c r="BG877" i="1"/>
  <c r="BH876" i="1"/>
  <c r="BG876" i="1"/>
  <c r="BH875" i="1"/>
  <c r="BG875" i="1"/>
  <c r="BH874" i="1"/>
  <c r="BG874" i="1"/>
  <c r="BH873" i="1"/>
  <c r="BG873" i="1"/>
  <c r="BH872" i="1"/>
  <c r="BG872" i="1"/>
  <c r="BH871" i="1"/>
  <c r="BG871" i="1"/>
  <c r="BH870" i="1"/>
  <c r="BG870" i="1"/>
  <c r="BH869" i="1"/>
  <c r="BG869" i="1"/>
  <c r="BH868" i="1"/>
  <c r="BG868" i="1"/>
  <c r="BH867" i="1"/>
  <c r="BG867" i="1"/>
  <c r="BH866" i="1"/>
  <c r="BG866" i="1"/>
  <c r="BH865" i="1"/>
  <c r="BG865" i="1"/>
  <c r="BH864" i="1"/>
  <c r="BG864" i="1"/>
  <c r="BH863" i="1"/>
  <c r="BG863" i="1"/>
  <c r="BH862" i="1"/>
  <c r="BG862" i="1"/>
  <c r="BH861" i="1"/>
  <c r="BG861" i="1"/>
  <c r="BH860" i="1"/>
  <c r="BG860" i="1"/>
  <c r="BH859" i="1"/>
  <c r="BG859" i="1"/>
  <c r="BH858" i="1"/>
  <c r="BG858" i="1"/>
  <c r="BH857" i="1"/>
  <c r="BG857" i="1"/>
  <c r="BH856" i="1"/>
  <c r="BG856" i="1"/>
  <c r="BH855" i="1"/>
  <c r="BG855" i="1"/>
  <c r="BH854" i="1"/>
  <c r="BG854" i="1"/>
  <c r="BH853" i="1"/>
  <c r="BG853" i="1"/>
  <c r="BH852" i="1"/>
  <c r="BG852" i="1"/>
  <c r="BH851" i="1"/>
  <c r="BG851" i="1"/>
  <c r="BH850" i="1"/>
  <c r="BG850" i="1"/>
  <c r="BH849" i="1"/>
  <c r="BG849" i="1"/>
  <c r="BH848" i="1"/>
  <c r="BG848" i="1"/>
  <c r="BH847" i="1"/>
  <c r="BG847" i="1"/>
  <c r="BH846" i="1"/>
  <c r="BG846" i="1"/>
  <c r="BH845" i="1"/>
  <c r="BG845" i="1"/>
  <c r="BH844" i="1"/>
  <c r="BG844" i="1"/>
  <c r="BH843" i="1"/>
  <c r="BG843" i="1"/>
  <c r="BH842" i="1"/>
  <c r="BG842" i="1"/>
  <c r="BH841" i="1"/>
  <c r="BG841" i="1"/>
  <c r="BH840" i="1"/>
  <c r="BG840" i="1"/>
  <c r="BH839" i="1"/>
  <c r="BG839" i="1"/>
  <c r="BH838" i="1"/>
  <c r="BG838" i="1"/>
  <c r="BH837" i="1"/>
  <c r="BG837" i="1"/>
  <c r="BH836" i="1"/>
  <c r="BG836" i="1"/>
  <c r="BH835" i="1"/>
  <c r="BG835" i="1"/>
  <c r="BH834" i="1"/>
  <c r="BG834" i="1"/>
  <c r="BH833" i="1"/>
  <c r="BG833" i="1"/>
  <c r="BH832" i="1"/>
  <c r="BG832" i="1"/>
  <c r="BH831" i="1"/>
  <c r="BG831" i="1"/>
  <c r="BH830" i="1"/>
  <c r="BG830" i="1"/>
  <c r="BH829" i="1"/>
  <c r="BG829" i="1"/>
  <c r="BH828" i="1"/>
  <c r="BG828" i="1"/>
  <c r="BH827" i="1"/>
  <c r="BG827" i="1"/>
  <c r="BH826" i="1"/>
  <c r="BG826" i="1"/>
  <c r="BH825" i="1"/>
  <c r="BG825" i="1"/>
  <c r="BH824" i="1"/>
  <c r="BG824" i="1"/>
  <c r="BH823" i="1"/>
  <c r="BG823" i="1"/>
  <c r="BH822" i="1"/>
  <c r="BG822" i="1"/>
  <c r="BH821" i="1"/>
  <c r="BG821" i="1"/>
  <c r="BH820" i="1"/>
  <c r="BG820" i="1"/>
  <c r="BH819" i="1"/>
  <c r="BG819" i="1"/>
  <c r="BH818" i="1"/>
  <c r="BG818" i="1"/>
  <c r="BH817" i="1"/>
  <c r="BG817" i="1"/>
  <c r="BH816" i="1"/>
  <c r="BG816" i="1"/>
  <c r="BH815" i="1"/>
  <c r="BG815" i="1"/>
  <c r="BH814" i="1"/>
  <c r="BG814" i="1"/>
  <c r="BH813" i="1"/>
  <c r="BG813" i="1"/>
  <c r="BH812" i="1"/>
  <c r="BG812" i="1"/>
  <c r="BH811" i="1"/>
  <c r="BG811" i="1"/>
  <c r="BH810" i="1"/>
  <c r="BG810" i="1"/>
  <c r="BH809" i="1"/>
  <c r="BG809" i="1"/>
  <c r="BH808" i="1"/>
  <c r="BG808" i="1"/>
  <c r="BH807" i="1"/>
  <c r="BG807" i="1"/>
  <c r="BH806" i="1"/>
  <c r="BG806" i="1"/>
  <c r="BH805" i="1"/>
  <c r="BG805" i="1"/>
  <c r="BH804" i="1"/>
  <c r="BG804" i="1"/>
  <c r="BH803" i="1"/>
  <c r="BG803" i="1"/>
  <c r="BH802" i="1"/>
  <c r="BG802" i="1"/>
  <c r="BH801" i="1"/>
  <c r="BG801" i="1"/>
  <c r="BH800" i="1"/>
  <c r="BG800" i="1"/>
  <c r="BH799" i="1"/>
  <c r="BG799" i="1"/>
  <c r="BH798" i="1"/>
  <c r="BG798" i="1"/>
  <c r="BH797" i="1"/>
  <c r="BG797" i="1"/>
  <c r="BH796" i="1"/>
  <c r="BG796" i="1"/>
  <c r="BH795" i="1"/>
  <c r="BG795" i="1"/>
  <c r="BH794" i="1"/>
  <c r="BG794" i="1"/>
  <c r="BH793" i="1"/>
  <c r="BG793" i="1"/>
  <c r="BH792" i="1"/>
  <c r="BG792" i="1"/>
  <c r="BH791" i="1"/>
  <c r="BG791" i="1"/>
  <c r="BH790" i="1"/>
  <c r="BG790" i="1"/>
  <c r="BH789" i="1"/>
  <c r="BG789" i="1"/>
  <c r="BH788" i="1"/>
  <c r="BG788" i="1"/>
  <c r="BH787" i="1"/>
  <c r="BG787" i="1"/>
  <c r="BH786" i="1"/>
  <c r="BG786" i="1"/>
  <c r="BH785" i="1"/>
  <c r="BG785" i="1"/>
  <c r="BH784" i="1"/>
  <c r="BG784" i="1"/>
  <c r="BH783" i="1"/>
  <c r="BG783" i="1"/>
  <c r="BH782" i="1"/>
  <c r="BG782" i="1"/>
  <c r="BH781" i="1"/>
  <c r="BG781" i="1"/>
  <c r="BH780" i="1"/>
  <c r="BG780" i="1"/>
  <c r="BH779" i="1"/>
  <c r="BG779" i="1"/>
  <c r="BH778" i="1"/>
  <c r="BG778" i="1"/>
  <c r="BH777" i="1"/>
  <c r="BG777" i="1"/>
  <c r="BH776" i="1"/>
  <c r="BG776" i="1"/>
  <c r="BH775" i="1"/>
  <c r="BG775" i="1"/>
  <c r="BH774" i="1"/>
  <c r="BG774" i="1"/>
  <c r="BH773" i="1"/>
  <c r="BG773" i="1"/>
  <c r="BH772" i="1"/>
  <c r="BG772" i="1"/>
  <c r="BH771" i="1"/>
  <c r="BG771" i="1"/>
  <c r="BH770" i="1"/>
  <c r="BG770" i="1"/>
  <c r="BH769" i="1"/>
  <c r="BG769" i="1"/>
  <c r="BH768" i="1"/>
  <c r="BG768" i="1"/>
  <c r="BH767" i="1"/>
  <c r="BG767" i="1"/>
  <c r="BH766" i="1"/>
  <c r="BG766" i="1"/>
  <c r="BH765" i="1"/>
  <c r="BG765" i="1"/>
  <c r="BH764" i="1"/>
  <c r="BG764" i="1"/>
  <c r="BH763" i="1"/>
  <c r="BG763" i="1"/>
  <c r="BH762" i="1"/>
  <c r="BG762" i="1"/>
  <c r="BH761" i="1"/>
  <c r="BG761" i="1"/>
  <c r="BH760" i="1"/>
  <c r="BG760" i="1"/>
  <c r="BH759" i="1"/>
  <c r="BG759" i="1"/>
  <c r="BH758" i="1"/>
  <c r="BG758" i="1"/>
  <c r="BH757" i="1"/>
  <c r="BG757" i="1"/>
  <c r="BH756" i="1"/>
  <c r="BG756" i="1"/>
  <c r="BH755" i="1"/>
  <c r="BG755" i="1"/>
  <c r="BH754" i="1"/>
  <c r="BG754" i="1"/>
  <c r="BH753" i="1"/>
  <c r="BG753" i="1"/>
  <c r="BH752" i="1"/>
  <c r="BG752" i="1"/>
  <c r="BH751" i="1"/>
  <c r="BG751" i="1"/>
  <c r="BH750" i="1"/>
  <c r="BG750" i="1"/>
  <c r="BH749" i="1"/>
  <c r="BG749" i="1"/>
  <c r="BH748" i="1"/>
  <c r="BG748" i="1"/>
  <c r="BH747" i="1"/>
  <c r="BG747" i="1"/>
  <c r="BH746" i="1"/>
  <c r="BG746" i="1"/>
  <c r="BH745" i="1"/>
  <c r="BG745" i="1"/>
  <c r="BH744" i="1"/>
  <c r="BG744" i="1"/>
  <c r="BH743" i="1"/>
  <c r="BG743" i="1"/>
  <c r="BH742" i="1"/>
  <c r="BG742" i="1"/>
  <c r="BH741" i="1"/>
  <c r="BG741" i="1"/>
  <c r="BH740" i="1"/>
  <c r="BG740" i="1"/>
  <c r="BH739" i="1"/>
  <c r="BG739" i="1"/>
  <c r="BH738" i="1"/>
  <c r="BG738" i="1"/>
  <c r="BH737" i="1"/>
  <c r="BG737" i="1"/>
  <c r="BH736" i="1"/>
  <c r="BG736" i="1"/>
  <c r="BH735" i="1"/>
  <c r="BG735" i="1"/>
  <c r="BH734" i="1"/>
  <c r="BG734" i="1"/>
  <c r="BH733" i="1"/>
  <c r="BG733" i="1"/>
  <c r="BH732" i="1"/>
  <c r="BG732" i="1"/>
  <c r="BH731" i="1"/>
  <c r="BG731" i="1"/>
  <c r="BH730" i="1"/>
  <c r="BG730" i="1"/>
  <c r="BH729" i="1"/>
  <c r="BG729" i="1"/>
  <c r="BH728" i="1"/>
  <c r="BG728" i="1"/>
  <c r="BH727" i="1"/>
  <c r="BG727" i="1"/>
  <c r="BH726" i="1"/>
  <c r="BG726" i="1"/>
  <c r="BH725" i="1"/>
  <c r="BG725" i="1"/>
  <c r="BH724" i="1"/>
  <c r="BG724" i="1"/>
  <c r="BH723" i="1"/>
  <c r="BG723" i="1"/>
  <c r="BH722" i="1"/>
  <c r="BG722" i="1"/>
  <c r="BH721" i="1"/>
  <c r="BG721" i="1"/>
  <c r="BH720" i="1"/>
  <c r="BG720" i="1"/>
  <c r="BH719" i="1"/>
  <c r="BG719" i="1"/>
  <c r="BH718" i="1"/>
  <c r="BG718" i="1"/>
  <c r="BH717" i="1"/>
  <c r="BG717" i="1"/>
  <c r="BH716" i="1"/>
  <c r="BG716" i="1"/>
  <c r="BH715" i="1"/>
  <c r="BG715" i="1"/>
  <c r="BH714" i="1"/>
  <c r="BG714" i="1"/>
  <c r="BH713" i="1"/>
  <c r="BG713" i="1"/>
  <c r="BH712" i="1"/>
  <c r="BG712" i="1"/>
  <c r="BH711" i="1"/>
  <c r="BG711" i="1"/>
  <c r="BH710" i="1"/>
  <c r="BG710" i="1"/>
  <c r="BH709" i="1"/>
  <c r="BG709" i="1"/>
  <c r="BH708" i="1"/>
  <c r="BG708" i="1"/>
  <c r="BH707" i="1"/>
  <c r="BG707" i="1"/>
  <c r="BH706" i="1"/>
  <c r="BG706" i="1"/>
  <c r="BH705" i="1"/>
  <c r="BG705" i="1"/>
  <c r="BH704" i="1"/>
  <c r="BG704" i="1"/>
  <c r="BH703" i="1"/>
  <c r="BG703" i="1"/>
  <c r="BH702" i="1"/>
  <c r="BG702" i="1"/>
  <c r="BH701" i="1"/>
  <c r="BG701" i="1"/>
  <c r="BH700" i="1"/>
  <c r="BG700" i="1"/>
  <c r="BH699" i="1"/>
  <c r="BG699" i="1"/>
  <c r="BH698" i="1"/>
  <c r="BG698" i="1"/>
  <c r="BH697" i="1"/>
  <c r="BG697" i="1"/>
  <c r="BH696" i="1"/>
  <c r="BG696" i="1"/>
  <c r="BH695" i="1"/>
  <c r="BG695" i="1"/>
  <c r="BH694" i="1"/>
  <c r="BG694" i="1"/>
  <c r="BH693" i="1"/>
  <c r="BG693" i="1"/>
  <c r="BH692" i="1"/>
  <c r="BG692" i="1"/>
  <c r="BH691" i="1"/>
  <c r="BG691" i="1"/>
  <c r="BH690" i="1"/>
  <c r="BG690" i="1"/>
  <c r="BH689" i="1"/>
  <c r="BG689" i="1"/>
  <c r="BH688" i="1"/>
  <c r="BG688" i="1"/>
  <c r="BH687" i="1"/>
  <c r="BG687" i="1"/>
  <c r="BH686" i="1"/>
  <c r="BG686" i="1"/>
  <c r="BH685" i="1"/>
  <c r="BG685" i="1"/>
  <c r="BH684" i="1"/>
  <c r="BG684" i="1"/>
  <c r="BH683" i="1"/>
  <c r="BG683" i="1"/>
  <c r="BH682" i="1"/>
  <c r="BG682" i="1"/>
  <c r="BH681" i="1"/>
  <c r="BG681" i="1"/>
  <c r="BH680" i="1"/>
  <c r="BG680" i="1"/>
  <c r="BH679" i="1"/>
  <c r="BG679" i="1"/>
  <c r="BH678" i="1"/>
  <c r="BG678" i="1"/>
  <c r="BH677" i="1"/>
  <c r="BG677" i="1"/>
  <c r="BH676" i="1"/>
  <c r="BG676" i="1"/>
  <c r="BH675" i="1"/>
  <c r="BG675" i="1"/>
  <c r="BH674" i="1"/>
  <c r="BG674" i="1"/>
  <c r="BH673" i="1"/>
  <c r="BG673" i="1"/>
  <c r="BH672" i="1"/>
  <c r="BG672" i="1"/>
  <c r="BH671" i="1"/>
  <c r="BG671" i="1"/>
  <c r="BH670" i="1"/>
  <c r="BG670" i="1"/>
  <c r="BH669" i="1"/>
  <c r="BG669" i="1"/>
  <c r="BH668" i="1"/>
  <c r="BG668" i="1"/>
  <c r="BH667" i="1"/>
  <c r="BG667" i="1"/>
  <c r="BH666" i="1"/>
  <c r="BG666" i="1"/>
  <c r="BH665" i="1"/>
  <c r="BG665" i="1"/>
  <c r="BH664" i="1"/>
  <c r="BG664" i="1"/>
  <c r="BH663" i="1"/>
  <c r="BG663" i="1"/>
  <c r="BH662" i="1"/>
  <c r="BG662" i="1"/>
  <c r="BH661" i="1"/>
  <c r="BG661" i="1"/>
  <c r="BH660" i="1"/>
  <c r="BG660" i="1"/>
  <c r="BH659" i="1"/>
  <c r="BG659" i="1"/>
  <c r="BH658" i="1"/>
  <c r="BG658" i="1"/>
  <c r="BH657" i="1"/>
  <c r="BG657" i="1"/>
  <c r="BH656" i="1"/>
  <c r="BG656" i="1"/>
  <c r="BH655" i="1"/>
  <c r="BG655" i="1"/>
  <c r="BH654" i="1"/>
  <c r="BG654" i="1"/>
  <c r="BH653" i="1"/>
  <c r="BG653" i="1"/>
  <c r="BH652" i="1"/>
  <c r="BG652" i="1"/>
  <c r="BH651" i="1"/>
  <c r="BG651" i="1"/>
  <c r="BH650" i="1"/>
  <c r="BG650" i="1"/>
  <c r="BH649" i="1"/>
  <c r="BG649" i="1"/>
  <c r="BH648" i="1"/>
  <c r="BG648" i="1"/>
  <c r="BH647" i="1"/>
  <c r="BG647" i="1"/>
  <c r="BH646" i="1"/>
  <c r="BG646" i="1"/>
  <c r="BH645" i="1"/>
  <c r="BG645" i="1"/>
  <c r="BH644" i="1"/>
  <c r="BG644" i="1"/>
  <c r="BH643" i="1"/>
  <c r="BG643" i="1"/>
  <c r="BH642" i="1"/>
  <c r="BG642" i="1"/>
  <c r="BH641" i="1"/>
  <c r="BG641" i="1"/>
  <c r="BH640" i="1"/>
  <c r="BG640" i="1"/>
  <c r="BH639" i="1"/>
  <c r="BG639" i="1"/>
  <c r="BH638" i="1"/>
  <c r="BG638" i="1"/>
  <c r="BH637" i="1"/>
  <c r="BG637" i="1"/>
  <c r="BH636" i="1"/>
  <c r="BG636" i="1"/>
  <c r="BH635" i="1"/>
  <c r="BG635" i="1"/>
  <c r="BH634" i="1"/>
  <c r="BG634" i="1"/>
  <c r="BH633" i="1"/>
  <c r="BG633" i="1"/>
  <c r="BH632" i="1"/>
  <c r="BG632" i="1"/>
  <c r="BH631" i="1"/>
  <c r="BG631" i="1"/>
  <c r="BH630" i="1"/>
  <c r="BG630" i="1"/>
  <c r="BH629" i="1"/>
  <c r="BG629" i="1"/>
  <c r="BH628" i="1"/>
  <c r="BG628" i="1"/>
  <c r="BH627" i="1"/>
  <c r="BG627" i="1"/>
  <c r="BH626" i="1"/>
  <c r="BG626" i="1"/>
  <c r="BH625" i="1"/>
  <c r="BG625" i="1"/>
  <c r="BH624" i="1"/>
  <c r="BG624" i="1"/>
  <c r="BH623" i="1"/>
  <c r="BG623" i="1"/>
  <c r="BH622" i="1"/>
  <c r="BG622" i="1"/>
  <c r="BH621" i="1"/>
  <c r="BG621" i="1"/>
  <c r="BH620" i="1"/>
  <c r="BG620" i="1"/>
  <c r="BH619" i="1"/>
  <c r="BG619" i="1"/>
  <c r="BH618" i="1"/>
  <c r="BG618" i="1"/>
  <c r="BH617" i="1"/>
  <c r="BG617" i="1"/>
  <c r="BH616" i="1"/>
  <c r="BG616" i="1"/>
  <c r="BH615" i="1"/>
  <c r="BG615" i="1"/>
  <c r="BH614" i="1"/>
  <c r="BG614" i="1"/>
  <c r="BH613" i="1"/>
  <c r="BG613" i="1"/>
  <c r="BH612" i="1"/>
  <c r="BG612" i="1"/>
  <c r="BH611" i="1"/>
  <c r="BG611" i="1"/>
  <c r="BH610" i="1"/>
  <c r="BG610" i="1"/>
  <c r="BH609" i="1"/>
  <c r="BG609" i="1"/>
  <c r="BH608" i="1"/>
  <c r="BG608" i="1"/>
  <c r="BH607" i="1"/>
  <c r="BG607" i="1"/>
  <c r="BH606" i="1"/>
  <c r="BG606" i="1"/>
  <c r="BH605" i="1"/>
  <c r="BG605" i="1"/>
  <c r="BH604" i="1"/>
  <c r="BG604" i="1"/>
  <c r="BH603" i="1"/>
  <c r="BG603" i="1"/>
  <c r="BH602" i="1"/>
  <c r="BG602" i="1"/>
  <c r="BH601" i="1"/>
  <c r="BG601" i="1"/>
  <c r="BH600" i="1"/>
  <c r="BG600" i="1"/>
  <c r="BH599" i="1"/>
  <c r="BG599" i="1"/>
  <c r="BH598" i="1"/>
  <c r="BG598" i="1"/>
  <c r="BH597" i="1"/>
  <c r="BG597" i="1"/>
  <c r="BH596" i="1"/>
  <c r="BG596" i="1"/>
  <c r="BH595" i="1"/>
  <c r="BG595" i="1"/>
  <c r="BH594" i="1"/>
  <c r="BG594" i="1"/>
  <c r="BH593" i="1"/>
  <c r="BG593" i="1"/>
  <c r="BH592" i="1"/>
  <c r="BG592" i="1"/>
  <c r="BH591" i="1"/>
  <c r="BG591" i="1"/>
  <c r="BH590" i="1"/>
  <c r="BG590" i="1"/>
  <c r="BH589" i="1"/>
  <c r="BG589" i="1"/>
  <c r="BH588" i="1"/>
  <c r="BG588" i="1"/>
  <c r="BH587" i="1"/>
  <c r="BG587" i="1"/>
  <c r="BH586" i="1"/>
  <c r="BG586" i="1"/>
  <c r="BH585" i="1"/>
  <c r="BG585" i="1"/>
  <c r="BH584" i="1"/>
  <c r="BG584" i="1"/>
  <c r="BH583" i="1"/>
  <c r="BG583" i="1"/>
  <c r="BH582" i="1"/>
  <c r="BG582" i="1"/>
  <c r="BH581" i="1"/>
  <c r="BG581" i="1"/>
  <c r="BH580" i="1"/>
  <c r="BG580" i="1"/>
  <c r="BH579" i="1"/>
  <c r="BG579" i="1"/>
  <c r="BH578" i="1"/>
  <c r="BG578" i="1"/>
  <c r="BH577" i="1"/>
  <c r="BG577" i="1"/>
  <c r="BH576" i="1"/>
  <c r="BG576" i="1"/>
  <c r="BH575" i="1"/>
  <c r="BG575" i="1"/>
  <c r="BH574" i="1"/>
  <c r="BG574" i="1"/>
  <c r="BH573" i="1"/>
  <c r="BG573" i="1"/>
  <c r="BH572" i="1"/>
  <c r="BG572" i="1"/>
  <c r="BH571" i="1"/>
  <c r="BG571" i="1"/>
  <c r="BH570" i="1"/>
  <c r="BG570" i="1"/>
  <c r="BH569" i="1"/>
  <c r="BG569" i="1"/>
  <c r="BH568" i="1"/>
  <c r="BG568" i="1"/>
  <c r="BH567" i="1"/>
  <c r="BG567" i="1"/>
  <c r="BH566" i="1"/>
  <c r="BG566" i="1"/>
  <c r="BH565" i="1"/>
  <c r="BG565" i="1"/>
  <c r="BH564" i="1"/>
  <c r="BG564" i="1"/>
  <c r="BH563" i="1"/>
  <c r="BG563" i="1"/>
  <c r="BH562" i="1"/>
  <c r="BG562" i="1"/>
  <c r="BH561" i="1"/>
  <c r="BG561" i="1"/>
  <c r="BH560" i="1"/>
  <c r="BG560" i="1"/>
  <c r="BH559" i="1"/>
  <c r="BG559" i="1"/>
  <c r="BH558" i="1"/>
  <c r="BG558" i="1"/>
  <c r="BH557" i="1"/>
  <c r="BG557" i="1"/>
  <c r="BH556" i="1"/>
  <c r="BG556" i="1"/>
  <c r="BH555" i="1"/>
  <c r="BG555" i="1"/>
  <c r="BH554" i="1"/>
  <c r="BG554" i="1"/>
  <c r="BH553" i="1"/>
  <c r="BG553" i="1"/>
  <c r="BH552" i="1"/>
  <c r="BG552" i="1"/>
  <c r="BH551" i="1"/>
  <c r="BG551" i="1"/>
  <c r="BH550" i="1"/>
  <c r="BG550" i="1"/>
  <c r="BH549" i="1"/>
  <c r="BG549" i="1"/>
  <c r="BH548" i="1"/>
  <c r="BG548" i="1"/>
  <c r="BH547" i="1"/>
  <c r="BG547" i="1"/>
  <c r="BH546" i="1"/>
  <c r="BG546" i="1"/>
  <c r="BH545" i="1"/>
  <c r="BG545" i="1"/>
  <c r="BH544" i="1"/>
  <c r="BG544" i="1"/>
  <c r="BH543" i="1"/>
  <c r="BG543" i="1"/>
  <c r="BH542" i="1"/>
  <c r="BG542" i="1"/>
  <c r="BH541" i="1"/>
  <c r="BG541" i="1"/>
  <c r="BH540" i="1"/>
  <c r="BG540" i="1"/>
  <c r="BH539" i="1"/>
  <c r="BG539" i="1"/>
  <c r="BH538" i="1"/>
  <c r="BG538" i="1"/>
  <c r="BH537" i="1"/>
  <c r="BG537" i="1"/>
  <c r="BH536" i="1"/>
  <c r="BG536" i="1"/>
  <c r="BH535" i="1"/>
  <c r="BG535" i="1"/>
  <c r="BH534" i="1"/>
  <c r="BG534" i="1"/>
  <c r="BH533" i="1"/>
  <c r="BG533" i="1"/>
  <c r="BH532" i="1"/>
  <c r="BG532" i="1"/>
  <c r="BH531" i="1"/>
  <c r="BG531" i="1"/>
  <c r="BH530" i="1"/>
  <c r="BG530" i="1"/>
  <c r="BH529" i="1"/>
  <c r="BG529" i="1"/>
  <c r="BH528" i="1"/>
  <c r="BG528" i="1"/>
  <c r="BH527" i="1"/>
  <c r="BG527" i="1"/>
  <c r="BH526" i="1"/>
  <c r="BG526" i="1"/>
  <c r="BH525" i="1"/>
  <c r="BG525" i="1"/>
  <c r="BH524" i="1"/>
  <c r="BG524" i="1"/>
  <c r="BH523" i="1"/>
  <c r="BG523" i="1"/>
  <c r="BH522" i="1"/>
  <c r="BG522" i="1"/>
  <c r="BH521" i="1"/>
  <c r="BG521" i="1"/>
  <c r="BH520" i="1"/>
  <c r="BG520" i="1"/>
  <c r="BH519" i="1"/>
  <c r="BG519" i="1"/>
  <c r="BH518" i="1"/>
  <c r="BG518" i="1"/>
  <c r="BH517" i="1"/>
  <c r="BG517" i="1"/>
  <c r="BH516" i="1"/>
  <c r="BG516" i="1"/>
  <c r="BH515" i="1"/>
  <c r="BG515" i="1"/>
  <c r="BH514" i="1"/>
  <c r="BG514" i="1"/>
  <c r="BH513" i="1"/>
  <c r="BG513" i="1"/>
  <c r="BH512" i="1"/>
  <c r="BG512" i="1"/>
  <c r="BH511" i="1"/>
  <c r="BG511" i="1"/>
  <c r="BH510" i="1"/>
  <c r="BG510" i="1"/>
  <c r="BH509" i="1"/>
  <c r="BG509" i="1"/>
  <c r="BH508" i="1"/>
  <c r="BG508" i="1"/>
  <c r="BH507" i="1"/>
  <c r="BG507" i="1"/>
  <c r="BH506" i="1"/>
  <c r="BG506" i="1"/>
  <c r="BH505" i="1"/>
  <c r="BG505" i="1"/>
  <c r="BH504" i="1"/>
  <c r="BG504" i="1"/>
  <c r="BH503" i="1"/>
  <c r="BG503" i="1"/>
  <c r="BH502" i="1"/>
  <c r="BG502" i="1"/>
  <c r="BH501" i="1"/>
  <c r="BG501" i="1"/>
  <c r="BH500" i="1"/>
  <c r="BG500" i="1"/>
  <c r="BH499" i="1"/>
  <c r="BG499" i="1"/>
  <c r="BH498" i="1"/>
  <c r="BG498" i="1"/>
  <c r="BH497" i="1"/>
  <c r="BG497" i="1"/>
  <c r="BH496" i="1"/>
  <c r="BG496" i="1"/>
  <c r="BH495" i="1"/>
  <c r="BG495" i="1"/>
  <c r="BH494" i="1"/>
  <c r="BG494" i="1"/>
  <c r="BH493" i="1"/>
  <c r="BG493" i="1"/>
  <c r="BH492" i="1"/>
  <c r="BG492" i="1"/>
  <c r="BH491" i="1"/>
  <c r="BG491" i="1"/>
  <c r="BH490" i="1"/>
  <c r="BG490" i="1"/>
  <c r="BH489" i="1"/>
  <c r="BG489" i="1"/>
  <c r="BH488" i="1"/>
  <c r="BG488" i="1"/>
  <c r="BH487" i="1"/>
  <c r="BG487" i="1"/>
  <c r="BH486" i="1"/>
  <c r="BG486" i="1"/>
  <c r="BH485" i="1"/>
  <c r="BG485" i="1"/>
  <c r="BH484" i="1"/>
  <c r="BG484" i="1"/>
  <c r="BH483" i="1"/>
  <c r="BG483" i="1"/>
  <c r="BH482" i="1"/>
  <c r="BG482" i="1"/>
  <c r="BH481" i="1"/>
  <c r="BG481" i="1"/>
  <c r="BH480" i="1"/>
  <c r="BG480" i="1"/>
  <c r="BH479" i="1"/>
  <c r="BG479" i="1"/>
  <c r="BH478" i="1"/>
  <c r="BG478" i="1"/>
  <c r="BH477" i="1"/>
  <c r="BG477" i="1"/>
  <c r="BH476" i="1"/>
  <c r="BG476" i="1"/>
  <c r="BH475" i="1"/>
  <c r="BG475" i="1"/>
  <c r="BH474" i="1"/>
  <c r="BG474" i="1"/>
  <c r="BH473" i="1"/>
  <c r="BG473" i="1"/>
  <c r="BH472" i="1"/>
  <c r="BG472" i="1"/>
  <c r="BH471" i="1"/>
  <c r="BG471" i="1"/>
  <c r="BH470" i="1"/>
  <c r="BG470" i="1"/>
  <c r="BH469" i="1"/>
  <c r="BG469" i="1"/>
  <c r="BH468" i="1"/>
  <c r="BG468" i="1"/>
  <c r="BH467" i="1"/>
  <c r="BG467" i="1"/>
  <c r="BH466" i="1"/>
  <c r="BG466" i="1"/>
  <c r="BH465" i="1"/>
  <c r="BG465" i="1"/>
  <c r="BH464" i="1"/>
  <c r="BG464" i="1"/>
  <c r="BH463" i="1"/>
  <c r="BG463" i="1"/>
  <c r="BH462" i="1"/>
  <c r="BG462" i="1"/>
  <c r="BH461" i="1"/>
  <c r="BG461" i="1"/>
  <c r="BH460" i="1"/>
  <c r="BG460" i="1"/>
  <c r="BH459" i="1"/>
  <c r="BG459" i="1"/>
  <c r="BH458" i="1"/>
  <c r="BG458" i="1"/>
  <c r="BH457" i="1"/>
  <c r="BG457" i="1"/>
  <c r="BH456" i="1"/>
  <c r="BG456" i="1"/>
  <c r="BH455" i="1"/>
  <c r="BG455" i="1"/>
  <c r="BH454" i="1"/>
  <c r="BG454" i="1"/>
  <c r="BH453" i="1"/>
  <c r="BG453" i="1"/>
  <c r="BH452" i="1"/>
  <c r="BG452" i="1"/>
  <c r="BH451" i="1"/>
  <c r="BG451" i="1"/>
  <c r="BH450" i="1"/>
  <c r="BG450" i="1"/>
  <c r="BH449" i="1"/>
  <c r="BG449" i="1"/>
  <c r="BH448" i="1"/>
  <c r="BG448" i="1"/>
  <c r="BH447" i="1"/>
  <c r="BG447" i="1"/>
  <c r="BH446" i="1"/>
  <c r="BG446" i="1"/>
  <c r="BH445" i="1"/>
  <c r="BG445" i="1"/>
  <c r="BH444" i="1"/>
  <c r="BG444" i="1"/>
  <c r="BH443" i="1"/>
  <c r="BG443" i="1"/>
  <c r="BH442" i="1"/>
  <c r="BG442" i="1"/>
  <c r="BH441" i="1"/>
  <c r="BG441" i="1"/>
  <c r="BH440" i="1"/>
  <c r="BG440" i="1"/>
  <c r="BH439" i="1"/>
  <c r="BG439" i="1"/>
  <c r="BH438" i="1"/>
  <c r="BG438" i="1"/>
  <c r="BH437" i="1"/>
  <c r="BG437" i="1"/>
  <c r="BH436" i="1"/>
  <c r="BG436" i="1"/>
  <c r="BH435" i="1"/>
  <c r="BG435" i="1"/>
  <c r="BH434" i="1"/>
  <c r="BG434" i="1"/>
  <c r="BH433" i="1"/>
  <c r="BG433" i="1"/>
  <c r="BH432" i="1"/>
  <c r="BG432" i="1"/>
  <c r="BH431" i="1"/>
  <c r="BG431" i="1"/>
  <c r="BH430" i="1"/>
  <c r="BG430" i="1"/>
  <c r="BH429" i="1"/>
  <c r="BG429" i="1"/>
  <c r="BH428" i="1"/>
  <c r="BG428" i="1"/>
  <c r="BH427" i="1"/>
  <c r="BG427" i="1"/>
  <c r="BH426" i="1"/>
  <c r="BG426" i="1"/>
  <c r="BH425" i="1"/>
  <c r="BG425" i="1"/>
  <c r="BH424" i="1"/>
  <c r="BG424" i="1"/>
  <c r="BH423" i="1"/>
  <c r="BG423" i="1"/>
  <c r="BH422" i="1"/>
  <c r="BG422" i="1"/>
  <c r="BH421" i="1"/>
  <c r="BG421" i="1"/>
  <c r="BH420" i="1"/>
  <c r="BG420" i="1"/>
  <c r="BH419" i="1"/>
  <c r="BG419" i="1"/>
  <c r="BH418" i="1"/>
  <c r="BG418" i="1"/>
  <c r="BH417" i="1"/>
  <c r="BG417" i="1"/>
  <c r="BH416" i="1"/>
  <c r="BG416" i="1"/>
  <c r="BH415" i="1"/>
  <c r="BG415" i="1"/>
  <c r="BH414" i="1"/>
  <c r="BG414" i="1"/>
  <c r="BH413" i="1"/>
  <c r="BG413" i="1"/>
  <c r="BH412" i="1"/>
  <c r="BG412" i="1"/>
  <c r="BH411" i="1"/>
  <c r="BG411" i="1"/>
  <c r="BH410" i="1"/>
  <c r="BG410" i="1"/>
  <c r="BH409" i="1"/>
  <c r="BG409" i="1"/>
  <c r="BH408" i="1"/>
  <c r="BG408" i="1"/>
  <c r="BH407" i="1"/>
  <c r="BG407" i="1"/>
  <c r="BH406" i="1"/>
  <c r="BG406" i="1"/>
  <c r="BH405" i="1"/>
  <c r="BG405" i="1"/>
  <c r="BH404" i="1"/>
  <c r="BG404" i="1"/>
  <c r="BH403" i="1"/>
  <c r="BG403" i="1"/>
  <c r="BH402" i="1"/>
  <c r="BG402" i="1"/>
  <c r="BH401" i="1"/>
  <c r="BG401" i="1"/>
  <c r="BH400" i="1"/>
  <c r="BG400" i="1"/>
  <c r="BH399" i="1"/>
  <c r="BG399" i="1"/>
  <c r="BH398" i="1"/>
  <c r="BG398" i="1"/>
  <c r="BH397" i="1"/>
  <c r="BG397" i="1"/>
  <c r="BH396" i="1"/>
  <c r="BG396" i="1"/>
  <c r="BH395" i="1"/>
  <c r="BG395" i="1"/>
  <c r="BH394" i="1"/>
  <c r="BG394" i="1"/>
  <c r="BH393" i="1"/>
  <c r="BG393" i="1"/>
  <c r="BH392" i="1"/>
  <c r="BG392" i="1"/>
  <c r="BH391" i="1"/>
  <c r="BG391" i="1"/>
  <c r="BH390" i="1"/>
  <c r="BG390" i="1"/>
  <c r="BH389" i="1"/>
  <c r="BG389" i="1"/>
  <c r="BH388" i="1"/>
  <c r="BG388" i="1"/>
  <c r="BH387" i="1"/>
  <c r="BG387" i="1"/>
  <c r="BH386" i="1"/>
  <c r="BG386" i="1"/>
  <c r="BH385" i="1"/>
  <c r="BG385" i="1"/>
  <c r="BH384" i="1"/>
  <c r="BG384" i="1"/>
  <c r="BH383" i="1"/>
  <c r="BG383" i="1"/>
  <c r="BH382" i="1"/>
  <c r="BG382" i="1"/>
  <c r="BH381" i="1"/>
  <c r="BG381" i="1"/>
  <c r="BH380" i="1"/>
  <c r="BG380" i="1"/>
  <c r="BH379" i="1"/>
  <c r="BG379" i="1"/>
  <c r="BH378" i="1"/>
  <c r="BG378" i="1"/>
  <c r="BH377" i="1"/>
  <c r="BG377" i="1"/>
  <c r="BH376" i="1"/>
  <c r="BG376" i="1"/>
  <c r="BH375" i="1"/>
  <c r="BG375" i="1"/>
  <c r="BH374" i="1"/>
  <c r="BG374" i="1"/>
  <c r="BH373" i="1"/>
  <c r="BG373" i="1"/>
  <c r="BH372" i="1"/>
  <c r="BG372" i="1"/>
  <c r="BH371" i="1"/>
  <c r="BG371" i="1"/>
  <c r="BH370" i="1"/>
  <c r="BG370" i="1"/>
  <c r="BH369" i="1"/>
  <c r="BG369" i="1"/>
  <c r="BH368" i="1"/>
  <c r="BG368" i="1"/>
  <c r="BH367" i="1"/>
  <c r="BG367" i="1"/>
  <c r="BH366" i="1"/>
  <c r="BG366" i="1"/>
  <c r="BH365" i="1"/>
  <c r="BG365" i="1"/>
  <c r="BH364" i="1"/>
  <c r="BG364" i="1"/>
  <c r="BH363" i="1"/>
  <c r="BG363" i="1"/>
  <c r="BH362" i="1"/>
  <c r="BG362" i="1"/>
  <c r="BH361" i="1"/>
  <c r="BG361" i="1"/>
  <c r="BH360" i="1"/>
  <c r="BG360" i="1"/>
  <c r="BH359" i="1"/>
  <c r="BG359" i="1"/>
  <c r="BH358" i="1"/>
  <c r="BG358" i="1"/>
  <c r="BH357" i="1"/>
  <c r="BG357" i="1"/>
  <c r="BH356" i="1"/>
  <c r="BG356" i="1"/>
  <c r="BH355" i="1"/>
  <c r="BG355" i="1"/>
  <c r="BH354" i="1"/>
  <c r="BG354" i="1"/>
  <c r="BH353" i="1"/>
  <c r="BG353" i="1"/>
  <c r="BH352" i="1"/>
  <c r="BG352" i="1"/>
  <c r="BH351" i="1"/>
  <c r="BG351" i="1"/>
  <c r="BH350" i="1"/>
  <c r="BG350" i="1"/>
  <c r="BH349" i="1"/>
  <c r="BG349" i="1"/>
  <c r="BH348" i="1"/>
  <c r="BG348" i="1"/>
  <c r="BH347" i="1"/>
  <c r="BG347" i="1"/>
  <c r="BH346" i="1"/>
  <c r="BG346" i="1"/>
  <c r="BH345" i="1"/>
  <c r="BG345" i="1"/>
  <c r="BH344" i="1"/>
  <c r="BG344" i="1"/>
  <c r="BH343" i="1"/>
  <c r="BG343" i="1"/>
  <c r="BH342" i="1"/>
  <c r="BG342" i="1"/>
  <c r="BH341" i="1"/>
  <c r="BG341" i="1"/>
  <c r="BH340" i="1"/>
  <c r="BG340" i="1"/>
  <c r="BH339" i="1"/>
  <c r="BG339" i="1"/>
  <c r="BH338" i="1"/>
  <c r="BG338" i="1"/>
  <c r="BH337" i="1"/>
  <c r="BG337" i="1"/>
  <c r="BH336" i="1"/>
  <c r="BG336" i="1"/>
  <c r="BH335" i="1"/>
  <c r="BG335" i="1"/>
  <c r="BH334" i="1"/>
  <c r="BG334" i="1"/>
  <c r="BH333" i="1"/>
  <c r="BG333" i="1"/>
  <c r="BH332" i="1"/>
  <c r="BG332" i="1"/>
  <c r="BH331" i="1"/>
  <c r="BG331" i="1"/>
  <c r="BH330" i="1"/>
  <c r="BG330" i="1"/>
  <c r="BH329" i="1"/>
  <c r="BG329" i="1"/>
  <c r="BH328" i="1"/>
  <c r="BG328" i="1"/>
  <c r="BH327" i="1"/>
  <c r="BG327" i="1"/>
  <c r="BH326" i="1"/>
  <c r="BG326" i="1"/>
  <c r="BH325" i="1"/>
  <c r="BG325" i="1"/>
  <c r="BH324" i="1"/>
  <c r="BG324" i="1"/>
  <c r="BH323" i="1"/>
  <c r="BG323" i="1"/>
  <c r="BH322" i="1"/>
  <c r="BG322" i="1"/>
  <c r="BH321" i="1"/>
  <c r="BG321" i="1"/>
  <c r="BH320" i="1"/>
  <c r="BG320" i="1"/>
  <c r="BH319" i="1"/>
  <c r="BG319" i="1"/>
  <c r="BH318" i="1"/>
  <c r="BG318" i="1"/>
  <c r="BH317" i="1"/>
  <c r="BG317" i="1"/>
  <c r="BH316" i="1"/>
  <c r="BG316" i="1"/>
  <c r="BH315" i="1"/>
  <c r="BG315" i="1"/>
  <c r="BH314" i="1"/>
  <c r="BG314" i="1"/>
  <c r="BH313" i="1"/>
  <c r="BG313" i="1"/>
  <c r="BH312" i="1"/>
  <c r="BG312" i="1"/>
  <c r="BH311" i="1"/>
  <c r="BG311" i="1"/>
  <c r="BH310" i="1"/>
  <c r="BG310" i="1"/>
  <c r="BH309" i="1"/>
  <c r="BG309" i="1"/>
  <c r="BH308" i="1"/>
  <c r="BG308" i="1"/>
  <c r="BH307" i="1"/>
  <c r="BG307" i="1"/>
  <c r="BH306" i="1"/>
  <c r="BG306" i="1"/>
  <c r="BH305" i="1"/>
  <c r="BG305" i="1"/>
  <c r="BH304" i="1"/>
  <c r="BG304" i="1"/>
  <c r="BH303" i="1"/>
  <c r="BG303" i="1"/>
  <c r="BH302" i="1"/>
  <c r="BG302" i="1"/>
  <c r="BH301" i="1"/>
  <c r="BG301" i="1"/>
  <c r="BH300" i="1"/>
  <c r="BG300" i="1"/>
  <c r="BH299" i="1"/>
  <c r="BG299" i="1"/>
  <c r="BH298" i="1"/>
  <c r="BG298" i="1"/>
  <c r="BH297" i="1"/>
  <c r="BG297" i="1"/>
  <c r="BH296" i="1"/>
  <c r="BG296" i="1"/>
  <c r="BH295" i="1"/>
  <c r="BG295" i="1"/>
  <c r="BH294" i="1"/>
  <c r="BG294" i="1"/>
  <c r="BH293" i="1"/>
  <c r="BG293" i="1"/>
  <c r="BH292" i="1"/>
  <c r="BG292" i="1"/>
  <c r="BH291" i="1"/>
  <c r="BG291" i="1"/>
  <c r="BH290" i="1"/>
  <c r="BG290" i="1"/>
  <c r="BH289" i="1"/>
  <c r="BG289" i="1"/>
  <c r="BH288" i="1"/>
  <c r="BG288" i="1"/>
  <c r="BH287" i="1"/>
  <c r="BG287" i="1"/>
  <c r="BH286" i="1"/>
  <c r="BG286" i="1"/>
  <c r="BH285" i="1"/>
  <c r="BG285" i="1"/>
  <c r="BH284" i="1"/>
  <c r="BG284" i="1"/>
  <c r="BH283" i="1"/>
  <c r="BG283" i="1"/>
  <c r="BH282" i="1"/>
  <c r="BG282" i="1"/>
  <c r="BH281" i="1"/>
  <c r="BG281" i="1"/>
  <c r="BH280" i="1"/>
  <c r="BG280" i="1"/>
  <c r="BH279" i="1"/>
  <c r="BG279" i="1"/>
  <c r="BH278" i="1"/>
  <c r="BG278" i="1"/>
  <c r="BH277" i="1"/>
  <c r="BG277" i="1"/>
  <c r="BH276" i="1"/>
  <c r="BG276" i="1"/>
  <c r="BH275" i="1"/>
  <c r="BG275" i="1"/>
  <c r="BH274" i="1"/>
  <c r="BG274" i="1"/>
  <c r="BH273" i="1"/>
  <c r="BG273" i="1"/>
  <c r="BH272" i="1"/>
  <c r="BG272" i="1"/>
  <c r="BH271" i="1"/>
  <c r="BG271" i="1"/>
  <c r="BH270" i="1"/>
  <c r="BG270" i="1"/>
  <c r="BH269" i="1"/>
  <c r="BG269" i="1"/>
  <c r="BH268" i="1"/>
  <c r="BG268" i="1"/>
  <c r="BH267" i="1"/>
  <c r="BG267" i="1"/>
  <c r="BH266" i="1"/>
  <c r="BG266" i="1"/>
  <c r="BH265" i="1"/>
  <c r="BG265" i="1"/>
  <c r="BH264" i="1"/>
  <c r="BG264" i="1"/>
  <c r="BH263" i="1"/>
  <c r="BG263" i="1"/>
  <c r="BH262" i="1"/>
  <c r="BG262" i="1"/>
  <c r="BH261" i="1"/>
  <c r="BG261" i="1"/>
  <c r="BH260" i="1"/>
  <c r="BG260" i="1"/>
  <c r="BH259" i="1"/>
  <c r="BG259" i="1"/>
  <c r="BH258" i="1"/>
  <c r="BG258" i="1"/>
  <c r="BH257" i="1"/>
  <c r="BG257" i="1"/>
  <c r="BH256" i="1"/>
  <c r="BG256" i="1"/>
  <c r="BH255" i="1"/>
  <c r="BG255" i="1"/>
  <c r="BH254" i="1"/>
  <c r="BG254" i="1"/>
  <c r="BH253" i="1"/>
  <c r="BG253" i="1"/>
  <c r="BH252" i="1"/>
  <c r="BG252" i="1"/>
  <c r="BH251" i="1"/>
  <c r="BG251" i="1"/>
  <c r="BH250" i="1"/>
  <c r="BG250" i="1"/>
  <c r="BH249" i="1"/>
  <c r="BG249" i="1"/>
  <c r="BH248" i="1"/>
  <c r="BG248" i="1"/>
  <c r="BH247" i="1"/>
  <c r="BG247" i="1"/>
  <c r="BH246" i="1"/>
  <c r="BG246" i="1"/>
  <c r="BH245" i="1"/>
  <c r="BG245" i="1"/>
  <c r="BH244" i="1"/>
  <c r="BG244" i="1"/>
  <c r="BH243" i="1"/>
  <c r="BG243" i="1"/>
  <c r="BH242" i="1"/>
  <c r="BG242" i="1"/>
  <c r="BH241" i="1"/>
  <c r="BG241" i="1"/>
  <c r="BH240" i="1"/>
  <c r="BG240" i="1"/>
  <c r="BH239" i="1"/>
  <c r="BG239" i="1"/>
  <c r="BH238" i="1"/>
  <c r="BG238" i="1"/>
  <c r="BH237" i="1"/>
  <c r="BG237" i="1"/>
  <c r="BH236" i="1"/>
  <c r="BG236" i="1"/>
  <c r="BH235" i="1"/>
  <c r="BG235" i="1"/>
  <c r="BH234" i="1"/>
  <c r="BG234" i="1"/>
  <c r="BH233" i="1"/>
  <c r="BG233" i="1"/>
  <c r="BH232" i="1"/>
  <c r="BG232" i="1"/>
  <c r="BH231" i="1"/>
  <c r="BG231" i="1"/>
  <c r="BH230" i="1"/>
  <c r="BG230" i="1"/>
  <c r="BH229" i="1"/>
  <c r="BG229" i="1"/>
  <c r="BH228" i="1"/>
  <c r="BG228" i="1"/>
  <c r="BH227" i="1"/>
  <c r="BG227" i="1"/>
  <c r="BH226" i="1"/>
  <c r="BG226" i="1"/>
  <c r="BH225" i="1"/>
  <c r="BG225" i="1"/>
  <c r="BH224" i="1"/>
  <c r="BG224" i="1"/>
  <c r="BH223" i="1"/>
  <c r="BG223" i="1"/>
  <c r="BH222" i="1"/>
  <c r="BG222" i="1"/>
  <c r="BH221" i="1"/>
  <c r="BG221" i="1"/>
  <c r="BH220" i="1"/>
  <c r="BG220" i="1"/>
  <c r="BH219" i="1"/>
  <c r="BG219" i="1"/>
  <c r="BH218" i="1"/>
  <c r="BG218" i="1"/>
  <c r="BH217" i="1"/>
  <c r="BG217" i="1"/>
  <c r="BH216" i="1"/>
  <c r="BG216" i="1"/>
  <c r="BH215" i="1"/>
  <c r="BG215" i="1"/>
  <c r="BH214" i="1"/>
  <c r="BG214" i="1"/>
  <c r="BH213" i="1"/>
  <c r="BG213" i="1"/>
  <c r="BH212" i="1"/>
  <c r="BG212" i="1"/>
  <c r="BH211" i="1"/>
  <c r="BG211" i="1"/>
  <c r="BH210" i="1"/>
  <c r="BG210" i="1"/>
  <c r="BH209" i="1"/>
  <c r="BG209" i="1"/>
  <c r="BH208" i="1"/>
  <c r="BG208" i="1"/>
  <c r="BH207" i="1"/>
  <c r="BG207" i="1"/>
  <c r="BH206" i="1"/>
  <c r="BG206" i="1"/>
  <c r="BH205" i="1"/>
  <c r="BG205" i="1"/>
  <c r="BH204" i="1"/>
  <c r="BG204" i="1"/>
  <c r="BH203" i="1"/>
  <c r="BG203" i="1"/>
  <c r="BH202" i="1"/>
  <c r="BG202" i="1"/>
  <c r="BH201" i="1"/>
  <c r="BG201" i="1"/>
  <c r="BH200" i="1"/>
  <c r="BG200" i="1"/>
  <c r="BH199" i="1"/>
  <c r="BG199" i="1"/>
  <c r="BH198" i="1"/>
  <c r="BG198" i="1"/>
  <c r="BH197" i="1"/>
  <c r="BG197" i="1"/>
  <c r="BH196" i="1"/>
  <c r="BG196" i="1"/>
  <c r="BH195" i="1"/>
  <c r="BG195" i="1"/>
  <c r="BH194" i="1"/>
  <c r="BG194" i="1"/>
  <c r="BH193" i="1"/>
  <c r="BG193" i="1"/>
  <c r="BH192" i="1"/>
  <c r="BG192" i="1"/>
  <c r="BH191" i="1"/>
  <c r="BG191" i="1"/>
  <c r="BH190" i="1"/>
  <c r="BG190" i="1"/>
  <c r="BH189" i="1"/>
  <c r="BG189" i="1"/>
  <c r="BH188" i="1"/>
  <c r="BG188" i="1"/>
  <c r="BH187" i="1"/>
  <c r="BG187" i="1"/>
  <c r="BH186" i="1"/>
  <c r="BG186" i="1"/>
  <c r="BH185" i="1"/>
  <c r="BG185" i="1"/>
  <c r="BH184" i="1"/>
  <c r="BG184" i="1"/>
  <c r="BH183" i="1"/>
  <c r="BG183" i="1"/>
  <c r="BH182" i="1"/>
  <c r="BG182" i="1"/>
  <c r="BH181" i="1"/>
  <c r="BG181" i="1"/>
  <c r="BH180" i="1"/>
  <c r="BG180" i="1"/>
  <c r="BH179" i="1"/>
  <c r="BG179" i="1"/>
  <c r="BH178" i="1"/>
  <c r="BG178" i="1"/>
  <c r="BH177" i="1"/>
  <c r="BG177" i="1"/>
  <c r="BH176" i="1"/>
  <c r="BG176" i="1"/>
  <c r="BH175" i="1"/>
  <c r="BG175" i="1"/>
  <c r="BH174" i="1"/>
  <c r="BG174" i="1"/>
  <c r="BH173" i="1"/>
  <c r="BG173" i="1"/>
  <c r="BH172" i="1"/>
  <c r="BG172" i="1"/>
  <c r="BH171" i="1"/>
  <c r="BG171" i="1"/>
  <c r="BH170" i="1"/>
  <c r="BG170" i="1"/>
  <c r="BH169" i="1"/>
  <c r="BG169" i="1"/>
  <c r="BH168" i="1"/>
  <c r="BG168" i="1"/>
  <c r="BH167" i="1"/>
  <c r="BG167" i="1"/>
  <c r="BH166" i="1"/>
  <c r="BG166" i="1"/>
  <c r="BH165" i="1"/>
  <c r="BG165" i="1"/>
  <c r="BH164" i="1"/>
  <c r="BG164" i="1"/>
  <c r="BH163" i="1"/>
  <c r="BG163" i="1"/>
  <c r="BH162" i="1"/>
  <c r="BG162" i="1"/>
  <c r="BH161" i="1"/>
  <c r="BG161" i="1"/>
  <c r="BH160" i="1"/>
  <c r="BG160" i="1"/>
  <c r="BH159" i="1"/>
  <c r="BG159" i="1"/>
  <c r="BH158" i="1"/>
  <c r="BG158" i="1"/>
  <c r="BH157" i="1"/>
  <c r="BG157" i="1"/>
  <c r="BH156" i="1"/>
  <c r="BG156" i="1"/>
  <c r="BH155" i="1"/>
  <c r="BG155" i="1"/>
  <c r="BH154" i="1"/>
  <c r="BG154" i="1"/>
  <c r="BH153" i="1"/>
  <c r="BG153" i="1"/>
  <c r="BH152" i="1"/>
  <c r="BG152" i="1"/>
  <c r="BH151" i="1"/>
  <c r="BG151" i="1"/>
  <c r="BH150" i="1"/>
  <c r="BG150" i="1"/>
  <c r="BH149" i="1"/>
  <c r="BG149" i="1"/>
  <c r="BH148" i="1"/>
  <c r="BG148" i="1"/>
  <c r="BH147" i="1"/>
  <c r="BG147" i="1"/>
  <c r="BH146" i="1"/>
  <c r="BG146" i="1"/>
  <c r="BH145" i="1"/>
  <c r="BG145" i="1"/>
  <c r="BH144" i="1"/>
  <c r="BG144" i="1"/>
  <c r="BH143" i="1"/>
  <c r="BG143" i="1"/>
  <c r="BH142" i="1"/>
  <c r="BG142" i="1"/>
  <c r="BH141" i="1"/>
  <c r="BG141" i="1"/>
  <c r="BH140" i="1"/>
  <c r="BG140" i="1"/>
  <c r="BH139" i="1"/>
  <c r="BG139" i="1"/>
  <c r="BH138" i="1"/>
  <c r="BG138" i="1"/>
  <c r="BH137" i="1"/>
  <c r="BG137" i="1"/>
  <c r="BH136" i="1"/>
  <c r="BG136" i="1"/>
  <c r="BH135" i="1"/>
  <c r="BG135" i="1"/>
  <c r="BH134" i="1"/>
  <c r="BG134" i="1"/>
  <c r="BH133" i="1"/>
  <c r="BG133" i="1"/>
  <c r="BH132" i="1"/>
  <c r="BG132" i="1"/>
  <c r="BH131" i="1"/>
  <c r="BG131" i="1"/>
  <c r="BH130" i="1"/>
  <c r="BG130" i="1"/>
  <c r="BH129" i="1"/>
  <c r="BG129" i="1"/>
  <c r="BH128" i="1"/>
  <c r="BG128" i="1"/>
  <c r="BH127" i="1"/>
  <c r="BG127" i="1"/>
  <c r="BH126" i="1"/>
  <c r="BG126" i="1"/>
  <c r="BH125" i="1"/>
  <c r="BG125" i="1"/>
  <c r="BH124" i="1"/>
  <c r="BG124" i="1"/>
  <c r="BH123" i="1"/>
  <c r="BG123" i="1"/>
  <c r="BH122" i="1"/>
  <c r="BG122" i="1"/>
  <c r="BH121" i="1"/>
  <c r="BG121" i="1"/>
  <c r="BH120" i="1"/>
  <c r="BG120" i="1"/>
  <c r="BH119" i="1"/>
  <c r="BG119" i="1"/>
  <c r="BH118" i="1"/>
  <c r="BG118" i="1"/>
  <c r="BH117" i="1"/>
  <c r="BG117" i="1"/>
  <c r="BH116" i="1"/>
  <c r="BG116" i="1"/>
  <c r="BH115" i="1"/>
  <c r="BG115" i="1"/>
  <c r="BH114" i="1"/>
  <c r="BG114" i="1"/>
  <c r="BH113" i="1"/>
  <c r="BG113" i="1"/>
  <c r="BH112" i="1"/>
  <c r="BG112" i="1"/>
  <c r="BH111" i="1"/>
  <c r="BG111" i="1"/>
  <c r="BH110" i="1"/>
  <c r="BG110" i="1"/>
  <c r="BH109" i="1"/>
  <c r="BG109" i="1"/>
  <c r="BH108" i="1"/>
  <c r="BG108" i="1"/>
  <c r="BH107" i="1"/>
  <c r="BG107" i="1"/>
  <c r="BH106" i="1"/>
  <c r="BG106" i="1"/>
  <c r="BH105" i="1"/>
  <c r="BG105" i="1"/>
  <c r="BH104" i="1"/>
  <c r="BG104" i="1"/>
  <c r="BH103" i="1"/>
  <c r="BG103" i="1"/>
  <c r="BH102" i="1"/>
  <c r="BG102" i="1"/>
  <c r="BH101" i="1"/>
  <c r="BG101" i="1"/>
  <c r="BH100" i="1"/>
  <c r="BG100" i="1"/>
  <c r="BH99" i="1"/>
  <c r="BG99" i="1"/>
  <c r="BH98" i="1"/>
  <c r="BG98" i="1"/>
  <c r="BH97" i="1"/>
  <c r="BG97" i="1"/>
  <c r="BH96" i="1"/>
  <c r="BG96" i="1"/>
  <c r="BH95" i="1"/>
  <c r="BG95" i="1"/>
  <c r="BH94" i="1"/>
  <c r="BG94" i="1"/>
  <c r="BH93" i="1"/>
  <c r="BG93" i="1"/>
  <c r="BH92" i="1"/>
  <c r="BG92" i="1"/>
  <c r="BH91" i="1"/>
  <c r="BG91" i="1"/>
  <c r="BH90" i="1"/>
  <c r="BG90" i="1"/>
  <c r="BH89" i="1"/>
  <c r="BG89" i="1"/>
  <c r="BH88" i="1"/>
  <c r="BG88" i="1"/>
  <c r="BH87" i="1"/>
  <c r="BG87" i="1"/>
  <c r="BH86" i="1"/>
  <c r="BG86" i="1"/>
  <c r="BH85" i="1"/>
  <c r="BG85" i="1"/>
  <c r="BH84" i="1"/>
  <c r="BG84" i="1"/>
  <c r="BH83" i="1"/>
  <c r="BG83" i="1"/>
  <c r="BH82" i="1"/>
  <c r="BG82" i="1"/>
  <c r="BH81" i="1"/>
  <c r="BG81" i="1"/>
  <c r="BH80" i="1"/>
  <c r="BG80" i="1"/>
  <c r="BH79" i="1"/>
  <c r="BG79" i="1"/>
  <c r="BH78" i="1"/>
  <c r="BG78" i="1"/>
  <c r="BH77" i="1"/>
  <c r="BG77" i="1"/>
  <c r="BH76" i="1"/>
  <c r="BG76" i="1"/>
  <c r="BH75" i="1"/>
  <c r="BG75" i="1"/>
  <c r="BH74" i="1"/>
  <c r="BG74" i="1"/>
  <c r="BH73" i="1"/>
  <c r="BG73" i="1"/>
  <c r="BH72" i="1"/>
  <c r="BG72" i="1"/>
  <c r="BH71" i="1"/>
  <c r="BG71" i="1"/>
  <c r="BH70" i="1"/>
  <c r="BG70" i="1"/>
  <c r="BH69" i="1"/>
  <c r="BG69" i="1"/>
  <c r="BH68" i="1"/>
  <c r="BG68" i="1"/>
  <c r="BH67" i="1"/>
  <c r="BG67" i="1"/>
  <c r="BH66" i="1"/>
  <c r="BG66" i="1"/>
  <c r="BH65" i="1"/>
  <c r="BG65" i="1"/>
  <c r="BH64" i="1"/>
  <c r="BG64" i="1"/>
  <c r="BH63" i="1"/>
  <c r="BG63" i="1"/>
  <c r="BH62" i="1"/>
  <c r="BG62" i="1"/>
  <c r="BH61" i="1"/>
  <c r="BG61" i="1"/>
  <c r="BH60" i="1"/>
  <c r="BG60" i="1"/>
  <c r="BH59" i="1"/>
  <c r="BG59" i="1"/>
  <c r="BH58" i="1"/>
  <c r="BG58" i="1"/>
  <c r="BH57" i="1"/>
  <c r="BG57" i="1"/>
  <c r="BH56" i="1"/>
  <c r="BG56" i="1"/>
  <c r="BH55" i="1"/>
  <c r="BG55" i="1"/>
  <c r="BH54" i="1"/>
  <c r="BG54" i="1"/>
  <c r="BH53" i="1"/>
  <c r="BG53" i="1"/>
  <c r="BH52" i="1"/>
  <c r="BG52" i="1"/>
  <c r="BH51" i="1"/>
  <c r="BG51" i="1"/>
  <c r="BH50" i="1"/>
  <c r="BG50" i="1"/>
  <c r="BH49" i="1"/>
  <c r="BG49" i="1"/>
  <c r="BH48" i="1"/>
  <c r="BG48" i="1"/>
  <c r="BH47" i="1"/>
  <c r="BG47" i="1"/>
  <c r="BH46" i="1"/>
  <c r="BG46" i="1"/>
  <c r="BH45" i="1"/>
  <c r="BG45" i="1"/>
  <c r="BH44" i="1"/>
  <c r="BG44" i="1"/>
  <c r="BH43" i="1"/>
  <c r="BG43" i="1"/>
  <c r="BH42" i="1"/>
  <c r="BG42" i="1"/>
  <c r="BH41" i="1"/>
  <c r="BG41" i="1"/>
  <c r="BH40" i="1"/>
  <c r="BG40" i="1"/>
  <c r="BH39" i="1"/>
  <c r="BG39" i="1"/>
  <c r="BH38" i="1"/>
  <c r="BG38" i="1"/>
  <c r="BH37" i="1"/>
  <c r="BG37" i="1"/>
  <c r="BH36" i="1"/>
  <c r="BG36" i="1"/>
  <c r="BH35" i="1"/>
  <c r="BG35" i="1"/>
  <c r="BH34" i="1"/>
  <c r="BG34" i="1"/>
  <c r="BH33" i="1"/>
  <c r="BG33" i="1"/>
  <c r="BH32" i="1"/>
  <c r="BG32" i="1"/>
  <c r="BH31" i="1"/>
  <c r="BG31" i="1"/>
  <c r="BH30" i="1"/>
  <c r="BG30" i="1"/>
  <c r="BH29" i="1"/>
  <c r="BG29" i="1"/>
  <c r="BH28" i="1"/>
  <c r="BG28" i="1"/>
  <c r="BH27" i="1"/>
  <c r="BG27" i="1"/>
  <c r="BH26" i="1"/>
  <c r="BG26" i="1"/>
  <c r="BH25" i="1"/>
  <c r="BG25" i="1"/>
  <c r="BH24" i="1"/>
  <c r="BG24" i="1"/>
  <c r="BH23" i="1"/>
  <c r="BG23" i="1"/>
  <c r="BH22" i="1"/>
  <c r="BG22" i="1"/>
  <c r="BH21" i="1"/>
  <c r="BG21" i="1"/>
  <c r="BH20" i="1"/>
  <c r="BG20" i="1"/>
  <c r="BH19" i="1"/>
  <c r="BG19" i="1"/>
  <c r="BH18" i="1"/>
  <c r="BG18" i="1"/>
  <c r="BH17" i="1"/>
  <c r="BG17" i="1"/>
  <c r="BH16" i="1"/>
  <c r="BG16" i="1"/>
  <c r="BH15" i="1"/>
  <c r="BG15" i="1"/>
  <c r="BH14" i="1"/>
  <c r="BG14" i="1"/>
  <c r="BH13" i="1"/>
  <c r="BG13" i="1"/>
  <c r="BH12" i="1"/>
  <c r="BG12" i="1"/>
  <c r="BH11" i="1"/>
  <c r="BG11" i="1"/>
  <c r="BH10" i="1"/>
  <c r="BG10" i="1"/>
  <c r="BH9" i="1"/>
  <c r="BG9" i="1"/>
  <c r="BH8" i="1"/>
  <c r="BG8" i="1"/>
  <c r="BH7" i="1"/>
  <c r="BG7" i="1"/>
  <c r="AZ941" i="1"/>
  <c r="AY941" i="1"/>
  <c r="AZ940" i="1"/>
  <c r="AY940" i="1"/>
  <c r="AZ939" i="1"/>
  <c r="AY939" i="1"/>
  <c r="AZ938" i="1"/>
  <c r="AY938" i="1"/>
  <c r="AZ937" i="1"/>
  <c r="AY937" i="1"/>
  <c r="AZ936" i="1"/>
  <c r="AY936" i="1"/>
  <c r="AZ935" i="1"/>
  <c r="AY935" i="1"/>
  <c r="AZ934" i="1"/>
  <c r="AY934" i="1"/>
  <c r="AZ933" i="1"/>
  <c r="AY933" i="1"/>
  <c r="AZ932" i="1"/>
  <c r="AY932" i="1"/>
  <c r="AZ931" i="1"/>
  <c r="AY931" i="1"/>
  <c r="AZ930" i="1"/>
  <c r="AY930" i="1"/>
  <c r="AZ929" i="1"/>
  <c r="AY929" i="1"/>
  <c r="AZ928" i="1"/>
  <c r="AY928" i="1"/>
  <c r="AZ927" i="1"/>
  <c r="AY927" i="1"/>
  <c r="AZ926" i="1"/>
  <c r="AY926" i="1"/>
  <c r="AZ925" i="1"/>
  <c r="AY925" i="1"/>
  <c r="AZ924" i="1"/>
  <c r="AY924" i="1"/>
  <c r="AZ923" i="1"/>
  <c r="AY923" i="1"/>
  <c r="AZ922" i="1"/>
  <c r="AY922" i="1"/>
  <c r="AZ921" i="1"/>
  <c r="AY921" i="1"/>
  <c r="AZ920" i="1"/>
  <c r="AY920" i="1"/>
  <c r="AZ919" i="1"/>
  <c r="AY919" i="1"/>
  <c r="AZ918" i="1"/>
  <c r="AY918" i="1"/>
  <c r="AZ917" i="1"/>
  <c r="AY917" i="1"/>
  <c r="AZ916" i="1"/>
  <c r="AY916" i="1"/>
  <c r="AZ915" i="1"/>
  <c r="AY915" i="1"/>
  <c r="AZ914" i="1"/>
  <c r="AY914" i="1"/>
  <c r="AZ913" i="1"/>
  <c r="AY913" i="1"/>
  <c r="AZ912" i="1"/>
  <c r="AY912" i="1"/>
  <c r="AZ911" i="1"/>
  <c r="AY911" i="1"/>
  <c r="AZ910" i="1"/>
  <c r="AY910" i="1"/>
  <c r="AZ909" i="1"/>
  <c r="AY909" i="1"/>
  <c r="AZ908" i="1"/>
  <c r="AY908" i="1"/>
  <c r="AZ907" i="1"/>
  <c r="AY907" i="1"/>
  <c r="AZ906" i="1"/>
  <c r="AY906" i="1"/>
  <c r="AZ905" i="1"/>
  <c r="AY905" i="1"/>
  <c r="AZ904" i="1"/>
  <c r="AY904" i="1"/>
  <c r="AZ903" i="1"/>
  <c r="AY903" i="1"/>
  <c r="AZ902" i="1"/>
  <c r="AY902" i="1"/>
  <c r="AZ901" i="1"/>
  <c r="AY901" i="1"/>
  <c r="AZ900" i="1"/>
  <c r="AY900" i="1"/>
  <c r="AZ899" i="1"/>
  <c r="AY899" i="1"/>
  <c r="AZ898" i="1"/>
  <c r="AY898" i="1"/>
  <c r="AZ897" i="1"/>
  <c r="AY897" i="1"/>
  <c r="AZ896" i="1"/>
  <c r="AY896" i="1"/>
  <c r="AZ895" i="1"/>
  <c r="AY895" i="1"/>
  <c r="AZ894" i="1"/>
  <c r="AY894" i="1"/>
  <c r="AZ893" i="1"/>
  <c r="AY893" i="1"/>
  <c r="AZ892" i="1"/>
  <c r="AY892" i="1"/>
  <c r="AZ891" i="1"/>
  <c r="AY891" i="1"/>
  <c r="AZ890" i="1"/>
  <c r="AY890" i="1"/>
  <c r="AZ889" i="1"/>
  <c r="AY889" i="1"/>
  <c r="AZ888" i="1"/>
  <c r="AY888" i="1"/>
  <c r="AZ887" i="1"/>
  <c r="AY887" i="1"/>
  <c r="AZ886" i="1"/>
  <c r="AY886" i="1"/>
  <c r="AZ885" i="1"/>
  <c r="AY885" i="1"/>
  <c r="AZ884" i="1"/>
  <c r="AY884" i="1"/>
  <c r="AZ883" i="1"/>
  <c r="AY883" i="1"/>
  <c r="AZ882" i="1"/>
  <c r="AY882" i="1"/>
  <c r="AZ881" i="1"/>
  <c r="AY881" i="1"/>
  <c r="AZ880" i="1"/>
  <c r="AY880" i="1"/>
  <c r="AZ879" i="1"/>
  <c r="AY879" i="1"/>
  <c r="AZ878" i="1"/>
  <c r="AY878" i="1"/>
  <c r="AZ877" i="1"/>
  <c r="AY877" i="1"/>
  <c r="AZ876" i="1"/>
  <c r="AY876" i="1"/>
  <c r="AZ875" i="1"/>
  <c r="AY875" i="1"/>
  <c r="AZ874" i="1"/>
  <c r="AY874" i="1"/>
  <c r="AZ873" i="1"/>
  <c r="AY873" i="1"/>
  <c r="AZ872" i="1"/>
  <c r="AY872" i="1"/>
  <c r="AZ871" i="1"/>
  <c r="AY871" i="1"/>
  <c r="AZ870" i="1"/>
  <c r="AY870" i="1"/>
  <c r="AZ869" i="1"/>
  <c r="AY869" i="1"/>
  <c r="AZ868" i="1"/>
  <c r="AY868" i="1"/>
  <c r="AZ867" i="1"/>
  <c r="AY867" i="1"/>
  <c r="AZ866" i="1"/>
  <c r="AY866" i="1"/>
  <c r="AZ865" i="1"/>
  <c r="AY865" i="1"/>
  <c r="AZ864" i="1"/>
  <c r="AY864" i="1"/>
  <c r="AZ863" i="1"/>
  <c r="AY863" i="1"/>
  <c r="AZ862" i="1"/>
  <c r="AY862" i="1"/>
  <c r="AZ861" i="1"/>
  <c r="AY861" i="1"/>
  <c r="AZ860" i="1"/>
  <c r="AY860" i="1"/>
  <c r="AZ859" i="1"/>
  <c r="AY859" i="1"/>
  <c r="AZ858" i="1"/>
  <c r="AY858" i="1"/>
  <c r="AZ857" i="1"/>
  <c r="AY857" i="1"/>
  <c r="AZ856" i="1"/>
  <c r="AY856" i="1"/>
  <c r="AZ855" i="1"/>
  <c r="AY855" i="1"/>
  <c r="AZ854" i="1"/>
  <c r="AY854" i="1"/>
  <c r="AZ853" i="1"/>
  <c r="AY853" i="1"/>
  <c r="AZ852" i="1"/>
  <c r="AY852" i="1"/>
  <c r="AZ851" i="1"/>
  <c r="AY851" i="1"/>
  <c r="AZ850" i="1"/>
  <c r="AY850" i="1"/>
  <c r="AZ849" i="1"/>
  <c r="AY849" i="1"/>
  <c r="AZ848" i="1"/>
  <c r="AY848" i="1"/>
  <c r="AZ847" i="1"/>
  <c r="AY847" i="1"/>
  <c r="AZ846" i="1"/>
  <c r="AY846" i="1"/>
  <c r="AZ845" i="1"/>
  <c r="AY845" i="1"/>
  <c r="AZ844" i="1"/>
  <c r="AY844" i="1"/>
  <c r="AZ843" i="1"/>
  <c r="AY843" i="1"/>
  <c r="AZ842" i="1"/>
  <c r="AY842" i="1"/>
  <c r="AZ841" i="1"/>
  <c r="AY841" i="1"/>
  <c r="AZ840" i="1"/>
  <c r="AY840" i="1"/>
  <c r="AZ839" i="1"/>
  <c r="AY839" i="1"/>
  <c r="AZ838" i="1"/>
  <c r="AY838" i="1"/>
  <c r="AZ837" i="1"/>
  <c r="AY837" i="1"/>
  <c r="AZ836" i="1"/>
  <c r="AY836" i="1"/>
  <c r="AZ835" i="1"/>
  <c r="AY835" i="1"/>
  <c r="AZ834" i="1"/>
  <c r="AY834" i="1"/>
  <c r="AZ833" i="1"/>
  <c r="AY833" i="1"/>
  <c r="AZ832" i="1"/>
  <c r="AY832" i="1"/>
  <c r="AZ831" i="1"/>
  <c r="AY831" i="1"/>
  <c r="AZ830" i="1"/>
  <c r="AY830" i="1"/>
  <c r="AZ829" i="1"/>
  <c r="AY829" i="1"/>
  <c r="AZ828" i="1"/>
  <c r="AY828" i="1"/>
  <c r="AZ827" i="1"/>
  <c r="AY827" i="1"/>
  <c r="AZ826" i="1"/>
  <c r="AY826" i="1"/>
  <c r="AZ825" i="1"/>
  <c r="AY825" i="1"/>
  <c r="AZ824" i="1"/>
  <c r="AY824" i="1"/>
  <c r="AZ823" i="1"/>
  <c r="AY823" i="1"/>
  <c r="AZ822" i="1"/>
  <c r="AY822" i="1"/>
  <c r="AZ821" i="1"/>
  <c r="AY821" i="1"/>
  <c r="AZ820" i="1"/>
  <c r="AY820" i="1"/>
  <c r="AZ819" i="1"/>
  <c r="AY819" i="1"/>
  <c r="AZ818" i="1"/>
  <c r="AY818" i="1"/>
  <c r="AZ817" i="1"/>
  <c r="AY817" i="1"/>
  <c r="AZ816" i="1"/>
  <c r="AY816" i="1"/>
  <c r="AZ815" i="1"/>
  <c r="AY815" i="1"/>
  <c r="AZ814" i="1"/>
  <c r="AY814" i="1"/>
  <c r="AZ813" i="1"/>
  <c r="AY813" i="1"/>
  <c r="AZ812" i="1"/>
  <c r="AY812" i="1"/>
  <c r="AZ811" i="1"/>
  <c r="AY811" i="1"/>
  <c r="AZ810" i="1"/>
  <c r="AY810" i="1"/>
  <c r="AZ809" i="1"/>
  <c r="AY809" i="1"/>
  <c r="AZ808" i="1"/>
  <c r="AY808" i="1"/>
  <c r="AZ807" i="1"/>
  <c r="AY807" i="1"/>
  <c r="AZ806" i="1"/>
  <c r="AY806" i="1"/>
  <c r="AZ805" i="1"/>
  <c r="AY805" i="1"/>
  <c r="AZ804" i="1"/>
  <c r="AY804" i="1"/>
  <c r="AZ803" i="1"/>
  <c r="AY803" i="1"/>
  <c r="AZ802" i="1"/>
  <c r="AY802" i="1"/>
  <c r="AZ801" i="1"/>
  <c r="AY801" i="1"/>
  <c r="AZ800" i="1"/>
  <c r="AY800" i="1"/>
  <c r="AZ799" i="1"/>
  <c r="AY799" i="1"/>
  <c r="AZ798" i="1"/>
  <c r="AY798" i="1"/>
  <c r="AZ797" i="1"/>
  <c r="AY797" i="1"/>
  <c r="AZ796" i="1"/>
  <c r="AY796" i="1"/>
  <c r="AZ795" i="1"/>
  <c r="AY795" i="1"/>
  <c r="AZ794" i="1"/>
  <c r="AY794" i="1"/>
  <c r="AZ793" i="1"/>
  <c r="AY793" i="1"/>
  <c r="AZ792" i="1"/>
  <c r="AY792" i="1"/>
  <c r="AZ791" i="1"/>
  <c r="AY791" i="1"/>
  <c r="AZ790" i="1"/>
  <c r="AY790" i="1"/>
  <c r="AZ789" i="1"/>
  <c r="AY789" i="1"/>
  <c r="AZ788" i="1"/>
  <c r="AY788" i="1"/>
  <c r="AZ787" i="1"/>
  <c r="AY787" i="1"/>
  <c r="AZ786" i="1"/>
  <c r="AY786" i="1"/>
  <c r="AZ785" i="1"/>
  <c r="AY785" i="1"/>
  <c r="AZ784" i="1"/>
  <c r="AY784" i="1"/>
  <c r="AZ783" i="1"/>
  <c r="AY783" i="1"/>
  <c r="AZ782" i="1"/>
  <c r="AY782" i="1"/>
  <c r="AZ781" i="1"/>
  <c r="AY781" i="1"/>
  <c r="AZ780" i="1"/>
  <c r="AY780" i="1"/>
  <c r="AZ779" i="1"/>
  <c r="AY779" i="1"/>
  <c r="AZ778" i="1"/>
  <c r="AY778" i="1"/>
  <c r="AZ777" i="1"/>
  <c r="AY777" i="1"/>
  <c r="AZ776" i="1"/>
  <c r="AY776" i="1"/>
  <c r="AZ775" i="1"/>
  <c r="AY775" i="1"/>
  <c r="AZ774" i="1"/>
  <c r="AY774" i="1"/>
  <c r="AZ773" i="1"/>
  <c r="AY773" i="1"/>
  <c r="AZ772" i="1"/>
  <c r="AY772" i="1"/>
  <c r="AZ771" i="1"/>
  <c r="AY771" i="1"/>
  <c r="AZ770" i="1"/>
  <c r="AY770" i="1"/>
  <c r="AZ769" i="1"/>
  <c r="AY769" i="1"/>
  <c r="AZ768" i="1"/>
  <c r="AY768" i="1"/>
  <c r="AZ767" i="1"/>
  <c r="AY767" i="1"/>
  <c r="AZ766" i="1"/>
  <c r="AY766" i="1"/>
  <c r="AZ765" i="1"/>
  <c r="AY765" i="1"/>
  <c r="AZ764" i="1"/>
  <c r="AY764" i="1"/>
  <c r="AZ763" i="1"/>
  <c r="AY763" i="1"/>
  <c r="AZ762" i="1"/>
  <c r="AY762" i="1"/>
  <c r="AZ761" i="1"/>
  <c r="AY761" i="1"/>
  <c r="AZ760" i="1"/>
  <c r="AY760" i="1"/>
  <c r="AZ759" i="1"/>
  <c r="AY759" i="1"/>
  <c r="AZ758" i="1"/>
  <c r="AY758" i="1"/>
  <c r="AZ757" i="1"/>
  <c r="AY757" i="1"/>
  <c r="AZ756" i="1"/>
  <c r="AY756" i="1"/>
  <c r="AZ755" i="1"/>
  <c r="AY755" i="1"/>
  <c r="AZ754" i="1"/>
  <c r="AY754" i="1"/>
  <c r="AZ753" i="1"/>
  <c r="AY753" i="1"/>
  <c r="AZ752" i="1"/>
  <c r="AY752" i="1"/>
  <c r="AZ751" i="1"/>
  <c r="AY751" i="1"/>
  <c r="AZ750" i="1"/>
  <c r="AY750" i="1"/>
  <c r="AZ749" i="1"/>
  <c r="AY749" i="1"/>
  <c r="AZ748" i="1"/>
  <c r="AY748" i="1"/>
  <c r="AZ747" i="1"/>
  <c r="AY747" i="1"/>
  <c r="AZ746" i="1"/>
  <c r="AY746" i="1"/>
  <c r="AZ745" i="1"/>
  <c r="AY745" i="1"/>
  <c r="AZ744" i="1"/>
  <c r="AY744" i="1"/>
  <c r="AZ743" i="1"/>
  <c r="AY743" i="1"/>
  <c r="AZ742" i="1"/>
  <c r="AY742" i="1"/>
  <c r="AZ741" i="1"/>
  <c r="AY741" i="1"/>
  <c r="AZ740" i="1"/>
  <c r="AY740" i="1"/>
  <c r="AZ739" i="1"/>
  <c r="AY739" i="1"/>
  <c r="AZ738" i="1"/>
  <c r="AY738" i="1"/>
  <c r="AZ737" i="1"/>
  <c r="AY737" i="1"/>
  <c r="AZ736" i="1"/>
  <c r="AY736" i="1"/>
  <c r="AZ735" i="1"/>
  <c r="AY735" i="1"/>
  <c r="AZ734" i="1"/>
  <c r="AY734" i="1"/>
  <c r="AZ733" i="1"/>
  <c r="AY733" i="1"/>
  <c r="AZ732" i="1"/>
  <c r="AY732" i="1"/>
  <c r="AZ731" i="1"/>
  <c r="AY731" i="1"/>
  <c r="AZ730" i="1"/>
  <c r="AY730" i="1"/>
  <c r="AZ729" i="1"/>
  <c r="AY729" i="1"/>
  <c r="AZ728" i="1"/>
  <c r="AY728" i="1"/>
  <c r="AZ727" i="1"/>
  <c r="AY727" i="1"/>
  <c r="AZ726" i="1"/>
  <c r="AY726" i="1"/>
  <c r="AZ725" i="1"/>
  <c r="AY725" i="1"/>
  <c r="AZ724" i="1"/>
  <c r="AY724" i="1"/>
  <c r="AZ723" i="1"/>
  <c r="AY723" i="1"/>
  <c r="AZ722" i="1"/>
  <c r="AY722" i="1"/>
  <c r="AZ721" i="1"/>
  <c r="AY721" i="1"/>
  <c r="AZ720" i="1"/>
  <c r="AY720" i="1"/>
  <c r="AZ719" i="1"/>
  <c r="AY719" i="1"/>
  <c r="AZ718" i="1"/>
  <c r="AY718" i="1"/>
  <c r="AZ717" i="1"/>
  <c r="AY717" i="1"/>
  <c r="AZ716" i="1"/>
  <c r="AY716" i="1"/>
  <c r="AZ715" i="1"/>
  <c r="AY715" i="1"/>
  <c r="AZ714" i="1"/>
  <c r="AY714" i="1"/>
  <c r="AZ713" i="1"/>
  <c r="AY713" i="1"/>
  <c r="AZ712" i="1"/>
  <c r="AY712" i="1"/>
  <c r="AZ711" i="1"/>
  <c r="AY711" i="1"/>
  <c r="AZ710" i="1"/>
  <c r="AY710" i="1"/>
  <c r="AZ709" i="1"/>
  <c r="AY709" i="1"/>
  <c r="AZ708" i="1"/>
  <c r="AY708" i="1"/>
  <c r="AZ707" i="1"/>
  <c r="AY707" i="1"/>
  <c r="AZ706" i="1"/>
  <c r="AY706" i="1"/>
  <c r="AZ705" i="1"/>
  <c r="AY705" i="1"/>
  <c r="AZ704" i="1"/>
  <c r="AY704" i="1"/>
  <c r="AZ703" i="1"/>
  <c r="AY703" i="1"/>
  <c r="AZ702" i="1"/>
  <c r="AY702" i="1"/>
  <c r="AZ701" i="1"/>
  <c r="AY701" i="1"/>
  <c r="AZ700" i="1"/>
  <c r="AY700" i="1"/>
  <c r="AZ699" i="1"/>
  <c r="AY699" i="1"/>
  <c r="AZ698" i="1"/>
  <c r="AY698" i="1"/>
  <c r="AZ697" i="1"/>
  <c r="AY697" i="1"/>
  <c r="AZ696" i="1"/>
  <c r="AY696" i="1"/>
  <c r="AZ695" i="1"/>
  <c r="AY695" i="1"/>
  <c r="AZ694" i="1"/>
  <c r="AY694" i="1"/>
  <c r="AZ693" i="1"/>
  <c r="AY693" i="1"/>
  <c r="AZ692" i="1"/>
  <c r="AY692" i="1"/>
  <c r="AZ691" i="1"/>
  <c r="AY691" i="1"/>
  <c r="AZ690" i="1"/>
  <c r="AY690" i="1"/>
  <c r="AZ689" i="1"/>
  <c r="AY689" i="1"/>
  <c r="AZ688" i="1"/>
  <c r="AY688" i="1"/>
  <c r="AZ687" i="1"/>
  <c r="AY687" i="1"/>
  <c r="AZ686" i="1"/>
  <c r="AY686" i="1"/>
  <c r="AZ685" i="1"/>
  <c r="AY685" i="1"/>
  <c r="AZ684" i="1"/>
  <c r="AY684" i="1"/>
  <c r="AZ683" i="1"/>
  <c r="AY683" i="1"/>
  <c r="AZ682" i="1"/>
  <c r="AY682" i="1"/>
  <c r="AZ681" i="1"/>
  <c r="AY681" i="1"/>
  <c r="AZ680" i="1"/>
  <c r="AY680" i="1"/>
  <c r="AZ679" i="1"/>
  <c r="AY679" i="1"/>
  <c r="AZ678" i="1"/>
  <c r="AY678" i="1"/>
  <c r="AZ677" i="1"/>
  <c r="AY677" i="1"/>
  <c r="AZ676" i="1"/>
  <c r="AY676" i="1"/>
  <c r="AZ675" i="1"/>
  <c r="AY675" i="1"/>
  <c r="AZ674" i="1"/>
  <c r="AY674" i="1"/>
  <c r="AZ673" i="1"/>
  <c r="AY673" i="1"/>
  <c r="AZ672" i="1"/>
  <c r="AY672" i="1"/>
  <c r="AZ671" i="1"/>
  <c r="AY671" i="1"/>
  <c r="AZ670" i="1"/>
  <c r="AY670" i="1"/>
  <c r="AZ669" i="1"/>
  <c r="AY669" i="1"/>
  <c r="AZ668" i="1"/>
  <c r="AY668" i="1"/>
  <c r="AZ667" i="1"/>
  <c r="AY667" i="1"/>
  <c r="AZ666" i="1"/>
  <c r="AY666" i="1"/>
  <c r="AZ665" i="1"/>
  <c r="AY665" i="1"/>
  <c r="AZ664" i="1"/>
  <c r="AY664" i="1"/>
  <c r="AZ663" i="1"/>
  <c r="AY663" i="1"/>
  <c r="AZ662" i="1"/>
  <c r="AY662" i="1"/>
  <c r="AZ661" i="1"/>
  <c r="AY661" i="1"/>
  <c r="AZ660" i="1"/>
  <c r="AY660" i="1"/>
  <c r="AZ659" i="1"/>
  <c r="AY659" i="1"/>
  <c r="AZ658" i="1"/>
  <c r="AY658" i="1"/>
  <c r="AZ657" i="1"/>
  <c r="AY657" i="1"/>
  <c r="AZ656" i="1"/>
  <c r="AY656" i="1"/>
  <c r="AZ655" i="1"/>
  <c r="AY655" i="1"/>
  <c r="AZ654" i="1"/>
  <c r="AY654" i="1"/>
  <c r="AZ653" i="1"/>
  <c r="AY653" i="1"/>
  <c r="AZ652" i="1"/>
  <c r="AY652" i="1"/>
  <c r="AZ651" i="1"/>
  <c r="AY651" i="1"/>
  <c r="AZ650" i="1"/>
  <c r="AY650" i="1"/>
  <c r="AZ649" i="1"/>
  <c r="AY649" i="1"/>
  <c r="AZ648" i="1"/>
  <c r="AY648" i="1"/>
  <c r="AZ647" i="1"/>
  <c r="AY647" i="1"/>
  <c r="AZ646" i="1"/>
  <c r="AY646" i="1"/>
  <c r="AZ645" i="1"/>
  <c r="AY645" i="1"/>
  <c r="AZ644" i="1"/>
  <c r="AY644" i="1"/>
  <c r="AZ643" i="1"/>
  <c r="AY643" i="1"/>
  <c r="AZ642" i="1"/>
  <c r="AY642" i="1"/>
  <c r="AZ641" i="1"/>
  <c r="AY641" i="1"/>
  <c r="AZ640" i="1"/>
  <c r="AY640" i="1"/>
  <c r="AZ639" i="1"/>
  <c r="AY639" i="1"/>
  <c r="AZ638" i="1"/>
  <c r="AY638" i="1"/>
  <c r="AZ637" i="1"/>
  <c r="AY637" i="1"/>
  <c r="AZ636" i="1"/>
  <c r="AY636" i="1"/>
  <c r="AZ635" i="1"/>
  <c r="AY635" i="1"/>
  <c r="AZ634" i="1"/>
  <c r="AY634" i="1"/>
  <c r="AZ633" i="1"/>
  <c r="AY633" i="1"/>
  <c r="AZ632" i="1"/>
  <c r="AY632" i="1"/>
  <c r="AZ631" i="1"/>
  <c r="AY631" i="1"/>
  <c r="AZ630" i="1"/>
  <c r="AY630" i="1"/>
  <c r="AZ629" i="1"/>
  <c r="AY629" i="1"/>
  <c r="AZ628" i="1"/>
  <c r="AY628" i="1"/>
  <c r="AZ627" i="1"/>
  <c r="AY627" i="1"/>
  <c r="AZ626" i="1"/>
  <c r="AY626" i="1"/>
  <c r="AZ625" i="1"/>
  <c r="AY625" i="1"/>
  <c r="AZ624" i="1"/>
  <c r="AY624" i="1"/>
  <c r="AZ623" i="1"/>
  <c r="AY623" i="1"/>
  <c r="AZ622" i="1"/>
  <c r="AY622" i="1"/>
  <c r="AZ621" i="1"/>
  <c r="AY621" i="1"/>
  <c r="AZ620" i="1"/>
  <c r="AY620" i="1"/>
  <c r="AZ619" i="1"/>
  <c r="AY619" i="1"/>
  <c r="AZ618" i="1"/>
  <c r="AY618" i="1"/>
  <c r="AZ617" i="1"/>
  <c r="AY617" i="1"/>
  <c r="AZ616" i="1"/>
  <c r="AY616" i="1"/>
  <c r="AZ615" i="1"/>
  <c r="AY615" i="1"/>
  <c r="AZ614" i="1"/>
  <c r="AY614" i="1"/>
  <c r="AZ613" i="1"/>
  <c r="AY613" i="1"/>
  <c r="AZ612" i="1"/>
  <c r="AY612" i="1"/>
  <c r="AZ611" i="1"/>
  <c r="AY611" i="1"/>
  <c r="AZ610" i="1"/>
  <c r="AY610" i="1"/>
  <c r="AZ609" i="1"/>
  <c r="AY609" i="1"/>
  <c r="AZ608" i="1"/>
  <c r="AY608" i="1"/>
  <c r="AZ607" i="1"/>
  <c r="AY607" i="1"/>
  <c r="AZ606" i="1"/>
  <c r="AY606" i="1"/>
  <c r="AZ605" i="1"/>
  <c r="AY605" i="1"/>
  <c r="AZ604" i="1"/>
  <c r="AY604" i="1"/>
  <c r="AZ603" i="1"/>
  <c r="AY603" i="1"/>
  <c r="AZ602" i="1"/>
  <c r="AY602" i="1"/>
  <c r="AZ601" i="1"/>
  <c r="AY601" i="1"/>
  <c r="AZ600" i="1"/>
  <c r="AY600" i="1"/>
  <c r="AZ599" i="1"/>
  <c r="AY599" i="1"/>
  <c r="AZ598" i="1"/>
  <c r="AY598" i="1"/>
  <c r="AZ597" i="1"/>
  <c r="AY597" i="1"/>
  <c r="AZ596" i="1"/>
  <c r="AY596" i="1"/>
  <c r="AZ595" i="1"/>
  <c r="AY595" i="1"/>
  <c r="AZ594" i="1"/>
  <c r="AY594" i="1"/>
  <c r="AZ593" i="1"/>
  <c r="AY593" i="1"/>
  <c r="AZ592" i="1"/>
  <c r="AY592" i="1"/>
  <c r="AZ591" i="1"/>
  <c r="AY591" i="1"/>
  <c r="AZ590" i="1"/>
  <c r="AY590" i="1"/>
  <c r="AZ589" i="1"/>
  <c r="AY589" i="1"/>
  <c r="AZ588" i="1"/>
  <c r="AY588" i="1"/>
  <c r="AZ587" i="1"/>
  <c r="AY587" i="1"/>
  <c r="AZ586" i="1"/>
  <c r="AY586" i="1"/>
  <c r="AZ585" i="1"/>
  <c r="AY585" i="1"/>
  <c r="AZ584" i="1"/>
  <c r="AY584" i="1"/>
  <c r="AZ583" i="1"/>
  <c r="AY583" i="1"/>
  <c r="AZ582" i="1"/>
  <c r="AY582" i="1"/>
  <c r="AZ581" i="1"/>
  <c r="AY581" i="1"/>
  <c r="AZ580" i="1"/>
  <c r="AY580" i="1"/>
  <c r="AZ579" i="1"/>
  <c r="AY579" i="1"/>
  <c r="AZ578" i="1"/>
  <c r="AY578" i="1"/>
  <c r="AZ577" i="1"/>
  <c r="AY577" i="1"/>
  <c r="AZ576" i="1"/>
  <c r="AY576" i="1"/>
  <c r="AZ575" i="1"/>
  <c r="AY575" i="1"/>
  <c r="AZ574" i="1"/>
  <c r="AY574" i="1"/>
  <c r="AZ573" i="1"/>
  <c r="AY573" i="1"/>
  <c r="AZ572" i="1"/>
  <c r="AY572" i="1"/>
  <c r="AZ571" i="1"/>
  <c r="AY571" i="1"/>
  <c r="AZ570" i="1"/>
  <c r="AY570" i="1"/>
  <c r="AZ569" i="1"/>
  <c r="AY569" i="1"/>
  <c r="AZ568" i="1"/>
  <c r="AY568" i="1"/>
  <c r="AZ567" i="1"/>
  <c r="AY567" i="1"/>
  <c r="AZ566" i="1"/>
  <c r="AY566" i="1"/>
  <c r="AZ565" i="1"/>
  <c r="AY565" i="1"/>
  <c r="AZ564" i="1"/>
  <c r="AY564" i="1"/>
  <c r="AZ563" i="1"/>
  <c r="AY563" i="1"/>
  <c r="AZ562" i="1"/>
  <c r="AY562" i="1"/>
  <c r="AZ561" i="1"/>
  <c r="AY561" i="1"/>
  <c r="AZ560" i="1"/>
  <c r="AY560" i="1"/>
  <c r="AZ559" i="1"/>
  <c r="AY559" i="1"/>
  <c r="AZ558" i="1"/>
  <c r="AY558" i="1"/>
  <c r="AZ557" i="1"/>
  <c r="AY557" i="1"/>
  <c r="AZ556" i="1"/>
  <c r="AY556" i="1"/>
  <c r="AZ555" i="1"/>
  <c r="AY555" i="1"/>
  <c r="AZ554" i="1"/>
  <c r="AY554" i="1"/>
  <c r="AZ553" i="1"/>
  <c r="AY553" i="1"/>
  <c r="AZ552" i="1"/>
  <c r="AY552" i="1"/>
  <c r="AZ551" i="1"/>
  <c r="AY551" i="1"/>
  <c r="AZ550" i="1"/>
  <c r="AY550" i="1"/>
  <c r="AZ549" i="1"/>
  <c r="AY549" i="1"/>
  <c r="AZ548" i="1"/>
  <c r="AY548" i="1"/>
  <c r="AZ547" i="1"/>
  <c r="AY547" i="1"/>
  <c r="AZ546" i="1"/>
  <c r="AY546" i="1"/>
  <c r="AZ545" i="1"/>
  <c r="AY545" i="1"/>
  <c r="AZ544" i="1"/>
  <c r="AY544" i="1"/>
  <c r="AZ543" i="1"/>
  <c r="AY543" i="1"/>
  <c r="AZ542" i="1"/>
  <c r="AY542" i="1"/>
  <c r="AZ541" i="1"/>
  <c r="AY541" i="1"/>
  <c r="AZ540" i="1"/>
  <c r="AY540" i="1"/>
  <c r="AZ539" i="1"/>
  <c r="AY539" i="1"/>
  <c r="AZ538" i="1"/>
  <c r="AY538" i="1"/>
  <c r="AZ537" i="1"/>
  <c r="AY537" i="1"/>
  <c r="AZ536" i="1"/>
  <c r="AY536" i="1"/>
  <c r="AZ535" i="1"/>
  <c r="AY535" i="1"/>
  <c r="AZ534" i="1"/>
  <c r="AY534" i="1"/>
  <c r="AZ533" i="1"/>
  <c r="AY533" i="1"/>
  <c r="AZ532" i="1"/>
  <c r="AY532" i="1"/>
  <c r="AZ531" i="1"/>
  <c r="AY531" i="1"/>
  <c r="AZ530" i="1"/>
  <c r="AY530" i="1"/>
  <c r="AZ529" i="1"/>
  <c r="AY529" i="1"/>
  <c r="AZ528" i="1"/>
  <c r="AY528" i="1"/>
  <c r="AZ527" i="1"/>
  <c r="AY527" i="1"/>
  <c r="AZ526" i="1"/>
  <c r="AY526" i="1"/>
  <c r="AZ525" i="1"/>
  <c r="AY525" i="1"/>
  <c r="AZ524" i="1"/>
  <c r="AY524" i="1"/>
  <c r="AZ523" i="1"/>
  <c r="AY523" i="1"/>
  <c r="AZ522" i="1"/>
  <c r="AY522" i="1"/>
  <c r="AZ521" i="1"/>
  <c r="AY521" i="1"/>
  <c r="AZ520" i="1"/>
  <c r="AY520" i="1"/>
  <c r="AZ519" i="1"/>
  <c r="AY519" i="1"/>
  <c r="AZ518" i="1"/>
  <c r="AY518" i="1"/>
  <c r="AZ517" i="1"/>
  <c r="AY517" i="1"/>
  <c r="AZ516" i="1"/>
  <c r="AY516" i="1"/>
  <c r="AZ515" i="1"/>
  <c r="AY515" i="1"/>
  <c r="AZ514" i="1"/>
  <c r="AY514" i="1"/>
  <c r="AZ513" i="1"/>
  <c r="AY513" i="1"/>
  <c r="AZ512" i="1"/>
  <c r="AY512" i="1"/>
  <c r="AZ511" i="1"/>
  <c r="AY511" i="1"/>
  <c r="AZ510" i="1"/>
  <c r="AY510" i="1"/>
  <c r="AZ509" i="1"/>
  <c r="AY509" i="1"/>
  <c r="AZ508" i="1"/>
  <c r="AY508" i="1"/>
  <c r="AZ507" i="1"/>
  <c r="AY507" i="1"/>
  <c r="AZ506" i="1"/>
  <c r="AY506" i="1"/>
  <c r="AZ505" i="1"/>
  <c r="AY505" i="1"/>
  <c r="AZ504" i="1"/>
  <c r="AY504" i="1"/>
  <c r="AZ503" i="1"/>
  <c r="AY503" i="1"/>
  <c r="AZ502" i="1"/>
  <c r="AY502" i="1"/>
  <c r="AZ501" i="1"/>
  <c r="AY501" i="1"/>
  <c r="AZ500" i="1"/>
  <c r="AY500" i="1"/>
  <c r="AZ499" i="1"/>
  <c r="AY499" i="1"/>
  <c r="AZ498" i="1"/>
  <c r="AY498" i="1"/>
  <c r="AZ497" i="1"/>
  <c r="AY497" i="1"/>
  <c r="AZ496" i="1"/>
  <c r="AY496" i="1"/>
  <c r="AZ495" i="1"/>
  <c r="AY495" i="1"/>
  <c r="AZ494" i="1"/>
  <c r="AY494" i="1"/>
  <c r="AZ493" i="1"/>
  <c r="AY493" i="1"/>
  <c r="AZ492" i="1"/>
  <c r="AY492" i="1"/>
  <c r="AZ491" i="1"/>
  <c r="AY491" i="1"/>
  <c r="AZ490" i="1"/>
  <c r="AY490" i="1"/>
  <c r="AZ489" i="1"/>
  <c r="AY489" i="1"/>
  <c r="AZ488" i="1"/>
  <c r="AY488" i="1"/>
  <c r="AZ487" i="1"/>
  <c r="AY487" i="1"/>
  <c r="AZ486" i="1"/>
  <c r="AY486" i="1"/>
  <c r="AZ485" i="1"/>
  <c r="AY485" i="1"/>
  <c r="AZ484" i="1"/>
  <c r="AY484" i="1"/>
  <c r="AZ483" i="1"/>
  <c r="AY483" i="1"/>
  <c r="AZ482" i="1"/>
  <c r="AY482" i="1"/>
  <c r="AZ481" i="1"/>
  <c r="AY481" i="1"/>
  <c r="AZ480" i="1"/>
  <c r="AY480" i="1"/>
  <c r="AZ479" i="1"/>
  <c r="AY479" i="1"/>
  <c r="AZ478" i="1"/>
  <c r="AY478" i="1"/>
  <c r="AZ477" i="1"/>
  <c r="AY477" i="1"/>
  <c r="AZ476" i="1"/>
  <c r="AY476" i="1"/>
  <c r="AZ475" i="1"/>
  <c r="AY475" i="1"/>
  <c r="AZ474" i="1"/>
  <c r="AY474" i="1"/>
  <c r="AZ473" i="1"/>
  <c r="AY473" i="1"/>
  <c r="AZ472" i="1"/>
  <c r="AY472" i="1"/>
  <c r="AZ471" i="1"/>
  <c r="AY471" i="1"/>
  <c r="AZ470" i="1"/>
  <c r="AY470" i="1"/>
  <c r="AZ469" i="1"/>
  <c r="AY469" i="1"/>
  <c r="AZ468" i="1"/>
  <c r="AY468" i="1"/>
  <c r="AZ467" i="1"/>
  <c r="AY467" i="1"/>
  <c r="AZ466" i="1"/>
  <c r="AY466" i="1"/>
  <c r="AZ465" i="1"/>
  <c r="AY465" i="1"/>
  <c r="AZ464" i="1"/>
  <c r="AY464" i="1"/>
  <c r="AZ463" i="1"/>
  <c r="AY463" i="1"/>
  <c r="AZ462" i="1"/>
  <c r="AY462" i="1"/>
  <c r="AZ461" i="1"/>
  <c r="AY461" i="1"/>
  <c r="AZ460" i="1"/>
  <c r="AY460" i="1"/>
  <c r="AZ459" i="1"/>
  <c r="AY459" i="1"/>
  <c r="AZ458" i="1"/>
  <c r="AY458" i="1"/>
  <c r="AZ457" i="1"/>
  <c r="AY457" i="1"/>
  <c r="AZ456" i="1"/>
  <c r="AY456" i="1"/>
  <c r="AZ455" i="1"/>
  <c r="AY455" i="1"/>
  <c r="AZ454" i="1"/>
  <c r="AY454" i="1"/>
  <c r="AZ453" i="1"/>
  <c r="AY453" i="1"/>
  <c r="AZ452" i="1"/>
  <c r="AY452" i="1"/>
  <c r="AZ451" i="1"/>
  <c r="AY451" i="1"/>
  <c r="AZ450" i="1"/>
  <c r="AY450" i="1"/>
  <c r="AZ449" i="1"/>
  <c r="AY449" i="1"/>
  <c r="AZ448" i="1"/>
  <c r="AY448" i="1"/>
  <c r="AZ447" i="1"/>
  <c r="AY447" i="1"/>
  <c r="AZ446" i="1"/>
  <c r="AY446" i="1"/>
  <c r="AZ445" i="1"/>
  <c r="AY445" i="1"/>
  <c r="AZ444" i="1"/>
  <c r="AY444" i="1"/>
  <c r="AZ443" i="1"/>
  <c r="AY443" i="1"/>
  <c r="AZ442" i="1"/>
  <c r="AY442" i="1"/>
  <c r="AZ441" i="1"/>
  <c r="AY441" i="1"/>
  <c r="AZ440" i="1"/>
  <c r="AY440" i="1"/>
  <c r="AZ439" i="1"/>
  <c r="AY439" i="1"/>
  <c r="AZ438" i="1"/>
  <c r="AY438" i="1"/>
  <c r="AZ437" i="1"/>
  <c r="AY437" i="1"/>
  <c r="AZ436" i="1"/>
  <c r="AY436" i="1"/>
  <c r="AZ435" i="1"/>
  <c r="AY435" i="1"/>
  <c r="AZ434" i="1"/>
  <c r="AY434" i="1"/>
  <c r="AZ433" i="1"/>
  <c r="AY433" i="1"/>
  <c r="AZ432" i="1"/>
  <c r="AY432" i="1"/>
  <c r="AZ431" i="1"/>
  <c r="AY431" i="1"/>
  <c r="AZ430" i="1"/>
  <c r="AY430" i="1"/>
  <c r="AZ429" i="1"/>
  <c r="AY429" i="1"/>
  <c r="AZ428" i="1"/>
  <c r="AY428" i="1"/>
  <c r="AZ427" i="1"/>
  <c r="AY427" i="1"/>
  <c r="AZ426" i="1"/>
  <c r="AY426" i="1"/>
  <c r="AZ425" i="1"/>
  <c r="AY425" i="1"/>
  <c r="AZ424" i="1"/>
  <c r="AY424" i="1"/>
  <c r="AZ423" i="1"/>
  <c r="AY423" i="1"/>
  <c r="AZ422" i="1"/>
  <c r="AY422" i="1"/>
  <c r="AZ421" i="1"/>
  <c r="AY421" i="1"/>
  <c r="AZ420" i="1"/>
  <c r="AY420" i="1"/>
  <c r="AZ419" i="1"/>
  <c r="AY419" i="1"/>
  <c r="AZ418" i="1"/>
  <c r="AY418" i="1"/>
  <c r="AZ417" i="1"/>
  <c r="AY417" i="1"/>
  <c r="AZ416" i="1"/>
  <c r="AY416" i="1"/>
  <c r="AZ415" i="1"/>
  <c r="AY415" i="1"/>
  <c r="AZ414" i="1"/>
  <c r="AY414" i="1"/>
  <c r="AZ413" i="1"/>
  <c r="AY413" i="1"/>
  <c r="AZ412" i="1"/>
  <c r="AY412" i="1"/>
  <c r="AZ411" i="1"/>
  <c r="AY411" i="1"/>
  <c r="AZ410" i="1"/>
  <c r="AY410" i="1"/>
  <c r="AZ409" i="1"/>
  <c r="AY409" i="1"/>
  <c r="AZ408" i="1"/>
  <c r="AY408" i="1"/>
  <c r="AZ407" i="1"/>
  <c r="AY407" i="1"/>
  <c r="AZ406" i="1"/>
  <c r="AY406" i="1"/>
  <c r="AZ405" i="1"/>
  <c r="AY405" i="1"/>
  <c r="AZ404" i="1"/>
  <c r="AY404" i="1"/>
  <c r="AZ403" i="1"/>
  <c r="AY403" i="1"/>
  <c r="AZ402" i="1"/>
  <c r="AY402" i="1"/>
  <c r="AZ401" i="1"/>
  <c r="AY401" i="1"/>
  <c r="AZ400" i="1"/>
  <c r="AY400" i="1"/>
  <c r="AZ399" i="1"/>
  <c r="AY399" i="1"/>
  <c r="AZ398" i="1"/>
  <c r="AY398" i="1"/>
  <c r="AZ397" i="1"/>
  <c r="AY397" i="1"/>
  <c r="AZ396" i="1"/>
  <c r="AY396" i="1"/>
  <c r="AZ395" i="1"/>
  <c r="AY395" i="1"/>
  <c r="AZ394" i="1"/>
  <c r="AY394" i="1"/>
  <c r="AZ393" i="1"/>
  <c r="AY393" i="1"/>
  <c r="AZ392" i="1"/>
  <c r="AY392" i="1"/>
  <c r="AZ391" i="1"/>
  <c r="AY391" i="1"/>
  <c r="AZ390" i="1"/>
  <c r="AY390" i="1"/>
  <c r="AZ389" i="1"/>
  <c r="AY389" i="1"/>
  <c r="AZ388" i="1"/>
  <c r="AY388" i="1"/>
  <c r="AZ387" i="1"/>
  <c r="AY387" i="1"/>
  <c r="AZ386" i="1"/>
  <c r="AY386" i="1"/>
  <c r="AZ385" i="1"/>
  <c r="AY385" i="1"/>
  <c r="AZ384" i="1"/>
  <c r="AY384" i="1"/>
  <c r="AZ383" i="1"/>
  <c r="AY383" i="1"/>
  <c r="AZ382" i="1"/>
  <c r="AY382" i="1"/>
  <c r="AZ381" i="1"/>
  <c r="AY381" i="1"/>
  <c r="AZ380" i="1"/>
  <c r="AY380" i="1"/>
  <c r="AZ379" i="1"/>
  <c r="AY379" i="1"/>
  <c r="AZ378" i="1"/>
  <c r="AY378" i="1"/>
  <c r="AZ377" i="1"/>
  <c r="AY377" i="1"/>
  <c r="AZ376" i="1"/>
  <c r="AY376" i="1"/>
  <c r="AZ375" i="1"/>
  <c r="AY375" i="1"/>
  <c r="AZ374" i="1"/>
  <c r="AY374" i="1"/>
  <c r="AZ373" i="1"/>
  <c r="AY373" i="1"/>
  <c r="AZ372" i="1"/>
  <c r="AY372" i="1"/>
  <c r="AZ371" i="1"/>
  <c r="AY371" i="1"/>
  <c r="AZ370" i="1"/>
  <c r="AY370" i="1"/>
  <c r="AZ369" i="1"/>
  <c r="AY369" i="1"/>
  <c r="AZ368" i="1"/>
  <c r="AY368" i="1"/>
  <c r="AZ367" i="1"/>
  <c r="AY367" i="1"/>
  <c r="AZ366" i="1"/>
  <c r="AY366" i="1"/>
  <c r="AZ365" i="1"/>
  <c r="AY365" i="1"/>
  <c r="AZ364" i="1"/>
  <c r="AY364" i="1"/>
  <c r="AZ363" i="1"/>
  <c r="AY363" i="1"/>
  <c r="AZ362" i="1"/>
  <c r="AY362" i="1"/>
  <c r="AZ361" i="1"/>
  <c r="AY361" i="1"/>
  <c r="AZ360" i="1"/>
  <c r="AY360" i="1"/>
  <c r="AZ359" i="1"/>
  <c r="AY359" i="1"/>
  <c r="AZ358" i="1"/>
  <c r="AY358" i="1"/>
  <c r="AZ357" i="1"/>
  <c r="AY357" i="1"/>
  <c r="AZ356" i="1"/>
  <c r="AY356" i="1"/>
  <c r="AZ355" i="1"/>
  <c r="AY355" i="1"/>
  <c r="AZ354" i="1"/>
  <c r="AY354" i="1"/>
  <c r="AZ353" i="1"/>
  <c r="AY353" i="1"/>
  <c r="AZ352" i="1"/>
  <c r="AY352" i="1"/>
  <c r="AZ351" i="1"/>
  <c r="AY351" i="1"/>
  <c r="AZ350" i="1"/>
  <c r="AY350" i="1"/>
  <c r="AZ349" i="1"/>
  <c r="AY349" i="1"/>
  <c r="AZ348" i="1"/>
  <c r="AY348" i="1"/>
  <c r="AZ347" i="1"/>
  <c r="AY347" i="1"/>
  <c r="AZ346" i="1"/>
  <c r="AY346" i="1"/>
  <c r="AZ345" i="1"/>
  <c r="AY345" i="1"/>
  <c r="AZ344" i="1"/>
  <c r="AY344" i="1"/>
  <c r="AZ343" i="1"/>
  <c r="AY343" i="1"/>
  <c r="AZ342" i="1"/>
  <c r="AY342" i="1"/>
  <c r="AZ341" i="1"/>
  <c r="AY341" i="1"/>
  <c r="AZ340" i="1"/>
  <c r="AY340" i="1"/>
  <c r="AZ339" i="1"/>
  <c r="AY339" i="1"/>
  <c r="AZ338" i="1"/>
  <c r="AY338" i="1"/>
  <c r="AZ337" i="1"/>
  <c r="AY337" i="1"/>
  <c r="AZ336" i="1"/>
  <c r="AY336" i="1"/>
  <c r="AZ335" i="1"/>
  <c r="AY335" i="1"/>
  <c r="AZ334" i="1"/>
  <c r="AY334" i="1"/>
  <c r="AZ333" i="1"/>
  <c r="AY333" i="1"/>
  <c r="AZ332" i="1"/>
  <c r="AY332" i="1"/>
  <c r="AZ331" i="1"/>
  <c r="AY331" i="1"/>
  <c r="AZ330" i="1"/>
  <c r="AY330" i="1"/>
  <c r="AZ329" i="1"/>
  <c r="AY329" i="1"/>
  <c r="AZ328" i="1"/>
  <c r="AY328" i="1"/>
  <c r="AZ327" i="1"/>
  <c r="AY327" i="1"/>
  <c r="AZ326" i="1"/>
  <c r="AY326" i="1"/>
  <c r="AZ325" i="1"/>
  <c r="AY325" i="1"/>
  <c r="AZ324" i="1"/>
  <c r="AY324" i="1"/>
  <c r="AZ323" i="1"/>
  <c r="AY323" i="1"/>
  <c r="AZ322" i="1"/>
  <c r="AY322" i="1"/>
  <c r="AZ321" i="1"/>
  <c r="AY321" i="1"/>
  <c r="AZ320" i="1"/>
  <c r="AY320" i="1"/>
  <c r="AZ319" i="1"/>
  <c r="AY319" i="1"/>
  <c r="AZ318" i="1"/>
  <c r="AY318" i="1"/>
  <c r="AZ317" i="1"/>
  <c r="AY317" i="1"/>
  <c r="AZ316" i="1"/>
  <c r="AY316" i="1"/>
  <c r="AZ315" i="1"/>
  <c r="AY315" i="1"/>
  <c r="AZ314" i="1"/>
  <c r="AY314" i="1"/>
  <c r="AZ313" i="1"/>
  <c r="AY313" i="1"/>
  <c r="AZ312" i="1"/>
  <c r="AY312" i="1"/>
  <c r="AZ311" i="1"/>
  <c r="AY311" i="1"/>
  <c r="AZ310" i="1"/>
  <c r="AY310" i="1"/>
  <c r="AZ309" i="1"/>
  <c r="AY309" i="1"/>
  <c r="AZ308" i="1"/>
  <c r="AY308" i="1"/>
  <c r="AZ307" i="1"/>
  <c r="AY307" i="1"/>
  <c r="AZ306" i="1"/>
  <c r="AY306" i="1"/>
  <c r="AZ305" i="1"/>
  <c r="AY305" i="1"/>
  <c r="AZ304" i="1"/>
  <c r="AY304" i="1"/>
  <c r="AZ303" i="1"/>
  <c r="AY303" i="1"/>
  <c r="AZ302" i="1"/>
  <c r="AY302" i="1"/>
  <c r="AZ301" i="1"/>
  <c r="AY301" i="1"/>
  <c r="AZ300" i="1"/>
  <c r="AY300" i="1"/>
  <c r="AZ299" i="1"/>
  <c r="AY299" i="1"/>
  <c r="AZ298" i="1"/>
  <c r="AY298" i="1"/>
  <c r="AZ297" i="1"/>
  <c r="AY297" i="1"/>
  <c r="AZ296" i="1"/>
  <c r="AY296" i="1"/>
  <c r="AZ295" i="1"/>
  <c r="AY295" i="1"/>
  <c r="AZ294" i="1"/>
  <c r="AY294" i="1"/>
  <c r="AZ293" i="1"/>
  <c r="AY293" i="1"/>
  <c r="AZ292" i="1"/>
  <c r="AY292" i="1"/>
  <c r="AZ291" i="1"/>
  <c r="AY291" i="1"/>
  <c r="AZ290" i="1"/>
  <c r="AY290" i="1"/>
  <c r="AZ289" i="1"/>
  <c r="AY289" i="1"/>
  <c r="AZ288" i="1"/>
  <c r="AY288" i="1"/>
  <c r="AZ287" i="1"/>
  <c r="AY287" i="1"/>
  <c r="AZ286" i="1"/>
  <c r="AY286" i="1"/>
  <c r="AZ285" i="1"/>
  <c r="AY285" i="1"/>
  <c r="AZ284" i="1"/>
  <c r="AY284" i="1"/>
  <c r="AZ283" i="1"/>
  <c r="AY283" i="1"/>
  <c r="AZ282" i="1"/>
  <c r="AY282" i="1"/>
  <c r="AZ281" i="1"/>
  <c r="AY281" i="1"/>
  <c r="AZ280" i="1"/>
  <c r="AY280" i="1"/>
  <c r="AZ279" i="1"/>
  <c r="AY279" i="1"/>
  <c r="AZ278" i="1"/>
  <c r="AY278" i="1"/>
  <c r="AZ277" i="1"/>
  <c r="AY277" i="1"/>
  <c r="AZ276" i="1"/>
  <c r="AY276" i="1"/>
  <c r="AZ275" i="1"/>
  <c r="AY275" i="1"/>
  <c r="AZ274" i="1"/>
  <c r="AY274" i="1"/>
  <c r="AZ273" i="1"/>
  <c r="AY273" i="1"/>
  <c r="AZ272" i="1"/>
  <c r="AY272" i="1"/>
  <c r="AZ271" i="1"/>
  <c r="AY271" i="1"/>
  <c r="AZ270" i="1"/>
  <c r="AY270" i="1"/>
  <c r="AZ269" i="1"/>
  <c r="AY269" i="1"/>
  <c r="AZ268" i="1"/>
  <c r="AY268" i="1"/>
  <c r="AZ267" i="1"/>
  <c r="AY267" i="1"/>
  <c r="AZ266" i="1"/>
  <c r="AY266" i="1"/>
  <c r="AZ265" i="1"/>
  <c r="AY265" i="1"/>
  <c r="AZ264" i="1"/>
  <c r="AY264" i="1"/>
  <c r="AZ263" i="1"/>
  <c r="AY263" i="1"/>
  <c r="AZ262" i="1"/>
  <c r="AY262" i="1"/>
  <c r="AZ261" i="1"/>
  <c r="AY261" i="1"/>
  <c r="AZ260" i="1"/>
  <c r="AY260" i="1"/>
  <c r="AZ259" i="1"/>
  <c r="AY259" i="1"/>
  <c r="AZ258" i="1"/>
  <c r="AY258" i="1"/>
  <c r="AZ257" i="1"/>
  <c r="AY257" i="1"/>
  <c r="AZ256" i="1"/>
  <c r="AY256" i="1"/>
  <c r="AZ255" i="1"/>
  <c r="AY255" i="1"/>
  <c r="AZ254" i="1"/>
  <c r="AY254" i="1"/>
  <c r="AZ253" i="1"/>
  <c r="AY253" i="1"/>
  <c r="AZ252" i="1"/>
  <c r="AY252" i="1"/>
  <c r="AZ251" i="1"/>
  <c r="AY251" i="1"/>
  <c r="AZ250" i="1"/>
  <c r="AY250" i="1"/>
  <c r="AZ249" i="1"/>
  <c r="AY249" i="1"/>
  <c r="AZ248" i="1"/>
  <c r="AY248" i="1"/>
  <c r="AZ247" i="1"/>
  <c r="AY247" i="1"/>
  <c r="AZ246" i="1"/>
  <c r="AY246" i="1"/>
  <c r="AZ245" i="1"/>
  <c r="AY245" i="1"/>
  <c r="AZ244" i="1"/>
  <c r="AY244" i="1"/>
  <c r="AZ243" i="1"/>
  <c r="AY243" i="1"/>
  <c r="AZ242" i="1"/>
  <c r="AY242" i="1"/>
  <c r="AZ241" i="1"/>
  <c r="AY241" i="1"/>
  <c r="AZ240" i="1"/>
  <c r="AY240" i="1"/>
  <c r="AZ239" i="1"/>
  <c r="AY239" i="1"/>
  <c r="AZ238" i="1"/>
  <c r="AY238" i="1"/>
  <c r="AZ237" i="1"/>
  <c r="AY237" i="1"/>
  <c r="AZ236" i="1"/>
  <c r="AY236" i="1"/>
  <c r="AZ235" i="1"/>
  <c r="AY235" i="1"/>
  <c r="AZ234" i="1"/>
  <c r="AY234" i="1"/>
  <c r="AZ233" i="1"/>
  <c r="AY233" i="1"/>
  <c r="AZ232" i="1"/>
  <c r="AY232" i="1"/>
  <c r="AZ231" i="1"/>
  <c r="AY231" i="1"/>
  <c r="AZ230" i="1"/>
  <c r="AY230" i="1"/>
  <c r="AZ229" i="1"/>
  <c r="AY229" i="1"/>
  <c r="AZ228" i="1"/>
  <c r="AY228" i="1"/>
  <c r="AZ227" i="1"/>
  <c r="AY227" i="1"/>
  <c r="AZ226" i="1"/>
  <c r="AY226" i="1"/>
  <c r="AZ225" i="1"/>
  <c r="AY225" i="1"/>
  <c r="AZ224" i="1"/>
  <c r="AY224" i="1"/>
  <c r="AZ223" i="1"/>
  <c r="AY223" i="1"/>
  <c r="AZ222" i="1"/>
  <c r="AY222" i="1"/>
  <c r="AZ221" i="1"/>
  <c r="AY221" i="1"/>
  <c r="AZ220" i="1"/>
  <c r="AY220" i="1"/>
  <c r="AZ219" i="1"/>
  <c r="AY219" i="1"/>
  <c r="AZ218" i="1"/>
  <c r="AY218" i="1"/>
  <c r="AZ217" i="1"/>
  <c r="AY217" i="1"/>
  <c r="AZ216" i="1"/>
  <c r="AY216" i="1"/>
  <c r="AZ215" i="1"/>
  <c r="AY215" i="1"/>
  <c r="AZ214" i="1"/>
  <c r="AY214" i="1"/>
  <c r="AZ213" i="1"/>
  <c r="AY213" i="1"/>
  <c r="AZ212" i="1"/>
  <c r="AY212" i="1"/>
  <c r="AZ211" i="1"/>
  <c r="AY211" i="1"/>
  <c r="AZ210" i="1"/>
  <c r="AY210" i="1"/>
  <c r="AZ209" i="1"/>
  <c r="AY209" i="1"/>
  <c r="AZ208" i="1"/>
  <c r="AY208" i="1"/>
  <c r="AZ207" i="1"/>
  <c r="AY207" i="1"/>
  <c r="AZ206" i="1"/>
  <c r="AY206" i="1"/>
  <c r="AZ205" i="1"/>
  <c r="AY205" i="1"/>
  <c r="AZ204" i="1"/>
  <c r="AY204" i="1"/>
  <c r="AZ203" i="1"/>
  <c r="AY203" i="1"/>
  <c r="AZ202" i="1"/>
  <c r="AY202" i="1"/>
  <c r="AZ201" i="1"/>
  <c r="AY201" i="1"/>
  <c r="AZ200" i="1"/>
  <c r="AY200" i="1"/>
  <c r="AZ199" i="1"/>
  <c r="AY199" i="1"/>
  <c r="AZ198" i="1"/>
  <c r="AY198" i="1"/>
  <c r="AZ197" i="1"/>
  <c r="AY197" i="1"/>
  <c r="AZ196" i="1"/>
  <c r="AY196" i="1"/>
  <c r="AZ195" i="1"/>
  <c r="AY195" i="1"/>
  <c r="AZ194" i="1"/>
  <c r="AY194" i="1"/>
  <c r="AZ193" i="1"/>
  <c r="AY193" i="1"/>
  <c r="AZ192" i="1"/>
  <c r="AY192" i="1"/>
  <c r="AZ191" i="1"/>
  <c r="AY191" i="1"/>
  <c r="AZ190" i="1"/>
  <c r="AY190" i="1"/>
  <c r="AZ189" i="1"/>
  <c r="AY189" i="1"/>
  <c r="AZ188" i="1"/>
  <c r="AY188" i="1"/>
  <c r="AZ187" i="1"/>
  <c r="AY187" i="1"/>
  <c r="AZ186" i="1"/>
  <c r="AY186" i="1"/>
  <c r="AZ185" i="1"/>
  <c r="AY185" i="1"/>
  <c r="AZ184" i="1"/>
  <c r="AY184" i="1"/>
  <c r="AZ183" i="1"/>
  <c r="AY183" i="1"/>
  <c r="AZ182" i="1"/>
  <c r="AY182" i="1"/>
  <c r="AZ181" i="1"/>
  <c r="AY181" i="1"/>
  <c r="AZ180" i="1"/>
  <c r="AY180" i="1"/>
  <c r="AZ179" i="1"/>
  <c r="AY179" i="1"/>
  <c r="AZ178" i="1"/>
  <c r="AY178" i="1"/>
  <c r="AZ177" i="1"/>
  <c r="AY177" i="1"/>
  <c r="AZ176" i="1"/>
  <c r="AY176" i="1"/>
  <c r="AZ175" i="1"/>
  <c r="AY175" i="1"/>
  <c r="AZ174" i="1"/>
  <c r="AY174" i="1"/>
  <c r="AZ173" i="1"/>
  <c r="AY173" i="1"/>
  <c r="AZ172" i="1"/>
  <c r="AY172" i="1"/>
  <c r="AZ171" i="1"/>
  <c r="AY171" i="1"/>
  <c r="AZ170" i="1"/>
  <c r="AY170" i="1"/>
  <c r="AZ169" i="1"/>
  <c r="AY169" i="1"/>
  <c r="AZ168" i="1"/>
  <c r="AY168" i="1"/>
  <c r="AZ167" i="1"/>
  <c r="AY167" i="1"/>
  <c r="AZ166" i="1"/>
  <c r="AY166" i="1"/>
  <c r="AZ165" i="1"/>
  <c r="AY165" i="1"/>
  <c r="AZ164" i="1"/>
  <c r="AY164" i="1"/>
  <c r="AZ163" i="1"/>
  <c r="AY163" i="1"/>
  <c r="AZ162" i="1"/>
  <c r="AY162" i="1"/>
  <c r="AZ161" i="1"/>
  <c r="AY161" i="1"/>
  <c r="AZ160" i="1"/>
  <c r="AY160" i="1"/>
  <c r="AZ159" i="1"/>
  <c r="AY159" i="1"/>
  <c r="AZ158" i="1"/>
  <c r="AY158" i="1"/>
  <c r="AZ157" i="1"/>
  <c r="AY157" i="1"/>
  <c r="AZ156" i="1"/>
  <c r="AY156" i="1"/>
  <c r="AZ155" i="1"/>
  <c r="AY155" i="1"/>
  <c r="AZ154" i="1"/>
  <c r="AY154" i="1"/>
  <c r="AZ153" i="1"/>
  <c r="AY153" i="1"/>
  <c r="AZ152" i="1"/>
  <c r="AY152" i="1"/>
  <c r="AZ151" i="1"/>
  <c r="AY151" i="1"/>
  <c r="AZ150" i="1"/>
  <c r="AY150" i="1"/>
  <c r="AZ149" i="1"/>
  <c r="AY149" i="1"/>
  <c r="AZ148" i="1"/>
  <c r="AY148" i="1"/>
  <c r="AZ147" i="1"/>
  <c r="AY147" i="1"/>
  <c r="AZ146" i="1"/>
  <c r="AY146" i="1"/>
  <c r="AZ145" i="1"/>
  <c r="AY145" i="1"/>
  <c r="AZ144" i="1"/>
  <c r="AY144" i="1"/>
  <c r="AZ143" i="1"/>
  <c r="AY143" i="1"/>
  <c r="AZ142" i="1"/>
  <c r="AY142" i="1"/>
  <c r="AZ141" i="1"/>
  <c r="AY141" i="1"/>
  <c r="AZ140" i="1"/>
  <c r="AY140" i="1"/>
  <c r="AZ139" i="1"/>
  <c r="AY139" i="1"/>
  <c r="AZ138" i="1"/>
  <c r="AY138" i="1"/>
  <c r="AZ137" i="1"/>
  <c r="AY137" i="1"/>
  <c r="AZ136" i="1"/>
  <c r="AY136" i="1"/>
  <c r="AZ135" i="1"/>
  <c r="AY135" i="1"/>
  <c r="AZ134" i="1"/>
  <c r="AY134" i="1"/>
  <c r="AZ133" i="1"/>
  <c r="AY133" i="1"/>
  <c r="AZ132" i="1"/>
  <c r="AY132" i="1"/>
  <c r="AZ131" i="1"/>
  <c r="AY131" i="1"/>
  <c r="AZ130" i="1"/>
  <c r="AY130" i="1"/>
  <c r="AZ129" i="1"/>
  <c r="AY129" i="1"/>
  <c r="AZ128" i="1"/>
  <c r="AY128" i="1"/>
  <c r="AZ127" i="1"/>
  <c r="AY127" i="1"/>
  <c r="AZ126" i="1"/>
  <c r="AY126" i="1"/>
  <c r="AZ125" i="1"/>
  <c r="AY125" i="1"/>
  <c r="AZ124" i="1"/>
  <c r="AY124" i="1"/>
  <c r="AZ123" i="1"/>
  <c r="AY123" i="1"/>
  <c r="AZ122" i="1"/>
  <c r="AY122" i="1"/>
  <c r="AZ121" i="1"/>
  <c r="AY121" i="1"/>
  <c r="AZ120" i="1"/>
  <c r="AY120" i="1"/>
  <c r="AZ119" i="1"/>
  <c r="AY119" i="1"/>
  <c r="AZ118" i="1"/>
  <c r="AY118" i="1"/>
  <c r="AZ117" i="1"/>
  <c r="AY117" i="1"/>
  <c r="AZ116" i="1"/>
  <c r="AY116" i="1"/>
  <c r="AZ115" i="1"/>
  <c r="AY115" i="1"/>
  <c r="AZ114" i="1"/>
  <c r="AY114" i="1"/>
  <c r="AZ113" i="1"/>
  <c r="AY113" i="1"/>
  <c r="AZ112" i="1"/>
  <c r="AY112" i="1"/>
  <c r="AZ111" i="1"/>
  <c r="AY111" i="1"/>
  <c r="AZ110" i="1"/>
  <c r="AY110" i="1"/>
  <c r="AZ109" i="1"/>
  <c r="AY109" i="1"/>
  <c r="AZ108" i="1"/>
  <c r="AY108" i="1"/>
  <c r="AZ107" i="1"/>
  <c r="AY107" i="1"/>
  <c r="AZ106" i="1"/>
  <c r="AY106" i="1"/>
  <c r="AZ105" i="1"/>
  <c r="AY105" i="1"/>
  <c r="AZ104" i="1"/>
  <c r="AY104" i="1"/>
  <c r="AZ103" i="1"/>
  <c r="AY103" i="1"/>
  <c r="AZ102" i="1"/>
  <c r="AY102" i="1"/>
  <c r="AZ101" i="1"/>
  <c r="AY101" i="1"/>
  <c r="AZ100" i="1"/>
  <c r="AY100" i="1"/>
  <c r="AZ99" i="1"/>
  <c r="AY99" i="1"/>
  <c r="AZ98" i="1"/>
  <c r="AY98" i="1"/>
  <c r="AZ97" i="1"/>
  <c r="AY97" i="1"/>
  <c r="AZ96" i="1"/>
  <c r="AY96" i="1"/>
  <c r="AZ95" i="1"/>
  <c r="AY95" i="1"/>
  <c r="AZ94" i="1"/>
  <c r="AY94" i="1"/>
  <c r="AZ93" i="1"/>
  <c r="AY93" i="1"/>
  <c r="AZ92" i="1"/>
  <c r="AY92" i="1"/>
  <c r="AZ91" i="1"/>
  <c r="AY91" i="1"/>
  <c r="AZ90" i="1"/>
  <c r="AY90" i="1"/>
  <c r="AZ89" i="1"/>
  <c r="AY89" i="1"/>
  <c r="AZ88" i="1"/>
  <c r="AY88" i="1"/>
  <c r="AZ87" i="1"/>
  <c r="AY87" i="1"/>
  <c r="AZ86" i="1"/>
  <c r="AY86" i="1"/>
  <c r="AZ85" i="1"/>
  <c r="AY85" i="1"/>
  <c r="AZ84" i="1"/>
  <c r="AY84" i="1"/>
  <c r="AZ83" i="1"/>
  <c r="AY83" i="1"/>
  <c r="AZ82" i="1"/>
  <c r="AY82" i="1"/>
  <c r="AZ81" i="1"/>
  <c r="AY81" i="1"/>
  <c r="AZ80" i="1"/>
  <c r="AY80" i="1"/>
  <c r="AZ79" i="1"/>
  <c r="AY79" i="1"/>
  <c r="AZ78" i="1"/>
  <c r="AY78" i="1"/>
  <c r="AZ77" i="1"/>
  <c r="AY77" i="1"/>
  <c r="AZ76" i="1"/>
  <c r="AY76" i="1"/>
  <c r="AZ75" i="1"/>
  <c r="AY75" i="1"/>
  <c r="AZ74" i="1"/>
  <c r="AY74" i="1"/>
  <c r="AZ73" i="1"/>
  <c r="AY73" i="1"/>
  <c r="AZ72" i="1"/>
  <c r="AY72" i="1"/>
  <c r="AZ71" i="1"/>
  <c r="AY71" i="1"/>
  <c r="AZ70" i="1"/>
  <c r="AY70" i="1"/>
  <c r="AZ69" i="1"/>
  <c r="AY69" i="1"/>
  <c r="AZ68" i="1"/>
  <c r="AY68" i="1"/>
  <c r="AZ67" i="1"/>
  <c r="AY67" i="1"/>
  <c r="AZ66" i="1"/>
  <c r="AY66" i="1"/>
  <c r="AZ65" i="1"/>
  <c r="AY65" i="1"/>
  <c r="AZ64" i="1"/>
  <c r="AY64" i="1"/>
  <c r="AZ63" i="1"/>
  <c r="AY63" i="1"/>
  <c r="AZ62" i="1"/>
  <c r="AY62" i="1"/>
  <c r="AZ61" i="1"/>
  <c r="AY61" i="1"/>
  <c r="AZ60" i="1"/>
  <c r="AY60" i="1"/>
  <c r="AZ59" i="1"/>
  <c r="AY59" i="1"/>
  <c r="AZ58" i="1"/>
  <c r="AY58" i="1"/>
  <c r="AZ57" i="1"/>
  <c r="AY57" i="1"/>
  <c r="AZ56" i="1"/>
  <c r="AY56" i="1"/>
  <c r="AZ55" i="1"/>
  <c r="AY55" i="1"/>
  <c r="AZ54" i="1"/>
  <c r="AY54" i="1"/>
  <c r="AZ53" i="1"/>
  <c r="AY53" i="1"/>
  <c r="AZ52" i="1"/>
  <c r="AY52" i="1"/>
  <c r="AZ51" i="1"/>
  <c r="AY51" i="1"/>
  <c r="AZ50" i="1"/>
  <c r="AY50" i="1"/>
  <c r="AZ49" i="1"/>
  <c r="AY49" i="1"/>
  <c r="AZ48" i="1"/>
  <c r="AY48" i="1"/>
  <c r="AZ47" i="1"/>
  <c r="AY47" i="1"/>
  <c r="AZ46" i="1"/>
  <c r="AY46" i="1"/>
  <c r="AZ45" i="1"/>
  <c r="AY45" i="1"/>
  <c r="AZ44" i="1"/>
  <c r="AY44" i="1"/>
  <c r="AZ43" i="1"/>
  <c r="AY43" i="1"/>
  <c r="AZ42" i="1"/>
  <c r="AY42" i="1"/>
  <c r="AZ41" i="1"/>
  <c r="AY41" i="1"/>
  <c r="AZ40" i="1"/>
  <c r="AY40" i="1"/>
  <c r="AZ39" i="1"/>
  <c r="AY39" i="1"/>
  <c r="AZ38" i="1"/>
  <c r="AY38" i="1"/>
  <c r="AZ37" i="1"/>
  <c r="AY37" i="1"/>
  <c r="AZ36" i="1"/>
  <c r="AY36" i="1"/>
  <c r="AZ35" i="1"/>
  <c r="AY35" i="1"/>
  <c r="AZ34" i="1"/>
  <c r="AY34" i="1"/>
  <c r="AZ33" i="1"/>
  <c r="AY33" i="1"/>
  <c r="AZ32" i="1"/>
  <c r="AY32" i="1"/>
  <c r="AZ31" i="1"/>
  <c r="AY31" i="1"/>
  <c r="AZ30" i="1"/>
  <c r="AY30" i="1"/>
  <c r="AZ29" i="1"/>
  <c r="AY29" i="1"/>
  <c r="AZ28" i="1"/>
  <c r="AY28" i="1"/>
  <c r="AZ27" i="1"/>
  <c r="AY27" i="1"/>
  <c r="AZ26" i="1"/>
  <c r="AY26" i="1"/>
  <c r="AZ25" i="1"/>
  <c r="AY25" i="1"/>
  <c r="AZ24" i="1"/>
  <c r="AY24" i="1"/>
  <c r="AZ23" i="1"/>
  <c r="AY23" i="1"/>
  <c r="AZ22" i="1"/>
  <c r="AY22" i="1"/>
  <c r="AZ21" i="1"/>
  <c r="AY21" i="1"/>
  <c r="AZ20" i="1"/>
  <c r="AY20" i="1"/>
  <c r="AZ19" i="1"/>
  <c r="AY19" i="1"/>
  <c r="AZ18" i="1"/>
  <c r="AY18" i="1"/>
  <c r="AZ17" i="1"/>
  <c r="AY17" i="1"/>
  <c r="AZ16" i="1"/>
  <c r="AY16" i="1"/>
  <c r="AZ15" i="1"/>
  <c r="AY15" i="1"/>
  <c r="AZ14" i="1"/>
  <c r="AY14" i="1"/>
  <c r="AZ13" i="1"/>
  <c r="AY13" i="1"/>
  <c r="AZ12" i="1"/>
  <c r="AY12" i="1"/>
  <c r="AZ11" i="1"/>
  <c r="AY11" i="1"/>
  <c r="AZ10" i="1"/>
  <c r="AY10" i="1"/>
  <c r="AZ9" i="1"/>
  <c r="AY9" i="1"/>
  <c r="AZ8" i="1"/>
  <c r="AY8" i="1"/>
  <c r="AZ7" i="1"/>
  <c r="AY7" i="1"/>
  <c r="AR941" i="1"/>
  <c r="AQ941" i="1"/>
  <c r="AR940" i="1"/>
  <c r="AQ940" i="1"/>
  <c r="AR939" i="1"/>
  <c r="AQ939" i="1"/>
  <c r="AR938" i="1"/>
  <c r="AQ938" i="1"/>
  <c r="AR937" i="1"/>
  <c r="AQ937" i="1"/>
  <c r="AR936" i="1"/>
  <c r="AQ936" i="1"/>
  <c r="AR935" i="1"/>
  <c r="AQ935" i="1"/>
  <c r="AR934" i="1"/>
  <c r="AQ934" i="1"/>
  <c r="AR933" i="1"/>
  <c r="AQ933" i="1"/>
  <c r="AR932" i="1"/>
  <c r="AQ932" i="1"/>
  <c r="AR931" i="1"/>
  <c r="AQ931" i="1"/>
  <c r="AR930" i="1"/>
  <c r="AQ930" i="1"/>
  <c r="AR929" i="1"/>
  <c r="AQ929" i="1"/>
  <c r="AR928" i="1"/>
  <c r="AQ928" i="1"/>
  <c r="AR927" i="1"/>
  <c r="AQ927" i="1"/>
  <c r="AR926" i="1"/>
  <c r="AQ926" i="1"/>
  <c r="AR925" i="1"/>
  <c r="AQ925" i="1"/>
  <c r="AR924" i="1"/>
  <c r="AQ924" i="1"/>
  <c r="AR923" i="1"/>
  <c r="AQ923" i="1"/>
  <c r="AR922" i="1"/>
  <c r="AQ922" i="1"/>
  <c r="AR921" i="1"/>
  <c r="AQ921" i="1"/>
  <c r="AR920" i="1"/>
  <c r="AQ920" i="1"/>
  <c r="AR919" i="1"/>
  <c r="AQ919" i="1"/>
  <c r="AR918" i="1"/>
  <c r="AQ918" i="1"/>
  <c r="AR917" i="1"/>
  <c r="AQ917" i="1"/>
  <c r="AR916" i="1"/>
  <c r="AQ916" i="1"/>
  <c r="AR915" i="1"/>
  <c r="AQ915" i="1"/>
  <c r="AR914" i="1"/>
  <c r="AQ914" i="1"/>
  <c r="AR913" i="1"/>
  <c r="AQ913" i="1"/>
  <c r="AR912" i="1"/>
  <c r="AQ912" i="1"/>
  <c r="AR911" i="1"/>
  <c r="AQ911" i="1"/>
  <c r="AR910" i="1"/>
  <c r="AQ910" i="1"/>
  <c r="AR909" i="1"/>
  <c r="AQ909" i="1"/>
  <c r="AR908" i="1"/>
  <c r="AQ908" i="1"/>
  <c r="AR907" i="1"/>
  <c r="AQ907" i="1"/>
  <c r="AR906" i="1"/>
  <c r="AQ906" i="1"/>
  <c r="AR905" i="1"/>
  <c r="AQ905" i="1"/>
  <c r="AR904" i="1"/>
  <c r="AQ904" i="1"/>
  <c r="AR903" i="1"/>
  <c r="AQ903" i="1"/>
  <c r="AR902" i="1"/>
  <c r="AQ902" i="1"/>
  <c r="AR901" i="1"/>
  <c r="AQ901" i="1"/>
  <c r="AR900" i="1"/>
  <c r="AQ900" i="1"/>
  <c r="AR899" i="1"/>
  <c r="AQ899" i="1"/>
  <c r="AR898" i="1"/>
  <c r="AQ898" i="1"/>
  <c r="AR897" i="1"/>
  <c r="AQ897" i="1"/>
  <c r="AR896" i="1"/>
  <c r="AQ896" i="1"/>
  <c r="AR895" i="1"/>
  <c r="AQ895" i="1"/>
  <c r="AR894" i="1"/>
  <c r="AQ894" i="1"/>
  <c r="AR893" i="1"/>
  <c r="AQ893" i="1"/>
  <c r="AR892" i="1"/>
  <c r="AQ892" i="1"/>
  <c r="AR891" i="1"/>
  <c r="AQ891" i="1"/>
  <c r="AR890" i="1"/>
  <c r="AQ890" i="1"/>
  <c r="AR889" i="1"/>
  <c r="AQ889" i="1"/>
  <c r="AR888" i="1"/>
  <c r="AQ888" i="1"/>
  <c r="AR887" i="1"/>
  <c r="AQ887" i="1"/>
  <c r="AR886" i="1"/>
  <c r="AQ886" i="1"/>
  <c r="AR885" i="1"/>
  <c r="AQ885" i="1"/>
  <c r="AR884" i="1"/>
  <c r="AQ884" i="1"/>
  <c r="AR883" i="1"/>
  <c r="AQ883" i="1"/>
  <c r="AR882" i="1"/>
  <c r="AQ882" i="1"/>
  <c r="AR881" i="1"/>
  <c r="AQ881" i="1"/>
  <c r="AR880" i="1"/>
  <c r="AQ880" i="1"/>
  <c r="AR879" i="1"/>
  <c r="AQ879" i="1"/>
  <c r="AR878" i="1"/>
  <c r="AQ878" i="1"/>
  <c r="AR877" i="1"/>
  <c r="AQ877" i="1"/>
  <c r="AR876" i="1"/>
  <c r="AQ876" i="1"/>
  <c r="AR875" i="1"/>
  <c r="AQ875" i="1"/>
  <c r="AR874" i="1"/>
  <c r="AQ874" i="1"/>
  <c r="AR873" i="1"/>
  <c r="AQ873" i="1"/>
  <c r="AR872" i="1"/>
  <c r="AQ872" i="1"/>
  <c r="AR871" i="1"/>
  <c r="AQ871" i="1"/>
  <c r="AR870" i="1"/>
  <c r="AQ870" i="1"/>
  <c r="AR869" i="1"/>
  <c r="AQ869" i="1"/>
  <c r="AR868" i="1"/>
  <c r="AQ868" i="1"/>
  <c r="AR867" i="1"/>
  <c r="AQ867" i="1"/>
  <c r="AR866" i="1"/>
  <c r="AQ866" i="1"/>
  <c r="AR865" i="1"/>
  <c r="AQ865" i="1"/>
  <c r="AR864" i="1"/>
  <c r="AQ864" i="1"/>
  <c r="AR863" i="1"/>
  <c r="AQ863" i="1"/>
  <c r="AR862" i="1"/>
  <c r="AQ862" i="1"/>
  <c r="AR861" i="1"/>
  <c r="AQ861" i="1"/>
  <c r="AR860" i="1"/>
  <c r="AQ860" i="1"/>
  <c r="AR859" i="1"/>
  <c r="AQ859" i="1"/>
  <c r="AR858" i="1"/>
  <c r="AQ858" i="1"/>
  <c r="AR857" i="1"/>
  <c r="AQ857" i="1"/>
  <c r="AR856" i="1"/>
  <c r="AQ856" i="1"/>
  <c r="AR855" i="1"/>
  <c r="AQ855" i="1"/>
  <c r="AR854" i="1"/>
  <c r="AQ854" i="1"/>
  <c r="AR853" i="1"/>
  <c r="AQ853" i="1"/>
  <c r="AR852" i="1"/>
  <c r="AQ852" i="1"/>
  <c r="AR851" i="1"/>
  <c r="AQ851" i="1"/>
  <c r="AR850" i="1"/>
  <c r="AQ850" i="1"/>
  <c r="AR849" i="1"/>
  <c r="AQ849" i="1"/>
  <c r="AR848" i="1"/>
  <c r="AQ848" i="1"/>
  <c r="AR847" i="1"/>
  <c r="AQ847" i="1"/>
  <c r="AR846" i="1"/>
  <c r="AQ846" i="1"/>
  <c r="AR845" i="1"/>
  <c r="AQ845" i="1"/>
  <c r="AR844" i="1"/>
  <c r="AQ844" i="1"/>
  <c r="AR843" i="1"/>
  <c r="AQ843" i="1"/>
  <c r="AR842" i="1"/>
  <c r="AQ842" i="1"/>
  <c r="AR841" i="1"/>
  <c r="AQ841" i="1"/>
  <c r="AR840" i="1"/>
  <c r="AQ840" i="1"/>
  <c r="AR839" i="1"/>
  <c r="AQ839" i="1"/>
  <c r="AR838" i="1"/>
  <c r="AQ838" i="1"/>
  <c r="AR837" i="1"/>
  <c r="AQ837" i="1"/>
  <c r="AR836" i="1"/>
  <c r="AQ836" i="1"/>
  <c r="AR835" i="1"/>
  <c r="AQ835" i="1"/>
  <c r="AR834" i="1"/>
  <c r="AQ834" i="1"/>
  <c r="AR833" i="1"/>
  <c r="AQ833" i="1"/>
  <c r="AR832" i="1"/>
  <c r="AQ832" i="1"/>
  <c r="AR831" i="1"/>
  <c r="AQ831" i="1"/>
  <c r="AR830" i="1"/>
  <c r="AQ830" i="1"/>
  <c r="AR829" i="1"/>
  <c r="AQ829" i="1"/>
  <c r="AR828" i="1"/>
  <c r="AQ828" i="1"/>
  <c r="AR827" i="1"/>
  <c r="AQ827" i="1"/>
  <c r="AR826" i="1"/>
  <c r="AQ826" i="1"/>
  <c r="AR825" i="1"/>
  <c r="AQ825" i="1"/>
  <c r="AR824" i="1"/>
  <c r="AQ824" i="1"/>
  <c r="AR823" i="1"/>
  <c r="AQ823" i="1"/>
  <c r="AR822" i="1"/>
  <c r="AQ822" i="1"/>
  <c r="AR821" i="1"/>
  <c r="AQ821" i="1"/>
  <c r="AR820" i="1"/>
  <c r="AQ820" i="1"/>
  <c r="AR819" i="1"/>
  <c r="AQ819" i="1"/>
  <c r="AR818" i="1"/>
  <c r="AQ818" i="1"/>
  <c r="AR817" i="1"/>
  <c r="AQ817" i="1"/>
  <c r="AR816" i="1"/>
  <c r="AQ816" i="1"/>
  <c r="AR815" i="1"/>
  <c r="AQ815" i="1"/>
  <c r="AR814" i="1"/>
  <c r="AQ814" i="1"/>
  <c r="AR813" i="1"/>
  <c r="AQ813" i="1"/>
  <c r="AR812" i="1"/>
  <c r="AQ812" i="1"/>
  <c r="AR811" i="1"/>
  <c r="AQ811" i="1"/>
  <c r="AR810" i="1"/>
  <c r="AQ810" i="1"/>
  <c r="AR809" i="1"/>
  <c r="AQ809" i="1"/>
  <c r="AR808" i="1"/>
  <c r="AQ808" i="1"/>
  <c r="AR807" i="1"/>
  <c r="AQ807" i="1"/>
  <c r="AR806" i="1"/>
  <c r="AQ806" i="1"/>
  <c r="AR805" i="1"/>
  <c r="AQ805" i="1"/>
  <c r="AR804" i="1"/>
  <c r="AQ804" i="1"/>
  <c r="AR803" i="1"/>
  <c r="AQ803" i="1"/>
  <c r="AR802" i="1"/>
  <c r="AQ802" i="1"/>
  <c r="AR801" i="1"/>
  <c r="AQ801" i="1"/>
  <c r="AR800" i="1"/>
  <c r="AQ800" i="1"/>
  <c r="AR799" i="1"/>
  <c r="AQ799" i="1"/>
  <c r="AR798" i="1"/>
  <c r="AQ798" i="1"/>
  <c r="AR797" i="1"/>
  <c r="AQ797" i="1"/>
  <c r="AR796" i="1"/>
  <c r="AQ796" i="1"/>
  <c r="AR795" i="1"/>
  <c r="AQ795" i="1"/>
  <c r="AR794" i="1"/>
  <c r="AQ794" i="1"/>
  <c r="AR793" i="1"/>
  <c r="AQ793" i="1"/>
  <c r="AR792" i="1"/>
  <c r="AQ792" i="1"/>
  <c r="AR791" i="1"/>
  <c r="AQ791" i="1"/>
  <c r="AR790" i="1"/>
  <c r="AQ790" i="1"/>
  <c r="AR789" i="1"/>
  <c r="AQ789" i="1"/>
  <c r="AR788" i="1"/>
  <c r="AQ788" i="1"/>
  <c r="AR787" i="1"/>
  <c r="AQ787" i="1"/>
  <c r="AR786" i="1"/>
  <c r="AQ786" i="1"/>
  <c r="AR785" i="1"/>
  <c r="AQ785" i="1"/>
  <c r="AR784" i="1"/>
  <c r="AQ784" i="1"/>
  <c r="AR783" i="1"/>
  <c r="AQ783" i="1"/>
  <c r="AR782" i="1"/>
  <c r="AQ782" i="1"/>
  <c r="AR781" i="1"/>
  <c r="AQ781" i="1"/>
  <c r="AR780" i="1"/>
  <c r="AQ780" i="1"/>
  <c r="AR779" i="1"/>
  <c r="AQ779" i="1"/>
  <c r="AR778" i="1"/>
  <c r="AQ778" i="1"/>
  <c r="AR777" i="1"/>
  <c r="AQ777" i="1"/>
  <c r="AR776" i="1"/>
  <c r="AQ776" i="1"/>
  <c r="AR775" i="1"/>
  <c r="AQ775" i="1"/>
  <c r="AR774" i="1"/>
  <c r="AQ774" i="1"/>
  <c r="AR773" i="1"/>
  <c r="AQ773" i="1"/>
  <c r="AR772" i="1"/>
  <c r="AQ772" i="1"/>
  <c r="AR771" i="1"/>
  <c r="AQ771" i="1"/>
  <c r="AR770" i="1"/>
  <c r="AQ770" i="1"/>
  <c r="AR769" i="1"/>
  <c r="AQ769" i="1"/>
  <c r="AR768" i="1"/>
  <c r="AQ768" i="1"/>
  <c r="AR767" i="1"/>
  <c r="AQ767" i="1"/>
  <c r="AR766" i="1"/>
  <c r="AQ766" i="1"/>
  <c r="AR765" i="1"/>
  <c r="AQ765" i="1"/>
  <c r="AR764" i="1"/>
  <c r="AQ764" i="1"/>
  <c r="AR763" i="1"/>
  <c r="AQ763" i="1"/>
  <c r="AR762" i="1"/>
  <c r="AQ762" i="1"/>
  <c r="AR761" i="1"/>
  <c r="AQ761" i="1"/>
  <c r="AR760" i="1"/>
  <c r="AQ760" i="1"/>
  <c r="AR759" i="1"/>
  <c r="AQ759" i="1"/>
  <c r="AR758" i="1"/>
  <c r="AQ758" i="1"/>
  <c r="AR757" i="1"/>
  <c r="AQ757" i="1"/>
  <c r="AR756" i="1"/>
  <c r="AQ756" i="1"/>
  <c r="AR755" i="1"/>
  <c r="AQ755" i="1"/>
  <c r="AR754" i="1"/>
  <c r="AQ754" i="1"/>
  <c r="AR753" i="1"/>
  <c r="AQ753" i="1"/>
  <c r="AR752" i="1"/>
  <c r="AQ752" i="1"/>
  <c r="AR751" i="1"/>
  <c r="AQ751" i="1"/>
  <c r="AR750" i="1"/>
  <c r="AQ750" i="1"/>
  <c r="AR749" i="1"/>
  <c r="AQ749" i="1"/>
  <c r="AR748" i="1"/>
  <c r="AQ748" i="1"/>
  <c r="AR747" i="1"/>
  <c r="AQ747" i="1"/>
  <c r="AR746" i="1"/>
  <c r="AQ746" i="1"/>
  <c r="AR745" i="1"/>
  <c r="AQ745" i="1"/>
  <c r="AR744" i="1"/>
  <c r="AQ744" i="1"/>
  <c r="AR743" i="1"/>
  <c r="AQ743" i="1"/>
  <c r="AR742" i="1"/>
  <c r="AQ742" i="1"/>
  <c r="AR741" i="1"/>
  <c r="AQ741" i="1"/>
  <c r="AR740" i="1"/>
  <c r="AQ740" i="1"/>
  <c r="AR739" i="1"/>
  <c r="AQ739" i="1"/>
  <c r="AR738" i="1"/>
  <c r="AQ738" i="1"/>
  <c r="AR737" i="1"/>
  <c r="AQ737" i="1"/>
  <c r="AR736" i="1"/>
  <c r="AQ736" i="1"/>
  <c r="AR735" i="1"/>
  <c r="AQ735" i="1"/>
  <c r="AR734" i="1"/>
  <c r="AQ734" i="1"/>
  <c r="AR733" i="1"/>
  <c r="AQ733" i="1"/>
  <c r="AR732" i="1"/>
  <c r="AQ732" i="1"/>
  <c r="AR731" i="1"/>
  <c r="AQ731" i="1"/>
  <c r="AR730" i="1"/>
  <c r="AQ730" i="1"/>
  <c r="AR729" i="1"/>
  <c r="AQ729" i="1"/>
  <c r="AR728" i="1"/>
  <c r="AQ728" i="1"/>
  <c r="AR727" i="1"/>
  <c r="AQ727" i="1"/>
  <c r="AR726" i="1"/>
  <c r="AQ726" i="1"/>
  <c r="AR725" i="1"/>
  <c r="AQ725" i="1"/>
  <c r="AR724" i="1"/>
  <c r="AQ724" i="1"/>
  <c r="AR723" i="1"/>
  <c r="AQ723" i="1"/>
  <c r="AR722" i="1"/>
  <c r="AQ722" i="1"/>
  <c r="AR721" i="1"/>
  <c r="AQ721" i="1"/>
  <c r="AR720" i="1"/>
  <c r="AQ720" i="1"/>
  <c r="AR719" i="1"/>
  <c r="AQ719" i="1"/>
  <c r="AR718" i="1"/>
  <c r="AQ718" i="1"/>
  <c r="AR717" i="1"/>
  <c r="AQ717" i="1"/>
  <c r="AR716" i="1"/>
  <c r="AQ716" i="1"/>
  <c r="AR715" i="1"/>
  <c r="AQ715" i="1"/>
  <c r="AR714" i="1"/>
  <c r="AQ714" i="1"/>
  <c r="AR713" i="1"/>
  <c r="AQ713" i="1"/>
  <c r="AR712" i="1"/>
  <c r="AQ712" i="1"/>
  <c r="AR711" i="1"/>
  <c r="AQ711" i="1"/>
  <c r="AR710" i="1"/>
  <c r="AQ710" i="1"/>
  <c r="AR709" i="1"/>
  <c r="AQ709" i="1"/>
  <c r="AR708" i="1"/>
  <c r="AQ708" i="1"/>
  <c r="AR707" i="1"/>
  <c r="AQ707" i="1"/>
  <c r="AR706" i="1"/>
  <c r="AQ706" i="1"/>
  <c r="AR705" i="1"/>
  <c r="AQ705" i="1"/>
  <c r="AR704" i="1"/>
  <c r="AQ704" i="1"/>
  <c r="AR703" i="1"/>
  <c r="AQ703" i="1"/>
  <c r="AR702" i="1"/>
  <c r="AQ702" i="1"/>
  <c r="AR701" i="1"/>
  <c r="AQ701" i="1"/>
  <c r="AR700" i="1"/>
  <c r="AQ700" i="1"/>
  <c r="AR699" i="1"/>
  <c r="AQ699" i="1"/>
  <c r="AR698" i="1"/>
  <c r="AQ698" i="1"/>
  <c r="AR697" i="1"/>
  <c r="AQ697" i="1"/>
  <c r="AR696" i="1"/>
  <c r="AQ696" i="1"/>
  <c r="AR695" i="1"/>
  <c r="AQ695" i="1"/>
  <c r="AR694" i="1"/>
  <c r="AQ694" i="1"/>
  <c r="AR693" i="1"/>
  <c r="AQ693" i="1"/>
  <c r="AR692" i="1"/>
  <c r="AQ692" i="1"/>
  <c r="AR691" i="1"/>
  <c r="AQ691" i="1"/>
  <c r="AR690" i="1"/>
  <c r="AQ690" i="1"/>
  <c r="AR689" i="1"/>
  <c r="AQ689" i="1"/>
  <c r="AR688" i="1"/>
  <c r="AQ688" i="1"/>
  <c r="AR687" i="1"/>
  <c r="AQ687" i="1"/>
  <c r="AR686" i="1"/>
  <c r="AQ686" i="1"/>
  <c r="AR685" i="1"/>
  <c r="AQ685" i="1"/>
  <c r="AR684" i="1"/>
  <c r="AQ684" i="1"/>
  <c r="AR683" i="1"/>
  <c r="AQ683" i="1"/>
  <c r="AR682" i="1"/>
  <c r="AQ682" i="1"/>
  <c r="AR681" i="1"/>
  <c r="AQ681" i="1"/>
  <c r="AR680" i="1"/>
  <c r="AQ680" i="1"/>
  <c r="AR679" i="1"/>
  <c r="AQ679" i="1"/>
  <c r="AR678" i="1"/>
  <c r="AQ678" i="1"/>
  <c r="AR677" i="1"/>
  <c r="AQ677" i="1"/>
  <c r="AR676" i="1"/>
  <c r="AQ676" i="1"/>
  <c r="AR675" i="1"/>
  <c r="AQ675" i="1"/>
  <c r="AR674" i="1"/>
  <c r="AQ674" i="1"/>
  <c r="AR673" i="1"/>
  <c r="AQ673" i="1"/>
  <c r="AR672" i="1"/>
  <c r="AQ672" i="1"/>
  <c r="AR671" i="1"/>
  <c r="AQ671" i="1"/>
  <c r="AR670" i="1"/>
  <c r="AQ670" i="1"/>
  <c r="AR669" i="1"/>
  <c r="AQ669" i="1"/>
  <c r="AR668" i="1"/>
  <c r="AQ668" i="1"/>
  <c r="AR667" i="1"/>
  <c r="AQ667" i="1"/>
  <c r="AR666" i="1"/>
  <c r="AQ666" i="1"/>
  <c r="AR665" i="1"/>
  <c r="AQ665" i="1"/>
  <c r="AR664" i="1"/>
  <c r="AQ664" i="1"/>
  <c r="AR663" i="1"/>
  <c r="AQ663" i="1"/>
  <c r="AR662" i="1"/>
  <c r="AQ662" i="1"/>
  <c r="AR661" i="1"/>
  <c r="AQ661" i="1"/>
  <c r="AR660" i="1"/>
  <c r="AQ660" i="1"/>
  <c r="AR659" i="1"/>
  <c r="AQ659" i="1"/>
  <c r="AR658" i="1"/>
  <c r="AQ658" i="1"/>
  <c r="AR657" i="1"/>
  <c r="AQ657" i="1"/>
  <c r="AR656" i="1"/>
  <c r="AQ656" i="1"/>
  <c r="AR655" i="1"/>
  <c r="AQ655" i="1"/>
  <c r="AR654" i="1"/>
  <c r="AQ654" i="1"/>
  <c r="AR653" i="1"/>
  <c r="AQ653" i="1"/>
  <c r="AR652" i="1"/>
  <c r="AQ652" i="1"/>
  <c r="AR651" i="1"/>
  <c r="AQ651" i="1"/>
  <c r="AR650" i="1"/>
  <c r="AQ650" i="1"/>
  <c r="AR649" i="1"/>
  <c r="AQ649" i="1"/>
  <c r="AR648" i="1"/>
  <c r="AQ648" i="1"/>
  <c r="AR647" i="1"/>
  <c r="AQ647" i="1"/>
  <c r="AR646" i="1"/>
  <c r="AQ646" i="1"/>
  <c r="AR645" i="1"/>
  <c r="AQ645" i="1"/>
  <c r="AR644" i="1"/>
  <c r="AQ644" i="1"/>
  <c r="AR643" i="1"/>
  <c r="AQ643" i="1"/>
  <c r="AR642" i="1"/>
  <c r="AQ642" i="1"/>
  <c r="AR641" i="1"/>
  <c r="AQ641" i="1"/>
  <c r="AR640" i="1"/>
  <c r="AQ640" i="1"/>
  <c r="AR639" i="1"/>
  <c r="AQ639" i="1"/>
  <c r="AR638" i="1"/>
  <c r="AQ638" i="1"/>
  <c r="AR637" i="1"/>
  <c r="AQ637" i="1"/>
  <c r="AR636" i="1"/>
  <c r="AQ636" i="1"/>
  <c r="AR635" i="1"/>
  <c r="AQ635" i="1"/>
  <c r="AR634" i="1"/>
  <c r="AQ634" i="1"/>
  <c r="AR633" i="1"/>
  <c r="AQ633" i="1"/>
  <c r="AR632" i="1"/>
  <c r="AQ632" i="1"/>
  <c r="AR631" i="1"/>
  <c r="AQ631" i="1"/>
  <c r="AR630" i="1"/>
  <c r="AQ630" i="1"/>
  <c r="AR629" i="1"/>
  <c r="AQ629" i="1"/>
  <c r="AR628" i="1"/>
  <c r="AQ628" i="1"/>
  <c r="AR627" i="1"/>
  <c r="AQ627" i="1"/>
  <c r="AR626" i="1"/>
  <c r="AQ626" i="1"/>
  <c r="AR625" i="1"/>
  <c r="AQ625" i="1"/>
  <c r="AR624" i="1"/>
  <c r="AQ624" i="1"/>
  <c r="AR623" i="1"/>
  <c r="AQ623" i="1"/>
  <c r="AR622" i="1"/>
  <c r="AQ622" i="1"/>
  <c r="AR621" i="1"/>
  <c r="AQ621" i="1"/>
  <c r="AR620" i="1"/>
  <c r="AQ620" i="1"/>
  <c r="AR619" i="1"/>
  <c r="AQ619" i="1"/>
  <c r="AR618" i="1"/>
  <c r="AQ618" i="1"/>
  <c r="AR617" i="1"/>
  <c r="AQ617" i="1"/>
  <c r="AR616" i="1"/>
  <c r="AQ616" i="1"/>
  <c r="AR615" i="1"/>
  <c r="AQ615" i="1"/>
  <c r="AR614" i="1"/>
  <c r="AQ614" i="1"/>
  <c r="AR613" i="1"/>
  <c r="AQ613" i="1"/>
  <c r="AR612" i="1"/>
  <c r="AQ612" i="1"/>
  <c r="AR611" i="1"/>
  <c r="AQ611" i="1"/>
  <c r="AR610" i="1"/>
  <c r="AQ610" i="1"/>
  <c r="AR609" i="1"/>
  <c r="AQ609" i="1"/>
  <c r="AR608" i="1"/>
  <c r="AQ608" i="1"/>
  <c r="AR607" i="1"/>
  <c r="AQ607" i="1"/>
  <c r="AR606" i="1"/>
  <c r="AQ606" i="1"/>
  <c r="AR605" i="1"/>
  <c r="AQ605" i="1"/>
  <c r="AR604" i="1"/>
  <c r="AQ604" i="1"/>
  <c r="AR603" i="1"/>
  <c r="AQ603" i="1"/>
  <c r="AR602" i="1"/>
  <c r="AQ602" i="1"/>
  <c r="AR601" i="1"/>
  <c r="AQ601" i="1"/>
  <c r="AR600" i="1"/>
  <c r="AQ600" i="1"/>
  <c r="AR599" i="1"/>
  <c r="AQ599" i="1"/>
  <c r="AR598" i="1"/>
  <c r="AQ598" i="1"/>
  <c r="AR597" i="1"/>
  <c r="AQ597" i="1"/>
  <c r="AR596" i="1"/>
  <c r="AQ596" i="1"/>
  <c r="AR595" i="1"/>
  <c r="AQ595" i="1"/>
  <c r="AR594" i="1"/>
  <c r="AQ594" i="1"/>
  <c r="AR593" i="1"/>
  <c r="AQ593" i="1"/>
  <c r="AR592" i="1"/>
  <c r="AQ592" i="1"/>
  <c r="AR591" i="1"/>
  <c r="AQ591" i="1"/>
  <c r="AR590" i="1"/>
  <c r="AQ590" i="1"/>
  <c r="AR589" i="1"/>
  <c r="AQ589" i="1"/>
  <c r="AR588" i="1"/>
  <c r="AQ588" i="1"/>
  <c r="AR587" i="1"/>
  <c r="AQ587" i="1"/>
  <c r="AR586" i="1"/>
  <c r="AQ586" i="1"/>
  <c r="AR585" i="1"/>
  <c r="AQ585" i="1"/>
  <c r="AR584" i="1"/>
  <c r="AQ584" i="1"/>
  <c r="AR583" i="1"/>
  <c r="AQ583" i="1"/>
  <c r="AR582" i="1"/>
  <c r="AQ582" i="1"/>
  <c r="AR581" i="1"/>
  <c r="AQ581" i="1"/>
  <c r="AR580" i="1"/>
  <c r="AQ580" i="1"/>
  <c r="AR579" i="1"/>
  <c r="AQ579" i="1"/>
  <c r="AR578" i="1"/>
  <c r="AQ578" i="1"/>
  <c r="AR577" i="1"/>
  <c r="AQ577" i="1"/>
  <c r="AR576" i="1"/>
  <c r="AQ576" i="1"/>
  <c r="AR575" i="1"/>
  <c r="AQ575" i="1"/>
  <c r="AR574" i="1"/>
  <c r="AQ574" i="1"/>
  <c r="AR573" i="1"/>
  <c r="AQ573" i="1"/>
  <c r="AR572" i="1"/>
  <c r="AQ572" i="1"/>
  <c r="AR571" i="1"/>
  <c r="AQ571" i="1"/>
  <c r="AR570" i="1"/>
  <c r="AQ570" i="1"/>
  <c r="AR569" i="1"/>
  <c r="AQ569" i="1"/>
  <c r="AR568" i="1"/>
  <c r="AQ568" i="1"/>
  <c r="AR567" i="1"/>
  <c r="AQ567" i="1"/>
  <c r="AR566" i="1"/>
  <c r="AQ566" i="1"/>
  <c r="AR565" i="1"/>
  <c r="AQ565" i="1"/>
  <c r="AR564" i="1"/>
  <c r="AQ564" i="1"/>
  <c r="AR563" i="1"/>
  <c r="AQ563" i="1"/>
  <c r="AR562" i="1"/>
  <c r="AQ562" i="1"/>
  <c r="AR561" i="1"/>
  <c r="AQ561" i="1"/>
  <c r="AR560" i="1"/>
  <c r="AQ560" i="1"/>
  <c r="AR559" i="1"/>
  <c r="AQ559" i="1"/>
  <c r="AR558" i="1"/>
  <c r="AQ558" i="1"/>
  <c r="AR557" i="1"/>
  <c r="AQ557" i="1"/>
  <c r="AR556" i="1"/>
  <c r="AQ556" i="1"/>
  <c r="AR555" i="1"/>
  <c r="AQ555" i="1"/>
  <c r="AR554" i="1"/>
  <c r="AQ554" i="1"/>
  <c r="AR553" i="1"/>
  <c r="AQ553" i="1"/>
  <c r="AR552" i="1"/>
  <c r="AQ552" i="1"/>
  <c r="AR551" i="1"/>
  <c r="AQ551" i="1"/>
  <c r="AR550" i="1"/>
  <c r="AQ550" i="1"/>
  <c r="AR549" i="1"/>
  <c r="AQ549" i="1"/>
  <c r="AR548" i="1"/>
  <c r="AQ548" i="1"/>
  <c r="AR547" i="1"/>
  <c r="AQ547" i="1"/>
  <c r="AR546" i="1"/>
  <c r="AQ546" i="1"/>
  <c r="AR545" i="1"/>
  <c r="AQ545" i="1"/>
  <c r="AR544" i="1"/>
  <c r="AQ544" i="1"/>
  <c r="AR543" i="1"/>
  <c r="AQ543" i="1"/>
  <c r="AR542" i="1"/>
  <c r="AQ542" i="1"/>
  <c r="AR541" i="1"/>
  <c r="AQ541" i="1"/>
  <c r="AR540" i="1"/>
  <c r="AQ540" i="1"/>
  <c r="AR539" i="1"/>
  <c r="AQ539" i="1"/>
  <c r="AR538" i="1"/>
  <c r="AQ538" i="1"/>
  <c r="AR537" i="1"/>
  <c r="AQ537" i="1"/>
  <c r="AR536" i="1"/>
  <c r="AQ536" i="1"/>
  <c r="AR535" i="1"/>
  <c r="AQ535" i="1"/>
  <c r="AR534" i="1"/>
  <c r="AQ534" i="1"/>
  <c r="AR533" i="1"/>
  <c r="AQ533" i="1"/>
  <c r="AR532" i="1"/>
  <c r="AQ532" i="1"/>
  <c r="AR531" i="1"/>
  <c r="AQ531" i="1"/>
  <c r="AR530" i="1"/>
  <c r="AQ530" i="1"/>
  <c r="AR529" i="1"/>
  <c r="AQ529" i="1"/>
  <c r="AR528" i="1"/>
  <c r="AQ528" i="1"/>
  <c r="AR527" i="1"/>
  <c r="AQ527" i="1"/>
  <c r="AR526" i="1"/>
  <c r="AQ526" i="1"/>
  <c r="AR525" i="1"/>
  <c r="AQ525" i="1"/>
  <c r="AR524" i="1"/>
  <c r="AQ524" i="1"/>
  <c r="AR523" i="1"/>
  <c r="AQ523" i="1"/>
  <c r="AR522" i="1"/>
  <c r="AQ522" i="1"/>
  <c r="AR521" i="1"/>
  <c r="AQ521" i="1"/>
  <c r="AR520" i="1"/>
  <c r="AQ520" i="1"/>
  <c r="AR519" i="1"/>
  <c r="AQ519" i="1"/>
  <c r="AR518" i="1"/>
  <c r="AQ518" i="1"/>
  <c r="AR517" i="1"/>
  <c r="AQ517" i="1"/>
  <c r="AR516" i="1"/>
  <c r="AQ516" i="1"/>
  <c r="AR515" i="1"/>
  <c r="AQ515" i="1"/>
  <c r="AR514" i="1"/>
  <c r="AQ514" i="1"/>
  <c r="AR513" i="1"/>
  <c r="AQ513" i="1"/>
  <c r="AR512" i="1"/>
  <c r="AQ512" i="1"/>
  <c r="AR511" i="1"/>
  <c r="AQ511" i="1"/>
  <c r="AR510" i="1"/>
  <c r="AQ510" i="1"/>
  <c r="AR509" i="1"/>
  <c r="AQ509" i="1"/>
  <c r="AR508" i="1"/>
  <c r="AQ508" i="1"/>
  <c r="AR507" i="1"/>
  <c r="AQ507" i="1"/>
  <c r="AR506" i="1"/>
  <c r="AQ506" i="1"/>
  <c r="AR505" i="1"/>
  <c r="AQ505" i="1"/>
  <c r="AR504" i="1"/>
  <c r="AQ504" i="1"/>
  <c r="AR503" i="1"/>
  <c r="AQ503" i="1"/>
  <c r="AR502" i="1"/>
  <c r="AQ502" i="1"/>
  <c r="AR501" i="1"/>
  <c r="AQ501" i="1"/>
  <c r="AR500" i="1"/>
  <c r="AQ500" i="1"/>
  <c r="AR499" i="1"/>
  <c r="AQ499" i="1"/>
  <c r="AR498" i="1"/>
  <c r="AQ498" i="1"/>
  <c r="AR497" i="1"/>
  <c r="AQ497" i="1"/>
  <c r="AR496" i="1"/>
  <c r="AQ496" i="1"/>
  <c r="AR495" i="1"/>
  <c r="AQ495" i="1"/>
  <c r="AR494" i="1"/>
  <c r="AQ494" i="1"/>
  <c r="AR493" i="1"/>
  <c r="AQ493" i="1"/>
  <c r="AR492" i="1"/>
  <c r="AQ492" i="1"/>
  <c r="AR491" i="1"/>
  <c r="AQ491" i="1"/>
  <c r="AR490" i="1"/>
  <c r="AQ490" i="1"/>
  <c r="AR489" i="1"/>
  <c r="AQ489" i="1"/>
  <c r="AR488" i="1"/>
  <c r="AQ488" i="1"/>
  <c r="AR487" i="1"/>
  <c r="AQ487" i="1"/>
  <c r="AR486" i="1"/>
  <c r="AQ486" i="1"/>
  <c r="AR485" i="1"/>
  <c r="AQ485" i="1"/>
  <c r="AR484" i="1"/>
  <c r="AQ484" i="1"/>
  <c r="AR483" i="1"/>
  <c r="AQ483" i="1"/>
  <c r="AR482" i="1"/>
  <c r="AQ482" i="1"/>
  <c r="AR481" i="1"/>
  <c r="AQ481" i="1"/>
  <c r="AR480" i="1"/>
  <c r="AQ480" i="1"/>
  <c r="AR479" i="1"/>
  <c r="AQ479" i="1"/>
  <c r="AR478" i="1"/>
  <c r="AQ478" i="1"/>
  <c r="AR477" i="1"/>
  <c r="AQ477" i="1"/>
  <c r="AR476" i="1"/>
  <c r="AQ476" i="1"/>
  <c r="AR475" i="1"/>
  <c r="AQ475" i="1"/>
  <c r="AR474" i="1"/>
  <c r="AQ474" i="1"/>
  <c r="AR473" i="1"/>
  <c r="AQ473" i="1"/>
  <c r="AR472" i="1"/>
  <c r="AQ472" i="1"/>
  <c r="AR471" i="1"/>
  <c r="AQ471" i="1"/>
  <c r="AR470" i="1"/>
  <c r="AQ470" i="1"/>
  <c r="AR469" i="1"/>
  <c r="AQ469" i="1"/>
  <c r="AR468" i="1"/>
  <c r="AQ468" i="1"/>
  <c r="AR467" i="1"/>
  <c r="AQ467" i="1"/>
  <c r="AR466" i="1"/>
  <c r="AQ466" i="1"/>
  <c r="AR465" i="1"/>
  <c r="AQ465" i="1"/>
  <c r="AR464" i="1"/>
  <c r="AQ464" i="1"/>
  <c r="AR463" i="1"/>
  <c r="AQ463" i="1"/>
  <c r="AR462" i="1"/>
  <c r="AQ462" i="1"/>
  <c r="AR461" i="1"/>
  <c r="AQ461" i="1"/>
  <c r="AR460" i="1"/>
  <c r="AQ460" i="1"/>
  <c r="AR459" i="1"/>
  <c r="AQ459" i="1"/>
  <c r="AR458" i="1"/>
  <c r="AQ458" i="1"/>
  <c r="AR457" i="1"/>
  <c r="AQ457" i="1"/>
  <c r="AR456" i="1"/>
  <c r="AQ456" i="1"/>
  <c r="AR455" i="1"/>
  <c r="AQ455" i="1"/>
  <c r="AR454" i="1"/>
  <c r="AQ454" i="1"/>
  <c r="AR453" i="1"/>
  <c r="AQ453" i="1"/>
  <c r="AR452" i="1"/>
  <c r="AQ452" i="1"/>
  <c r="AR451" i="1"/>
  <c r="AQ451" i="1"/>
  <c r="AR450" i="1"/>
  <c r="AQ450" i="1"/>
  <c r="AR449" i="1"/>
  <c r="AQ449" i="1"/>
  <c r="AR448" i="1"/>
  <c r="AQ448" i="1"/>
  <c r="AR447" i="1"/>
  <c r="AQ447" i="1"/>
  <c r="AR446" i="1"/>
  <c r="AQ446" i="1"/>
  <c r="AR445" i="1"/>
  <c r="AQ445" i="1"/>
  <c r="AR444" i="1"/>
  <c r="AQ444" i="1"/>
  <c r="AR443" i="1"/>
  <c r="AQ443" i="1"/>
  <c r="AR442" i="1"/>
  <c r="AQ442" i="1"/>
  <c r="AR441" i="1"/>
  <c r="AQ441" i="1"/>
  <c r="AR440" i="1"/>
  <c r="AQ440" i="1"/>
  <c r="AR439" i="1"/>
  <c r="AQ439" i="1"/>
  <c r="AR438" i="1"/>
  <c r="AQ438" i="1"/>
  <c r="AR437" i="1"/>
  <c r="AQ437" i="1"/>
  <c r="AR436" i="1"/>
  <c r="AQ436" i="1"/>
  <c r="AR435" i="1"/>
  <c r="AQ435" i="1"/>
  <c r="AR434" i="1"/>
  <c r="AQ434" i="1"/>
  <c r="AR433" i="1"/>
  <c r="AQ433" i="1"/>
  <c r="AR432" i="1"/>
  <c r="AQ432" i="1"/>
  <c r="AR431" i="1"/>
  <c r="AQ431" i="1"/>
  <c r="AR430" i="1"/>
  <c r="AQ430" i="1"/>
  <c r="AR429" i="1"/>
  <c r="AQ429" i="1"/>
  <c r="AR428" i="1"/>
  <c r="AQ428" i="1"/>
  <c r="AR427" i="1"/>
  <c r="AQ427" i="1"/>
  <c r="AR426" i="1"/>
  <c r="AQ426" i="1"/>
  <c r="AR425" i="1"/>
  <c r="AQ425" i="1"/>
  <c r="AR424" i="1"/>
  <c r="AQ424" i="1"/>
  <c r="AR423" i="1"/>
  <c r="AQ423" i="1"/>
  <c r="AR422" i="1"/>
  <c r="AQ422" i="1"/>
  <c r="AR421" i="1"/>
  <c r="AQ421" i="1"/>
  <c r="AR420" i="1"/>
  <c r="AQ420" i="1"/>
  <c r="AR419" i="1"/>
  <c r="AQ419" i="1"/>
  <c r="AR418" i="1"/>
  <c r="AQ418" i="1"/>
  <c r="AR417" i="1"/>
  <c r="AQ417" i="1"/>
  <c r="AR416" i="1"/>
  <c r="AQ416" i="1"/>
  <c r="AR415" i="1"/>
  <c r="AQ415" i="1"/>
  <c r="AR414" i="1"/>
  <c r="AQ414" i="1"/>
  <c r="AR413" i="1"/>
  <c r="AQ413" i="1"/>
  <c r="AR412" i="1"/>
  <c r="AQ412" i="1"/>
  <c r="AR411" i="1"/>
  <c r="AQ411" i="1"/>
  <c r="AR410" i="1"/>
  <c r="AQ410" i="1"/>
  <c r="AR409" i="1"/>
  <c r="AQ409" i="1"/>
  <c r="AR408" i="1"/>
  <c r="AQ408" i="1"/>
  <c r="AR407" i="1"/>
  <c r="AQ407" i="1"/>
  <c r="AR406" i="1"/>
  <c r="AQ406" i="1"/>
  <c r="AR405" i="1"/>
  <c r="AQ405" i="1"/>
  <c r="AR404" i="1"/>
  <c r="AQ404" i="1"/>
  <c r="AR403" i="1"/>
  <c r="AQ403" i="1"/>
  <c r="AR402" i="1"/>
  <c r="AQ402" i="1"/>
  <c r="AR401" i="1"/>
  <c r="AQ401" i="1"/>
  <c r="AR400" i="1"/>
  <c r="AQ400" i="1"/>
  <c r="AR399" i="1"/>
  <c r="AQ399" i="1"/>
  <c r="AR398" i="1"/>
  <c r="AQ398" i="1"/>
  <c r="AR397" i="1"/>
  <c r="AQ397" i="1"/>
  <c r="AR396" i="1"/>
  <c r="AQ396" i="1"/>
  <c r="AR395" i="1"/>
  <c r="AQ395" i="1"/>
  <c r="AR394" i="1"/>
  <c r="AQ394" i="1"/>
  <c r="AR393" i="1"/>
  <c r="AQ393" i="1"/>
  <c r="AR392" i="1"/>
  <c r="AQ392" i="1"/>
  <c r="AR391" i="1"/>
  <c r="AQ391" i="1"/>
  <c r="AR390" i="1"/>
  <c r="AQ390" i="1"/>
  <c r="AR389" i="1"/>
  <c r="AQ389" i="1"/>
  <c r="AR388" i="1"/>
  <c r="AQ388" i="1"/>
  <c r="AR387" i="1"/>
  <c r="AQ387" i="1"/>
  <c r="AR386" i="1"/>
  <c r="AQ386" i="1"/>
  <c r="AR385" i="1"/>
  <c r="AQ385" i="1"/>
  <c r="AR384" i="1"/>
  <c r="AQ384" i="1"/>
  <c r="AR383" i="1"/>
  <c r="AQ383" i="1"/>
  <c r="AR382" i="1"/>
  <c r="AQ382" i="1"/>
  <c r="AR381" i="1"/>
  <c r="AQ381" i="1"/>
  <c r="AR380" i="1"/>
  <c r="AQ380" i="1"/>
  <c r="AR379" i="1"/>
  <c r="AQ379" i="1"/>
  <c r="AR378" i="1"/>
  <c r="AQ378" i="1"/>
  <c r="AR377" i="1"/>
  <c r="AQ377" i="1"/>
  <c r="AR376" i="1"/>
  <c r="AQ376" i="1"/>
  <c r="AR375" i="1"/>
  <c r="AQ375" i="1"/>
  <c r="AR374" i="1"/>
  <c r="AQ374" i="1"/>
  <c r="AR373" i="1"/>
  <c r="AQ373" i="1"/>
  <c r="AR372" i="1"/>
  <c r="AQ372" i="1"/>
  <c r="AR371" i="1"/>
  <c r="AQ371" i="1"/>
  <c r="AR370" i="1"/>
  <c r="AQ370" i="1"/>
  <c r="AR369" i="1"/>
  <c r="AQ369" i="1"/>
  <c r="AR368" i="1"/>
  <c r="AQ368" i="1"/>
  <c r="AR367" i="1"/>
  <c r="AQ367" i="1"/>
  <c r="AR366" i="1"/>
  <c r="AQ366" i="1"/>
  <c r="AR365" i="1"/>
  <c r="AQ365" i="1"/>
  <c r="AR364" i="1"/>
  <c r="AQ364" i="1"/>
  <c r="AR363" i="1"/>
  <c r="AQ363" i="1"/>
  <c r="AR362" i="1"/>
  <c r="AQ362" i="1"/>
  <c r="AR361" i="1"/>
  <c r="AQ361" i="1"/>
  <c r="AR360" i="1"/>
  <c r="AQ360" i="1"/>
  <c r="AR359" i="1"/>
  <c r="AQ359" i="1"/>
  <c r="AR358" i="1"/>
  <c r="AR357" i="1"/>
  <c r="AQ357" i="1"/>
  <c r="AR356" i="1"/>
  <c r="AQ356" i="1"/>
  <c r="AR355" i="1"/>
  <c r="AQ355" i="1"/>
  <c r="AR354" i="1"/>
  <c r="AQ354" i="1"/>
  <c r="AR353" i="1"/>
  <c r="AQ353" i="1"/>
  <c r="AR352" i="1"/>
  <c r="AQ352" i="1"/>
  <c r="AR351" i="1"/>
  <c r="AQ351" i="1"/>
  <c r="AR350" i="1"/>
  <c r="AR349" i="1"/>
  <c r="AQ349" i="1"/>
  <c r="AR348" i="1"/>
  <c r="AQ348" i="1"/>
  <c r="AR347" i="1"/>
  <c r="AQ347" i="1"/>
  <c r="AR346" i="1"/>
  <c r="AQ346" i="1"/>
  <c r="AR345" i="1"/>
  <c r="AQ345" i="1"/>
  <c r="AR344" i="1"/>
  <c r="AQ344" i="1"/>
  <c r="AR343" i="1"/>
  <c r="AQ343" i="1"/>
  <c r="AR342" i="1"/>
  <c r="AR341" i="1"/>
  <c r="AQ341" i="1"/>
  <c r="AR340" i="1"/>
  <c r="AQ340" i="1"/>
  <c r="AR339" i="1"/>
  <c r="AQ339" i="1"/>
  <c r="AR338" i="1"/>
  <c r="AQ338" i="1"/>
  <c r="AR337" i="1"/>
  <c r="AQ337" i="1"/>
  <c r="AR336" i="1"/>
  <c r="AQ336" i="1"/>
  <c r="AR335" i="1"/>
  <c r="AQ335" i="1"/>
  <c r="AR334" i="1"/>
  <c r="AR333" i="1"/>
  <c r="AQ333" i="1"/>
  <c r="AR332" i="1"/>
  <c r="AQ332" i="1"/>
  <c r="AR331" i="1"/>
  <c r="AQ331" i="1"/>
  <c r="AR330" i="1"/>
  <c r="AQ330" i="1"/>
  <c r="AR329" i="1"/>
  <c r="AQ329" i="1"/>
  <c r="AR328" i="1"/>
  <c r="AQ328" i="1"/>
  <c r="AR327" i="1"/>
  <c r="AQ327" i="1"/>
  <c r="AR326" i="1"/>
  <c r="AR325" i="1"/>
  <c r="AQ325" i="1"/>
  <c r="AR324" i="1"/>
  <c r="AQ324" i="1"/>
  <c r="AR323" i="1"/>
  <c r="AQ323" i="1"/>
  <c r="AR322" i="1"/>
  <c r="AQ322" i="1"/>
  <c r="AR321" i="1"/>
  <c r="AQ321" i="1"/>
  <c r="AR320" i="1"/>
  <c r="AQ320" i="1"/>
  <c r="AR319" i="1"/>
  <c r="AQ319" i="1"/>
  <c r="AR318" i="1"/>
  <c r="AR317" i="1"/>
  <c r="AQ317" i="1"/>
  <c r="AR316" i="1"/>
  <c r="AQ316" i="1"/>
  <c r="AR315" i="1"/>
  <c r="AQ315" i="1"/>
  <c r="AR314" i="1"/>
  <c r="AQ314" i="1"/>
  <c r="AR313" i="1"/>
  <c r="AQ313" i="1"/>
  <c r="AR312" i="1"/>
  <c r="AQ312" i="1"/>
  <c r="AR311" i="1"/>
  <c r="AQ311" i="1"/>
  <c r="AR310" i="1"/>
  <c r="AR309" i="1"/>
  <c r="AQ309" i="1"/>
  <c r="AR308" i="1"/>
  <c r="AQ308" i="1"/>
  <c r="AR307" i="1"/>
  <c r="AQ307" i="1"/>
  <c r="AR306" i="1"/>
  <c r="AQ306" i="1"/>
  <c r="AR305" i="1"/>
  <c r="AQ305" i="1"/>
  <c r="AR304" i="1"/>
  <c r="AQ304" i="1"/>
  <c r="AR303" i="1"/>
  <c r="AQ303" i="1"/>
  <c r="AR302" i="1"/>
  <c r="AR301" i="1"/>
  <c r="AQ301" i="1"/>
  <c r="AR300" i="1"/>
  <c r="AQ300" i="1"/>
  <c r="AR299" i="1"/>
  <c r="AQ299" i="1"/>
  <c r="AR298" i="1"/>
  <c r="AQ298" i="1"/>
  <c r="AR297" i="1"/>
  <c r="AQ297" i="1"/>
  <c r="AR296" i="1"/>
  <c r="AQ296" i="1"/>
  <c r="AR295" i="1"/>
  <c r="AQ295" i="1"/>
  <c r="AR294" i="1"/>
  <c r="AR293" i="1"/>
  <c r="AQ293" i="1"/>
  <c r="AR292" i="1"/>
  <c r="AQ292" i="1"/>
  <c r="AR291" i="1"/>
  <c r="AQ291" i="1"/>
  <c r="AR290" i="1"/>
  <c r="AQ290" i="1"/>
  <c r="AR289" i="1"/>
  <c r="AQ289" i="1"/>
  <c r="AR288" i="1"/>
  <c r="AQ288" i="1"/>
  <c r="AR287" i="1"/>
  <c r="AQ287" i="1"/>
  <c r="AR286" i="1"/>
  <c r="AR285" i="1"/>
  <c r="AQ285" i="1"/>
  <c r="AR284" i="1"/>
  <c r="AQ284" i="1"/>
  <c r="AR283" i="1"/>
  <c r="AQ283" i="1"/>
  <c r="AR282" i="1"/>
  <c r="AQ282" i="1"/>
  <c r="AR281" i="1"/>
  <c r="AQ281" i="1"/>
  <c r="AR280" i="1"/>
  <c r="AQ280" i="1"/>
  <c r="AR279" i="1"/>
  <c r="AQ279" i="1"/>
  <c r="AR278" i="1"/>
  <c r="AR277" i="1"/>
  <c r="AQ277" i="1"/>
  <c r="AR276" i="1"/>
  <c r="AQ276" i="1"/>
  <c r="AR275" i="1"/>
  <c r="AQ275" i="1"/>
  <c r="AR274" i="1"/>
  <c r="AQ274" i="1"/>
  <c r="AR273" i="1"/>
  <c r="AQ273" i="1"/>
  <c r="AR272" i="1"/>
  <c r="AQ272" i="1"/>
  <c r="AR271" i="1"/>
  <c r="AQ271" i="1"/>
  <c r="AR270" i="1"/>
  <c r="AR269" i="1"/>
  <c r="AQ269" i="1"/>
  <c r="AR268" i="1"/>
  <c r="AQ268" i="1"/>
  <c r="AR267" i="1"/>
  <c r="AQ267" i="1"/>
  <c r="AR266" i="1"/>
  <c r="AQ266" i="1"/>
  <c r="AR265" i="1"/>
  <c r="AQ265" i="1"/>
  <c r="AR264" i="1"/>
  <c r="AQ264" i="1"/>
  <c r="AR263" i="1"/>
  <c r="AQ263" i="1"/>
  <c r="AR262" i="1"/>
  <c r="AR261" i="1"/>
  <c r="AQ261" i="1"/>
  <c r="AR260" i="1"/>
  <c r="AQ260" i="1"/>
  <c r="AR259" i="1"/>
  <c r="AQ259" i="1"/>
  <c r="AR258" i="1"/>
  <c r="AQ258" i="1"/>
  <c r="AR257" i="1"/>
  <c r="AQ257" i="1"/>
  <c r="AR256" i="1"/>
  <c r="AQ256" i="1"/>
  <c r="AR255" i="1"/>
  <c r="AQ255" i="1"/>
  <c r="AR254" i="1"/>
  <c r="AR253" i="1"/>
  <c r="AQ253" i="1"/>
  <c r="AR252" i="1"/>
  <c r="AQ252" i="1"/>
  <c r="AR251" i="1"/>
  <c r="AQ251" i="1"/>
  <c r="AR250" i="1"/>
  <c r="AQ250" i="1"/>
  <c r="AR249" i="1"/>
  <c r="AQ249" i="1"/>
  <c r="AR248" i="1"/>
  <c r="AQ248" i="1"/>
  <c r="AR247" i="1"/>
  <c r="AQ247" i="1"/>
  <c r="AR246" i="1"/>
  <c r="AR245" i="1"/>
  <c r="AQ245" i="1"/>
  <c r="AR244" i="1"/>
  <c r="AQ244" i="1"/>
  <c r="AR243" i="1"/>
  <c r="AQ243" i="1"/>
  <c r="AR242" i="1"/>
  <c r="AQ242" i="1"/>
  <c r="AR241" i="1"/>
  <c r="AQ241" i="1"/>
  <c r="AR240" i="1"/>
  <c r="AQ240" i="1"/>
  <c r="AR239" i="1"/>
  <c r="AQ239" i="1"/>
  <c r="AR238" i="1"/>
  <c r="AR237" i="1"/>
  <c r="AQ237" i="1"/>
  <c r="AR236" i="1"/>
  <c r="AQ236" i="1"/>
  <c r="AR235" i="1"/>
  <c r="AQ235" i="1"/>
  <c r="AR234" i="1"/>
  <c r="AQ234" i="1"/>
  <c r="AR233" i="1"/>
  <c r="AQ233" i="1"/>
  <c r="AR232" i="1"/>
  <c r="AQ232" i="1"/>
  <c r="AR231" i="1"/>
  <c r="AQ231" i="1"/>
  <c r="AR230" i="1"/>
  <c r="AR229" i="1"/>
  <c r="AQ229" i="1"/>
  <c r="AR228" i="1"/>
  <c r="AQ228" i="1"/>
  <c r="AR227" i="1"/>
  <c r="AQ227" i="1"/>
  <c r="AR226" i="1"/>
  <c r="AQ226" i="1"/>
  <c r="AR225" i="1"/>
  <c r="AQ225" i="1"/>
  <c r="AR224" i="1"/>
  <c r="AQ224" i="1"/>
  <c r="AR223" i="1"/>
  <c r="AQ223" i="1"/>
  <c r="AR222" i="1"/>
  <c r="AR221" i="1"/>
  <c r="AQ221" i="1"/>
  <c r="AR220" i="1"/>
  <c r="AQ220" i="1"/>
  <c r="AR219" i="1"/>
  <c r="AQ219" i="1"/>
  <c r="AR218" i="1"/>
  <c r="AQ218" i="1"/>
  <c r="AR217" i="1"/>
  <c r="AQ217" i="1"/>
  <c r="AR216" i="1"/>
  <c r="AQ216" i="1"/>
  <c r="AR215" i="1"/>
  <c r="AQ215" i="1"/>
  <c r="AR214" i="1"/>
  <c r="AR213" i="1"/>
  <c r="AQ213" i="1"/>
  <c r="AR212" i="1"/>
  <c r="AQ212" i="1"/>
  <c r="AR211" i="1"/>
  <c r="AQ211" i="1"/>
  <c r="AR210" i="1"/>
  <c r="AQ210" i="1"/>
  <c r="AR209" i="1"/>
  <c r="AQ209" i="1"/>
  <c r="AR208" i="1"/>
  <c r="AQ208" i="1"/>
  <c r="AR207" i="1"/>
  <c r="AQ207" i="1"/>
  <c r="AR206" i="1"/>
  <c r="AR205" i="1"/>
  <c r="AQ205" i="1"/>
  <c r="AR204" i="1"/>
  <c r="AQ204" i="1"/>
  <c r="AR203" i="1"/>
  <c r="AQ203" i="1"/>
  <c r="AR202" i="1"/>
  <c r="AQ202" i="1"/>
  <c r="AR201" i="1"/>
  <c r="AQ201" i="1"/>
  <c r="AR200" i="1"/>
  <c r="AQ200" i="1"/>
  <c r="AR199" i="1"/>
  <c r="AQ199" i="1"/>
  <c r="AR198" i="1"/>
  <c r="AR197" i="1"/>
  <c r="AQ197" i="1"/>
  <c r="AR196" i="1"/>
  <c r="AQ196" i="1"/>
  <c r="AR195" i="1"/>
  <c r="AQ195" i="1"/>
  <c r="AR194" i="1"/>
  <c r="AQ194" i="1"/>
  <c r="AR193" i="1"/>
  <c r="AQ193" i="1"/>
  <c r="AR192" i="1"/>
  <c r="AQ192" i="1"/>
  <c r="AR191" i="1"/>
  <c r="AQ191" i="1"/>
  <c r="AR190" i="1"/>
  <c r="AR189" i="1"/>
  <c r="AQ189" i="1"/>
  <c r="AR188" i="1"/>
  <c r="AQ188" i="1"/>
  <c r="AR187" i="1"/>
  <c r="AQ187" i="1"/>
  <c r="AR186" i="1"/>
  <c r="AQ186" i="1"/>
  <c r="AR185" i="1"/>
  <c r="AQ185" i="1"/>
  <c r="AR184" i="1"/>
  <c r="AQ184" i="1"/>
  <c r="AR183" i="1"/>
  <c r="AQ183" i="1"/>
  <c r="AR182" i="1"/>
  <c r="AR181" i="1"/>
  <c r="AQ181" i="1"/>
  <c r="AR180" i="1"/>
  <c r="AQ180" i="1"/>
  <c r="AR179" i="1"/>
  <c r="AQ179" i="1"/>
  <c r="AR178" i="1"/>
  <c r="AQ178" i="1"/>
  <c r="AR177" i="1"/>
  <c r="AQ177" i="1"/>
  <c r="AR176" i="1"/>
  <c r="AQ176" i="1"/>
  <c r="AR175" i="1"/>
  <c r="AQ175" i="1"/>
  <c r="AR174" i="1"/>
  <c r="AR173" i="1"/>
  <c r="AQ173" i="1"/>
  <c r="AR172" i="1"/>
  <c r="AQ172" i="1"/>
  <c r="AR171" i="1"/>
  <c r="AQ171" i="1"/>
  <c r="AR170" i="1"/>
  <c r="AQ170" i="1"/>
  <c r="AR169" i="1"/>
  <c r="AQ169" i="1"/>
  <c r="AR168" i="1"/>
  <c r="AQ168" i="1"/>
  <c r="AR167" i="1"/>
  <c r="AQ167" i="1"/>
  <c r="AR166" i="1"/>
  <c r="AR165" i="1"/>
  <c r="AQ165" i="1"/>
  <c r="AR164" i="1"/>
  <c r="AQ164" i="1"/>
  <c r="AR163" i="1"/>
  <c r="AQ163" i="1"/>
  <c r="AR162" i="1"/>
  <c r="AQ162" i="1"/>
  <c r="AR161" i="1"/>
  <c r="AQ161" i="1"/>
  <c r="AR160" i="1"/>
  <c r="AQ160" i="1"/>
  <c r="AR159" i="1"/>
  <c r="AQ159" i="1"/>
  <c r="AR158" i="1"/>
  <c r="AR157" i="1"/>
  <c r="AQ157" i="1"/>
  <c r="AR156" i="1"/>
  <c r="AQ156" i="1"/>
  <c r="AR155" i="1"/>
  <c r="AQ155" i="1"/>
  <c r="AR154" i="1"/>
  <c r="AQ154" i="1"/>
  <c r="AR153" i="1"/>
  <c r="AQ153" i="1"/>
  <c r="AR152" i="1"/>
  <c r="AQ152" i="1"/>
  <c r="AR151" i="1"/>
  <c r="AQ151" i="1"/>
  <c r="AR150" i="1"/>
  <c r="AR149" i="1"/>
  <c r="AQ149" i="1"/>
  <c r="AR148" i="1"/>
  <c r="AQ148" i="1"/>
  <c r="AR147" i="1"/>
  <c r="AQ147" i="1"/>
  <c r="AR146" i="1"/>
  <c r="AQ146" i="1"/>
  <c r="AR145" i="1"/>
  <c r="AQ145" i="1"/>
  <c r="AR144" i="1"/>
  <c r="AQ144" i="1"/>
  <c r="AR143" i="1"/>
  <c r="AQ143" i="1"/>
  <c r="AR142" i="1"/>
  <c r="AR141" i="1"/>
  <c r="AQ141" i="1"/>
  <c r="AR140" i="1"/>
  <c r="AQ140" i="1"/>
  <c r="AR139" i="1"/>
  <c r="AQ139" i="1"/>
  <c r="AR138" i="1"/>
  <c r="AQ138" i="1"/>
  <c r="AR137" i="1"/>
  <c r="AQ137" i="1"/>
  <c r="AR136" i="1"/>
  <c r="AQ136" i="1"/>
  <c r="AR135" i="1"/>
  <c r="AQ135" i="1"/>
  <c r="AR134" i="1"/>
  <c r="AR133" i="1"/>
  <c r="AQ133" i="1"/>
  <c r="AR132" i="1"/>
  <c r="AQ132" i="1"/>
  <c r="AR131" i="1"/>
  <c r="AQ131" i="1"/>
  <c r="AR130" i="1"/>
  <c r="AQ130" i="1"/>
  <c r="AR129" i="1"/>
  <c r="AQ129" i="1"/>
  <c r="AR128" i="1"/>
  <c r="AQ128" i="1"/>
  <c r="AR127" i="1"/>
  <c r="AQ127" i="1"/>
  <c r="AR126" i="1"/>
  <c r="AR125" i="1"/>
  <c r="AQ125" i="1"/>
  <c r="AR124" i="1"/>
  <c r="AQ124" i="1"/>
  <c r="AR123" i="1"/>
  <c r="AQ123" i="1"/>
  <c r="AR122" i="1"/>
  <c r="AQ122" i="1"/>
  <c r="AR121" i="1"/>
  <c r="AQ121" i="1"/>
  <c r="AR120" i="1"/>
  <c r="AQ120" i="1"/>
  <c r="AR119" i="1"/>
  <c r="AQ119" i="1"/>
  <c r="AR118" i="1"/>
  <c r="AR117" i="1"/>
  <c r="AQ117" i="1"/>
  <c r="AR116" i="1"/>
  <c r="AQ116" i="1"/>
  <c r="AR115" i="1"/>
  <c r="AQ115" i="1"/>
  <c r="AR114" i="1"/>
  <c r="AQ114" i="1"/>
  <c r="AR113" i="1"/>
  <c r="AQ113" i="1"/>
  <c r="AR112" i="1"/>
  <c r="AQ112" i="1"/>
  <c r="AR111" i="1"/>
  <c r="AQ111" i="1"/>
  <c r="AR110" i="1"/>
  <c r="AR109" i="1"/>
  <c r="AQ109" i="1"/>
  <c r="AR108" i="1"/>
  <c r="AQ108" i="1"/>
  <c r="AR107" i="1"/>
  <c r="AQ107" i="1"/>
  <c r="AR106" i="1"/>
  <c r="AQ106" i="1"/>
  <c r="AR105" i="1"/>
  <c r="AQ105" i="1"/>
  <c r="AR104" i="1"/>
  <c r="AQ104" i="1"/>
  <c r="AR103" i="1"/>
  <c r="AQ103" i="1"/>
  <c r="AR102" i="1"/>
  <c r="AR101" i="1"/>
  <c r="AQ101" i="1"/>
  <c r="AR100" i="1"/>
  <c r="AQ100" i="1"/>
  <c r="AR99" i="1"/>
  <c r="AQ99" i="1"/>
  <c r="AR98" i="1"/>
  <c r="AQ98" i="1"/>
  <c r="AR97" i="1"/>
  <c r="AQ97" i="1"/>
  <c r="AR96" i="1"/>
  <c r="AQ96" i="1"/>
  <c r="AR95" i="1"/>
  <c r="AQ95" i="1"/>
  <c r="AR94" i="1"/>
  <c r="AR93" i="1"/>
  <c r="AQ93" i="1"/>
  <c r="AR92" i="1"/>
  <c r="AQ92" i="1"/>
  <c r="AR91" i="1"/>
  <c r="AQ91" i="1"/>
  <c r="AR90" i="1"/>
  <c r="AQ90" i="1"/>
  <c r="AR89" i="1"/>
  <c r="AQ89" i="1"/>
  <c r="AR88" i="1"/>
  <c r="AQ88" i="1"/>
  <c r="AR87" i="1"/>
  <c r="AQ87" i="1"/>
  <c r="AR86" i="1"/>
  <c r="AR85" i="1"/>
  <c r="AQ85" i="1"/>
  <c r="AR84" i="1"/>
  <c r="AQ84" i="1"/>
  <c r="AR83" i="1"/>
  <c r="AQ83" i="1"/>
  <c r="AR82" i="1"/>
  <c r="AQ82" i="1"/>
  <c r="AR81" i="1"/>
  <c r="AQ81" i="1"/>
  <c r="AR80" i="1"/>
  <c r="AQ80" i="1"/>
  <c r="AR79" i="1"/>
  <c r="AQ79" i="1"/>
  <c r="AR78" i="1"/>
  <c r="AR77" i="1"/>
  <c r="AQ77" i="1"/>
  <c r="AR76" i="1"/>
  <c r="AQ76" i="1"/>
  <c r="AR75" i="1"/>
  <c r="AQ75" i="1"/>
  <c r="AR74" i="1"/>
  <c r="AQ74" i="1"/>
  <c r="AR73" i="1"/>
  <c r="AQ73" i="1"/>
  <c r="AR72" i="1"/>
  <c r="AQ72" i="1"/>
  <c r="AR71" i="1"/>
  <c r="AQ71" i="1"/>
  <c r="AR70" i="1"/>
  <c r="AR69" i="1"/>
  <c r="AQ69" i="1"/>
  <c r="AR68" i="1"/>
  <c r="AQ68" i="1"/>
  <c r="AR67" i="1"/>
  <c r="AQ67" i="1"/>
  <c r="AR66" i="1"/>
  <c r="AQ66" i="1"/>
  <c r="AR65" i="1"/>
  <c r="AQ65" i="1"/>
  <c r="AR64" i="1"/>
  <c r="AQ64" i="1"/>
  <c r="AR63" i="1"/>
  <c r="AQ63" i="1"/>
  <c r="AR62" i="1"/>
  <c r="AR61" i="1"/>
  <c r="AQ61" i="1"/>
  <c r="AR60" i="1"/>
  <c r="AQ60" i="1"/>
  <c r="AR59" i="1"/>
  <c r="AQ59" i="1"/>
  <c r="AR58" i="1"/>
  <c r="AQ58" i="1"/>
  <c r="AR57" i="1"/>
  <c r="AQ57" i="1"/>
  <c r="AR56" i="1"/>
  <c r="AQ56" i="1"/>
  <c r="AR55" i="1"/>
  <c r="AQ55" i="1"/>
  <c r="AR54" i="1"/>
  <c r="AR53" i="1"/>
  <c r="AQ53" i="1"/>
  <c r="AR52" i="1"/>
  <c r="AQ52" i="1"/>
  <c r="AR51" i="1"/>
  <c r="AQ51" i="1"/>
  <c r="AR50" i="1"/>
  <c r="AQ50" i="1"/>
  <c r="AR49" i="1"/>
  <c r="AQ49" i="1"/>
  <c r="AR48" i="1"/>
  <c r="AQ48" i="1"/>
  <c r="AR47" i="1"/>
  <c r="AQ47" i="1"/>
  <c r="AR46" i="1"/>
  <c r="AR45" i="1"/>
  <c r="AQ45" i="1"/>
  <c r="AR44" i="1"/>
  <c r="AQ44" i="1"/>
  <c r="AR43" i="1"/>
  <c r="AQ43" i="1"/>
  <c r="AR42" i="1"/>
  <c r="AQ42" i="1"/>
  <c r="AR41" i="1"/>
  <c r="AQ41" i="1"/>
  <c r="AR40" i="1"/>
  <c r="AQ40" i="1"/>
  <c r="AR39" i="1"/>
  <c r="AQ39" i="1"/>
  <c r="AR38" i="1"/>
  <c r="AR37" i="1"/>
  <c r="AQ37" i="1"/>
  <c r="AR36" i="1"/>
  <c r="AQ36" i="1"/>
  <c r="AR35" i="1"/>
  <c r="AQ35" i="1"/>
  <c r="AR34" i="1"/>
  <c r="AQ34" i="1"/>
  <c r="AR33" i="1"/>
  <c r="AQ33" i="1"/>
  <c r="AR32" i="1"/>
  <c r="AQ32" i="1"/>
  <c r="AR31" i="1"/>
  <c r="AQ31" i="1"/>
  <c r="AR30" i="1"/>
  <c r="AR29" i="1"/>
  <c r="AQ29" i="1"/>
  <c r="AR28" i="1"/>
  <c r="AQ28" i="1"/>
  <c r="AR27" i="1"/>
  <c r="AQ27" i="1"/>
  <c r="AR26" i="1"/>
  <c r="AQ26" i="1"/>
  <c r="AR25" i="1"/>
  <c r="AQ25" i="1"/>
  <c r="AR24" i="1"/>
  <c r="AQ24" i="1"/>
  <c r="AR23" i="1"/>
  <c r="AQ23" i="1"/>
  <c r="AR22" i="1"/>
  <c r="AR21" i="1"/>
  <c r="AQ21" i="1"/>
  <c r="AR20" i="1"/>
  <c r="AQ20" i="1"/>
  <c r="AR19" i="1"/>
  <c r="AQ19" i="1"/>
  <c r="AR18" i="1"/>
  <c r="AQ18" i="1"/>
  <c r="AR17" i="1"/>
  <c r="AQ17" i="1"/>
  <c r="AR16" i="1"/>
  <c r="AQ16" i="1"/>
  <c r="AR15" i="1"/>
  <c r="AQ15" i="1"/>
  <c r="AR14" i="1"/>
  <c r="AR13" i="1"/>
  <c r="AQ13" i="1"/>
  <c r="AR12" i="1"/>
  <c r="AQ12" i="1"/>
  <c r="AR11" i="1"/>
  <c r="AQ11" i="1"/>
  <c r="AR10" i="1"/>
  <c r="AQ10" i="1"/>
  <c r="AR9" i="1"/>
  <c r="AQ9" i="1"/>
  <c r="AR8" i="1"/>
  <c r="AQ8" i="1"/>
  <c r="AR7" i="1"/>
  <c r="AQ7" i="1"/>
  <c r="AI941" i="1"/>
  <c r="AH941" i="1"/>
  <c r="AI940" i="1"/>
  <c r="AH940" i="1"/>
  <c r="AI939" i="1"/>
  <c r="AH939" i="1"/>
  <c r="AI938" i="1"/>
  <c r="AH938" i="1"/>
  <c r="AI937" i="1"/>
  <c r="AH937" i="1"/>
  <c r="AI936" i="1"/>
  <c r="AH936" i="1"/>
  <c r="AI935" i="1"/>
  <c r="AH935" i="1"/>
  <c r="AI934" i="1"/>
  <c r="AH934" i="1"/>
  <c r="AI933" i="1"/>
  <c r="AH933" i="1"/>
  <c r="AI932" i="1"/>
  <c r="AH932" i="1"/>
  <c r="AI931" i="1"/>
  <c r="AH931" i="1"/>
  <c r="AI930" i="1"/>
  <c r="AH930" i="1"/>
  <c r="AI929" i="1"/>
  <c r="AH929" i="1"/>
  <c r="AI928" i="1"/>
  <c r="AH928" i="1"/>
  <c r="AI927" i="1"/>
  <c r="AH927" i="1"/>
  <c r="AI926" i="1"/>
  <c r="AH926" i="1"/>
  <c r="AI925" i="1"/>
  <c r="AH925" i="1"/>
  <c r="AI924" i="1"/>
  <c r="AH924" i="1"/>
  <c r="AI923" i="1"/>
  <c r="AH923" i="1"/>
  <c r="AI922" i="1"/>
  <c r="AH922" i="1"/>
  <c r="AI921" i="1"/>
  <c r="AH921" i="1"/>
  <c r="AI920" i="1"/>
  <c r="AH920" i="1"/>
  <c r="AI919" i="1"/>
  <c r="AH919" i="1"/>
  <c r="AI918" i="1"/>
  <c r="AH918" i="1"/>
  <c r="AI917" i="1"/>
  <c r="AH917" i="1"/>
  <c r="AI916" i="1"/>
  <c r="AH916" i="1"/>
  <c r="AI915" i="1"/>
  <c r="AH915" i="1"/>
  <c r="AI914" i="1"/>
  <c r="AH914" i="1"/>
  <c r="AI913" i="1"/>
  <c r="AH913" i="1"/>
  <c r="AI912" i="1"/>
  <c r="AH912" i="1"/>
  <c r="AI911" i="1"/>
  <c r="AH911" i="1"/>
  <c r="AI910" i="1"/>
  <c r="AH910" i="1"/>
  <c r="AI909" i="1"/>
  <c r="AH909" i="1"/>
  <c r="AI908" i="1"/>
  <c r="AH908" i="1"/>
  <c r="AI907" i="1"/>
  <c r="AH907" i="1"/>
  <c r="AI906" i="1"/>
  <c r="AH906" i="1"/>
  <c r="AI905" i="1"/>
  <c r="AH905" i="1"/>
  <c r="AI904" i="1"/>
  <c r="AH904" i="1"/>
  <c r="AI903" i="1"/>
  <c r="AH903" i="1"/>
  <c r="AI902" i="1"/>
  <c r="AH902" i="1"/>
  <c r="AI901" i="1"/>
  <c r="AH901" i="1"/>
  <c r="AI900" i="1"/>
  <c r="AH900" i="1"/>
  <c r="AI899" i="1"/>
  <c r="AH899" i="1"/>
  <c r="AI898" i="1"/>
  <c r="AH898" i="1"/>
  <c r="AI897" i="1"/>
  <c r="AH897" i="1"/>
  <c r="AI896" i="1"/>
  <c r="AH896" i="1"/>
  <c r="AI895" i="1"/>
  <c r="AH895" i="1"/>
  <c r="AI894" i="1"/>
  <c r="AH894" i="1"/>
  <c r="AI893" i="1"/>
  <c r="AH893" i="1"/>
  <c r="AI892" i="1"/>
  <c r="AH892" i="1"/>
  <c r="AI891" i="1"/>
  <c r="AH891" i="1"/>
  <c r="AI890" i="1"/>
  <c r="AH890" i="1"/>
  <c r="AI889" i="1"/>
  <c r="AH889" i="1"/>
  <c r="AI888" i="1"/>
  <c r="AH888" i="1"/>
  <c r="AI887" i="1"/>
  <c r="AH887" i="1"/>
  <c r="AI886" i="1"/>
  <c r="AH886" i="1"/>
  <c r="AI885" i="1"/>
  <c r="AH885" i="1"/>
  <c r="AI884" i="1"/>
  <c r="AH884" i="1"/>
  <c r="AI883" i="1"/>
  <c r="AH883" i="1"/>
  <c r="AI882" i="1"/>
  <c r="AH882" i="1"/>
  <c r="AI881" i="1"/>
  <c r="AH881" i="1"/>
  <c r="AI880" i="1"/>
  <c r="AH880" i="1"/>
  <c r="AI879" i="1"/>
  <c r="AH879" i="1"/>
  <c r="AI878" i="1"/>
  <c r="AH878" i="1"/>
  <c r="AI877" i="1"/>
  <c r="AH877" i="1"/>
  <c r="AI876" i="1"/>
  <c r="AH876" i="1"/>
  <c r="AI875" i="1"/>
  <c r="AH875" i="1"/>
  <c r="AI874" i="1"/>
  <c r="AH874" i="1"/>
  <c r="AI873" i="1"/>
  <c r="AH873" i="1"/>
  <c r="AI872" i="1"/>
  <c r="AH872" i="1"/>
  <c r="AI871" i="1"/>
  <c r="AH871" i="1"/>
  <c r="AI870" i="1"/>
  <c r="AH870" i="1"/>
  <c r="AI869" i="1"/>
  <c r="AH869" i="1"/>
  <c r="AI868" i="1"/>
  <c r="AH868" i="1"/>
  <c r="AI867" i="1"/>
  <c r="AH867" i="1"/>
  <c r="AI866" i="1"/>
  <c r="AH866" i="1"/>
  <c r="AI865" i="1"/>
  <c r="AH865" i="1"/>
  <c r="AI864" i="1"/>
  <c r="AH864" i="1"/>
  <c r="AI863" i="1"/>
  <c r="AH863" i="1"/>
  <c r="AI862" i="1"/>
  <c r="AH862" i="1"/>
  <c r="AI861" i="1"/>
  <c r="AH861" i="1"/>
  <c r="AI860" i="1"/>
  <c r="AH860" i="1"/>
  <c r="AI859" i="1"/>
  <c r="AH859" i="1"/>
  <c r="AI858" i="1"/>
  <c r="AH858" i="1"/>
  <c r="AI857" i="1"/>
  <c r="AH857" i="1"/>
  <c r="AI856" i="1"/>
  <c r="AH856" i="1"/>
  <c r="AI855" i="1"/>
  <c r="AH855" i="1"/>
  <c r="AI854" i="1"/>
  <c r="AH854" i="1"/>
  <c r="AI853" i="1"/>
  <c r="AH853" i="1"/>
  <c r="AI852" i="1"/>
  <c r="AH852" i="1"/>
  <c r="AI851" i="1"/>
  <c r="AH851" i="1"/>
  <c r="AI850" i="1"/>
  <c r="AH850" i="1"/>
  <c r="AI849" i="1"/>
  <c r="AH849" i="1"/>
  <c r="AI848" i="1"/>
  <c r="AH848" i="1"/>
  <c r="AI847" i="1"/>
  <c r="AH847" i="1"/>
  <c r="AI846" i="1"/>
  <c r="AH846" i="1"/>
  <c r="AI845" i="1"/>
  <c r="AH845" i="1"/>
  <c r="AI844" i="1"/>
  <c r="AH844" i="1"/>
  <c r="AI843" i="1"/>
  <c r="AH843" i="1"/>
  <c r="AI842" i="1"/>
  <c r="AH842" i="1"/>
  <c r="AI841" i="1"/>
  <c r="AH841" i="1"/>
  <c r="AI840" i="1"/>
  <c r="AH840" i="1"/>
  <c r="AI839" i="1"/>
  <c r="AH839" i="1"/>
  <c r="AI838" i="1"/>
  <c r="AH838" i="1"/>
  <c r="AI837" i="1"/>
  <c r="AH837" i="1"/>
  <c r="AI836" i="1"/>
  <c r="AH836" i="1"/>
  <c r="AI835" i="1"/>
  <c r="AH835" i="1"/>
  <c r="AI834" i="1"/>
  <c r="AH834" i="1"/>
  <c r="AI833" i="1"/>
  <c r="AH833" i="1"/>
  <c r="AI832" i="1"/>
  <c r="AH832" i="1"/>
  <c r="AI831" i="1"/>
  <c r="AH831" i="1"/>
  <c r="AI830" i="1"/>
  <c r="AH830" i="1"/>
  <c r="AI829" i="1"/>
  <c r="AH829" i="1"/>
  <c r="AI828" i="1"/>
  <c r="AH828" i="1"/>
  <c r="AI827" i="1"/>
  <c r="AH827" i="1"/>
  <c r="AI826" i="1"/>
  <c r="AH826" i="1"/>
  <c r="AI825" i="1"/>
  <c r="AH825" i="1"/>
  <c r="AI824" i="1"/>
  <c r="AH824" i="1"/>
  <c r="AI823" i="1"/>
  <c r="AH823" i="1"/>
  <c r="AI822" i="1"/>
  <c r="AH822" i="1"/>
  <c r="AI821" i="1"/>
  <c r="AH821" i="1"/>
  <c r="AI820" i="1"/>
  <c r="AH820" i="1"/>
  <c r="AI819" i="1"/>
  <c r="AH819" i="1"/>
  <c r="AI818" i="1"/>
  <c r="AH818" i="1"/>
  <c r="AI817" i="1"/>
  <c r="AH817" i="1"/>
  <c r="AI816" i="1"/>
  <c r="AH816" i="1"/>
  <c r="AI815" i="1"/>
  <c r="AH815" i="1"/>
  <c r="AI814" i="1"/>
  <c r="AH814" i="1"/>
  <c r="AI813" i="1"/>
  <c r="AH813" i="1"/>
  <c r="AI812" i="1"/>
  <c r="AH812" i="1"/>
  <c r="AI811" i="1"/>
  <c r="AH811" i="1"/>
  <c r="AI810" i="1"/>
  <c r="AH810" i="1"/>
  <c r="AI809" i="1"/>
  <c r="AH809" i="1"/>
  <c r="AI808" i="1"/>
  <c r="AH808" i="1"/>
  <c r="AI807" i="1"/>
  <c r="AH807" i="1"/>
  <c r="AI806" i="1"/>
  <c r="AH806" i="1"/>
  <c r="AI805" i="1"/>
  <c r="AH805" i="1"/>
  <c r="AI804" i="1"/>
  <c r="AH804" i="1"/>
  <c r="AI803" i="1"/>
  <c r="AH803" i="1"/>
  <c r="AI802" i="1"/>
  <c r="AH802" i="1"/>
  <c r="AI801" i="1"/>
  <c r="AH801" i="1"/>
  <c r="AI800" i="1"/>
  <c r="AH800" i="1"/>
  <c r="AI799" i="1"/>
  <c r="AH799" i="1"/>
  <c r="AI798" i="1"/>
  <c r="AH798" i="1"/>
  <c r="AI797" i="1"/>
  <c r="AH797" i="1"/>
  <c r="AI796" i="1"/>
  <c r="AH796" i="1"/>
  <c r="AI795" i="1"/>
  <c r="AH795" i="1"/>
  <c r="AI794" i="1"/>
  <c r="AH794" i="1"/>
  <c r="AI793" i="1"/>
  <c r="AH793" i="1"/>
  <c r="AI792" i="1"/>
  <c r="AH792" i="1"/>
  <c r="AI791" i="1"/>
  <c r="AH791" i="1"/>
  <c r="AI790" i="1"/>
  <c r="AH790" i="1"/>
  <c r="AI789" i="1"/>
  <c r="AH789" i="1"/>
  <c r="AI788" i="1"/>
  <c r="AH788" i="1"/>
  <c r="AI787" i="1"/>
  <c r="AH787" i="1"/>
  <c r="AI786" i="1"/>
  <c r="AH786" i="1"/>
  <c r="AI785" i="1"/>
  <c r="AH785" i="1"/>
  <c r="AI784" i="1"/>
  <c r="AH784" i="1"/>
  <c r="AI783" i="1"/>
  <c r="AH783" i="1"/>
  <c r="AI782" i="1"/>
  <c r="AH782" i="1"/>
  <c r="AI781" i="1"/>
  <c r="AH781" i="1"/>
  <c r="AI780" i="1"/>
  <c r="AH780" i="1"/>
  <c r="AI779" i="1"/>
  <c r="AH779" i="1"/>
  <c r="AI778" i="1"/>
  <c r="AH778" i="1"/>
  <c r="AI777" i="1"/>
  <c r="AH777" i="1"/>
  <c r="AI776" i="1"/>
  <c r="AH776" i="1"/>
  <c r="AI775" i="1"/>
  <c r="AH775" i="1"/>
  <c r="AI774" i="1"/>
  <c r="AH774" i="1"/>
  <c r="AI773" i="1"/>
  <c r="AH773" i="1"/>
  <c r="AI772" i="1"/>
  <c r="AH772" i="1"/>
  <c r="AI771" i="1"/>
  <c r="AH771" i="1"/>
  <c r="AI770" i="1"/>
  <c r="AH770" i="1"/>
  <c r="AI769" i="1"/>
  <c r="AH769" i="1"/>
  <c r="AI768" i="1"/>
  <c r="AH768" i="1"/>
  <c r="AI767" i="1"/>
  <c r="AH767" i="1"/>
  <c r="AI766" i="1"/>
  <c r="AH766" i="1"/>
  <c r="AI765" i="1"/>
  <c r="AH765" i="1"/>
  <c r="AI764" i="1"/>
  <c r="AH764" i="1"/>
  <c r="AI763" i="1"/>
  <c r="AH763" i="1"/>
  <c r="AI762" i="1"/>
  <c r="AH762" i="1"/>
  <c r="AI761" i="1"/>
  <c r="AH761" i="1"/>
  <c r="AI760" i="1"/>
  <c r="AH760" i="1"/>
  <c r="AI759" i="1"/>
  <c r="AH759" i="1"/>
  <c r="AI758" i="1"/>
  <c r="AH758" i="1"/>
  <c r="AI757" i="1"/>
  <c r="AH757" i="1"/>
  <c r="AI756" i="1"/>
  <c r="AH756" i="1"/>
  <c r="AI755" i="1"/>
  <c r="AH755" i="1"/>
  <c r="AI754" i="1"/>
  <c r="AH754" i="1"/>
  <c r="AI753" i="1"/>
  <c r="AH753" i="1"/>
  <c r="AI752" i="1"/>
  <c r="AH752" i="1"/>
  <c r="AI751" i="1"/>
  <c r="AH751" i="1"/>
  <c r="AI750" i="1"/>
  <c r="AH750" i="1"/>
  <c r="AI749" i="1"/>
  <c r="AH749" i="1"/>
  <c r="AI748" i="1"/>
  <c r="AH748" i="1"/>
  <c r="AI747" i="1"/>
  <c r="AH747" i="1"/>
  <c r="AI746" i="1"/>
  <c r="AH746" i="1"/>
  <c r="AI745" i="1"/>
  <c r="AH745" i="1"/>
  <c r="AI744" i="1"/>
  <c r="AH744" i="1"/>
  <c r="AI743" i="1"/>
  <c r="AH743" i="1"/>
  <c r="AI742" i="1"/>
  <c r="AH742" i="1"/>
  <c r="AI741" i="1"/>
  <c r="AH741" i="1"/>
  <c r="AI740" i="1"/>
  <c r="AH740" i="1"/>
  <c r="AI739" i="1"/>
  <c r="AH739" i="1"/>
  <c r="AI738" i="1"/>
  <c r="AH738" i="1"/>
  <c r="AI737" i="1"/>
  <c r="AH737" i="1"/>
  <c r="AI736" i="1"/>
  <c r="AH736" i="1"/>
  <c r="AI735" i="1"/>
  <c r="AH735" i="1"/>
  <c r="AI734" i="1"/>
  <c r="AH734" i="1"/>
  <c r="AI733" i="1"/>
  <c r="AH733" i="1"/>
  <c r="AI732" i="1"/>
  <c r="AH732" i="1"/>
  <c r="AI731" i="1"/>
  <c r="AH731" i="1"/>
  <c r="AI730" i="1"/>
  <c r="AH730" i="1"/>
  <c r="AI729" i="1"/>
  <c r="AH729" i="1"/>
  <c r="AI728" i="1"/>
  <c r="AH728" i="1"/>
  <c r="AI727" i="1"/>
  <c r="AH727" i="1"/>
  <c r="AI726" i="1"/>
  <c r="AH726" i="1"/>
  <c r="AI725" i="1"/>
  <c r="AH725" i="1"/>
  <c r="AI724" i="1"/>
  <c r="AH724" i="1"/>
  <c r="AI723" i="1"/>
  <c r="AH723" i="1"/>
  <c r="AI722" i="1"/>
  <c r="AH722" i="1"/>
  <c r="AI721" i="1"/>
  <c r="AH721" i="1"/>
  <c r="AI720" i="1"/>
  <c r="AH720" i="1"/>
  <c r="AI719" i="1"/>
  <c r="AH719" i="1"/>
  <c r="AI718" i="1"/>
  <c r="AH718" i="1"/>
  <c r="AI717" i="1"/>
  <c r="AH717" i="1"/>
  <c r="AI716" i="1"/>
  <c r="AH716" i="1"/>
  <c r="AI715" i="1"/>
  <c r="AH715" i="1"/>
  <c r="AI714" i="1"/>
  <c r="AH714" i="1"/>
  <c r="AI713" i="1"/>
  <c r="AH713" i="1"/>
  <c r="AI712" i="1"/>
  <c r="AH712" i="1"/>
  <c r="AI711" i="1"/>
  <c r="AH711" i="1"/>
  <c r="AI710" i="1"/>
  <c r="AH710" i="1"/>
  <c r="AI709" i="1"/>
  <c r="AH709" i="1"/>
  <c r="AI708" i="1"/>
  <c r="AH708" i="1"/>
  <c r="AI707" i="1"/>
  <c r="AH707" i="1"/>
  <c r="AI706" i="1"/>
  <c r="AH706" i="1"/>
  <c r="AI705" i="1"/>
  <c r="AH705" i="1"/>
  <c r="AI704" i="1"/>
  <c r="AH704" i="1"/>
  <c r="AI703" i="1"/>
  <c r="AH703" i="1"/>
  <c r="AI702" i="1"/>
  <c r="AH702" i="1"/>
  <c r="AI701" i="1"/>
  <c r="AH701" i="1"/>
  <c r="AI700" i="1"/>
  <c r="AH700" i="1"/>
  <c r="AI699" i="1"/>
  <c r="AH699" i="1"/>
  <c r="AI698" i="1"/>
  <c r="AH698" i="1"/>
  <c r="AI697" i="1"/>
  <c r="AH697" i="1"/>
  <c r="AI696" i="1"/>
  <c r="AH696" i="1"/>
  <c r="AI695" i="1"/>
  <c r="AH695" i="1"/>
  <c r="AI694" i="1"/>
  <c r="AH694" i="1"/>
  <c r="AI693" i="1"/>
  <c r="AH693" i="1"/>
  <c r="AI692" i="1"/>
  <c r="AH692" i="1"/>
  <c r="AI691" i="1"/>
  <c r="AH691" i="1"/>
  <c r="AI690" i="1"/>
  <c r="AH690" i="1"/>
  <c r="AI689" i="1"/>
  <c r="AH689" i="1"/>
  <c r="AI688" i="1"/>
  <c r="AH688" i="1"/>
  <c r="AI687" i="1"/>
  <c r="AH687" i="1"/>
  <c r="AI686" i="1"/>
  <c r="AH686" i="1"/>
  <c r="AI685" i="1"/>
  <c r="AH685" i="1"/>
  <c r="AI684" i="1"/>
  <c r="AH684" i="1"/>
  <c r="AI683" i="1"/>
  <c r="AH683" i="1"/>
  <c r="AI682" i="1"/>
  <c r="AH682" i="1"/>
  <c r="AI681" i="1"/>
  <c r="AH681" i="1"/>
  <c r="AI680" i="1"/>
  <c r="AH680" i="1"/>
  <c r="AI679" i="1"/>
  <c r="AH679" i="1"/>
  <c r="AI678" i="1"/>
  <c r="AH678" i="1"/>
  <c r="AI677" i="1"/>
  <c r="AH677" i="1"/>
  <c r="AI676" i="1"/>
  <c r="AH676" i="1"/>
  <c r="AI675" i="1"/>
  <c r="AH675" i="1"/>
  <c r="AI674" i="1"/>
  <c r="AH674" i="1"/>
  <c r="AI673" i="1"/>
  <c r="AH673" i="1"/>
  <c r="AI672" i="1"/>
  <c r="AH672" i="1"/>
  <c r="AI671" i="1"/>
  <c r="AH671" i="1"/>
  <c r="AI670" i="1"/>
  <c r="AH670" i="1"/>
  <c r="AI669" i="1"/>
  <c r="AH669" i="1"/>
  <c r="AI668" i="1"/>
  <c r="AH668" i="1"/>
  <c r="AI667" i="1"/>
  <c r="AH667" i="1"/>
  <c r="AI666" i="1"/>
  <c r="AH666" i="1"/>
  <c r="AI665" i="1"/>
  <c r="AH665" i="1"/>
  <c r="AI664" i="1"/>
  <c r="AH664" i="1"/>
  <c r="AI663" i="1"/>
  <c r="AH663" i="1"/>
  <c r="AI662" i="1"/>
  <c r="AH662" i="1"/>
  <c r="AI661" i="1"/>
  <c r="AH661" i="1"/>
  <c r="AI660" i="1"/>
  <c r="AH660" i="1"/>
  <c r="AI659" i="1"/>
  <c r="AH659" i="1"/>
  <c r="AI658" i="1"/>
  <c r="AH658" i="1"/>
  <c r="AI657" i="1"/>
  <c r="AH657" i="1"/>
  <c r="AI656" i="1"/>
  <c r="AH656" i="1"/>
  <c r="AI655" i="1"/>
  <c r="AH655" i="1"/>
  <c r="AI654" i="1"/>
  <c r="AH654" i="1"/>
  <c r="AI653" i="1"/>
  <c r="AH653" i="1"/>
  <c r="AI652" i="1"/>
  <c r="AH652" i="1"/>
  <c r="AI651" i="1"/>
  <c r="AH651" i="1"/>
  <c r="AI650" i="1"/>
  <c r="AH650" i="1"/>
  <c r="AI649" i="1"/>
  <c r="AH649" i="1"/>
  <c r="AI648" i="1"/>
  <c r="AH648" i="1"/>
  <c r="AI647" i="1"/>
  <c r="AH647" i="1"/>
  <c r="AI646" i="1"/>
  <c r="AH646" i="1"/>
  <c r="AI645" i="1"/>
  <c r="AH645" i="1"/>
  <c r="AI644" i="1"/>
  <c r="AH644" i="1"/>
  <c r="AI643" i="1"/>
  <c r="AH643" i="1"/>
  <c r="AI642" i="1"/>
  <c r="AH642" i="1"/>
  <c r="AI641" i="1"/>
  <c r="AH641" i="1"/>
  <c r="AI640" i="1"/>
  <c r="AH640" i="1"/>
  <c r="AI639" i="1"/>
  <c r="AH639" i="1"/>
  <c r="AI638" i="1"/>
  <c r="AH638" i="1"/>
  <c r="AI637" i="1"/>
  <c r="AH637" i="1"/>
  <c r="AI636" i="1"/>
  <c r="AH636" i="1"/>
  <c r="AI635" i="1"/>
  <c r="AH635" i="1"/>
  <c r="AI634" i="1"/>
  <c r="AH634" i="1"/>
  <c r="AI633" i="1"/>
  <c r="AH633" i="1"/>
  <c r="AI632" i="1"/>
  <c r="AH632" i="1"/>
  <c r="AI631" i="1"/>
  <c r="AH631" i="1"/>
  <c r="AI630" i="1"/>
  <c r="AH630" i="1"/>
  <c r="AI629" i="1"/>
  <c r="AH629" i="1"/>
  <c r="AI628" i="1"/>
  <c r="AH628" i="1"/>
  <c r="AI627" i="1"/>
  <c r="AH627" i="1"/>
  <c r="AI626" i="1"/>
  <c r="AH626" i="1"/>
  <c r="AI625" i="1"/>
  <c r="AH625" i="1"/>
  <c r="AI624" i="1"/>
  <c r="AH624" i="1"/>
  <c r="AI623" i="1"/>
  <c r="AH623" i="1"/>
  <c r="AI622" i="1"/>
  <c r="AH622" i="1"/>
  <c r="AI621" i="1"/>
  <c r="AH621" i="1"/>
  <c r="AI620" i="1"/>
  <c r="AH620" i="1"/>
  <c r="AI619" i="1"/>
  <c r="AH619" i="1"/>
  <c r="AI618" i="1"/>
  <c r="AH618" i="1"/>
  <c r="AI617" i="1"/>
  <c r="AH617" i="1"/>
  <c r="AI616" i="1"/>
  <c r="AH616" i="1"/>
  <c r="AI615" i="1"/>
  <c r="AH615" i="1"/>
  <c r="AI614" i="1"/>
  <c r="AH614" i="1"/>
  <c r="AI613" i="1"/>
  <c r="AH613" i="1"/>
  <c r="AI612" i="1"/>
  <c r="AH612" i="1"/>
  <c r="AI611" i="1"/>
  <c r="AH611" i="1"/>
  <c r="AI610" i="1"/>
  <c r="AH610" i="1"/>
  <c r="AI609" i="1"/>
  <c r="AH609" i="1"/>
  <c r="AI608" i="1"/>
  <c r="AH608" i="1"/>
  <c r="AI607" i="1"/>
  <c r="AH607" i="1"/>
  <c r="AI606" i="1"/>
  <c r="AH606" i="1"/>
  <c r="AI605" i="1"/>
  <c r="AH605" i="1"/>
  <c r="AI604" i="1"/>
  <c r="AH604" i="1"/>
  <c r="AI603" i="1"/>
  <c r="AH603" i="1"/>
  <c r="AI602" i="1"/>
  <c r="AH602" i="1"/>
  <c r="AI601" i="1"/>
  <c r="AH601" i="1"/>
  <c r="AI600" i="1"/>
  <c r="AH600" i="1"/>
  <c r="AI599" i="1"/>
  <c r="AH599" i="1"/>
  <c r="AI598" i="1"/>
  <c r="AH598" i="1"/>
  <c r="AI597" i="1"/>
  <c r="AH597" i="1"/>
  <c r="AI596" i="1"/>
  <c r="AH596" i="1"/>
  <c r="AI595" i="1"/>
  <c r="AH595" i="1"/>
  <c r="AI594" i="1"/>
  <c r="AH594" i="1"/>
  <c r="AI593" i="1"/>
  <c r="AH593" i="1"/>
  <c r="AI592" i="1"/>
  <c r="AH592" i="1"/>
  <c r="AI591" i="1"/>
  <c r="AH591" i="1"/>
  <c r="AI590" i="1"/>
  <c r="AH590" i="1"/>
  <c r="AI589" i="1"/>
  <c r="AH589" i="1"/>
  <c r="AI588" i="1"/>
  <c r="AH588" i="1"/>
  <c r="AI587" i="1"/>
  <c r="AH587" i="1"/>
  <c r="AI586" i="1"/>
  <c r="AH586" i="1"/>
  <c r="AI585" i="1"/>
  <c r="AH585" i="1"/>
  <c r="AI584" i="1"/>
  <c r="AH584" i="1"/>
  <c r="AI583" i="1"/>
  <c r="AH583" i="1"/>
  <c r="AI582" i="1"/>
  <c r="AH582" i="1"/>
  <c r="AI581" i="1"/>
  <c r="AH581" i="1"/>
  <c r="AI580" i="1"/>
  <c r="AH580" i="1"/>
  <c r="AI579" i="1"/>
  <c r="AH579" i="1"/>
  <c r="AI578" i="1"/>
  <c r="AH578" i="1"/>
  <c r="AI577" i="1"/>
  <c r="AH577" i="1"/>
  <c r="AI576" i="1"/>
  <c r="AH576" i="1"/>
  <c r="AI575" i="1"/>
  <c r="AH575" i="1"/>
  <c r="AI574" i="1"/>
  <c r="AH574" i="1"/>
  <c r="AI573" i="1"/>
  <c r="AH573" i="1"/>
  <c r="AI572" i="1"/>
  <c r="AH572" i="1"/>
  <c r="AI571" i="1"/>
  <c r="AH571" i="1"/>
  <c r="AI570" i="1"/>
  <c r="AH570" i="1"/>
  <c r="AI569" i="1"/>
  <c r="AH569" i="1"/>
  <c r="AI568" i="1"/>
  <c r="AH568" i="1"/>
  <c r="AI567" i="1"/>
  <c r="AH567" i="1"/>
  <c r="AI566" i="1"/>
  <c r="AH566" i="1"/>
  <c r="AI565" i="1"/>
  <c r="AH565" i="1"/>
  <c r="AI564" i="1"/>
  <c r="AH564" i="1"/>
  <c r="AI563" i="1"/>
  <c r="AH563" i="1"/>
  <c r="AI562" i="1"/>
  <c r="AH562" i="1"/>
  <c r="AI561" i="1"/>
  <c r="AH561" i="1"/>
  <c r="AI560" i="1"/>
  <c r="AH560" i="1"/>
  <c r="AI559" i="1"/>
  <c r="AH559" i="1"/>
  <c r="AI558" i="1"/>
  <c r="AH558" i="1"/>
  <c r="AI557" i="1"/>
  <c r="AH557" i="1"/>
  <c r="AI556" i="1"/>
  <c r="AH556" i="1"/>
  <c r="AI555" i="1"/>
  <c r="AH555" i="1"/>
  <c r="AI554" i="1"/>
  <c r="AH554" i="1"/>
  <c r="AI553" i="1"/>
  <c r="AH553" i="1"/>
  <c r="AI552" i="1"/>
  <c r="AH552" i="1"/>
  <c r="AI551" i="1"/>
  <c r="AH551" i="1"/>
  <c r="AI550" i="1"/>
  <c r="AH550" i="1"/>
  <c r="AI549" i="1"/>
  <c r="AH549" i="1"/>
  <c r="AI548" i="1"/>
  <c r="AH548" i="1"/>
  <c r="AI547" i="1"/>
  <c r="AH547" i="1"/>
  <c r="AI546" i="1"/>
  <c r="AH546" i="1"/>
  <c r="AI545" i="1"/>
  <c r="AH545" i="1"/>
  <c r="AI544" i="1"/>
  <c r="AH544" i="1"/>
  <c r="AI543" i="1"/>
  <c r="AH543" i="1"/>
  <c r="AI542" i="1"/>
  <c r="AH542" i="1"/>
  <c r="AI541" i="1"/>
  <c r="AH541" i="1"/>
  <c r="AI540" i="1"/>
  <c r="AH540" i="1"/>
  <c r="AI539" i="1"/>
  <c r="AH539" i="1"/>
  <c r="AI538" i="1"/>
  <c r="AH538" i="1"/>
  <c r="AI537" i="1"/>
  <c r="AH537" i="1"/>
  <c r="AI536" i="1"/>
  <c r="AH536" i="1"/>
  <c r="AI535" i="1"/>
  <c r="AH535" i="1"/>
  <c r="AI534" i="1"/>
  <c r="AH534" i="1"/>
  <c r="AI533" i="1"/>
  <c r="AH533" i="1"/>
  <c r="AI532" i="1"/>
  <c r="AH532" i="1"/>
  <c r="AI531" i="1"/>
  <c r="AH531" i="1"/>
  <c r="AI530" i="1"/>
  <c r="AH530" i="1"/>
  <c r="AI529" i="1"/>
  <c r="AH529" i="1"/>
  <c r="AI528" i="1"/>
  <c r="AH528" i="1"/>
  <c r="AI527" i="1"/>
  <c r="AH527" i="1"/>
  <c r="AI526" i="1"/>
  <c r="AH526" i="1"/>
  <c r="AI525" i="1"/>
  <c r="AH525" i="1"/>
  <c r="AI524" i="1"/>
  <c r="AH524" i="1"/>
  <c r="AI523" i="1"/>
  <c r="AH523" i="1"/>
  <c r="AI522" i="1"/>
  <c r="AH522" i="1"/>
  <c r="AI521" i="1"/>
  <c r="AH521" i="1"/>
  <c r="AI520" i="1"/>
  <c r="AH520" i="1"/>
  <c r="AI519" i="1"/>
  <c r="AH519" i="1"/>
  <c r="AI518" i="1"/>
  <c r="AH518" i="1"/>
  <c r="AI517" i="1"/>
  <c r="AH517" i="1"/>
  <c r="AI516" i="1"/>
  <c r="AH516" i="1"/>
  <c r="AI515" i="1"/>
  <c r="AH515" i="1"/>
  <c r="AI514" i="1"/>
  <c r="AH514" i="1"/>
  <c r="AI513" i="1"/>
  <c r="AH513" i="1"/>
  <c r="AI512" i="1"/>
  <c r="AH512" i="1"/>
  <c r="AI511" i="1"/>
  <c r="AH511" i="1"/>
  <c r="AI510" i="1"/>
  <c r="AH510" i="1"/>
  <c r="AI509" i="1"/>
  <c r="AH509" i="1"/>
  <c r="AI508" i="1"/>
  <c r="AH508" i="1"/>
  <c r="AI507" i="1"/>
  <c r="AH507" i="1"/>
  <c r="AI506" i="1"/>
  <c r="AH506" i="1"/>
  <c r="AI505" i="1"/>
  <c r="AH505" i="1"/>
  <c r="AI504" i="1"/>
  <c r="AH504" i="1"/>
  <c r="AI503" i="1"/>
  <c r="AH503" i="1"/>
  <c r="AI502" i="1"/>
  <c r="AH502" i="1"/>
  <c r="AI501" i="1"/>
  <c r="AH501" i="1"/>
  <c r="AI500" i="1"/>
  <c r="AH500" i="1"/>
  <c r="AI499" i="1"/>
  <c r="AH499" i="1"/>
  <c r="AI498" i="1"/>
  <c r="AH498" i="1"/>
  <c r="AI497" i="1"/>
  <c r="AH497" i="1"/>
  <c r="AI496" i="1"/>
  <c r="AH496" i="1"/>
  <c r="AI495" i="1"/>
  <c r="AH495" i="1"/>
  <c r="AI494" i="1"/>
  <c r="AH494" i="1"/>
  <c r="AI493" i="1"/>
  <c r="AH493" i="1"/>
  <c r="AI492" i="1"/>
  <c r="AH492" i="1"/>
  <c r="AI491" i="1"/>
  <c r="AH491" i="1"/>
  <c r="AI490" i="1"/>
  <c r="AH490" i="1"/>
  <c r="AI489" i="1"/>
  <c r="AH489" i="1"/>
  <c r="AI488" i="1"/>
  <c r="AH488" i="1"/>
  <c r="AI487" i="1"/>
  <c r="AH487" i="1"/>
  <c r="AI486" i="1"/>
  <c r="AH486" i="1"/>
  <c r="AI485" i="1"/>
  <c r="AH485" i="1"/>
  <c r="AI484" i="1"/>
  <c r="AH484" i="1"/>
  <c r="AI483" i="1"/>
  <c r="AH483" i="1"/>
  <c r="AI482" i="1"/>
  <c r="AH482" i="1"/>
  <c r="AI481" i="1"/>
  <c r="AH481" i="1"/>
  <c r="AI480" i="1"/>
  <c r="AH480" i="1"/>
  <c r="AI479" i="1"/>
  <c r="AH479" i="1"/>
  <c r="AI478" i="1"/>
  <c r="AH478" i="1"/>
  <c r="AI477" i="1"/>
  <c r="AH477" i="1"/>
  <c r="AI476" i="1"/>
  <c r="AH476" i="1"/>
  <c r="AI475" i="1"/>
  <c r="AH475" i="1"/>
  <c r="AI474" i="1"/>
  <c r="AH474" i="1"/>
  <c r="AI473" i="1"/>
  <c r="AH473" i="1"/>
  <c r="AI472" i="1"/>
  <c r="AH472" i="1"/>
  <c r="AI471" i="1"/>
  <c r="AH471" i="1"/>
  <c r="AI470" i="1"/>
  <c r="AH470" i="1"/>
  <c r="AI469" i="1"/>
  <c r="AH469" i="1"/>
  <c r="AI468" i="1"/>
  <c r="AH468" i="1"/>
  <c r="AI467" i="1"/>
  <c r="AH467" i="1"/>
  <c r="AI466" i="1"/>
  <c r="AH466" i="1"/>
  <c r="AI465" i="1"/>
  <c r="AH465" i="1"/>
  <c r="AI464" i="1"/>
  <c r="AH464" i="1"/>
  <c r="AI463" i="1"/>
  <c r="AH463" i="1"/>
  <c r="AI462" i="1"/>
  <c r="AH462" i="1"/>
  <c r="AI461" i="1"/>
  <c r="AH461" i="1"/>
  <c r="AI460" i="1"/>
  <c r="AH460" i="1"/>
  <c r="AI459" i="1"/>
  <c r="AH459" i="1"/>
  <c r="AI458" i="1"/>
  <c r="AH458" i="1"/>
  <c r="AI457" i="1"/>
  <c r="AH457" i="1"/>
  <c r="AI456" i="1"/>
  <c r="AH456" i="1"/>
  <c r="AI455" i="1"/>
  <c r="AH455" i="1"/>
  <c r="AI454" i="1"/>
  <c r="AH454" i="1"/>
  <c r="AI453" i="1"/>
  <c r="AH453" i="1"/>
  <c r="AI452" i="1"/>
  <c r="AH452" i="1"/>
  <c r="AI451" i="1"/>
  <c r="AH451" i="1"/>
  <c r="AI450" i="1"/>
  <c r="AH450" i="1"/>
  <c r="AI449" i="1"/>
  <c r="AH449" i="1"/>
  <c r="AI448" i="1"/>
  <c r="AH448" i="1"/>
  <c r="AI447" i="1"/>
  <c r="AH447" i="1"/>
  <c r="AI446" i="1"/>
  <c r="AH446" i="1"/>
  <c r="AI445" i="1"/>
  <c r="AH445" i="1"/>
  <c r="AI444" i="1"/>
  <c r="AH444" i="1"/>
  <c r="AI443" i="1"/>
  <c r="AH443" i="1"/>
  <c r="AI442" i="1"/>
  <c r="AH442" i="1"/>
  <c r="AI441" i="1"/>
  <c r="AH441" i="1"/>
  <c r="AI440" i="1"/>
  <c r="AH440" i="1"/>
  <c r="AI439" i="1"/>
  <c r="AH439" i="1"/>
  <c r="AI438" i="1"/>
  <c r="AH438" i="1"/>
  <c r="AI437" i="1"/>
  <c r="AH437" i="1"/>
  <c r="AI436" i="1"/>
  <c r="AH436" i="1"/>
  <c r="AI435" i="1"/>
  <c r="AH435" i="1"/>
  <c r="AI434" i="1"/>
  <c r="AH434" i="1"/>
  <c r="AI433" i="1"/>
  <c r="AH433" i="1"/>
  <c r="AI432" i="1"/>
  <c r="AH432" i="1"/>
  <c r="AI431" i="1"/>
  <c r="AH431" i="1"/>
  <c r="AI430" i="1"/>
  <c r="AH430" i="1"/>
  <c r="AI429" i="1"/>
  <c r="AH429" i="1"/>
  <c r="AI428" i="1"/>
  <c r="AH428" i="1"/>
  <c r="AI427" i="1"/>
  <c r="AH427" i="1"/>
  <c r="AI426" i="1"/>
  <c r="AH426" i="1"/>
  <c r="AI425" i="1"/>
  <c r="AH425" i="1"/>
  <c r="AI424" i="1"/>
  <c r="AH424" i="1"/>
  <c r="AI423" i="1"/>
  <c r="AH423" i="1"/>
  <c r="AI422" i="1"/>
  <c r="AH422" i="1"/>
  <c r="AI421" i="1"/>
  <c r="AH421" i="1"/>
  <c r="AI420" i="1"/>
  <c r="AH420" i="1"/>
  <c r="AI419" i="1"/>
  <c r="AH419" i="1"/>
  <c r="AI418" i="1"/>
  <c r="AH418" i="1"/>
  <c r="AI417" i="1"/>
  <c r="AH417" i="1"/>
  <c r="AI416" i="1"/>
  <c r="AH416" i="1"/>
  <c r="AI415" i="1"/>
  <c r="AH415" i="1"/>
  <c r="AI414" i="1"/>
  <c r="AH414" i="1"/>
  <c r="AI413" i="1"/>
  <c r="AH413" i="1"/>
  <c r="AI412" i="1"/>
  <c r="AH412" i="1"/>
  <c r="AI411" i="1"/>
  <c r="AH411" i="1"/>
  <c r="AI410" i="1"/>
  <c r="AH410" i="1"/>
  <c r="AI409" i="1"/>
  <c r="AH409" i="1"/>
  <c r="AI408" i="1"/>
  <c r="AH408" i="1"/>
  <c r="AI407" i="1"/>
  <c r="AH407" i="1"/>
  <c r="AI406" i="1"/>
  <c r="AH406" i="1"/>
  <c r="AI405" i="1"/>
  <c r="AH405" i="1"/>
  <c r="AI404" i="1"/>
  <c r="AH404" i="1"/>
  <c r="AI403" i="1"/>
  <c r="AH403" i="1"/>
  <c r="AI402" i="1"/>
  <c r="AH402" i="1"/>
  <c r="AI401" i="1"/>
  <c r="AH401" i="1"/>
  <c r="AI400" i="1"/>
  <c r="AH400" i="1"/>
  <c r="AI399" i="1"/>
  <c r="AH399" i="1"/>
  <c r="AI398" i="1"/>
  <c r="AH398" i="1"/>
  <c r="AI397" i="1"/>
  <c r="AH397" i="1"/>
  <c r="AI396" i="1"/>
  <c r="AH396" i="1"/>
  <c r="AI395" i="1"/>
  <c r="AH395" i="1"/>
  <c r="AI394" i="1"/>
  <c r="AH394" i="1"/>
  <c r="AI393" i="1"/>
  <c r="AH393" i="1"/>
  <c r="AI392" i="1"/>
  <c r="AH392" i="1"/>
  <c r="AI391" i="1"/>
  <c r="AH391" i="1"/>
  <c r="AI390" i="1"/>
  <c r="AH390" i="1"/>
  <c r="AI389" i="1"/>
  <c r="AH389" i="1"/>
  <c r="AI388" i="1"/>
  <c r="AH388" i="1"/>
  <c r="AI387" i="1"/>
  <c r="AH387" i="1"/>
  <c r="AI386" i="1"/>
  <c r="AH386" i="1"/>
  <c r="AI385" i="1"/>
  <c r="AH385" i="1"/>
  <c r="AI384" i="1"/>
  <c r="AH384" i="1"/>
  <c r="AI383" i="1"/>
  <c r="AH383" i="1"/>
  <c r="AI382" i="1"/>
  <c r="AH382" i="1"/>
  <c r="AI381" i="1"/>
  <c r="AH381" i="1"/>
  <c r="AI380" i="1"/>
  <c r="AH380" i="1"/>
  <c r="AI379" i="1"/>
  <c r="AH379" i="1"/>
  <c r="AI378" i="1"/>
  <c r="AH378" i="1"/>
  <c r="AI377" i="1"/>
  <c r="AH377" i="1"/>
  <c r="AI376" i="1"/>
  <c r="AH376" i="1"/>
  <c r="AI375" i="1"/>
  <c r="AH375" i="1"/>
  <c r="AI374" i="1"/>
  <c r="AH374" i="1"/>
  <c r="AI373" i="1"/>
  <c r="AH373" i="1"/>
  <c r="AI372" i="1"/>
  <c r="AH372" i="1"/>
  <c r="AI371" i="1"/>
  <c r="AH371" i="1"/>
  <c r="AI370" i="1"/>
  <c r="AH370" i="1"/>
  <c r="AI369" i="1"/>
  <c r="AH369" i="1"/>
  <c r="AI368" i="1"/>
  <c r="AH368" i="1"/>
  <c r="AI367" i="1"/>
  <c r="AH367" i="1"/>
  <c r="AI366" i="1"/>
  <c r="AH366" i="1"/>
  <c r="AI365" i="1"/>
  <c r="AH365" i="1"/>
  <c r="AI364" i="1"/>
  <c r="AH364" i="1"/>
  <c r="AI363" i="1"/>
  <c r="AH363" i="1"/>
  <c r="AI362" i="1"/>
  <c r="AH362" i="1"/>
  <c r="AI361" i="1"/>
  <c r="AH361" i="1"/>
  <c r="AI360" i="1"/>
  <c r="AH360" i="1"/>
  <c r="AI359" i="1"/>
  <c r="AH359" i="1"/>
  <c r="AI358" i="1"/>
  <c r="AH358" i="1"/>
  <c r="AI357" i="1"/>
  <c r="AH357" i="1"/>
  <c r="AI356" i="1"/>
  <c r="AH356" i="1"/>
  <c r="AI355" i="1"/>
  <c r="AH355" i="1"/>
  <c r="AI354" i="1"/>
  <c r="AH354" i="1"/>
  <c r="AI353" i="1"/>
  <c r="AH353" i="1"/>
  <c r="AI352" i="1"/>
  <c r="AH352" i="1"/>
  <c r="AI351" i="1"/>
  <c r="AH351" i="1"/>
  <c r="AI350" i="1"/>
  <c r="AH350" i="1"/>
  <c r="AI349" i="1"/>
  <c r="AH349" i="1"/>
  <c r="AI348" i="1"/>
  <c r="AH348" i="1"/>
  <c r="AI347" i="1"/>
  <c r="AH347" i="1"/>
  <c r="AI346" i="1"/>
  <c r="AH346" i="1"/>
  <c r="AI345" i="1"/>
  <c r="AH345" i="1"/>
  <c r="AI344" i="1"/>
  <c r="AH344" i="1"/>
  <c r="AI343" i="1"/>
  <c r="AH343" i="1"/>
  <c r="AI342" i="1"/>
  <c r="AH342" i="1"/>
  <c r="AI341" i="1"/>
  <c r="AH341" i="1"/>
  <c r="AI340" i="1"/>
  <c r="AH340" i="1"/>
  <c r="AI339" i="1"/>
  <c r="AH339" i="1"/>
  <c r="AI338" i="1"/>
  <c r="AH338" i="1"/>
  <c r="AI337" i="1"/>
  <c r="AH337" i="1"/>
  <c r="AI336" i="1"/>
  <c r="AH336" i="1"/>
  <c r="AI335" i="1"/>
  <c r="AH335" i="1"/>
  <c r="AI334" i="1"/>
  <c r="AH334" i="1"/>
  <c r="AI333" i="1"/>
  <c r="AH333" i="1"/>
  <c r="AI332" i="1"/>
  <c r="AH332" i="1"/>
  <c r="AI331" i="1"/>
  <c r="AH331" i="1"/>
  <c r="AI330" i="1"/>
  <c r="AH330" i="1"/>
  <c r="AI329" i="1"/>
  <c r="AH329" i="1"/>
  <c r="AI328" i="1"/>
  <c r="AH328" i="1"/>
  <c r="AI327" i="1"/>
  <c r="AH327" i="1"/>
  <c r="AI326" i="1"/>
  <c r="AH326" i="1"/>
  <c r="AI325" i="1"/>
  <c r="AH325" i="1"/>
  <c r="AI324" i="1"/>
  <c r="AH324" i="1"/>
  <c r="AI323" i="1"/>
  <c r="AH323" i="1"/>
  <c r="AI322" i="1"/>
  <c r="AH322" i="1"/>
  <c r="AI321" i="1"/>
  <c r="AH321" i="1"/>
  <c r="AI320" i="1"/>
  <c r="AH320" i="1"/>
  <c r="AI319" i="1"/>
  <c r="AH319" i="1"/>
  <c r="AI318" i="1"/>
  <c r="AH318" i="1"/>
  <c r="AI317" i="1"/>
  <c r="AH317" i="1"/>
  <c r="AI316" i="1"/>
  <c r="AH316" i="1"/>
  <c r="AI315" i="1"/>
  <c r="AH315" i="1"/>
  <c r="AI314" i="1"/>
  <c r="AH314" i="1"/>
  <c r="AI313" i="1"/>
  <c r="AH313" i="1"/>
  <c r="AI312" i="1"/>
  <c r="AH312" i="1"/>
  <c r="AI311" i="1"/>
  <c r="AH311" i="1"/>
  <c r="AI310" i="1"/>
  <c r="AH310" i="1"/>
  <c r="AI309" i="1"/>
  <c r="AH309" i="1"/>
  <c r="AI308" i="1"/>
  <c r="AH308" i="1"/>
  <c r="AI307" i="1"/>
  <c r="AH307" i="1"/>
  <c r="AI306" i="1"/>
  <c r="AH306" i="1"/>
  <c r="AI305" i="1"/>
  <c r="AH305" i="1"/>
  <c r="AI304" i="1"/>
  <c r="AH304" i="1"/>
  <c r="AI303" i="1"/>
  <c r="AH303" i="1"/>
  <c r="AI302" i="1"/>
  <c r="AH302" i="1"/>
  <c r="AI301" i="1"/>
  <c r="AH301" i="1"/>
  <c r="AI300" i="1"/>
  <c r="AH300" i="1"/>
  <c r="AI299" i="1"/>
  <c r="AH299" i="1"/>
  <c r="AI298" i="1"/>
  <c r="AH298" i="1"/>
  <c r="AI297" i="1"/>
  <c r="AH297" i="1"/>
  <c r="AI296" i="1"/>
  <c r="AH296" i="1"/>
  <c r="AI295" i="1"/>
  <c r="AH295" i="1"/>
  <c r="AI294" i="1"/>
  <c r="AH294" i="1"/>
  <c r="AI293" i="1"/>
  <c r="AH293" i="1"/>
  <c r="AI292" i="1"/>
  <c r="AH292" i="1"/>
  <c r="AI291" i="1"/>
  <c r="AH291" i="1"/>
  <c r="AI290" i="1"/>
  <c r="AH290" i="1"/>
  <c r="AI289" i="1"/>
  <c r="AH289" i="1"/>
  <c r="AI288" i="1"/>
  <c r="AH288" i="1"/>
  <c r="AI287" i="1"/>
  <c r="AH287" i="1"/>
  <c r="AI286" i="1"/>
  <c r="AH286" i="1"/>
  <c r="AI285" i="1"/>
  <c r="AH285" i="1"/>
  <c r="AI284" i="1"/>
  <c r="AH284" i="1"/>
  <c r="AI283" i="1"/>
  <c r="AH283" i="1"/>
  <c r="AI282" i="1"/>
  <c r="AH282" i="1"/>
  <c r="AI281" i="1"/>
  <c r="AH281" i="1"/>
  <c r="AI280" i="1"/>
  <c r="AH280" i="1"/>
  <c r="AI279" i="1"/>
  <c r="AH279" i="1"/>
  <c r="AI278" i="1"/>
  <c r="AH278" i="1"/>
  <c r="AI277" i="1"/>
  <c r="AH277" i="1"/>
  <c r="AI276" i="1"/>
  <c r="AH276" i="1"/>
  <c r="AI275" i="1"/>
  <c r="AH275" i="1"/>
  <c r="AI274" i="1"/>
  <c r="AH274" i="1"/>
  <c r="AI273" i="1"/>
  <c r="AH273" i="1"/>
  <c r="AI272" i="1"/>
  <c r="AH272" i="1"/>
  <c r="AI271" i="1"/>
  <c r="AH271" i="1"/>
  <c r="AI270" i="1"/>
  <c r="AH270" i="1"/>
  <c r="AI269" i="1"/>
  <c r="AH269" i="1"/>
  <c r="AI268" i="1"/>
  <c r="AH268" i="1"/>
  <c r="AI267" i="1"/>
  <c r="AH267" i="1"/>
  <c r="AI266" i="1"/>
  <c r="AH266" i="1"/>
  <c r="AI265" i="1"/>
  <c r="AH265" i="1"/>
  <c r="AI264" i="1"/>
  <c r="AH264" i="1"/>
  <c r="AI263" i="1"/>
  <c r="AH263" i="1"/>
  <c r="AI262" i="1"/>
  <c r="AH262" i="1"/>
  <c r="AI261" i="1"/>
  <c r="AH261" i="1"/>
  <c r="AI260" i="1"/>
  <c r="AH260" i="1"/>
  <c r="AI259" i="1"/>
  <c r="AH259" i="1"/>
  <c r="AI258" i="1"/>
  <c r="AH258" i="1"/>
  <c r="AI257" i="1"/>
  <c r="AH257" i="1"/>
  <c r="AI256" i="1"/>
  <c r="AH256" i="1"/>
  <c r="AI255" i="1"/>
  <c r="AH255" i="1"/>
  <c r="AI254" i="1"/>
  <c r="AH254" i="1"/>
  <c r="AI253" i="1"/>
  <c r="AH253" i="1"/>
  <c r="AI252" i="1"/>
  <c r="AH252" i="1"/>
  <c r="AI251" i="1"/>
  <c r="AH251" i="1"/>
  <c r="AI250" i="1"/>
  <c r="AH250" i="1"/>
  <c r="AI249" i="1"/>
  <c r="AH249" i="1"/>
  <c r="AI248" i="1"/>
  <c r="AH248" i="1"/>
  <c r="AI247" i="1"/>
  <c r="AH247" i="1"/>
  <c r="AI246" i="1"/>
  <c r="AH246" i="1"/>
  <c r="AI245" i="1"/>
  <c r="AH245" i="1"/>
  <c r="AI244" i="1"/>
  <c r="AH244" i="1"/>
  <c r="AI243" i="1"/>
  <c r="AH243" i="1"/>
  <c r="AI242" i="1"/>
  <c r="AH242" i="1"/>
  <c r="AI241" i="1"/>
  <c r="AH241" i="1"/>
  <c r="AI240" i="1"/>
  <c r="AH240" i="1"/>
  <c r="AI239" i="1"/>
  <c r="AH239" i="1"/>
  <c r="AI238" i="1"/>
  <c r="AH238" i="1"/>
  <c r="AI237" i="1"/>
  <c r="AH237" i="1"/>
  <c r="AI236" i="1"/>
  <c r="AH236" i="1"/>
  <c r="AI235" i="1"/>
  <c r="AH235" i="1"/>
  <c r="AI234" i="1"/>
  <c r="AH234" i="1"/>
  <c r="AI233" i="1"/>
  <c r="AH233" i="1"/>
  <c r="AI232" i="1"/>
  <c r="AH232" i="1"/>
  <c r="AI231" i="1"/>
  <c r="AH231" i="1"/>
  <c r="AI230" i="1"/>
  <c r="AH230" i="1"/>
  <c r="AI229" i="1"/>
  <c r="AH229" i="1"/>
  <c r="AI228" i="1"/>
  <c r="AH228" i="1"/>
  <c r="AI227" i="1"/>
  <c r="AH227" i="1"/>
  <c r="AI226" i="1"/>
  <c r="AH226" i="1"/>
  <c r="AI225" i="1"/>
  <c r="AH225" i="1"/>
  <c r="AI224" i="1"/>
  <c r="AH224" i="1"/>
  <c r="AI223" i="1"/>
  <c r="AH223" i="1"/>
  <c r="AI222" i="1"/>
  <c r="AH222" i="1"/>
  <c r="AI221" i="1"/>
  <c r="AH221" i="1"/>
  <c r="AI220" i="1"/>
  <c r="AH220" i="1"/>
  <c r="AI219" i="1"/>
  <c r="AH219" i="1"/>
  <c r="AI218" i="1"/>
  <c r="AH218" i="1"/>
  <c r="AI217" i="1"/>
  <c r="AH217" i="1"/>
  <c r="AI216" i="1"/>
  <c r="AH216" i="1"/>
  <c r="AI215" i="1"/>
  <c r="AH215" i="1"/>
  <c r="AI214" i="1"/>
  <c r="AH214" i="1"/>
  <c r="AI213" i="1"/>
  <c r="AH213" i="1"/>
  <c r="AI212" i="1"/>
  <c r="AH212" i="1"/>
  <c r="AI211" i="1"/>
  <c r="AH211" i="1"/>
  <c r="AI210" i="1"/>
  <c r="AH210" i="1"/>
  <c r="AI209" i="1"/>
  <c r="AH209" i="1"/>
  <c r="AI208" i="1"/>
  <c r="AH208" i="1"/>
  <c r="AI207" i="1"/>
  <c r="AH207" i="1"/>
  <c r="AI206" i="1"/>
  <c r="AH206" i="1"/>
  <c r="AI205" i="1"/>
  <c r="AH205" i="1"/>
  <c r="AI204" i="1"/>
  <c r="AH204" i="1"/>
  <c r="AI203" i="1"/>
  <c r="AH203" i="1"/>
  <c r="AI202" i="1"/>
  <c r="AH202" i="1"/>
  <c r="AI201" i="1"/>
  <c r="AH201" i="1"/>
  <c r="AI200" i="1"/>
  <c r="AH200" i="1"/>
  <c r="AI199" i="1"/>
  <c r="AH199" i="1"/>
  <c r="AI198" i="1"/>
  <c r="AH198" i="1"/>
  <c r="AI197" i="1"/>
  <c r="AH197" i="1"/>
  <c r="AI196" i="1"/>
  <c r="AH196" i="1"/>
  <c r="AI195" i="1"/>
  <c r="AH195" i="1"/>
  <c r="AI194" i="1"/>
  <c r="AH194" i="1"/>
  <c r="AI193" i="1"/>
  <c r="AH193" i="1"/>
  <c r="AI192" i="1"/>
  <c r="AH192" i="1"/>
  <c r="AI191" i="1"/>
  <c r="AH191" i="1"/>
  <c r="AI190" i="1"/>
  <c r="AH190" i="1"/>
  <c r="AI189" i="1"/>
  <c r="AH189" i="1"/>
  <c r="AI188" i="1"/>
  <c r="AH188" i="1"/>
  <c r="AI187" i="1"/>
  <c r="AH187" i="1"/>
  <c r="AI186" i="1"/>
  <c r="AH186" i="1"/>
  <c r="AI185" i="1"/>
  <c r="AH185" i="1"/>
  <c r="AI184" i="1"/>
  <c r="AH184" i="1"/>
  <c r="AI183" i="1"/>
  <c r="AH183" i="1"/>
  <c r="AI182" i="1"/>
  <c r="AH182" i="1"/>
  <c r="AI181" i="1"/>
  <c r="AH181" i="1"/>
  <c r="AI180" i="1"/>
  <c r="AH180" i="1"/>
  <c r="AI179" i="1"/>
  <c r="AH179" i="1"/>
  <c r="AI178" i="1"/>
  <c r="AH178" i="1"/>
  <c r="AI177" i="1"/>
  <c r="AH177" i="1"/>
  <c r="AI176" i="1"/>
  <c r="AH176" i="1"/>
  <c r="AI175" i="1"/>
  <c r="AH175" i="1"/>
  <c r="AI174" i="1"/>
  <c r="AH174" i="1"/>
  <c r="AI173" i="1"/>
  <c r="AH173" i="1"/>
  <c r="AI172" i="1"/>
  <c r="AH172" i="1"/>
  <c r="AI171" i="1"/>
  <c r="AH171" i="1"/>
  <c r="AI170" i="1"/>
  <c r="AH170" i="1"/>
  <c r="AI169" i="1"/>
  <c r="AH169" i="1"/>
  <c r="AI168" i="1"/>
  <c r="AH168" i="1"/>
  <c r="AI167" i="1"/>
  <c r="AH167" i="1"/>
  <c r="AI166" i="1"/>
  <c r="AH166" i="1"/>
  <c r="AI165" i="1"/>
  <c r="AH165" i="1"/>
  <c r="AI164" i="1"/>
  <c r="AH164" i="1"/>
  <c r="AI163" i="1"/>
  <c r="AH163" i="1"/>
  <c r="AI162" i="1"/>
  <c r="AH162" i="1"/>
  <c r="AI161" i="1"/>
  <c r="AH161" i="1"/>
  <c r="AI160" i="1"/>
  <c r="AH160" i="1"/>
  <c r="AI159" i="1"/>
  <c r="AH159" i="1"/>
  <c r="AI158" i="1"/>
  <c r="AH158" i="1"/>
  <c r="AI157" i="1"/>
  <c r="AH157" i="1"/>
  <c r="AI156" i="1"/>
  <c r="AH156" i="1"/>
  <c r="AI155" i="1"/>
  <c r="AH155" i="1"/>
  <c r="AI154" i="1"/>
  <c r="AH154" i="1"/>
  <c r="AI153" i="1"/>
  <c r="AH153" i="1"/>
  <c r="AI152" i="1"/>
  <c r="AH152" i="1"/>
  <c r="AI151" i="1"/>
  <c r="AH151" i="1"/>
  <c r="AI150" i="1"/>
  <c r="AH150" i="1"/>
  <c r="AI149" i="1"/>
  <c r="AH149" i="1"/>
  <c r="AI148" i="1"/>
  <c r="AH148" i="1"/>
  <c r="AI147" i="1"/>
  <c r="AH147" i="1"/>
  <c r="AI146" i="1"/>
  <c r="AH146" i="1"/>
  <c r="AI145" i="1"/>
  <c r="AH145" i="1"/>
  <c r="AI144" i="1"/>
  <c r="AH144" i="1"/>
  <c r="AI143" i="1"/>
  <c r="AH143" i="1"/>
  <c r="AI142" i="1"/>
  <c r="AH142" i="1"/>
  <c r="AI141" i="1"/>
  <c r="AH141" i="1"/>
  <c r="AI140" i="1"/>
  <c r="AH140" i="1"/>
  <c r="AI139" i="1"/>
  <c r="AH139" i="1"/>
  <c r="AI138" i="1"/>
  <c r="AH138" i="1"/>
  <c r="AI137" i="1"/>
  <c r="AH137" i="1"/>
  <c r="AI136" i="1"/>
  <c r="AH136" i="1"/>
  <c r="AI135" i="1"/>
  <c r="AH135" i="1"/>
  <c r="AI134" i="1"/>
  <c r="AH134" i="1"/>
  <c r="AI133" i="1"/>
  <c r="AH133" i="1"/>
  <c r="AI132" i="1"/>
  <c r="AH132" i="1"/>
  <c r="AI131" i="1"/>
  <c r="AH131" i="1"/>
  <c r="AI130" i="1"/>
  <c r="AH130" i="1"/>
  <c r="AI129" i="1"/>
  <c r="AH129" i="1"/>
  <c r="AI128" i="1"/>
  <c r="AH128" i="1"/>
  <c r="AI127" i="1"/>
  <c r="AH127" i="1"/>
  <c r="AI126" i="1"/>
  <c r="AH126" i="1"/>
  <c r="AI125" i="1"/>
  <c r="AH125" i="1"/>
  <c r="AI124" i="1"/>
  <c r="AH124" i="1"/>
  <c r="AI123" i="1"/>
  <c r="AH123" i="1"/>
  <c r="AI122" i="1"/>
  <c r="AH122" i="1"/>
  <c r="AI121" i="1"/>
  <c r="AH121" i="1"/>
  <c r="AI120" i="1"/>
  <c r="AH120" i="1"/>
  <c r="AI119" i="1"/>
  <c r="AH119" i="1"/>
  <c r="AI118" i="1"/>
  <c r="AH118" i="1"/>
  <c r="AI117" i="1"/>
  <c r="AH117" i="1"/>
  <c r="AI116" i="1"/>
  <c r="AH116" i="1"/>
  <c r="AI115" i="1"/>
  <c r="AH115" i="1"/>
  <c r="AI114" i="1"/>
  <c r="AH114" i="1"/>
  <c r="AI113" i="1"/>
  <c r="AH113" i="1"/>
  <c r="AI112" i="1"/>
  <c r="AH112" i="1"/>
  <c r="AI111" i="1"/>
  <c r="AH111" i="1"/>
  <c r="AI110" i="1"/>
  <c r="AH110" i="1"/>
  <c r="AI109" i="1"/>
  <c r="AH109" i="1"/>
  <c r="AI108" i="1"/>
  <c r="AH108" i="1"/>
  <c r="AI107" i="1"/>
  <c r="AH107" i="1"/>
  <c r="AI106" i="1"/>
  <c r="AH106" i="1"/>
  <c r="AI105" i="1"/>
  <c r="AH105" i="1"/>
  <c r="AI104" i="1"/>
  <c r="AH104" i="1"/>
  <c r="AI103" i="1"/>
  <c r="AH103" i="1"/>
  <c r="AI102" i="1"/>
  <c r="AH102" i="1"/>
  <c r="AI101" i="1"/>
  <c r="AH101" i="1"/>
  <c r="AI100" i="1"/>
  <c r="AH100" i="1"/>
  <c r="AI99" i="1"/>
  <c r="AH99" i="1"/>
  <c r="AI98" i="1"/>
  <c r="AH98" i="1"/>
  <c r="AI97" i="1"/>
  <c r="AH97" i="1"/>
  <c r="AI96" i="1"/>
  <c r="AH96" i="1"/>
  <c r="AI95" i="1"/>
  <c r="AH95" i="1"/>
  <c r="AI94" i="1"/>
  <c r="AH94" i="1"/>
  <c r="AI93" i="1"/>
  <c r="AH93" i="1"/>
  <c r="AI92" i="1"/>
  <c r="AH92" i="1"/>
  <c r="AI91" i="1"/>
  <c r="AH91" i="1"/>
  <c r="AI90" i="1"/>
  <c r="AH90" i="1"/>
  <c r="AI89" i="1"/>
  <c r="AH89" i="1"/>
  <c r="AI88" i="1"/>
  <c r="AH88" i="1"/>
  <c r="AI87" i="1"/>
  <c r="AH87" i="1"/>
  <c r="AI86" i="1"/>
  <c r="AH86" i="1"/>
  <c r="AI85" i="1"/>
  <c r="AH85" i="1"/>
  <c r="AI84" i="1"/>
  <c r="AH84" i="1"/>
  <c r="AI83" i="1"/>
  <c r="AH83" i="1"/>
  <c r="AI82" i="1"/>
  <c r="AH82" i="1"/>
  <c r="AI81" i="1"/>
  <c r="AH81" i="1"/>
  <c r="AI80" i="1"/>
  <c r="AH80" i="1"/>
  <c r="AI79" i="1"/>
  <c r="AH79" i="1"/>
  <c r="AI78" i="1"/>
  <c r="AH78" i="1"/>
  <c r="AI77" i="1"/>
  <c r="AH77" i="1"/>
  <c r="AI76" i="1"/>
  <c r="AH76" i="1"/>
  <c r="AI75" i="1"/>
  <c r="AH75" i="1"/>
  <c r="AI74" i="1"/>
  <c r="AH74" i="1"/>
  <c r="AI73" i="1"/>
  <c r="AH73" i="1"/>
  <c r="AI72" i="1"/>
  <c r="AH72" i="1"/>
  <c r="AI71" i="1"/>
  <c r="AH71" i="1"/>
  <c r="AI70" i="1"/>
  <c r="AH70" i="1"/>
  <c r="AI69" i="1"/>
  <c r="AH69" i="1"/>
  <c r="AI68" i="1"/>
  <c r="AH68" i="1"/>
  <c r="AI67" i="1"/>
  <c r="AH67" i="1"/>
  <c r="AI66" i="1"/>
  <c r="AH66" i="1"/>
  <c r="AI65" i="1"/>
  <c r="AH65" i="1"/>
  <c r="AI64" i="1"/>
  <c r="AH64" i="1"/>
  <c r="AI63" i="1"/>
  <c r="AH63" i="1"/>
  <c r="AI62" i="1"/>
  <c r="AH62" i="1"/>
  <c r="AI61" i="1"/>
  <c r="AH61" i="1"/>
  <c r="AI60" i="1"/>
  <c r="AH60" i="1"/>
  <c r="AI59" i="1"/>
  <c r="AH59" i="1"/>
  <c r="AI58" i="1"/>
  <c r="AH58" i="1"/>
  <c r="AI57" i="1"/>
  <c r="AH57" i="1"/>
  <c r="AI56" i="1"/>
  <c r="AH56" i="1"/>
  <c r="AI55" i="1"/>
  <c r="AH55" i="1"/>
  <c r="AI54" i="1"/>
  <c r="AH54" i="1"/>
  <c r="AI53" i="1"/>
  <c r="AH53" i="1"/>
  <c r="AI52" i="1"/>
  <c r="AH52" i="1"/>
  <c r="AI51" i="1"/>
  <c r="AH51" i="1"/>
  <c r="AI50" i="1"/>
  <c r="AH50" i="1"/>
  <c r="AI49" i="1"/>
  <c r="AH49" i="1"/>
  <c r="AI48" i="1"/>
  <c r="AH48" i="1"/>
  <c r="AI47" i="1"/>
  <c r="AH47" i="1"/>
  <c r="AI46" i="1"/>
  <c r="AH46" i="1"/>
  <c r="AI45" i="1"/>
  <c r="AH45" i="1"/>
  <c r="AI44" i="1"/>
  <c r="AH44" i="1"/>
  <c r="AI43" i="1"/>
  <c r="AH43" i="1"/>
  <c r="AI42" i="1"/>
  <c r="AH42" i="1"/>
  <c r="AI41" i="1"/>
  <c r="AH41" i="1"/>
  <c r="AI40" i="1"/>
  <c r="AH40" i="1"/>
  <c r="AI39" i="1"/>
  <c r="AH39" i="1"/>
  <c r="AI38" i="1"/>
  <c r="AH38" i="1"/>
  <c r="AI37" i="1"/>
  <c r="AH37" i="1"/>
  <c r="AI36" i="1"/>
  <c r="AH36" i="1"/>
  <c r="AI35" i="1"/>
  <c r="AH35" i="1"/>
  <c r="AI34" i="1"/>
  <c r="AH34" i="1"/>
  <c r="AI33" i="1"/>
  <c r="AH33" i="1"/>
  <c r="AI32" i="1"/>
  <c r="AH32" i="1"/>
  <c r="AI31" i="1"/>
  <c r="AH31" i="1"/>
  <c r="AI30" i="1"/>
  <c r="AH30" i="1"/>
  <c r="AI29" i="1"/>
  <c r="AH29" i="1"/>
  <c r="AI28" i="1"/>
  <c r="AH28" i="1"/>
  <c r="AI27" i="1"/>
  <c r="AH27" i="1"/>
  <c r="AI26" i="1"/>
  <c r="AH26" i="1"/>
  <c r="AI25" i="1"/>
  <c r="AH25" i="1"/>
  <c r="AI24" i="1"/>
  <c r="AH24" i="1"/>
  <c r="AI23" i="1"/>
  <c r="AH23" i="1"/>
  <c r="AI22" i="1"/>
  <c r="AH22" i="1"/>
  <c r="AI21" i="1"/>
  <c r="AH21" i="1"/>
  <c r="AI20" i="1"/>
  <c r="AH20" i="1"/>
  <c r="AI19" i="1"/>
  <c r="AH19" i="1"/>
  <c r="AI18" i="1"/>
  <c r="AH18" i="1"/>
  <c r="AI17" i="1"/>
  <c r="AH17" i="1"/>
  <c r="AI16" i="1"/>
  <c r="AH16" i="1"/>
  <c r="AI15" i="1"/>
  <c r="AH15" i="1"/>
  <c r="AI14" i="1"/>
  <c r="AH14" i="1"/>
  <c r="AI13" i="1"/>
  <c r="AH13" i="1"/>
  <c r="AI12" i="1"/>
  <c r="AH12" i="1"/>
  <c r="AI11" i="1"/>
  <c r="AH11" i="1"/>
  <c r="AI10" i="1"/>
  <c r="AH10" i="1"/>
  <c r="AI9" i="1"/>
  <c r="AH9" i="1"/>
  <c r="AI8" i="1"/>
  <c r="AH8" i="1"/>
  <c r="AI7" i="1"/>
  <c r="AH7" i="1"/>
  <c r="AA941" i="1"/>
  <c r="Z941" i="1"/>
  <c r="AA940" i="1"/>
  <c r="Z940" i="1"/>
  <c r="AA939" i="1"/>
  <c r="Z939" i="1"/>
  <c r="AA938" i="1"/>
  <c r="Z938" i="1"/>
  <c r="AA937" i="1"/>
  <c r="Z937" i="1"/>
  <c r="AA936" i="1"/>
  <c r="Z936" i="1"/>
  <c r="AA935" i="1"/>
  <c r="Z935" i="1"/>
  <c r="AA934" i="1"/>
  <c r="Z934" i="1"/>
  <c r="AA933" i="1"/>
  <c r="Z933" i="1"/>
  <c r="AA932" i="1"/>
  <c r="Z932" i="1"/>
  <c r="AA931" i="1"/>
  <c r="Z931" i="1"/>
  <c r="AA930" i="1"/>
  <c r="Z930" i="1"/>
  <c r="AA929" i="1"/>
  <c r="Z929" i="1"/>
  <c r="AA928" i="1"/>
  <c r="Z928" i="1"/>
  <c r="AA927" i="1"/>
  <c r="Z927" i="1"/>
  <c r="AA926" i="1"/>
  <c r="Z926" i="1"/>
  <c r="AA925" i="1"/>
  <c r="Z925" i="1"/>
  <c r="AA924" i="1"/>
  <c r="Z924" i="1"/>
  <c r="AA923" i="1"/>
  <c r="Z923" i="1"/>
  <c r="AA922" i="1"/>
  <c r="Z922" i="1"/>
  <c r="AA921" i="1"/>
  <c r="Z921" i="1"/>
  <c r="AA920" i="1"/>
  <c r="Z920" i="1"/>
  <c r="AA919" i="1"/>
  <c r="Z919" i="1"/>
  <c r="AA918" i="1"/>
  <c r="Z918" i="1"/>
  <c r="AA917" i="1"/>
  <c r="Z917" i="1"/>
  <c r="AA916" i="1"/>
  <c r="Z916" i="1"/>
  <c r="AA915" i="1"/>
  <c r="Z915" i="1"/>
  <c r="AA914" i="1"/>
  <c r="Z914" i="1"/>
  <c r="AA913" i="1"/>
  <c r="Z913" i="1"/>
  <c r="AA912" i="1"/>
  <c r="Z912" i="1"/>
  <c r="AA911" i="1"/>
  <c r="Z911" i="1"/>
  <c r="AA910" i="1"/>
  <c r="Z910" i="1"/>
  <c r="AA909" i="1"/>
  <c r="Z909" i="1"/>
  <c r="AA908" i="1"/>
  <c r="Z908" i="1"/>
  <c r="AA907" i="1"/>
  <c r="Z907" i="1"/>
  <c r="AA906" i="1"/>
  <c r="Z906" i="1"/>
  <c r="AA905" i="1"/>
  <c r="Z905" i="1"/>
  <c r="AA904" i="1"/>
  <c r="Z904" i="1"/>
  <c r="AA903" i="1"/>
  <c r="Z903" i="1"/>
  <c r="AA902" i="1"/>
  <c r="Z902" i="1"/>
  <c r="AA901" i="1"/>
  <c r="Z901" i="1"/>
  <c r="AA900" i="1"/>
  <c r="Z900" i="1"/>
  <c r="AA899" i="1"/>
  <c r="Z899" i="1"/>
  <c r="AA898" i="1"/>
  <c r="Z898" i="1"/>
  <c r="AA897" i="1"/>
  <c r="Z897" i="1"/>
  <c r="AA896" i="1"/>
  <c r="Z896" i="1"/>
  <c r="AA895" i="1"/>
  <c r="Z895" i="1"/>
  <c r="AA894" i="1"/>
  <c r="Z894" i="1"/>
  <c r="AA893" i="1"/>
  <c r="Z893" i="1"/>
  <c r="AA892" i="1"/>
  <c r="Z892" i="1"/>
  <c r="AA891" i="1"/>
  <c r="Z891" i="1"/>
  <c r="AA890" i="1"/>
  <c r="Z890" i="1"/>
  <c r="AA889" i="1"/>
  <c r="Z889" i="1"/>
  <c r="AA888" i="1"/>
  <c r="Z888" i="1"/>
  <c r="AA887" i="1"/>
  <c r="Z887" i="1"/>
  <c r="AA886" i="1"/>
  <c r="Z886" i="1"/>
  <c r="AA885" i="1"/>
  <c r="Z885" i="1"/>
  <c r="AA884" i="1"/>
  <c r="Z884" i="1"/>
  <c r="AA883" i="1"/>
  <c r="Z883" i="1"/>
  <c r="AA882" i="1"/>
  <c r="Z882" i="1"/>
  <c r="AA881" i="1"/>
  <c r="Z881" i="1"/>
  <c r="AA880" i="1"/>
  <c r="Z880" i="1"/>
  <c r="AA879" i="1"/>
  <c r="Z879" i="1"/>
  <c r="AA878" i="1"/>
  <c r="Z878" i="1"/>
  <c r="AA877" i="1"/>
  <c r="Z877" i="1"/>
  <c r="AA876" i="1"/>
  <c r="Z876" i="1"/>
  <c r="AA875" i="1"/>
  <c r="Z875" i="1"/>
  <c r="AA874" i="1"/>
  <c r="Z874" i="1"/>
  <c r="AA873" i="1"/>
  <c r="Z873" i="1"/>
  <c r="AA872" i="1"/>
  <c r="Z872" i="1"/>
  <c r="AA871" i="1"/>
  <c r="Z871" i="1"/>
  <c r="AA870" i="1"/>
  <c r="Z870" i="1"/>
  <c r="AA869" i="1"/>
  <c r="Z869" i="1"/>
  <c r="AA868" i="1"/>
  <c r="Z868" i="1"/>
  <c r="AA867" i="1"/>
  <c r="Z867" i="1"/>
  <c r="AA866" i="1"/>
  <c r="Z866" i="1"/>
  <c r="AA865" i="1"/>
  <c r="Z865" i="1"/>
  <c r="AA864" i="1"/>
  <c r="Z864" i="1"/>
  <c r="AA863" i="1"/>
  <c r="Z863" i="1"/>
  <c r="AA862" i="1"/>
  <c r="Z862" i="1"/>
  <c r="AA861" i="1"/>
  <c r="Z861" i="1"/>
  <c r="AA860" i="1"/>
  <c r="Z860" i="1"/>
  <c r="AA859" i="1"/>
  <c r="Z859" i="1"/>
  <c r="AA858" i="1"/>
  <c r="Z858" i="1"/>
  <c r="AA857" i="1"/>
  <c r="Z857" i="1"/>
  <c r="AA856" i="1"/>
  <c r="Z856" i="1"/>
  <c r="AA855" i="1"/>
  <c r="Z855" i="1"/>
  <c r="AA854" i="1"/>
  <c r="Z854" i="1"/>
  <c r="AA853" i="1"/>
  <c r="Z853" i="1"/>
  <c r="AA852" i="1"/>
  <c r="Z852" i="1"/>
  <c r="AA851" i="1"/>
  <c r="Z851" i="1"/>
  <c r="AA850" i="1"/>
  <c r="Z850" i="1"/>
  <c r="AA849" i="1"/>
  <c r="Z849" i="1"/>
  <c r="AA848" i="1"/>
  <c r="Z848" i="1"/>
  <c r="AA847" i="1"/>
  <c r="Z847" i="1"/>
  <c r="AA846" i="1"/>
  <c r="Z846" i="1"/>
  <c r="AA845" i="1"/>
  <c r="Z845" i="1"/>
  <c r="AA844" i="1"/>
  <c r="Z844" i="1"/>
  <c r="AA843" i="1"/>
  <c r="Z843" i="1"/>
  <c r="AA842" i="1"/>
  <c r="Z842" i="1"/>
  <c r="AA841" i="1"/>
  <c r="Z841" i="1"/>
  <c r="AA840" i="1"/>
  <c r="Z840" i="1"/>
  <c r="AA839" i="1"/>
  <c r="Z839" i="1"/>
  <c r="AA838" i="1"/>
  <c r="Z838" i="1"/>
  <c r="AA837" i="1"/>
  <c r="Z837" i="1"/>
  <c r="AA836" i="1"/>
  <c r="Z836" i="1"/>
  <c r="AA835" i="1"/>
  <c r="Z835" i="1"/>
  <c r="AA834" i="1"/>
  <c r="Z834" i="1"/>
  <c r="AA833" i="1"/>
  <c r="Z833" i="1"/>
  <c r="AA832" i="1"/>
  <c r="Z832" i="1"/>
  <c r="AA831" i="1"/>
  <c r="Z831" i="1"/>
  <c r="AA830" i="1"/>
  <c r="Z830" i="1"/>
  <c r="AA829" i="1"/>
  <c r="Z829" i="1"/>
  <c r="AA828" i="1"/>
  <c r="Z828" i="1"/>
  <c r="AA827" i="1"/>
  <c r="Z827" i="1"/>
  <c r="AA826" i="1"/>
  <c r="Z826" i="1"/>
  <c r="AA825" i="1"/>
  <c r="Z825" i="1"/>
  <c r="AA824" i="1"/>
  <c r="Z824" i="1"/>
  <c r="AA823" i="1"/>
  <c r="Z823" i="1"/>
  <c r="AA822" i="1"/>
  <c r="Z822" i="1"/>
  <c r="AA821" i="1"/>
  <c r="Z821" i="1"/>
  <c r="AA820" i="1"/>
  <c r="Z820" i="1"/>
  <c r="AA819" i="1"/>
  <c r="Z819" i="1"/>
  <c r="AA818" i="1"/>
  <c r="Z818" i="1"/>
  <c r="AA817" i="1"/>
  <c r="Z817" i="1"/>
  <c r="AA816" i="1"/>
  <c r="Z816" i="1"/>
  <c r="AA815" i="1"/>
  <c r="Z815" i="1"/>
  <c r="AA814" i="1"/>
  <c r="Z814" i="1"/>
  <c r="AA813" i="1"/>
  <c r="Z813" i="1"/>
  <c r="AA812" i="1"/>
  <c r="Z812" i="1"/>
  <c r="AA811" i="1"/>
  <c r="Z811" i="1"/>
  <c r="AA810" i="1"/>
  <c r="Z810" i="1"/>
  <c r="AA809" i="1"/>
  <c r="Z809" i="1"/>
  <c r="AA808" i="1"/>
  <c r="Z808" i="1"/>
  <c r="AA807" i="1"/>
  <c r="Z807" i="1"/>
  <c r="AA806" i="1"/>
  <c r="Z806" i="1"/>
  <c r="AA805" i="1"/>
  <c r="Z805" i="1"/>
  <c r="AA804" i="1"/>
  <c r="Z804" i="1"/>
  <c r="AA803" i="1"/>
  <c r="Z803" i="1"/>
  <c r="AA802" i="1"/>
  <c r="Z802" i="1"/>
  <c r="AA801" i="1"/>
  <c r="Z801" i="1"/>
  <c r="AA800" i="1"/>
  <c r="Z800" i="1"/>
  <c r="AA799" i="1"/>
  <c r="Z799" i="1"/>
  <c r="AA798" i="1"/>
  <c r="Z798" i="1"/>
  <c r="AA797" i="1"/>
  <c r="Z797" i="1"/>
  <c r="AA796" i="1"/>
  <c r="Z796" i="1"/>
  <c r="AA795" i="1"/>
  <c r="Z795" i="1"/>
  <c r="AA794" i="1"/>
  <c r="Z794" i="1"/>
  <c r="AA793" i="1"/>
  <c r="Z793" i="1"/>
  <c r="AA792" i="1"/>
  <c r="Z792" i="1"/>
  <c r="AA791" i="1"/>
  <c r="Z791" i="1"/>
  <c r="AA790" i="1"/>
  <c r="Z790" i="1"/>
  <c r="AA789" i="1"/>
  <c r="Z789" i="1"/>
  <c r="AA788" i="1"/>
  <c r="Z788" i="1"/>
  <c r="AA787" i="1"/>
  <c r="Z787" i="1"/>
  <c r="AA786" i="1"/>
  <c r="Z786" i="1"/>
  <c r="AA785" i="1"/>
  <c r="Z785" i="1"/>
  <c r="AA784" i="1"/>
  <c r="Z784" i="1"/>
  <c r="AA783" i="1"/>
  <c r="Z783" i="1"/>
  <c r="AA782" i="1"/>
  <c r="Z782" i="1"/>
  <c r="AA781" i="1"/>
  <c r="Z781" i="1"/>
  <c r="AA780" i="1"/>
  <c r="Z780" i="1"/>
  <c r="AA779" i="1"/>
  <c r="Z779" i="1"/>
  <c r="AA778" i="1"/>
  <c r="Z778" i="1"/>
  <c r="AA777" i="1"/>
  <c r="Z777" i="1"/>
  <c r="AA776" i="1"/>
  <c r="Z776" i="1"/>
  <c r="AA775" i="1"/>
  <c r="Z775" i="1"/>
  <c r="AA774" i="1"/>
  <c r="Z774" i="1"/>
  <c r="AA773" i="1"/>
  <c r="Z773" i="1"/>
  <c r="AA772" i="1"/>
  <c r="Z772" i="1"/>
  <c r="AA771" i="1"/>
  <c r="Z771" i="1"/>
  <c r="AA770" i="1"/>
  <c r="Z770" i="1"/>
  <c r="AA769" i="1"/>
  <c r="Z769" i="1"/>
  <c r="AA768" i="1"/>
  <c r="Z768" i="1"/>
  <c r="AA767" i="1"/>
  <c r="Z767" i="1"/>
  <c r="AA766" i="1"/>
  <c r="Z766" i="1"/>
  <c r="AA765" i="1"/>
  <c r="Z765" i="1"/>
  <c r="AA764" i="1"/>
  <c r="Z764" i="1"/>
  <c r="AA763" i="1"/>
  <c r="Z763" i="1"/>
  <c r="AA762" i="1"/>
  <c r="Z762" i="1"/>
  <c r="AA761" i="1"/>
  <c r="Z761" i="1"/>
  <c r="AA760" i="1"/>
  <c r="Z760" i="1"/>
  <c r="AA759" i="1"/>
  <c r="Z759" i="1"/>
  <c r="AA758" i="1"/>
  <c r="Z758" i="1"/>
  <c r="AA757" i="1"/>
  <c r="Z757" i="1"/>
  <c r="AA756" i="1"/>
  <c r="Z756" i="1"/>
  <c r="AA755" i="1"/>
  <c r="Z755" i="1"/>
  <c r="AA754" i="1"/>
  <c r="Z754" i="1"/>
  <c r="AA753" i="1"/>
  <c r="Z753" i="1"/>
  <c r="AA752" i="1"/>
  <c r="Z752" i="1"/>
  <c r="AA751" i="1"/>
  <c r="Z751" i="1"/>
  <c r="AA750" i="1"/>
  <c r="Z750" i="1"/>
  <c r="AA749" i="1"/>
  <c r="Z749" i="1"/>
  <c r="AA748" i="1"/>
  <c r="Z748" i="1"/>
  <c r="AA747" i="1"/>
  <c r="Z747" i="1"/>
  <c r="AA746" i="1"/>
  <c r="Z746" i="1"/>
  <c r="AA745" i="1"/>
  <c r="Z745" i="1"/>
  <c r="AA744" i="1"/>
  <c r="Z744" i="1"/>
  <c r="AA743" i="1"/>
  <c r="Z743" i="1"/>
  <c r="AA742" i="1"/>
  <c r="Z742" i="1"/>
  <c r="AA741" i="1"/>
  <c r="Z741" i="1"/>
  <c r="AA740" i="1"/>
  <c r="Z740" i="1"/>
  <c r="AA739" i="1"/>
  <c r="Z739" i="1"/>
  <c r="AA738" i="1"/>
  <c r="Z738" i="1"/>
  <c r="AA737" i="1"/>
  <c r="Z737" i="1"/>
  <c r="AA736" i="1"/>
  <c r="Z736" i="1"/>
  <c r="AA735" i="1"/>
  <c r="Z735" i="1"/>
  <c r="AA734" i="1"/>
  <c r="Z734" i="1"/>
  <c r="AA733" i="1"/>
  <c r="Z733" i="1"/>
  <c r="AA732" i="1"/>
  <c r="Z732" i="1"/>
  <c r="AA731" i="1"/>
  <c r="Z731" i="1"/>
  <c r="AA730" i="1"/>
  <c r="Z730" i="1"/>
  <c r="AA729" i="1"/>
  <c r="Z729" i="1"/>
  <c r="AA728" i="1"/>
  <c r="Z728" i="1"/>
  <c r="AA727" i="1"/>
  <c r="Z727" i="1"/>
  <c r="AA726" i="1"/>
  <c r="Z726" i="1"/>
  <c r="AA725" i="1"/>
  <c r="Z725" i="1"/>
  <c r="AA724" i="1"/>
  <c r="Z724" i="1"/>
  <c r="AA723" i="1"/>
  <c r="Z723" i="1"/>
  <c r="AA722" i="1"/>
  <c r="Z722" i="1"/>
  <c r="AA721" i="1"/>
  <c r="Z721" i="1"/>
  <c r="AA720" i="1"/>
  <c r="Z720" i="1"/>
  <c r="AA719" i="1"/>
  <c r="Z719" i="1"/>
  <c r="AA718" i="1"/>
  <c r="Z718" i="1"/>
  <c r="AA717" i="1"/>
  <c r="Z717" i="1"/>
  <c r="AA716" i="1"/>
  <c r="Z716" i="1"/>
  <c r="AA715" i="1"/>
  <c r="Z715" i="1"/>
  <c r="AA714" i="1"/>
  <c r="Z714" i="1"/>
  <c r="AA713" i="1"/>
  <c r="Z713" i="1"/>
  <c r="AA712" i="1"/>
  <c r="Z712" i="1"/>
  <c r="AA711" i="1"/>
  <c r="Z711" i="1"/>
  <c r="AA710" i="1"/>
  <c r="Z710" i="1"/>
  <c r="AA709" i="1"/>
  <c r="Z709" i="1"/>
  <c r="AA708" i="1"/>
  <c r="Z708" i="1"/>
  <c r="AA707" i="1"/>
  <c r="Z707" i="1"/>
  <c r="AA706" i="1"/>
  <c r="Z706" i="1"/>
  <c r="AA705" i="1"/>
  <c r="Z705" i="1"/>
  <c r="AA704" i="1"/>
  <c r="Z704" i="1"/>
  <c r="AA703" i="1"/>
  <c r="Z703" i="1"/>
  <c r="AA702" i="1"/>
  <c r="Z702" i="1"/>
  <c r="AA701" i="1"/>
  <c r="Z701" i="1"/>
  <c r="AA700" i="1"/>
  <c r="Z700" i="1"/>
  <c r="AA699" i="1"/>
  <c r="Z699" i="1"/>
  <c r="AA698" i="1"/>
  <c r="Z698" i="1"/>
  <c r="AA697" i="1"/>
  <c r="Z697" i="1"/>
  <c r="AA696" i="1"/>
  <c r="Z696" i="1"/>
  <c r="AA695" i="1"/>
  <c r="Z695" i="1"/>
  <c r="AA694" i="1"/>
  <c r="Z694" i="1"/>
  <c r="AA693" i="1"/>
  <c r="Z693" i="1"/>
  <c r="AA692" i="1"/>
  <c r="Z692" i="1"/>
  <c r="AA691" i="1"/>
  <c r="Z691" i="1"/>
  <c r="AA690" i="1"/>
  <c r="Z690" i="1"/>
  <c r="AA689" i="1"/>
  <c r="Z689" i="1"/>
  <c r="AA688" i="1"/>
  <c r="Z688" i="1"/>
  <c r="AA687" i="1"/>
  <c r="Z687" i="1"/>
  <c r="AA686" i="1"/>
  <c r="Z686" i="1"/>
  <c r="AA685" i="1"/>
  <c r="Z685" i="1"/>
  <c r="AA684" i="1"/>
  <c r="Z684" i="1"/>
  <c r="AA683" i="1"/>
  <c r="Z683" i="1"/>
  <c r="AA682" i="1"/>
  <c r="Z682" i="1"/>
  <c r="AA681" i="1"/>
  <c r="Z681" i="1"/>
  <c r="AA680" i="1"/>
  <c r="Z680" i="1"/>
  <c r="AA679" i="1"/>
  <c r="Z679" i="1"/>
  <c r="AA678" i="1"/>
  <c r="Z678" i="1"/>
  <c r="AA677" i="1"/>
  <c r="Z677" i="1"/>
  <c r="AA676" i="1"/>
  <c r="Z676" i="1"/>
  <c r="AA675" i="1"/>
  <c r="Z675" i="1"/>
  <c r="AA674" i="1"/>
  <c r="Z674" i="1"/>
  <c r="AA673" i="1"/>
  <c r="Z673" i="1"/>
  <c r="AA672" i="1"/>
  <c r="Z672" i="1"/>
  <c r="AA671" i="1"/>
  <c r="Z671" i="1"/>
  <c r="AA670" i="1"/>
  <c r="Z670" i="1"/>
  <c r="AA669" i="1"/>
  <c r="Z669" i="1"/>
  <c r="AA668" i="1"/>
  <c r="Z668" i="1"/>
  <c r="AA667" i="1"/>
  <c r="Z667" i="1"/>
  <c r="AA666" i="1"/>
  <c r="Z666" i="1"/>
  <c r="AA665" i="1"/>
  <c r="Z665" i="1"/>
  <c r="AA664" i="1"/>
  <c r="Z664" i="1"/>
  <c r="AA663" i="1"/>
  <c r="Z663" i="1"/>
  <c r="AA662" i="1"/>
  <c r="Z662" i="1"/>
  <c r="AA661" i="1"/>
  <c r="Z661" i="1"/>
  <c r="AA660" i="1"/>
  <c r="Z660" i="1"/>
  <c r="AA659" i="1"/>
  <c r="Z659" i="1"/>
  <c r="AA658" i="1"/>
  <c r="Z658" i="1"/>
  <c r="AA657" i="1"/>
  <c r="Z657" i="1"/>
  <c r="AA656" i="1"/>
  <c r="Z656" i="1"/>
  <c r="AA655" i="1"/>
  <c r="Z655" i="1"/>
  <c r="AA654" i="1"/>
  <c r="Z654" i="1"/>
  <c r="AA653" i="1"/>
  <c r="Z653" i="1"/>
  <c r="AA652" i="1"/>
  <c r="Z652" i="1"/>
  <c r="AA651" i="1"/>
  <c r="Z651" i="1"/>
  <c r="AA650" i="1"/>
  <c r="Z650" i="1"/>
  <c r="AA649" i="1"/>
  <c r="Z649" i="1"/>
  <c r="AA648" i="1"/>
  <c r="Z648" i="1"/>
  <c r="AA647" i="1"/>
  <c r="Z647" i="1"/>
  <c r="AA646" i="1"/>
  <c r="Z646" i="1"/>
  <c r="AA645" i="1"/>
  <c r="Z645" i="1"/>
  <c r="AA644" i="1"/>
  <c r="Z644" i="1"/>
  <c r="AA643" i="1"/>
  <c r="Z643" i="1"/>
  <c r="AA642" i="1"/>
  <c r="Z642" i="1"/>
  <c r="AA641" i="1"/>
  <c r="Z641" i="1"/>
  <c r="AA640" i="1"/>
  <c r="Z640" i="1"/>
  <c r="AA639" i="1"/>
  <c r="Z639" i="1"/>
  <c r="AA638" i="1"/>
  <c r="Z638" i="1"/>
  <c r="AA637" i="1"/>
  <c r="Z637" i="1"/>
  <c r="AA636" i="1"/>
  <c r="Z636" i="1"/>
  <c r="AA635" i="1"/>
  <c r="Z635" i="1"/>
  <c r="AA634" i="1"/>
  <c r="Z634" i="1"/>
  <c r="AA633" i="1"/>
  <c r="Z633" i="1"/>
  <c r="AA632" i="1"/>
  <c r="Z632" i="1"/>
  <c r="AA631" i="1"/>
  <c r="Z631" i="1"/>
  <c r="AA630" i="1"/>
  <c r="Z630" i="1"/>
  <c r="AA629" i="1"/>
  <c r="Z629" i="1"/>
  <c r="AA628" i="1"/>
  <c r="Z628" i="1"/>
  <c r="AA627" i="1"/>
  <c r="Z627" i="1"/>
  <c r="AA626" i="1"/>
  <c r="Z626" i="1"/>
  <c r="AA625" i="1"/>
  <c r="Z625" i="1"/>
  <c r="AA624" i="1"/>
  <c r="Z624" i="1"/>
  <c r="AA623" i="1"/>
  <c r="Z623" i="1"/>
  <c r="AA622" i="1"/>
  <c r="Z622" i="1"/>
  <c r="AA621" i="1"/>
  <c r="Z621" i="1"/>
  <c r="AA620" i="1"/>
  <c r="Z620" i="1"/>
  <c r="AA619" i="1"/>
  <c r="Z619" i="1"/>
  <c r="AA618" i="1"/>
  <c r="Z618" i="1"/>
  <c r="AA617" i="1"/>
  <c r="Z617" i="1"/>
  <c r="AA616" i="1"/>
  <c r="Z616" i="1"/>
  <c r="AA615" i="1"/>
  <c r="Z615" i="1"/>
  <c r="AA614" i="1"/>
  <c r="Z614" i="1"/>
  <c r="AA613" i="1"/>
  <c r="Z613" i="1"/>
  <c r="AA612" i="1"/>
  <c r="Z612" i="1"/>
  <c r="AA611" i="1"/>
  <c r="Z611" i="1"/>
  <c r="AA610" i="1"/>
  <c r="Z610" i="1"/>
  <c r="AA609" i="1"/>
  <c r="Z609" i="1"/>
  <c r="AA608" i="1"/>
  <c r="Z608" i="1"/>
  <c r="AA607" i="1"/>
  <c r="Z607" i="1"/>
  <c r="AA606" i="1"/>
  <c r="Z606" i="1"/>
  <c r="AA605" i="1"/>
  <c r="Z605" i="1"/>
  <c r="AA604" i="1"/>
  <c r="Z604" i="1"/>
  <c r="AA603" i="1"/>
  <c r="Z603" i="1"/>
  <c r="AA602" i="1"/>
  <c r="Z602" i="1"/>
  <c r="AA601" i="1"/>
  <c r="Z601" i="1"/>
  <c r="AA600" i="1"/>
  <c r="Z600" i="1"/>
  <c r="AA599" i="1"/>
  <c r="Z599" i="1"/>
  <c r="AA598" i="1"/>
  <c r="Z598" i="1"/>
  <c r="AA597" i="1"/>
  <c r="Z597" i="1"/>
  <c r="AA596" i="1"/>
  <c r="Z596" i="1"/>
  <c r="AA595" i="1"/>
  <c r="Z595" i="1"/>
  <c r="AA594" i="1"/>
  <c r="Z594" i="1"/>
  <c r="AA593" i="1"/>
  <c r="Z593" i="1"/>
  <c r="AA592" i="1"/>
  <c r="Z592" i="1"/>
  <c r="AA591" i="1"/>
  <c r="Z591" i="1"/>
  <c r="AA590" i="1"/>
  <c r="Z590" i="1"/>
  <c r="AA589" i="1"/>
  <c r="Z589" i="1"/>
  <c r="AA588" i="1"/>
  <c r="Z588" i="1"/>
  <c r="AA587" i="1"/>
  <c r="Z587" i="1"/>
  <c r="AA586" i="1"/>
  <c r="Z586" i="1"/>
  <c r="AA585" i="1"/>
  <c r="Z585" i="1"/>
  <c r="AA584" i="1"/>
  <c r="Z584" i="1"/>
  <c r="AA583" i="1"/>
  <c r="Z583" i="1"/>
  <c r="AA582" i="1"/>
  <c r="Z582" i="1"/>
  <c r="AA581" i="1"/>
  <c r="Z581" i="1"/>
  <c r="AA580" i="1"/>
  <c r="Z580" i="1"/>
  <c r="AA579" i="1"/>
  <c r="Z579" i="1"/>
  <c r="AA578" i="1"/>
  <c r="Z578" i="1"/>
  <c r="AA577" i="1"/>
  <c r="Z577" i="1"/>
  <c r="AA576" i="1"/>
  <c r="Z576" i="1"/>
  <c r="AA575" i="1"/>
  <c r="Z575" i="1"/>
  <c r="AA574" i="1"/>
  <c r="Z574" i="1"/>
  <c r="AA573" i="1"/>
  <c r="Z573" i="1"/>
  <c r="AA572" i="1"/>
  <c r="Z572" i="1"/>
  <c r="AA571" i="1"/>
  <c r="Z571" i="1"/>
  <c r="AA570" i="1"/>
  <c r="Z570" i="1"/>
  <c r="AA569" i="1"/>
  <c r="Z569" i="1"/>
  <c r="AA568" i="1"/>
  <c r="Z568" i="1"/>
  <c r="AA567" i="1"/>
  <c r="Z567" i="1"/>
  <c r="AA566" i="1"/>
  <c r="Z566" i="1"/>
  <c r="AA565" i="1"/>
  <c r="Z565" i="1"/>
  <c r="AA564" i="1"/>
  <c r="Z564" i="1"/>
  <c r="AA563" i="1"/>
  <c r="Z563" i="1"/>
  <c r="AA562" i="1"/>
  <c r="Z562" i="1"/>
  <c r="AA561" i="1"/>
  <c r="Z561" i="1"/>
  <c r="AA560" i="1"/>
  <c r="Z560" i="1"/>
  <c r="AA559" i="1"/>
  <c r="Z559" i="1"/>
  <c r="AA558" i="1"/>
  <c r="Z558" i="1"/>
  <c r="AA557" i="1"/>
  <c r="Z557" i="1"/>
  <c r="AA556" i="1"/>
  <c r="Z556" i="1"/>
  <c r="AA555" i="1"/>
  <c r="Z555" i="1"/>
  <c r="AA554" i="1"/>
  <c r="Z554" i="1"/>
  <c r="AA553" i="1"/>
  <c r="Z553" i="1"/>
  <c r="AA552" i="1"/>
  <c r="Z552" i="1"/>
  <c r="AA551" i="1"/>
  <c r="Z551" i="1"/>
  <c r="AA550" i="1"/>
  <c r="Z550" i="1"/>
  <c r="AA549" i="1"/>
  <c r="Z549" i="1"/>
  <c r="AA548" i="1"/>
  <c r="Z548" i="1"/>
  <c r="AA547" i="1"/>
  <c r="Z547" i="1"/>
  <c r="AA546" i="1"/>
  <c r="Z546" i="1"/>
  <c r="AA545" i="1"/>
  <c r="Z545" i="1"/>
  <c r="AA544" i="1"/>
  <c r="Z544" i="1"/>
  <c r="AA543" i="1"/>
  <c r="Z543" i="1"/>
  <c r="AA542" i="1"/>
  <c r="Z542" i="1"/>
  <c r="AA541" i="1"/>
  <c r="Z541" i="1"/>
  <c r="AA540" i="1"/>
  <c r="Z540" i="1"/>
  <c r="AA539" i="1"/>
  <c r="Z539" i="1"/>
  <c r="AA538" i="1"/>
  <c r="Z538" i="1"/>
  <c r="AA537" i="1"/>
  <c r="Z537" i="1"/>
  <c r="AA536" i="1"/>
  <c r="Z536" i="1"/>
  <c r="AA535" i="1"/>
  <c r="Z535" i="1"/>
  <c r="AA534" i="1"/>
  <c r="Z534" i="1"/>
  <c r="AA533" i="1"/>
  <c r="Z533" i="1"/>
  <c r="AA532" i="1"/>
  <c r="Z532" i="1"/>
  <c r="AA531" i="1"/>
  <c r="Z531" i="1"/>
  <c r="AA530" i="1"/>
  <c r="Z530" i="1"/>
  <c r="AA529" i="1"/>
  <c r="Z529" i="1"/>
  <c r="AA528" i="1"/>
  <c r="Z528" i="1"/>
  <c r="AA527" i="1"/>
  <c r="Z527" i="1"/>
  <c r="AA526" i="1"/>
  <c r="Z526" i="1"/>
  <c r="AA525" i="1"/>
  <c r="Z525" i="1"/>
  <c r="AA524" i="1"/>
  <c r="Z524" i="1"/>
  <c r="AA523" i="1"/>
  <c r="Z523" i="1"/>
  <c r="AA522" i="1"/>
  <c r="Z522" i="1"/>
  <c r="AA521" i="1"/>
  <c r="Z521" i="1"/>
  <c r="AA520" i="1"/>
  <c r="Z520" i="1"/>
  <c r="AA519" i="1"/>
  <c r="Z519" i="1"/>
  <c r="AA518" i="1"/>
  <c r="Z518" i="1"/>
  <c r="AA517" i="1"/>
  <c r="Z517" i="1"/>
  <c r="AA516" i="1"/>
  <c r="Z516" i="1"/>
  <c r="AA515" i="1"/>
  <c r="Z515" i="1"/>
  <c r="AA514" i="1"/>
  <c r="Z514" i="1"/>
  <c r="AA513" i="1"/>
  <c r="Z513" i="1"/>
  <c r="AA512" i="1"/>
  <c r="Z512" i="1"/>
  <c r="AA511" i="1"/>
  <c r="Z511" i="1"/>
  <c r="AA510" i="1"/>
  <c r="Z510" i="1"/>
  <c r="AA509" i="1"/>
  <c r="Z509" i="1"/>
  <c r="AA508" i="1"/>
  <c r="Z508" i="1"/>
  <c r="AA507" i="1"/>
  <c r="Z507" i="1"/>
  <c r="AA506" i="1"/>
  <c r="Z506" i="1"/>
  <c r="AA505" i="1"/>
  <c r="Z505" i="1"/>
  <c r="AA504" i="1"/>
  <c r="Z504" i="1"/>
  <c r="AA503" i="1"/>
  <c r="Z503" i="1"/>
  <c r="AA502" i="1"/>
  <c r="Z502" i="1"/>
  <c r="AA501" i="1"/>
  <c r="Z501" i="1"/>
  <c r="AA500" i="1"/>
  <c r="Z500" i="1"/>
  <c r="AA499" i="1"/>
  <c r="Z499" i="1"/>
  <c r="AA498" i="1"/>
  <c r="Z498" i="1"/>
  <c r="AA497" i="1"/>
  <c r="Z497" i="1"/>
  <c r="AA496" i="1"/>
  <c r="Z496" i="1"/>
  <c r="AA495" i="1"/>
  <c r="Z495" i="1"/>
  <c r="AA494" i="1"/>
  <c r="Z494" i="1"/>
  <c r="AA493" i="1"/>
  <c r="Z493" i="1"/>
  <c r="AA492" i="1"/>
  <c r="Z492" i="1"/>
  <c r="AA491" i="1"/>
  <c r="Z491" i="1"/>
  <c r="AA490" i="1"/>
  <c r="Z490" i="1"/>
  <c r="AA489" i="1"/>
  <c r="Z489" i="1"/>
  <c r="AA488" i="1"/>
  <c r="Z488" i="1"/>
  <c r="AA487" i="1"/>
  <c r="Z487" i="1"/>
  <c r="AA486" i="1"/>
  <c r="Z486" i="1"/>
  <c r="AA485" i="1"/>
  <c r="Z485" i="1"/>
  <c r="AA484" i="1"/>
  <c r="Z484" i="1"/>
  <c r="AA483" i="1"/>
  <c r="Z483" i="1"/>
  <c r="AA482" i="1"/>
  <c r="Z482" i="1"/>
  <c r="AA481" i="1"/>
  <c r="Z481" i="1"/>
  <c r="AA480" i="1"/>
  <c r="Z480" i="1"/>
  <c r="AA479" i="1"/>
  <c r="Z479" i="1"/>
  <c r="AA478" i="1"/>
  <c r="Z478" i="1"/>
  <c r="AA477" i="1"/>
  <c r="Z477" i="1"/>
  <c r="AA476" i="1"/>
  <c r="Z476" i="1"/>
  <c r="AA475" i="1"/>
  <c r="Z475" i="1"/>
  <c r="AA474" i="1"/>
  <c r="Z474" i="1"/>
  <c r="AA473" i="1"/>
  <c r="Z473" i="1"/>
  <c r="AA472" i="1"/>
  <c r="Z472" i="1"/>
  <c r="AA471" i="1"/>
  <c r="Z471" i="1"/>
  <c r="AA470" i="1"/>
  <c r="Z470" i="1"/>
  <c r="AA469" i="1"/>
  <c r="Z469" i="1"/>
  <c r="AA468" i="1"/>
  <c r="Z468" i="1"/>
  <c r="AA467" i="1"/>
  <c r="Z467" i="1"/>
  <c r="AA466" i="1"/>
  <c r="Z466" i="1"/>
  <c r="AA465" i="1"/>
  <c r="Z465" i="1"/>
  <c r="AA464" i="1"/>
  <c r="Z464" i="1"/>
  <c r="AA463" i="1"/>
  <c r="Z463" i="1"/>
  <c r="AA462" i="1"/>
  <c r="Z462" i="1"/>
  <c r="AA461" i="1"/>
  <c r="Z461" i="1"/>
  <c r="AA460" i="1"/>
  <c r="Z460" i="1"/>
  <c r="AA459" i="1"/>
  <c r="Z459" i="1"/>
  <c r="AA458" i="1"/>
  <c r="Z458" i="1"/>
  <c r="AA457" i="1"/>
  <c r="Z457" i="1"/>
  <c r="AA456" i="1"/>
  <c r="Z456" i="1"/>
  <c r="AA455" i="1"/>
  <c r="Z455" i="1"/>
  <c r="AA454" i="1"/>
  <c r="Z454" i="1"/>
  <c r="AA453" i="1"/>
  <c r="Z453" i="1"/>
  <c r="AA452" i="1"/>
  <c r="Z452" i="1"/>
  <c r="AA451" i="1"/>
  <c r="Z451" i="1"/>
  <c r="AA450" i="1"/>
  <c r="Z450" i="1"/>
  <c r="AA449" i="1"/>
  <c r="Z449" i="1"/>
  <c r="AA448" i="1"/>
  <c r="Z448" i="1"/>
  <c r="AA447" i="1"/>
  <c r="Z447" i="1"/>
  <c r="AA446" i="1"/>
  <c r="Z446" i="1"/>
  <c r="AA445" i="1"/>
  <c r="Z445" i="1"/>
  <c r="AA444" i="1"/>
  <c r="Z444" i="1"/>
  <c r="AA443" i="1"/>
  <c r="Z443" i="1"/>
  <c r="AA442" i="1"/>
  <c r="Z442" i="1"/>
  <c r="AA441" i="1"/>
  <c r="Z441" i="1"/>
  <c r="AA440" i="1"/>
  <c r="Z440" i="1"/>
  <c r="AA439" i="1"/>
  <c r="Z439" i="1"/>
  <c r="AA438" i="1"/>
  <c r="Z438" i="1"/>
  <c r="AA437" i="1"/>
  <c r="Z437" i="1"/>
  <c r="AA436" i="1"/>
  <c r="Z436" i="1"/>
  <c r="AA435" i="1"/>
  <c r="Z435" i="1"/>
  <c r="AA434" i="1"/>
  <c r="Z434" i="1"/>
  <c r="AA433" i="1"/>
  <c r="Z433" i="1"/>
  <c r="AA432" i="1"/>
  <c r="Z432" i="1"/>
  <c r="AA431" i="1"/>
  <c r="Z431" i="1"/>
  <c r="AA430" i="1"/>
  <c r="Z430" i="1"/>
  <c r="AA429" i="1"/>
  <c r="Z429" i="1"/>
  <c r="AA428" i="1"/>
  <c r="Z428" i="1"/>
  <c r="AA427" i="1"/>
  <c r="Z427" i="1"/>
  <c r="AA426" i="1"/>
  <c r="Z426" i="1"/>
  <c r="AA425" i="1"/>
  <c r="Z425" i="1"/>
  <c r="AA424" i="1"/>
  <c r="Z424" i="1"/>
  <c r="AA423" i="1"/>
  <c r="Z423" i="1"/>
  <c r="AA422" i="1"/>
  <c r="Z422" i="1"/>
  <c r="AA421" i="1"/>
  <c r="Z421" i="1"/>
  <c r="AA420" i="1"/>
  <c r="Z420" i="1"/>
  <c r="AA419" i="1"/>
  <c r="Z419" i="1"/>
  <c r="AA418" i="1"/>
  <c r="Z418" i="1"/>
  <c r="AA417" i="1"/>
  <c r="Z417" i="1"/>
  <c r="AA416" i="1"/>
  <c r="Z416" i="1"/>
  <c r="AA415" i="1"/>
  <c r="Z415" i="1"/>
  <c r="AA414" i="1"/>
  <c r="Z414" i="1"/>
  <c r="AA413" i="1"/>
  <c r="Z413" i="1"/>
  <c r="AA412" i="1"/>
  <c r="Z412" i="1"/>
  <c r="AA411" i="1"/>
  <c r="Z411" i="1"/>
  <c r="AA410" i="1"/>
  <c r="Z410" i="1"/>
  <c r="AA409" i="1"/>
  <c r="Z409" i="1"/>
  <c r="AA408" i="1"/>
  <c r="Z408" i="1"/>
  <c r="AA407" i="1"/>
  <c r="Z407" i="1"/>
  <c r="AA406" i="1"/>
  <c r="Z406" i="1"/>
  <c r="AA405" i="1"/>
  <c r="Z405" i="1"/>
  <c r="AA404" i="1"/>
  <c r="Z404" i="1"/>
  <c r="AA403" i="1"/>
  <c r="Z403" i="1"/>
  <c r="AA402" i="1"/>
  <c r="Z402" i="1"/>
  <c r="AA401" i="1"/>
  <c r="Z401" i="1"/>
  <c r="AA400" i="1"/>
  <c r="Z400" i="1"/>
  <c r="AA399" i="1"/>
  <c r="Z399" i="1"/>
  <c r="AA398" i="1"/>
  <c r="Z398" i="1"/>
  <c r="AA397" i="1"/>
  <c r="Z397" i="1"/>
  <c r="AA396" i="1"/>
  <c r="Z396" i="1"/>
  <c r="AA395" i="1"/>
  <c r="Z395" i="1"/>
  <c r="AA394" i="1"/>
  <c r="Z394" i="1"/>
  <c r="AA393" i="1"/>
  <c r="Z393" i="1"/>
  <c r="AA392" i="1"/>
  <c r="Z392" i="1"/>
  <c r="AA391" i="1"/>
  <c r="Z391" i="1"/>
  <c r="AA390" i="1"/>
  <c r="Z390" i="1"/>
  <c r="AA389" i="1"/>
  <c r="Z389" i="1"/>
  <c r="AA388" i="1"/>
  <c r="Z388" i="1"/>
  <c r="AA387" i="1"/>
  <c r="Z387" i="1"/>
  <c r="AA386" i="1"/>
  <c r="Z386" i="1"/>
  <c r="AA385" i="1"/>
  <c r="Z385" i="1"/>
  <c r="AA384" i="1"/>
  <c r="Z384" i="1"/>
  <c r="AA383" i="1"/>
  <c r="Z383" i="1"/>
  <c r="AA382" i="1"/>
  <c r="Z382" i="1"/>
  <c r="AA381" i="1"/>
  <c r="Z381" i="1"/>
  <c r="AA380" i="1"/>
  <c r="Z380" i="1"/>
  <c r="AA379" i="1"/>
  <c r="Z379" i="1"/>
  <c r="AA378" i="1"/>
  <c r="Z378" i="1"/>
  <c r="AA377" i="1"/>
  <c r="Z377" i="1"/>
  <c r="AA376" i="1"/>
  <c r="Z376" i="1"/>
  <c r="AA375" i="1"/>
  <c r="Z375" i="1"/>
  <c r="AA374" i="1"/>
  <c r="Z374" i="1"/>
  <c r="AA373" i="1"/>
  <c r="Z373" i="1"/>
  <c r="AA372" i="1"/>
  <c r="Z372" i="1"/>
  <c r="AA371" i="1"/>
  <c r="Z371" i="1"/>
  <c r="AA370" i="1"/>
  <c r="Z370" i="1"/>
  <c r="AA369" i="1"/>
  <c r="Z369" i="1"/>
  <c r="AA368" i="1"/>
  <c r="Z368" i="1"/>
  <c r="AA367" i="1"/>
  <c r="Z367" i="1"/>
  <c r="AA366" i="1"/>
  <c r="Z366" i="1"/>
  <c r="AA365" i="1"/>
  <c r="Z365" i="1"/>
  <c r="AA364" i="1"/>
  <c r="Z364" i="1"/>
  <c r="AA363" i="1"/>
  <c r="Z363" i="1"/>
  <c r="AA362" i="1"/>
  <c r="Z362" i="1"/>
  <c r="AA361" i="1"/>
  <c r="Z361" i="1"/>
  <c r="AA360" i="1"/>
  <c r="Z360" i="1"/>
  <c r="AA359" i="1"/>
  <c r="Z359" i="1"/>
  <c r="AA358" i="1"/>
  <c r="Z358" i="1"/>
  <c r="AA357" i="1"/>
  <c r="Z357" i="1"/>
  <c r="AA356" i="1"/>
  <c r="Z356" i="1"/>
  <c r="AA355" i="1"/>
  <c r="Z355" i="1"/>
  <c r="AA354" i="1"/>
  <c r="Z354" i="1"/>
  <c r="AA353" i="1"/>
  <c r="Z353" i="1"/>
  <c r="AA352" i="1"/>
  <c r="Z352" i="1"/>
  <c r="AA351" i="1"/>
  <c r="Z351" i="1"/>
  <c r="AA350" i="1"/>
  <c r="Z350" i="1"/>
  <c r="AA349" i="1"/>
  <c r="Z349" i="1"/>
  <c r="AA348" i="1"/>
  <c r="Z348" i="1"/>
  <c r="AA347" i="1"/>
  <c r="Z347" i="1"/>
  <c r="AA346" i="1"/>
  <c r="Z346" i="1"/>
  <c r="AA345" i="1"/>
  <c r="Z345" i="1"/>
  <c r="AA344" i="1"/>
  <c r="Z344" i="1"/>
  <c r="AA343" i="1"/>
  <c r="Z343" i="1"/>
  <c r="AA342" i="1"/>
  <c r="Z342" i="1"/>
  <c r="AA341" i="1"/>
  <c r="Z341" i="1"/>
  <c r="AA340" i="1"/>
  <c r="Z340" i="1"/>
  <c r="AA339" i="1"/>
  <c r="Z339" i="1"/>
  <c r="AA338" i="1"/>
  <c r="Z338" i="1"/>
  <c r="AA337" i="1"/>
  <c r="Z337" i="1"/>
  <c r="AA336" i="1"/>
  <c r="Z336" i="1"/>
  <c r="AA335" i="1"/>
  <c r="Z335" i="1"/>
  <c r="AA334" i="1"/>
  <c r="Z334" i="1"/>
  <c r="AA333" i="1"/>
  <c r="Z333" i="1"/>
  <c r="AA332" i="1"/>
  <c r="Z332" i="1"/>
  <c r="AA331" i="1"/>
  <c r="Z331" i="1"/>
  <c r="AA330" i="1"/>
  <c r="Z330" i="1"/>
  <c r="AA329" i="1"/>
  <c r="Z329" i="1"/>
  <c r="AA328" i="1"/>
  <c r="Z328" i="1"/>
  <c r="AA327" i="1"/>
  <c r="Z327" i="1"/>
  <c r="AA326" i="1"/>
  <c r="Z326" i="1"/>
  <c r="AA325" i="1"/>
  <c r="Z325" i="1"/>
  <c r="AA324" i="1"/>
  <c r="Z324" i="1"/>
  <c r="AA323" i="1"/>
  <c r="Z323" i="1"/>
  <c r="AA322" i="1"/>
  <c r="Z322" i="1"/>
  <c r="AA321" i="1"/>
  <c r="Z321" i="1"/>
  <c r="AA320" i="1"/>
  <c r="Z320" i="1"/>
  <c r="AA319" i="1"/>
  <c r="Z319" i="1"/>
  <c r="AA318" i="1"/>
  <c r="Z318" i="1"/>
  <c r="AA317" i="1"/>
  <c r="Z317" i="1"/>
  <c r="AA316" i="1"/>
  <c r="Z316" i="1"/>
  <c r="AA315" i="1"/>
  <c r="Z315" i="1"/>
  <c r="AA314" i="1"/>
  <c r="Z314" i="1"/>
  <c r="AA313" i="1"/>
  <c r="Z313" i="1"/>
  <c r="AA312" i="1"/>
  <c r="Z312" i="1"/>
  <c r="AA311" i="1"/>
  <c r="Z311" i="1"/>
  <c r="AA310" i="1"/>
  <c r="Z310" i="1"/>
  <c r="AA309" i="1"/>
  <c r="Z309" i="1"/>
  <c r="AA308" i="1"/>
  <c r="Z308" i="1"/>
  <c r="AA307" i="1"/>
  <c r="Z307" i="1"/>
  <c r="AA306" i="1"/>
  <c r="Z306" i="1"/>
  <c r="AA305" i="1"/>
  <c r="Z305" i="1"/>
  <c r="AA304" i="1"/>
  <c r="Z304" i="1"/>
  <c r="AA303" i="1"/>
  <c r="Z303" i="1"/>
  <c r="AA302" i="1"/>
  <c r="Z302" i="1"/>
  <c r="AA301" i="1"/>
  <c r="Z301" i="1"/>
  <c r="AA300" i="1"/>
  <c r="Z300" i="1"/>
  <c r="AA299" i="1"/>
  <c r="Z299" i="1"/>
  <c r="AA298" i="1"/>
  <c r="Z298" i="1"/>
  <c r="AA297" i="1"/>
  <c r="Z297" i="1"/>
  <c r="AA296" i="1"/>
  <c r="Z296" i="1"/>
  <c r="AA295" i="1"/>
  <c r="Z295" i="1"/>
  <c r="AA294" i="1"/>
  <c r="Z294" i="1"/>
  <c r="AA293" i="1"/>
  <c r="Z293" i="1"/>
  <c r="AA292" i="1"/>
  <c r="Z292" i="1"/>
  <c r="AA291" i="1"/>
  <c r="Z291" i="1"/>
  <c r="AA290" i="1"/>
  <c r="Z290" i="1"/>
  <c r="AA289" i="1"/>
  <c r="Z289" i="1"/>
  <c r="AA288" i="1"/>
  <c r="Z288" i="1"/>
  <c r="AA287" i="1"/>
  <c r="Z287" i="1"/>
  <c r="AA286" i="1"/>
  <c r="Z286" i="1"/>
  <c r="AA285" i="1"/>
  <c r="Z285" i="1"/>
  <c r="AA284" i="1"/>
  <c r="Z284" i="1"/>
  <c r="AA283" i="1"/>
  <c r="Z283" i="1"/>
  <c r="AA282" i="1"/>
  <c r="Z282" i="1"/>
  <c r="AA281" i="1"/>
  <c r="Z281" i="1"/>
  <c r="AA280" i="1"/>
  <c r="Z280" i="1"/>
  <c r="AA279" i="1"/>
  <c r="Z279" i="1"/>
  <c r="AA278" i="1"/>
  <c r="Z278" i="1"/>
  <c r="AA277" i="1"/>
  <c r="Z277" i="1"/>
  <c r="AA276" i="1"/>
  <c r="Z276" i="1"/>
  <c r="AA275" i="1"/>
  <c r="Z275" i="1"/>
  <c r="AA274" i="1"/>
  <c r="Z274" i="1"/>
  <c r="AA273" i="1"/>
  <c r="Z273" i="1"/>
  <c r="AA272" i="1"/>
  <c r="Z272" i="1"/>
  <c r="AA271" i="1"/>
  <c r="Z271" i="1"/>
  <c r="AA270" i="1"/>
  <c r="Z270" i="1"/>
  <c r="AA269" i="1"/>
  <c r="Z269" i="1"/>
  <c r="AA268" i="1"/>
  <c r="Z268" i="1"/>
  <c r="AA267" i="1"/>
  <c r="Z267" i="1"/>
  <c r="AA266" i="1"/>
  <c r="Z266" i="1"/>
  <c r="AA265" i="1"/>
  <c r="Z265" i="1"/>
  <c r="AA264" i="1"/>
  <c r="Z264" i="1"/>
  <c r="AA263" i="1"/>
  <c r="Z263" i="1"/>
  <c r="AA262" i="1"/>
  <c r="Z262" i="1"/>
  <c r="AA261" i="1"/>
  <c r="Z261" i="1"/>
  <c r="AA260" i="1"/>
  <c r="Z260" i="1"/>
  <c r="AA259" i="1"/>
  <c r="Z259" i="1"/>
  <c r="AA258" i="1"/>
  <c r="Z258" i="1"/>
  <c r="AA257" i="1"/>
  <c r="Z257" i="1"/>
  <c r="AA256" i="1"/>
  <c r="Z256" i="1"/>
  <c r="AA255" i="1"/>
  <c r="Z255" i="1"/>
  <c r="AA254" i="1"/>
  <c r="Z254" i="1"/>
  <c r="AA253" i="1"/>
  <c r="Z253" i="1"/>
  <c r="AA252" i="1"/>
  <c r="Z252" i="1"/>
  <c r="AA251" i="1"/>
  <c r="Z251" i="1"/>
  <c r="AA250" i="1"/>
  <c r="Z250" i="1"/>
  <c r="AA249" i="1"/>
  <c r="Z249" i="1"/>
  <c r="AA248" i="1"/>
  <c r="Z248" i="1"/>
  <c r="AA247" i="1"/>
  <c r="Z247" i="1"/>
  <c r="AA246" i="1"/>
  <c r="Z246" i="1"/>
  <c r="AA245" i="1"/>
  <c r="Z245" i="1"/>
  <c r="AA244" i="1"/>
  <c r="Z244" i="1"/>
  <c r="AA243" i="1"/>
  <c r="Z243" i="1"/>
  <c r="AA242" i="1"/>
  <c r="Z242" i="1"/>
  <c r="AA241" i="1"/>
  <c r="Z241" i="1"/>
  <c r="AA240" i="1"/>
  <c r="Z240" i="1"/>
  <c r="AA239" i="1"/>
  <c r="Z239" i="1"/>
  <c r="AA238" i="1"/>
  <c r="Z238" i="1"/>
  <c r="AA237" i="1"/>
  <c r="Z237" i="1"/>
  <c r="AA236" i="1"/>
  <c r="Z236" i="1"/>
  <c r="AA235" i="1"/>
  <c r="Z235" i="1"/>
  <c r="AA234" i="1"/>
  <c r="Z234" i="1"/>
  <c r="AA233" i="1"/>
  <c r="Z233" i="1"/>
  <c r="AA232" i="1"/>
  <c r="Z232" i="1"/>
  <c r="AA231" i="1"/>
  <c r="Z231" i="1"/>
  <c r="AA230" i="1"/>
  <c r="Z230" i="1"/>
  <c r="AA229" i="1"/>
  <c r="Z229" i="1"/>
  <c r="AA228" i="1"/>
  <c r="Z228" i="1"/>
  <c r="AA227" i="1"/>
  <c r="Z227" i="1"/>
  <c r="AA226" i="1"/>
  <c r="Z226" i="1"/>
  <c r="AA225" i="1"/>
  <c r="Z225" i="1"/>
  <c r="AA224" i="1"/>
  <c r="Z224" i="1"/>
  <c r="AA223" i="1"/>
  <c r="Z223" i="1"/>
  <c r="AA222" i="1"/>
  <c r="Z222" i="1"/>
  <c r="AA221" i="1"/>
  <c r="Z221" i="1"/>
  <c r="AA220" i="1"/>
  <c r="Z220" i="1"/>
  <c r="AA219" i="1"/>
  <c r="Z219" i="1"/>
  <c r="AA218" i="1"/>
  <c r="Z218" i="1"/>
  <c r="AA217" i="1"/>
  <c r="Z217" i="1"/>
  <c r="AA216" i="1"/>
  <c r="Z216" i="1"/>
  <c r="AA215" i="1"/>
  <c r="Z215" i="1"/>
  <c r="AA214" i="1"/>
  <c r="Z214" i="1"/>
  <c r="AA213" i="1"/>
  <c r="Z213" i="1"/>
  <c r="AA212" i="1"/>
  <c r="Z212" i="1"/>
  <c r="AA211" i="1"/>
  <c r="Z211" i="1"/>
  <c r="AA210" i="1"/>
  <c r="Z210" i="1"/>
  <c r="AA209" i="1"/>
  <c r="Z209" i="1"/>
  <c r="AA208" i="1"/>
  <c r="Z208" i="1"/>
  <c r="AA207" i="1"/>
  <c r="Z207" i="1"/>
  <c r="AA206" i="1"/>
  <c r="Z206" i="1"/>
  <c r="AA205" i="1"/>
  <c r="Z205" i="1"/>
  <c r="AA204" i="1"/>
  <c r="Z204" i="1"/>
  <c r="AA203" i="1"/>
  <c r="Z203" i="1"/>
  <c r="AA202" i="1"/>
  <c r="Z202" i="1"/>
  <c r="AA201" i="1"/>
  <c r="Z201" i="1"/>
  <c r="AA200" i="1"/>
  <c r="Z200" i="1"/>
  <c r="AA199" i="1"/>
  <c r="Z199" i="1"/>
  <c r="AA198" i="1"/>
  <c r="Z198" i="1"/>
  <c r="AA197" i="1"/>
  <c r="Z197" i="1"/>
  <c r="AA196" i="1"/>
  <c r="Z196" i="1"/>
  <c r="AA195" i="1"/>
  <c r="Z195" i="1"/>
  <c r="AA194" i="1"/>
  <c r="Z194" i="1"/>
  <c r="AA193" i="1"/>
  <c r="Z193" i="1"/>
  <c r="AA192" i="1"/>
  <c r="Z192" i="1"/>
  <c r="AA191" i="1"/>
  <c r="Z191" i="1"/>
  <c r="AA190" i="1"/>
  <c r="Z190" i="1"/>
  <c r="AA189" i="1"/>
  <c r="Z189" i="1"/>
  <c r="AA188" i="1"/>
  <c r="Z188" i="1"/>
  <c r="AA187" i="1"/>
  <c r="Z187" i="1"/>
  <c r="AA186" i="1"/>
  <c r="Z186" i="1"/>
  <c r="AA185" i="1"/>
  <c r="Z185" i="1"/>
  <c r="AA184" i="1"/>
  <c r="Z184" i="1"/>
  <c r="AA183" i="1"/>
  <c r="Z183" i="1"/>
  <c r="AA182" i="1"/>
  <c r="Z182" i="1"/>
  <c r="AA181" i="1"/>
  <c r="Z181" i="1"/>
  <c r="AA180" i="1"/>
  <c r="Z180" i="1"/>
  <c r="AA179" i="1"/>
  <c r="Z179" i="1"/>
  <c r="AA178" i="1"/>
  <c r="Z178" i="1"/>
  <c r="AA177" i="1"/>
  <c r="Z177" i="1"/>
  <c r="AA176" i="1"/>
  <c r="Z176" i="1"/>
  <c r="AA175" i="1"/>
  <c r="Z175" i="1"/>
  <c r="AA174" i="1"/>
  <c r="Z174" i="1"/>
  <c r="AA173" i="1"/>
  <c r="Z173" i="1"/>
  <c r="AA172" i="1"/>
  <c r="Z172" i="1"/>
  <c r="AA171" i="1"/>
  <c r="Z171" i="1"/>
  <c r="AA170" i="1"/>
  <c r="Z170" i="1"/>
  <c r="AA169" i="1"/>
  <c r="Z169" i="1"/>
  <c r="AA168" i="1"/>
  <c r="Z168" i="1"/>
  <c r="AA167" i="1"/>
  <c r="Z167" i="1"/>
  <c r="AA166" i="1"/>
  <c r="Z166" i="1"/>
  <c r="AA165" i="1"/>
  <c r="Z165" i="1"/>
  <c r="AA164" i="1"/>
  <c r="Z164" i="1"/>
  <c r="AA163" i="1"/>
  <c r="Z163" i="1"/>
  <c r="AA162" i="1"/>
  <c r="Z162" i="1"/>
  <c r="AA161" i="1"/>
  <c r="Z161" i="1"/>
  <c r="AA160" i="1"/>
  <c r="Z160" i="1"/>
  <c r="AA159" i="1"/>
  <c r="Z159" i="1"/>
  <c r="AA158" i="1"/>
  <c r="Z158" i="1"/>
  <c r="AA157" i="1"/>
  <c r="Z157" i="1"/>
  <c r="AA156" i="1"/>
  <c r="Z156" i="1"/>
  <c r="AA155" i="1"/>
  <c r="Z155" i="1"/>
  <c r="AA154" i="1"/>
  <c r="Z154" i="1"/>
  <c r="AA153" i="1"/>
  <c r="Z153" i="1"/>
  <c r="AA152" i="1"/>
  <c r="Z152" i="1"/>
  <c r="AA151" i="1"/>
  <c r="Z151" i="1"/>
  <c r="AA150" i="1"/>
  <c r="Z150" i="1"/>
  <c r="AA149" i="1"/>
  <c r="Z149" i="1"/>
  <c r="AA148" i="1"/>
  <c r="Z148" i="1"/>
  <c r="AA147" i="1"/>
  <c r="Z147" i="1"/>
  <c r="AA146" i="1"/>
  <c r="Z146" i="1"/>
  <c r="AA145" i="1"/>
  <c r="Z145" i="1"/>
  <c r="AA144" i="1"/>
  <c r="Z144" i="1"/>
  <c r="AA143" i="1"/>
  <c r="Z143" i="1"/>
  <c r="AA142" i="1"/>
  <c r="Z142" i="1"/>
  <c r="AA141" i="1"/>
  <c r="Z141" i="1"/>
  <c r="AA140" i="1"/>
  <c r="Z140" i="1"/>
  <c r="AA139" i="1"/>
  <c r="Z139" i="1"/>
  <c r="AA138" i="1"/>
  <c r="Z138" i="1"/>
  <c r="AA137" i="1"/>
  <c r="Z137" i="1"/>
  <c r="AA136" i="1"/>
  <c r="Z136" i="1"/>
  <c r="AA135" i="1"/>
  <c r="Z135" i="1"/>
  <c r="AA134" i="1"/>
  <c r="Z134" i="1"/>
  <c r="AA133" i="1"/>
  <c r="Z133" i="1"/>
  <c r="AA132" i="1"/>
  <c r="Z132" i="1"/>
  <c r="AA131" i="1"/>
  <c r="Z131" i="1"/>
  <c r="AA130" i="1"/>
  <c r="Z130" i="1"/>
  <c r="AA129" i="1"/>
  <c r="Z129" i="1"/>
  <c r="AA128" i="1"/>
  <c r="Z128" i="1"/>
  <c r="AA127" i="1"/>
  <c r="Z127" i="1"/>
  <c r="AA126" i="1"/>
  <c r="Z126" i="1"/>
  <c r="AA125" i="1"/>
  <c r="Z125" i="1"/>
  <c r="AA124" i="1"/>
  <c r="Z124" i="1"/>
  <c r="AA123" i="1"/>
  <c r="Z123" i="1"/>
  <c r="AA122" i="1"/>
  <c r="Z122" i="1"/>
  <c r="AA121" i="1"/>
  <c r="Z121" i="1"/>
  <c r="AA120" i="1"/>
  <c r="Z120" i="1"/>
  <c r="AA119" i="1"/>
  <c r="Z119" i="1"/>
  <c r="AA118" i="1"/>
  <c r="Z118" i="1"/>
  <c r="AA117" i="1"/>
  <c r="Z117" i="1"/>
  <c r="AA116" i="1"/>
  <c r="Z116" i="1"/>
  <c r="AA115" i="1"/>
  <c r="Z115" i="1"/>
  <c r="AA114" i="1"/>
  <c r="Z114" i="1"/>
  <c r="AA113" i="1"/>
  <c r="Z113" i="1"/>
  <c r="AA112" i="1"/>
  <c r="Z112" i="1"/>
  <c r="AA111" i="1"/>
  <c r="Z111" i="1"/>
  <c r="AA110" i="1"/>
  <c r="Z110" i="1"/>
  <c r="AA109" i="1"/>
  <c r="Z109" i="1"/>
  <c r="AA108" i="1"/>
  <c r="Z108" i="1"/>
  <c r="AA107" i="1"/>
  <c r="Z107" i="1"/>
  <c r="AA106" i="1"/>
  <c r="Z106" i="1"/>
  <c r="AA105" i="1"/>
  <c r="Z105" i="1"/>
  <c r="AA104" i="1"/>
  <c r="Z104" i="1"/>
  <c r="AA103" i="1"/>
  <c r="Z103" i="1"/>
  <c r="AA102" i="1"/>
  <c r="Z102" i="1"/>
  <c r="AA101" i="1"/>
  <c r="Z101" i="1"/>
  <c r="AA100" i="1"/>
  <c r="Z100" i="1"/>
  <c r="AA99" i="1"/>
  <c r="Z99" i="1"/>
  <c r="AA98" i="1"/>
  <c r="Z98" i="1"/>
  <c r="AA97" i="1"/>
  <c r="Z97" i="1"/>
  <c r="AA96" i="1"/>
  <c r="Z96" i="1"/>
  <c r="AA95" i="1"/>
  <c r="Z95" i="1"/>
  <c r="AA94" i="1"/>
  <c r="Z94" i="1"/>
  <c r="AA93" i="1"/>
  <c r="Z93" i="1"/>
  <c r="AA92" i="1"/>
  <c r="Z92" i="1"/>
  <c r="AA91" i="1"/>
  <c r="Z91" i="1"/>
  <c r="AA90" i="1"/>
  <c r="Z90" i="1"/>
  <c r="AA89" i="1"/>
  <c r="Z89" i="1"/>
  <c r="AA88" i="1"/>
  <c r="Z88" i="1"/>
  <c r="AA87" i="1"/>
  <c r="Z87" i="1"/>
  <c r="AA86" i="1"/>
  <c r="Z86" i="1"/>
  <c r="AA85" i="1"/>
  <c r="Z85" i="1"/>
  <c r="AA84" i="1"/>
  <c r="Z84" i="1"/>
  <c r="AA83" i="1"/>
  <c r="Z83" i="1"/>
  <c r="AA82" i="1"/>
  <c r="Z82" i="1"/>
  <c r="AA81" i="1"/>
  <c r="Z81" i="1"/>
  <c r="AA80" i="1"/>
  <c r="Z80" i="1"/>
  <c r="AA79" i="1"/>
  <c r="Z79" i="1"/>
  <c r="AA78" i="1"/>
  <c r="Z78" i="1"/>
  <c r="AA77" i="1"/>
  <c r="Z77" i="1"/>
  <c r="AA76" i="1"/>
  <c r="Z76" i="1"/>
  <c r="AA75" i="1"/>
  <c r="Z75" i="1"/>
  <c r="AA74" i="1"/>
  <c r="Z74" i="1"/>
  <c r="AA73" i="1"/>
  <c r="Z73" i="1"/>
  <c r="AA72" i="1"/>
  <c r="Z72" i="1"/>
  <c r="AA71" i="1"/>
  <c r="Z71" i="1"/>
  <c r="AA70" i="1"/>
  <c r="Z70" i="1"/>
  <c r="AA69" i="1"/>
  <c r="Z69" i="1"/>
  <c r="AA68" i="1"/>
  <c r="Z68" i="1"/>
  <c r="AA67" i="1"/>
  <c r="Z67" i="1"/>
  <c r="AA66" i="1"/>
  <c r="Z66" i="1"/>
  <c r="AA65" i="1"/>
  <c r="Z65" i="1"/>
  <c r="AA64" i="1"/>
  <c r="Z64" i="1"/>
  <c r="AA63" i="1"/>
  <c r="Z63" i="1"/>
  <c r="AA62" i="1"/>
  <c r="Z62" i="1"/>
  <c r="AA61" i="1"/>
  <c r="Z61" i="1"/>
  <c r="AA60" i="1"/>
  <c r="Z60" i="1"/>
  <c r="AA59" i="1"/>
  <c r="Z59" i="1"/>
  <c r="AA58" i="1"/>
  <c r="Z58" i="1"/>
  <c r="AA57" i="1"/>
  <c r="Z57" i="1"/>
  <c r="AA56" i="1"/>
  <c r="Z56" i="1"/>
  <c r="AA55" i="1"/>
  <c r="Z55" i="1"/>
  <c r="AA54" i="1"/>
  <c r="Z54" i="1"/>
  <c r="AA53" i="1"/>
  <c r="Z53" i="1"/>
  <c r="AA52" i="1"/>
  <c r="Z52" i="1"/>
  <c r="AA51" i="1"/>
  <c r="Z51" i="1"/>
  <c r="AA50" i="1"/>
  <c r="Z50" i="1"/>
  <c r="AA49" i="1"/>
  <c r="Z49" i="1"/>
  <c r="AA48" i="1"/>
  <c r="Z48" i="1"/>
  <c r="AA47" i="1"/>
  <c r="Z47" i="1"/>
  <c r="AA46" i="1"/>
  <c r="Z46" i="1"/>
  <c r="AA45" i="1"/>
  <c r="Z45" i="1"/>
  <c r="AA44" i="1"/>
  <c r="Z44" i="1"/>
  <c r="AA43" i="1"/>
  <c r="Z43" i="1"/>
  <c r="AA42" i="1"/>
  <c r="Z42" i="1"/>
  <c r="AA41" i="1"/>
  <c r="Z41" i="1"/>
  <c r="AA40" i="1"/>
  <c r="Z40" i="1"/>
  <c r="AA39" i="1"/>
  <c r="Z39" i="1"/>
  <c r="AA38" i="1"/>
  <c r="Z38" i="1"/>
  <c r="AA37" i="1"/>
  <c r="Z37" i="1"/>
  <c r="AA36" i="1"/>
  <c r="Z36" i="1"/>
  <c r="AA35" i="1"/>
  <c r="Z35" i="1"/>
  <c r="AA34" i="1"/>
  <c r="Z34" i="1"/>
  <c r="AA33" i="1"/>
  <c r="Z33" i="1"/>
  <c r="AA32" i="1"/>
  <c r="Z32" i="1"/>
  <c r="AA31" i="1"/>
  <c r="Z31" i="1"/>
  <c r="AA30" i="1"/>
  <c r="Z30" i="1"/>
  <c r="AA29" i="1"/>
  <c r="Z29" i="1"/>
  <c r="AA28" i="1"/>
  <c r="Z28" i="1"/>
  <c r="AA27" i="1"/>
  <c r="Z27" i="1"/>
  <c r="AA26" i="1"/>
  <c r="Z26" i="1"/>
  <c r="AA25" i="1"/>
  <c r="Z25" i="1"/>
  <c r="AA24" i="1"/>
  <c r="Z24" i="1"/>
  <c r="AA23" i="1"/>
  <c r="Z23" i="1"/>
  <c r="AA22" i="1"/>
  <c r="Z22" i="1"/>
  <c r="AA21" i="1"/>
  <c r="Z21" i="1"/>
  <c r="AA20" i="1"/>
  <c r="Z20" i="1"/>
  <c r="AA19" i="1"/>
  <c r="Z19" i="1"/>
  <c r="AA18" i="1"/>
  <c r="Z18" i="1"/>
  <c r="AA17" i="1"/>
  <c r="Z17" i="1"/>
  <c r="AA16" i="1"/>
  <c r="Z16" i="1"/>
  <c r="AA15" i="1"/>
  <c r="Z15" i="1"/>
  <c r="AA14" i="1"/>
  <c r="Z14" i="1"/>
  <c r="AA13" i="1"/>
  <c r="Z13" i="1"/>
  <c r="AA12" i="1"/>
  <c r="Z12" i="1"/>
  <c r="AA11" i="1"/>
  <c r="Z11" i="1"/>
  <c r="AA10" i="1"/>
  <c r="Z10" i="1"/>
  <c r="AA9" i="1"/>
  <c r="Z9" i="1"/>
  <c r="AA8" i="1"/>
  <c r="Z8" i="1"/>
  <c r="AA7" i="1"/>
  <c r="Z7" i="1"/>
  <c r="S941" i="1"/>
  <c r="R941" i="1"/>
  <c r="S940" i="1"/>
  <c r="R940" i="1"/>
  <c r="S939" i="1"/>
  <c r="R939" i="1"/>
  <c r="S938" i="1"/>
  <c r="R938" i="1"/>
  <c r="S937" i="1"/>
  <c r="R937" i="1"/>
  <c r="S936" i="1"/>
  <c r="R936" i="1"/>
  <c r="S935" i="1"/>
  <c r="R935" i="1"/>
  <c r="S934" i="1"/>
  <c r="R934" i="1"/>
  <c r="S933" i="1"/>
  <c r="R933" i="1"/>
  <c r="S932" i="1"/>
  <c r="R932" i="1"/>
  <c r="S931" i="1"/>
  <c r="R931" i="1"/>
  <c r="S930" i="1"/>
  <c r="R930" i="1"/>
  <c r="S929" i="1"/>
  <c r="R929" i="1"/>
  <c r="S928" i="1"/>
  <c r="R928" i="1"/>
  <c r="S927" i="1"/>
  <c r="R927" i="1"/>
  <c r="S926" i="1"/>
  <c r="R926" i="1"/>
  <c r="S925" i="1"/>
  <c r="R925" i="1"/>
  <c r="S924" i="1"/>
  <c r="R924" i="1"/>
  <c r="S923" i="1"/>
  <c r="R923" i="1"/>
  <c r="S922" i="1"/>
  <c r="R922" i="1"/>
  <c r="S921" i="1"/>
  <c r="R921" i="1"/>
  <c r="S920" i="1"/>
  <c r="R920" i="1"/>
  <c r="S919" i="1"/>
  <c r="R919" i="1"/>
  <c r="S918" i="1"/>
  <c r="R918" i="1"/>
  <c r="S917" i="1"/>
  <c r="R917" i="1"/>
  <c r="S916" i="1"/>
  <c r="R916" i="1"/>
  <c r="S915" i="1"/>
  <c r="R915" i="1"/>
  <c r="S914" i="1"/>
  <c r="R914" i="1"/>
  <c r="S913" i="1"/>
  <c r="R913" i="1"/>
  <c r="S912" i="1"/>
  <c r="R912" i="1"/>
  <c r="S911" i="1"/>
  <c r="R911" i="1"/>
  <c r="S910" i="1"/>
  <c r="R910" i="1"/>
  <c r="S909" i="1"/>
  <c r="R909" i="1"/>
  <c r="S908" i="1"/>
  <c r="R908" i="1"/>
  <c r="S907" i="1"/>
  <c r="R907" i="1"/>
  <c r="S906" i="1"/>
  <c r="R906" i="1"/>
  <c r="S905" i="1"/>
  <c r="R905" i="1"/>
  <c r="S904" i="1"/>
  <c r="R904" i="1"/>
  <c r="S903" i="1"/>
  <c r="R903" i="1"/>
  <c r="S902" i="1"/>
  <c r="R902" i="1"/>
  <c r="S901" i="1"/>
  <c r="R901" i="1"/>
  <c r="S900" i="1"/>
  <c r="R900" i="1"/>
  <c r="S899" i="1"/>
  <c r="R899" i="1"/>
  <c r="S898" i="1"/>
  <c r="R898" i="1"/>
  <c r="S897" i="1"/>
  <c r="R897" i="1"/>
  <c r="S896" i="1"/>
  <c r="R896" i="1"/>
  <c r="S895" i="1"/>
  <c r="R895" i="1"/>
  <c r="S894" i="1"/>
  <c r="R894" i="1"/>
  <c r="S893" i="1"/>
  <c r="R893" i="1"/>
  <c r="S892" i="1"/>
  <c r="R892" i="1"/>
  <c r="S891" i="1"/>
  <c r="R891" i="1"/>
  <c r="S890" i="1"/>
  <c r="R890" i="1"/>
  <c r="S889" i="1"/>
  <c r="R889" i="1"/>
  <c r="S888" i="1"/>
  <c r="R888" i="1"/>
  <c r="S887" i="1"/>
  <c r="R887" i="1"/>
  <c r="S886" i="1"/>
  <c r="R886" i="1"/>
  <c r="S885" i="1"/>
  <c r="R885" i="1"/>
  <c r="S884" i="1"/>
  <c r="R884" i="1"/>
  <c r="S883" i="1"/>
  <c r="R883" i="1"/>
  <c r="S882" i="1"/>
  <c r="R882" i="1"/>
  <c r="S881" i="1"/>
  <c r="R881" i="1"/>
  <c r="S880" i="1"/>
  <c r="R880" i="1"/>
  <c r="S879" i="1"/>
  <c r="R879" i="1"/>
  <c r="S878" i="1"/>
  <c r="R878" i="1"/>
  <c r="S877" i="1"/>
  <c r="R877" i="1"/>
  <c r="S876" i="1"/>
  <c r="R876" i="1"/>
  <c r="S875" i="1"/>
  <c r="R875" i="1"/>
  <c r="S874" i="1"/>
  <c r="R874" i="1"/>
  <c r="S873" i="1"/>
  <c r="R873" i="1"/>
  <c r="S872" i="1"/>
  <c r="R872" i="1"/>
  <c r="S871" i="1"/>
  <c r="R871" i="1"/>
  <c r="S870" i="1"/>
  <c r="R870" i="1"/>
  <c r="S869" i="1"/>
  <c r="R869" i="1"/>
  <c r="S868" i="1"/>
  <c r="R868" i="1"/>
  <c r="S867" i="1"/>
  <c r="R867" i="1"/>
  <c r="S866" i="1"/>
  <c r="R866" i="1"/>
  <c r="S865" i="1"/>
  <c r="R865" i="1"/>
  <c r="S864" i="1"/>
  <c r="R864" i="1"/>
  <c r="S863" i="1"/>
  <c r="R863" i="1"/>
  <c r="S862" i="1"/>
  <c r="R862" i="1"/>
  <c r="S861" i="1"/>
  <c r="R861" i="1"/>
  <c r="S860" i="1"/>
  <c r="R860" i="1"/>
  <c r="S859" i="1"/>
  <c r="R859" i="1"/>
  <c r="S858" i="1"/>
  <c r="R858" i="1"/>
  <c r="S857" i="1"/>
  <c r="R857" i="1"/>
  <c r="S856" i="1"/>
  <c r="R856" i="1"/>
  <c r="S855" i="1"/>
  <c r="R855" i="1"/>
  <c r="S854" i="1"/>
  <c r="R854" i="1"/>
  <c r="S853" i="1"/>
  <c r="R853" i="1"/>
  <c r="S852" i="1"/>
  <c r="R852" i="1"/>
  <c r="S851" i="1"/>
  <c r="R851" i="1"/>
  <c r="S850" i="1"/>
  <c r="R850" i="1"/>
  <c r="S849" i="1"/>
  <c r="R849" i="1"/>
  <c r="S848" i="1"/>
  <c r="R848" i="1"/>
  <c r="S847" i="1"/>
  <c r="R847" i="1"/>
  <c r="S846" i="1"/>
  <c r="R846" i="1"/>
  <c r="S845" i="1"/>
  <c r="R845" i="1"/>
  <c r="S844" i="1"/>
  <c r="R844" i="1"/>
  <c r="S843" i="1"/>
  <c r="R843" i="1"/>
  <c r="S842" i="1"/>
  <c r="R842" i="1"/>
  <c r="S841" i="1"/>
  <c r="R841" i="1"/>
  <c r="S840" i="1"/>
  <c r="R840" i="1"/>
  <c r="S839" i="1"/>
  <c r="R839" i="1"/>
  <c r="S838" i="1"/>
  <c r="R838" i="1"/>
  <c r="S837" i="1"/>
  <c r="R837" i="1"/>
  <c r="S836" i="1"/>
  <c r="R836" i="1"/>
  <c r="S835" i="1"/>
  <c r="R835" i="1"/>
  <c r="S834" i="1"/>
  <c r="R834" i="1"/>
  <c r="S833" i="1"/>
  <c r="R833" i="1"/>
  <c r="S832" i="1"/>
  <c r="R832" i="1"/>
  <c r="S831" i="1"/>
  <c r="R831" i="1"/>
  <c r="S830" i="1"/>
  <c r="R830" i="1"/>
  <c r="S829" i="1"/>
  <c r="R829" i="1"/>
  <c r="S828" i="1"/>
  <c r="R828" i="1"/>
  <c r="S827" i="1"/>
  <c r="R827" i="1"/>
  <c r="S826" i="1"/>
  <c r="R826" i="1"/>
  <c r="S825" i="1"/>
  <c r="R825" i="1"/>
  <c r="S824" i="1"/>
  <c r="R824" i="1"/>
  <c r="S823" i="1"/>
  <c r="R823" i="1"/>
  <c r="S822" i="1"/>
  <c r="R822" i="1"/>
  <c r="S821" i="1"/>
  <c r="R821" i="1"/>
  <c r="S820" i="1"/>
  <c r="R820" i="1"/>
  <c r="S819" i="1"/>
  <c r="R819" i="1"/>
  <c r="S818" i="1"/>
  <c r="R818" i="1"/>
  <c r="S817" i="1"/>
  <c r="R817" i="1"/>
  <c r="S816" i="1"/>
  <c r="R816" i="1"/>
  <c r="S815" i="1"/>
  <c r="R815" i="1"/>
  <c r="S814" i="1"/>
  <c r="R814" i="1"/>
  <c r="S813" i="1"/>
  <c r="R813" i="1"/>
  <c r="S812" i="1"/>
  <c r="R812" i="1"/>
  <c r="S811" i="1"/>
  <c r="R811" i="1"/>
  <c r="S810" i="1"/>
  <c r="R810" i="1"/>
  <c r="S809" i="1"/>
  <c r="R809" i="1"/>
  <c r="S808" i="1"/>
  <c r="R808" i="1"/>
  <c r="S807" i="1"/>
  <c r="R807" i="1"/>
  <c r="S806" i="1"/>
  <c r="R806" i="1"/>
  <c r="S805" i="1"/>
  <c r="R805" i="1"/>
  <c r="S804" i="1"/>
  <c r="R804" i="1"/>
  <c r="S803" i="1"/>
  <c r="R803" i="1"/>
  <c r="S802" i="1"/>
  <c r="R802" i="1"/>
  <c r="S801" i="1"/>
  <c r="R801" i="1"/>
  <c r="S800" i="1"/>
  <c r="R800" i="1"/>
  <c r="S799" i="1"/>
  <c r="R799" i="1"/>
  <c r="S798" i="1"/>
  <c r="R798" i="1"/>
  <c r="S797" i="1"/>
  <c r="R797" i="1"/>
  <c r="S796" i="1"/>
  <c r="R796" i="1"/>
  <c r="S795" i="1"/>
  <c r="R795" i="1"/>
  <c r="S794" i="1"/>
  <c r="R794" i="1"/>
  <c r="S793" i="1"/>
  <c r="R793" i="1"/>
  <c r="S792" i="1"/>
  <c r="R792" i="1"/>
  <c r="S791" i="1"/>
  <c r="R791" i="1"/>
  <c r="S790" i="1"/>
  <c r="R790" i="1"/>
  <c r="S789" i="1"/>
  <c r="R789" i="1"/>
  <c r="S788" i="1"/>
  <c r="R788" i="1"/>
  <c r="S787" i="1"/>
  <c r="R787" i="1"/>
  <c r="S786" i="1"/>
  <c r="R786" i="1"/>
  <c r="S785" i="1"/>
  <c r="R785" i="1"/>
  <c r="S784" i="1"/>
  <c r="R784" i="1"/>
  <c r="S783" i="1"/>
  <c r="R783" i="1"/>
  <c r="S782" i="1"/>
  <c r="R782" i="1"/>
  <c r="S781" i="1"/>
  <c r="R781" i="1"/>
  <c r="S780" i="1"/>
  <c r="R780" i="1"/>
  <c r="S779" i="1"/>
  <c r="R779" i="1"/>
  <c r="S778" i="1"/>
  <c r="R778" i="1"/>
  <c r="S777" i="1"/>
  <c r="R777" i="1"/>
  <c r="S776" i="1"/>
  <c r="R776" i="1"/>
  <c r="S775" i="1"/>
  <c r="R775" i="1"/>
  <c r="S774" i="1"/>
  <c r="R774" i="1"/>
  <c r="S773" i="1"/>
  <c r="R773" i="1"/>
  <c r="S772" i="1"/>
  <c r="R772" i="1"/>
  <c r="S771" i="1"/>
  <c r="R771" i="1"/>
  <c r="S770" i="1"/>
  <c r="R770" i="1"/>
  <c r="S769" i="1"/>
  <c r="R769" i="1"/>
  <c r="S768" i="1"/>
  <c r="R768" i="1"/>
  <c r="S767" i="1"/>
  <c r="R767" i="1"/>
  <c r="S766" i="1"/>
  <c r="R766" i="1"/>
  <c r="S765" i="1"/>
  <c r="R765" i="1"/>
  <c r="S764" i="1"/>
  <c r="R764" i="1"/>
  <c r="S763" i="1"/>
  <c r="R763" i="1"/>
  <c r="S762" i="1"/>
  <c r="R762" i="1"/>
  <c r="S761" i="1"/>
  <c r="R761" i="1"/>
  <c r="S760" i="1"/>
  <c r="R760" i="1"/>
  <c r="S759" i="1"/>
  <c r="R759" i="1"/>
  <c r="S758" i="1"/>
  <c r="R758" i="1"/>
  <c r="S757" i="1"/>
  <c r="R757" i="1"/>
  <c r="S756" i="1"/>
  <c r="R756" i="1"/>
  <c r="S755" i="1"/>
  <c r="R755" i="1"/>
  <c r="S754" i="1"/>
  <c r="R754" i="1"/>
  <c r="S753" i="1"/>
  <c r="R753" i="1"/>
  <c r="S752" i="1"/>
  <c r="R752" i="1"/>
  <c r="S751" i="1"/>
  <c r="R751" i="1"/>
  <c r="S750" i="1"/>
  <c r="R750" i="1"/>
  <c r="S749" i="1"/>
  <c r="R749" i="1"/>
  <c r="S748" i="1"/>
  <c r="R748" i="1"/>
  <c r="S747" i="1"/>
  <c r="R747" i="1"/>
  <c r="S746" i="1"/>
  <c r="R746" i="1"/>
  <c r="S745" i="1"/>
  <c r="R745" i="1"/>
  <c r="S744" i="1"/>
  <c r="R744" i="1"/>
  <c r="S743" i="1"/>
  <c r="R743" i="1"/>
  <c r="S742" i="1"/>
  <c r="R742" i="1"/>
  <c r="S741" i="1"/>
  <c r="R741" i="1"/>
  <c r="S740" i="1"/>
  <c r="R740" i="1"/>
  <c r="S739" i="1"/>
  <c r="R739" i="1"/>
  <c r="S738" i="1"/>
  <c r="R738" i="1"/>
  <c r="S737" i="1"/>
  <c r="R737" i="1"/>
  <c r="S736" i="1"/>
  <c r="R736" i="1"/>
  <c r="S735" i="1"/>
  <c r="R735" i="1"/>
  <c r="S734" i="1"/>
  <c r="R734" i="1"/>
  <c r="S733" i="1"/>
  <c r="R733" i="1"/>
  <c r="S732" i="1"/>
  <c r="R732" i="1"/>
  <c r="S731" i="1"/>
  <c r="R731" i="1"/>
  <c r="S730" i="1"/>
  <c r="R730" i="1"/>
  <c r="S729" i="1"/>
  <c r="R729" i="1"/>
  <c r="S728" i="1"/>
  <c r="R728" i="1"/>
  <c r="S727" i="1"/>
  <c r="R727" i="1"/>
  <c r="S726" i="1"/>
  <c r="R726" i="1"/>
  <c r="S725" i="1"/>
  <c r="R725" i="1"/>
  <c r="S724" i="1"/>
  <c r="R724" i="1"/>
  <c r="S723" i="1"/>
  <c r="R723" i="1"/>
  <c r="S722" i="1"/>
  <c r="R722" i="1"/>
  <c r="S721" i="1"/>
  <c r="R721" i="1"/>
  <c r="S720" i="1"/>
  <c r="R720" i="1"/>
  <c r="S719" i="1"/>
  <c r="R719" i="1"/>
  <c r="S718" i="1"/>
  <c r="R718" i="1"/>
  <c r="S717" i="1"/>
  <c r="R717" i="1"/>
  <c r="S716" i="1"/>
  <c r="R716" i="1"/>
  <c r="S715" i="1"/>
  <c r="R715" i="1"/>
  <c r="S714" i="1"/>
  <c r="R714" i="1"/>
  <c r="S713" i="1"/>
  <c r="R713" i="1"/>
  <c r="S712" i="1"/>
  <c r="R712" i="1"/>
  <c r="S711" i="1"/>
  <c r="R711" i="1"/>
  <c r="S710" i="1"/>
  <c r="R710" i="1"/>
  <c r="S709" i="1"/>
  <c r="R709" i="1"/>
  <c r="S708" i="1"/>
  <c r="R708" i="1"/>
  <c r="S707" i="1"/>
  <c r="R707" i="1"/>
  <c r="S706" i="1"/>
  <c r="R706" i="1"/>
  <c r="S705" i="1"/>
  <c r="R705" i="1"/>
  <c r="S704" i="1"/>
  <c r="R704" i="1"/>
  <c r="S703" i="1"/>
  <c r="R703" i="1"/>
  <c r="S702" i="1"/>
  <c r="R702" i="1"/>
  <c r="S701" i="1"/>
  <c r="R701" i="1"/>
  <c r="S700" i="1"/>
  <c r="R700" i="1"/>
  <c r="S699" i="1"/>
  <c r="R699" i="1"/>
  <c r="S698" i="1"/>
  <c r="R698" i="1"/>
  <c r="S697" i="1"/>
  <c r="R697" i="1"/>
  <c r="S696" i="1"/>
  <c r="R696" i="1"/>
  <c r="S695" i="1"/>
  <c r="R695" i="1"/>
  <c r="S694" i="1"/>
  <c r="R694" i="1"/>
  <c r="S693" i="1"/>
  <c r="R693" i="1"/>
  <c r="S692" i="1"/>
  <c r="R692" i="1"/>
  <c r="S691" i="1"/>
  <c r="R691" i="1"/>
  <c r="S690" i="1"/>
  <c r="R690" i="1"/>
  <c r="S689" i="1"/>
  <c r="R689" i="1"/>
  <c r="S688" i="1"/>
  <c r="R688" i="1"/>
  <c r="S687" i="1"/>
  <c r="R687" i="1"/>
  <c r="S686" i="1"/>
  <c r="R686" i="1"/>
  <c r="S685" i="1"/>
  <c r="R685" i="1"/>
  <c r="S684" i="1"/>
  <c r="R684" i="1"/>
  <c r="S683" i="1"/>
  <c r="R683" i="1"/>
  <c r="S682" i="1"/>
  <c r="R682" i="1"/>
  <c r="S681" i="1"/>
  <c r="R681" i="1"/>
  <c r="S680" i="1"/>
  <c r="R680" i="1"/>
  <c r="S679" i="1"/>
  <c r="R679" i="1"/>
  <c r="S678" i="1"/>
  <c r="R678" i="1"/>
  <c r="S677" i="1"/>
  <c r="R677" i="1"/>
  <c r="S676" i="1"/>
  <c r="R676" i="1"/>
  <c r="S675" i="1"/>
  <c r="R675" i="1"/>
  <c r="S674" i="1"/>
  <c r="R674" i="1"/>
  <c r="S673" i="1"/>
  <c r="R673" i="1"/>
  <c r="S672" i="1"/>
  <c r="R672" i="1"/>
  <c r="S671" i="1"/>
  <c r="R671" i="1"/>
  <c r="S670" i="1"/>
  <c r="R670" i="1"/>
  <c r="S669" i="1"/>
  <c r="R669" i="1"/>
  <c r="S668" i="1"/>
  <c r="R668" i="1"/>
  <c r="S667" i="1"/>
  <c r="R667" i="1"/>
  <c r="S666" i="1"/>
  <c r="R666" i="1"/>
  <c r="S665" i="1"/>
  <c r="R665" i="1"/>
  <c r="S664" i="1"/>
  <c r="R664" i="1"/>
  <c r="S663" i="1"/>
  <c r="R663" i="1"/>
  <c r="S662" i="1"/>
  <c r="R662" i="1"/>
  <c r="S661" i="1"/>
  <c r="R661" i="1"/>
  <c r="S660" i="1"/>
  <c r="R660" i="1"/>
  <c r="S659" i="1"/>
  <c r="R659" i="1"/>
  <c r="S658" i="1"/>
  <c r="R658" i="1"/>
  <c r="S657" i="1"/>
  <c r="R657" i="1"/>
  <c r="S656" i="1"/>
  <c r="R656" i="1"/>
  <c r="S655" i="1"/>
  <c r="R655" i="1"/>
  <c r="S654" i="1"/>
  <c r="R654" i="1"/>
  <c r="S653" i="1"/>
  <c r="R653" i="1"/>
  <c r="S652" i="1"/>
  <c r="R652" i="1"/>
  <c r="S651" i="1"/>
  <c r="R651" i="1"/>
  <c r="S650" i="1"/>
  <c r="R650" i="1"/>
  <c r="S649" i="1"/>
  <c r="R649" i="1"/>
  <c r="S648" i="1"/>
  <c r="R648" i="1"/>
  <c r="S647" i="1"/>
  <c r="R647" i="1"/>
  <c r="S646" i="1"/>
  <c r="R646" i="1"/>
  <c r="S645" i="1"/>
  <c r="R645" i="1"/>
  <c r="S644" i="1"/>
  <c r="R644" i="1"/>
  <c r="S643" i="1"/>
  <c r="R643" i="1"/>
  <c r="S642" i="1"/>
  <c r="R642" i="1"/>
  <c r="S641" i="1"/>
  <c r="R641" i="1"/>
  <c r="S640" i="1"/>
  <c r="R640" i="1"/>
  <c r="S639" i="1"/>
  <c r="R639" i="1"/>
  <c r="S638" i="1"/>
  <c r="R638" i="1"/>
  <c r="S637" i="1"/>
  <c r="R637" i="1"/>
  <c r="S636" i="1"/>
  <c r="R636" i="1"/>
  <c r="S635" i="1"/>
  <c r="R635" i="1"/>
  <c r="S634" i="1"/>
  <c r="R634" i="1"/>
  <c r="S633" i="1"/>
  <c r="R633" i="1"/>
  <c r="S632" i="1"/>
  <c r="R632" i="1"/>
  <c r="S631" i="1"/>
  <c r="R631" i="1"/>
  <c r="S630" i="1"/>
  <c r="R630" i="1"/>
  <c r="S629" i="1"/>
  <c r="R629" i="1"/>
  <c r="S628" i="1"/>
  <c r="R628" i="1"/>
  <c r="S627" i="1"/>
  <c r="R627" i="1"/>
  <c r="S626" i="1"/>
  <c r="R626" i="1"/>
  <c r="S625" i="1"/>
  <c r="R625" i="1"/>
  <c r="S624" i="1"/>
  <c r="R624" i="1"/>
  <c r="S623" i="1"/>
  <c r="R623" i="1"/>
  <c r="S622" i="1"/>
  <c r="R622" i="1"/>
  <c r="S621" i="1"/>
  <c r="R621" i="1"/>
  <c r="S620" i="1"/>
  <c r="R620" i="1"/>
  <c r="S619" i="1"/>
  <c r="R619" i="1"/>
  <c r="S618" i="1"/>
  <c r="R618" i="1"/>
  <c r="S617" i="1"/>
  <c r="R617" i="1"/>
  <c r="S616" i="1"/>
  <c r="R616" i="1"/>
  <c r="S615" i="1"/>
  <c r="R615" i="1"/>
  <c r="S614" i="1"/>
  <c r="R614" i="1"/>
  <c r="S613" i="1"/>
  <c r="R613" i="1"/>
  <c r="S612" i="1"/>
  <c r="R612" i="1"/>
  <c r="S611" i="1"/>
  <c r="R611" i="1"/>
  <c r="S610" i="1"/>
  <c r="R610" i="1"/>
  <c r="S609" i="1"/>
  <c r="R609" i="1"/>
  <c r="S608" i="1"/>
  <c r="R608" i="1"/>
  <c r="S607" i="1"/>
  <c r="R607" i="1"/>
  <c r="S606" i="1"/>
  <c r="R606" i="1"/>
  <c r="S605" i="1"/>
  <c r="R605" i="1"/>
  <c r="S604" i="1"/>
  <c r="R604" i="1"/>
  <c r="S603" i="1"/>
  <c r="R603" i="1"/>
  <c r="S602" i="1"/>
  <c r="R602" i="1"/>
  <c r="S601" i="1"/>
  <c r="R601" i="1"/>
  <c r="S600" i="1"/>
  <c r="R600" i="1"/>
  <c r="S599" i="1"/>
  <c r="R599" i="1"/>
  <c r="S598" i="1"/>
  <c r="R598" i="1"/>
  <c r="S597" i="1"/>
  <c r="R597" i="1"/>
  <c r="S596" i="1"/>
  <c r="R596" i="1"/>
  <c r="S595" i="1"/>
  <c r="R595" i="1"/>
  <c r="S594" i="1"/>
  <c r="R594" i="1"/>
  <c r="S593" i="1"/>
  <c r="R593" i="1"/>
  <c r="S592" i="1"/>
  <c r="R592" i="1"/>
  <c r="S591" i="1"/>
  <c r="R591" i="1"/>
  <c r="S590" i="1"/>
  <c r="R590" i="1"/>
  <c r="S589" i="1"/>
  <c r="R589" i="1"/>
  <c r="S588" i="1"/>
  <c r="R588" i="1"/>
  <c r="S587" i="1"/>
  <c r="R587" i="1"/>
  <c r="S586" i="1"/>
  <c r="R586" i="1"/>
  <c r="S585" i="1"/>
  <c r="R585" i="1"/>
  <c r="S584" i="1"/>
  <c r="R584" i="1"/>
  <c r="S583" i="1"/>
  <c r="R583" i="1"/>
  <c r="S582" i="1"/>
  <c r="R582" i="1"/>
  <c r="S581" i="1"/>
  <c r="R581" i="1"/>
  <c r="S580" i="1"/>
  <c r="R580" i="1"/>
  <c r="S579" i="1"/>
  <c r="R579" i="1"/>
  <c r="S578" i="1"/>
  <c r="R578" i="1"/>
  <c r="S577" i="1"/>
  <c r="R577" i="1"/>
  <c r="S576" i="1"/>
  <c r="R576" i="1"/>
  <c r="S575" i="1"/>
  <c r="R575" i="1"/>
  <c r="S574" i="1"/>
  <c r="R574" i="1"/>
  <c r="S573" i="1"/>
  <c r="R573" i="1"/>
  <c r="S572" i="1"/>
  <c r="R572" i="1"/>
  <c r="S571" i="1"/>
  <c r="R571" i="1"/>
  <c r="S570" i="1"/>
  <c r="R570" i="1"/>
  <c r="S569" i="1"/>
  <c r="R569" i="1"/>
  <c r="S568" i="1"/>
  <c r="R568" i="1"/>
  <c r="S567" i="1"/>
  <c r="R567" i="1"/>
  <c r="S566" i="1"/>
  <c r="R566" i="1"/>
  <c r="S565" i="1"/>
  <c r="R565" i="1"/>
  <c r="S564" i="1"/>
  <c r="R564" i="1"/>
  <c r="S563" i="1"/>
  <c r="R563" i="1"/>
  <c r="S562" i="1"/>
  <c r="R562" i="1"/>
  <c r="S561" i="1"/>
  <c r="R561" i="1"/>
  <c r="S560" i="1"/>
  <c r="R560" i="1"/>
  <c r="S559" i="1"/>
  <c r="R559" i="1"/>
  <c r="S558" i="1"/>
  <c r="R558" i="1"/>
  <c r="S557" i="1"/>
  <c r="R557" i="1"/>
  <c r="S556" i="1"/>
  <c r="R556" i="1"/>
  <c r="S555" i="1"/>
  <c r="R555" i="1"/>
  <c r="S554" i="1"/>
  <c r="R554" i="1"/>
  <c r="S553" i="1"/>
  <c r="R553" i="1"/>
  <c r="S552" i="1"/>
  <c r="R552" i="1"/>
  <c r="S551" i="1"/>
  <c r="R551" i="1"/>
  <c r="S550" i="1"/>
  <c r="R550" i="1"/>
  <c r="S549" i="1"/>
  <c r="R549" i="1"/>
  <c r="S548" i="1"/>
  <c r="R548" i="1"/>
  <c r="S547" i="1"/>
  <c r="R547" i="1"/>
  <c r="S546" i="1"/>
  <c r="R546" i="1"/>
  <c r="S545" i="1"/>
  <c r="R545" i="1"/>
  <c r="S544" i="1"/>
  <c r="R544" i="1"/>
  <c r="S543" i="1"/>
  <c r="R543" i="1"/>
  <c r="S542" i="1"/>
  <c r="R542" i="1"/>
  <c r="S541" i="1"/>
  <c r="R541" i="1"/>
  <c r="S540" i="1"/>
  <c r="R540" i="1"/>
  <c r="S539" i="1"/>
  <c r="R539" i="1"/>
  <c r="S538" i="1"/>
  <c r="R538" i="1"/>
  <c r="S537" i="1"/>
  <c r="R537" i="1"/>
  <c r="S536" i="1"/>
  <c r="R536" i="1"/>
  <c r="S535" i="1"/>
  <c r="R535" i="1"/>
  <c r="S534" i="1"/>
  <c r="R534" i="1"/>
  <c r="S533" i="1"/>
  <c r="R533" i="1"/>
  <c r="S532" i="1"/>
  <c r="R532" i="1"/>
  <c r="S531" i="1"/>
  <c r="R531" i="1"/>
  <c r="S530" i="1"/>
  <c r="R530" i="1"/>
  <c r="S529" i="1"/>
  <c r="R529" i="1"/>
  <c r="S528" i="1"/>
  <c r="R528" i="1"/>
  <c r="S527" i="1"/>
  <c r="R527" i="1"/>
  <c r="S526" i="1"/>
  <c r="R526" i="1"/>
  <c r="S525" i="1"/>
  <c r="R525" i="1"/>
  <c r="S524" i="1"/>
  <c r="R524" i="1"/>
  <c r="S523" i="1"/>
  <c r="R523" i="1"/>
  <c r="S522" i="1"/>
  <c r="R522" i="1"/>
  <c r="S521" i="1"/>
  <c r="R521" i="1"/>
  <c r="S520" i="1"/>
  <c r="R520" i="1"/>
  <c r="S519" i="1"/>
  <c r="R519" i="1"/>
  <c r="S518" i="1"/>
  <c r="R518" i="1"/>
  <c r="S517" i="1"/>
  <c r="R517" i="1"/>
  <c r="S516" i="1"/>
  <c r="R516" i="1"/>
  <c r="S515" i="1"/>
  <c r="R515" i="1"/>
  <c r="S514" i="1"/>
  <c r="R514" i="1"/>
  <c r="S513" i="1"/>
  <c r="R513" i="1"/>
  <c r="S512" i="1"/>
  <c r="R512" i="1"/>
  <c r="S511" i="1"/>
  <c r="R511" i="1"/>
  <c r="S510" i="1"/>
  <c r="R510" i="1"/>
  <c r="S509" i="1"/>
  <c r="R509" i="1"/>
  <c r="S508" i="1"/>
  <c r="R508" i="1"/>
  <c r="S507" i="1"/>
  <c r="R507" i="1"/>
  <c r="S506" i="1"/>
  <c r="R506" i="1"/>
  <c r="S505" i="1"/>
  <c r="R505" i="1"/>
  <c r="S504" i="1"/>
  <c r="R504" i="1"/>
  <c r="S503" i="1"/>
  <c r="R503" i="1"/>
  <c r="S502" i="1"/>
  <c r="R502" i="1"/>
  <c r="S501" i="1"/>
  <c r="R501" i="1"/>
  <c r="S500" i="1"/>
  <c r="R500" i="1"/>
  <c r="S499" i="1"/>
  <c r="R499" i="1"/>
  <c r="S498" i="1"/>
  <c r="R498" i="1"/>
  <c r="S497" i="1"/>
  <c r="R497" i="1"/>
  <c r="S496" i="1"/>
  <c r="R496" i="1"/>
  <c r="S495" i="1"/>
  <c r="R495" i="1"/>
  <c r="S494" i="1"/>
  <c r="R494" i="1"/>
  <c r="S493" i="1"/>
  <c r="R493" i="1"/>
  <c r="S492" i="1"/>
  <c r="R492" i="1"/>
  <c r="S491" i="1"/>
  <c r="R491" i="1"/>
  <c r="S490" i="1"/>
  <c r="R490" i="1"/>
  <c r="S489" i="1"/>
  <c r="R489" i="1"/>
  <c r="S488" i="1"/>
  <c r="R488" i="1"/>
  <c r="S487" i="1"/>
  <c r="R487" i="1"/>
  <c r="S486" i="1"/>
  <c r="R486" i="1"/>
  <c r="S485" i="1"/>
  <c r="R485" i="1"/>
  <c r="S484" i="1"/>
  <c r="R484" i="1"/>
  <c r="S483" i="1"/>
  <c r="R483" i="1"/>
  <c r="S482" i="1"/>
  <c r="R482" i="1"/>
  <c r="S481" i="1"/>
  <c r="R481" i="1"/>
  <c r="S480" i="1"/>
  <c r="R480" i="1"/>
  <c r="S479" i="1"/>
  <c r="R479" i="1"/>
  <c r="S478" i="1"/>
  <c r="R478" i="1"/>
  <c r="S477" i="1"/>
  <c r="R477" i="1"/>
  <c r="S476" i="1"/>
  <c r="R476" i="1"/>
  <c r="S475" i="1"/>
  <c r="R475" i="1"/>
  <c r="S474" i="1"/>
  <c r="R474" i="1"/>
  <c r="S473" i="1"/>
  <c r="R473" i="1"/>
  <c r="S472" i="1"/>
  <c r="R472" i="1"/>
  <c r="S471" i="1"/>
  <c r="R471" i="1"/>
  <c r="S470" i="1"/>
  <c r="R470" i="1"/>
  <c r="S469" i="1"/>
  <c r="R469" i="1"/>
  <c r="S468" i="1"/>
  <c r="R468" i="1"/>
  <c r="S467" i="1"/>
  <c r="R467" i="1"/>
  <c r="S466" i="1"/>
  <c r="R466" i="1"/>
  <c r="S465" i="1"/>
  <c r="R465" i="1"/>
  <c r="S464" i="1"/>
  <c r="R464" i="1"/>
  <c r="S463" i="1"/>
  <c r="R463" i="1"/>
  <c r="S462" i="1"/>
  <c r="R462" i="1"/>
  <c r="S461" i="1"/>
  <c r="R461" i="1"/>
  <c r="S460" i="1"/>
  <c r="R460" i="1"/>
  <c r="S459" i="1"/>
  <c r="R459" i="1"/>
  <c r="S458" i="1"/>
  <c r="R458" i="1"/>
  <c r="S457" i="1"/>
  <c r="R457" i="1"/>
  <c r="S456" i="1"/>
  <c r="R456" i="1"/>
  <c r="S455" i="1"/>
  <c r="R455" i="1"/>
  <c r="S454" i="1"/>
  <c r="R454" i="1"/>
  <c r="S453" i="1"/>
  <c r="R453" i="1"/>
  <c r="S452" i="1"/>
  <c r="R452" i="1"/>
  <c r="S451" i="1"/>
  <c r="R451" i="1"/>
  <c r="S450" i="1"/>
  <c r="R450" i="1"/>
  <c r="S449" i="1"/>
  <c r="R449" i="1"/>
  <c r="S448" i="1"/>
  <c r="R448" i="1"/>
  <c r="S447" i="1"/>
  <c r="R447" i="1"/>
  <c r="S446" i="1"/>
  <c r="R446" i="1"/>
  <c r="S445" i="1"/>
  <c r="R445" i="1"/>
  <c r="S444" i="1"/>
  <c r="R444" i="1"/>
  <c r="S443" i="1"/>
  <c r="R443" i="1"/>
  <c r="S442" i="1"/>
  <c r="R442" i="1"/>
  <c r="S441" i="1"/>
  <c r="R441" i="1"/>
  <c r="S440" i="1"/>
  <c r="R440" i="1"/>
  <c r="S439" i="1"/>
  <c r="R439" i="1"/>
  <c r="S438" i="1"/>
  <c r="R438" i="1"/>
  <c r="S437" i="1"/>
  <c r="R437" i="1"/>
  <c r="S436" i="1"/>
  <c r="R436" i="1"/>
  <c r="S435" i="1"/>
  <c r="R435" i="1"/>
  <c r="S434" i="1"/>
  <c r="R434" i="1"/>
  <c r="S433" i="1"/>
  <c r="R433" i="1"/>
  <c r="S432" i="1"/>
  <c r="R432" i="1"/>
  <c r="S431" i="1"/>
  <c r="R431" i="1"/>
  <c r="S430" i="1"/>
  <c r="R430" i="1"/>
  <c r="S429" i="1"/>
  <c r="R429" i="1"/>
  <c r="S428" i="1"/>
  <c r="R428" i="1"/>
  <c r="S427" i="1"/>
  <c r="R427" i="1"/>
  <c r="S426" i="1"/>
  <c r="R426" i="1"/>
  <c r="S425" i="1"/>
  <c r="R425" i="1"/>
  <c r="S424" i="1"/>
  <c r="R424" i="1"/>
  <c r="S423" i="1"/>
  <c r="R423" i="1"/>
  <c r="S422" i="1"/>
  <c r="R422" i="1"/>
  <c r="S421" i="1"/>
  <c r="R421" i="1"/>
  <c r="S420" i="1"/>
  <c r="R420" i="1"/>
  <c r="S419" i="1"/>
  <c r="R419" i="1"/>
  <c r="S418" i="1"/>
  <c r="R418" i="1"/>
  <c r="S417" i="1"/>
  <c r="R417" i="1"/>
  <c r="S416" i="1"/>
  <c r="R416" i="1"/>
  <c r="S415" i="1"/>
  <c r="R415" i="1"/>
  <c r="S414" i="1"/>
  <c r="R414" i="1"/>
  <c r="S413" i="1"/>
  <c r="R413" i="1"/>
  <c r="S412" i="1"/>
  <c r="R412" i="1"/>
  <c r="S411" i="1"/>
  <c r="R411" i="1"/>
  <c r="S410" i="1"/>
  <c r="R410" i="1"/>
  <c r="S409" i="1"/>
  <c r="R409" i="1"/>
  <c r="S408" i="1"/>
  <c r="R408" i="1"/>
  <c r="S407" i="1"/>
  <c r="R407" i="1"/>
  <c r="S406" i="1"/>
  <c r="R406" i="1"/>
  <c r="S405" i="1"/>
  <c r="R405" i="1"/>
  <c r="S404" i="1"/>
  <c r="R404" i="1"/>
  <c r="S403" i="1"/>
  <c r="R403" i="1"/>
  <c r="S402" i="1"/>
  <c r="R402" i="1"/>
  <c r="S401" i="1"/>
  <c r="R401" i="1"/>
  <c r="S400" i="1"/>
  <c r="R400" i="1"/>
  <c r="S399" i="1"/>
  <c r="R399" i="1"/>
  <c r="S398" i="1"/>
  <c r="R398" i="1"/>
  <c r="S397" i="1"/>
  <c r="R397" i="1"/>
  <c r="S396" i="1"/>
  <c r="R396" i="1"/>
  <c r="S395" i="1"/>
  <c r="R395" i="1"/>
  <c r="S394" i="1"/>
  <c r="R394" i="1"/>
  <c r="S393" i="1"/>
  <c r="R393" i="1"/>
  <c r="S392" i="1"/>
  <c r="R392" i="1"/>
  <c r="S391" i="1"/>
  <c r="R391" i="1"/>
  <c r="S390" i="1"/>
  <c r="R390" i="1"/>
  <c r="S389" i="1"/>
  <c r="R389" i="1"/>
  <c r="S388" i="1"/>
  <c r="R388" i="1"/>
  <c r="S387" i="1"/>
  <c r="R387" i="1"/>
  <c r="S386" i="1"/>
  <c r="R386" i="1"/>
  <c r="S385" i="1"/>
  <c r="R385" i="1"/>
  <c r="S384" i="1"/>
  <c r="R384" i="1"/>
  <c r="S383" i="1"/>
  <c r="R383" i="1"/>
  <c r="S382" i="1"/>
  <c r="R382" i="1"/>
  <c r="S381" i="1"/>
  <c r="R381" i="1"/>
  <c r="S380" i="1"/>
  <c r="R380" i="1"/>
  <c r="S379" i="1"/>
  <c r="R379" i="1"/>
  <c r="S378" i="1"/>
  <c r="R378" i="1"/>
  <c r="S377" i="1"/>
  <c r="R377" i="1"/>
  <c r="S376" i="1"/>
  <c r="R376" i="1"/>
  <c r="S375" i="1"/>
  <c r="R375" i="1"/>
  <c r="S374" i="1"/>
  <c r="R374" i="1"/>
  <c r="S373" i="1"/>
  <c r="R373" i="1"/>
  <c r="S372" i="1"/>
  <c r="R372" i="1"/>
  <c r="S371" i="1"/>
  <c r="R371" i="1"/>
  <c r="S370" i="1"/>
  <c r="R370" i="1"/>
  <c r="S369" i="1"/>
  <c r="R369" i="1"/>
  <c r="S368" i="1"/>
  <c r="R368" i="1"/>
  <c r="S367" i="1"/>
  <c r="R367" i="1"/>
  <c r="S366" i="1"/>
  <c r="R366" i="1"/>
  <c r="S365" i="1"/>
  <c r="R365" i="1"/>
  <c r="S364" i="1"/>
  <c r="R364" i="1"/>
  <c r="S363" i="1"/>
  <c r="R363" i="1"/>
  <c r="S362" i="1"/>
  <c r="R362" i="1"/>
  <c r="S361" i="1"/>
  <c r="R361" i="1"/>
  <c r="S360" i="1"/>
  <c r="R360" i="1"/>
  <c r="S359" i="1"/>
  <c r="R359" i="1"/>
  <c r="S358" i="1"/>
  <c r="R358" i="1"/>
  <c r="S357" i="1"/>
  <c r="R357" i="1"/>
  <c r="S356" i="1"/>
  <c r="R356" i="1"/>
  <c r="S355" i="1"/>
  <c r="R355" i="1"/>
  <c r="S354" i="1"/>
  <c r="R354" i="1"/>
  <c r="S353" i="1"/>
  <c r="R353" i="1"/>
  <c r="S352" i="1"/>
  <c r="R352" i="1"/>
  <c r="S351" i="1"/>
  <c r="R351" i="1"/>
  <c r="S350" i="1"/>
  <c r="R350" i="1"/>
  <c r="S349" i="1"/>
  <c r="R349" i="1"/>
  <c r="S348" i="1"/>
  <c r="R348" i="1"/>
  <c r="S347" i="1"/>
  <c r="R347" i="1"/>
  <c r="S346" i="1"/>
  <c r="R346" i="1"/>
  <c r="S345" i="1"/>
  <c r="R345" i="1"/>
  <c r="S344" i="1"/>
  <c r="R344" i="1"/>
  <c r="S343" i="1"/>
  <c r="R343" i="1"/>
  <c r="S342" i="1"/>
  <c r="R342" i="1"/>
  <c r="S341" i="1"/>
  <c r="R341" i="1"/>
  <c r="S340" i="1"/>
  <c r="R340" i="1"/>
  <c r="S339" i="1"/>
  <c r="R339" i="1"/>
  <c r="S338" i="1"/>
  <c r="R338" i="1"/>
  <c r="S337" i="1"/>
  <c r="R337" i="1"/>
  <c r="S336" i="1"/>
  <c r="R336" i="1"/>
  <c r="S335" i="1"/>
  <c r="R335" i="1"/>
  <c r="S334" i="1"/>
  <c r="R334" i="1"/>
  <c r="S333" i="1"/>
  <c r="R333" i="1"/>
  <c r="S332" i="1"/>
  <c r="R332" i="1"/>
  <c r="S331" i="1"/>
  <c r="R331" i="1"/>
  <c r="S330" i="1"/>
  <c r="R330" i="1"/>
  <c r="S329" i="1"/>
  <c r="R329" i="1"/>
  <c r="S328" i="1"/>
  <c r="R328" i="1"/>
  <c r="S327" i="1"/>
  <c r="R327" i="1"/>
  <c r="S326" i="1"/>
  <c r="R326" i="1"/>
  <c r="S325" i="1"/>
  <c r="R325" i="1"/>
  <c r="S324" i="1"/>
  <c r="R324" i="1"/>
  <c r="S323" i="1"/>
  <c r="R323" i="1"/>
  <c r="S322" i="1"/>
  <c r="R322" i="1"/>
  <c r="S321" i="1"/>
  <c r="R321" i="1"/>
  <c r="S320" i="1"/>
  <c r="R320" i="1"/>
  <c r="S319" i="1"/>
  <c r="R319" i="1"/>
  <c r="S318" i="1"/>
  <c r="R318" i="1"/>
  <c r="S317" i="1"/>
  <c r="R317" i="1"/>
  <c r="S316" i="1"/>
  <c r="R316" i="1"/>
  <c r="S315" i="1"/>
  <c r="R315" i="1"/>
  <c r="S314" i="1"/>
  <c r="R314" i="1"/>
  <c r="S313" i="1"/>
  <c r="R313" i="1"/>
  <c r="S312" i="1"/>
  <c r="R312" i="1"/>
  <c r="S311" i="1"/>
  <c r="R311" i="1"/>
  <c r="S310" i="1"/>
  <c r="R310" i="1"/>
  <c r="S309" i="1"/>
  <c r="R309" i="1"/>
  <c r="S308" i="1"/>
  <c r="R308" i="1"/>
  <c r="S307" i="1"/>
  <c r="R307" i="1"/>
  <c r="S306" i="1"/>
  <c r="R306" i="1"/>
  <c r="S305" i="1"/>
  <c r="R305" i="1"/>
  <c r="S304" i="1"/>
  <c r="R304" i="1"/>
  <c r="S303" i="1"/>
  <c r="R303" i="1"/>
  <c r="S302" i="1"/>
  <c r="R302" i="1"/>
  <c r="S301" i="1"/>
  <c r="R301" i="1"/>
  <c r="S300" i="1"/>
  <c r="R300" i="1"/>
  <c r="S299" i="1"/>
  <c r="R299" i="1"/>
  <c r="S298" i="1"/>
  <c r="R298" i="1"/>
  <c r="S297" i="1"/>
  <c r="R297" i="1"/>
  <c r="S296" i="1"/>
  <c r="R296" i="1"/>
  <c r="S295" i="1"/>
  <c r="R295" i="1"/>
  <c r="S294" i="1"/>
  <c r="R294" i="1"/>
  <c r="S293" i="1"/>
  <c r="R293" i="1"/>
  <c r="S292" i="1"/>
  <c r="R292" i="1"/>
  <c r="S291" i="1"/>
  <c r="R291" i="1"/>
  <c r="S290" i="1"/>
  <c r="R290" i="1"/>
  <c r="S289" i="1"/>
  <c r="R289" i="1"/>
  <c r="S288" i="1"/>
  <c r="R288" i="1"/>
  <c r="S287" i="1"/>
  <c r="R287" i="1"/>
  <c r="S286" i="1"/>
  <c r="R286" i="1"/>
  <c r="S285" i="1"/>
  <c r="R285" i="1"/>
  <c r="S284" i="1"/>
  <c r="R284" i="1"/>
  <c r="S283" i="1"/>
  <c r="R283" i="1"/>
  <c r="S282" i="1"/>
  <c r="R282" i="1"/>
  <c r="S281" i="1"/>
  <c r="R281" i="1"/>
  <c r="S280" i="1"/>
  <c r="R280" i="1"/>
  <c r="S279" i="1"/>
  <c r="R279" i="1"/>
  <c r="S278" i="1"/>
  <c r="R278" i="1"/>
  <c r="S277" i="1"/>
  <c r="R277" i="1"/>
  <c r="S276" i="1"/>
  <c r="R276" i="1"/>
  <c r="S275" i="1"/>
  <c r="R275" i="1"/>
  <c r="S274" i="1"/>
  <c r="R274" i="1"/>
  <c r="S273" i="1"/>
  <c r="R273" i="1"/>
  <c r="S272" i="1"/>
  <c r="R272" i="1"/>
  <c r="S271" i="1"/>
  <c r="R271" i="1"/>
  <c r="S270" i="1"/>
  <c r="R270" i="1"/>
  <c r="S269" i="1"/>
  <c r="R269" i="1"/>
  <c r="S268" i="1"/>
  <c r="R268" i="1"/>
  <c r="S267" i="1"/>
  <c r="R267" i="1"/>
  <c r="S266" i="1"/>
  <c r="R266" i="1"/>
  <c r="S265" i="1"/>
  <c r="R265" i="1"/>
  <c r="S264" i="1"/>
  <c r="R264" i="1"/>
  <c r="S263" i="1"/>
  <c r="R263" i="1"/>
  <c r="S262" i="1"/>
  <c r="R262" i="1"/>
  <c r="S261" i="1"/>
  <c r="R261" i="1"/>
  <c r="S260" i="1"/>
  <c r="R260" i="1"/>
  <c r="S259" i="1"/>
  <c r="R259" i="1"/>
  <c r="S258" i="1"/>
  <c r="R258" i="1"/>
  <c r="S257" i="1"/>
  <c r="R257" i="1"/>
  <c r="S256" i="1"/>
  <c r="R256" i="1"/>
  <c r="S255" i="1"/>
  <c r="R255" i="1"/>
  <c r="S254" i="1"/>
  <c r="R254" i="1"/>
  <c r="S253" i="1"/>
  <c r="R253" i="1"/>
  <c r="S252" i="1"/>
  <c r="R252" i="1"/>
  <c r="S251" i="1"/>
  <c r="R251" i="1"/>
  <c r="S250" i="1"/>
  <c r="R250" i="1"/>
  <c r="S249" i="1"/>
  <c r="R249" i="1"/>
  <c r="S248" i="1"/>
  <c r="R248" i="1"/>
  <c r="S247" i="1"/>
  <c r="R247" i="1"/>
  <c r="S246" i="1"/>
  <c r="R246" i="1"/>
  <c r="S245" i="1"/>
  <c r="R245" i="1"/>
  <c r="S244" i="1"/>
  <c r="R244" i="1"/>
  <c r="S243" i="1"/>
  <c r="R243" i="1"/>
  <c r="S242" i="1"/>
  <c r="R242" i="1"/>
  <c r="S241" i="1"/>
  <c r="R241" i="1"/>
  <c r="S240" i="1"/>
  <c r="R240" i="1"/>
  <c r="S239" i="1"/>
  <c r="R239" i="1"/>
  <c r="S238" i="1"/>
  <c r="R238" i="1"/>
  <c r="S237" i="1"/>
  <c r="R237" i="1"/>
  <c r="S236" i="1"/>
  <c r="R236" i="1"/>
  <c r="S235" i="1"/>
  <c r="R235" i="1"/>
  <c r="S234" i="1"/>
  <c r="R234" i="1"/>
  <c r="S233" i="1"/>
  <c r="R233" i="1"/>
  <c r="S232" i="1"/>
  <c r="R232" i="1"/>
  <c r="S231" i="1"/>
  <c r="R231" i="1"/>
  <c r="S230" i="1"/>
  <c r="R230" i="1"/>
  <c r="S229" i="1"/>
  <c r="R229" i="1"/>
  <c r="S228" i="1"/>
  <c r="R228" i="1"/>
  <c r="S227" i="1"/>
  <c r="R227" i="1"/>
  <c r="S226" i="1"/>
  <c r="R226" i="1"/>
  <c r="S225" i="1"/>
  <c r="R225" i="1"/>
  <c r="S224" i="1"/>
  <c r="R224" i="1"/>
  <c r="S223" i="1"/>
  <c r="R223" i="1"/>
  <c r="S222" i="1"/>
  <c r="R222" i="1"/>
  <c r="S221" i="1"/>
  <c r="R221" i="1"/>
  <c r="S220" i="1"/>
  <c r="R220" i="1"/>
  <c r="S219" i="1"/>
  <c r="R219" i="1"/>
  <c r="S218" i="1"/>
  <c r="R218" i="1"/>
  <c r="S217" i="1"/>
  <c r="R217" i="1"/>
  <c r="S216" i="1"/>
  <c r="R216" i="1"/>
  <c r="S215" i="1"/>
  <c r="R215" i="1"/>
  <c r="S214" i="1"/>
  <c r="R214" i="1"/>
  <c r="S213" i="1"/>
  <c r="R213" i="1"/>
  <c r="S212" i="1"/>
  <c r="R212" i="1"/>
  <c r="S211" i="1"/>
  <c r="R211" i="1"/>
  <c r="S210" i="1"/>
  <c r="R210" i="1"/>
  <c r="S209" i="1"/>
  <c r="R209" i="1"/>
  <c r="S208" i="1"/>
  <c r="R208" i="1"/>
  <c r="S207" i="1"/>
  <c r="R207" i="1"/>
  <c r="S206" i="1"/>
  <c r="R206" i="1"/>
  <c r="S205" i="1"/>
  <c r="R205" i="1"/>
  <c r="S204" i="1"/>
  <c r="R204" i="1"/>
  <c r="S203" i="1"/>
  <c r="R203" i="1"/>
  <c r="S202" i="1"/>
  <c r="R202" i="1"/>
  <c r="S201" i="1"/>
  <c r="R201" i="1"/>
  <c r="S200" i="1"/>
  <c r="R200" i="1"/>
  <c r="S199" i="1"/>
  <c r="R199" i="1"/>
  <c r="S198" i="1"/>
  <c r="R198" i="1"/>
  <c r="S197" i="1"/>
  <c r="R197" i="1"/>
  <c r="S196" i="1"/>
  <c r="R196" i="1"/>
  <c r="S195" i="1"/>
  <c r="R195" i="1"/>
  <c r="S194" i="1"/>
  <c r="R194" i="1"/>
  <c r="S193" i="1"/>
  <c r="R193" i="1"/>
  <c r="S192" i="1"/>
  <c r="R192" i="1"/>
  <c r="S191" i="1"/>
  <c r="R191" i="1"/>
  <c r="S190" i="1"/>
  <c r="R190" i="1"/>
  <c r="S189" i="1"/>
  <c r="R189" i="1"/>
  <c r="S188" i="1"/>
  <c r="R188" i="1"/>
  <c r="S187" i="1"/>
  <c r="R187" i="1"/>
  <c r="S186" i="1"/>
  <c r="R186" i="1"/>
  <c r="S185" i="1"/>
  <c r="R185" i="1"/>
  <c r="S184" i="1"/>
  <c r="R184" i="1"/>
  <c r="S183" i="1"/>
  <c r="R183" i="1"/>
  <c r="S182" i="1"/>
  <c r="R182" i="1"/>
  <c r="S181" i="1"/>
  <c r="R181" i="1"/>
  <c r="S180" i="1"/>
  <c r="R180" i="1"/>
  <c r="S179" i="1"/>
  <c r="R179" i="1"/>
  <c r="S178" i="1"/>
  <c r="R178" i="1"/>
  <c r="S177" i="1"/>
  <c r="R177" i="1"/>
  <c r="S176" i="1"/>
  <c r="R176" i="1"/>
  <c r="S175" i="1"/>
  <c r="R175" i="1"/>
  <c r="S174" i="1"/>
  <c r="R174" i="1"/>
  <c r="S173" i="1"/>
  <c r="R173" i="1"/>
  <c r="S172" i="1"/>
  <c r="R172" i="1"/>
  <c r="S171" i="1"/>
  <c r="R171" i="1"/>
  <c r="S170" i="1"/>
  <c r="R170" i="1"/>
  <c r="S169" i="1"/>
  <c r="R169" i="1"/>
  <c r="S168" i="1"/>
  <c r="R168" i="1"/>
  <c r="S167" i="1"/>
  <c r="R167" i="1"/>
  <c r="S166" i="1"/>
  <c r="R166" i="1"/>
  <c r="S165" i="1"/>
  <c r="R165" i="1"/>
  <c r="S164" i="1"/>
  <c r="R164" i="1"/>
  <c r="S163" i="1"/>
  <c r="R163" i="1"/>
  <c r="S162" i="1"/>
  <c r="R162" i="1"/>
  <c r="S161" i="1"/>
  <c r="R161" i="1"/>
  <c r="S160" i="1"/>
  <c r="R160" i="1"/>
  <c r="S159" i="1"/>
  <c r="R159" i="1"/>
  <c r="S158" i="1"/>
  <c r="R158" i="1"/>
  <c r="S157" i="1"/>
  <c r="R157" i="1"/>
  <c r="S156" i="1"/>
  <c r="R156" i="1"/>
  <c r="S155" i="1"/>
  <c r="R155" i="1"/>
  <c r="S154" i="1"/>
  <c r="R154" i="1"/>
  <c r="S153" i="1"/>
  <c r="R153" i="1"/>
  <c r="S152" i="1"/>
  <c r="R152" i="1"/>
  <c r="S151" i="1"/>
  <c r="R151" i="1"/>
  <c r="S150" i="1"/>
  <c r="R150" i="1"/>
  <c r="S149" i="1"/>
  <c r="R149" i="1"/>
  <c r="S148" i="1"/>
  <c r="R148" i="1"/>
  <c r="S147" i="1"/>
  <c r="R147" i="1"/>
  <c r="S146" i="1"/>
  <c r="R146" i="1"/>
  <c r="S145" i="1"/>
  <c r="R145" i="1"/>
  <c r="S144" i="1"/>
  <c r="R144" i="1"/>
  <c r="S143" i="1"/>
  <c r="R143" i="1"/>
  <c r="S142" i="1"/>
  <c r="R142" i="1"/>
  <c r="S141" i="1"/>
  <c r="R141" i="1"/>
  <c r="S140" i="1"/>
  <c r="R140" i="1"/>
  <c r="S139" i="1"/>
  <c r="R139" i="1"/>
  <c r="S138" i="1"/>
  <c r="R138" i="1"/>
  <c r="S137" i="1"/>
  <c r="R137" i="1"/>
  <c r="S136" i="1"/>
  <c r="R136" i="1"/>
  <c r="S135" i="1"/>
  <c r="R135" i="1"/>
  <c r="S134" i="1"/>
  <c r="R134" i="1"/>
  <c r="S133" i="1"/>
  <c r="R133" i="1"/>
  <c r="S132" i="1"/>
  <c r="R132" i="1"/>
  <c r="S131" i="1"/>
  <c r="R131" i="1"/>
  <c r="S130" i="1"/>
  <c r="R130" i="1"/>
  <c r="S129" i="1"/>
  <c r="R129" i="1"/>
  <c r="S128" i="1"/>
  <c r="R128" i="1"/>
  <c r="S127" i="1"/>
  <c r="R127" i="1"/>
  <c r="S126" i="1"/>
  <c r="R126" i="1"/>
  <c r="S125" i="1"/>
  <c r="R125" i="1"/>
  <c r="S124" i="1"/>
  <c r="R124" i="1"/>
  <c r="S123" i="1"/>
  <c r="R123" i="1"/>
  <c r="S122" i="1"/>
  <c r="R122" i="1"/>
  <c r="S121" i="1"/>
  <c r="R121" i="1"/>
  <c r="S120" i="1"/>
  <c r="R120" i="1"/>
  <c r="S119" i="1"/>
  <c r="R119" i="1"/>
  <c r="S118" i="1"/>
  <c r="R118" i="1"/>
  <c r="S117" i="1"/>
  <c r="R117" i="1"/>
  <c r="S116" i="1"/>
  <c r="R116" i="1"/>
  <c r="S115" i="1"/>
  <c r="R115" i="1"/>
  <c r="S114" i="1"/>
  <c r="R114" i="1"/>
  <c r="S113" i="1"/>
  <c r="R113" i="1"/>
  <c r="S112" i="1"/>
  <c r="R112" i="1"/>
  <c r="S111" i="1"/>
  <c r="R111" i="1"/>
  <c r="S110" i="1"/>
  <c r="R110" i="1"/>
  <c r="S109" i="1"/>
  <c r="R109" i="1"/>
  <c r="S108" i="1"/>
  <c r="R108" i="1"/>
  <c r="S107" i="1"/>
  <c r="R107" i="1"/>
  <c r="S106" i="1"/>
  <c r="R106" i="1"/>
  <c r="S105" i="1"/>
  <c r="R105" i="1"/>
  <c r="S104" i="1"/>
  <c r="R104" i="1"/>
  <c r="S103" i="1"/>
  <c r="R103" i="1"/>
  <c r="S102" i="1"/>
  <c r="R102" i="1"/>
  <c r="S101" i="1"/>
  <c r="R101" i="1"/>
  <c r="S100" i="1"/>
  <c r="R100" i="1"/>
  <c r="S99" i="1"/>
  <c r="R99" i="1"/>
  <c r="S98" i="1"/>
  <c r="R98" i="1"/>
  <c r="S97" i="1"/>
  <c r="R97" i="1"/>
  <c r="S96" i="1"/>
  <c r="R96" i="1"/>
  <c r="S95" i="1"/>
  <c r="R95" i="1"/>
  <c r="S94" i="1"/>
  <c r="R94" i="1"/>
  <c r="S93" i="1"/>
  <c r="R93" i="1"/>
  <c r="S92" i="1"/>
  <c r="R92" i="1"/>
  <c r="S91" i="1"/>
  <c r="R91" i="1"/>
  <c r="S90" i="1"/>
  <c r="R90" i="1"/>
  <c r="S89" i="1"/>
  <c r="R89" i="1"/>
  <c r="S88" i="1"/>
  <c r="R88" i="1"/>
  <c r="S87" i="1"/>
  <c r="R87" i="1"/>
  <c r="S86" i="1"/>
  <c r="R86" i="1"/>
  <c r="S85" i="1"/>
  <c r="R85" i="1"/>
  <c r="S84" i="1"/>
  <c r="R84" i="1"/>
  <c r="S83" i="1"/>
  <c r="R83" i="1"/>
  <c r="S82" i="1"/>
  <c r="R82" i="1"/>
  <c r="S81" i="1"/>
  <c r="R81" i="1"/>
  <c r="S80" i="1"/>
  <c r="R80" i="1"/>
  <c r="S79" i="1"/>
  <c r="R79" i="1"/>
  <c r="S78" i="1"/>
  <c r="R78" i="1"/>
  <c r="S77" i="1"/>
  <c r="R77" i="1"/>
  <c r="S76" i="1"/>
  <c r="R76" i="1"/>
  <c r="S75" i="1"/>
  <c r="R75" i="1"/>
  <c r="S74" i="1"/>
  <c r="R74" i="1"/>
  <c r="S73" i="1"/>
  <c r="R73" i="1"/>
  <c r="S72" i="1"/>
  <c r="R72" i="1"/>
  <c r="S71" i="1"/>
  <c r="R71" i="1"/>
  <c r="S70" i="1"/>
  <c r="R70" i="1"/>
  <c r="S69" i="1"/>
  <c r="R69" i="1"/>
  <c r="S68" i="1"/>
  <c r="R68" i="1"/>
  <c r="S67" i="1"/>
  <c r="R67" i="1"/>
  <c r="S66" i="1"/>
  <c r="R66" i="1"/>
  <c r="S65" i="1"/>
  <c r="R65" i="1"/>
  <c r="S64" i="1"/>
  <c r="R64" i="1"/>
  <c r="S63" i="1"/>
  <c r="R63" i="1"/>
  <c r="S62" i="1"/>
  <c r="R62" i="1"/>
  <c r="S61" i="1"/>
  <c r="R61" i="1"/>
  <c r="S60" i="1"/>
  <c r="R60" i="1"/>
  <c r="S59" i="1"/>
  <c r="R59" i="1"/>
  <c r="S58" i="1"/>
  <c r="R58" i="1"/>
  <c r="S57" i="1"/>
  <c r="R57" i="1"/>
  <c r="S56" i="1"/>
  <c r="R56" i="1"/>
  <c r="S55" i="1"/>
  <c r="R55" i="1"/>
  <c r="S54" i="1"/>
  <c r="R54" i="1"/>
  <c r="S53" i="1"/>
  <c r="R53" i="1"/>
  <c r="S52" i="1"/>
  <c r="R52" i="1"/>
  <c r="S51" i="1"/>
  <c r="R51" i="1"/>
  <c r="S50" i="1"/>
  <c r="R50" i="1"/>
  <c r="S49" i="1"/>
  <c r="R49" i="1"/>
  <c r="S48" i="1"/>
  <c r="R48" i="1"/>
  <c r="S47" i="1"/>
  <c r="R47" i="1"/>
  <c r="S46" i="1"/>
  <c r="R46" i="1"/>
  <c r="S45" i="1"/>
  <c r="R45" i="1"/>
  <c r="S44" i="1"/>
  <c r="R44" i="1"/>
  <c r="S43" i="1"/>
  <c r="R43" i="1"/>
  <c r="S42" i="1"/>
  <c r="R42" i="1"/>
  <c r="S41" i="1"/>
  <c r="R41" i="1"/>
  <c r="S40" i="1"/>
  <c r="R40" i="1"/>
  <c r="S39" i="1"/>
  <c r="R39" i="1"/>
  <c r="S38" i="1"/>
  <c r="R38" i="1"/>
  <c r="S37" i="1"/>
  <c r="R37" i="1"/>
  <c r="S36" i="1"/>
  <c r="R36" i="1"/>
  <c r="S35" i="1"/>
  <c r="R35" i="1"/>
  <c r="S34" i="1"/>
  <c r="R34" i="1"/>
  <c r="S33" i="1"/>
  <c r="R33" i="1"/>
  <c r="S32" i="1"/>
  <c r="R32" i="1"/>
  <c r="S31" i="1"/>
  <c r="R31" i="1"/>
  <c r="S30" i="1"/>
  <c r="R30" i="1"/>
  <c r="S29" i="1"/>
  <c r="R29" i="1"/>
  <c r="S28" i="1"/>
  <c r="R28" i="1"/>
  <c r="S27" i="1"/>
  <c r="R27" i="1"/>
  <c r="S26" i="1"/>
  <c r="R26" i="1"/>
  <c r="S25" i="1"/>
  <c r="R25" i="1"/>
  <c r="S24" i="1"/>
  <c r="R24" i="1"/>
  <c r="S23" i="1"/>
  <c r="R23" i="1"/>
  <c r="S22" i="1"/>
  <c r="R22" i="1"/>
  <c r="S21" i="1"/>
  <c r="R21" i="1"/>
  <c r="S20" i="1"/>
  <c r="R20" i="1"/>
  <c r="S19" i="1"/>
  <c r="R19" i="1"/>
  <c r="S18" i="1"/>
  <c r="R18" i="1"/>
  <c r="S17" i="1"/>
  <c r="R17" i="1"/>
  <c r="S16" i="1"/>
  <c r="R16" i="1"/>
  <c r="S15" i="1"/>
  <c r="R15" i="1"/>
  <c r="S14" i="1"/>
  <c r="R14" i="1"/>
  <c r="S13" i="1"/>
  <c r="R13" i="1"/>
  <c r="S12" i="1"/>
  <c r="R12" i="1"/>
  <c r="S11" i="1"/>
  <c r="R11" i="1"/>
  <c r="S10" i="1"/>
  <c r="R10" i="1"/>
  <c r="S9" i="1"/>
  <c r="R9" i="1"/>
  <c r="S8" i="1"/>
  <c r="R8" i="1"/>
  <c r="S7" i="1"/>
  <c r="R7" i="1"/>
  <c r="G6" i="1"/>
  <c r="H6" i="1"/>
  <c r="D6" i="1"/>
  <c r="E6" i="1"/>
  <c r="I6" i="1"/>
  <c r="F6" i="1"/>
  <c r="B6" i="1" a="1"/>
  <c r="C6" i="1"/>
  <c r="C2" i="1"/>
  <c r="AG6" i="1"/>
  <c r="K6" i="1"/>
  <c r="J6" i="1"/>
  <c r="C2" i="2" l="1"/>
  <c r="Q18" i="2"/>
  <c r="Q10" i="2"/>
  <c r="O22" i="2"/>
  <c r="O14" i="2"/>
  <c r="O6" i="2"/>
  <c r="M18" i="2"/>
  <c r="M10" i="2"/>
  <c r="K22" i="2"/>
  <c r="K14" i="2"/>
  <c r="K6" i="2"/>
  <c r="I18" i="2"/>
  <c r="I10" i="2"/>
  <c r="G22" i="2"/>
  <c r="G14" i="2"/>
  <c r="G6" i="2"/>
  <c r="E18" i="2"/>
  <c r="E10" i="2"/>
  <c r="C22" i="2"/>
  <c r="C14" i="2"/>
  <c r="C6" i="2"/>
  <c r="O23" i="2"/>
  <c r="K7" i="2"/>
  <c r="G7" i="2"/>
  <c r="Q25" i="2"/>
  <c r="Q17" i="2"/>
  <c r="Q9" i="2"/>
  <c r="O21" i="2"/>
  <c r="O13" i="2"/>
  <c r="M25" i="2"/>
  <c r="M17" i="2"/>
  <c r="M9" i="2"/>
  <c r="K21" i="2"/>
  <c r="K13" i="2"/>
  <c r="I25" i="2"/>
  <c r="I17" i="2"/>
  <c r="I9" i="2"/>
  <c r="G21" i="2"/>
  <c r="G13" i="2"/>
  <c r="E25" i="2"/>
  <c r="E17" i="2"/>
  <c r="E9" i="2"/>
  <c r="C21" i="2"/>
  <c r="C13" i="2"/>
  <c r="O7" i="2"/>
  <c r="G15" i="2"/>
  <c r="Q24" i="2"/>
  <c r="Q16" i="2"/>
  <c r="Q8" i="2"/>
  <c r="O20" i="2"/>
  <c r="O12" i="2"/>
  <c r="M24" i="2"/>
  <c r="M16" i="2"/>
  <c r="M8" i="2"/>
  <c r="K20" i="2"/>
  <c r="K12" i="2"/>
  <c r="I24" i="2"/>
  <c r="I16" i="2"/>
  <c r="I8" i="2"/>
  <c r="G20" i="2"/>
  <c r="G12" i="2"/>
  <c r="E24" i="2"/>
  <c r="E16" i="2"/>
  <c r="E8" i="2"/>
  <c r="C20" i="2"/>
  <c r="C12" i="2"/>
  <c r="O15" i="2"/>
  <c r="I19" i="2"/>
  <c r="E19" i="2"/>
  <c r="Q23" i="2"/>
  <c r="Q15" i="2"/>
  <c r="Q7" i="2"/>
  <c r="O19" i="2"/>
  <c r="O11" i="2"/>
  <c r="M23" i="2"/>
  <c r="M15" i="2"/>
  <c r="M7" i="2"/>
  <c r="K19" i="2"/>
  <c r="K11" i="2"/>
  <c r="I23" i="2"/>
  <c r="I15" i="2"/>
  <c r="I7" i="2"/>
  <c r="G19" i="2"/>
  <c r="G11" i="2"/>
  <c r="E23" i="2"/>
  <c r="E15" i="2"/>
  <c r="E7" i="2"/>
  <c r="C19" i="2"/>
  <c r="C11" i="2"/>
  <c r="C10" i="2"/>
  <c r="K15" i="2"/>
  <c r="E11" i="2"/>
  <c r="Q22" i="2"/>
  <c r="Q14" i="2"/>
  <c r="Q6" i="2"/>
  <c r="O18" i="2"/>
  <c r="O10" i="2"/>
  <c r="M22" i="2"/>
  <c r="M14" i="2"/>
  <c r="M6" i="2"/>
  <c r="K18" i="2"/>
  <c r="K10" i="2"/>
  <c r="I22" i="2"/>
  <c r="I14" i="2"/>
  <c r="I6" i="2"/>
  <c r="G18" i="2"/>
  <c r="G10" i="2"/>
  <c r="E22" i="2"/>
  <c r="E14" i="2"/>
  <c r="E6" i="2"/>
  <c r="C18" i="2"/>
  <c r="M19" i="2"/>
  <c r="G23" i="2"/>
  <c r="C7" i="2"/>
  <c r="Q21" i="2"/>
  <c r="Q13" i="2"/>
  <c r="O25" i="2"/>
  <c r="O17" i="2"/>
  <c r="O9" i="2"/>
  <c r="M21" i="2"/>
  <c r="M13" i="2"/>
  <c r="K25" i="2"/>
  <c r="K17" i="2"/>
  <c r="K9" i="2"/>
  <c r="I21" i="2"/>
  <c r="I13" i="2"/>
  <c r="G25" i="2"/>
  <c r="G17" i="2"/>
  <c r="G9" i="2"/>
  <c r="E21" i="2"/>
  <c r="E13" i="2"/>
  <c r="C25" i="2"/>
  <c r="C17" i="2"/>
  <c r="C9" i="2"/>
  <c r="Q11" i="2"/>
  <c r="K23" i="2"/>
  <c r="C23" i="2"/>
  <c r="Q20" i="2"/>
  <c r="Q12" i="2"/>
  <c r="O24" i="2"/>
  <c r="O16" i="2"/>
  <c r="O8" i="2"/>
  <c r="M20" i="2"/>
  <c r="M12" i="2"/>
  <c r="K24" i="2"/>
  <c r="K16" i="2"/>
  <c r="K8" i="2"/>
  <c r="I20" i="2"/>
  <c r="I12" i="2"/>
  <c r="G24" i="2"/>
  <c r="G16" i="2"/>
  <c r="G8" i="2"/>
  <c r="E20" i="2"/>
  <c r="E12" i="2"/>
  <c r="C24" i="2"/>
  <c r="C16" i="2"/>
  <c r="C8" i="2"/>
  <c r="Q19" i="2"/>
  <c r="M11" i="2"/>
  <c r="I11" i="2"/>
  <c r="C15" i="2"/>
  <c r="B6" i="1"/>
  <c r="AX5" i="1"/>
  <c r="X5" i="1"/>
  <c r="AW5" i="1"/>
  <c r="AG5" i="1"/>
  <c r="BF5" i="1"/>
  <c r="AF5" i="1"/>
  <c r="BE5" i="1"/>
  <c r="Q5" i="1"/>
  <c r="AO5" i="1"/>
  <c r="P5" i="1"/>
  <c r="AN5" i="1"/>
  <c r="Y5" i="1"/>
  <c r="AF6" i="1"/>
  <c r="AN6" i="1"/>
  <c r="X6" i="1"/>
  <c r="AW6" i="1"/>
  <c r="Q6" i="1"/>
  <c r="Y6" i="1"/>
  <c r="P6" i="1"/>
  <c r="BE6" i="1"/>
  <c r="AX6" i="1"/>
  <c r="BF6" i="1"/>
  <c r="AO6" i="1"/>
  <c r="F12" i="2" l="1"/>
  <c r="N11" i="2"/>
  <c r="R19" i="2"/>
  <c r="H24" i="2"/>
  <c r="P8" i="2"/>
  <c r="D9" i="2"/>
  <c r="J13" i="2"/>
  <c r="L8" i="2"/>
  <c r="J11" i="2"/>
  <c r="H8" i="2"/>
  <c r="N12" i="2"/>
  <c r="L23" i="2"/>
  <c r="H17" i="2"/>
  <c r="N21" i="2"/>
  <c r="N19" i="2"/>
  <c r="J14" i="2"/>
  <c r="P18" i="2"/>
  <c r="D19" i="2"/>
  <c r="J23" i="2"/>
  <c r="R7" i="2"/>
  <c r="F8" i="2"/>
  <c r="L12" i="2"/>
  <c r="R16" i="2"/>
  <c r="F25" i="2"/>
  <c r="N9" i="2"/>
  <c r="H7" i="2"/>
  <c r="H6" i="2"/>
  <c r="N10" i="2"/>
  <c r="H16" i="2"/>
  <c r="N20" i="2"/>
  <c r="R11" i="2"/>
  <c r="H25" i="2"/>
  <c r="P9" i="2"/>
  <c r="D18" i="2"/>
  <c r="J22" i="2"/>
  <c r="R6" i="2"/>
  <c r="F7" i="2"/>
  <c r="L11" i="2"/>
  <c r="R15" i="2"/>
  <c r="F16" i="2"/>
  <c r="L20" i="2"/>
  <c r="R24" i="2"/>
  <c r="H13" i="2"/>
  <c r="N17" i="2"/>
  <c r="L7" i="2"/>
  <c r="H14" i="2"/>
  <c r="N18" i="2"/>
  <c r="P17" i="2"/>
  <c r="F6" i="2"/>
  <c r="L10" i="2"/>
  <c r="R14" i="2"/>
  <c r="F15" i="2"/>
  <c r="L19" i="2"/>
  <c r="R23" i="2"/>
  <c r="F24" i="2"/>
  <c r="N8" i="2"/>
  <c r="H15" i="2"/>
  <c r="H21" i="2"/>
  <c r="N25" i="2"/>
  <c r="P23" i="2"/>
  <c r="H22" i="2"/>
  <c r="P6" i="2"/>
  <c r="D8" i="2"/>
  <c r="J12" i="2"/>
  <c r="P16" i="2"/>
  <c r="D17" i="2"/>
  <c r="J21" i="2"/>
  <c r="P25" i="2"/>
  <c r="F14" i="2"/>
  <c r="L18" i="2"/>
  <c r="R22" i="2"/>
  <c r="F23" i="2"/>
  <c r="N7" i="2"/>
  <c r="F19" i="2"/>
  <c r="H12" i="2"/>
  <c r="N16" i="2"/>
  <c r="P7" i="2"/>
  <c r="J9" i="2"/>
  <c r="P13" i="2"/>
  <c r="D6" i="2"/>
  <c r="J10" i="2"/>
  <c r="P14" i="2"/>
  <c r="J20" i="2"/>
  <c r="P24" i="2"/>
  <c r="D25" i="2"/>
  <c r="L9" i="2"/>
  <c r="R13" i="2"/>
  <c r="F22" i="2"/>
  <c r="N6" i="2"/>
  <c r="F11" i="2"/>
  <c r="H11" i="2"/>
  <c r="N15" i="2"/>
  <c r="J19" i="2"/>
  <c r="H20" i="2"/>
  <c r="N24" i="2"/>
  <c r="D13" i="2"/>
  <c r="J17" i="2"/>
  <c r="P21" i="2"/>
  <c r="D14" i="2"/>
  <c r="J18" i="2"/>
  <c r="P22" i="2"/>
  <c r="R12" i="2"/>
  <c r="F13" i="2"/>
  <c r="L17" i="2"/>
  <c r="R21" i="2"/>
  <c r="H10" i="2"/>
  <c r="N14" i="2"/>
  <c r="L15" i="2"/>
  <c r="H19" i="2"/>
  <c r="N23" i="2"/>
  <c r="P15" i="2"/>
  <c r="J8" i="2"/>
  <c r="P12" i="2"/>
  <c r="D21" i="2"/>
  <c r="J25" i="2"/>
  <c r="R9" i="2"/>
  <c r="D22" i="2"/>
  <c r="L6" i="2"/>
  <c r="R10" i="2"/>
  <c r="D16" i="2"/>
  <c r="L16" i="2"/>
  <c r="R20" i="2"/>
  <c r="F21" i="2"/>
  <c r="L25" i="2"/>
  <c r="D7" i="2"/>
  <c r="H18" i="2"/>
  <c r="N22" i="2"/>
  <c r="D10" i="2"/>
  <c r="J7" i="2"/>
  <c r="P11" i="2"/>
  <c r="D12" i="2"/>
  <c r="J16" i="2"/>
  <c r="P20" i="2"/>
  <c r="F9" i="2"/>
  <c r="L13" i="2"/>
  <c r="R17" i="2"/>
  <c r="F10" i="2"/>
  <c r="L14" i="2"/>
  <c r="R18" i="2"/>
  <c r="D24" i="2"/>
  <c r="D15" i="2"/>
  <c r="F20" i="2"/>
  <c r="L24" i="2"/>
  <c r="D23" i="2"/>
  <c r="H9" i="2"/>
  <c r="N13" i="2"/>
  <c r="H23" i="2"/>
  <c r="J6" i="2"/>
  <c r="P10" i="2"/>
  <c r="D11" i="2"/>
  <c r="J15" i="2"/>
  <c r="P19" i="2"/>
  <c r="D20" i="2"/>
  <c r="J24" i="2"/>
  <c r="R8" i="2"/>
  <c r="F17" i="2"/>
  <c r="L21" i="2"/>
  <c r="R25" i="2"/>
  <c r="F18" i="2"/>
  <c r="L22" i="2"/>
  <c r="AE5" i="1"/>
  <c r="BD5" i="1"/>
  <c r="AV5" i="1"/>
  <c r="W5" i="1"/>
  <c r="AM5" i="1"/>
  <c r="O5" i="1"/>
  <c r="AV6" i="1"/>
  <c r="W6" i="1"/>
  <c r="BD6" i="1"/>
  <c r="O6" i="1"/>
  <c r="AE6" i="1"/>
  <c r="AM6" i="1"/>
  <c r="N5" i="1" l="1"/>
  <c r="AL5" i="1"/>
  <c r="V5" i="1"/>
  <c r="AU5" i="1"/>
  <c r="BC5" i="1"/>
  <c r="AD5" i="1"/>
  <c r="AD6" i="1"/>
  <c r="N6" i="1"/>
  <c r="AU6" i="1"/>
  <c r="AL6" i="1"/>
  <c r="BC6" i="1"/>
  <c r="V6" i="1"/>
  <c r="M5" i="1" l="1"/>
  <c r="AC5" i="1"/>
  <c r="AT5" i="1"/>
  <c r="BB5" i="1"/>
  <c r="U5" i="1"/>
  <c r="AK5" i="1"/>
  <c r="U6" i="1"/>
  <c r="AT6" i="1"/>
  <c r="AK6" i="1"/>
  <c r="AC6" i="1"/>
  <c r="M6" i="1"/>
  <c r="BB6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<sst xmlns="http://schemas.openxmlformats.org/spreadsheetml/2006/main" count="2912" uniqueCount="1313">
  <si>
    <t xml:space="preserve">PREÇO / LUCRO </t>
  </si>
  <si>
    <t>EV / EBITDA</t>
  </si>
  <si>
    <t>PREÇO / VALOR PATRIMONIAL</t>
  </si>
  <si>
    <t>PREÇO / VENDAS</t>
  </si>
  <si>
    <t>Ambev S/A</t>
  </si>
  <si>
    <t>Cervejas e refrigerantes</t>
  </si>
  <si>
    <t>Produtos diversos</t>
  </si>
  <si>
    <t>Serviços financeiros diversos</t>
  </si>
  <si>
    <t>Exploração de imóveis</t>
  </si>
  <si>
    <t>Bancos</t>
  </si>
  <si>
    <t>Bradespar</t>
  </si>
  <si>
    <t>Minerais metálicos</t>
  </si>
  <si>
    <t>Braskem</t>
  </si>
  <si>
    <t>Petroquímicos</t>
  </si>
  <si>
    <t>Carnes e derivados</t>
  </si>
  <si>
    <t>Exploração de rodovias</t>
  </si>
  <si>
    <t>Cemig</t>
  </si>
  <si>
    <t>Energia elétrica</t>
  </si>
  <si>
    <t>Cosan</t>
  </si>
  <si>
    <t>Embraer</t>
  </si>
  <si>
    <t>Material aeronáutico e de defesa</t>
  </si>
  <si>
    <t>Engie Brasil</t>
  </si>
  <si>
    <t>Equatorial</t>
  </si>
  <si>
    <t>Serviços educacionais</t>
  </si>
  <si>
    <t>Papel e celulose</t>
  </si>
  <si>
    <t>Gerdau</t>
  </si>
  <si>
    <t>Siderurgia</t>
  </si>
  <si>
    <t>Transporte aéreo</t>
  </si>
  <si>
    <t>Hypera</t>
  </si>
  <si>
    <t>Medicamentos e outros produtos</t>
  </si>
  <si>
    <t>Itausa</t>
  </si>
  <si>
    <t>Klabin S/A</t>
  </si>
  <si>
    <t>Localiza</t>
  </si>
  <si>
    <t>Aluguel de carros</t>
  </si>
  <si>
    <t>Lojas Renner</t>
  </si>
  <si>
    <t>Magaz Luiza</t>
  </si>
  <si>
    <t>Eletrodomésticos</t>
  </si>
  <si>
    <t>Multiplan</t>
  </si>
  <si>
    <t>Produtos de uso pessoal</t>
  </si>
  <si>
    <t>Alimentos</t>
  </si>
  <si>
    <t>Transporte ferroviário</t>
  </si>
  <si>
    <t>Água e saneamento</t>
  </si>
  <si>
    <t>Telecomunicações</t>
  </si>
  <si>
    <t>Mediana 5 anos</t>
  </si>
  <si>
    <t>Média 5 anos
(valores &gt;0 e &lt;50)</t>
  </si>
  <si>
    <t>Média 5 anos</t>
  </si>
  <si>
    <t>Máximo 5 anos</t>
  </si>
  <si>
    <t>P/VPA atual vs Máximo 5 anos</t>
  </si>
  <si>
    <t>Alimentos diversos</t>
  </si>
  <si>
    <t>CPFL Energia</t>
  </si>
  <si>
    <t>M.Diasbranco</t>
  </si>
  <si>
    <t>Média 5 anos
(valores &gt;0 e &lt;30)</t>
  </si>
  <si>
    <t>D/(D+E) E=Valor Mercado</t>
  </si>
  <si>
    <t>Beta 60 M</t>
  </si>
  <si>
    <t>Cogna ON</t>
  </si>
  <si>
    <t>Exploração refino e distribuição</t>
  </si>
  <si>
    <t>Tecidos vestuário e calçados</t>
  </si>
  <si>
    <t>Azul</t>
  </si>
  <si>
    <t>Americanas</t>
  </si>
  <si>
    <t>Dta. Últ. Cot.:</t>
  </si>
  <si>
    <t>Dta. Pref. Últ. Cot.:</t>
  </si>
  <si>
    <t>Calçados</t>
  </si>
  <si>
    <r>
      <rPr>
        <b/>
        <sz val="10"/>
        <color rgb="FFB1AE2D"/>
        <rFont val="Calibri"/>
        <family val="2"/>
        <scheme val="minor"/>
      </rPr>
      <t xml:space="preserve">← Não </t>
    </r>
    <r>
      <rPr>
        <b/>
        <sz val="10"/>
        <color rgb="FF023A4A"/>
        <rFont val="Calibri"/>
        <family val="2"/>
        <scheme val="minor"/>
      </rPr>
      <t>Modificar</t>
    </r>
  </si>
  <si>
    <r>
      <rPr>
        <b/>
        <sz val="10"/>
        <color rgb="FFB1AE2D"/>
        <rFont val="Calibri"/>
        <family val="2"/>
        <scheme val="minor"/>
      </rPr>
      <t xml:space="preserve">← </t>
    </r>
    <r>
      <rPr>
        <b/>
        <sz val="10"/>
        <color rgb="FF023A4A"/>
        <rFont val="Calibri"/>
        <family val="2"/>
        <scheme val="minor"/>
      </rPr>
      <t>Para alterar a data da</t>
    </r>
    <r>
      <rPr>
        <b/>
        <sz val="10"/>
        <color rgb="FF006B66"/>
        <rFont val="Calibri"/>
        <family val="2"/>
        <scheme val="minor"/>
      </rPr>
      <t xml:space="preserve"> </t>
    </r>
    <r>
      <rPr>
        <b/>
        <sz val="10"/>
        <color rgb="FFB1AE2D"/>
        <rFont val="Calibri"/>
        <family val="2"/>
        <scheme val="minor"/>
      </rPr>
      <t>Célula C2</t>
    </r>
    <r>
      <rPr>
        <b/>
        <sz val="10"/>
        <color rgb="FF023A4A"/>
        <rFont val="Calibri"/>
        <family val="2"/>
        <scheme val="minor"/>
      </rPr>
      <t>, basta digitar na</t>
    </r>
    <r>
      <rPr>
        <b/>
        <sz val="10"/>
        <color rgb="FFB1AE2D"/>
        <rFont val="Calibri"/>
        <family val="2"/>
        <scheme val="minor"/>
      </rPr>
      <t xml:space="preserve"> Célula C3</t>
    </r>
  </si>
  <si>
    <r>
      <t xml:space="preserve">Análise de </t>
    </r>
    <r>
      <rPr>
        <b/>
        <sz val="26"/>
        <color rgb="FFB1AE2D"/>
        <rFont val="Calibri"/>
        <family val="2"/>
        <scheme val="minor"/>
      </rPr>
      <t>Múltiplos de Mercado</t>
    </r>
  </si>
  <si>
    <t>TTEN3&lt;XBSP&gt;</t>
  </si>
  <si>
    <t>QVQP3&lt;XBSP&gt;</t>
  </si>
  <si>
    <t>ABCB4&lt;XBSP&gt;</t>
  </si>
  <si>
    <t>EALT4&lt;XBSP&gt;</t>
  </si>
  <si>
    <t>AERI3&lt;XBSP&gt;</t>
  </si>
  <si>
    <t>AESO3&lt;XBSP&gt;</t>
  </si>
  <si>
    <t>AFLT3&lt;XBSP&gt;</t>
  </si>
  <si>
    <t>AGXY3&lt;XBSP&gt;</t>
  </si>
  <si>
    <t>RPAD5&lt;XBSP&gt;</t>
  </si>
  <si>
    <t>APTI4&lt;XBSP&gt;</t>
  </si>
  <si>
    <t>AALR3&lt;XBSP&gt;</t>
  </si>
  <si>
    <t>ALLD3&lt;XBSP&gt;</t>
  </si>
  <si>
    <t>ALOS3&lt;XBSP&gt;</t>
  </si>
  <si>
    <t>ALPA4&lt;XBSP&gt;</t>
  </si>
  <si>
    <t>AVLL3&lt;XBSP&gt;</t>
  </si>
  <si>
    <t>ALUP11&lt;XBSP&gt;</t>
  </si>
  <si>
    <t>BAZA3&lt;XBSP&gt;</t>
  </si>
  <si>
    <t>ABEV3&lt;XBSP&gt;</t>
  </si>
  <si>
    <t>AMBP3&lt;XBSP&gt;</t>
  </si>
  <si>
    <t>AMER3&lt;XBSP&gt;</t>
  </si>
  <si>
    <t>CBEE3&lt;XBSP&gt;</t>
  </si>
  <si>
    <t>ANIM3&lt;XBSP&gt;</t>
  </si>
  <si>
    <t>ARND3&lt;XBSP&gt;</t>
  </si>
  <si>
    <t>ARML3&lt;XBSP&gt;</t>
  </si>
  <si>
    <t>ASAI3&lt;XBSP&gt;</t>
  </si>
  <si>
    <t>ATED3&lt;XBSP&gt;</t>
  </si>
  <si>
    <t>AURA33&lt;XBSP&gt;</t>
  </si>
  <si>
    <t>AURE3&lt;XBSP&gt;</t>
  </si>
  <si>
    <t>AMOB3&lt;XBSP&gt;</t>
  </si>
  <si>
    <t>AXIA3&lt;XBSP&gt;</t>
  </si>
  <si>
    <t>AZEV4&lt;XBSP&gt;</t>
  </si>
  <si>
    <t>AZTE3&lt;XBSP&gt;</t>
  </si>
  <si>
    <t>AZUL3&lt;XBSP&gt;</t>
  </si>
  <si>
    <t>AZZA3&lt;XBSP&gt;</t>
  </si>
  <si>
    <t>B1003&lt;XBSP&gt;</t>
  </si>
  <si>
    <t>B3SA3&lt;XBSP&gt;</t>
  </si>
  <si>
    <t>BMGB4&lt;XBSP&gt;</t>
  </si>
  <si>
    <t>BGIP4&lt;XBSP&gt;</t>
  </si>
  <si>
    <t>BEES3&lt;XBSP&gt;</t>
  </si>
  <si>
    <t>BPAR3&lt;XBSP&gt;</t>
  </si>
  <si>
    <t>BRSR6&lt;XBSP&gt;</t>
  </si>
  <si>
    <t>BDLL4&lt;XBSP&gt;</t>
  </si>
  <si>
    <t>BALM4&lt;XBSP&gt;</t>
  </si>
  <si>
    <t>BBML3&lt;XBSP&gt;</t>
  </si>
  <si>
    <t>BBSE3&lt;XBSP&gt;</t>
  </si>
  <si>
    <t>BMOB3&lt;XBSP&gt;</t>
  </si>
  <si>
    <t>BETP3&lt;XBSP&gt;</t>
  </si>
  <si>
    <t>BMKS3&lt;XBSP&gt;</t>
  </si>
  <si>
    <t>BIED3&lt;XBSP&gt;</t>
  </si>
  <si>
    <t>BIOM3&lt;XBSP&gt;</t>
  </si>
  <si>
    <t>BLAU3&lt;XBSP&gt;</t>
  </si>
  <si>
    <t>SOJA3&lt;XBSP&gt;</t>
  </si>
  <si>
    <t>BOBR4&lt;XBSP&gt;</t>
  </si>
  <si>
    <t>BRBI11&lt;XBSP&gt;</t>
  </si>
  <si>
    <t>BBDC4&lt;XBSP&gt;</t>
  </si>
  <si>
    <t>BRAP4&lt;XBSP&gt;</t>
  </si>
  <si>
    <t>BBAS3&lt;XBSP&gt;</t>
  </si>
  <si>
    <t>AGRO3&lt;XBSP&gt;</t>
  </si>
  <si>
    <t>BRKM5&lt;XBSP&gt;</t>
  </si>
  <si>
    <t>BRAV3&lt;XBSP&gt;</t>
  </si>
  <si>
    <t>BSLI4&lt;XBSP&gt;</t>
  </si>
  <si>
    <t>BRST3&lt;XBSP&gt;</t>
  </si>
  <si>
    <t>BRQB3&lt;XBSP&gt;</t>
  </si>
  <si>
    <t>BPAC11&lt;XBSP&gt;</t>
  </si>
  <si>
    <t>CXSE3&lt;XBSP&gt;</t>
  </si>
  <si>
    <t>CAMB3&lt;XBSP&gt;</t>
  </si>
  <si>
    <t>CAML3&lt;XBSP&gt;</t>
  </si>
  <si>
    <t>CASN3&lt;XBSP&gt;</t>
  </si>
  <si>
    <t>BHIA3&lt;XBSP&gt;</t>
  </si>
  <si>
    <t>CBAV3&lt;XBSP&gt;</t>
  </si>
  <si>
    <t>CEAB3&lt;XBSP&gt;</t>
  </si>
  <si>
    <t>CEBR6&lt;XBSP&gt;</t>
  </si>
  <si>
    <t>CEDO4&lt;XBSP&gt;</t>
  </si>
  <si>
    <t>CEED3&lt;XBSP&gt;</t>
  </si>
  <si>
    <t>CEGR3&lt;XBSP&gt;</t>
  </si>
  <si>
    <t>CLSC4&lt;XBSP&gt;</t>
  </si>
  <si>
    <t>GPAR3&lt;XBSP&gt;</t>
  </si>
  <si>
    <t>MAPT3&lt;XBSP&gt;</t>
  </si>
  <si>
    <t>CMIG4&lt;XBSP&gt;</t>
  </si>
  <si>
    <t>CEEB3&lt;XBSP&gt;</t>
  </si>
  <si>
    <t>COCE5&lt;XBSP&gt;</t>
  </si>
  <si>
    <t>COGN3&lt;XBSP&gt;</t>
  </si>
  <si>
    <t>COMR3&lt;XBSP&gt;</t>
  </si>
  <si>
    <t>CGAS5&lt;XBSP&gt;</t>
  </si>
  <si>
    <t>PASS3&lt;XBSP&gt;</t>
  </si>
  <si>
    <t>CRTE3&lt;XBSP&gt;</t>
  </si>
  <si>
    <t>CALI3&lt;XBSP&gt;</t>
  </si>
  <si>
    <t>CTAX3&lt;XBSP&gt;</t>
  </si>
  <si>
    <t>CSMG3&lt;XBSP&gt;</t>
  </si>
  <si>
    <t>CPLE3&lt;XBSP&gt;</t>
  </si>
  <si>
    <t>CSAN3&lt;XBSP&gt;</t>
  </si>
  <si>
    <t>CPFE3&lt;XBSP&gt;</t>
  </si>
  <si>
    <t>CRPG5&lt;XBSP&gt;</t>
  </si>
  <si>
    <t>CSED3&lt;XBSP&gt;</t>
  </si>
  <si>
    <t>CMIN3&lt;XBSP&gt;</t>
  </si>
  <si>
    <t>CSUD3&lt;XBSP&gt;</t>
  </si>
  <si>
    <t>CTCA3&lt;XBSP&gt;</t>
  </si>
  <si>
    <t>CURY3&lt;XBSP&gt;</t>
  </si>
  <si>
    <t>CVCB3&lt;XBSP&gt;</t>
  </si>
  <si>
    <t>CYRE3&lt;XBSP&gt;</t>
  </si>
  <si>
    <t>DMVF3&lt;XBSP&gt;</t>
  </si>
  <si>
    <t>DASA3&lt;XBSP&gt;</t>
  </si>
  <si>
    <t>DESK3&lt;XBSP&gt;</t>
  </si>
  <si>
    <t>DXCO3&lt;XBSP&gt;</t>
  </si>
  <si>
    <t>DEXP3&lt;XBSP&gt;</t>
  </si>
  <si>
    <t>PNVL3&lt;XBSP&gt;</t>
  </si>
  <si>
    <t>DIRR3&lt;XBSP&gt;</t>
  </si>
  <si>
    <t>DOHL4&lt;XBSP&gt;</t>
  </si>
  <si>
    <t>DOTZ3&lt;XBSP&gt;</t>
  </si>
  <si>
    <t>DTCY3&lt;XBSP&gt;</t>
  </si>
  <si>
    <t>ECOR3&lt;XBSP&gt;</t>
  </si>
  <si>
    <t>EKTR4&lt;XBSP&gt;</t>
  </si>
  <si>
    <t>EMAE4&lt;XBSP&gt;</t>
  </si>
  <si>
    <t>EPAR3&lt;XBSP&gt;</t>
  </si>
  <si>
    <t>EMBJ3&lt;XBSP&gt;</t>
  </si>
  <si>
    <t>ENGI11&lt;XBSP&gt;</t>
  </si>
  <si>
    <t>ENMT3&lt;XBSP&gt;</t>
  </si>
  <si>
    <t>ENEV3&lt;XBSP&gt;</t>
  </si>
  <si>
    <t>EGIE3&lt;XBSP&gt;</t>
  </si>
  <si>
    <t>ENJU3&lt;XBSP&gt;</t>
  </si>
  <si>
    <t>EQMA3B&lt;XBSP&gt;</t>
  </si>
  <si>
    <t>EQPA3&lt;XBSP&gt;</t>
  </si>
  <si>
    <t>EQTL3&lt;XBSP&gt;</t>
  </si>
  <si>
    <t>ESPA3&lt;XBSP&gt;</t>
  </si>
  <si>
    <t>ALPK3&lt;XBSP&gt;</t>
  </si>
  <si>
    <t>ESTR4&lt;XBSP&gt;</t>
  </si>
  <si>
    <t>ETER3&lt;XBSP&gt;</t>
  </si>
  <si>
    <t>EUCA4&lt;XBSP&gt;</t>
  </si>
  <si>
    <t>EUFA3&lt;XBSP&gt;</t>
  </si>
  <si>
    <t>EVEN3&lt;XBSP&gt;</t>
  </si>
  <si>
    <t>BAUH4&lt;XBSP&gt;</t>
  </si>
  <si>
    <t>EZTC3&lt;XBSP&gt;</t>
  </si>
  <si>
    <t>FHER3&lt;XBSP&gt;</t>
  </si>
  <si>
    <t>FESA4&lt;XBSP&gt;</t>
  </si>
  <si>
    <t>FIEI3&lt;XBSP&gt;</t>
  </si>
  <si>
    <t>FICT3&lt;XBSP&gt;</t>
  </si>
  <si>
    <t>FLRY3&lt;XBSP&gt;</t>
  </si>
  <si>
    <t>FRAS3&lt;XBSP&gt;</t>
  </si>
  <si>
    <t>G2DI33&lt;XBSP&gt;</t>
  </si>
  <si>
    <t>GFSA3&lt;XBSP&gt;</t>
  </si>
  <si>
    <t>OPGM3&lt;XBSP&gt;</t>
  </si>
  <si>
    <t>GSHP3&lt;XBSP&gt;</t>
  </si>
  <si>
    <t>GEPA4&lt;XBSP&gt;</t>
  </si>
  <si>
    <t>GGBR4&lt;XBSP&gt;</t>
  </si>
  <si>
    <t>GOAU4&lt;XBSP&gt;</t>
  </si>
  <si>
    <t>GGPS3&lt;XBSP&gt;</t>
  </si>
  <si>
    <t>EGGY3&lt;XBSP&gt;</t>
  </si>
  <si>
    <t>CGRA4&lt;XBSP&gt;</t>
  </si>
  <si>
    <t>GRND3&lt;XBSP&gt;</t>
  </si>
  <si>
    <t>GMAT3&lt;XBSP&gt;</t>
  </si>
  <si>
    <t>SALT3&lt;XBSP&gt;</t>
  </si>
  <si>
    <t>SBFG3&lt;XBSP&gt;</t>
  </si>
  <si>
    <t>TOKY3&lt;XBSP&gt;</t>
  </si>
  <si>
    <t>HBTS5&lt;XBSP&gt;</t>
  </si>
  <si>
    <t>HAGA4&lt;XBSP&gt;</t>
  </si>
  <si>
    <t>HAPV3&lt;XBSP&gt;</t>
  </si>
  <si>
    <t>HBRE3&lt;XBSP&gt;</t>
  </si>
  <si>
    <t>HBOR3&lt;XBSP&gt;</t>
  </si>
  <si>
    <t>HETA4&lt;XBSP&gt;</t>
  </si>
  <si>
    <t>HBSA3&lt;XBSP&gt;</t>
  </si>
  <si>
    <t>HMOB3&lt;XBSP&gt;</t>
  </si>
  <si>
    <t>HOOT4&lt;XBSP&gt;</t>
  </si>
  <si>
    <t>HYPE3&lt;XBSP&gt;</t>
  </si>
  <si>
    <t>IGSN3&lt;XBSP&gt;</t>
  </si>
  <si>
    <t>IGTI11&lt;XBSP&gt;</t>
  </si>
  <si>
    <t>MEAL3&lt;XBSP&gt;</t>
  </si>
  <si>
    <t>INNC3&lt;XBSP&gt;</t>
  </si>
  <si>
    <t>CATA3&lt;XBSP&gt;</t>
  </si>
  <si>
    <t>INEP3&lt;XBSP&gt;</t>
  </si>
  <si>
    <t>IFCM3&lt;XBSP&gt;</t>
  </si>
  <si>
    <t>INTB3&lt;XBSP&gt;</t>
  </si>
  <si>
    <t>IVPR3B&lt;XBSP&gt;</t>
  </si>
  <si>
    <t>FIGE3&lt;XBSP&gt;</t>
  </si>
  <si>
    <t>MYPK3&lt;XBSP&gt;</t>
  </si>
  <si>
    <t>RANI3&lt;XBSP&gt;</t>
  </si>
  <si>
    <t>IRBR3&lt;XBSP&gt;</t>
  </si>
  <si>
    <t>ISAE4&lt;XBSP&gt;</t>
  </si>
  <si>
    <t>ITSA4&lt;XBSP&gt;</t>
  </si>
  <si>
    <t>ITUB4&lt;XBSP&gt;</t>
  </si>
  <si>
    <t>JALL3&lt;XBSP&gt;</t>
  </si>
  <si>
    <t>JBSS32&lt;XBSP&gt;</t>
  </si>
  <si>
    <t>JHSF3&lt;XBSP&gt;</t>
  </si>
  <si>
    <t>JFEN3&lt;XBSP&gt;</t>
  </si>
  <si>
    <t>JOPA3&lt;XBSP&gt;</t>
  </si>
  <si>
    <t>JSLG3&lt;XBSP&gt;</t>
  </si>
  <si>
    <t>KLAS3&lt;XBSP&gt;</t>
  </si>
  <si>
    <t>CTKA4&lt;XBSP&gt;</t>
  </si>
  <si>
    <t>KEPL3&lt;XBSP&gt;</t>
  </si>
  <si>
    <t>KLBN11&lt;XBSP&gt;</t>
  </si>
  <si>
    <t>LAVV3&lt;XBSP&gt;</t>
  </si>
  <si>
    <t>LLBI3&lt;XBSP&gt;</t>
  </si>
  <si>
    <t>LMED3&lt;XBSP&gt;</t>
  </si>
  <si>
    <t>LIGT3&lt;XBSP&gt;</t>
  </si>
  <si>
    <t>LTEL3B&lt;XBSP&gt;</t>
  </si>
  <si>
    <t>LTLA3B&lt;XBSP&gt;</t>
  </si>
  <si>
    <t>RENT3&lt;XBSP&gt;</t>
  </si>
  <si>
    <t>LOGG3&lt;XBSP&gt;</t>
  </si>
  <si>
    <t>LOGN3&lt;XBSP&gt;</t>
  </si>
  <si>
    <t>AMAR3&lt;XBSP&gt;</t>
  </si>
  <si>
    <t>LREN3&lt;XBSP&gt;</t>
  </si>
  <si>
    <t>LPSB3&lt;XBSP&gt;</t>
  </si>
  <si>
    <t>LUPA3&lt;XBSP&gt;</t>
  </si>
  <si>
    <t>LWSA3&lt;XBSP&gt;</t>
  </si>
  <si>
    <t>MDIA3&lt;XBSP&gt;</t>
  </si>
  <si>
    <t>MGLU3&lt;XBSP&gt;</t>
  </si>
  <si>
    <t>MGEL4&lt;XBSP&gt;</t>
  </si>
  <si>
    <t>POMO4&lt;XBSP&gt;</t>
  </si>
  <si>
    <t>MBRF3&lt;XBSP&gt;</t>
  </si>
  <si>
    <t>MATD3&lt;XBSP&gt;</t>
  </si>
  <si>
    <t>MSPA3&lt;XBSP&gt;</t>
  </si>
  <si>
    <t>CASH3&lt;XBSP&gt;</t>
  </si>
  <si>
    <t>MELK3&lt;XBSP&gt;</t>
  </si>
  <si>
    <t>BMIN4&lt;XBSP&gt;</t>
  </si>
  <si>
    <t>BMEB4&lt;XBSP&gt;</t>
  </si>
  <si>
    <t>LEVE3&lt;XBSP&gt;</t>
  </si>
  <si>
    <t>FRIO3&lt;XBSP&gt;</t>
  </si>
  <si>
    <t>MTSA4&lt;XBSP&gt;</t>
  </si>
  <si>
    <t>MILS3&lt;XBSP&gt;</t>
  </si>
  <si>
    <t>MMAQ4&lt;XBSP&gt;</t>
  </si>
  <si>
    <t>BEEF3&lt;XBSP&gt;</t>
  </si>
  <si>
    <t>MNPR3&lt;XBSP&gt;</t>
  </si>
  <si>
    <t>MTRE3&lt;XBSP&gt;</t>
  </si>
  <si>
    <t>MOTV3&lt;XBSP&gt;</t>
  </si>
  <si>
    <t>MDNE3&lt;XBSP&gt;</t>
  </si>
  <si>
    <t>MOVI3&lt;XBSP&gt;</t>
  </si>
  <si>
    <t>MRSA3B&lt;XBSP&gt;</t>
  </si>
  <si>
    <t>MRVE3&lt;XBSP&gt;</t>
  </si>
  <si>
    <t>MLAS3&lt;XBSP&gt;</t>
  </si>
  <si>
    <t>MULT3&lt;XBSP&gt;</t>
  </si>
  <si>
    <t>MNDL3&lt;XBSP&gt;</t>
  </si>
  <si>
    <t>NATU3&lt;XBSP&gt;</t>
  </si>
  <si>
    <t>NEOE3&lt;XBSP&gt;</t>
  </si>
  <si>
    <t>NGRD3&lt;XBSP&gt;</t>
  </si>
  <si>
    <t>NEXP3&lt;XBSP&gt;</t>
  </si>
  <si>
    <t>BNBR3&lt;XBSP&gt;</t>
  </si>
  <si>
    <t>NORD3&lt;XBSP&gt;</t>
  </si>
  <si>
    <t>NUTR3&lt;XBSP&gt;</t>
  </si>
  <si>
    <t>OPCT3&lt;XBSP&gt;</t>
  </si>
  <si>
    <t>ODER4&lt;XBSP&gt;</t>
  </si>
  <si>
    <t>OIBR3&lt;XBSP&gt;</t>
  </si>
  <si>
    <t>ONCO3&lt;XBSP&gt;</t>
  </si>
  <si>
    <t>OBTC3&lt;XBSP&gt;</t>
  </si>
  <si>
    <t>ORVR3&lt;XBSP&gt;</t>
  </si>
  <si>
    <t>OSXB3&lt;XBSP&gt;</t>
  </si>
  <si>
    <t>OFSA3&lt;XBSP&gt;</t>
  </si>
  <si>
    <t>PCAR3&lt;XBSP&gt;</t>
  </si>
  <si>
    <t>PDTC3&lt;XBSP&gt;</t>
  </si>
  <si>
    <t>PGMN3&lt;XBSP&gt;</t>
  </si>
  <si>
    <t>PATI3&lt;XBSP&gt;</t>
  </si>
  <si>
    <t>PEAB4&lt;XBSP&gt;</t>
  </si>
  <si>
    <t>PMAM3&lt;XBSP&gt;</t>
  </si>
  <si>
    <t>PDGR3&lt;XBSP&gt;</t>
  </si>
  <si>
    <t>RPMG3&lt;XBSP&gt;</t>
  </si>
  <si>
    <t>PETR4&lt;XBSP&gt;</t>
  </si>
  <si>
    <t>RECV3&lt;XBSP&gt;</t>
  </si>
  <si>
    <t>PRIO3&lt;XBSP&gt;</t>
  </si>
  <si>
    <t>PTNT4&lt;XBSP&gt;</t>
  </si>
  <si>
    <t>AUAU3&lt;XBSP&gt;</t>
  </si>
  <si>
    <t>PINE4&lt;XBSP&gt;</t>
  </si>
  <si>
    <t>PLPL3&lt;XBSP&gt;</t>
  </si>
  <si>
    <t>PLAS3&lt;XBSP&gt;</t>
  </si>
  <si>
    <t>PPAR3&lt;XBSP&gt;</t>
  </si>
  <si>
    <t>PSSA3&lt;XBSP&gt;</t>
  </si>
  <si>
    <t>PTBL3&lt;XBSP&gt;</t>
  </si>
  <si>
    <t>POSI3&lt;XBSP&gt;</t>
  </si>
  <si>
    <t>PPLA11&lt;XBSP&gt;</t>
  </si>
  <si>
    <t>PTCA3&lt;XBSP&gt;</t>
  </si>
  <si>
    <t>PRNR3&lt;XBSP&gt;</t>
  </si>
  <si>
    <t>PFRM3&lt;XBSP&gt;</t>
  </si>
  <si>
    <t>PRPT3&lt;XBSP&gt;</t>
  </si>
  <si>
    <t>QUAL3&lt;XBSP&gt;</t>
  </si>
  <si>
    <t>QUSW3&lt;XBSP&gt;</t>
  </si>
  <si>
    <t>LJQQ3&lt;XBSP&gt;</t>
  </si>
  <si>
    <t>RADL3&lt;XBSP&gt;</t>
  </si>
  <si>
    <t>RAIZ4&lt;XBSP&gt;</t>
  </si>
  <si>
    <t>RAPT4&lt;XBSP&gt;</t>
  </si>
  <si>
    <t>CCTY3&lt;XBSP&gt;</t>
  </si>
  <si>
    <t>RCSL4&lt;XBSP&gt;</t>
  </si>
  <si>
    <t>RDOR3&lt;XBSP&gt;</t>
  </si>
  <si>
    <t>REDE3&lt;XBSP&gt;</t>
  </si>
  <si>
    <t>RVEE3&lt;XBSP&gt;</t>
  </si>
  <si>
    <t>RIAA3&lt;XBSP&gt;</t>
  </si>
  <si>
    <t>RSUL4&lt;XBSP&gt;</t>
  </si>
  <si>
    <t>RDNI3&lt;XBSP&gt;</t>
  </si>
  <si>
    <t>RBNS11&lt;XBSP&gt;</t>
  </si>
  <si>
    <t>ROMI3&lt;XBSP&gt;</t>
  </si>
  <si>
    <t>RSID3&lt;XBSP&gt;</t>
  </si>
  <si>
    <t>RAIL3&lt;XBSP&gt;</t>
  </si>
  <si>
    <t>SBSP3&lt;XBSP&gt;</t>
  </si>
  <si>
    <t>SAPR11&lt;XBSP&gt;</t>
  </si>
  <si>
    <t>SNSY5&lt;XBSP&gt;</t>
  </si>
  <si>
    <t>SANB11&lt;XBSP&gt;</t>
  </si>
  <si>
    <t>CTSA4&lt;XBSP&gt;</t>
  </si>
  <si>
    <t>SCAR3&lt;XBSP&gt;</t>
  </si>
  <si>
    <t>SMTO3&lt;XBSP&gt;</t>
  </si>
  <si>
    <t>SHUL4&lt;XBSP&gt;</t>
  </si>
  <si>
    <t>SEQL3&lt;XBSP&gt;</t>
  </si>
  <si>
    <t>SEER3&lt;XBSP&gt;</t>
  </si>
  <si>
    <t>CSNA3&lt;XBSP&gt;</t>
  </si>
  <si>
    <t>SIMH3&lt;XBSP&gt;</t>
  </si>
  <si>
    <t>SLCE3&lt;XBSP&gt;</t>
  </si>
  <si>
    <t>SMFT3&lt;XBSP&gt;</t>
  </si>
  <si>
    <t>SOND5&lt;XBSP&gt;</t>
  </si>
  <si>
    <t>AHEB3&lt;XBSP&gt;</t>
  </si>
  <si>
    <t>OPSE3&lt;XBSP&gt;</t>
  </si>
  <si>
    <t>OPTS3&lt;XBSP&gt;</t>
  </si>
  <si>
    <t>NEMO5&lt;XBSP&gt;</t>
  </si>
  <si>
    <t>SUZB3&lt;XBSP&gt;</t>
  </si>
  <si>
    <t>SYNE3&lt;XBSP&gt;</t>
  </si>
  <si>
    <t>TAEE11&lt;XBSP&gt;</t>
  </si>
  <si>
    <t>TASA4&lt;XBSP&gt;</t>
  </si>
  <si>
    <t>TRAD3&lt;XBSP&gt;</t>
  </si>
  <si>
    <t>TECN3&lt;XBSP&gt;</t>
  </si>
  <si>
    <t>TCSA3&lt;XBSP&gt;</t>
  </si>
  <si>
    <t>TGMA3&lt;XBSP&gt;</t>
  </si>
  <si>
    <t>TKNO4&lt;XBSP&gt;</t>
  </si>
  <si>
    <t>TELB4&lt;XBSP&gt;</t>
  </si>
  <si>
    <t>VIVT3&lt;XBSP&gt;</t>
  </si>
  <si>
    <t>TEND3&lt;XBSP&gt;</t>
  </si>
  <si>
    <t>LAND3&lt;XBSP&gt;</t>
  </si>
  <si>
    <t>TXRX4&lt;XBSP&gt;</t>
  </si>
  <si>
    <t>TIMS3&lt;XBSP&gt;</t>
  </si>
  <si>
    <t>SHOW3&lt;XBSP&gt;</t>
  </si>
  <si>
    <t>TOTS3&lt;XBSP&gt;</t>
  </si>
  <si>
    <t>TFCO4&lt;XBSP&gt;</t>
  </si>
  <si>
    <t>LUXM4&lt;XBSP&gt;</t>
  </si>
  <si>
    <t>TRIS3&lt;XBSP&gt;</t>
  </si>
  <si>
    <t>TPIS3&lt;XBSP&gt;</t>
  </si>
  <si>
    <t>TUPY3&lt;XBSP&gt;</t>
  </si>
  <si>
    <t>UGPA3&lt;XBSP&gt;</t>
  </si>
  <si>
    <t>UCAS3&lt;XBSP&gt;</t>
  </si>
  <si>
    <t>FIQE3&lt;XBSP&gt;</t>
  </si>
  <si>
    <t>UNIP6&lt;XBSP&gt;</t>
  </si>
  <si>
    <t>USIM5&lt;XBSP&gt;</t>
  </si>
  <si>
    <t>VALE3&lt;XBSP&gt;</t>
  </si>
  <si>
    <t>VLID3&lt;XBSP&gt;</t>
  </si>
  <si>
    <t>VAMO3&lt;XBSP&gt;</t>
  </si>
  <si>
    <t>VSTE3&lt;XBSP&gt;</t>
  </si>
  <si>
    <t>VBBR3&lt;XBSP&gt;</t>
  </si>
  <si>
    <t>VTRU3&lt;XBSP&gt;</t>
  </si>
  <si>
    <t>VITT3&lt;XBSP&gt;</t>
  </si>
  <si>
    <t>VIVA3&lt;XBSP&gt;</t>
  </si>
  <si>
    <t>VVEO3&lt;XBSP&gt;</t>
  </si>
  <si>
    <t>VIVR3&lt;XBSP&gt;</t>
  </si>
  <si>
    <t>VULC3&lt;XBSP&gt;</t>
  </si>
  <si>
    <t>WDCN3&lt;XBSP&gt;</t>
  </si>
  <si>
    <t>WEGE3&lt;XBSP&gt;</t>
  </si>
  <si>
    <t>WEST3&lt;XBSP&gt;</t>
  </si>
  <si>
    <t>MWET4&lt;XBSP&gt;</t>
  </si>
  <si>
    <t>WHRL4&lt;XBSP&gt;</t>
  </si>
  <si>
    <t>WIZC3&lt;XBSP&gt;</t>
  </si>
  <si>
    <t>WLMM4&lt;XBSP&gt;</t>
  </si>
  <si>
    <t>YDUQ3&lt;XBSP&gt;</t>
  </si>
  <si>
    <t>ZAMP3&lt;XBSP&gt;</t>
  </si>
  <si>
    <t>Agricultura</t>
  </si>
  <si>
    <t>Outros</t>
  </si>
  <si>
    <t>Máq. e equip. industriais</t>
  </si>
  <si>
    <t>Serviços médico-hospitalares análises e diagnósticos</t>
  </si>
  <si>
    <t>Incorporações</t>
  </si>
  <si>
    <t>Programas e serviços</t>
  </si>
  <si>
    <t>-</t>
  </si>
  <si>
    <t>Construção pesada</t>
  </si>
  <si>
    <t>Equipamentos</t>
  </si>
  <si>
    <t>Serviços diversos</t>
  </si>
  <si>
    <t>Seguradoras</t>
  </si>
  <si>
    <t>Bicicletas</t>
  </si>
  <si>
    <t>Produtos de limpeza</t>
  </si>
  <si>
    <t>Fios e tecidos</t>
  </si>
  <si>
    <t>Gás</t>
  </si>
  <si>
    <t>Químicos diversos</t>
  </si>
  <si>
    <t>Viagens e turismo</t>
  </si>
  <si>
    <t>Madeira</t>
  </si>
  <si>
    <t>Programas de fidelização</t>
  </si>
  <si>
    <t>Material de transporte</t>
  </si>
  <si>
    <t>Brinquedos e jogos</t>
  </si>
  <si>
    <t>Produtos para construção</t>
  </si>
  <si>
    <t>Fertilizantes e defensivos</t>
  </si>
  <si>
    <t>Material rodoviário</t>
  </si>
  <si>
    <t>Gestão de recursos e investimentos</t>
  </si>
  <si>
    <t>Utensílios domésticos</t>
  </si>
  <si>
    <t>Transporte hidroviário</t>
  </si>
  <si>
    <t>Serviços de apoio e armazenagem</t>
  </si>
  <si>
    <t>Hotelaria</t>
  </si>
  <si>
    <t>Restaurante e similares</t>
  </si>
  <si>
    <t>Computadores e equipamentos</t>
  </si>
  <si>
    <t>Automóveis e motocicletas</t>
  </si>
  <si>
    <t>Embalagens</t>
  </si>
  <si>
    <t>Resseguradoras</t>
  </si>
  <si>
    <t>Holdings diversificadas</t>
  </si>
  <si>
    <t>Açúcar e álcool</t>
  </si>
  <si>
    <t>Transporte rodoviário</t>
  </si>
  <si>
    <t>3tentos</t>
  </si>
  <si>
    <t>524 Particip</t>
  </si>
  <si>
    <t>Abc Brasil</t>
  </si>
  <si>
    <t>Aco Altona</t>
  </si>
  <si>
    <t>Aeris</t>
  </si>
  <si>
    <t>Aesoperacoes</t>
  </si>
  <si>
    <t>Afluente T</t>
  </si>
  <si>
    <t>Agrogalaxy</t>
  </si>
  <si>
    <t>Alfa Holding</t>
  </si>
  <si>
    <t>Aliperti</t>
  </si>
  <si>
    <t>Alliar</t>
  </si>
  <si>
    <t>Allied</t>
  </si>
  <si>
    <t>Allos</t>
  </si>
  <si>
    <t>Alpargatas</t>
  </si>
  <si>
    <t>Alphaville</t>
  </si>
  <si>
    <t>Alupar</t>
  </si>
  <si>
    <t>Amazonia</t>
  </si>
  <si>
    <t>Ambipar</t>
  </si>
  <si>
    <t>Ampla Energ</t>
  </si>
  <si>
    <t>Anima</t>
  </si>
  <si>
    <t>Arandu</t>
  </si>
  <si>
    <t>Armac</t>
  </si>
  <si>
    <t>Assai</t>
  </si>
  <si>
    <t>Atom Educ</t>
  </si>
  <si>
    <t>Aura 360</t>
  </si>
  <si>
    <t>Auren</t>
  </si>
  <si>
    <t>Automob</t>
  </si>
  <si>
    <t>Axia Energia</t>
  </si>
  <si>
    <t>Azevedo</t>
  </si>
  <si>
    <t>Azt Energia</t>
  </si>
  <si>
    <t>Azzas 2154</t>
  </si>
  <si>
    <t>B100 SA</t>
  </si>
  <si>
    <t>B3</t>
  </si>
  <si>
    <t>Banco BMG</t>
  </si>
  <si>
    <t>Banese</t>
  </si>
  <si>
    <t>Banestes</t>
  </si>
  <si>
    <t>Banpara</t>
  </si>
  <si>
    <t>Banrisul</t>
  </si>
  <si>
    <t>Bardella</t>
  </si>
  <si>
    <t>Baumer</t>
  </si>
  <si>
    <t>Bbmlogistica</t>
  </si>
  <si>
    <t>BBSeguridade</t>
  </si>
  <si>
    <t>Bemobi Tech</t>
  </si>
  <si>
    <t>Betapart</t>
  </si>
  <si>
    <t>Bic Monark</t>
  </si>
  <si>
    <t>Bioma Educ</t>
  </si>
  <si>
    <t>Biomm</t>
  </si>
  <si>
    <t>Blau</t>
  </si>
  <si>
    <t>Boa Safra</t>
  </si>
  <si>
    <t>Bombril</t>
  </si>
  <si>
    <t>BR Partners</t>
  </si>
  <si>
    <t>Bradesco</t>
  </si>
  <si>
    <t>Brasil</t>
  </si>
  <si>
    <t>Brasilagro</t>
  </si>
  <si>
    <t>Brava</t>
  </si>
  <si>
    <t>BRB Banco</t>
  </si>
  <si>
    <t>Brisanet</t>
  </si>
  <si>
    <t>Brq</t>
  </si>
  <si>
    <t>Btgp Banco</t>
  </si>
  <si>
    <t>Caixa Seguri</t>
  </si>
  <si>
    <t>Cambuci</t>
  </si>
  <si>
    <t>Camil</t>
  </si>
  <si>
    <t>Casan</t>
  </si>
  <si>
    <t>Casas Bahia</t>
  </si>
  <si>
    <t>Cba</t>
  </si>
  <si>
    <t>Cea Modas</t>
  </si>
  <si>
    <t>Ceb</t>
  </si>
  <si>
    <t>Cedro</t>
  </si>
  <si>
    <t>Ceee-D</t>
  </si>
  <si>
    <t>Ceg</t>
  </si>
  <si>
    <t>Celesc</t>
  </si>
  <si>
    <t>Celgpar</t>
  </si>
  <si>
    <t>Cemepe</t>
  </si>
  <si>
    <t>Coelba</t>
  </si>
  <si>
    <t>Coelce</t>
  </si>
  <si>
    <t>Comerc</t>
  </si>
  <si>
    <t>Comgas</t>
  </si>
  <si>
    <t>Compass Gas</t>
  </si>
  <si>
    <t>Conc Rio Ter</t>
  </si>
  <si>
    <t>Const A Lind</t>
  </si>
  <si>
    <t>Contax</t>
  </si>
  <si>
    <t>Copasa</t>
  </si>
  <si>
    <t>Copel</t>
  </si>
  <si>
    <t>Cristal</t>
  </si>
  <si>
    <t>Cruzeiro Edu</t>
  </si>
  <si>
    <t>Csn Mineracao</t>
  </si>
  <si>
    <t>Csu Digital</t>
  </si>
  <si>
    <t>Ctc S.A.</t>
  </si>
  <si>
    <t>Cury S/A</t>
  </si>
  <si>
    <t>Cvc Brasil</t>
  </si>
  <si>
    <t>Cyrela Realt</t>
  </si>
  <si>
    <t>D1000vfarma</t>
  </si>
  <si>
    <t>Dasa</t>
  </si>
  <si>
    <t>Desktopsigma</t>
  </si>
  <si>
    <t>Dexco</t>
  </si>
  <si>
    <t>Dexxos Par</t>
  </si>
  <si>
    <t>Dimed</t>
  </si>
  <si>
    <t>Direcional</t>
  </si>
  <si>
    <t>Dohler</t>
  </si>
  <si>
    <t>Dotz SA</t>
  </si>
  <si>
    <t>Dtcom Direct</t>
  </si>
  <si>
    <t>Ecorodovias</t>
  </si>
  <si>
    <t>Elektro</t>
  </si>
  <si>
    <t>Emae</t>
  </si>
  <si>
    <t>Embpar S/A</t>
  </si>
  <si>
    <t>Energisa</t>
  </si>
  <si>
    <t>Energisa Mt</t>
  </si>
  <si>
    <t>Eneva</t>
  </si>
  <si>
    <t>Enjoei</t>
  </si>
  <si>
    <t>Eqtl Maranhao</t>
  </si>
  <si>
    <t>Eqtl Para</t>
  </si>
  <si>
    <t>Espacolaser</t>
  </si>
  <si>
    <t>Estapar</t>
  </si>
  <si>
    <t>Estrela</t>
  </si>
  <si>
    <t>Eternit</t>
  </si>
  <si>
    <t>Eucatex</t>
  </si>
  <si>
    <t>Eurofarma SA</t>
  </si>
  <si>
    <t>Even</t>
  </si>
  <si>
    <t>Excelsior</t>
  </si>
  <si>
    <t>Eztec</t>
  </si>
  <si>
    <t>Fer Heringer</t>
  </si>
  <si>
    <t>Ferbasa</t>
  </si>
  <si>
    <t>Fica</t>
  </si>
  <si>
    <t>Fictoralimen</t>
  </si>
  <si>
    <t>Fleury</t>
  </si>
  <si>
    <t>Fras-Le</t>
  </si>
  <si>
    <t>G2d Invest</t>
  </si>
  <si>
    <t>Gafisa</t>
  </si>
  <si>
    <t>Gama Part</t>
  </si>
  <si>
    <t>Generalshopp</t>
  </si>
  <si>
    <t>Ger Paranap</t>
  </si>
  <si>
    <t>Gerdau Met</t>
  </si>
  <si>
    <t>Gps</t>
  </si>
  <si>
    <t>Granja Faria</t>
  </si>
  <si>
    <t>Grazziotin</t>
  </si>
  <si>
    <t>Grendene</t>
  </si>
  <si>
    <t>Grupo Mateus</t>
  </si>
  <si>
    <t>Grupo Salta</t>
  </si>
  <si>
    <t>Grupo Sbf</t>
  </si>
  <si>
    <t>Grupo Toky</t>
  </si>
  <si>
    <t>Habitasul</t>
  </si>
  <si>
    <t>Haga S/A</t>
  </si>
  <si>
    <t>Hapvida</t>
  </si>
  <si>
    <t>Hbr Realty</t>
  </si>
  <si>
    <t>Helbor</t>
  </si>
  <si>
    <t>Hercules</t>
  </si>
  <si>
    <t>Hidrovias</t>
  </si>
  <si>
    <t>Hmobi S/A</t>
  </si>
  <si>
    <t>Hoteis Othon</t>
  </si>
  <si>
    <t>Igua SA</t>
  </si>
  <si>
    <t>Iguatemi SA</t>
  </si>
  <si>
    <t>Imc S/A</t>
  </si>
  <si>
    <t>Inc SA</t>
  </si>
  <si>
    <t>Ind Cataguas</t>
  </si>
  <si>
    <t>Inepar</t>
  </si>
  <si>
    <t>Infracomm</t>
  </si>
  <si>
    <t>Intelbras</t>
  </si>
  <si>
    <t>Invepar</t>
  </si>
  <si>
    <t>Invest Bemge</t>
  </si>
  <si>
    <t>Iochp-Maxion</t>
  </si>
  <si>
    <t>Irani</t>
  </si>
  <si>
    <t>Irbbrasil Re</t>
  </si>
  <si>
    <t>Isa Energia</t>
  </si>
  <si>
    <t>ItauUnibanco</t>
  </si>
  <si>
    <t>Jallesmachad</t>
  </si>
  <si>
    <t>JBS Nv</t>
  </si>
  <si>
    <t>JHSF Part</t>
  </si>
  <si>
    <t>Joao Fortes</t>
  </si>
  <si>
    <t>Josapar</t>
  </si>
  <si>
    <t>JSL</t>
  </si>
  <si>
    <t>Kallas</t>
  </si>
  <si>
    <t>Karsten</t>
  </si>
  <si>
    <t>Kepler Weber</t>
  </si>
  <si>
    <t>Lavvi</t>
  </si>
  <si>
    <t>Le Biscuit</t>
  </si>
  <si>
    <t>Lifemed</t>
  </si>
  <si>
    <t>Light S/A</t>
  </si>
  <si>
    <t>Litel</t>
  </si>
  <si>
    <t>Litela</t>
  </si>
  <si>
    <t>Log Com Prop</t>
  </si>
  <si>
    <t>Log-In</t>
  </si>
  <si>
    <t>Lojas Marisa</t>
  </si>
  <si>
    <t>Lopes Brasil</t>
  </si>
  <si>
    <t>Lupatech</t>
  </si>
  <si>
    <t>Lwsa</t>
  </si>
  <si>
    <t>Mangels Indl</t>
  </si>
  <si>
    <t>Marcopolo</t>
  </si>
  <si>
    <t>Marfrig</t>
  </si>
  <si>
    <t>Mater Dei</t>
  </si>
  <si>
    <t>Melhor SP</t>
  </si>
  <si>
    <t>Meliuz</t>
  </si>
  <si>
    <t>Melnick</t>
  </si>
  <si>
    <t>Merc Invest</t>
  </si>
  <si>
    <t>Mercantil</t>
  </si>
  <si>
    <t>Metal Leve</t>
  </si>
  <si>
    <t>Metalfrio</t>
  </si>
  <si>
    <t>Metisa</t>
  </si>
  <si>
    <t>Mills</t>
  </si>
  <si>
    <t>Minasmaquina</t>
  </si>
  <si>
    <t>Minerva</t>
  </si>
  <si>
    <t>Minupar</t>
  </si>
  <si>
    <t>Mitre Realty</t>
  </si>
  <si>
    <t>Motiva SA</t>
  </si>
  <si>
    <t>Moura Dubeux</t>
  </si>
  <si>
    <t>Movida</t>
  </si>
  <si>
    <t>Mrs Logist</t>
  </si>
  <si>
    <t>MRV</t>
  </si>
  <si>
    <t>Multilaser</t>
  </si>
  <si>
    <t>Mundial</t>
  </si>
  <si>
    <t>Natura</t>
  </si>
  <si>
    <t>Neoenergia</t>
  </si>
  <si>
    <t>Neogrid</t>
  </si>
  <si>
    <t>Nexpe</t>
  </si>
  <si>
    <t>Nord Brasil</t>
  </si>
  <si>
    <t>Nordon Met</t>
  </si>
  <si>
    <t>Nutriplant</t>
  </si>
  <si>
    <t>Oceanpact</t>
  </si>
  <si>
    <t>Oderich</t>
  </si>
  <si>
    <t>Oi</t>
  </si>
  <si>
    <t>Oncoclinicas</t>
  </si>
  <si>
    <t>Oranjebtc</t>
  </si>
  <si>
    <t>Orizon</t>
  </si>
  <si>
    <t>OSX Brasil</t>
  </si>
  <si>
    <t>Ourofino S/A</t>
  </si>
  <si>
    <t>P.Acucar-Cbd</t>
  </si>
  <si>
    <t>Padtec</t>
  </si>
  <si>
    <t>Pague Menos</t>
  </si>
  <si>
    <t>Panatlantica</t>
  </si>
  <si>
    <t>Par Al Bahia</t>
  </si>
  <si>
    <t>Paranapanema</t>
  </si>
  <si>
    <t>PDG Realt</t>
  </si>
  <si>
    <t>Pet Manguinh</t>
  </si>
  <si>
    <t>Intermediação imobiliária</t>
  </si>
  <si>
    <t>Equipamentos e serviços</t>
  </si>
  <si>
    <t>Artefatos de ferro e aço</t>
  </si>
  <si>
    <t>Máq. e equip. construção e agrícolas</t>
  </si>
  <si>
    <t>Acessórios</t>
  </si>
  <si>
    <t>Artefatos de cobre</t>
  </si>
  <si>
    <t>RNEW4&lt;XBSP&gt;</t>
  </si>
  <si>
    <t>SAUD3&lt;XBSP&gt;</t>
  </si>
  <si>
    <t>Bradsaude</t>
  </si>
  <si>
    <t>Petrobras</t>
  </si>
  <si>
    <t>Petrorecsa</t>
  </si>
  <si>
    <t>Petrorio</t>
  </si>
  <si>
    <t>Pettenati</t>
  </si>
  <si>
    <t>Petzcobasi</t>
  </si>
  <si>
    <t>Pine</t>
  </si>
  <si>
    <t>Planoeplano</t>
  </si>
  <si>
    <t>Plascar Part</t>
  </si>
  <si>
    <t>Polpar</t>
  </si>
  <si>
    <t>Porto Seguro</t>
  </si>
  <si>
    <t>Portobello</t>
  </si>
  <si>
    <t>Positivo Tec</t>
  </si>
  <si>
    <t>Ppla</t>
  </si>
  <si>
    <t>Pratica</t>
  </si>
  <si>
    <t>Priner</t>
  </si>
  <si>
    <t>Profarma</t>
  </si>
  <si>
    <t>Prompt Part</t>
  </si>
  <si>
    <t>Qualicorp</t>
  </si>
  <si>
    <t>Quality Soft</t>
  </si>
  <si>
    <t>Quero-Quero</t>
  </si>
  <si>
    <t>RaiaDrogasil</t>
  </si>
  <si>
    <t>Raizen</t>
  </si>
  <si>
    <t>Randon Part</t>
  </si>
  <si>
    <t>Rdvc City</t>
  </si>
  <si>
    <t>Recrusul</t>
  </si>
  <si>
    <t>Rede D Or</t>
  </si>
  <si>
    <t>Rede Energia</t>
  </si>
  <si>
    <t>Renova</t>
  </si>
  <si>
    <t>Revee</t>
  </si>
  <si>
    <t>Riachuelo</t>
  </si>
  <si>
    <t>Riosulense</t>
  </si>
  <si>
    <t>Rni</t>
  </si>
  <si>
    <t>Rodobens</t>
  </si>
  <si>
    <t>Romi</t>
  </si>
  <si>
    <t>Rossi Resid</t>
  </si>
  <si>
    <t>Rumo S.A.</t>
  </si>
  <si>
    <t>Sabesp</t>
  </si>
  <si>
    <t>Sanepar</t>
  </si>
  <si>
    <t>Sansuy</t>
  </si>
  <si>
    <t>Santander BR</t>
  </si>
  <si>
    <t>Santanense</t>
  </si>
  <si>
    <t>Sao Carlos</t>
  </si>
  <si>
    <t>Sao Martinho</t>
  </si>
  <si>
    <t>Schulz</t>
  </si>
  <si>
    <t>Sequoia Log</t>
  </si>
  <si>
    <t>Ser Educa</t>
  </si>
  <si>
    <t>Sid Nacional</t>
  </si>
  <si>
    <t>Simpar</t>
  </si>
  <si>
    <t>SLC Agricola</t>
  </si>
  <si>
    <t>Smart Fit</t>
  </si>
  <si>
    <t>Sondotecnica</t>
  </si>
  <si>
    <t>SPturis</t>
  </si>
  <si>
    <t>Sudeste S/A</t>
  </si>
  <si>
    <t>Sul 116 Part</t>
  </si>
  <si>
    <t>Suzano Hold</t>
  </si>
  <si>
    <t>Suzano S.A.</t>
  </si>
  <si>
    <t>Syn Prop Tec</t>
  </si>
  <si>
    <t>Taesa</t>
  </si>
  <si>
    <t>Taurus Armas</t>
  </si>
  <si>
    <t>TC</t>
  </si>
  <si>
    <t>Technos</t>
  </si>
  <si>
    <t>Tecnisa</t>
  </si>
  <si>
    <t>Tegma</t>
  </si>
  <si>
    <t>Tekno</t>
  </si>
  <si>
    <t>Telebras</t>
  </si>
  <si>
    <t>Telef Brasil</t>
  </si>
  <si>
    <t>Tenda</t>
  </si>
  <si>
    <t>Terrasantapa</t>
  </si>
  <si>
    <t>Tex Renaux</t>
  </si>
  <si>
    <t>Tim</t>
  </si>
  <si>
    <t>Time For Fun</t>
  </si>
  <si>
    <t>Totvs</t>
  </si>
  <si>
    <t>Track Field</t>
  </si>
  <si>
    <t>Trevisa</t>
  </si>
  <si>
    <t>Trisul</t>
  </si>
  <si>
    <t>Triunfo Part</t>
  </si>
  <si>
    <t>Tupy</t>
  </si>
  <si>
    <t>Ultrapar</t>
  </si>
  <si>
    <t>Unicasa</t>
  </si>
  <si>
    <t>Unifique</t>
  </si>
  <si>
    <t>Unipar</t>
  </si>
  <si>
    <t>Usiminas</t>
  </si>
  <si>
    <t>Vale</t>
  </si>
  <si>
    <t>Valid</t>
  </si>
  <si>
    <t>Vamos</t>
  </si>
  <si>
    <t>Veste</t>
  </si>
  <si>
    <t>Vibra</t>
  </si>
  <si>
    <t>Vitrueduca</t>
  </si>
  <si>
    <t>Vittia</t>
  </si>
  <si>
    <t>Vivara S.A.</t>
  </si>
  <si>
    <t>Viveo</t>
  </si>
  <si>
    <t>Viver</t>
  </si>
  <si>
    <t>Vulcabras</t>
  </si>
  <si>
    <t>Wdc Networks</t>
  </si>
  <si>
    <t>Weg</t>
  </si>
  <si>
    <t>Westwing</t>
  </si>
  <si>
    <t>Wetzel S/A</t>
  </si>
  <si>
    <t>Whirlpool</t>
  </si>
  <si>
    <t>Wiz Co</t>
  </si>
  <si>
    <t>Wlm Ind Com</t>
  </si>
  <si>
    <t>Yduqs Part</t>
  </si>
  <si>
    <t>Zamp S.A.</t>
  </si>
  <si>
    <t>TTEN3</t>
  </si>
  <si>
    <t>QVQP3</t>
  </si>
  <si>
    <t>ABCB4</t>
  </si>
  <si>
    <t>EALT4</t>
  </si>
  <si>
    <t>AERI3</t>
  </si>
  <si>
    <t>AESO3</t>
  </si>
  <si>
    <t>AFLT3</t>
  </si>
  <si>
    <t>AGXY3</t>
  </si>
  <si>
    <t>RPAD5</t>
  </si>
  <si>
    <t>APTI4</t>
  </si>
  <si>
    <t>AALR3</t>
  </si>
  <si>
    <t>ALLD3</t>
  </si>
  <si>
    <t>ALOS3</t>
  </si>
  <si>
    <t>ALPA4</t>
  </si>
  <si>
    <t>AVLL3</t>
  </si>
  <si>
    <t>ALUP11</t>
  </si>
  <si>
    <t>BAZA3</t>
  </si>
  <si>
    <t>ABEV3</t>
  </si>
  <si>
    <t>AMBP3</t>
  </si>
  <si>
    <t>AMER3</t>
  </si>
  <si>
    <t>CBEE3</t>
  </si>
  <si>
    <t>ANIM3</t>
  </si>
  <si>
    <t>ARND3</t>
  </si>
  <si>
    <t>ARML3</t>
  </si>
  <si>
    <t>ASAI3</t>
  </si>
  <si>
    <t>ATED3</t>
  </si>
  <si>
    <t>AURA33</t>
  </si>
  <si>
    <t>AURE3</t>
  </si>
  <si>
    <t>AMOB3</t>
  </si>
  <si>
    <t>AXIA3</t>
  </si>
  <si>
    <t>AZEV4</t>
  </si>
  <si>
    <t>AZTE3</t>
  </si>
  <si>
    <t>AZUL3</t>
  </si>
  <si>
    <t>AZZA3</t>
  </si>
  <si>
    <t>B1003</t>
  </si>
  <si>
    <t>B3SA3</t>
  </si>
  <si>
    <t>BMGB4</t>
  </si>
  <si>
    <t>BGIP4</t>
  </si>
  <si>
    <t>BEES3</t>
  </si>
  <si>
    <t>BPAR3</t>
  </si>
  <si>
    <t>BRSR6</t>
  </si>
  <si>
    <t>BDLL4</t>
  </si>
  <si>
    <t>BALM4</t>
  </si>
  <si>
    <t>BBML3</t>
  </si>
  <si>
    <t>BBSE3</t>
  </si>
  <si>
    <t>BMOB3</t>
  </si>
  <si>
    <t>BETP3</t>
  </si>
  <si>
    <t>BMKS3</t>
  </si>
  <si>
    <t>BIED3</t>
  </si>
  <si>
    <t>BIOM3</t>
  </si>
  <si>
    <t>BLAU3</t>
  </si>
  <si>
    <t>SOJA3</t>
  </si>
  <si>
    <t>BOBR4</t>
  </si>
  <si>
    <t>BRBI11</t>
  </si>
  <si>
    <t>BBDC4</t>
  </si>
  <si>
    <t>BRAP4</t>
  </si>
  <si>
    <t>SAUD3</t>
  </si>
  <si>
    <t>BBAS3</t>
  </si>
  <si>
    <t>AGRO3</t>
  </si>
  <si>
    <t>BRKM5</t>
  </si>
  <si>
    <t>BRAV3</t>
  </si>
  <si>
    <t>BSLI4</t>
  </si>
  <si>
    <t>BRST3</t>
  </si>
  <si>
    <t>BRQB3</t>
  </si>
  <si>
    <t>BPAC11</t>
  </si>
  <si>
    <t>CXSE3</t>
  </si>
  <si>
    <t>CAMB3</t>
  </si>
  <si>
    <t>CAML3</t>
  </si>
  <si>
    <t>CASN3</t>
  </si>
  <si>
    <t>BHIA3</t>
  </si>
  <si>
    <t>CBAV3</t>
  </si>
  <si>
    <t>CEAB3</t>
  </si>
  <si>
    <t>CEBR6</t>
  </si>
  <si>
    <t>CEDO4</t>
  </si>
  <si>
    <t>CEED3</t>
  </si>
  <si>
    <t>CEGR3</t>
  </si>
  <si>
    <t>CLSC4</t>
  </si>
  <si>
    <t>GPAR3</t>
  </si>
  <si>
    <t>MAPT3</t>
  </si>
  <si>
    <t>CMIG4</t>
  </si>
  <si>
    <t>CEEB3</t>
  </si>
  <si>
    <t>COCE5</t>
  </si>
  <si>
    <t>COGN3</t>
  </si>
  <si>
    <t>COMR3</t>
  </si>
  <si>
    <t>CGAS5</t>
  </si>
  <si>
    <t>PASS3</t>
  </si>
  <si>
    <t>CRTE3</t>
  </si>
  <si>
    <t>CALI3</t>
  </si>
  <si>
    <t>CTAX3</t>
  </si>
  <si>
    <t>CSMG3</t>
  </si>
  <si>
    <t>CPLE3</t>
  </si>
  <si>
    <t>CSAN3</t>
  </si>
  <si>
    <t>CPFE3</t>
  </si>
  <si>
    <t>CRPG5</t>
  </si>
  <si>
    <t>CSED3</t>
  </si>
  <si>
    <t>CMIN3</t>
  </si>
  <si>
    <t>CSUD3</t>
  </si>
  <si>
    <t>CTCA3</t>
  </si>
  <si>
    <t>CURY3</t>
  </si>
  <si>
    <t>CVCB3</t>
  </si>
  <si>
    <t>CYRE3</t>
  </si>
  <si>
    <t>DMVF3</t>
  </si>
  <si>
    <t>DASA3</t>
  </si>
  <si>
    <t>DESK3</t>
  </si>
  <si>
    <t>DXCO3</t>
  </si>
  <si>
    <t>DEXP3</t>
  </si>
  <si>
    <t>PNVL3</t>
  </si>
  <si>
    <t>DIRR3</t>
  </si>
  <si>
    <t>DOHL4</t>
  </si>
  <si>
    <t>DOTZ3</t>
  </si>
  <si>
    <t>DTCY3</t>
  </si>
  <si>
    <t>ECOR3</t>
  </si>
  <si>
    <t>EKTR4</t>
  </si>
  <si>
    <t>EMAE4</t>
  </si>
  <si>
    <t>EPAR3</t>
  </si>
  <si>
    <t>EMBJ3</t>
  </si>
  <si>
    <t>ENGI11</t>
  </si>
  <si>
    <t>ENMT3</t>
  </si>
  <si>
    <t>ENEV3</t>
  </si>
  <si>
    <t>EGIE3</t>
  </si>
  <si>
    <t>ENJU3</t>
  </si>
  <si>
    <t>EQMA3B</t>
  </si>
  <si>
    <t>EQPA3</t>
  </si>
  <si>
    <t>EQTL3</t>
  </si>
  <si>
    <t>ESPA3</t>
  </si>
  <si>
    <t>ALPK3</t>
  </si>
  <si>
    <t>ESTR4</t>
  </si>
  <si>
    <t>ETER3</t>
  </si>
  <si>
    <t>EUCA4</t>
  </si>
  <si>
    <t>EUFA3</t>
  </si>
  <si>
    <t>EVEN3</t>
  </si>
  <si>
    <t>BAUH4</t>
  </si>
  <si>
    <t>EZTC3</t>
  </si>
  <si>
    <t>FHER3</t>
  </si>
  <si>
    <t>FESA4</t>
  </si>
  <si>
    <t>FIEI3</t>
  </si>
  <si>
    <t>FICT3</t>
  </si>
  <si>
    <t>FLRY3</t>
  </si>
  <si>
    <t>FRAS3</t>
  </si>
  <si>
    <t>G2DI33</t>
  </si>
  <si>
    <t>GFSA3</t>
  </si>
  <si>
    <t>OPGM3</t>
  </si>
  <si>
    <t>GSHP3</t>
  </si>
  <si>
    <t>GEPA4</t>
  </si>
  <si>
    <t>GGBR4</t>
  </si>
  <si>
    <t>GOAU4</t>
  </si>
  <si>
    <t>GGPS3</t>
  </si>
  <si>
    <t>EGGY3</t>
  </si>
  <si>
    <t>CGRA4</t>
  </si>
  <si>
    <t>GRND3</t>
  </si>
  <si>
    <t>GMAT3</t>
  </si>
  <si>
    <t>SALT3</t>
  </si>
  <si>
    <t>SBFG3</t>
  </si>
  <si>
    <t>TOKY3</t>
  </si>
  <si>
    <t>HBTS5</t>
  </si>
  <si>
    <t>HAGA4</t>
  </si>
  <si>
    <t>HAPV3</t>
  </si>
  <si>
    <t>HBRE3</t>
  </si>
  <si>
    <t>HBOR3</t>
  </si>
  <si>
    <t>HETA4</t>
  </si>
  <si>
    <t>HBSA3</t>
  </si>
  <si>
    <t>HMOB3</t>
  </si>
  <si>
    <t>HOOT4</t>
  </si>
  <si>
    <t>HYPE3</t>
  </si>
  <si>
    <t>IGSN3</t>
  </si>
  <si>
    <t>IGTI11</t>
  </si>
  <si>
    <t>MEAL3</t>
  </si>
  <si>
    <t>INNC3</t>
  </si>
  <si>
    <t>CATA3</t>
  </si>
  <si>
    <t>INEP3</t>
  </si>
  <si>
    <t>IFCM3</t>
  </si>
  <si>
    <t>INTB3</t>
  </si>
  <si>
    <t>IVPR3B</t>
  </si>
  <si>
    <t>FIGE3</t>
  </si>
  <si>
    <t>MYPK3</t>
  </si>
  <si>
    <t>RANI3</t>
  </si>
  <si>
    <t>IRBR3</t>
  </si>
  <si>
    <t>ISAE4</t>
  </si>
  <si>
    <t>ITSA4</t>
  </si>
  <si>
    <t>ITUB4</t>
  </si>
  <si>
    <t>JALL3</t>
  </si>
  <si>
    <t>JBSS32</t>
  </si>
  <si>
    <t>JHSF3</t>
  </si>
  <si>
    <t>JFEN3</t>
  </si>
  <si>
    <t>JOPA3</t>
  </si>
  <si>
    <t>JSLG3</t>
  </si>
  <si>
    <t>KLAS3</t>
  </si>
  <si>
    <t>CTKA4</t>
  </si>
  <si>
    <t>KEPL3</t>
  </si>
  <si>
    <t>KLBN11</t>
  </si>
  <si>
    <t>LAVV3</t>
  </si>
  <si>
    <t>LLBI3</t>
  </si>
  <si>
    <t>LMED3</t>
  </si>
  <si>
    <t>LIGT3</t>
  </si>
  <si>
    <t>LTEL3B</t>
  </si>
  <si>
    <t>LTLA3B</t>
  </si>
  <si>
    <t>RENT3</t>
  </si>
  <si>
    <t>LOGG3</t>
  </si>
  <si>
    <t>LOGN3</t>
  </si>
  <si>
    <t>AMAR3</t>
  </si>
  <si>
    <t>LREN3</t>
  </si>
  <si>
    <t>LPSB3</t>
  </si>
  <si>
    <t>LUPA3</t>
  </si>
  <si>
    <t>LWSA3</t>
  </si>
  <si>
    <t>MDIA3</t>
  </si>
  <si>
    <t>MGLU3</t>
  </si>
  <si>
    <t>MGEL4</t>
  </si>
  <si>
    <t>POMO4</t>
  </si>
  <si>
    <t>MBRF3</t>
  </si>
  <si>
    <t>MATD3</t>
  </si>
  <si>
    <t>MSPA3</t>
  </si>
  <si>
    <t>CASH3</t>
  </si>
  <si>
    <t>MELK3</t>
  </si>
  <si>
    <t>BMIN4</t>
  </si>
  <si>
    <t>BMEB4</t>
  </si>
  <si>
    <t>LEVE3</t>
  </si>
  <si>
    <t>FRIO3</t>
  </si>
  <si>
    <t>MTSA4</t>
  </si>
  <si>
    <t>MILS3</t>
  </si>
  <si>
    <t>MMAQ4</t>
  </si>
  <si>
    <t>BEEF3</t>
  </si>
  <si>
    <t>MNPR3</t>
  </si>
  <si>
    <t>MTRE3</t>
  </si>
  <si>
    <t>MOTV3</t>
  </si>
  <si>
    <t>MDNE3</t>
  </si>
  <si>
    <t>MOVI3</t>
  </si>
  <si>
    <t>MRSA3B</t>
  </si>
  <si>
    <t>MRVE3</t>
  </si>
  <si>
    <t>MLAS3</t>
  </si>
  <si>
    <t>MULT3</t>
  </si>
  <si>
    <t>MNDL3</t>
  </si>
  <si>
    <t>NATU3</t>
  </si>
  <si>
    <t>NEOE3</t>
  </si>
  <si>
    <t>NGRD3</t>
  </si>
  <si>
    <t>NEXP3</t>
  </si>
  <si>
    <t>BNBR3</t>
  </si>
  <si>
    <t>NORD3</t>
  </si>
  <si>
    <t>NUTR3</t>
  </si>
  <si>
    <t>OPCT3</t>
  </si>
  <si>
    <t>ODER4</t>
  </si>
  <si>
    <t>OIBR3</t>
  </si>
  <si>
    <t>ONCO3</t>
  </si>
  <si>
    <t>OBTC3</t>
  </si>
  <si>
    <t>ORVR3</t>
  </si>
  <si>
    <t>OSXB3</t>
  </si>
  <si>
    <t>OFSA3</t>
  </si>
  <si>
    <t>PCAR3</t>
  </si>
  <si>
    <t>PDTC3</t>
  </si>
  <si>
    <t>PGMN3</t>
  </si>
  <si>
    <t>PATI3</t>
  </si>
  <si>
    <t>PEAB4</t>
  </si>
  <si>
    <t>PMAM3</t>
  </si>
  <si>
    <t>PDGR3</t>
  </si>
  <si>
    <t>RPMG3</t>
  </si>
  <si>
    <t>PETR4</t>
  </si>
  <si>
    <t>RECV3</t>
  </si>
  <si>
    <t>PRIO3</t>
  </si>
  <si>
    <t>PTNT4</t>
  </si>
  <si>
    <t>AUAU3</t>
  </si>
  <si>
    <t>PINE4</t>
  </si>
  <si>
    <t>PLPL3</t>
  </si>
  <si>
    <t>PLAS3</t>
  </si>
  <si>
    <t>PPAR3</t>
  </si>
  <si>
    <t>PSSA3</t>
  </si>
  <si>
    <t>PTBL3</t>
  </si>
  <si>
    <t>POSI3</t>
  </si>
  <si>
    <t>PPLA11</t>
  </si>
  <si>
    <t>PTCA3</t>
  </si>
  <si>
    <t>PRNR3</t>
  </si>
  <si>
    <t>PFRM3</t>
  </si>
  <si>
    <t>PRPT3</t>
  </si>
  <si>
    <t>QUAL3</t>
  </si>
  <si>
    <t>QUSW3</t>
  </si>
  <si>
    <t>LJQQ3</t>
  </si>
  <si>
    <t>RADL3</t>
  </si>
  <si>
    <t>RAIZ4</t>
  </si>
  <si>
    <t>RAPT4</t>
  </si>
  <si>
    <t>CCTY3</t>
  </si>
  <si>
    <t>RCSL4</t>
  </si>
  <si>
    <t>RDOR3</t>
  </si>
  <si>
    <t>REDE3</t>
  </si>
  <si>
    <t>RNEW4</t>
  </si>
  <si>
    <t>RVEE3</t>
  </si>
  <si>
    <t>RIAA3</t>
  </si>
  <si>
    <t>RSUL4</t>
  </si>
  <si>
    <t>RDNI3</t>
  </si>
  <si>
    <t>RBNS11</t>
  </si>
  <si>
    <t>ROMI3</t>
  </si>
  <si>
    <t>RSID3</t>
  </si>
  <si>
    <t>RAIL3</t>
  </si>
  <si>
    <t>SBSP3</t>
  </si>
  <si>
    <t>SAPR11</t>
  </si>
  <si>
    <t>SNSY5</t>
  </si>
  <si>
    <t>SANB11</t>
  </si>
  <si>
    <t>CTSA4</t>
  </si>
  <si>
    <t>SCAR3</t>
  </si>
  <si>
    <t>SMTO3</t>
  </si>
  <si>
    <t>SHUL4</t>
  </si>
  <si>
    <t>SEQL3</t>
  </si>
  <si>
    <t>SEER3</t>
  </si>
  <si>
    <t>CSNA3</t>
  </si>
  <si>
    <t>SIMH3</t>
  </si>
  <si>
    <t>SLCE3</t>
  </si>
  <si>
    <t>SMFT3</t>
  </si>
  <si>
    <t>SOND5</t>
  </si>
  <si>
    <t>AHEB3</t>
  </si>
  <si>
    <t>OPSE3</t>
  </si>
  <si>
    <t>OPTS3</t>
  </si>
  <si>
    <t>NEMO5</t>
  </si>
  <si>
    <t>SUZB3</t>
  </si>
  <si>
    <t>SYNE3</t>
  </si>
  <si>
    <t>TAEE11</t>
  </si>
  <si>
    <t>TASA4</t>
  </si>
  <si>
    <t>TRAD3</t>
  </si>
  <si>
    <t>TECN3</t>
  </si>
  <si>
    <t>TCSA3</t>
  </si>
  <si>
    <t>TGMA3</t>
  </si>
  <si>
    <t>TKNO4</t>
  </si>
  <si>
    <t>TELB4</t>
  </si>
  <si>
    <t>VIVT3</t>
  </si>
  <si>
    <t>TEND3</t>
  </si>
  <si>
    <t>LAND3</t>
  </si>
  <si>
    <t>TXRX4</t>
  </si>
  <si>
    <t>TIMS3</t>
  </si>
  <si>
    <t>SHOW3</t>
  </si>
  <si>
    <t>TOTS3</t>
  </si>
  <si>
    <t>TFCO4</t>
  </si>
  <si>
    <t>LUXM4</t>
  </si>
  <si>
    <t>TRIS3</t>
  </si>
  <si>
    <t>TPIS3</t>
  </si>
  <si>
    <t>TUPY3</t>
  </si>
  <si>
    <t>UGPA3</t>
  </si>
  <si>
    <t>UCAS3</t>
  </si>
  <si>
    <t>FIQE3</t>
  </si>
  <si>
    <t>UNIP6</t>
  </si>
  <si>
    <t>USIM5</t>
  </si>
  <si>
    <t>VALE3</t>
  </si>
  <si>
    <t>VLID3</t>
  </si>
  <si>
    <t>VAMO3</t>
  </si>
  <si>
    <t>VSTE3</t>
  </si>
  <si>
    <t>VBBR3</t>
  </si>
  <si>
    <t>VTRU3</t>
  </si>
  <si>
    <t>VITT3</t>
  </si>
  <si>
    <t>VIVA3</t>
  </si>
  <si>
    <t>VVEO3</t>
  </si>
  <si>
    <t>VIVR3</t>
  </si>
  <si>
    <t>VULC3</t>
  </si>
  <si>
    <t>WDCN3</t>
  </si>
  <si>
    <t>WEGE3</t>
  </si>
  <si>
    <t>WEST3</t>
  </si>
  <si>
    <t>MWET4</t>
  </si>
  <si>
    <t>WHRL4</t>
  </si>
  <si>
    <t>WIZC3</t>
  </si>
  <si>
    <t>WLMM4</t>
  </si>
  <si>
    <t>YDUQ3</t>
  </si>
  <si>
    <t>ZAMP3</t>
  </si>
  <si>
    <t>BR</t>
  </si>
  <si>
    <t>Bovespa</t>
  </si>
  <si>
    <t>Atividades auxiliares à agricultura</t>
  </si>
  <si>
    <t>Empresa de eletricidade, gás e água</t>
  </si>
  <si>
    <t>Transformação de aço em produtos de aço</t>
  </si>
  <si>
    <t>Indústria de motores, turbinas e transmissores de energia</t>
  </si>
  <si>
    <t>Geração, transmissão e distribuição de energia elétrica</t>
  </si>
  <si>
    <t>Administração de empresas e empreendimentos</t>
  </si>
  <si>
    <t>Indústria de molas e produtos de arame</t>
  </si>
  <si>
    <t>Laboratório de exames médicos</t>
  </si>
  <si>
    <t>Loja de utensílios eletrônicos</t>
  </si>
  <si>
    <t>Locadora de imóveis</t>
  </si>
  <si>
    <t>Indústria de calçados</t>
  </si>
  <si>
    <t>Construção de edifícios residenciais</t>
  </si>
  <si>
    <t>Indústria de bebidas</t>
  </si>
  <si>
    <t>Água, esgoto e outros sistemas</t>
  </si>
  <si>
    <t>Vendas por correio ou meio eletrônico</t>
  </si>
  <si>
    <t>Escola de ensino superior</t>
  </si>
  <si>
    <t>Comércio eletrônico e corretores</t>
  </si>
  <si>
    <t>Locação de equipamentos para indústria e comércio</t>
  </si>
  <si>
    <t>Loja de departamentos</t>
  </si>
  <si>
    <t>Serviços de apoio à educação</t>
  </si>
  <si>
    <t>Mineração de metais</t>
  </si>
  <si>
    <t>Comércio atacadista de máquinas, equipamentos e acessórios</t>
  </si>
  <si>
    <t>Outras construções pesadas e de engenharia civil</t>
  </si>
  <si>
    <t>Transporte aéreo regular</t>
  </si>
  <si>
    <t>Bolsa de valores e commodities</t>
  </si>
  <si>
    <t>Industria de máquinas agrícolas, de construção e mineração</t>
  </si>
  <si>
    <t>Indústria de equipamentos e materiais para uso médico</t>
  </si>
  <si>
    <t>Seguradora</t>
  </si>
  <si>
    <t>Editoras de software</t>
  </si>
  <si>
    <t>Atividades relacionadas à intermediação de crédito</t>
  </si>
  <si>
    <t>Indústria de outros equipamentos de transporte</t>
  </si>
  <si>
    <t>Pesquisa científica</t>
  </si>
  <si>
    <t>Indústria de remédios</t>
  </si>
  <si>
    <t>Indústria de artigos de limpeza</t>
  </si>
  <si>
    <t>Outras atividades relacionadas a investimentos financeiros</t>
  </si>
  <si>
    <t>Consultório odontológico</t>
  </si>
  <si>
    <t>Indústria química</t>
  </si>
  <si>
    <t>Extração de petróleo e gás</t>
  </si>
  <si>
    <t>Seguradora e corretora de seguros</t>
  </si>
  <si>
    <t>Outras indústrias de alimentos</t>
  </si>
  <si>
    <t>Loja de roupas</t>
  </si>
  <si>
    <t>Tecelagens</t>
  </si>
  <si>
    <t>Distribuição de gás natural</t>
  </si>
  <si>
    <t>Atividades auxiliares ao transporte rodoviário</t>
  </si>
  <si>
    <t>Serviços de apoio a empresas</t>
  </si>
  <si>
    <t>Comércio atacadista de petróleo e produtos de petróleo</t>
  </si>
  <si>
    <t>Transporte turístico</t>
  </si>
  <si>
    <t>Loja de artigos para saúde e cuidados pessoais</t>
  </si>
  <si>
    <t>Operadoras de telecomunicações a cabo</t>
  </si>
  <si>
    <t>Indústria de móveis e afins</t>
  </si>
  <si>
    <t>Indústria de roupas de tecido</t>
  </si>
  <si>
    <t>Outros serviços de apoio</t>
  </si>
  <si>
    <t>Outros tipos de escolas</t>
  </si>
  <si>
    <t>Concessionárias de outros veículos motorizados</t>
  </si>
  <si>
    <t>Indústria de equipamentos aeroespacias</t>
  </si>
  <si>
    <t>Outros serviços ambulatoriais de saúde</t>
  </si>
  <si>
    <t>Outras outras indústrias</t>
  </si>
  <si>
    <t>Indústria de outros produtos de minerais não metálicos</t>
  </si>
  <si>
    <t>Indústria de produtos de madeira compensada e afins</t>
  </si>
  <si>
    <t>Indústria de fertilizantes e pesticidas</t>
  </si>
  <si>
    <t>Fundição</t>
  </si>
  <si>
    <t>Indústria de autopeças</t>
  </si>
  <si>
    <t>Corretora de títulos e commodities</t>
  </si>
  <si>
    <t>Criação de aves e ovos</t>
  </si>
  <si>
    <t>Loja de artigos esportivos e instrumentos musicais</t>
  </si>
  <si>
    <t>Indústria de ferragens</t>
  </si>
  <si>
    <t>Serviços ambulatoriais de saúde</t>
  </si>
  <si>
    <t>Indústria de ferramentas de metal não motorizadas e cutelaria</t>
  </si>
  <si>
    <t>Transporte fluvial</t>
  </si>
  <si>
    <t>Serviço de armazenamento</t>
  </si>
  <si>
    <t>Hotel, motel ou similar</t>
  </si>
  <si>
    <t>Loja de comida e bebida</t>
  </si>
  <si>
    <t>Indústria de equipamentos de comunicação</t>
  </si>
  <si>
    <t>Indústria de papel, celulose e papelão</t>
  </si>
  <si>
    <t>Construção</t>
  </si>
  <si>
    <t>Moinho de grãos</t>
  </si>
  <si>
    <t>Indústria de estruturas metálicas</t>
  </si>
  <si>
    <t>Loja de mercadorias variadas</t>
  </si>
  <si>
    <t>Mineração (exceto petróleo e gás)</t>
  </si>
  <si>
    <t>Locadora de automóveis</t>
  </si>
  <si>
    <t>Atividades auxiliares ao transporte</t>
  </si>
  <si>
    <t>Atividades relacionadas a imóveis</t>
  </si>
  <si>
    <t>Forjarias e estamparias</t>
  </si>
  <si>
    <t>Indústria de carrocerias e trailers</t>
  </si>
  <si>
    <t>Abatedouros</t>
  </si>
  <si>
    <t>Indústria de produtos de papel e papelão</t>
  </si>
  <si>
    <t>Outros serviços de Informação</t>
  </si>
  <si>
    <t>Indústria de equipamentos de refrigeração</t>
  </si>
  <si>
    <t>Outras indústrias de produtos de metal</t>
  </si>
  <si>
    <t>Serviços de engenharia e arquitetura</t>
  </si>
  <si>
    <t>Indústria de computadores e periféricos</t>
  </si>
  <si>
    <t>Comércio atacadista de bens não duráveis variados</t>
  </si>
  <si>
    <t>Indústria de outros tipos de máquinas</t>
  </si>
  <si>
    <t>Mineração, exploração de pedreiras e extração de petróleo e gás</t>
  </si>
  <si>
    <t>Indústria de frutas e vegetais em conserva e comidas especiais</t>
  </si>
  <si>
    <t>Hospital</t>
  </si>
  <si>
    <t>Estaleiros</t>
  </si>
  <si>
    <t>Indústria de produtos de petróleo e carvão</t>
  </si>
  <si>
    <t>Indústria de produtos de cerâmica e refratários</t>
  </si>
  <si>
    <t>Instituição de intermediação de crédito e atividades relacionadas</t>
  </si>
  <si>
    <t>Indústria de eletrodomésticos</t>
  </si>
  <si>
    <t>Comércio atacadista de remédios</t>
  </si>
  <si>
    <t>Outras lojas de mercadorias variadas</t>
  </si>
  <si>
    <t>Comércio atacadista de veículos motorizados, peças e acessórios</t>
  </si>
  <si>
    <t>Indústria de máquinas industriais</t>
  </si>
  <si>
    <t>Indústria de produtos de plástico</t>
  </si>
  <si>
    <t>Outras indústrias da recreação</t>
  </si>
  <si>
    <t>Consultoria administrativa, científica e técnica</t>
  </si>
  <si>
    <t>Serviços de processamento de dados, hospedagem e outros serviços relacionados</t>
  </si>
  <si>
    <t>Outras indústrias</t>
  </si>
  <si>
    <t>Apresentações artísticas</t>
  </si>
  <si>
    <t>Impressão e atividades auxiliares</t>
  </si>
  <si>
    <t>Serviços de locação e leasing</t>
  </si>
  <si>
    <t>Educacão</t>
  </si>
  <si>
    <t>Loja de jóias, malas e artigos de couro</t>
  </si>
  <si>
    <t>Comércio atacadista de bens duráveis</t>
  </si>
  <si>
    <t>Corretora de seguros</t>
  </si>
  <si>
    <t>Restaurantes e outros lugares para comer</t>
  </si>
  <si>
    <t>Agro e Pesca</t>
  </si>
  <si>
    <t>Energia Elétrica</t>
  </si>
  <si>
    <t>Finanças e Seguros</t>
  </si>
  <si>
    <t>Siderur &amp; Metalur</t>
  </si>
  <si>
    <t>Máquinas Indust</t>
  </si>
  <si>
    <t>Comércio</t>
  </si>
  <si>
    <t>Textil</t>
  </si>
  <si>
    <t>Alimentos e Beb</t>
  </si>
  <si>
    <t>Mineração</t>
  </si>
  <si>
    <t>Transporte Serviç</t>
  </si>
  <si>
    <t>Software e Dados</t>
  </si>
  <si>
    <t>Veiculos e peças</t>
  </si>
  <si>
    <t>Química</t>
  </si>
  <si>
    <t>Petróleo e Gas</t>
  </si>
  <si>
    <t>Minerais não Met</t>
  </si>
  <si>
    <t>Eletroeletrônicos</t>
  </si>
  <si>
    <t>Papel e Celulose</t>
  </si>
  <si>
    <t>Materiais diversos</t>
  </si>
  <si>
    <t>Motores compressores e outros</t>
  </si>
  <si>
    <t>Atividades esportivas</t>
  </si>
  <si>
    <t>Engenharia consultiva</t>
  </si>
  <si>
    <t>Produção de eventos e shows</t>
  </si>
  <si>
    <t>Armas e munições</t>
  </si>
  <si>
    <t>Vestuário</t>
  </si>
  <si>
    <t>Móveis</t>
  </si>
  <si>
    <t>Corretoras de seguros e resseguros</t>
  </si>
  <si>
    <t>Thousands</t>
  </si>
  <si>
    <t>Setor Economatica</t>
  </si>
  <si>
    <t>P/L</t>
  </si>
  <si>
    <t>EV/EBITDA</t>
  </si>
  <si>
    <t>D/D+E</t>
  </si>
  <si>
    <t>P/VPA</t>
  </si>
  <si>
    <t>P/Vendas</t>
  </si>
  <si>
    <t>% Total</t>
  </si>
  <si>
    <t>Enterprise Value (Thousands)</t>
  </si>
  <si>
    <t>Mkt Cap (Thousands)</t>
  </si>
  <si>
    <t xml:space="preserve">Dta. Últ. Cot.: </t>
  </si>
  <si>
    <r>
      <t xml:space="preserve">Análise de </t>
    </r>
    <r>
      <rPr>
        <b/>
        <sz val="26"/>
        <color rgb="FFB1AE2D"/>
        <rFont val="Calibri"/>
        <family val="2"/>
        <scheme val="minor"/>
      </rPr>
      <t>Múltiplos de Mercado</t>
    </r>
    <r>
      <rPr>
        <b/>
        <sz val="26"/>
        <color rgb="FF023A4A"/>
        <rFont val="Calibri"/>
        <family val="2"/>
        <scheme val="minor"/>
      </rPr>
      <t xml:space="preserve"> Por Setor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</si>
</sst>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"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yyyy"/>
    <numFmt numFmtId="165" formatCode="dd/mm/yy;@"/>
    <numFmt numFmtId="166" formatCode="0.00\ \x"/>
    <numFmt numFmtId="167" formatCode="0.0%"/>
    <numFmt numFmtId="168" formatCode="_-[$R$-416]\ * #,##0.00_-;\-[$R$-416]\ * #,##0.00_-;_-[$R$-416]\ * &quot;-&quot;??_-;_-@_-"/>
    <numFmt numFmtId="169" formatCode="&quot;R$&quot;\ #,##0.00"/>
    <numFmt numFmtId="170" formatCode="#,##0.00%;[Red]\-#,##0.00%"/>
    <numFmt numFmtId="171" formatCode="#,##0.00%"/>
    <numFmt numFmtId="172" formatCode="_-&quot;R$&quot;\ * #,##0.0000_-;\-&quot;R$&quot;\ * #,##0.0000_-;_-&quot;R$&quot;\ * &quot;-&quot;??_-;_-@_-"/>
  </numFmts>
  <fonts count="1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rgb="FF006B66"/>
      <name val="Calibri"/>
      <family val="2"/>
      <scheme val="minor"/>
    </font>
    <font>
      <b/>
      <sz val="12"/>
      <color rgb="FF006B66"/>
      <name val="Calibri"/>
      <family val="2"/>
      <scheme val="minor"/>
    </font>
    <font>
      <b/>
      <sz val="16"/>
      <color rgb="FF006B66"/>
      <name val="Calibri"/>
      <family val="2"/>
      <scheme val="minor"/>
    </font>
    <font>
      <b/>
      <sz val="12"/>
      <color rgb="FF023A4A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0"/>
      <color rgb="FFB1AE2D"/>
      <name val="Calibri"/>
      <family val="2"/>
      <scheme val="minor"/>
    </font>
    <font>
      <b/>
      <sz val="10"/>
      <color rgb="FF023A4A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26"/>
      <color rgb="FF023A4A"/>
      <name val="Calibri"/>
      <family val="2"/>
      <scheme val="minor"/>
    </font>
    <font>
      <b/>
      <sz val="26"/>
      <color rgb="FFB1AE2D"/>
      <name val="Calibri"/>
      <family val="2"/>
      <scheme val="minor"/>
    </font>
    <font>
      <b/>
      <sz val="12"/>
      <color rgb="FFCCD8DB"/>
      <name val="Calibri"/>
      <family val="2"/>
      <scheme val="minor"/>
    </font>
    <font>
      <b/>
      <sz val="12"/>
      <color rgb="FFC00000"/>
      <name val="Calibri"/>
      <family val="2"/>
      <scheme val="minor"/>
    </font>
    <font>
      <b/>
      <sz val="11"/>
      <color rgb="FFCCD8DB"/>
      <name val="Calibri"/>
      <family val="2"/>
      <scheme val="minor"/>
    </font>
    <font>
      <b/>
      <sz val="11"/>
      <color rgb="FF023A4A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CCD8DB"/>
        <bgColor indexed="64"/>
      </patternFill>
    </fill>
    <fill>
      <patternFill patternType="solid">
        <fgColor rgb="FF023A4A"/>
        <bgColor indexed="64"/>
      </patternFill>
    </fill>
    <fill>
      <patternFill patternType="solid">
        <fgColor theme="2"/>
        <bgColor indexed="64"/>
      </patternFill>
    </fill>
  </fills>
  <borders count="43">
    <border>
      <left/>
      <right/>
      <top/>
      <bottom/>
      <diagonal/>
    </border>
    <border>
      <left style="medium">
        <color theme="0"/>
      </left>
      <right style="medium">
        <color theme="0"/>
      </right>
      <top/>
      <bottom style="thick">
        <color theme="0"/>
      </bottom>
      <diagonal/>
    </border>
    <border>
      <left style="medium">
        <color theme="0"/>
      </left>
      <right style="medium">
        <color theme="0"/>
      </right>
      <top style="thin">
        <color theme="0"/>
      </top>
      <bottom style="thick">
        <color theme="0"/>
      </bottom>
      <diagonal/>
    </border>
    <border>
      <left style="medium">
        <color theme="0"/>
      </left>
      <right style="thin">
        <color theme="0"/>
      </right>
      <top style="thin">
        <color theme="0"/>
      </top>
      <bottom style="thick">
        <color theme="0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 style="thick">
        <color theme="0"/>
      </bottom>
      <diagonal/>
    </border>
    <border>
      <left/>
      <right style="thick">
        <color rgb="FFB1AE2D"/>
      </right>
      <top/>
      <bottom style="thin">
        <color rgb="FFB1AE2D"/>
      </bottom>
      <diagonal/>
    </border>
    <border>
      <left style="thick">
        <color rgb="FFB1AE2D"/>
      </left>
      <right/>
      <top/>
      <bottom style="thin">
        <color rgb="FFB1AE2D"/>
      </bottom>
      <diagonal/>
    </border>
    <border>
      <left/>
      <right style="thick">
        <color rgb="FFB1AE2D"/>
      </right>
      <top style="thin">
        <color rgb="FFB1AE2D"/>
      </top>
      <bottom/>
      <diagonal/>
    </border>
    <border>
      <left style="thick">
        <color rgb="FFB1AE2D"/>
      </left>
      <right/>
      <top style="thin">
        <color rgb="FFB1AE2D"/>
      </top>
      <bottom/>
      <diagonal/>
    </border>
    <border>
      <left style="thin">
        <color theme="0"/>
      </left>
      <right style="medium">
        <color rgb="FFB1AE2D"/>
      </right>
      <top style="thick">
        <color theme="0"/>
      </top>
      <bottom style="thick">
        <color rgb="FFB1AE2D"/>
      </bottom>
      <diagonal/>
    </border>
    <border>
      <left style="medium">
        <color rgb="FFB1AE2D"/>
      </left>
      <right style="medium">
        <color rgb="FFB1AE2D"/>
      </right>
      <top style="thick">
        <color theme="0"/>
      </top>
      <bottom style="thick">
        <color rgb="FFB1AE2D"/>
      </bottom>
      <diagonal/>
    </border>
    <border>
      <left style="medium">
        <color rgb="FFB1AE2D"/>
      </left>
      <right style="thin">
        <color theme="0"/>
      </right>
      <top style="thick">
        <color theme="0"/>
      </top>
      <bottom style="thick">
        <color rgb="FFB1AE2D"/>
      </bottom>
      <diagonal/>
    </border>
    <border>
      <left/>
      <right/>
      <top/>
      <bottom style="thick">
        <color rgb="FFB1AE2D"/>
      </bottom>
      <diagonal/>
    </border>
    <border>
      <left/>
      <right style="medium">
        <color rgb="FF023A4A"/>
      </right>
      <top style="thick">
        <color rgb="FFB1AE2D"/>
      </top>
      <bottom style="thin">
        <color rgb="FF023A4A"/>
      </bottom>
      <diagonal/>
    </border>
    <border>
      <left style="medium">
        <color rgb="FF023A4A"/>
      </left>
      <right style="medium">
        <color rgb="FF023A4A"/>
      </right>
      <top style="thick">
        <color rgb="FFB1AE2D"/>
      </top>
      <bottom style="thin">
        <color rgb="FF023A4A"/>
      </bottom>
      <diagonal/>
    </border>
    <border>
      <left style="medium">
        <color rgb="FF023A4A"/>
      </left>
      <right/>
      <top style="thick">
        <color rgb="FFB1AE2D"/>
      </top>
      <bottom style="thin">
        <color rgb="FF023A4A"/>
      </bottom>
      <diagonal/>
    </border>
    <border>
      <left/>
      <right style="medium">
        <color rgb="FF023A4A"/>
      </right>
      <top style="thin">
        <color rgb="FF023A4A"/>
      </top>
      <bottom style="thin">
        <color rgb="FF023A4A"/>
      </bottom>
      <diagonal/>
    </border>
    <border>
      <left style="medium">
        <color rgb="FF023A4A"/>
      </left>
      <right style="medium">
        <color rgb="FF023A4A"/>
      </right>
      <top style="thin">
        <color rgb="FF023A4A"/>
      </top>
      <bottom style="thin">
        <color rgb="FF023A4A"/>
      </bottom>
      <diagonal/>
    </border>
    <border>
      <left style="medium">
        <color rgb="FF023A4A"/>
      </left>
      <right/>
      <top style="thin">
        <color rgb="FF023A4A"/>
      </top>
      <bottom style="thin">
        <color rgb="FF023A4A"/>
      </bottom>
      <diagonal/>
    </border>
    <border>
      <left style="medium">
        <color rgb="FFB1AE2D"/>
      </left>
      <right/>
      <top style="thick">
        <color theme="0"/>
      </top>
      <bottom style="thick">
        <color rgb="FFB1AE2D"/>
      </bottom>
      <diagonal/>
    </border>
    <border>
      <left style="thin">
        <color theme="0"/>
      </left>
      <right style="medium">
        <color theme="0"/>
      </right>
      <top/>
      <bottom style="thick">
        <color theme="0"/>
      </bottom>
      <diagonal/>
    </border>
    <border>
      <left style="medium">
        <color theme="0"/>
      </left>
      <right/>
      <top style="thin">
        <color theme="0"/>
      </top>
      <bottom style="thick">
        <color theme="0"/>
      </bottom>
      <diagonal/>
    </border>
    <border>
      <left/>
      <right style="medium">
        <color theme="0"/>
      </right>
      <top style="thin">
        <color theme="0"/>
      </top>
      <bottom style="thick">
        <color theme="0"/>
      </bottom>
      <diagonal/>
    </border>
    <border>
      <left/>
      <right style="medium">
        <color rgb="FFB1AE2D"/>
      </right>
      <top/>
      <bottom style="thick">
        <color rgb="FFB1AE2D"/>
      </bottom>
      <diagonal/>
    </border>
    <border>
      <left style="medium">
        <color rgb="FFB1AE2D"/>
      </left>
      <right style="medium">
        <color rgb="FFB1AE2D"/>
      </right>
      <top/>
      <bottom style="thick">
        <color rgb="FFB1AE2D"/>
      </bottom>
      <diagonal/>
    </border>
    <border>
      <left style="medium">
        <color rgb="FFB1AE2D"/>
      </left>
      <right/>
      <top/>
      <bottom style="thick">
        <color rgb="FFB1AE2D"/>
      </bottom>
      <diagonal/>
    </border>
    <border>
      <left/>
      <right style="dotted">
        <color theme="1"/>
      </right>
      <top style="thick">
        <color rgb="FFB1AE2D"/>
      </top>
      <bottom style="thin">
        <color theme="1"/>
      </bottom>
      <diagonal/>
    </border>
    <border>
      <left style="dotted">
        <color theme="1"/>
      </left>
      <right/>
      <top style="thick">
        <color rgb="FFB1AE2D"/>
      </top>
      <bottom style="thin">
        <color theme="1"/>
      </bottom>
      <diagonal/>
    </border>
    <border>
      <left/>
      <right style="dotted">
        <color theme="1"/>
      </right>
      <top style="thin">
        <color theme="1"/>
      </top>
      <bottom style="thin">
        <color theme="1"/>
      </bottom>
      <diagonal/>
    </border>
    <border>
      <left style="dotted">
        <color theme="1"/>
      </left>
      <right/>
      <top style="thin">
        <color theme="1"/>
      </top>
      <bottom style="thin">
        <color theme="1"/>
      </bottom>
      <diagonal/>
    </border>
    <border>
      <left/>
      <right style="dotted">
        <color theme="1"/>
      </right>
      <top style="thin">
        <color theme="1"/>
      </top>
      <bottom/>
      <diagonal/>
    </border>
    <border>
      <left style="dotted">
        <color theme="1"/>
      </left>
      <right/>
      <top style="thin">
        <color theme="1"/>
      </top>
      <bottom/>
      <diagonal/>
    </border>
    <border>
      <left/>
      <right style="thick">
        <color theme="1"/>
      </right>
      <top style="thick">
        <color rgb="FFB1AE2D"/>
      </top>
      <bottom style="thin">
        <color theme="1"/>
      </bottom>
      <diagonal/>
    </border>
    <border>
      <left/>
      <right style="thick">
        <color theme="1"/>
      </right>
      <top style="thin">
        <color theme="1"/>
      </top>
      <bottom style="thin">
        <color theme="1"/>
      </bottom>
      <diagonal/>
    </border>
    <border>
      <left/>
      <right style="thick">
        <color theme="1"/>
      </right>
      <top style="thin">
        <color theme="1"/>
      </top>
      <bottom/>
      <diagonal/>
    </border>
    <border>
      <left style="dotted">
        <color theme="1"/>
      </left>
      <right style="thick">
        <color theme="1"/>
      </right>
      <top style="thick">
        <color rgb="FFB1AE2D"/>
      </top>
      <bottom style="thin">
        <color theme="1"/>
      </bottom>
      <diagonal/>
    </border>
    <border>
      <left style="thick">
        <color theme="1"/>
      </left>
      <right style="dotted">
        <color theme="1"/>
      </right>
      <top style="thick">
        <color rgb="FFB1AE2D"/>
      </top>
      <bottom style="thin">
        <color theme="1"/>
      </bottom>
      <diagonal/>
    </border>
    <border>
      <left style="dotted">
        <color theme="1"/>
      </left>
      <right style="thick">
        <color theme="1"/>
      </right>
      <top style="thin">
        <color theme="1"/>
      </top>
      <bottom style="thin">
        <color theme="1"/>
      </bottom>
      <diagonal/>
    </border>
    <border>
      <left style="thick">
        <color theme="1"/>
      </left>
      <right style="dotted">
        <color theme="1"/>
      </right>
      <top style="thin">
        <color theme="1"/>
      </top>
      <bottom style="thin">
        <color theme="1"/>
      </bottom>
      <diagonal/>
    </border>
    <border>
      <left style="dotted">
        <color theme="1"/>
      </left>
      <right style="thick">
        <color theme="1"/>
      </right>
      <top style="thin">
        <color theme="1"/>
      </top>
      <bottom/>
      <diagonal/>
    </border>
    <border>
      <left style="thick">
        <color theme="1"/>
      </left>
      <right style="dotted">
        <color theme="1"/>
      </right>
      <top style="thin">
        <color theme="1"/>
      </top>
      <bottom/>
      <diagonal/>
    </border>
    <border>
      <left/>
      <right style="thick">
        <color auto="1"/>
      </right>
      <top/>
      <bottom/>
      <diagonal/>
    </border>
    <border>
      <left style="thick">
        <color auto="1"/>
      </left>
      <right/>
      <top/>
      <bottom/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136">
    <xf numFmtId="0" fontId="0" fillId="0" borderId="0" xfId="0"/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left" vertical="center"/>
    </xf>
    <xf numFmtId="1" fontId="2" fillId="0" borderId="0" xfId="0" applyNumberFormat="1" applyFont="1" applyAlignment="1">
      <alignment horizontal="center" vertical="center"/>
    </xf>
    <xf numFmtId="167" fontId="2" fillId="0" borderId="0" xfId="2" applyNumberFormat="1" applyFont="1" applyAlignment="1">
      <alignment horizontal="center" vertical="center"/>
    </xf>
    <xf numFmtId="167" fontId="0" fillId="0" borderId="0" xfId="2" applyNumberFormat="1" applyFont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 wrapText="1"/>
    </xf>
    <xf numFmtId="14" fontId="4" fillId="0" borderId="4" xfId="0" applyNumberFormat="1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 wrapText="1"/>
    </xf>
    <xf numFmtId="167" fontId="4" fillId="0" borderId="2" xfId="2" applyNumberFormat="1" applyFont="1" applyFill="1" applyBorder="1" applyAlignment="1">
      <alignment horizontal="center" vertical="center"/>
    </xf>
    <xf numFmtId="14" fontId="4" fillId="0" borderId="2" xfId="0" applyNumberFormat="1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 wrapText="1"/>
    </xf>
    <xf numFmtId="0" fontId="10" fillId="0" borderId="0" xfId="0" applyFont="1" applyAlignment="1">
      <alignment vertical="center"/>
    </xf>
    <xf numFmtId="0" fontId="10" fillId="0" borderId="1" xfId="0" applyFont="1" applyBorder="1" applyAlignment="1">
      <alignment vertical="center"/>
    </xf>
    <xf numFmtId="0" fontId="0" fillId="0" borderId="0" xfId="0" applyAlignment="1">
      <alignment horizontal="center" vertical="center"/>
    </xf>
    <xf numFmtId="0" fontId="5" fillId="0" borderId="0" xfId="0" applyFont="1" applyAlignment="1">
      <alignment vertical="center"/>
    </xf>
    <xf numFmtId="169" fontId="2" fillId="0" borderId="0" xfId="0" applyNumberFormat="1" applyFont="1" applyAlignment="1">
      <alignment horizontal="center" vertical="center"/>
    </xf>
    <xf numFmtId="170" fontId="2" fillId="0" borderId="0" xfId="2" applyNumberFormat="1" applyFont="1" applyFill="1" applyAlignment="1">
      <alignment horizontal="center" vertical="center"/>
    </xf>
    <xf numFmtId="170" fontId="2" fillId="0" borderId="0" xfId="1" applyNumberFormat="1" applyFont="1" applyFill="1" applyAlignment="1">
      <alignment horizontal="center" vertical="center"/>
    </xf>
    <xf numFmtId="170" fontId="2" fillId="0" borderId="0" xfId="1" applyNumberFormat="1" applyFont="1" applyAlignment="1">
      <alignment horizontal="center" vertical="center"/>
    </xf>
    <xf numFmtId="170" fontId="2" fillId="0" borderId="0" xfId="0" applyNumberFormat="1" applyFont="1" applyAlignment="1">
      <alignment horizontal="center" vertical="center"/>
    </xf>
    <xf numFmtId="171" fontId="2" fillId="0" borderId="0" xfId="0" applyNumberFormat="1" applyFont="1" applyAlignment="1">
      <alignment horizontal="center" vertical="center"/>
    </xf>
    <xf numFmtId="171" fontId="2" fillId="0" borderId="0" xfId="3" applyNumberFormat="1" applyFont="1" applyFill="1" applyAlignment="1">
      <alignment horizontal="center" vertical="center"/>
    </xf>
    <xf numFmtId="1" fontId="2" fillId="0" borderId="0" xfId="1" applyNumberFormat="1" applyFont="1" applyFill="1" applyAlignment="1">
      <alignment horizontal="center" vertical="center"/>
    </xf>
    <xf numFmtId="1" fontId="2" fillId="0" borderId="0" xfId="1" applyNumberFormat="1" applyFont="1" applyAlignment="1">
      <alignment horizontal="center" vertical="center"/>
    </xf>
    <xf numFmtId="10" fontId="2" fillId="0" borderId="0" xfId="0" applyNumberFormat="1" applyFont="1" applyAlignment="1">
      <alignment horizontal="center" vertical="center"/>
    </xf>
    <xf numFmtId="2" fontId="2" fillId="0" borderId="0" xfId="0" applyNumberFormat="1" applyFont="1" applyAlignment="1">
      <alignment horizontal="center" vertical="center"/>
    </xf>
    <xf numFmtId="14" fontId="2" fillId="0" borderId="0" xfId="0" applyNumberFormat="1" applyFont="1" applyAlignment="1">
      <alignment horizontal="center" vertical="center"/>
    </xf>
    <xf numFmtId="172" fontId="2" fillId="0" borderId="0" xfId="3" applyNumberFormat="1" applyFont="1" applyAlignment="1">
      <alignment horizontal="right" vertical="center"/>
    </xf>
    <xf numFmtId="0" fontId="2" fillId="0" borderId="0" xfId="0" applyFont="1" applyAlignment="1">
      <alignment vertical="center"/>
    </xf>
    <xf numFmtId="0" fontId="11" fillId="0" borderId="0" xfId="0" applyFont="1" applyAlignment="1">
      <alignment vertical="center"/>
    </xf>
    <xf numFmtId="0" fontId="13" fillId="3" borderId="9" xfId="0" applyFont="1" applyFill="1" applyBorder="1" applyAlignment="1">
      <alignment horizontal="center" vertical="center"/>
    </xf>
    <xf numFmtId="0" fontId="13" fillId="3" borderId="10" xfId="0" applyFont="1" applyFill="1" applyBorder="1" applyAlignment="1">
      <alignment horizontal="center" vertical="center" wrapText="1"/>
    </xf>
    <xf numFmtId="168" fontId="13" fillId="3" borderId="11" xfId="0" applyNumberFormat="1" applyFont="1" applyFill="1" applyBorder="1" applyAlignment="1">
      <alignment horizontal="center" vertical="center" wrapText="1"/>
    </xf>
    <xf numFmtId="14" fontId="13" fillId="3" borderId="9" xfId="0" applyNumberFormat="1" applyFont="1" applyFill="1" applyBorder="1" applyAlignment="1">
      <alignment horizontal="center" vertical="center"/>
    </xf>
    <xf numFmtId="14" fontId="13" fillId="3" borderId="10" xfId="0" applyNumberFormat="1" applyFont="1" applyFill="1" applyBorder="1" applyAlignment="1">
      <alignment horizontal="center" vertical="center"/>
    </xf>
    <xf numFmtId="0" fontId="13" fillId="3" borderId="11" xfId="0" applyFont="1" applyFill="1" applyBorder="1" applyAlignment="1">
      <alignment horizontal="center" vertical="center" wrapText="1"/>
    </xf>
    <xf numFmtId="167" fontId="13" fillId="3" borderId="10" xfId="2" applyNumberFormat="1" applyFont="1" applyFill="1" applyBorder="1" applyAlignment="1">
      <alignment horizontal="center" vertical="center" wrapText="1"/>
    </xf>
    <xf numFmtId="164" fontId="7" fillId="2" borderId="1" xfId="0" applyNumberFormat="1" applyFont="1" applyFill="1" applyBorder="1" applyAlignment="1">
      <alignment horizontal="center" vertical="center"/>
    </xf>
    <xf numFmtId="165" fontId="7" fillId="2" borderId="1" xfId="0" applyNumberFormat="1" applyFont="1" applyFill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6" fillId="0" borderId="13" xfId="0" applyFont="1" applyBorder="1" applyAlignment="1">
      <alignment horizontal="center" vertical="center"/>
    </xf>
    <xf numFmtId="0" fontId="6" fillId="0" borderId="16" xfId="0" applyFont="1" applyBorder="1" applyAlignment="1">
      <alignment horizontal="center" vertical="center"/>
    </xf>
    <xf numFmtId="166" fontId="0" fillId="0" borderId="13" xfId="0" applyNumberFormat="1" applyBorder="1" applyAlignment="1">
      <alignment horizontal="center" vertical="center"/>
    </xf>
    <xf numFmtId="166" fontId="0" fillId="0" borderId="14" xfId="0" applyNumberFormat="1" applyBorder="1" applyAlignment="1">
      <alignment horizontal="center" vertical="center"/>
    </xf>
    <xf numFmtId="166" fontId="0" fillId="0" borderId="15" xfId="0" applyNumberFormat="1" applyBorder="1" applyAlignment="1">
      <alignment horizontal="center" vertical="center"/>
    </xf>
    <xf numFmtId="166" fontId="0" fillId="0" borderId="16" xfId="0" applyNumberFormat="1" applyBorder="1" applyAlignment="1">
      <alignment horizontal="center" vertical="center"/>
    </xf>
    <xf numFmtId="166" fontId="0" fillId="0" borderId="17" xfId="0" applyNumberFormat="1" applyBorder="1" applyAlignment="1">
      <alignment horizontal="center" vertical="center"/>
    </xf>
    <xf numFmtId="166" fontId="0" fillId="0" borderId="18" xfId="0" applyNumberFormat="1" applyBorder="1" applyAlignment="1">
      <alignment horizontal="center" vertical="center"/>
    </xf>
    <xf numFmtId="10" fontId="0" fillId="0" borderId="13" xfId="2" applyNumberFormat="1" applyFont="1" applyBorder="1" applyAlignment="1">
      <alignment horizontal="center" vertical="center"/>
    </xf>
    <xf numFmtId="10" fontId="0" fillId="0" borderId="14" xfId="2" applyNumberFormat="1" applyFont="1" applyBorder="1" applyAlignment="1">
      <alignment horizontal="center" vertical="center"/>
    </xf>
    <xf numFmtId="10" fontId="0" fillId="0" borderId="15" xfId="2" applyNumberFormat="1" applyFont="1" applyBorder="1" applyAlignment="1">
      <alignment horizontal="center" vertical="center"/>
    </xf>
    <xf numFmtId="10" fontId="0" fillId="0" borderId="16" xfId="2" applyNumberFormat="1" applyFont="1" applyBorder="1" applyAlignment="1">
      <alignment horizontal="center" vertical="center"/>
    </xf>
    <xf numFmtId="10" fontId="0" fillId="0" borderId="17" xfId="2" applyNumberFormat="1" applyFont="1" applyBorder="1" applyAlignment="1">
      <alignment horizontal="center" vertical="center"/>
    </xf>
    <xf numFmtId="10" fontId="0" fillId="0" borderId="18" xfId="2" applyNumberFormat="1" applyFont="1" applyBorder="1" applyAlignment="1">
      <alignment horizontal="center" vertical="center"/>
    </xf>
    <xf numFmtId="167" fontId="0" fillId="0" borderId="14" xfId="2" applyNumberFormat="1" applyFont="1" applyBorder="1" applyAlignment="1">
      <alignment horizontal="center" vertical="center"/>
    </xf>
    <xf numFmtId="167" fontId="0" fillId="0" borderId="17" xfId="2" applyNumberFormat="1" applyFont="1" applyBorder="1" applyAlignment="1">
      <alignment horizontal="center" vertical="center"/>
    </xf>
    <xf numFmtId="2" fontId="0" fillId="0" borderId="13" xfId="2" applyNumberFormat="1" applyFont="1" applyBorder="1" applyAlignment="1">
      <alignment horizontal="center" vertical="center"/>
    </xf>
    <xf numFmtId="2" fontId="0" fillId="0" borderId="14" xfId="2" applyNumberFormat="1" applyFont="1" applyBorder="1" applyAlignment="1">
      <alignment horizontal="center" vertical="center"/>
    </xf>
    <xf numFmtId="2" fontId="0" fillId="0" borderId="15" xfId="2" applyNumberFormat="1" applyFont="1" applyBorder="1" applyAlignment="1">
      <alignment horizontal="center" vertical="center"/>
    </xf>
    <xf numFmtId="2" fontId="0" fillId="0" borderId="16" xfId="2" applyNumberFormat="1" applyFont="1" applyBorder="1" applyAlignment="1">
      <alignment horizontal="center" vertical="center"/>
    </xf>
    <xf numFmtId="2" fontId="0" fillId="0" borderId="17" xfId="2" applyNumberFormat="1" applyFont="1" applyBorder="1" applyAlignment="1">
      <alignment horizontal="center" vertical="center"/>
    </xf>
    <xf numFmtId="2" fontId="0" fillId="0" borderId="18" xfId="2" applyNumberFormat="1" applyFont="1" applyBorder="1" applyAlignment="1">
      <alignment horizontal="center" vertical="center"/>
    </xf>
    <xf numFmtId="0" fontId="6" fillId="2" borderId="16" xfId="0" applyFont="1" applyFill="1" applyBorder="1" applyAlignment="1">
      <alignment horizontal="center" vertical="center"/>
    </xf>
    <xf numFmtId="166" fontId="0" fillId="2" borderId="16" xfId="0" applyNumberFormat="1" applyFill="1" applyBorder="1" applyAlignment="1">
      <alignment horizontal="center" vertical="center"/>
    </xf>
    <xf numFmtId="166" fontId="0" fillId="2" borderId="17" xfId="0" applyNumberFormat="1" applyFill="1" applyBorder="1" applyAlignment="1">
      <alignment horizontal="center" vertical="center"/>
    </xf>
    <xf numFmtId="166" fontId="0" fillId="2" borderId="18" xfId="0" applyNumberFormat="1" applyFill="1" applyBorder="1" applyAlignment="1">
      <alignment horizontal="center" vertical="center"/>
    </xf>
    <xf numFmtId="10" fontId="0" fillId="2" borderId="16" xfId="2" applyNumberFormat="1" applyFont="1" applyFill="1" applyBorder="1" applyAlignment="1">
      <alignment horizontal="center" vertical="center"/>
    </xf>
    <xf numFmtId="10" fontId="0" fillId="2" borderId="17" xfId="2" applyNumberFormat="1" applyFont="1" applyFill="1" applyBorder="1" applyAlignment="1">
      <alignment horizontal="center" vertical="center"/>
    </xf>
    <xf numFmtId="10" fontId="0" fillId="2" borderId="18" xfId="2" applyNumberFormat="1" applyFont="1" applyFill="1" applyBorder="1" applyAlignment="1">
      <alignment horizontal="center" vertical="center"/>
    </xf>
    <xf numFmtId="167" fontId="0" fillId="2" borderId="17" xfId="2" applyNumberFormat="1" applyFont="1" applyFill="1" applyBorder="1" applyAlignment="1">
      <alignment horizontal="center" vertical="center"/>
    </xf>
    <xf numFmtId="2" fontId="0" fillId="2" borderId="16" xfId="2" applyNumberFormat="1" applyFont="1" applyFill="1" applyBorder="1" applyAlignment="1">
      <alignment horizontal="center" vertical="center"/>
    </xf>
    <xf numFmtId="2" fontId="0" fillId="2" borderId="17" xfId="2" applyNumberFormat="1" applyFont="1" applyFill="1" applyBorder="1" applyAlignment="1">
      <alignment horizontal="center" vertical="center"/>
    </xf>
    <xf numFmtId="2" fontId="0" fillId="2" borderId="18" xfId="2" applyNumberFormat="1" applyFont="1" applyFill="1" applyBorder="1" applyAlignment="1">
      <alignment horizontal="center" vertical="center"/>
    </xf>
    <xf numFmtId="14" fontId="14" fillId="2" borderId="8" xfId="0" applyNumberFormat="1" applyFont="1" applyFill="1" applyBorder="1" applyAlignment="1">
      <alignment horizontal="center" vertical="center"/>
    </xf>
    <xf numFmtId="0" fontId="6" fillId="0" borderId="5" xfId="0" applyFont="1" applyBorder="1" applyAlignment="1">
      <alignment horizontal="right" vertical="center"/>
    </xf>
    <xf numFmtId="0" fontId="6" fillId="0" borderId="7" xfId="0" applyFont="1" applyBorder="1" applyAlignment="1">
      <alignment horizontal="right" vertical="center"/>
    </xf>
    <xf numFmtId="14" fontId="6" fillId="0" borderId="0" xfId="0" applyNumberFormat="1" applyFont="1" applyAlignment="1">
      <alignment horizontal="center" vertical="center"/>
    </xf>
    <xf numFmtId="14" fontId="14" fillId="0" borderId="0" xfId="0" applyNumberFormat="1" applyFont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2" borderId="17" xfId="0" applyFill="1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0" fillId="0" borderId="0" xfId="0" applyAlignment="1">
      <alignment vertical="center"/>
    </xf>
    <xf numFmtId="0" fontId="0" fillId="0" borderId="14" xfId="0" applyBorder="1" applyAlignment="1">
      <alignment vertical="center"/>
    </xf>
    <xf numFmtId="168" fontId="0" fillId="0" borderId="15" xfId="1" applyNumberFormat="1" applyFont="1" applyBorder="1" applyAlignment="1">
      <alignment horizontal="center" vertical="center"/>
    </xf>
    <xf numFmtId="0" fontId="0" fillId="2" borderId="17" xfId="0" applyFill="1" applyBorder="1" applyAlignment="1">
      <alignment vertical="center"/>
    </xf>
    <xf numFmtId="168" fontId="0" fillId="2" borderId="18" xfId="1" applyNumberFormat="1" applyFont="1" applyFill="1" applyBorder="1" applyAlignment="1">
      <alignment horizontal="center" vertical="center"/>
    </xf>
    <xf numFmtId="0" fontId="0" fillId="0" borderId="17" xfId="0" applyBorder="1" applyAlignment="1">
      <alignment vertical="center"/>
    </xf>
    <xf numFmtId="168" fontId="0" fillId="0" borderId="18" xfId="1" applyNumberFormat="1" applyFont="1" applyBorder="1" applyAlignment="1">
      <alignment horizontal="center" vertical="center"/>
    </xf>
    <xf numFmtId="168" fontId="0" fillId="0" borderId="0" xfId="0" applyNumberFormat="1" applyAlignment="1">
      <alignment vertical="center"/>
    </xf>
    <xf numFmtId="0" fontId="13" fillId="3" borderId="19" xfId="0" applyFont="1" applyFill="1" applyBorder="1" applyAlignment="1">
      <alignment horizontal="center" vertical="center" wrapText="1"/>
    </xf>
    <xf numFmtId="0" fontId="0" fillId="2" borderId="18" xfId="0" applyFill="1" applyBorder="1" applyAlignment="1">
      <alignment vertical="center"/>
    </xf>
    <xf numFmtId="0" fontId="0" fillId="0" borderId="18" xfId="0" applyBorder="1" applyAlignment="1">
      <alignment vertical="center"/>
    </xf>
    <xf numFmtId="0" fontId="15" fillId="3" borderId="23" xfId="0" applyFont="1" applyFill="1" applyBorder="1" applyAlignment="1">
      <alignment horizontal="center" vertical="center"/>
    </xf>
    <xf numFmtId="0" fontId="15" fillId="3" borderId="24" xfId="0" applyFont="1" applyFill="1" applyBorder="1" applyAlignment="1">
      <alignment horizontal="center" vertical="center"/>
    </xf>
    <xf numFmtId="0" fontId="15" fillId="3" borderId="25" xfId="0" applyFont="1" applyFill="1" applyBorder="1" applyAlignment="1">
      <alignment horizontal="center" vertical="center"/>
    </xf>
    <xf numFmtId="0" fontId="16" fillId="0" borderId="32" xfId="0" applyFont="1" applyBorder="1" applyAlignment="1">
      <alignment horizontal="left" vertical="center"/>
    </xf>
    <xf numFmtId="0" fontId="16" fillId="0" borderId="33" xfId="0" applyFont="1" applyBorder="1" applyAlignment="1">
      <alignment horizontal="left" vertical="center"/>
    </xf>
    <xf numFmtId="0" fontId="16" fillId="2" borderId="33" xfId="0" applyFont="1" applyFill="1" applyBorder="1" applyAlignment="1">
      <alignment horizontal="left" vertical="center"/>
    </xf>
    <xf numFmtId="0" fontId="16" fillId="2" borderId="34" xfId="0" applyFont="1" applyFill="1" applyBorder="1" applyAlignment="1">
      <alignment horizontal="left" vertical="center"/>
    </xf>
    <xf numFmtId="44" fontId="0" fillId="0" borderId="26" xfId="3" applyFont="1" applyBorder="1" applyAlignment="1">
      <alignment horizontal="center" vertical="center"/>
    </xf>
    <xf numFmtId="44" fontId="0" fillId="2" borderId="28" xfId="3" applyFont="1" applyFill="1" applyBorder="1" applyAlignment="1">
      <alignment horizontal="center" vertical="center"/>
    </xf>
    <xf numFmtId="44" fontId="0" fillId="0" borderId="28" xfId="3" applyFont="1" applyBorder="1" applyAlignment="1">
      <alignment horizontal="center" vertical="center"/>
    </xf>
    <xf numFmtId="44" fontId="0" fillId="2" borderId="30" xfId="3" applyFont="1" applyFill="1" applyBorder="1" applyAlignment="1">
      <alignment horizontal="center" vertical="center"/>
    </xf>
    <xf numFmtId="10" fontId="0" fillId="0" borderId="35" xfId="2" applyNumberFormat="1" applyFont="1" applyBorder="1" applyAlignment="1">
      <alignment horizontal="center" vertical="center"/>
    </xf>
    <xf numFmtId="10" fontId="0" fillId="2" borderId="37" xfId="2" applyNumberFormat="1" applyFont="1" applyFill="1" applyBorder="1" applyAlignment="1">
      <alignment horizontal="center" vertical="center"/>
    </xf>
    <xf numFmtId="10" fontId="0" fillId="0" borderId="37" xfId="2" applyNumberFormat="1" applyFont="1" applyBorder="1" applyAlignment="1">
      <alignment horizontal="center" vertical="center"/>
    </xf>
    <xf numFmtId="10" fontId="0" fillId="2" borderId="39" xfId="2" applyNumberFormat="1" applyFont="1" applyFill="1" applyBorder="1" applyAlignment="1">
      <alignment horizontal="center" vertical="center"/>
    </xf>
    <xf numFmtId="166" fontId="0" fillId="0" borderId="26" xfId="3" applyNumberFormat="1" applyFont="1" applyBorder="1" applyAlignment="1">
      <alignment horizontal="center" vertical="center"/>
    </xf>
    <xf numFmtId="166" fontId="0" fillId="2" borderId="38" xfId="0" applyNumberFormat="1" applyFill="1" applyBorder="1" applyAlignment="1">
      <alignment horizontal="center" vertical="center"/>
    </xf>
    <xf numFmtId="166" fontId="0" fillId="0" borderId="38" xfId="0" applyNumberFormat="1" applyBorder="1" applyAlignment="1">
      <alignment horizontal="center" vertical="center"/>
    </xf>
    <xf numFmtId="166" fontId="0" fillId="2" borderId="40" xfId="0" applyNumberFormat="1" applyFill="1" applyBorder="1" applyAlignment="1">
      <alignment horizontal="center" vertical="center"/>
    </xf>
    <xf numFmtId="4" fontId="0" fillId="2" borderId="38" xfId="0" applyNumberFormat="1" applyFill="1" applyBorder="1" applyAlignment="1">
      <alignment horizontal="center" vertical="center"/>
    </xf>
    <xf numFmtId="4" fontId="0" fillId="0" borderId="38" xfId="0" applyNumberFormat="1" applyBorder="1" applyAlignment="1">
      <alignment horizontal="center" vertical="center"/>
    </xf>
    <xf numFmtId="4" fontId="0" fillId="2" borderId="40" xfId="0" applyNumberFormat="1" applyFill="1" applyBorder="1" applyAlignment="1">
      <alignment horizontal="center" vertical="center"/>
    </xf>
    <xf numFmtId="10" fontId="0" fillId="0" borderId="36" xfId="2" applyNumberFormat="1" applyFont="1" applyBorder="1" applyAlignment="1">
      <alignment horizontal="center" vertical="center"/>
    </xf>
    <xf numFmtId="10" fontId="0" fillId="2" borderId="38" xfId="2" applyNumberFormat="1" applyFont="1" applyFill="1" applyBorder="1" applyAlignment="1">
      <alignment horizontal="center" vertical="center"/>
    </xf>
    <xf numFmtId="10" fontId="0" fillId="0" borderId="38" xfId="2" applyNumberFormat="1" applyFont="1" applyBorder="1" applyAlignment="1">
      <alignment horizontal="center" vertical="center"/>
    </xf>
    <xf numFmtId="10" fontId="0" fillId="2" borderId="40" xfId="2" applyNumberFormat="1" applyFont="1" applyFill="1" applyBorder="1" applyAlignment="1">
      <alignment horizontal="center" vertical="center"/>
    </xf>
    <xf numFmtId="4" fontId="0" fillId="0" borderId="36" xfId="0" applyNumberFormat="1" applyBorder="1" applyAlignment="1">
      <alignment horizontal="center" vertical="center"/>
    </xf>
    <xf numFmtId="0" fontId="6" fillId="2" borderId="41" xfId="0" applyFont="1" applyFill="1" applyBorder="1" applyAlignment="1">
      <alignment horizontal="center" vertical="center"/>
    </xf>
    <xf numFmtId="14" fontId="6" fillId="2" borderId="42" xfId="0" applyNumberFormat="1" applyFont="1" applyFill="1" applyBorder="1" applyAlignment="1">
      <alignment horizontal="center" vertical="center"/>
    </xf>
    <xf numFmtId="0" fontId="4" fillId="0" borderId="20" xfId="0" applyFont="1" applyBorder="1" applyAlignment="1">
      <alignment horizontal="center" vertical="center"/>
    </xf>
    <xf numFmtId="0" fontId="6" fillId="0" borderId="0" xfId="0" applyFont="1" applyAlignment="1">
      <alignment horizontal="right" vertical="center"/>
    </xf>
    <xf numFmtId="10" fontId="0" fillId="0" borderId="27" xfId="2" applyNumberFormat="1" applyFont="1" applyBorder="1" applyAlignment="1">
      <alignment horizontal="center" vertical="center"/>
    </xf>
    <xf numFmtId="10" fontId="0" fillId="2" borderId="29" xfId="2" applyNumberFormat="1" applyFont="1" applyFill="1" applyBorder="1" applyAlignment="1">
      <alignment horizontal="center" vertical="center"/>
    </xf>
    <xf numFmtId="10" fontId="0" fillId="0" borderId="29" xfId="2" applyNumberFormat="1" applyFont="1" applyBorder="1" applyAlignment="1">
      <alignment horizontal="center" vertical="center"/>
    </xf>
    <xf numFmtId="10" fontId="0" fillId="2" borderId="31" xfId="2" applyNumberFormat="1" applyFont="1" applyFill="1" applyBorder="1" applyAlignment="1">
      <alignment horizontal="center" vertical="center"/>
    </xf>
    <xf numFmtId="14" fontId="6" fillId="0" borderId="6" xfId="0" applyNumberFormat="1" applyFont="1" applyBorder="1" applyAlignment="1">
      <alignment horizontal="center" vertical="center"/>
    </xf>
    <xf numFmtId="0" fontId="14" fillId="4" borderId="21" xfId="0" applyFont="1" applyFill="1" applyBorder="1" applyAlignment="1">
      <alignment horizontal="center" vertical="center" wrapText="1"/>
    </xf>
    <xf numFmtId="0" fontId="14" fillId="4" borderId="22" xfId="0" applyFont="1" applyFill="1" applyBorder="1" applyAlignment="1">
      <alignment horizontal="center" vertical="center" wrapText="1"/>
    </xf>
    <xf numFmtId="0" fontId="6" fillId="0" borderId="12" xfId="0" applyFont="1" applyBorder="1" applyAlignment="1">
      <alignment horizontal="center" vertical="center"/>
    </xf>
  </cellXfs>
  <cellStyles count="4">
    <cellStyle name="Moeda" xfId="3" builtinId="4"/>
    <cellStyle name="Normal" xfId="0" builtinId="0"/>
    <cellStyle name="Porcentagem" xfId="2" builtinId="5"/>
    <cellStyle name="Vírgula" xfId="1" builtinId="3"/>
  </cellStyles>
  <dxfs count="0"/>
  <tableStyles count="0" defaultTableStyle="TableStyleMedium2" defaultPivotStyle="PivotStyleLight16"/>
  <colors>
    <mruColors>
      <color rgb="FFB1AE2D"/>
      <color rgb="FF023A4A"/>
      <color rgb="FFCCD8DB"/>
      <color rgb="FFDAE2DD"/>
      <color rgb="FF006B66"/>
      <color rgb="FFC59C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volatileDependencies.xml><?xml version="1.0" encoding="utf-8"?>
<volTypes xmlns="http://schemas.openxmlformats.org/spreadsheetml/2006/main">
  <volType type="realTimeData">
    <main first="rtdsrv_eco_bae57b9cfefd4b3891249db721ff45a9">
      <tp>
        <v>2</v>
        <stp/>
        <stp>71360eb4-9bb9-4174-888c-80875f7f0940</stp>
        <tr r="W6" s="1"/>
      </tp>
    </main>
    <main first="rtdsrv_eco_bae57b9cfefd4b3891249db721ff45a9">
      <tp>
        <v>2</v>
        <stp/>
        <stp>780d6fc7-5dfa-4480-aefb-a054bb928bdb</stp>
        <tr r="BB6" s="1"/>
      </tp>
    </main>
    <main first="rtdsrv_eco_bae57b9cfefd4b3891249db721ff45a9">
      <tp>
        <v>2</v>
        <stp/>
        <stp>3adc991c-fdf0-43e3-80ea-55ffbb14244d</stp>
        <tr r="F6" s="1"/>
      </tp>
    </main>
    <main first="rtdsrv_eco_bae57b9cfefd4b3891249db721ff45a9">
      <tp>
        <v>2</v>
        <stp/>
        <stp>3801fd53-7142-435e-8343-1b1f178e5d47</stp>
        <tr r="AT6" s="1"/>
      </tp>
    </main>
    <main first="rtdsrv_eco_bae57b9cfefd4b3891249db721ff45a9">
      <tp>
        <v>2</v>
        <stp/>
        <stp>ff66cad2-3a95-4a99-ac2f-0239b7f14325</stp>
        <tr r="O6" s="1"/>
      </tp>
    </main>
    <main first="rtdsrv_eco_bae57b9cfefd4b3891249db721ff45a9">
      <tp>
        <v>2</v>
        <stp/>
        <stp>ffee73d9-04fd-42c7-bae8-b9d87d1a6cb6</stp>
        <tr r="K6" s="1"/>
      </tp>
    </main>
    <main first="rtdsrv_eco_bae57b9cfefd4b3891249db721ff45a9">
      <tp>
        <v>2</v>
        <stp/>
        <stp>7f723bd5-6f1d-44a8-946f-5ceda7076aea</stp>
        <tr r="BD6" s="1"/>
      </tp>
    </main>
    <main first="rtdsrv_eco_bae57b9cfefd4b3891249db721ff45a9">
      <tp>
        <v>2</v>
        <stp/>
        <stp>078d1a0e-6fff-4407-999d-aec8f11a22b1</stp>
        <tr r="AL6" s="1"/>
      </tp>
    </main>
    <main first="rtdsrv_eco_bae57b9cfefd4b3891249db721ff45a9">
      <tp>
        <v>2</v>
        <stp/>
        <stp>b612c0b4-c42b-4a6f-a3b7-53dd1c7039a7</stp>
        <tr r="U6" s="1"/>
      </tp>
    </main>
    <main first="rtdsrv_eco_bae57b9cfefd4b3891249db721ff45a9">
      <tp>
        <v>2</v>
        <stp/>
        <stp>a74c5d57-a87b-4859-b51d-20a2ecfd6a30</stp>
        <tr r="BE6" s="1"/>
      </tp>
    </main>
    <main first="rtdsrv_eco_bae57b9cfefd4b3891249db721ff45a9">
      <tp>
        <v>2</v>
        <stp/>
        <stp>4f05a531-e57c-4979-963e-f4c5d1b1e197</stp>
        <tr r="AM6" s="1"/>
      </tp>
    </main>
    <main first="rtdsrv_eco_bae57b9cfefd4b3891249db721ff45a9">
      <tp>
        <v>2</v>
        <stp/>
        <stp>30c42f01-2ba0-4bc8-b6a4-38368d581f5e</stp>
        <tr r="AE6" s="1"/>
      </tp>
    </main>
    <main first="rtdsrv_eco_bae57b9cfefd4b3891249db721ff45a9">
      <tp>
        <v>2</v>
        <stp/>
        <stp>f0efec7e-f1fa-4556-80ae-81dd6b7e16c5</stp>
        <tr r="AO6" s="1"/>
      </tp>
    </main>
    <main first="rtdsrv_eco_bae57b9cfefd4b3891249db721ff45a9">
      <tp>
        <v>2</v>
        <stp/>
        <stp>c63446b8-972d-4f75-8c2b-d88112c8331e</stp>
        <tr r="N6" s="1"/>
      </tp>
    </main>
    <main first="rtdsrv_eco_bae57b9cfefd4b3891249db721ff45a9">
      <tp>
        <v>2</v>
        <stp/>
        <stp>2c127029-0fa3-477f-9b32-b353be7b4f31</stp>
        <tr r="BF6" s="1"/>
      </tp>
    </main>
    <main first="rtdsrv_eco_bae57b9cfefd4b3891249db721ff45a9">
      <tp>
        <v>2</v>
        <stp/>
        <stp>1db73137-2950-4c4e-81d8-b1d2bcdda20c</stp>
        <tr r="AD6" s="1"/>
      </tp>
    </main>
    <main first="rtdsrv_eco_bae57b9cfefd4b3891249db721ff45a9">
      <tp>
        <v>2</v>
        <stp/>
        <stp>bcd6ddd0-fbe3-4e05-97ae-9134b97ba804</stp>
        <tr r="D6" s="1"/>
      </tp>
    </main>
    <main first="rtdsrv_eco_bae57b9cfefd4b3891249db721ff45a9">
      <tp>
        <v>2</v>
        <stp/>
        <stp>bb14ec84-21d1-463b-b7b2-5798becf1ea7</stp>
        <tr r="AW6" s="1"/>
      </tp>
    </main>
    <main first="rtdsrv_eco_bae57b9cfefd4b3891249db721ff45a9">
      <tp>
        <v>2</v>
        <stp/>
        <stp>73eab007-aa3e-45e1-a856-3d12ed285d5f</stp>
        <tr r="V6" s="1"/>
      </tp>
    </main>
    <main first="rtdsrv_eco_bae57b9cfefd4b3891249db721ff45a9">
      <tp>
        <v>2</v>
        <stp/>
        <stp>8624f684-26e6-4310-b31c-e4f440265588</stp>
        <tr r="J6" s="1"/>
      </tp>
    </main>
    <main first="rtdsrv_eco_bae57b9cfefd4b3891249db721ff45a9">
      <tp>
        <v>2</v>
        <stp/>
        <stp>5035a122-f8ed-466b-b0cd-3cfb17e8c0e0</stp>
        <tr r="B6" s="1"/>
      </tp>
    </main>
    <main first="rtdsrv_eco_bae57b9cfefd4b3891249db721ff45a9">
      <tp>
        <v>2</v>
        <stp/>
        <stp>edd09029-5a85-4a41-afe2-9d3a9c7730ed</stp>
        <tr r="AF6" s="1"/>
      </tp>
    </main>
    <main first="rtdsrv_eco_bae57b9cfefd4b3891249db721ff45a9">
      <tp>
        <v>2</v>
        <stp/>
        <stp>31488038-e75e-46a5-85cc-c44fe019b48a</stp>
        <tr r="AN6" s="1"/>
      </tp>
    </main>
    <main first="rtdsrv_eco_bae57b9cfefd4b3891249db721ff45a9">
      <tp>
        <v>2</v>
        <stp/>
        <stp>6d685cab-0278-4fe0-8e30-025db3044561</stp>
        <tr r="BC6" s="1"/>
      </tp>
    </main>
    <main first="rtdsrv_eco_bae57b9cfefd4b3891249db721ff45a9">
      <tp>
        <v>2</v>
        <stp/>
        <stp>b83dd640-e670-40d1-94cf-90f7d5d8dbe2</stp>
        <tr r="C2" s="1"/>
      </tp>
    </main>
    <main first="rtdsrv_eco_bae57b9cfefd4b3891249db721ff45a9">
      <tp>
        <v>2</v>
        <stp/>
        <stp>589a5c2b-e384-43c0-b025-0c557db4beb1</stp>
        <tr r="AG6" s="1"/>
      </tp>
    </main>
    <main first="rtdsrv_eco_bae57b9cfefd4b3891249db721ff45a9">
      <tp>
        <v>2</v>
        <stp/>
        <stp>2ff66e48-10fd-49a9-bb9c-291a33b44ebd</stp>
        <tr r="I6" s="1"/>
      </tp>
    </main>
    <main first="rtdsrv_eco_bae57b9cfefd4b3891249db721ff45a9">
      <tp>
        <v>2</v>
        <stp/>
        <stp>386b9f82-9535-42cd-91ec-0127e29d38a2</stp>
        <tr r="C6" s="1"/>
      </tp>
    </main>
    <main first="rtdsrv_eco_bae57b9cfefd4b3891249db721ff45a9">
      <tp>
        <v>2</v>
        <stp/>
        <stp>6b0c24e3-8080-489c-b9f2-32abc55f3048</stp>
        <tr r="AC6" s="1"/>
      </tp>
    </main>
    <main first="rtdsrv_eco_bae57b9cfefd4b3891249db721ff45a9">
      <tp>
        <v>2</v>
        <stp/>
        <stp>11eb6200-9a13-4c32-a5ac-2dbd9404fe58</stp>
        <tr r="G6" s="1"/>
      </tp>
    </main>
    <main first="rtdsrv_eco_bae57b9cfefd4b3891249db721ff45a9">
      <tp>
        <v>2</v>
        <stp/>
        <stp>1395b49f-826e-4c62-9dc8-fba3b62e2a8f</stp>
        <tr r="AU6" s="1"/>
      </tp>
    </main>
    <main first="rtdsrv_eco_bae57b9cfefd4b3891249db721ff45a9">
      <tp>
        <v>2</v>
        <stp/>
        <stp>ef310945-0c79-4700-84bb-c4add0032cfb</stp>
        <tr r="Y6" s="1"/>
      </tp>
    </main>
    <main first="rtdsrv_eco_bae57b9cfefd4b3891249db721ff45a9">
      <tp>
        <v>2</v>
        <stp/>
        <stp>6bc457f8-0807-409f-9f98-16ef5d2ed270</stp>
        <tr r="X6" s="1"/>
      </tp>
    </main>
    <main first="rtdsrv_eco_bae57b9cfefd4b3891249db721ff45a9">
      <tp>
        <v>2</v>
        <stp/>
        <stp>c2c909b6-52d9-4f0f-9144-e70514e58571</stp>
        <tr r="AX6" s="1"/>
      </tp>
    </main>
    <main first="rtdsrv_eco_bae57b9cfefd4b3891249db721ff45a9">
      <tp>
        <v>2</v>
        <stp/>
        <stp>ee275561-6198-414b-bbf2-612b837b4808</stp>
        <tr r="Q6" s="1"/>
      </tp>
    </main>
    <main first="rtdsrv_eco_bae57b9cfefd4b3891249db721ff45a9">
      <tp>
        <v>2</v>
        <stp/>
        <stp>eecdadb7-19b4-434f-a968-0ed4b7caed8b</stp>
        <tr r="P6" s="1"/>
      </tp>
    </main>
    <main first="rtdsrv_eco_bae57b9cfefd4b3891249db721ff45a9">
      <tp>
        <v>2</v>
        <stp/>
        <stp>1faf5f8b-15ed-4f6f-b1e8-5cb1de020bfe</stp>
        <tr r="M6" s="1"/>
      </tp>
    </main>
    <main first="rtdsrv_eco_bae57b9cfefd4b3891249db721ff45a9">
      <tp>
        <v>2</v>
        <stp/>
        <stp>601ca5ff-1a3b-45fc-a337-656d74a49081</stp>
        <tr r="AV6" s="1"/>
      </tp>
    </main>
    <main first="rtdsrv_eco_bae57b9cfefd4b3891249db721ff45a9">
      <tp>
        <v>2</v>
        <stp/>
        <stp>8a3ec528-5a23-471e-b9a8-4c869081cb43</stp>
        <tr r="AK6" s="1"/>
      </tp>
    </main>
    <main first="rtdsrv_eco_bae57b9cfefd4b3891249db721ff45a9">
      <tp>
        <v>2</v>
        <stp/>
        <stp>49c9a0e2-ec8a-4813-9346-5c37bb281807</stp>
        <tr r="E6" s="1"/>
      </tp>
    </main>
    <main first="rtdsrv_eco_bae57b9cfefd4b3891249db721ff45a9">
      <tp>
        <v>2</v>
        <stp/>
        <stp>becd39cc-8901-487c-92a8-5769db2eab3b</stp>
        <tr r="H6" s="1"/>
      </tp>
    </main>
  </volType>
</volTypes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volatileDependencies" Target="volatileDependencies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'Múltiplos Por Setor'!$C$5</c:f>
          <c:strCache>
            <c:ptCount val="1"/>
            <c:pt idx="0">
              <c:v>Enterprise Value (Thousands)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rgbClr val="023A4A"/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'Múltiplos Por Setor'!$D$5</c:f>
              <c:strCache>
                <c:ptCount val="1"/>
                <c:pt idx="0">
                  <c:v>% Total</c:v>
                </c:pt>
              </c:strCache>
            </c:strRef>
          </c:tx>
          <c:spPr>
            <a:solidFill>
              <a:srgbClr val="023A4A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'Múltiplos Por Setor'!$B$6:$B$25</c:f>
              <c:strCache>
                <c:ptCount val="20"/>
                <c:pt idx="0">
                  <c:v>Agro e Pesca</c:v>
                </c:pt>
                <c:pt idx="1">
                  <c:v>Alimentos e Beb</c:v>
                </c:pt>
                <c:pt idx="2">
                  <c:v>Comércio</c:v>
                </c:pt>
                <c:pt idx="3">
                  <c:v>Construção</c:v>
                </c:pt>
                <c:pt idx="4">
                  <c:v>Eletroeletrônicos</c:v>
                </c:pt>
                <c:pt idx="5">
                  <c:v>Energia Elétrica</c:v>
                </c:pt>
                <c:pt idx="6">
                  <c:v>Finanças e Seguros</c:v>
                </c:pt>
                <c:pt idx="7">
                  <c:v>Máquinas Indust</c:v>
                </c:pt>
                <c:pt idx="8">
                  <c:v>Mineração</c:v>
                </c:pt>
                <c:pt idx="9">
                  <c:v>Minerais não Met</c:v>
                </c:pt>
                <c:pt idx="10">
                  <c:v>Outros</c:v>
                </c:pt>
                <c:pt idx="11">
                  <c:v>Papel e Celulose</c:v>
                </c:pt>
                <c:pt idx="12">
                  <c:v>Petróleo e Gas</c:v>
                </c:pt>
                <c:pt idx="13">
                  <c:v>Química</c:v>
                </c:pt>
                <c:pt idx="14">
                  <c:v>Siderur &amp; Metalur</c:v>
                </c:pt>
                <c:pt idx="15">
                  <c:v>Software e Dados</c:v>
                </c:pt>
                <c:pt idx="16">
                  <c:v>Telecomunicações</c:v>
                </c:pt>
                <c:pt idx="17">
                  <c:v>Textil</c:v>
                </c:pt>
                <c:pt idx="18">
                  <c:v>Transporte Serviç</c:v>
                </c:pt>
                <c:pt idx="19">
                  <c:v>Veiculos e peças</c:v>
                </c:pt>
              </c:strCache>
            </c:strRef>
          </c:cat>
          <c:val>
            <c:numRef>
              <c:f>'Múltiplos Por Setor'!$D$6:$D$25</c:f>
              <c:numCache>
                <c:formatCode>0.00%</c:formatCode>
                <c:ptCount val="20"/>
                <c:pt idx="0">
                  <c:v>1.7022038834964278E-2</c:v>
                </c:pt>
                <c:pt idx="1">
                  <c:v>5.3639562524409573E-2</c:v>
                </c:pt>
                <c:pt idx="2">
                  <c:v>2.4503576327888823E-2</c:v>
                </c:pt>
                <c:pt idx="3">
                  <c:v>1.55545577260825E-2</c:v>
                </c:pt>
                <c:pt idx="4">
                  <c:v>2.0984105215073171E-3</c:v>
                </c:pt>
                <c:pt idx="5">
                  <c:v>0.18541308792794289</c:v>
                </c:pt>
                <c:pt idx="6">
                  <c:v>2.72774638280791E-2</c:v>
                </c:pt>
                <c:pt idx="7">
                  <c:v>3.1499799959916044E-2</c:v>
                </c:pt>
                <c:pt idx="8">
                  <c:v>8.1332199836215827E-2</c:v>
                </c:pt>
                <c:pt idx="9">
                  <c:v>2.9573542012700462E-4</c:v>
                </c:pt>
                <c:pt idx="10">
                  <c:v>0.16471481835387161</c:v>
                </c:pt>
                <c:pt idx="11">
                  <c:v>2.8043866117052917E-2</c:v>
                </c:pt>
                <c:pt idx="12">
                  <c:v>0.22611501696898137</c:v>
                </c:pt>
                <c:pt idx="13">
                  <c:v>1.0189468632822572E-2</c:v>
                </c:pt>
                <c:pt idx="14">
                  <c:v>3.0505909673254148E-2</c:v>
                </c:pt>
                <c:pt idx="15">
                  <c:v>4.056369803008178E-3</c:v>
                </c:pt>
                <c:pt idx="16">
                  <c:v>2.6462995463780375E-2</c:v>
                </c:pt>
                <c:pt idx="17">
                  <c:v>5.3196967287127616E-3</c:v>
                </c:pt>
                <c:pt idx="18">
                  <c:v>4.7412802005814589E-2</c:v>
                </c:pt>
                <c:pt idx="19">
                  <c:v>1.8542623345568197E-2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289-488D-A741-4C86B1F5BFD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1656930399"/>
        <c:axId val="1656913119"/>
      </c:barChart>
      <c:catAx>
        <c:axId val="1656930399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alpha val="50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rgbClr val="023A4A"/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656913119"/>
        <c:crosses val="autoZero"/>
        <c:auto val="1"/>
        <c:lblAlgn val="ctr"/>
        <c:lblOffset val="100"/>
        <c:noMultiLvlLbl val="0"/>
      </c:catAx>
      <c:valAx>
        <c:axId val="1656913119"/>
        <c:scaling>
          <c:orientation val="minMax"/>
        </c:scaling>
        <c:delete val="1"/>
        <c:axPos val="l"/>
        <c:majorGridlines>
          <c:spPr>
            <a:ln w="9525" cap="flat" cmpd="sng" algn="ctr">
              <a:solidFill>
                <a:srgbClr val="B1AE2D">
                  <a:alpha val="50000"/>
                </a:srgbClr>
              </a:solidFill>
              <a:round/>
            </a:ln>
            <a:effectLst/>
          </c:spPr>
        </c:majorGridlines>
        <c:numFmt formatCode="0.00%" sourceLinked="1"/>
        <c:majorTickMark val="none"/>
        <c:minorTickMark val="none"/>
        <c:tickLblPos val="nextTo"/>
        <c:crossAx val="1656930399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rgbClr val="CCD8DB">
        <a:alpha val="50000"/>
      </a:srgbClr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'Múltiplos Por Setor'!$E$5</c:f>
          <c:strCache>
            <c:ptCount val="1"/>
            <c:pt idx="0">
              <c:v>Mkt Cap (Thousands)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rgbClr val="023A4A"/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'Múltiplos Por Setor'!$F$5</c:f>
              <c:strCache>
                <c:ptCount val="1"/>
                <c:pt idx="0">
                  <c:v>% Total</c:v>
                </c:pt>
              </c:strCache>
            </c:strRef>
          </c:tx>
          <c:spPr>
            <a:solidFill>
              <a:srgbClr val="023A4A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'Múltiplos Por Setor'!$B$6:$B$25</c:f>
              <c:strCache>
                <c:ptCount val="20"/>
                <c:pt idx="0">
                  <c:v>Agro e Pesca</c:v>
                </c:pt>
                <c:pt idx="1">
                  <c:v>Alimentos e Beb</c:v>
                </c:pt>
                <c:pt idx="2">
                  <c:v>Comércio</c:v>
                </c:pt>
                <c:pt idx="3">
                  <c:v>Construção</c:v>
                </c:pt>
                <c:pt idx="4">
                  <c:v>Eletroeletrônicos</c:v>
                </c:pt>
                <c:pt idx="5">
                  <c:v>Energia Elétrica</c:v>
                </c:pt>
                <c:pt idx="6">
                  <c:v>Finanças e Seguros</c:v>
                </c:pt>
                <c:pt idx="7">
                  <c:v>Máquinas Indust</c:v>
                </c:pt>
                <c:pt idx="8">
                  <c:v>Mineração</c:v>
                </c:pt>
                <c:pt idx="9">
                  <c:v>Minerais não Met</c:v>
                </c:pt>
                <c:pt idx="10">
                  <c:v>Outros</c:v>
                </c:pt>
                <c:pt idx="11">
                  <c:v>Papel e Celulose</c:v>
                </c:pt>
                <c:pt idx="12">
                  <c:v>Petróleo e Gas</c:v>
                </c:pt>
                <c:pt idx="13">
                  <c:v>Química</c:v>
                </c:pt>
                <c:pt idx="14">
                  <c:v>Siderur &amp; Metalur</c:v>
                </c:pt>
                <c:pt idx="15">
                  <c:v>Software e Dados</c:v>
                </c:pt>
                <c:pt idx="16">
                  <c:v>Telecomunicações</c:v>
                </c:pt>
                <c:pt idx="17">
                  <c:v>Textil</c:v>
                </c:pt>
                <c:pt idx="18">
                  <c:v>Transporte Serviç</c:v>
                </c:pt>
                <c:pt idx="19">
                  <c:v>Veiculos e peças</c:v>
                </c:pt>
              </c:strCache>
            </c:strRef>
          </c:cat>
          <c:val>
            <c:numRef>
              <c:f>'Múltiplos Por Setor'!$F$6:$F$25</c:f>
              <c:numCache>
                <c:formatCode>0.00%</c:formatCode>
                <c:ptCount val="20"/>
                <c:pt idx="0">
                  <c:v>5.1673131330023823E-3</c:v>
                </c:pt>
                <c:pt idx="1">
                  <c:v>4.9455391556912615E-2</c:v>
                </c:pt>
                <c:pt idx="2">
                  <c:v>2.3768550964228065E-2</c:v>
                </c:pt>
                <c:pt idx="3">
                  <c:v>1.1124876975297935E-2</c:v>
                </c:pt>
                <c:pt idx="4">
                  <c:v>2.3474553512100029E-3</c:v>
                </c:pt>
                <c:pt idx="5">
                  <c:v>0.12691257539914383</c:v>
                </c:pt>
                <c:pt idx="6">
                  <c:v>0.26994044012624491</c:v>
                </c:pt>
                <c:pt idx="7">
                  <c:v>3.4822574165064353E-2</c:v>
                </c:pt>
                <c:pt idx="8">
                  <c:v>7.5066801778023329E-2</c:v>
                </c:pt>
                <c:pt idx="9">
                  <c:v>1.0235483753852496E-4</c:v>
                </c:pt>
                <c:pt idx="10">
                  <c:v>0.12831492364607625</c:v>
                </c:pt>
                <c:pt idx="11">
                  <c:v>1.2107293222399975E-2</c:v>
                </c:pt>
                <c:pt idx="12">
                  <c:v>0.16003775584112079</c:v>
                </c:pt>
                <c:pt idx="13">
                  <c:v>3.4910906843623021E-3</c:v>
                </c:pt>
                <c:pt idx="14">
                  <c:v>1.5041624526857887E-2</c:v>
                </c:pt>
                <c:pt idx="15">
                  <c:v>4.5570854268282652E-3</c:v>
                </c:pt>
                <c:pt idx="16">
                  <c:v>3.6116351729245606E-2</c:v>
                </c:pt>
                <c:pt idx="17">
                  <c:v>5.1555647003684252E-3</c:v>
                </c:pt>
                <c:pt idx="18">
                  <c:v>2.0959605503237239E-2</c:v>
                </c:pt>
                <c:pt idx="19">
                  <c:v>1.5510370432837237E-2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F37-4A02-8748-CDFD8EB03A1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1656930399"/>
        <c:axId val="1656913119"/>
      </c:barChart>
      <c:catAx>
        <c:axId val="1656930399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alpha val="50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rgbClr val="023A4A"/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656913119"/>
        <c:crosses val="autoZero"/>
        <c:auto val="1"/>
        <c:lblAlgn val="ctr"/>
        <c:lblOffset val="100"/>
        <c:noMultiLvlLbl val="0"/>
      </c:catAx>
      <c:valAx>
        <c:axId val="1656913119"/>
        <c:scaling>
          <c:orientation val="minMax"/>
        </c:scaling>
        <c:delete val="1"/>
        <c:axPos val="l"/>
        <c:majorGridlines>
          <c:spPr>
            <a:ln w="9525" cap="flat" cmpd="sng" algn="ctr">
              <a:solidFill>
                <a:srgbClr val="B1AE2D">
                  <a:alpha val="50000"/>
                </a:srgbClr>
              </a:solidFill>
              <a:round/>
            </a:ln>
            <a:effectLst/>
          </c:spPr>
        </c:majorGridlines>
        <c:numFmt formatCode="0.00%" sourceLinked="1"/>
        <c:majorTickMark val="none"/>
        <c:minorTickMark val="none"/>
        <c:tickLblPos val="nextTo"/>
        <c:crossAx val="1656930399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rgbClr val="CCD8DB">
        <a:alpha val="50000"/>
      </a:srgbClr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'Múltiplos Por Setor'!$G$5</c:f>
          <c:strCache>
            <c:ptCount val="1"/>
            <c:pt idx="0">
              <c:v>P/L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rgbClr val="023A4A"/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'Múltiplos Por Setor'!$H$5</c:f>
              <c:strCache>
                <c:ptCount val="1"/>
                <c:pt idx="0">
                  <c:v>% Total</c:v>
                </c:pt>
              </c:strCache>
            </c:strRef>
          </c:tx>
          <c:spPr>
            <a:solidFill>
              <a:srgbClr val="023A4A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'Múltiplos Por Setor'!$B$6:$B$25</c:f>
              <c:strCache>
                <c:ptCount val="20"/>
                <c:pt idx="0">
                  <c:v>Agro e Pesca</c:v>
                </c:pt>
                <c:pt idx="1">
                  <c:v>Alimentos e Beb</c:v>
                </c:pt>
                <c:pt idx="2">
                  <c:v>Comércio</c:v>
                </c:pt>
                <c:pt idx="3">
                  <c:v>Construção</c:v>
                </c:pt>
                <c:pt idx="4">
                  <c:v>Eletroeletrônicos</c:v>
                </c:pt>
                <c:pt idx="5">
                  <c:v>Energia Elétrica</c:v>
                </c:pt>
                <c:pt idx="6">
                  <c:v>Finanças e Seguros</c:v>
                </c:pt>
                <c:pt idx="7">
                  <c:v>Máquinas Indust</c:v>
                </c:pt>
                <c:pt idx="8">
                  <c:v>Mineração</c:v>
                </c:pt>
                <c:pt idx="9">
                  <c:v>Minerais não Met</c:v>
                </c:pt>
                <c:pt idx="10">
                  <c:v>Outros</c:v>
                </c:pt>
                <c:pt idx="11">
                  <c:v>Papel e Celulose</c:v>
                </c:pt>
                <c:pt idx="12">
                  <c:v>Petróleo e Gas</c:v>
                </c:pt>
                <c:pt idx="13">
                  <c:v>Química</c:v>
                </c:pt>
                <c:pt idx="14">
                  <c:v>Siderur &amp; Metalur</c:v>
                </c:pt>
                <c:pt idx="15">
                  <c:v>Software e Dados</c:v>
                </c:pt>
                <c:pt idx="16">
                  <c:v>Telecomunicações</c:v>
                </c:pt>
                <c:pt idx="17">
                  <c:v>Textil</c:v>
                </c:pt>
                <c:pt idx="18">
                  <c:v>Transporte Serviç</c:v>
                </c:pt>
                <c:pt idx="19">
                  <c:v>Veiculos e peças</c:v>
                </c:pt>
              </c:strCache>
            </c:strRef>
          </c:cat>
          <c:val>
            <c:numRef>
              <c:f>'Múltiplos Por Setor'!$H$6:$H$25</c:f>
              <c:numCache>
                <c:formatCode>0.00%</c:formatCode>
                <c:ptCount val="20"/>
                <c:pt idx="0">
                  <c:v>-0.25828016269402709</c:v>
                </c:pt>
                <c:pt idx="1">
                  <c:v>3.0396021170078783E-2</c:v>
                </c:pt>
                <c:pt idx="2">
                  <c:v>3.5368166245783837E-2</c:v>
                </c:pt>
                <c:pt idx="3">
                  <c:v>1.0260902546422129E-2</c:v>
                </c:pt>
                <c:pt idx="4">
                  <c:v>2.3676743633741202E-2</c:v>
                </c:pt>
                <c:pt idx="5">
                  <c:v>5.5930372060317882E-2</c:v>
                </c:pt>
                <c:pt idx="6">
                  <c:v>4.19865201115803E-2</c:v>
                </c:pt>
                <c:pt idx="7">
                  <c:v>8.2671087096166905E-3</c:v>
                </c:pt>
                <c:pt idx="8">
                  <c:v>1.0666453145692817E-2</c:v>
                </c:pt>
                <c:pt idx="9">
                  <c:v>9.4518629265653875E-4</c:v>
                </c:pt>
                <c:pt idx="10">
                  <c:v>1.0340844478163636</c:v>
                </c:pt>
                <c:pt idx="11">
                  <c:v>6.0058919847111626E-3</c:v>
                </c:pt>
                <c:pt idx="12">
                  <c:v>2.2715015023042861E-2</c:v>
                </c:pt>
                <c:pt idx="13">
                  <c:v>7.4989746744733013E-3</c:v>
                </c:pt>
                <c:pt idx="14">
                  <c:v>3.6600928347811347E-2</c:v>
                </c:pt>
                <c:pt idx="15">
                  <c:v>-0.16531337520101239</c:v>
                </c:pt>
                <c:pt idx="16">
                  <c:v>2.1420402757463288E-2</c:v>
                </c:pt>
                <c:pt idx="17">
                  <c:v>1.6046084500989908E-2</c:v>
                </c:pt>
                <c:pt idx="18">
                  <c:v>4.39613597688654E-2</c:v>
                </c:pt>
                <c:pt idx="19">
                  <c:v>1.7762959105428522E-2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BB8-4E04-B2B3-3710A9E945C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1656930399"/>
        <c:axId val="1656913119"/>
      </c:barChart>
      <c:catAx>
        <c:axId val="1656930399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alpha val="50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rgbClr val="023A4A"/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656913119"/>
        <c:crosses val="autoZero"/>
        <c:auto val="1"/>
        <c:lblAlgn val="ctr"/>
        <c:lblOffset val="100"/>
        <c:noMultiLvlLbl val="0"/>
      </c:catAx>
      <c:valAx>
        <c:axId val="1656913119"/>
        <c:scaling>
          <c:orientation val="minMax"/>
        </c:scaling>
        <c:delete val="1"/>
        <c:axPos val="l"/>
        <c:majorGridlines>
          <c:spPr>
            <a:ln w="9525" cap="flat" cmpd="sng" algn="ctr">
              <a:solidFill>
                <a:srgbClr val="B1AE2D">
                  <a:alpha val="50000"/>
                </a:srgbClr>
              </a:solidFill>
              <a:round/>
            </a:ln>
            <a:effectLst/>
          </c:spPr>
        </c:majorGridlines>
        <c:numFmt formatCode="0.00%" sourceLinked="1"/>
        <c:majorTickMark val="none"/>
        <c:minorTickMark val="none"/>
        <c:tickLblPos val="nextTo"/>
        <c:crossAx val="1656930399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rgbClr val="CCD8DB">
        <a:alpha val="50000"/>
      </a:srgbClr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'Múltiplos Por Setor'!$I$5</c:f>
          <c:strCache>
            <c:ptCount val="1"/>
            <c:pt idx="0">
              <c:v>EV/EBITDA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rgbClr val="023A4A"/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'Múltiplos Por Setor'!$J$5</c:f>
              <c:strCache>
                <c:ptCount val="1"/>
                <c:pt idx="0">
                  <c:v>% Total</c:v>
                </c:pt>
              </c:strCache>
            </c:strRef>
          </c:tx>
          <c:spPr>
            <a:solidFill>
              <a:srgbClr val="023A4A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'Múltiplos Por Setor'!$B$6:$B$25</c:f>
              <c:strCache>
                <c:ptCount val="20"/>
                <c:pt idx="0">
                  <c:v>Agro e Pesca</c:v>
                </c:pt>
                <c:pt idx="1">
                  <c:v>Alimentos e Beb</c:v>
                </c:pt>
                <c:pt idx="2">
                  <c:v>Comércio</c:v>
                </c:pt>
                <c:pt idx="3">
                  <c:v>Construção</c:v>
                </c:pt>
                <c:pt idx="4">
                  <c:v>Eletroeletrônicos</c:v>
                </c:pt>
                <c:pt idx="5">
                  <c:v>Energia Elétrica</c:v>
                </c:pt>
                <c:pt idx="6">
                  <c:v>Finanças e Seguros</c:v>
                </c:pt>
                <c:pt idx="7">
                  <c:v>Máquinas Indust</c:v>
                </c:pt>
                <c:pt idx="8">
                  <c:v>Mineração</c:v>
                </c:pt>
                <c:pt idx="9">
                  <c:v>Minerais não Met</c:v>
                </c:pt>
                <c:pt idx="10">
                  <c:v>Outros</c:v>
                </c:pt>
                <c:pt idx="11">
                  <c:v>Papel e Celulose</c:v>
                </c:pt>
                <c:pt idx="12">
                  <c:v>Petróleo e Gas</c:v>
                </c:pt>
                <c:pt idx="13">
                  <c:v>Química</c:v>
                </c:pt>
                <c:pt idx="14">
                  <c:v>Siderur &amp; Metalur</c:v>
                </c:pt>
                <c:pt idx="15">
                  <c:v>Software e Dados</c:v>
                </c:pt>
                <c:pt idx="16">
                  <c:v>Telecomunicações</c:v>
                </c:pt>
                <c:pt idx="17">
                  <c:v>Textil</c:v>
                </c:pt>
                <c:pt idx="18">
                  <c:v>Transporte Serviç</c:v>
                </c:pt>
                <c:pt idx="19">
                  <c:v>Veiculos e peças</c:v>
                </c:pt>
              </c:strCache>
            </c:strRef>
          </c:cat>
          <c:val>
            <c:numRef>
              <c:f>'Múltiplos Por Setor'!$J$6:$J$25</c:f>
              <c:numCache>
                <c:formatCode>0.00%</c:formatCode>
                <c:ptCount val="20"/>
                <c:pt idx="0">
                  <c:v>5.7474033101148972E-2</c:v>
                </c:pt>
                <c:pt idx="1">
                  <c:v>2.7261202303476416E-2</c:v>
                </c:pt>
                <c:pt idx="2">
                  <c:v>4.4872185083025477E-2</c:v>
                </c:pt>
                <c:pt idx="3">
                  <c:v>7.5266028917601313E-2</c:v>
                </c:pt>
                <c:pt idx="4">
                  <c:v>1.2044027065194984E-2</c:v>
                </c:pt>
                <c:pt idx="5">
                  <c:v>9.8653149915031185E-2</c:v>
                </c:pt>
                <c:pt idx="6">
                  <c:v>2.9479672559447875E-2</c:v>
                </c:pt>
                <c:pt idx="7">
                  <c:v>8.7456618517568908E-3</c:v>
                </c:pt>
                <c:pt idx="8">
                  <c:v>1.9953150041983222E-2</c:v>
                </c:pt>
                <c:pt idx="9">
                  <c:v>3.7891915853352585E-3</c:v>
                </c:pt>
                <c:pt idx="10">
                  <c:v>0.3993751077164539</c:v>
                </c:pt>
                <c:pt idx="11">
                  <c:v>8.00402328446226E-3</c:v>
                </c:pt>
                <c:pt idx="12">
                  <c:v>4.1519160115190502E-2</c:v>
                </c:pt>
                <c:pt idx="13">
                  <c:v>2.2436494457555516E-2</c:v>
                </c:pt>
                <c:pt idx="14">
                  <c:v>4.4498416590798971E-2</c:v>
                </c:pt>
                <c:pt idx="15">
                  <c:v>1.8250155349630762E-2</c:v>
                </c:pt>
                <c:pt idx="16">
                  <c:v>-9.1630632319459823E-3</c:v>
                </c:pt>
                <c:pt idx="17">
                  <c:v>2.8040788003561239E-2</c:v>
                </c:pt>
                <c:pt idx="18">
                  <c:v>2.6426833746149955E-2</c:v>
                </c:pt>
                <c:pt idx="19">
                  <c:v>4.3073781544141397E-2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FF9-4FC3-9C0D-8490F8323F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1656930399"/>
        <c:axId val="1656913119"/>
      </c:barChart>
      <c:catAx>
        <c:axId val="1656930399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alpha val="50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rgbClr val="023A4A"/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656913119"/>
        <c:crosses val="autoZero"/>
        <c:auto val="1"/>
        <c:lblAlgn val="ctr"/>
        <c:lblOffset val="100"/>
        <c:noMultiLvlLbl val="0"/>
      </c:catAx>
      <c:valAx>
        <c:axId val="1656913119"/>
        <c:scaling>
          <c:orientation val="minMax"/>
        </c:scaling>
        <c:delete val="1"/>
        <c:axPos val="l"/>
        <c:majorGridlines>
          <c:spPr>
            <a:ln w="9525" cap="flat" cmpd="sng" algn="ctr">
              <a:solidFill>
                <a:srgbClr val="B1AE2D">
                  <a:alpha val="50000"/>
                </a:srgbClr>
              </a:solidFill>
              <a:round/>
            </a:ln>
            <a:effectLst/>
          </c:spPr>
        </c:majorGridlines>
        <c:numFmt formatCode="0.00%" sourceLinked="1"/>
        <c:majorTickMark val="none"/>
        <c:minorTickMark val="none"/>
        <c:tickLblPos val="nextTo"/>
        <c:crossAx val="1656930399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rgbClr val="CCD8DB">
        <a:alpha val="50000"/>
      </a:srgbClr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'Múltiplos Por Setor'!$K$5</c:f>
          <c:strCache>
            <c:ptCount val="1"/>
            <c:pt idx="0">
              <c:v>D/D+E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rgbClr val="023A4A"/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'Múltiplos Por Setor'!$L$5</c:f>
              <c:strCache>
                <c:ptCount val="1"/>
                <c:pt idx="0">
                  <c:v>% Total</c:v>
                </c:pt>
              </c:strCache>
            </c:strRef>
          </c:tx>
          <c:spPr>
            <a:solidFill>
              <a:srgbClr val="023A4A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'Múltiplos Por Setor'!$B$6:$B$25</c:f>
              <c:strCache>
                <c:ptCount val="20"/>
                <c:pt idx="0">
                  <c:v>Agro e Pesca</c:v>
                </c:pt>
                <c:pt idx="1">
                  <c:v>Alimentos e Beb</c:v>
                </c:pt>
                <c:pt idx="2">
                  <c:v>Comércio</c:v>
                </c:pt>
                <c:pt idx="3">
                  <c:v>Construção</c:v>
                </c:pt>
                <c:pt idx="4">
                  <c:v>Eletroeletrônicos</c:v>
                </c:pt>
                <c:pt idx="5">
                  <c:v>Energia Elétrica</c:v>
                </c:pt>
                <c:pt idx="6">
                  <c:v>Finanças e Seguros</c:v>
                </c:pt>
                <c:pt idx="7">
                  <c:v>Máquinas Indust</c:v>
                </c:pt>
                <c:pt idx="8">
                  <c:v>Mineração</c:v>
                </c:pt>
                <c:pt idx="9">
                  <c:v>Minerais não Met</c:v>
                </c:pt>
                <c:pt idx="10">
                  <c:v>Outros</c:v>
                </c:pt>
                <c:pt idx="11">
                  <c:v>Papel e Celulose</c:v>
                </c:pt>
                <c:pt idx="12">
                  <c:v>Petróleo e Gas</c:v>
                </c:pt>
                <c:pt idx="13">
                  <c:v>Química</c:v>
                </c:pt>
                <c:pt idx="14">
                  <c:v>Siderur &amp; Metalur</c:v>
                </c:pt>
                <c:pt idx="15">
                  <c:v>Software e Dados</c:v>
                </c:pt>
                <c:pt idx="16">
                  <c:v>Telecomunicações</c:v>
                </c:pt>
                <c:pt idx="17">
                  <c:v>Textil</c:v>
                </c:pt>
                <c:pt idx="18">
                  <c:v>Transporte Serviç</c:v>
                </c:pt>
                <c:pt idx="19">
                  <c:v>Veiculos e peças</c:v>
                </c:pt>
              </c:strCache>
            </c:strRef>
          </c:cat>
          <c:val>
            <c:numRef>
              <c:f>'Múltiplos Por Setor'!$L$6:$L$25</c:f>
              <c:numCache>
                <c:formatCode>0.00%</c:formatCode>
                <c:ptCount val="20"/>
                <c:pt idx="0">
                  <c:v>3.4808818529328191E-2</c:v>
                </c:pt>
                <c:pt idx="1">
                  <c:v>2.8018770936310753E-2</c:v>
                </c:pt>
                <c:pt idx="2">
                  <c:v>9.9932739055085498E-2</c:v>
                </c:pt>
                <c:pt idx="3">
                  <c:v>0.12202167379718254</c:v>
                </c:pt>
                <c:pt idx="4">
                  <c:v>1.1367203436579021E-2</c:v>
                </c:pt>
                <c:pt idx="5">
                  <c:v>9.3325354583368769E-2</c:v>
                </c:pt>
                <c:pt idx="6">
                  <c:v>1.0220577209631678E-2</c:v>
                </c:pt>
                <c:pt idx="7">
                  <c:v>2.5966967170844294E-2</c:v>
                </c:pt>
                <c:pt idx="8">
                  <c:v>1.1943986419469947E-2</c:v>
                </c:pt>
                <c:pt idx="9">
                  <c:v>9.7774624466926748E-3</c:v>
                </c:pt>
                <c:pt idx="10">
                  <c:v>0.2400112410561544</c:v>
                </c:pt>
                <c:pt idx="11">
                  <c:v>1.4940088606299119E-2</c:v>
                </c:pt>
                <c:pt idx="12">
                  <c:v>3.1182119386248291E-2</c:v>
                </c:pt>
                <c:pt idx="13">
                  <c:v>2.1891452367385569E-2</c:v>
                </c:pt>
                <c:pt idx="14">
                  <c:v>7.033040589738343E-2</c:v>
                </c:pt>
                <c:pt idx="15">
                  <c:v>7.3414243675124866E-3</c:v>
                </c:pt>
                <c:pt idx="16">
                  <c:v>1.9733799910461255E-2</c:v>
                </c:pt>
                <c:pt idx="17">
                  <c:v>3.6360081705449084E-2</c:v>
                </c:pt>
                <c:pt idx="18">
                  <c:v>5.7741947256134477E-2</c:v>
                </c:pt>
                <c:pt idx="19">
                  <c:v>5.3083885862478579E-2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395-4CEE-84D1-AD5B4FC0B8C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1656930399"/>
        <c:axId val="1656913119"/>
      </c:barChart>
      <c:catAx>
        <c:axId val="1656930399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alpha val="50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rgbClr val="023A4A"/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656913119"/>
        <c:crosses val="autoZero"/>
        <c:auto val="1"/>
        <c:lblAlgn val="ctr"/>
        <c:lblOffset val="100"/>
        <c:noMultiLvlLbl val="0"/>
      </c:catAx>
      <c:valAx>
        <c:axId val="1656913119"/>
        <c:scaling>
          <c:orientation val="minMax"/>
        </c:scaling>
        <c:delete val="1"/>
        <c:axPos val="l"/>
        <c:majorGridlines>
          <c:spPr>
            <a:ln w="9525" cap="flat" cmpd="sng" algn="ctr">
              <a:solidFill>
                <a:srgbClr val="B1AE2D">
                  <a:alpha val="50000"/>
                </a:srgbClr>
              </a:solidFill>
              <a:round/>
            </a:ln>
            <a:effectLst/>
          </c:spPr>
        </c:majorGridlines>
        <c:numFmt formatCode="0.00%" sourceLinked="1"/>
        <c:majorTickMark val="none"/>
        <c:minorTickMark val="none"/>
        <c:tickLblPos val="nextTo"/>
        <c:crossAx val="1656930399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rgbClr val="CCD8DB">
        <a:alpha val="50000"/>
      </a:srgbClr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'Múltiplos Por Setor'!$M$5</c:f>
          <c:strCache>
            <c:ptCount val="1"/>
            <c:pt idx="0">
              <c:v>P/VPA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rgbClr val="023A4A"/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'Múltiplos Por Setor'!$N$5</c:f>
              <c:strCache>
                <c:ptCount val="1"/>
                <c:pt idx="0">
                  <c:v>% Total</c:v>
                </c:pt>
              </c:strCache>
            </c:strRef>
          </c:tx>
          <c:spPr>
            <a:solidFill>
              <a:srgbClr val="023A4A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'Múltiplos Por Setor'!$B$6:$B$25</c:f>
              <c:strCache>
                <c:ptCount val="20"/>
                <c:pt idx="0">
                  <c:v>Agro e Pesca</c:v>
                </c:pt>
                <c:pt idx="1">
                  <c:v>Alimentos e Beb</c:v>
                </c:pt>
                <c:pt idx="2">
                  <c:v>Comércio</c:v>
                </c:pt>
                <c:pt idx="3">
                  <c:v>Construção</c:v>
                </c:pt>
                <c:pt idx="4">
                  <c:v>Eletroeletrônicos</c:v>
                </c:pt>
                <c:pt idx="5">
                  <c:v>Energia Elétrica</c:v>
                </c:pt>
                <c:pt idx="6">
                  <c:v>Finanças e Seguros</c:v>
                </c:pt>
                <c:pt idx="7">
                  <c:v>Máquinas Indust</c:v>
                </c:pt>
                <c:pt idx="8">
                  <c:v>Mineração</c:v>
                </c:pt>
                <c:pt idx="9">
                  <c:v>Minerais não Met</c:v>
                </c:pt>
                <c:pt idx="10">
                  <c:v>Outros</c:v>
                </c:pt>
                <c:pt idx="11">
                  <c:v>Papel e Celulose</c:v>
                </c:pt>
                <c:pt idx="12">
                  <c:v>Petróleo e Gas</c:v>
                </c:pt>
                <c:pt idx="13">
                  <c:v>Química</c:v>
                </c:pt>
                <c:pt idx="14">
                  <c:v>Siderur &amp; Metalur</c:v>
                </c:pt>
                <c:pt idx="15">
                  <c:v>Software e Dados</c:v>
                </c:pt>
                <c:pt idx="16">
                  <c:v>Telecomunicações</c:v>
                </c:pt>
                <c:pt idx="17">
                  <c:v>Textil</c:v>
                </c:pt>
                <c:pt idx="18">
                  <c:v>Transporte Serviç</c:v>
                </c:pt>
                <c:pt idx="19">
                  <c:v>Veiculos e peças</c:v>
                </c:pt>
              </c:strCache>
            </c:strRef>
          </c:cat>
          <c:val>
            <c:numRef>
              <c:f>'Múltiplos Por Setor'!$N$6:$N$25</c:f>
              <c:numCache>
                <c:formatCode>0.00%</c:formatCode>
                <c:ptCount val="20"/>
                <c:pt idx="0">
                  <c:v>1.6208671190600765E-2</c:v>
                </c:pt>
                <c:pt idx="1">
                  <c:v>4.4253513159563954E-2</c:v>
                </c:pt>
                <c:pt idx="2">
                  <c:v>0.10228816328852502</c:v>
                </c:pt>
                <c:pt idx="3">
                  <c:v>8.4318907502861404E-2</c:v>
                </c:pt>
                <c:pt idx="4">
                  <c:v>1.7811522900095855E-2</c:v>
                </c:pt>
                <c:pt idx="5">
                  <c:v>0.14000696481650379</c:v>
                </c:pt>
                <c:pt idx="6">
                  <c:v>0.12411784014751466</c:v>
                </c:pt>
                <c:pt idx="7">
                  <c:v>3.2297762572654584E-2</c:v>
                </c:pt>
                <c:pt idx="8">
                  <c:v>9.7363543186137311E-2</c:v>
                </c:pt>
                <c:pt idx="9">
                  <c:v>3.4956821615818513E-2</c:v>
                </c:pt>
                <c:pt idx="10">
                  <c:v>-6.648308920593414E-2</c:v>
                </c:pt>
                <c:pt idx="11">
                  <c:v>1.4508370210088148E-2</c:v>
                </c:pt>
                <c:pt idx="12">
                  <c:v>8.7770805723829184E-2</c:v>
                </c:pt>
                <c:pt idx="13">
                  <c:v>2.018644984046708E-2</c:v>
                </c:pt>
                <c:pt idx="14">
                  <c:v>3.9573225137376863E-2</c:v>
                </c:pt>
                <c:pt idx="15">
                  <c:v>3.0478755876203033E-2</c:v>
                </c:pt>
                <c:pt idx="16">
                  <c:v>1.9755102971664624E-2</c:v>
                </c:pt>
                <c:pt idx="17">
                  <c:v>4.02415222503167E-2</c:v>
                </c:pt>
                <c:pt idx="18">
                  <c:v>6.2967210237290253E-2</c:v>
                </c:pt>
                <c:pt idx="19">
                  <c:v>5.7377936578422627E-2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E2D-4A06-9D87-C3D9FF36CC2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1656930399"/>
        <c:axId val="1656913119"/>
      </c:barChart>
      <c:catAx>
        <c:axId val="1656930399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alpha val="50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rgbClr val="023A4A"/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656913119"/>
        <c:crosses val="autoZero"/>
        <c:auto val="1"/>
        <c:lblAlgn val="ctr"/>
        <c:lblOffset val="100"/>
        <c:noMultiLvlLbl val="0"/>
      </c:catAx>
      <c:valAx>
        <c:axId val="1656913119"/>
        <c:scaling>
          <c:orientation val="minMax"/>
        </c:scaling>
        <c:delete val="1"/>
        <c:axPos val="l"/>
        <c:majorGridlines>
          <c:spPr>
            <a:ln w="9525" cap="flat" cmpd="sng" algn="ctr">
              <a:solidFill>
                <a:srgbClr val="B1AE2D">
                  <a:alpha val="50000"/>
                </a:srgbClr>
              </a:solidFill>
              <a:round/>
            </a:ln>
            <a:effectLst/>
          </c:spPr>
        </c:majorGridlines>
        <c:numFmt formatCode="0.00%" sourceLinked="1"/>
        <c:majorTickMark val="none"/>
        <c:minorTickMark val="none"/>
        <c:tickLblPos val="nextTo"/>
        <c:crossAx val="1656930399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rgbClr val="CCD8DB">
        <a:alpha val="50000"/>
      </a:srgbClr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'Múltiplos Por Setor'!$O$5</c:f>
          <c:strCache>
            <c:ptCount val="1"/>
            <c:pt idx="0">
              <c:v>P/Vendas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rgbClr val="023A4A"/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'Múltiplos Por Setor'!$P$5</c:f>
              <c:strCache>
                <c:ptCount val="1"/>
                <c:pt idx="0">
                  <c:v>% Total</c:v>
                </c:pt>
              </c:strCache>
            </c:strRef>
          </c:tx>
          <c:spPr>
            <a:solidFill>
              <a:srgbClr val="023A4A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'Múltiplos Por Setor'!$B$6:$B$25</c:f>
              <c:strCache>
                <c:ptCount val="20"/>
                <c:pt idx="0">
                  <c:v>Agro e Pesca</c:v>
                </c:pt>
                <c:pt idx="1">
                  <c:v>Alimentos e Beb</c:v>
                </c:pt>
                <c:pt idx="2">
                  <c:v>Comércio</c:v>
                </c:pt>
                <c:pt idx="3">
                  <c:v>Construção</c:v>
                </c:pt>
                <c:pt idx="4">
                  <c:v>Eletroeletrônicos</c:v>
                </c:pt>
                <c:pt idx="5">
                  <c:v>Energia Elétrica</c:v>
                </c:pt>
                <c:pt idx="6">
                  <c:v>Finanças e Seguros</c:v>
                </c:pt>
                <c:pt idx="7">
                  <c:v>Máquinas Indust</c:v>
                </c:pt>
                <c:pt idx="8">
                  <c:v>Mineração</c:v>
                </c:pt>
                <c:pt idx="9">
                  <c:v>Minerais não Met</c:v>
                </c:pt>
                <c:pt idx="10">
                  <c:v>Outros</c:v>
                </c:pt>
                <c:pt idx="11">
                  <c:v>Papel e Celulose</c:v>
                </c:pt>
                <c:pt idx="12">
                  <c:v>Petróleo e Gas</c:v>
                </c:pt>
                <c:pt idx="13">
                  <c:v>Química</c:v>
                </c:pt>
                <c:pt idx="14">
                  <c:v>Siderur &amp; Metalur</c:v>
                </c:pt>
                <c:pt idx="15">
                  <c:v>Software e Dados</c:v>
                </c:pt>
                <c:pt idx="16">
                  <c:v>Telecomunicações</c:v>
                </c:pt>
                <c:pt idx="17">
                  <c:v>Textil</c:v>
                </c:pt>
                <c:pt idx="18">
                  <c:v>Transporte Serviç</c:v>
                </c:pt>
                <c:pt idx="19">
                  <c:v>Veiculos e peças</c:v>
                </c:pt>
              </c:strCache>
            </c:strRef>
          </c:cat>
          <c:val>
            <c:numRef>
              <c:f>'Múltiplos Por Setor'!$P$6:$P$25</c:f>
              <c:numCache>
                <c:formatCode>0.00%</c:formatCode>
                <c:ptCount val="20"/>
                <c:pt idx="0">
                  <c:v>1.1319173545270478E-2</c:v>
                </c:pt>
                <c:pt idx="1">
                  <c:v>1.3027524104356661E-2</c:v>
                </c:pt>
                <c:pt idx="2">
                  <c:v>6.2551004267417595E-2</c:v>
                </c:pt>
                <c:pt idx="3">
                  <c:v>5.8881503650718967E-2</c:v>
                </c:pt>
                <c:pt idx="4">
                  <c:v>4.3172418697592901E-3</c:v>
                </c:pt>
                <c:pt idx="5">
                  <c:v>0.1453214953222986</c:v>
                </c:pt>
                <c:pt idx="6">
                  <c:v>3.4716323374082328E-2</c:v>
                </c:pt>
                <c:pt idx="7">
                  <c:v>2.267560396484803E-2</c:v>
                </c:pt>
                <c:pt idx="8">
                  <c:v>2.2550723616397306E-2</c:v>
                </c:pt>
                <c:pt idx="9">
                  <c:v>7.0346948303912375E-4</c:v>
                </c:pt>
                <c:pt idx="10">
                  <c:v>0.36524260806375192</c:v>
                </c:pt>
                <c:pt idx="11">
                  <c:v>6.6917358927401065E-3</c:v>
                </c:pt>
                <c:pt idx="12">
                  <c:v>2.2753368499442289E-2</c:v>
                </c:pt>
                <c:pt idx="13">
                  <c:v>9.6528275503561418E-3</c:v>
                </c:pt>
                <c:pt idx="14">
                  <c:v>2.1361065853358657E-2</c:v>
                </c:pt>
                <c:pt idx="15">
                  <c:v>2.4068689093159248E-2</c:v>
                </c:pt>
                <c:pt idx="16">
                  <c:v>1.470576544837726E-2</c:v>
                </c:pt>
                <c:pt idx="17">
                  <c:v>1.6254571299783142E-2</c:v>
                </c:pt>
                <c:pt idx="18">
                  <c:v>2.4811340058354246E-2</c:v>
                </c:pt>
                <c:pt idx="19">
                  <c:v>0.1183939650424887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570-4342-9060-9D6E8C6AC9D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1656930399"/>
        <c:axId val="1656913119"/>
      </c:barChart>
      <c:catAx>
        <c:axId val="1656930399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alpha val="50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rgbClr val="023A4A"/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656913119"/>
        <c:crosses val="autoZero"/>
        <c:auto val="1"/>
        <c:lblAlgn val="ctr"/>
        <c:lblOffset val="100"/>
        <c:noMultiLvlLbl val="0"/>
      </c:catAx>
      <c:valAx>
        <c:axId val="1656913119"/>
        <c:scaling>
          <c:orientation val="minMax"/>
        </c:scaling>
        <c:delete val="1"/>
        <c:axPos val="l"/>
        <c:majorGridlines>
          <c:spPr>
            <a:ln w="9525" cap="flat" cmpd="sng" algn="ctr">
              <a:solidFill>
                <a:srgbClr val="B1AE2D">
                  <a:alpha val="50000"/>
                </a:srgbClr>
              </a:solidFill>
              <a:round/>
            </a:ln>
            <a:effectLst/>
          </c:spPr>
        </c:majorGridlines>
        <c:numFmt formatCode="0.00%" sourceLinked="1"/>
        <c:majorTickMark val="none"/>
        <c:minorTickMark val="none"/>
        <c:tickLblPos val="nextTo"/>
        <c:crossAx val="1656930399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rgbClr val="CCD8DB">
        <a:alpha val="50000"/>
      </a:srgbClr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'Múltiplos Por Setor'!$Q$5</c:f>
          <c:strCache>
            <c:ptCount val="1"/>
            <c:pt idx="0">
              <c:v>Beta 60 M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rgbClr val="023A4A"/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'Múltiplos Por Setor'!$R$5</c:f>
              <c:strCache>
                <c:ptCount val="1"/>
                <c:pt idx="0">
                  <c:v>% Total</c:v>
                </c:pt>
              </c:strCache>
            </c:strRef>
          </c:tx>
          <c:spPr>
            <a:solidFill>
              <a:srgbClr val="023A4A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'Múltiplos Por Setor'!$B$6:$B$25</c:f>
              <c:strCache>
                <c:ptCount val="20"/>
                <c:pt idx="0">
                  <c:v>Agro e Pesca</c:v>
                </c:pt>
                <c:pt idx="1">
                  <c:v>Alimentos e Beb</c:v>
                </c:pt>
                <c:pt idx="2">
                  <c:v>Comércio</c:v>
                </c:pt>
                <c:pt idx="3">
                  <c:v>Construção</c:v>
                </c:pt>
                <c:pt idx="4">
                  <c:v>Eletroeletrônicos</c:v>
                </c:pt>
                <c:pt idx="5">
                  <c:v>Energia Elétrica</c:v>
                </c:pt>
                <c:pt idx="6">
                  <c:v>Finanças e Seguros</c:v>
                </c:pt>
                <c:pt idx="7">
                  <c:v>Máquinas Indust</c:v>
                </c:pt>
                <c:pt idx="8">
                  <c:v>Mineração</c:v>
                </c:pt>
                <c:pt idx="9">
                  <c:v>Minerais não Met</c:v>
                </c:pt>
                <c:pt idx="10">
                  <c:v>Outros</c:v>
                </c:pt>
                <c:pt idx="11">
                  <c:v>Papel e Celulose</c:v>
                </c:pt>
                <c:pt idx="12">
                  <c:v>Petróleo e Gas</c:v>
                </c:pt>
                <c:pt idx="13">
                  <c:v>Química</c:v>
                </c:pt>
                <c:pt idx="14">
                  <c:v>Siderur &amp; Metalur</c:v>
                </c:pt>
                <c:pt idx="15">
                  <c:v>Software e Dados</c:v>
                </c:pt>
                <c:pt idx="16">
                  <c:v>Telecomunicações</c:v>
                </c:pt>
                <c:pt idx="17">
                  <c:v>Textil</c:v>
                </c:pt>
                <c:pt idx="18">
                  <c:v>Transporte Serviç</c:v>
                </c:pt>
                <c:pt idx="19">
                  <c:v>Veiculos e peças</c:v>
                </c:pt>
              </c:strCache>
            </c:strRef>
          </c:cat>
          <c:val>
            <c:numRef>
              <c:f>'Múltiplos Por Setor'!$R$6:$R$25</c:f>
              <c:numCache>
                <c:formatCode>0.00%</c:formatCode>
                <c:ptCount val="20"/>
                <c:pt idx="0">
                  <c:v>1.7527744157362433E-2</c:v>
                </c:pt>
                <c:pt idx="1">
                  <c:v>1.6915461944719972E-2</c:v>
                </c:pt>
                <c:pt idx="2">
                  <c:v>0.15415210278635222</c:v>
                </c:pt>
                <c:pt idx="3">
                  <c:v>0.13677025733048556</c:v>
                </c:pt>
                <c:pt idx="4">
                  <c:v>1.6692054884778873E-2</c:v>
                </c:pt>
                <c:pt idx="5">
                  <c:v>4.990429920693748E-2</c:v>
                </c:pt>
                <c:pt idx="6">
                  <c:v>7.1461885785077617E-2</c:v>
                </c:pt>
                <c:pt idx="7">
                  <c:v>7.7110263176620184E-3</c:v>
                </c:pt>
                <c:pt idx="8">
                  <c:v>1.8403635357938597E-2</c:v>
                </c:pt>
                <c:pt idx="9">
                  <c:v>1.179918340071091E-2</c:v>
                </c:pt>
                <c:pt idx="10">
                  <c:v>0.24316363263417337</c:v>
                </c:pt>
                <c:pt idx="11">
                  <c:v>5.2008569803905546E-3</c:v>
                </c:pt>
                <c:pt idx="12">
                  <c:v>2.45691189415349E-2</c:v>
                </c:pt>
                <c:pt idx="13">
                  <c:v>1.8419684923332191E-2</c:v>
                </c:pt>
                <c:pt idx="14">
                  <c:v>4.2177792340550205E-2</c:v>
                </c:pt>
                <c:pt idx="15">
                  <c:v>2.9836613675926812E-2</c:v>
                </c:pt>
                <c:pt idx="16">
                  <c:v>2.0853035117045914E-2</c:v>
                </c:pt>
                <c:pt idx="17">
                  <c:v>4.3226788290920776E-2</c:v>
                </c:pt>
                <c:pt idx="18">
                  <c:v>4.9712851118283927E-2</c:v>
                </c:pt>
                <c:pt idx="19">
                  <c:v>2.1501974805815754E-2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A91-4B66-A210-742A6E217B1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1656930399"/>
        <c:axId val="1656913119"/>
      </c:barChart>
      <c:catAx>
        <c:axId val="1656930399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alpha val="50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rgbClr val="023A4A"/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656913119"/>
        <c:crosses val="autoZero"/>
        <c:auto val="1"/>
        <c:lblAlgn val="ctr"/>
        <c:lblOffset val="100"/>
        <c:noMultiLvlLbl val="0"/>
      </c:catAx>
      <c:valAx>
        <c:axId val="1656913119"/>
        <c:scaling>
          <c:orientation val="minMax"/>
        </c:scaling>
        <c:delete val="1"/>
        <c:axPos val="l"/>
        <c:majorGridlines>
          <c:spPr>
            <a:ln w="9525" cap="flat" cmpd="sng" algn="ctr">
              <a:solidFill>
                <a:srgbClr val="B1AE2D">
                  <a:alpha val="50000"/>
                </a:srgbClr>
              </a:solidFill>
              <a:round/>
            </a:ln>
            <a:effectLst/>
          </c:spPr>
        </c:majorGridlines>
        <c:numFmt formatCode="0.00%" sourceLinked="1"/>
        <c:majorTickMark val="none"/>
        <c:minorTickMark val="none"/>
        <c:tickLblPos val="nextTo"/>
        <c:crossAx val="1656930399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rgbClr val="CCD8DB">
        <a:alpha val="50000"/>
      </a:srgbClr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Relationship Id="rId9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23814</xdr:colOff>
      <xdr:row>26</xdr:row>
      <xdr:rowOff>9127</xdr:rowOff>
    </xdr:from>
    <xdr:to>
      <xdr:col>18</xdr:col>
      <xdr:colOff>2</xdr:colOff>
      <xdr:row>41</xdr:row>
      <xdr:rowOff>82946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CC9C6478-506D-45CC-6119-702C23C86E9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23813</xdr:colOff>
      <xdr:row>41</xdr:row>
      <xdr:rowOff>83345</xdr:rowOff>
    </xdr:from>
    <xdr:to>
      <xdr:col>18</xdr:col>
      <xdr:colOff>1</xdr:colOff>
      <xdr:row>56</xdr:row>
      <xdr:rowOff>157163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D6EB814E-C6E3-452B-A090-B816AE286D3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23812</xdr:colOff>
      <xdr:row>56</xdr:row>
      <xdr:rowOff>154781</xdr:rowOff>
    </xdr:from>
    <xdr:to>
      <xdr:col>18</xdr:col>
      <xdr:colOff>0</xdr:colOff>
      <xdr:row>72</xdr:row>
      <xdr:rowOff>50006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CE915147-527F-4467-8EB9-9A730225081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</xdr:col>
      <xdr:colOff>23813</xdr:colOff>
      <xdr:row>72</xdr:row>
      <xdr:rowOff>50799</xdr:rowOff>
    </xdr:from>
    <xdr:to>
      <xdr:col>18</xdr:col>
      <xdr:colOff>1</xdr:colOff>
      <xdr:row>87</xdr:row>
      <xdr:rowOff>121443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F1766928-95EA-4415-8364-0C4FF71D663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</xdr:col>
      <xdr:colOff>23813</xdr:colOff>
      <xdr:row>87</xdr:row>
      <xdr:rowOff>107155</xdr:rowOff>
    </xdr:from>
    <xdr:to>
      <xdr:col>18</xdr:col>
      <xdr:colOff>1</xdr:colOff>
      <xdr:row>103</xdr:row>
      <xdr:rowOff>5555</xdr:rowOff>
    </xdr:to>
    <xdr:graphicFrame macro="">
      <xdr:nvGraphicFramePr>
        <xdr:cNvPr id="7" name="Gráfico 6">
          <a:extLst>
            <a:ext uri="{FF2B5EF4-FFF2-40B4-BE49-F238E27FC236}">
              <a16:creationId xmlns:a16="http://schemas.microsoft.com/office/drawing/2014/main" id="{72BDFDDC-6B10-4FC3-9402-E8E7F11E97B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</xdr:col>
      <xdr:colOff>29368</xdr:colOff>
      <xdr:row>103</xdr:row>
      <xdr:rowOff>8731</xdr:rowOff>
    </xdr:from>
    <xdr:to>
      <xdr:col>18</xdr:col>
      <xdr:colOff>5556</xdr:colOff>
      <xdr:row>118</xdr:row>
      <xdr:rowOff>101600</xdr:rowOff>
    </xdr:to>
    <xdr:graphicFrame macro="">
      <xdr:nvGraphicFramePr>
        <xdr:cNvPr id="8" name="Gráfico 7">
          <a:extLst>
            <a:ext uri="{FF2B5EF4-FFF2-40B4-BE49-F238E27FC236}">
              <a16:creationId xmlns:a16="http://schemas.microsoft.com/office/drawing/2014/main" id="{1468AB78-9121-43BE-99D1-E47F4C6669C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</xdr:col>
      <xdr:colOff>26193</xdr:colOff>
      <xdr:row>118</xdr:row>
      <xdr:rowOff>110333</xdr:rowOff>
    </xdr:from>
    <xdr:to>
      <xdr:col>18</xdr:col>
      <xdr:colOff>18256</xdr:colOff>
      <xdr:row>134</xdr:row>
      <xdr:rowOff>18258</xdr:rowOff>
    </xdr:to>
    <xdr:graphicFrame macro="">
      <xdr:nvGraphicFramePr>
        <xdr:cNvPr id="9" name="Gráfico 8">
          <a:extLst>
            <a:ext uri="{FF2B5EF4-FFF2-40B4-BE49-F238E27FC236}">
              <a16:creationId xmlns:a16="http://schemas.microsoft.com/office/drawing/2014/main" id="{180E31E7-9A6F-415A-8BF9-FB6750DD944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</xdr:col>
      <xdr:colOff>26193</xdr:colOff>
      <xdr:row>134</xdr:row>
      <xdr:rowOff>17462</xdr:rowOff>
    </xdr:from>
    <xdr:to>
      <xdr:col>18</xdr:col>
      <xdr:colOff>30956</xdr:colOff>
      <xdr:row>149</xdr:row>
      <xdr:rowOff>103981</xdr:rowOff>
    </xdr:to>
    <xdr:graphicFrame macro="">
      <xdr:nvGraphicFramePr>
        <xdr:cNvPr id="10" name="Gráfico 9">
          <a:extLst>
            <a:ext uri="{FF2B5EF4-FFF2-40B4-BE49-F238E27FC236}">
              <a16:creationId xmlns:a16="http://schemas.microsoft.com/office/drawing/2014/main" id="{FDD2BAE6-2C92-4E8F-B26F-DDB143D2B16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 editAs="oneCell">
    <xdr:from>
      <xdr:col>15</xdr:col>
      <xdr:colOff>95250</xdr:colOff>
      <xdr:row>1</xdr:row>
      <xdr:rowOff>142875</xdr:rowOff>
    </xdr:from>
    <xdr:to>
      <xdr:col>17</xdr:col>
      <xdr:colOff>302048</xdr:colOff>
      <xdr:row>3</xdr:row>
      <xdr:rowOff>59528</xdr:rowOff>
    </xdr:to>
    <xdr:pic>
      <xdr:nvPicPr>
        <xdr:cNvPr id="11" name="Imagem 10">
          <a:extLst>
            <a:ext uri="{FF2B5EF4-FFF2-40B4-BE49-F238E27FC236}">
              <a16:creationId xmlns:a16="http://schemas.microsoft.com/office/drawing/2014/main" id="{ECB2FA71-1BC4-4891-8D55-79DCB508ACC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724" t="25377" r="6386" b="25763"/>
        <a:stretch/>
      </xdr:blipFill>
      <xdr:spPr>
        <a:xfrm>
          <a:off x="16541750" y="317500"/>
          <a:ext cx="2397548" cy="551653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139065</xdr:colOff>
      <xdr:row>0</xdr:row>
      <xdr:rowOff>105252</xdr:rowOff>
    </xdr:from>
    <xdr:to>
      <xdr:col>2</xdr:col>
      <xdr:colOff>1218194</xdr:colOff>
      <xdr:row>0</xdr:row>
      <xdr:rowOff>660080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E4F227F0-5E6E-4789-8008-165A904F910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724" t="25377" r="6386" b="25763"/>
        <a:stretch/>
      </xdr:blipFill>
      <xdr:spPr>
        <a:xfrm>
          <a:off x="341471" y="105252"/>
          <a:ext cx="2365004" cy="56181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o Office 2013 -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84DE95-56F4-4CA3-9E02-A7138CEC9FE8}">
  <sheetPr>
    <tabColor rgb="FFB1AE2D"/>
  </sheetPr>
  <dimension ref="B2:R25"/>
  <sheetViews>
    <sheetView showGridLines="0" tabSelected="1" zoomScale="80" zoomScaleNormal="80" workbookViewId="0"/>
  </sheetViews>
  <sheetFormatPr defaultRowHeight="14.5" x14ac:dyDescent="0.35"/>
  <cols>
    <col min="1" max="1" width="2.54296875" style="17" customWidth="1"/>
    <col min="2" max="2" width="19.36328125" style="17" bestFit="1" customWidth="1"/>
    <col min="3" max="3" width="25.54296875" style="17" customWidth="1"/>
    <col min="4" max="4" width="10.54296875" style="17" customWidth="1"/>
    <col min="5" max="5" width="20.81640625" style="17" customWidth="1"/>
    <col min="6" max="6" width="10.54296875" style="17" customWidth="1"/>
    <col min="7" max="7" width="20.81640625" style="17" customWidth="1"/>
    <col min="8" max="8" width="10.54296875" style="17" customWidth="1"/>
    <col min="9" max="9" width="20.81640625" style="17" customWidth="1"/>
    <col min="10" max="10" width="10.54296875" style="17" customWidth="1"/>
    <col min="11" max="11" width="20.81640625" style="17" customWidth="1"/>
    <col min="12" max="12" width="10.54296875" style="17" customWidth="1"/>
    <col min="13" max="13" width="20.81640625" style="17" customWidth="1"/>
    <col min="14" max="14" width="10.54296875" style="17" customWidth="1"/>
    <col min="15" max="15" width="20.81640625" style="17" customWidth="1"/>
    <col min="16" max="16" width="10.54296875" style="17" customWidth="1"/>
    <col min="17" max="17" width="20.81640625" style="17" customWidth="1"/>
    <col min="18" max="18" width="10.54296875" style="17" customWidth="1"/>
    <col min="19" max="16384" width="8.7265625" style="17"/>
  </cols>
  <sheetData>
    <row r="2" spans="2:18" ht="15.5" x14ac:dyDescent="0.35">
      <c r="B2" s="124" t="s">
        <v>1311</v>
      </c>
      <c r="C2" s="125" t="e">
        <f>Múltiplos!$C$2</f>
        <v>#VALUE!</v>
      </c>
    </row>
    <row r="3" spans="2:18" ht="33.5" x14ac:dyDescent="0.35">
      <c r="B3" s="33" t="s">
        <v>1312</v>
      </c>
    </row>
    <row r="5" spans="2:18" ht="15" thickBot="1" x14ac:dyDescent="0.4">
      <c r="B5" s="97" t="s">
        <v>1302</v>
      </c>
      <c r="C5" s="98" t="s">
        <v>1309</v>
      </c>
      <c r="D5" s="98" t="s">
        <v>1308</v>
      </c>
      <c r="E5" s="98" t="s">
        <v>1310</v>
      </c>
      <c r="F5" s="98" t="s">
        <v>1308</v>
      </c>
      <c r="G5" s="98" t="s">
        <v>1303</v>
      </c>
      <c r="H5" s="98" t="s">
        <v>1308</v>
      </c>
      <c r="I5" s="98" t="s">
        <v>1304</v>
      </c>
      <c r="J5" s="98" t="s">
        <v>1308</v>
      </c>
      <c r="K5" s="98" t="s">
        <v>1305</v>
      </c>
      <c r="L5" s="98" t="s">
        <v>1308</v>
      </c>
      <c r="M5" s="98" t="s">
        <v>1306</v>
      </c>
      <c r="N5" s="98" t="s">
        <v>1308</v>
      </c>
      <c r="O5" s="98" t="s">
        <v>1307</v>
      </c>
      <c r="P5" s="98" t="s">
        <v>1308</v>
      </c>
      <c r="Q5" s="99" t="s">
        <v>53</v>
      </c>
      <c r="R5" s="99" t="s">
        <v>1308</v>
      </c>
    </row>
    <row r="6" spans="2:18" ht="15" thickTop="1" x14ac:dyDescent="0.35">
      <c r="B6" s="100" t="s">
        <v>1275</v>
      </c>
      <c r="C6" s="104">
        <f>SUMIF(Múltiplos!$H:$H,'Múltiplos Por Setor'!$B6,Múltiplos!$J:$J)</f>
        <v>101339438.82817</v>
      </c>
      <c r="D6" s="108">
        <f>C6/SUM($C$6:$C$25)</f>
        <v>1.7022038834964278E-2</v>
      </c>
      <c r="E6" s="104">
        <f>SUMIF(Múltiplos!$H:$H,'Múltiplos Por Setor'!$B6,Múltiplos!$K:$K)</f>
        <v>27740307.828869998</v>
      </c>
      <c r="F6" s="108">
        <f>E6/SUM($E$6:$E$25)</f>
        <v>5.1673131330023823E-3</v>
      </c>
      <c r="G6" s="112">
        <f>SUMIF(Múltiplos!$H:$H,'Múltiplos Por Setor'!$B6,Múltiplos!$Q:$Q)</f>
        <v>-1126.0262333636831</v>
      </c>
      <c r="H6" s="108">
        <f>G6/SUM($G$6:$G$25)</f>
        <v>-0.25828016269402709</v>
      </c>
      <c r="I6" s="112">
        <f>SUMIF(Múltiplos!$H:$H,'Múltiplos Por Setor'!$B6,Múltiplos!$Y:$Y)</f>
        <v>110.86064501489999</v>
      </c>
      <c r="J6" s="108">
        <f>I6/SUM($I$6:$I$25)</f>
        <v>5.7474033101148972E-2</v>
      </c>
      <c r="K6" s="119">
        <f>SUMIF(Múltiplos!$H:$H,'Múltiplos Por Setor'!$B6,Múltiplos!$AG:$AG)</f>
        <v>4.2456178373700002</v>
      </c>
      <c r="L6" s="108">
        <f>K6/SUM($K$6:$K$25)</f>
        <v>3.4808818529328191E-2</v>
      </c>
      <c r="M6" s="112">
        <f>SUMIF(Múltiplos!$H:$H,'Múltiplos Por Setor'!$B6,Múltiplos!$AO:$AO)</f>
        <v>5.3487235550300012</v>
      </c>
      <c r="N6" s="108">
        <f>M6/SUM($M$6:$M$25)</f>
        <v>1.6208671190600765E-2</v>
      </c>
      <c r="O6" s="112">
        <f>SUMIF(Múltiplos!$H:$H,'Múltiplos Por Setor'!$B6,Múltiplos!$AX:$AX)</f>
        <v>5.3587686607770006</v>
      </c>
      <c r="P6" s="108">
        <f>O6/SUM($O$6:$O$25)</f>
        <v>1.1319173545270478E-2</v>
      </c>
      <c r="Q6" s="123">
        <f>SUMIF(Múltiplos!$H:$H,'Múltiplos Por Setor'!$B6,Múltiplos!$BF:$BF)</f>
        <v>5.2259680871600001</v>
      </c>
      <c r="R6" s="128">
        <f>Q6/SUM($Q$6:$Q$25)</f>
        <v>1.7527744157362433E-2</v>
      </c>
    </row>
    <row r="7" spans="2:18" x14ac:dyDescent="0.35">
      <c r="B7" s="102" t="s">
        <v>1282</v>
      </c>
      <c r="C7" s="105">
        <f>SUMIF(Múltiplos!$H:$H,'Múltiplos Por Setor'!$B7,Múltiplos!$J:$J)</f>
        <v>319339135.45343006</v>
      </c>
      <c r="D7" s="109">
        <f t="shared" ref="D7:D25" si="0">C7/SUM($C$6:$C$25)</f>
        <v>5.3639562524409573E-2</v>
      </c>
      <c r="E7" s="105">
        <f>SUMIF(Múltiplos!$H:$H,'Múltiplos Por Setor'!$B7,Múltiplos!$K:$K)</f>
        <v>265497319.45293</v>
      </c>
      <c r="F7" s="109">
        <f t="shared" ref="F7:F25" si="1">E7/SUM($E$6:$E$25)</f>
        <v>4.9455391556912615E-2</v>
      </c>
      <c r="G7" s="113">
        <f>SUMIF(Múltiplos!$H:$H,'Múltiplos Por Setor'!$B7,Múltiplos!$Q:$Q)</f>
        <v>132.51779335424004</v>
      </c>
      <c r="H7" s="109">
        <f t="shared" ref="H7:H25" si="2">G7/SUM($G$6:$G$25)</f>
        <v>3.0396021170078783E-2</v>
      </c>
      <c r="I7" s="113">
        <f>SUMIF(Múltiplos!$H:$H,'Múltiplos Por Setor'!$B7,Múltiplos!$Y:$Y)</f>
        <v>52.583650531820005</v>
      </c>
      <c r="J7" s="109">
        <f t="shared" ref="J7:J25" si="3">I7/SUM($I$6:$I$25)</f>
        <v>2.7261202303476416E-2</v>
      </c>
      <c r="K7" s="120">
        <f>SUMIF(Múltiplos!$H:$H,'Múltiplos Por Setor'!$B7,Múltiplos!$AG:$AG)</f>
        <v>3.4174384163069997</v>
      </c>
      <c r="L7" s="109">
        <f t="shared" ref="L7:L25" si="4">K7/SUM($K$6:$K$25)</f>
        <v>2.8018770936310753E-2</v>
      </c>
      <c r="M7" s="113">
        <f>SUMIF(Múltiplos!$H:$H,'Múltiplos Por Setor'!$B7,Múltiplos!$AO:$AO)</f>
        <v>14.60328273959</v>
      </c>
      <c r="N7" s="109">
        <f t="shared" ref="N7:N25" si="5">M7/SUM($M$6:$M$25)</f>
        <v>4.4253513159563954E-2</v>
      </c>
      <c r="O7" s="113">
        <f>SUMIF(Múltiplos!$H:$H,'Múltiplos Por Setor'!$B7,Múltiplos!$AX:$AX)</f>
        <v>6.1675428527300005</v>
      </c>
      <c r="P7" s="109">
        <f t="shared" ref="P7:P25" si="6">O7/SUM($O$6:$O$25)</f>
        <v>1.3027524104356661E-2</v>
      </c>
      <c r="Q7" s="116">
        <f>SUMIF(Múltiplos!$H:$H,'Múltiplos Por Setor'!$B7,Múltiplos!$BF:$BF)</f>
        <v>5.0434136594550996</v>
      </c>
      <c r="R7" s="129">
        <f t="shared" ref="R7:R25" si="7">Q7/SUM($Q$6:$Q$25)</f>
        <v>1.6915461944719972E-2</v>
      </c>
    </row>
    <row r="8" spans="2:18" x14ac:dyDescent="0.35">
      <c r="B8" s="101" t="s">
        <v>1280</v>
      </c>
      <c r="C8" s="106">
        <f>SUMIF(Múltiplos!$H:$H,'Múltiplos Por Setor'!$B8,Múltiplos!$J:$J)</f>
        <v>145880214.37543002</v>
      </c>
      <c r="D8" s="110">
        <f t="shared" si="0"/>
        <v>2.4503576327888823E-2</v>
      </c>
      <c r="E8" s="106">
        <f>SUMIF(Múltiplos!$H:$H,'Múltiplos Por Setor'!$B8,Múltiplos!$K:$K)</f>
        <v>127599567.40047</v>
      </c>
      <c r="F8" s="110">
        <f t="shared" si="1"/>
        <v>2.3768550964228065E-2</v>
      </c>
      <c r="G8" s="114">
        <f>SUMIF(Múltiplos!$H:$H,'Múltiplos Por Setor'!$B8,Múltiplos!$Q:$Q)</f>
        <v>154.19489674822603</v>
      </c>
      <c r="H8" s="110">
        <f t="shared" si="2"/>
        <v>3.5368166245783837E-2</v>
      </c>
      <c r="I8" s="114">
        <f>SUMIF(Múltiplos!$H:$H,'Múltiplos Por Setor'!$B8,Múltiplos!$Y:$Y)</f>
        <v>86.553163456920004</v>
      </c>
      <c r="J8" s="110">
        <f t="shared" si="3"/>
        <v>4.4872185083025477E-2</v>
      </c>
      <c r="K8" s="121">
        <f>SUMIF(Múltiplos!$H:$H,'Múltiplos Por Setor'!$B8,Múltiplos!$AG:$AG)</f>
        <v>12.188756682794002</v>
      </c>
      <c r="L8" s="110">
        <f t="shared" si="4"/>
        <v>9.9932739055085498E-2</v>
      </c>
      <c r="M8" s="114">
        <f>SUMIF(Múltiplos!$H:$H,'Múltiplos Por Setor'!$B8,Múltiplos!$AO:$AO)</f>
        <v>33.754223399840001</v>
      </c>
      <c r="N8" s="110">
        <f t="shared" si="5"/>
        <v>0.10228816328852502</v>
      </c>
      <c r="O8" s="114">
        <f>SUMIF(Múltiplos!$H:$H,'Múltiplos Por Setor'!$B8,Múltiplos!$AX:$AX)</f>
        <v>29.613147994220999</v>
      </c>
      <c r="P8" s="110">
        <f t="shared" si="6"/>
        <v>6.2551004267417595E-2</v>
      </c>
      <c r="Q8" s="117">
        <f>SUMIF(Múltiplos!$H:$H,'Múltiplos Por Setor'!$B8,Múltiplos!$BF:$BF)</f>
        <v>45.961075338477002</v>
      </c>
      <c r="R8" s="130">
        <f t="shared" si="7"/>
        <v>0.15415210278635222</v>
      </c>
    </row>
    <row r="9" spans="2:18" x14ac:dyDescent="0.35">
      <c r="B9" s="102" t="s">
        <v>1231</v>
      </c>
      <c r="C9" s="105">
        <f>SUMIF(Múltiplos!$H:$H,'Múltiplos Por Setor'!$B9,Múltiplos!$J:$J)</f>
        <v>92602899.480159983</v>
      </c>
      <c r="D9" s="109">
        <f t="shared" si="0"/>
        <v>1.55545577260825E-2</v>
      </c>
      <c r="E9" s="105">
        <f>SUMIF(Múltiplos!$H:$H,'Múltiplos Por Setor'!$B9,Múltiplos!$K:$K)</f>
        <v>59723013.471366994</v>
      </c>
      <c r="F9" s="109">
        <f t="shared" si="1"/>
        <v>1.1124876975297935E-2</v>
      </c>
      <c r="G9" s="113">
        <f>SUMIF(Múltiplos!$H:$H,'Múltiplos Por Setor'!$B9,Múltiplos!$Q:$Q)</f>
        <v>44.734544553261301</v>
      </c>
      <c r="H9" s="109">
        <f t="shared" si="2"/>
        <v>1.0260902546422129E-2</v>
      </c>
      <c r="I9" s="113">
        <f>SUMIF(Múltiplos!$H:$H,'Múltiplos Por Setor'!$B9,Múltiplos!$Y:$Y)</f>
        <v>145.17931078249995</v>
      </c>
      <c r="J9" s="109">
        <f t="shared" si="3"/>
        <v>7.5266028917601313E-2</v>
      </c>
      <c r="K9" s="120">
        <f>SUMIF(Múltiplos!$H:$H,'Múltiplos Por Setor'!$B9,Múltiplos!$AG:$AG)</f>
        <v>14.882935322340003</v>
      </c>
      <c r="L9" s="109">
        <f t="shared" si="4"/>
        <v>0.12202167379718254</v>
      </c>
      <c r="M9" s="113">
        <f>SUMIF(Múltiplos!$H:$H,'Múltiplos Por Setor'!$B9,Múltiplos!$AO:$AO)</f>
        <v>27.8245219112397</v>
      </c>
      <c r="N9" s="109">
        <f t="shared" si="5"/>
        <v>8.4318907502861404E-2</v>
      </c>
      <c r="O9" s="113">
        <f>SUMIF(Múltiplos!$H:$H,'Múltiplos Por Setor'!$B9,Múltiplos!$AX:$AX)</f>
        <v>27.875918255068992</v>
      </c>
      <c r="P9" s="109">
        <f t="shared" si="6"/>
        <v>5.8881503650718967E-2</v>
      </c>
      <c r="Q9" s="116">
        <f>SUMIF(Múltiplos!$H:$H,'Múltiplos Por Setor'!$B9,Múltiplos!$BF:$BF)</f>
        <v>40.778607541549995</v>
      </c>
      <c r="R9" s="129">
        <f t="shared" si="7"/>
        <v>0.13677025733048556</v>
      </c>
    </row>
    <row r="10" spans="2:18" x14ac:dyDescent="0.35">
      <c r="B10" s="101" t="s">
        <v>1290</v>
      </c>
      <c r="C10" s="106">
        <f>SUMIF(Múltiplos!$H:$H,'Múltiplos Por Setor'!$B10,Múltiplos!$J:$J)</f>
        <v>12492730.5561</v>
      </c>
      <c r="D10" s="110">
        <f t="shared" si="0"/>
        <v>2.0984105215073171E-3</v>
      </c>
      <c r="E10" s="106">
        <f>SUMIF(Múltiplos!$H:$H,'Múltiplos Por Setor'!$B10,Múltiplos!$K:$K)</f>
        <v>12602126.5561</v>
      </c>
      <c r="F10" s="110">
        <f t="shared" si="1"/>
        <v>2.3474553512100029E-3</v>
      </c>
      <c r="G10" s="114">
        <f>SUMIF(Múltiplos!$H:$H,'Múltiplos Por Setor'!$B10,Múltiplos!$Q:$Q)</f>
        <v>103.2237016352</v>
      </c>
      <c r="H10" s="110">
        <f t="shared" si="2"/>
        <v>2.3676743633741202E-2</v>
      </c>
      <c r="I10" s="114">
        <f>SUMIF(Múltiplos!$H:$H,'Múltiplos Por Setor'!$B10,Múltiplos!$Y:$Y)</f>
        <v>23.231510596699998</v>
      </c>
      <c r="J10" s="110">
        <f t="shared" si="3"/>
        <v>1.2044027065194984E-2</v>
      </c>
      <c r="K10" s="121">
        <f>SUMIF(Múltiplos!$H:$H,'Múltiplos Por Setor'!$B10,Múltiplos!$AG:$AG)</f>
        <v>1.3864533101199998</v>
      </c>
      <c r="L10" s="110">
        <f t="shared" si="4"/>
        <v>1.1367203436579021E-2</v>
      </c>
      <c r="M10" s="114">
        <f>SUMIF(Múltiplos!$H:$H,'Múltiplos Por Setor'!$B10,Múltiplos!$AO:$AO)</f>
        <v>5.8776509786899993</v>
      </c>
      <c r="N10" s="110">
        <f t="shared" si="5"/>
        <v>1.7811522900095855E-2</v>
      </c>
      <c r="O10" s="114">
        <f>SUMIF(Múltiplos!$H:$H,'Múltiplos Por Setor'!$B10,Múltiplos!$AX:$AX)</f>
        <v>2.0438860081199999</v>
      </c>
      <c r="P10" s="110">
        <f t="shared" si="6"/>
        <v>4.3172418697592901E-3</v>
      </c>
      <c r="Q10" s="117">
        <f>SUMIF(Múltiplos!$H:$H,'Múltiplos Por Setor'!$B10,Múltiplos!$BF:$BF)</f>
        <v>4.9768039374499997</v>
      </c>
      <c r="R10" s="130">
        <f t="shared" si="7"/>
        <v>1.6692054884778873E-2</v>
      </c>
    </row>
    <row r="11" spans="2:18" x14ac:dyDescent="0.35">
      <c r="B11" s="102" t="s">
        <v>1276</v>
      </c>
      <c r="C11" s="105">
        <f>SUMIF(Múltiplos!$H:$H,'Múltiplos Por Setor'!$B11,Múltiplos!$J:$J)</f>
        <v>1103842992.2637</v>
      </c>
      <c r="D11" s="109">
        <f t="shared" si="0"/>
        <v>0.18541308792794289</v>
      </c>
      <c r="E11" s="105">
        <f>SUMIF(Múltiplos!$H:$H,'Múltiplos Por Setor'!$B11,Múltiplos!$K:$K)</f>
        <v>681320024.21949995</v>
      </c>
      <c r="F11" s="109">
        <f t="shared" si="1"/>
        <v>0.12691257539914383</v>
      </c>
      <c r="G11" s="113">
        <f>SUMIF(Múltiplos!$H:$H,'Múltiplos Por Setor'!$B11,Múltiplos!$Q:$Q)</f>
        <v>243.84012122648997</v>
      </c>
      <c r="H11" s="109">
        <f t="shared" si="2"/>
        <v>5.5930372060317882E-2</v>
      </c>
      <c r="I11" s="113">
        <f>SUMIF(Múltiplos!$H:$H,'Múltiplos Por Setor'!$B11,Múltiplos!$Y:$Y)</f>
        <v>190.29031446400001</v>
      </c>
      <c r="J11" s="109">
        <f t="shared" si="3"/>
        <v>9.8653149915031185E-2</v>
      </c>
      <c r="K11" s="120">
        <f>SUMIF(Múltiplos!$H:$H,'Múltiplos Por Setor'!$B11,Múltiplos!$AG:$AG)</f>
        <v>11.382856610436001</v>
      </c>
      <c r="L11" s="109">
        <f t="shared" si="4"/>
        <v>9.3325354583368769E-2</v>
      </c>
      <c r="M11" s="113">
        <f>SUMIF(Múltiplos!$H:$H,'Múltiplos Por Setor'!$B11,Múltiplos!$AO:$AO)</f>
        <v>46.201106912240007</v>
      </c>
      <c r="N11" s="109">
        <f t="shared" si="5"/>
        <v>0.14000696481650379</v>
      </c>
      <c r="O11" s="113">
        <f>SUMIF(Múltiplos!$H:$H,'Múltiplos Por Setor'!$B11,Múltiplos!$AX:$AX)</f>
        <v>68.798686737669996</v>
      </c>
      <c r="P11" s="109">
        <f t="shared" si="6"/>
        <v>0.1453214953222986</v>
      </c>
      <c r="Q11" s="116">
        <f>SUMIF(Múltiplos!$H:$H,'Múltiplos Por Setor'!$B11,Múltiplos!$BF:$BF)</f>
        <v>14.879169431394997</v>
      </c>
      <c r="R11" s="129">
        <f t="shared" si="7"/>
        <v>4.990429920693748E-2</v>
      </c>
    </row>
    <row r="12" spans="2:18" x14ac:dyDescent="0.35">
      <c r="B12" s="101" t="s">
        <v>1277</v>
      </c>
      <c r="C12" s="106">
        <f>SUMIF(Múltiplos!$H:$H,'Múltiplos Por Setor'!$B12,Múltiplos!$J:$J)</f>
        <v>162394346.75212002</v>
      </c>
      <c r="D12" s="110">
        <f t="shared" si="0"/>
        <v>2.72774638280791E-2</v>
      </c>
      <c r="E12" s="106">
        <f>SUMIF(Múltiplos!$H:$H,'Múltiplos Por Setor'!$B12,Múltiplos!$K:$K)</f>
        <v>1449153692.0294533</v>
      </c>
      <c r="F12" s="110">
        <f t="shared" si="1"/>
        <v>0.26994044012624491</v>
      </c>
      <c r="G12" s="114">
        <f>SUMIF(Múltiplos!$H:$H,'Múltiplos Por Setor'!$B12,Múltiplos!$Q:$Q)</f>
        <v>183.048990678</v>
      </c>
      <c r="H12" s="110">
        <f t="shared" si="2"/>
        <v>4.19865201115803E-2</v>
      </c>
      <c r="I12" s="114">
        <f>SUMIF(Múltiplos!$H:$H,'Múltiplos Por Setor'!$B12,Múltiplos!$Y:$Y)</f>
        <v>56.862818536100008</v>
      </c>
      <c r="J12" s="110">
        <f t="shared" si="3"/>
        <v>2.9479672559447875E-2</v>
      </c>
      <c r="K12" s="121">
        <f>SUMIF(Múltiplos!$H:$H,'Múltiplos Por Setor'!$B12,Múltiplos!$AG:$AG)</f>
        <v>1.24659976243862</v>
      </c>
      <c r="L12" s="110">
        <f t="shared" si="4"/>
        <v>1.0220577209631678E-2</v>
      </c>
      <c r="M12" s="114">
        <f>SUMIF(Múltiplos!$H:$H,'Múltiplos Por Setor'!$B12,Múltiplos!$AO:$AO)</f>
        <v>40.957830989960009</v>
      </c>
      <c r="N12" s="110">
        <f t="shared" si="5"/>
        <v>0.12411784014751466</v>
      </c>
      <c r="O12" s="114">
        <f>SUMIF(Múltiplos!$H:$H,'Múltiplos Por Setor'!$B12,Múltiplos!$AX:$AX)</f>
        <v>16.435541426270003</v>
      </c>
      <c r="P12" s="110">
        <f t="shared" si="6"/>
        <v>3.4716323374082328E-2</v>
      </c>
      <c r="Q12" s="117">
        <f>SUMIF(Múltiplos!$H:$H,'Múltiplos Por Setor'!$B12,Múltiplos!$BF:$BF)</f>
        <v>21.306651398390002</v>
      </c>
      <c r="R12" s="130">
        <f t="shared" si="7"/>
        <v>7.1461885785077617E-2</v>
      </c>
    </row>
    <row r="13" spans="2:18" x14ac:dyDescent="0.35">
      <c r="B13" s="102" t="s">
        <v>1279</v>
      </c>
      <c r="C13" s="105">
        <f>SUMIF(Múltiplos!$H:$H,'Múltiplos Por Setor'!$B13,Múltiplos!$J:$J)</f>
        <v>187531710.0429</v>
      </c>
      <c r="D13" s="109">
        <f t="shared" si="0"/>
        <v>3.1499799959916044E-2</v>
      </c>
      <c r="E13" s="105">
        <f>SUMIF(Múltiplos!$H:$H,'Múltiplos Por Setor'!$B13,Múltiplos!$K:$K)</f>
        <v>186942208.0429</v>
      </c>
      <c r="F13" s="109">
        <f t="shared" si="1"/>
        <v>3.4822574165064353E-2</v>
      </c>
      <c r="G13" s="113">
        <f>SUMIF(Múltiplos!$H:$H,'Múltiplos Por Setor'!$B13,Múltiplos!$Q:$Q)</f>
        <v>36.042184517769996</v>
      </c>
      <c r="H13" s="109">
        <f t="shared" si="2"/>
        <v>8.2671087096166905E-3</v>
      </c>
      <c r="I13" s="113">
        <f>SUMIF(Múltiplos!$H:$H,'Múltiplos Por Setor'!$B13,Múltiplos!$Y:$Y)</f>
        <v>16.869352325800001</v>
      </c>
      <c r="J13" s="109">
        <f t="shared" si="3"/>
        <v>8.7456618517568908E-3</v>
      </c>
      <c r="K13" s="120">
        <f>SUMIF(Múltiplos!$H:$H,'Múltiplos Por Setor'!$B13,Múltiplos!$AG:$AG)</f>
        <v>3.167180722036</v>
      </c>
      <c r="L13" s="109">
        <f t="shared" si="4"/>
        <v>2.5966967170844294E-2</v>
      </c>
      <c r="M13" s="113">
        <f>SUMIF(Múltiplos!$H:$H,'Múltiplos Por Setor'!$B13,Múltiplos!$AO:$AO)</f>
        <v>10.657986790878999</v>
      </c>
      <c r="N13" s="109">
        <f t="shared" si="5"/>
        <v>3.2297762572654584E-2</v>
      </c>
      <c r="O13" s="113">
        <f>SUMIF(Múltiplos!$H:$H,'Múltiplos Por Setor'!$B13,Múltiplos!$AX:$AX)</f>
        <v>10.73517562082</v>
      </c>
      <c r="P13" s="109">
        <f t="shared" si="6"/>
        <v>2.267560396484803E-2</v>
      </c>
      <c r="Q13" s="116">
        <f>SUMIF(Múltiplos!$H:$H,'Múltiplos Por Setor'!$B13,Múltiplos!$BF:$BF)</f>
        <v>2.2990738051380002</v>
      </c>
      <c r="R13" s="129">
        <f t="shared" si="7"/>
        <v>7.7110263176620184E-3</v>
      </c>
    </row>
    <row r="14" spans="2:18" x14ac:dyDescent="0.35">
      <c r="B14" s="101" t="s">
        <v>1283</v>
      </c>
      <c r="C14" s="106">
        <f>SUMIF(Múltiplos!$H:$H,'Múltiplos Por Setor'!$B14,Múltiplos!$J:$J)</f>
        <v>484205186.58039999</v>
      </c>
      <c r="D14" s="110">
        <f t="shared" si="0"/>
        <v>8.1332199836215827E-2</v>
      </c>
      <c r="E14" s="106">
        <f>SUMIF(Múltiplos!$H:$H,'Múltiplos Por Setor'!$B14,Múltiplos!$K:$K)</f>
        <v>402990129.58039999</v>
      </c>
      <c r="F14" s="110">
        <f t="shared" si="1"/>
        <v>7.5066801778023329E-2</v>
      </c>
      <c r="G14" s="114">
        <f>SUMIF(Múltiplos!$H:$H,'Múltiplos Por Setor'!$B14,Múltiplos!$Q:$Q)</f>
        <v>46.502626967999994</v>
      </c>
      <c r="H14" s="110">
        <f t="shared" si="2"/>
        <v>1.0666453145692817E-2</v>
      </c>
      <c r="I14" s="114">
        <f>SUMIF(Múltiplos!$H:$H,'Múltiplos Por Setor'!$B14,Múltiplos!$Y:$Y)</f>
        <v>38.487277895399998</v>
      </c>
      <c r="J14" s="110">
        <f t="shared" si="3"/>
        <v>1.9953150041983222E-2</v>
      </c>
      <c r="K14" s="121">
        <f>SUMIF(Múltiplos!$H:$H,'Múltiplos Por Setor'!$B14,Múltiplos!$AG:$AG)</f>
        <v>1.456803302562</v>
      </c>
      <c r="L14" s="110">
        <f t="shared" si="4"/>
        <v>1.1943986419469947E-2</v>
      </c>
      <c r="M14" s="114">
        <f>SUMIF(Múltiplos!$H:$H,'Múltiplos Por Setor'!$B14,Múltiplos!$AO:$AO)</f>
        <v>32.129140675199999</v>
      </c>
      <c r="N14" s="110">
        <f t="shared" si="5"/>
        <v>9.7363543186137311E-2</v>
      </c>
      <c r="O14" s="114">
        <f>SUMIF(Múltiplos!$H:$H,'Múltiplos Por Setor'!$B14,Múltiplos!$AX:$AX)</f>
        <v>10.676054264040001</v>
      </c>
      <c r="P14" s="110">
        <f t="shared" si="6"/>
        <v>2.2550723616397306E-2</v>
      </c>
      <c r="Q14" s="117">
        <f>SUMIF(Múltiplos!$H:$H,'Múltiplos Por Setor'!$B14,Múltiplos!$BF:$BF)</f>
        <v>5.48711860493</v>
      </c>
      <c r="R14" s="130">
        <f t="shared" si="7"/>
        <v>1.8403635357938597E-2</v>
      </c>
    </row>
    <row r="15" spans="2:18" x14ac:dyDescent="0.35">
      <c r="B15" s="102" t="s">
        <v>1289</v>
      </c>
      <c r="C15" s="105">
        <f>SUMIF(Múltiplos!$H:$H,'Múltiplos Por Setor'!$B15,Múltiplos!$J:$J)</f>
        <v>1760638.77</v>
      </c>
      <c r="D15" s="109">
        <f t="shared" si="0"/>
        <v>2.9573542012700462E-4</v>
      </c>
      <c r="E15" s="105">
        <f>SUMIF(Múltiplos!$H:$H,'Múltiplos Por Setor'!$B15,Múltiplos!$K:$K)</f>
        <v>549483.77</v>
      </c>
      <c r="F15" s="109">
        <f t="shared" si="1"/>
        <v>1.0235483753852496E-4</v>
      </c>
      <c r="G15" s="113">
        <f>SUMIF(Múltiplos!$H:$H,'Múltiplos Por Setor'!$B15,Múltiplos!$Q:$Q)</f>
        <v>4.1207367605999998</v>
      </c>
      <c r="H15" s="109">
        <f t="shared" si="2"/>
        <v>9.4518629265653875E-4</v>
      </c>
      <c r="I15" s="113">
        <f>SUMIF(Múltiplos!$H:$H,'Múltiplos Por Setor'!$B15,Múltiplos!$Y:$Y)</f>
        <v>7.3089045708000002</v>
      </c>
      <c r="J15" s="109">
        <f t="shared" si="3"/>
        <v>3.7891915853352585E-3</v>
      </c>
      <c r="K15" s="120">
        <f>SUMIF(Múltiplos!$H:$H,'Múltiplos Por Setor'!$B15,Múltiplos!$AG:$AG)</f>
        <v>1.1925532299500001</v>
      </c>
      <c r="L15" s="109">
        <f t="shared" si="4"/>
        <v>9.7774624466926748E-3</v>
      </c>
      <c r="M15" s="113">
        <f>SUMIF(Múltiplos!$H:$H,'Múltiplos Por Setor'!$B15,Múltiplos!$AO:$AO)</f>
        <v>11.53545364619</v>
      </c>
      <c r="N15" s="109">
        <f t="shared" si="5"/>
        <v>3.4956821615818513E-2</v>
      </c>
      <c r="O15" s="113">
        <f>SUMIF(Múltiplos!$H:$H,'Múltiplos Por Setor'!$B15,Múltiplos!$AX:$AX)</f>
        <v>0.33303935171999999</v>
      </c>
      <c r="P15" s="109">
        <f t="shared" si="6"/>
        <v>7.0346948303912375E-4</v>
      </c>
      <c r="Q15" s="116">
        <f>SUMIF(Múltiplos!$H:$H,'Múltiplos Por Setor'!$B15,Múltiplos!$BF:$BF)</f>
        <v>3.5179744383000005</v>
      </c>
      <c r="R15" s="129">
        <f t="shared" si="7"/>
        <v>1.179918340071091E-2</v>
      </c>
    </row>
    <row r="16" spans="2:18" x14ac:dyDescent="0.35">
      <c r="B16" s="101" t="s">
        <v>420</v>
      </c>
      <c r="C16" s="106">
        <f>SUMIF(Múltiplos!$H:$H,'Múltiplos Por Setor'!$B16,Múltiplos!$J:$J)</f>
        <v>980617387.87592983</v>
      </c>
      <c r="D16" s="110">
        <f t="shared" si="0"/>
        <v>0.16471481835387161</v>
      </c>
      <c r="E16" s="106">
        <f>SUMIF(Múltiplos!$H:$H,'Múltiplos Por Setor'!$B16,Múltiplos!$K:$K)</f>
        <v>688848418.77424967</v>
      </c>
      <c r="F16" s="110">
        <f t="shared" si="1"/>
        <v>0.12831492364607625</v>
      </c>
      <c r="G16" s="114">
        <f>SUMIF(Múltiplos!$H:$H,'Múltiplos Por Setor'!$B16,Múltiplos!$Q:$Q)</f>
        <v>4508.3068076507434</v>
      </c>
      <c r="H16" s="110">
        <f t="shared" si="2"/>
        <v>1.0340844478163636</v>
      </c>
      <c r="I16" s="114">
        <f>SUMIF(Múltiplos!$H:$H,'Múltiplos Por Setor'!$B16,Múltiplos!$Y:$Y)</f>
        <v>770.34757533756817</v>
      </c>
      <c r="J16" s="110">
        <f t="shared" si="3"/>
        <v>0.3993751077164539</v>
      </c>
      <c r="K16" s="121">
        <f>SUMIF(Múltiplos!$H:$H,'Múltiplos Por Setor'!$B16,Múltiplos!$AG:$AG)</f>
        <v>29.274076203958614</v>
      </c>
      <c r="L16" s="110">
        <f t="shared" si="4"/>
        <v>0.2400112410561544</v>
      </c>
      <c r="M16" s="114">
        <f>SUMIF(Múltiplos!$H:$H,'Múltiplos Por Setor'!$B16,Múltiplos!$AO:$AO)</f>
        <v>-21.938853658352279</v>
      </c>
      <c r="N16" s="110">
        <f t="shared" si="5"/>
        <v>-6.648308920593414E-2</v>
      </c>
      <c r="O16" s="114">
        <f>SUMIF(Múltiplos!$H:$H,'Múltiplos Por Setor'!$B16,Múltiplos!$AX:$AX)</f>
        <v>172.91462436233201</v>
      </c>
      <c r="P16" s="110">
        <f t="shared" si="6"/>
        <v>0.36524260806375192</v>
      </c>
      <c r="Q16" s="117">
        <f>SUMIF(Múltiplos!$H:$H,'Múltiplos Por Setor'!$B16,Múltiplos!$BF:$BF)</f>
        <v>72.500224369734994</v>
      </c>
      <c r="R16" s="130">
        <f t="shared" si="7"/>
        <v>0.24316363263417337</v>
      </c>
    </row>
    <row r="17" spans="2:18" x14ac:dyDescent="0.35">
      <c r="B17" s="102" t="s">
        <v>1291</v>
      </c>
      <c r="C17" s="105">
        <f>SUMIF(Múltiplos!$H:$H,'Múltiplos Por Setor'!$B17,Múltiplos!$J:$J)</f>
        <v>166957065.627</v>
      </c>
      <c r="D17" s="109">
        <f t="shared" si="0"/>
        <v>2.8043866117052917E-2</v>
      </c>
      <c r="E17" s="105">
        <f>SUMIF(Múltiplos!$H:$H,'Múltiplos Por Setor'!$B17,Múltiplos!$K:$K)</f>
        <v>64997036.626000002</v>
      </c>
      <c r="F17" s="109">
        <f t="shared" si="1"/>
        <v>1.2107293222399975E-2</v>
      </c>
      <c r="G17" s="113">
        <f>SUMIF(Múltiplos!$H:$H,'Múltiplos Por Setor'!$B17,Múltiplos!$Q:$Q)</f>
        <v>26.1839386308</v>
      </c>
      <c r="H17" s="109">
        <f t="shared" si="2"/>
        <v>6.0058919847111626E-3</v>
      </c>
      <c r="I17" s="113">
        <f>SUMIF(Múltiplos!$H:$H,'Múltiplos Por Setor'!$B17,Múltiplos!$Y:$Y)</f>
        <v>15.438818822199998</v>
      </c>
      <c r="J17" s="109">
        <f t="shared" si="3"/>
        <v>8.00402328446226E-3</v>
      </c>
      <c r="K17" s="120">
        <f>SUMIF(Múltiplos!$H:$H,'Múltiplos Por Setor'!$B17,Múltiplos!$AG:$AG)</f>
        <v>1.8222367020400001</v>
      </c>
      <c r="L17" s="109">
        <f t="shared" si="4"/>
        <v>1.4940088606299119E-2</v>
      </c>
      <c r="M17" s="113">
        <f>SUMIF(Múltiplos!$H:$H,'Múltiplos Por Setor'!$B17,Múltiplos!$AO:$AO)</f>
        <v>4.7876387012399997</v>
      </c>
      <c r="N17" s="109">
        <f t="shared" si="5"/>
        <v>1.4508370210088148E-2</v>
      </c>
      <c r="O17" s="113">
        <f>SUMIF(Múltiplos!$H:$H,'Múltiplos Por Setor'!$B17,Múltiplos!$AX:$AX)</f>
        <v>3.1680285176999998</v>
      </c>
      <c r="P17" s="109">
        <f t="shared" si="6"/>
        <v>6.6917358927401065E-3</v>
      </c>
      <c r="Q17" s="116">
        <f>SUMIF(Múltiplos!$H:$H,'Múltiplos Por Setor'!$B17,Múltiplos!$BF:$BF)</f>
        <v>1.5506566253699998</v>
      </c>
      <c r="R17" s="129">
        <f t="shared" si="7"/>
        <v>5.2008569803905546E-3</v>
      </c>
    </row>
    <row r="18" spans="2:18" x14ac:dyDescent="0.35">
      <c r="B18" s="101" t="s">
        <v>1288</v>
      </c>
      <c r="C18" s="106">
        <f>SUMIF(Múltiplos!$H:$H,'Múltiplos Por Setor'!$B18,Múltiplos!$J:$J)</f>
        <v>1346158891.5654004</v>
      </c>
      <c r="D18" s="110">
        <f t="shared" si="0"/>
        <v>0.22611501696898137</v>
      </c>
      <c r="E18" s="106">
        <f>SUMIF(Múltiplos!$H:$H,'Múltiplos Por Setor'!$B18,Múltiplos!$K:$K)</f>
        <v>859149909.63489985</v>
      </c>
      <c r="F18" s="110">
        <f t="shared" si="1"/>
        <v>0.16003775584112079</v>
      </c>
      <c r="G18" s="114">
        <f>SUMIF(Múltiplos!$H:$H,'Múltiplos Por Setor'!$B18,Múltiplos!$Q:$Q)</f>
        <v>99.030845189210993</v>
      </c>
      <c r="H18" s="110">
        <f t="shared" si="2"/>
        <v>2.2715015023042861E-2</v>
      </c>
      <c r="I18" s="114">
        <f>SUMIF(Múltiplos!$H:$H,'Múltiplos Por Setor'!$B18,Múltiplos!$Y:$Y)</f>
        <v>80.085572953378005</v>
      </c>
      <c r="J18" s="110">
        <f t="shared" si="3"/>
        <v>4.1519160115190502E-2</v>
      </c>
      <c r="K18" s="121">
        <f>SUMIF(Múltiplos!$H:$H,'Múltiplos Por Setor'!$B18,Múltiplos!$AG:$AG)</f>
        <v>3.8032707763899998</v>
      </c>
      <c r="L18" s="110">
        <f t="shared" si="4"/>
        <v>3.1182119386248291E-2</v>
      </c>
      <c r="M18" s="114">
        <f>SUMIF(Múltiplos!$H:$H,'Múltiplos Por Setor'!$B18,Múltiplos!$AO:$AO)</f>
        <v>28.963618948063001</v>
      </c>
      <c r="N18" s="110">
        <f t="shared" si="5"/>
        <v>8.7770805723829184E-2</v>
      </c>
      <c r="O18" s="114">
        <f>SUMIF(Múltiplos!$H:$H,'Múltiplos Por Setor'!$B18,Múltiplos!$AX:$AX)</f>
        <v>10.771991219524001</v>
      </c>
      <c r="P18" s="110">
        <f t="shared" si="6"/>
        <v>2.2753368499442289E-2</v>
      </c>
      <c r="Q18" s="117">
        <f>SUMIF(Múltiplos!$H:$H,'Múltiplos Por Setor'!$B18,Múltiplos!$BF:$BF)</f>
        <v>7.3253825686500011</v>
      </c>
      <c r="R18" s="130">
        <f t="shared" si="7"/>
        <v>2.45691189415349E-2</v>
      </c>
    </row>
    <row r="19" spans="2:18" x14ac:dyDescent="0.35">
      <c r="B19" s="102" t="s">
        <v>1287</v>
      </c>
      <c r="C19" s="105">
        <f>SUMIF(Múltiplos!$H:$H,'Múltiplos Por Setor'!$B19,Múltiplos!$J:$J)</f>
        <v>60662241.651479997</v>
      </c>
      <c r="D19" s="109">
        <f t="shared" si="0"/>
        <v>1.0189468632822572E-2</v>
      </c>
      <c r="E19" s="105">
        <f>SUMIF(Múltiplos!$H:$H,'Múltiplos Por Setor'!$B19,Múltiplos!$K:$K)</f>
        <v>18741641.497239999</v>
      </c>
      <c r="F19" s="109">
        <f t="shared" si="1"/>
        <v>3.4910906843623021E-3</v>
      </c>
      <c r="G19" s="113">
        <f>SUMIF(Múltiplos!$H:$H,'Múltiplos Por Setor'!$B19,Múltiplos!$Q:$Q)</f>
        <v>32.693343997889997</v>
      </c>
      <c r="H19" s="109">
        <f t="shared" si="2"/>
        <v>7.4989746744733013E-3</v>
      </c>
      <c r="I19" s="113">
        <f>SUMIF(Múltiplos!$H:$H,'Múltiplos Por Setor'!$B19,Múltiplos!$Y:$Y)</f>
        <v>43.2773569772</v>
      </c>
      <c r="J19" s="109">
        <f t="shared" si="3"/>
        <v>2.2436494457555516E-2</v>
      </c>
      <c r="K19" s="120">
        <f>SUMIF(Múltiplos!$H:$H,'Múltiplos Por Setor'!$B19,Múltiplos!$AG:$AG)</f>
        <v>2.67009179236</v>
      </c>
      <c r="L19" s="109">
        <f t="shared" si="4"/>
        <v>2.1891452367385569E-2</v>
      </c>
      <c r="M19" s="113">
        <f>SUMIF(Múltiplos!$H:$H,'Múltiplos Por Setor'!$B19,Múltiplos!$AO:$AO)</f>
        <v>6.6613566580799999</v>
      </c>
      <c r="N19" s="109">
        <f t="shared" si="5"/>
        <v>2.018644984046708E-2</v>
      </c>
      <c r="O19" s="113">
        <f>SUMIF(Múltiplos!$H:$H,'Múltiplos Por Setor'!$B19,Múltiplos!$AX:$AX)</f>
        <v>4.5698804385190002</v>
      </c>
      <c r="P19" s="109">
        <f t="shared" si="6"/>
        <v>9.6528275503561418E-3</v>
      </c>
      <c r="Q19" s="116">
        <f>SUMIF(Múltiplos!$H:$H,'Múltiplos Por Setor'!$B19,Múltiplos!$BF:$BF)</f>
        <v>5.4919038480169995</v>
      </c>
      <c r="R19" s="129">
        <f t="shared" si="7"/>
        <v>1.8419684923332191E-2</v>
      </c>
    </row>
    <row r="20" spans="2:18" x14ac:dyDescent="0.35">
      <c r="B20" s="101" t="s">
        <v>1278</v>
      </c>
      <c r="C20" s="106">
        <f>SUMIF(Múltiplos!$H:$H,'Múltiplos Por Setor'!$B20,Múltiplos!$J:$J)</f>
        <v>181614658.33813003</v>
      </c>
      <c r="D20" s="110">
        <f t="shared" si="0"/>
        <v>3.0505909673254148E-2</v>
      </c>
      <c r="E20" s="106">
        <f>SUMIF(Múltiplos!$H:$H,'Múltiplos Por Setor'!$B20,Múltiplos!$K:$K)</f>
        <v>80749759.861925989</v>
      </c>
      <c r="F20" s="110">
        <f t="shared" si="1"/>
        <v>1.5041624526857887E-2</v>
      </c>
      <c r="G20" s="114">
        <f>SUMIF(Múltiplos!$H:$H,'Múltiplos Por Setor'!$B20,Múltiplos!$Q:$Q)</f>
        <v>159.56938022345901</v>
      </c>
      <c r="H20" s="110">
        <f t="shared" si="2"/>
        <v>3.6600928347811347E-2</v>
      </c>
      <c r="I20" s="114">
        <f>SUMIF(Múltiplos!$H:$H,'Múltiplos Por Setor'!$B20,Múltiplos!$Y:$Y)</f>
        <v>85.83220802889997</v>
      </c>
      <c r="J20" s="110">
        <f t="shared" si="3"/>
        <v>4.4498416590798971E-2</v>
      </c>
      <c r="K20" s="121">
        <f>SUMIF(Múltiplos!$H:$H,'Múltiplos Por Setor'!$B20,Múltiplos!$AG:$AG)</f>
        <v>8.5781718082681007</v>
      </c>
      <c r="L20" s="110">
        <f t="shared" si="4"/>
        <v>7.033040589738343E-2</v>
      </c>
      <c r="M20" s="114">
        <f>SUMIF(Múltiplos!$H:$H,'Múltiplos Por Setor'!$B20,Múltiplos!$AO:$AO)</f>
        <v>13.0588275221189</v>
      </c>
      <c r="N20" s="110">
        <f t="shared" si="5"/>
        <v>3.9573225137376863E-2</v>
      </c>
      <c r="O20" s="114">
        <f>SUMIF(Múltiplos!$H:$H,'Múltiplos Por Setor'!$B20,Múltiplos!$AX:$AX)</f>
        <v>10.112841701557</v>
      </c>
      <c r="P20" s="110">
        <f t="shared" si="6"/>
        <v>2.1361065853358657E-2</v>
      </c>
      <c r="Q20" s="117">
        <f>SUMIF(Múltiplos!$H:$H,'Múltiplos Por Setor'!$B20,Múltiplos!$BF:$BF)</f>
        <v>12.5754800378</v>
      </c>
      <c r="R20" s="130">
        <f t="shared" si="7"/>
        <v>4.2177792340550205E-2</v>
      </c>
    </row>
    <row r="21" spans="2:18" x14ac:dyDescent="0.35">
      <c r="B21" s="102" t="s">
        <v>1285</v>
      </c>
      <c r="C21" s="105">
        <f>SUMIF(Múltiplos!$H:$H,'Múltiplos Por Setor'!$B21,Múltiplos!$J:$J)</f>
        <v>24149295.128619999</v>
      </c>
      <c r="D21" s="109">
        <f t="shared" si="0"/>
        <v>4.056369803008178E-3</v>
      </c>
      <c r="E21" s="105">
        <f>SUMIF(Múltiplos!$H:$H,'Múltiplos Por Setor'!$B21,Múltiplos!$K:$K)</f>
        <v>24464349.128619999</v>
      </c>
      <c r="F21" s="109">
        <f t="shared" si="1"/>
        <v>4.5570854268282652E-3</v>
      </c>
      <c r="G21" s="113">
        <f>SUMIF(Múltiplos!$H:$H,'Múltiplos Por Setor'!$B21,Múltiplos!$Q:$Q)</f>
        <v>-720.71813514673011</v>
      </c>
      <c r="H21" s="109">
        <f t="shared" si="2"/>
        <v>-0.16531337520101239</v>
      </c>
      <c r="I21" s="113">
        <f>SUMIF(Múltiplos!$H:$H,'Múltiplos Por Setor'!$B21,Múltiplos!$Y:$Y)</f>
        <v>35.202401580580002</v>
      </c>
      <c r="J21" s="109">
        <f t="shared" si="3"/>
        <v>1.8250155349630762E-2</v>
      </c>
      <c r="K21" s="120">
        <f>SUMIF(Múltiplos!$H:$H,'Múltiplos Por Setor'!$B21,Múltiplos!$AG:$AG)</f>
        <v>0.89543062830910003</v>
      </c>
      <c r="L21" s="109">
        <f t="shared" si="4"/>
        <v>7.3414243675124866E-3</v>
      </c>
      <c r="M21" s="113">
        <f>SUMIF(Múltiplos!$H:$H,'Múltiplos Por Setor'!$B21,Múltiplos!$AO:$AO)</f>
        <v>10.05773006103</v>
      </c>
      <c r="N21" s="109">
        <f t="shared" si="5"/>
        <v>3.0478755876203033E-2</v>
      </c>
      <c r="O21" s="113">
        <f>SUMIF(Múltiplos!$H:$H,'Múltiplos Por Setor'!$B21,Múltiplos!$AX:$AX)</f>
        <v>11.39469558467</v>
      </c>
      <c r="P21" s="109">
        <f t="shared" si="6"/>
        <v>2.4068689093159248E-2</v>
      </c>
      <c r="Q21" s="116">
        <f>SUMIF(Múltiplos!$H:$H,'Múltiplos Por Setor'!$B21,Múltiplos!$BF:$BF)</f>
        <v>8.895907510939999</v>
      </c>
      <c r="R21" s="129">
        <f t="shared" si="7"/>
        <v>2.9836613675926812E-2</v>
      </c>
    </row>
    <row r="22" spans="2:18" x14ac:dyDescent="0.35">
      <c r="B22" s="101" t="s">
        <v>42</v>
      </c>
      <c r="C22" s="106">
        <f>SUMIF(Múltiplos!$H:$H,'Múltiplos Por Setor'!$B22,Múltiplos!$J:$J)</f>
        <v>157545470.08220002</v>
      </c>
      <c r="D22" s="110">
        <f t="shared" si="0"/>
        <v>2.6462995463780375E-2</v>
      </c>
      <c r="E22" s="106">
        <f>SUMIF(Múltiplos!$H:$H,'Múltiplos Por Setor'!$B22,Múltiplos!$K:$K)</f>
        <v>193887749.5591</v>
      </c>
      <c r="F22" s="110">
        <f t="shared" si="1"/>
        <v>3.6116351729245606E-2</v>
      </c>
      <c r="G22" s="114">
        <f>SUMIF(Múltiplos!$H:$H,'Múltiplos Por Setor'!$B22,Múltiplos!$Q:$Q)</f>
        <v>93.386713027176</v>
      </c>
      <c r="H22" s="110">
        <f t="shared" si="2"/>
        <v>2.1420402757463288E-2</v>
      </c>
      <c r="I22" s="114">
        <f>SUMIF(Múltiplos!$H:$H,'Múltiplos Por Setor'!$B22,Múltiplos!$Y:$Y)</f>
        <v>-17.674470459000002</v>
      </c>
      <c r="J22" s="110">
        <f t="shared" si="3"/>
        <v>-9.1630632319459823E-3</v>
      </c>
      <c r="K22" s="121">
        <f>SUMIF(Múltiplos!$H:$H,'Múltiplos Por Setor'!$B22,Múltiplos!$AG:$AG)</f>
        <v>2.4069237750300001</v>
      </c>
      <c r="L22" s="110">
        <f t="shared" si="4"/>
        <v>1.9733799910461255E-2</v>
      </c>
      <c r="M22" s="114">
        <f>SUMIF(Múltiplos!$H:$H,'Múltiplos Por Setor'!$B22,Múltiplos!$AO:$AO)</f>
        <v>6.5190158621923002</v>
      </c>
      <c r="N22" s="110">
        <f t="shared" si="5"/>
        <v>1.9755102971664624E-2</v>
      </c>
      <c r="O22" s="114">
        <f>SUMIF(Múltiplos!$H:$H,'Múltiplos Por Setor'!$B22,Múltiplos!$AX:$AX)</f>
        <v>6.9620626189999992</v>
      </c>
      <c r="P22" s="110">
        <f t="shared" si="6"/>
        <v>1.470576544837726E-2</v>
      </c>
      <c r="Q22" s="117">
        <f>SUMIF(Múltiplos!$H:$H,'Múltiplos Por Setor'!$B22,Múltiplos!$BF:$BF)</f>
        <v>6.2174170882300004</v>
      </c>
      <c r="R22" s="130">
        <f t="shared" si="7"/>
        <v>2.0853035117045914E-2</v>
      </c>
    </row>
    <row r="23" spans="2:18" x14ac:dyDescent="0.35">
      <c r="B23" s="102" t="s">
        <v>1281</v>
      </c>
      <c r="C23" s="105">
        <f>SUMIF(Múltiplos!$H:$H,'Múltiplos Por Setor'!$B23,Múltiplos!$J:$J)</f>
        <v>31670417.771370001</v>
      </c>
      <c r="D23" s="109">
        <f t="shared" si="0"/>
        <v>5.3196967287127616E-3</v>
      </c>
      <c r="E23" s="105">
        <f>SUMIF(Múltiplos!$H:$H,'Múltiplos Por Setor'!$B23,Múltiplos!$K:$K)</f>
        <v>27677237.306649998</v>
      </c>
      <c r="F23" s="109">
        <f t="shared" si="1"/>
        <v>5.1555647003684252E-3</v>
      </c>
      <c r="G23" s="113">
        <f>SUMIF(Múltiplos!$H:$H,'Múltiplos Por Setor'!$B23,Múltiplos!$Q:$Q)</f>
        <v>69.95625177877001</v>
      </c>
      <c r="H23" s="109">
        <f t="shared" si="2"/>
        <v>1.6046084500989908E-2</v>
      </c>
      <c r="I23" s="113">
        <f>SUMIF(Múltiplos!$H:$H,'Múltiplos Por Setor'!$B23,Múltiplos!$Y:$Y)</f>
        <v>54.087379588099999</v>
      </c>
      <c r="J23" s="109">
        <f t="shared" si="3"/>
        <v>2.8040788003561239E-2</v>
      </c>
      <c r="K23" s="120">
        <f>SUMIF(Múltiplos!$H:$H,'Múltiplos Por Setor'!$B23,Múltiplos!$AG:$AG)</f>
        <v>4.4348247938038998</v>
      </c>
      <c r="L23" s="109">
        <f t="shared" si="4"/>
        <v>3.6360081705449084E-2</v>
      </c>
      <c r="M23" s="113">
        <f>SUMIF(Múltiplos!$H:$H,'Múltiplos Por Setor'!$B23,Múltiplos!$AO:$AO)</f>
        <v>13.279359882095003</v>
      </c>
      <c r="N23" s="109">
        <f t="shared" si="5"/>
        <v>4.02415222503167E-2</v>
      </c>
      <c r="O23" s="113">
        <f>SUMIF(Múltiplos!$H:$H,'Múltiplos Por Setor'!$B23,Múltiplos!$AX:$AX)</f>
        <v>7.6953045138210001</v>
      </c>
      <c r="P23" s="109">
        <f t="shared" si="6"/>
        <v>1.6254571299783142E-2</v>
      </c>
      <c r="Q23" s="116">
        <f>SUMIF(Múltiplos!$H:$H,'Múltiplos Por Setor'!$B23,Múltiplos!$BF:$BF)</f>
        <v>12.888242439566001</v>
      </c>
      <c r="R23" s="129">
        <f t="shared" si="7"/>
        <v>4.3226788290920776E-2</v>
      </c>
    </row>
    <row r="24" spans="2:18" x14ac:dyDescent="0.35">
      <c r="B24" s="101" t="s">
        <v>1284</v>
      </c>
      <c r="C24" s="106">
        <f>SUMIF(Múltiplos!$H:$H,'Múltiplos Por Setor'!$B24,Múltiplos!$J:$J)</f>
        <v>282268581.051</v>
      </c>
      <c r="D24" s="110">
        <f t="shared" si="0"/>
        <v>4.7412802005814589E-2</v>
      </c>
      <c r="E24" s="106">
        <f>SUMIF(Múltiplos!$H:$H,'Múltiplos Por Setor'!$B24,Múltiplos!$K:$K)</f>
        <v>112519968.05033</v>
      </c>
      <c r="F24" s="110">
        <f t="shared" si="1"/>
        <v>2.0959605503237239E-2</v>
      </c>
      <c r="G24" s="114">
        <f>SUMIF(Múltiplos!$H:$H,'Múltiplos Por Setor'!$B24,Múltiplos!$Q:$Q)</f>
        <v>191.65871601499506</v>
      </c>
      <c r="H24" s="110">
        <f t="shared" si="2"/>
        <v>4.39613597688654E-2</v>
      </c>
      <c r="I24" s="114">
        <f>SUMIF(Múltiplos!$H:$H,'Múltiplos Por Setor'!$B24,Múltiplos!$Y:$Y)</f>
        <v>50.97425179199999</v>
      </c>
      <c r="J24" s="110">
        <f t="shared" si="3"/>
        <v>2.6426833746149955E-2</v>
      </c>
      <c r="K24" s="121">
        <f>SUMIF(Múltiplos!$H:$H,'Múltiplos Por Setor'!$B24,Múltiplos!$AG:$AG)</f>
        <v>7.042762483552</v>
      </c>
      <c r="L24" s="110">
        <f t="shared" si="4"/>
        <v>5.7741947256134477E-2</v>
      </c>
      <c r="M24" s="114">
        <f>SUMIF(Múltiplos!$H:$H,'Múltiplos Por Setor'!$B24,Múltiplos!$AO:$AO)</f>
        <v>20.778643519280223</v>
      </c>
      <c r="N24" s="110">
        <f t="shared" si="5"/>
        <v>6.2967210237290253E-2</v>
      </c>
      <c r="O24" s="114">
        <f>SUMIF(Múltiplos!$H:$H,'Múltiplos Por Setor'!$B24,Múltiplos!$AX:$AX)</f>
        <v>11.746284391243744</v>
      </c>
      <c r="P24" s="110">
        <f t="shared" si="6"/>
        <v>2.4811340058354246E-2</v>
      </c>
      <c r="Q24" s="117">
        <f>SUMIF(Múltiplos!$H:$H,'Múltiplos Por Setor'!$B24,Múltiplos!$BF:$BF)</f>
        <v>14.822088406439999</v>
      </c>
      <c r="R24" s="130">
        <f t="shared" si="7"/>
        <v>4.9712851118283927E-2</v>
      </c>
    </row>
    <row r="25" spans="2:18" x14ac:dyDescent="0.35">
      <c r="B25" s="103" t="s">
        <v>1286</v>
      </c>
      <c r="C25" s="107">
        <f>SUMIF(Múltiplos!$H:$H,'Múltiplos Por Setor'!$B25,Múltiplos!$J:$J)</f>
        <v>110392125.31828</v>
      </c>
      <c r="D25" s="111">
        <f t="shared" si="0"/>
        <v>1.8542623345568197E-2</v>
      </c>
      <c r="E25" s="107">
        <f>SUMIF(Múltiplos!$H:$H,'Múltiplos Por Setor'!$B25,Múltiplos!$K:$K)</f>
        <v>83266184.818320006</v>
      </c>
      <c r="F25" s="111">
        <f t="shared" si="1"/>
        <v>1.5510370432837237E-2</v>
      </c>
      <c r="G25" s="115">
        <f>SUMIF(Múltiplos!$H:$H,'Múltiplos Por Setor'!$B25,Múltiplos!$Q:$Q)</f>
        <v>77.441324669497604</v>
      </c>
      <c r="H25" s="111">
        <f t="shared" si="2"/>
        <v>1.7762959105428522E-2</v>
      </c>
      <c r="I25" s="115">
        <f>SUMIF(Múltiplos!$H:$H,'Múltiplos Por Setor'!$B25,Múltiplos!$Y:$Y)</f>
        <v>83.084254706999999</v>
      </c>
      <c r="J25" s="111">
        <f t="shared" si="3"/>
        <v>4.3073781544141397E-2</v>
      </c>
      <c r="K25" s="122">
        <f>SUMIF(Múltiplos!$H:$H,'Múltiplos Por Setor'!$B25,Múltiplos!$AG:$AG)</f>
        <v>6.4746205765290004</v>
      </c>
      <c r="L25" s="111">
        <f t="shared" si="4"/>
        <v>5.3083885862478579E-2</v>
      </c>
      <c r="M25" s="115">
        <f>SUMIF(Múltiplos!$H:$H,'Múltiplos Por Setor'!$B25,Múltiplos!$AO:$AO)</f>
        <v>18.934230777288757</v>
      </c>
      <c r="N25" s="111">
        <f t="shared" si="5"/>
        <v>5.7377936578422627E-2</v>
      </c>
      <c r="O25" s="115">
        <f>SUMIF(Múltiplos!$H:$H,'Múltiplos Por Setor'!$B25,Múltiplos!$AX:$AX)</f>
        <v>56.050547061354003</v>
      </c>
      <c r="P25" s="111">
        <f t="shared" si="6"/>
        <v>0.1183939650424887</v>
      </c>
      <c r="Q25" s="118">
        <f>SUMIF(Múltiplos!$H:$H,'Múltiplos Por Setor'!$B25,Múltiplos!$BF:$BF)</f>
        <v>6.4109010912800004</v>
      </c>
      <c r="R25" s="131">
        <f t="shared" si="7"/>
        <v>2.1501974805815754E-2</v>
      </c>
    </row>
  </sheetData>
  <sortState xmlns:xlrd2="http://schemas.microsoft.com/office/spreadsheetml/2017/richdata2" ref="B1:B352">
    <sortCondition ref="B1:B352"/>
  </sortState>
  <printOptions horizontalCentered="1" verticalCentered="1"/>
  <pageMargins left="0.23622047244094491" right="0.15748031496062992" top="0.47244094488188981" bottom="0.43307086614173229" header="0.31496062992125984" footer="0.31496062992125984"/>
  <pageSetup paperSize="9" scale="35" orientation="portrait" r:id="rId1"/>
  <colBreaks count="1" manualBreakCount="1">
    <brk id="18" max="1048575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Planilha4">
    <tabColor rgb="FF023A4A"/>
  </sheetPr>
  <dimension ref="A1:BP941"/>
  <sheetViews>
    <sheetView showGridLines="0" zoomScale="80" zoomScaleNormal="80" workbookViewId="0"/>
  </sheetViews>
  <sheetFormatPr defaultColWidth="8.90625" defaultRowHeight="14.5" x14ac:dyDescent="0.35"/>
  <cols>
    <col min="1" max="1" width="2.90625" style="86" customWidth="1"/>
    <col min="2" max="2" width="18.90625" style="86" bestFit="1" customWidth="1"/>
    <col min="3" max="3" width="19.1796875" style="86" customWidth="1"/>
    <col min="4" max="4" width="8.7265625" style="86" bestFit="1" customWidth="1"/>
    <col min="5" max="5" width="9.81640625" style="86" bestFit="1" customWidth="1"/>
    <col min="6" max="6" width="13.6328125" style="86" bestFit="1" customWidth="1"/>
    <col min="7" max="7" width="43.6328125" style="86" customWidth="1"/>
    <col min="8" max="8" width="20.54296875" style="86" customWidth="1"/>
    <col min="9" max="9" width="43.6328125" style="86" customWidth="1"/>
    <col min="10" max="10" width="22.7265625" style="86" customWidth="1"/>
    <col min="11" max="11" width="22.7265625" style="93" customWidth="1"/>
    <col min="12" max="12" width="2.90625" style="86" customWidth="1"/>
    <col min="13" max="19" width="16.81640625" style="17" customWidth="1"/>
    <col min="20" max="20" width="2.90625" style="86" customWidth="1"/>
    <col min="21" max="27" width="16.81640625" style="17" customWidth="1"/>
    <col min="28" max="28" width="2.90625" style="86" customWidth="1"/>
    <col min="29" max="35" width="16.81640625" style="17" customWidth="1"/>
    <col min="36" max="36" width="2.90625" style="86" customWidth="1"/>
    <col min="37" max="42" width="16.81640625" style="17" customWidth="1"/>
    <col min="43" max="43" width="16.81640625" style="5" customWidth="1"/>
    <col min="44" max="44" width="16.81640625" style="17" customWidth="1"/>
    <col min="45" max="45" width="2.90625" style="86" customWidth="1"/>
    <col min="46" max="52" width="16.81640625" style="17" customWidth="1"/>
    <col min="53" max="53" width="2.90625" style="86" customWidth="1"/>
    <col min="54" max="60" width="16.81640625" style="17" customWidth="1"/>
    <col min="61" max="61" width="2.90625" style="86" customWidth="1"/>
    <col min="62" max="16384" width="8.90625" style="86"/>
  </cols>
  <sheetData>
    <row r="1" spans="1:68" ht="60" customHeight="1" x14ac:dyDescent="0.35">
      <c r="D1" s="33" t="s">
        <v>64</v>
      </c>
      <c r="K1" s="86"/>
      <c r="N1" s="18"/>
      <c r="O1" s="18"/>
      <c r="P1" s="18"/>
      <c r="Q1" s="18"/>
      <c r="R1" s="18"/>
      <c r="S1" s="18"/>
      <c r="T1" s="18"/>
      <c r="U1" s="18"/>
      <c r="V1" s="19"/>
      <c r="W1" s="32"/>
      <c r="X1" s="20"/>
      <c r="Y1" s="21"/>
      <c r="Z1" s="22"/>
      <c r="AA1" s="22"/>
      <c r="AB1" s="22"/>
      <c r="AC1" s="22"/>
      <c r="AD1" s="22"/>
      <c r="AE1" s="23"/>
      <c r="AF1" s="23"/>
      <c r="AG1" s="23"/>
      <c r="AH1" s="23"/>
      <c r="AI1" s="23"/>
      <c r="AJ1" s="23"/>
      <c r="AK1" s="23"/>
      <c r="AL1" s="23"/>
      <c r="AM1" s="23"/>
      <c r="AN1" s="23"/>
      <c r="AO1" s="20"/>
      <c r="AP1" s="23"/>
      <c r="AQ1" s="23"/>
      <c r="AR1" s="32"/>
      <c r="AS1" s="24"/>
      <c r="AT1" s="25"/>
      <c r="AU1" s="24"/>
      <c r="AV1" s="24"/>
      <c r="AW1" s="3"/>
      <c r="AX1" s="3"/>
      <c r="AY1" s="3"/>
      <c r="AZ1" s="26"/>
      <c r="BA1" s="27"/>
      <c r="BB1" s="27"/>
      <c r="BC1" s="27"/>
      <c r="BD1" s="27"/>
      <c r="BE1" s="27"/>
      <c r="BF1" s="28"/>
      <c r="BG1" s="29"/>
      <c r="BH1" s="29"/>
      <c r="BI1" s="27"/>
      <c r="BJ1" s="30"/>
      <c r="BK1" s="31"/>
      <c r="BL1" s="31"/>
      <c r="BM1" s="1"/>
      <c r="BN1" s="1"/>
      <c r="BO1" s="32"/>
      <c r="BP1" s="32"/>
    </row>
    <row r="2" spans="1:68" s="32" customFormat="1" ht="17.149999999999999" customHeight="1" x14ac:dyDescent="0.35">
      <c r="B2" s="79" t="s">
        <v>59</v>
      </c>
      <c r="C2" s="132" t="e">
        <f>IF($C$3="",_xll.ECONOMATICA("IBOV","Date of Last Quote"),$C$3)</f>
        <v>#VALUE!</v>
      </c>
      <c r="D2" s="2" t="s">
        <v>62</v>
      </c>
      <c r="E2" s="81"/>
      <c r="F2" s="81"/>
      <c r="G2" s="81"/>
      <c r="H2" s="81"/>
      <c r="L2" s="86"/>
      <c r="M2" s="1"/>
      <c r="N2" s="1"/>
      <c r="O2" s="1"/>
      <c r="P2" s="1"/>
      <c r="Q2" s="1"/>
      <c r="R2" s="1"/>
      <c r="S2" s="1"/>
      <c r="T2" s="86"/>
      <c r="U2" s="1"/>
      <c r="V2" s="1"/>
      <c r="W2" s="1"/>
      <c r="X2" s="1"/>
      <c r="Y2" s="1"/>
      <c r="Z2" s="1"/>
      <c r="AA2" s="1"/>
      <c r="AB2" s="86"/>
      <c r="AC2" s="1"/>
      <c r="AD2" s="1"/>
      <c r="AE2" s="1"/>
      <c r="AF2" s="1"/>
      <c r="AG2" s="1"/>
      <c r="AH2" s="1"/>
      <c r="AI2" s="1"/>
      <c r="AJ2" s="86"/>
      <c r="AK2" s="1"/>
      <c r="AL2" s="1"/>
      <c r="AM2" s="1"/>
      <c r="AN2" s="1"/>
      <c r="AO2" s="1"/>
      <c r="AP2" s="1"/>
      <c r="AQ2" s="4"/>
      <c r="AR2" s="1"/>
      <c r="AS2" s="86"/>
      <c r="AT2" s="1"/>
      <c r="AU2" s="1"/>
      <c r="AV2" s="1"/>
      <c r="AW2" s="1"/>
      <c r="AX2" s="1"/>
      <c r="AY2" s="1"/>
      <c r="AZ2" s="1"/>
      <c r="BA2" s="86"/>
      <c r="BB2" s="1"/>
      <c r="BC2" s="1"/>
      <c r="BD2" s="1"/>
      <c r="BE2" s="1"/>
      <c r="BF2" s="1"/>
      <c r="BG2" s="1"/>
      <c r="BH2" s="1"/>
      <c r="BI2" s="86"/>
    </row>
    <row r="3" spans="1:68" s="32" customFormat="1" ht="17.149999999999999" customHeight="1" x14ac:dyDescent="0.35">
      <c r="B3" s="80" t="s">
        <v>60</v>
      </c>
      <c r="C3" s="78"/>
      <c r="D3" s="2" t="s">
        <v>63</v>
      </c>
      <c r="E3" s="82"/>
      <c r="F3" s="82"/>
      <c r="G3" s="82"/>
      <c r="H3" s="82"/>
      <c r="L3" s="86"/>
      <c r="M3" s="1"/>
      <c r="N3" s="1"/>
      <c r="O3" s="1"/>
      <c r="P3" s="1"/>
      <c r="Q3" s="1"/>
      <c r="R3" s="1"/>
      <c r="S3" s="1"/>
      <c r="T3" s="86"/>
      <c r="U3" s="1"/>
      <c r="V3" s="1"/>
      <c r="W3" s="1"/>
      <c r="X3" s="1"/>
      <c r="Y3" s="1"/>
      <c r="Z3" s="1"/>
      <c r="AA3" s="1"/>
      <c r="AB3" s="86"/>
      <c r="AC3" s="1"/>
      <c r="AD3" s="1"/>
      <c r="AE3" s="1"/>
      <c r="AF3" s="1"/>
      <c r="AG3" s="1"/>
      <c r="AH3" s="1"/>
      <c r="AI3" s="1"/>
      <c r="AJ3" s="86"/>
      <c r="AK3" s="1"/>
      <c r="AL3" s="1"/>
      <c r="AM3" s="1"/>
      <c r="AN3" s="1"/>
      <c r="AO3" s="1"/>
      <c r="AP3" s="1"/>
      <c r="AQ3" s="4"/>
      <c r="AR3" s="1"/>
      <c r="AS3" s="86"/>
      <c r="AT3" s="1"/>
      <c r="AU3" s="1"/>
      <c r="AV3" s="1"/>
      <c r="AW3" s="1"/>
      <c r="AX3" s="1"/>
      <c r="AY3" s="1"/>
      <c r="AZ3" s="1"/>
      <c r="BA3" s="86"/>
      <c r="BB3" s="1"/>
      <c r="BC3" s="1"/>
      <c r="BD3" s="1"/>
      <c r="BE3" s="1"/>
      <c r="BF3" s="1"/>
      <c r="BG3" s="1"/>
      <c r="BH3" s="1"/>
      <c r="BI3" s="86"/>
    </row>
    <row r="4" spans="1:68" ht="17.149999999999999" customHeight="1" thickBot="1" x14ac:dyDescent="0.4">
      <c r="B4" s="127"/>
      <c r="C4" s="82"/>
      <c r="D4" s="82"/>
      <c r="E4" s="82"/>
      <c r="F4" s="82"/>
      <c r="G4" s="82"/>
      <c r="H4" s="82"/>
      <c r="I4" s="15"/>
      <c r="J4" s="15"/>
      <c r="K4" s="15"/>
      <c r="L4" s="15"/>
      <c r="M4" s="135" t="s">
        <v>0</v>
      </c>
      <c r="N4" s="135"/>
      <c r="O4" s="135"/>
      <c r="P4" s="135"/>
      <c r="Q4" s="135"/>
      <c r="R4" s="135"/>
      <c r="S4" s="135"/>
      <c r="T4" s="15"/>
      <c r="U4" s="135" t="s">
        <v>1</v>
      </c>
      <c r="V4" s="135"/>
      <c r="W4" s="135"/>
      <c r="X4" s="135"/>
      <c r="Y4" s="135"/>
      <c r="Z4" s="135"/>
      <c r="AA4" s="135"/>
      <c r="AB4" s="15"/>
      <c r="AC4" s="135" t="s">
        <v>52</v>
      </c>
      <c r="AD4" s="135"/>
      <c r="AE4" s="135"/>
      <c r="AF4" s="135"/>
      <c r="AG4" s="135"/>
      <c r="AH4" s="135"/>
      <c r="AI4" s="135"/>
      <c r="AJ4" s="15"/>
      <c r="AK4" s="135" t="s">
        <v>2</v>
      </c>
      <c r="AL4" s="135"/>
      <c r="AM4" s="135"/>
      <c r="AN4" s="135"/>
      <c r="AO4" s="135"/>
      <c r="AP4" s="135"/>
      <c r="AQ4" s="135"/>
      <c r="AR4" s="135"/>
      <c r="AS4" s="15"/>
      <c r="AT4" s="135" t="s">
        <v>3</v>
      </c>
      <c r="AU4" s="135"/>
      <c r="AV4" s="135"/>
      <c r="AW4" s="135"/>
      <c r="AX4" s="135"/>
      <c r="AY4" s="135"/>
      <c r="AZ4" s="135"/>
      <c r="BA4" s="15"/>
      <c r="BB4" s="135" t="s">
        <v>53</v>
      </c>
      <c r="BC4" s="135"/>
      <c r="BD4" s="135"/>
      <c r="BE4" s="135"/>
      <c r="BF4" s="135"/>
      <c r="BG4" s="135"/>
      <c r="BH4" s="135"/>
      <c r="BI4" s="15"/>
    </row>
    <row r="5" spans="1:68" s="1" customFormat="1" ht="18" customHeight="1" thickTop="1" thickBot="1" x14ac:dyDescent="0.4">
      <c r="A5" s="32"/>
      <c r="B5" s="126"/>
      <c r="C5" s="6"/>
      <c r="D5" s="6"/>
      <c r="E5" s="6"/>
      <c r="F5" s="6"/>
      <c r="G5" s="6"/>
      <c r="H5" s="6"/>
      <c r="I5" s="7"/>
      <c r="J5" s="133" t="s">
        <v>1301</v>
      </c>
      <c r="K5" s="134"/>
      <c r="L5" s="16"/>
      <c r="M5" s="41" t="e">
        <f>EOMONTH(N5,-12)</f>
        <v>#VALUE!</v>
      </c>
      <c r="N5" s="41" t="e">
        <f>EOMONTH(O5,-12)</f>
        <v>#VALUE!</v>
      </c>
      <c r="O5" s="41" t="e">
        <f>EOMONTH(P5,-12)</f>
        <v>#VALUE!</v>
      </c>
      <c r="P5" s="41" t="e">
        <f>DATE(YEAR($C$2)-1,12,31)</f>
        <v>#VALUE!</v>
      </c>
      <c r="Q5" s="42" t="e">
        <f>$C$2</f>
        <v>#VALUE!</v>
      </c>
      <c r="R5" s="43"/>
      <c r="S5" s="44"/>
      <c r="T5" s="16"/>
      <c r="U5" s="41" t="e">
        <f>EOMONTH(V5,-12)</f>
        <v>#VALUE!</v>
      </c>
      <c r="V5" s="41" t="e">
        <f>EOMONTH(W5,-12)</f>
        <v>#VALUE!</v>
      </c>
      <c r="W5" s="41" t="e">
        <f>EOMONTH(X5,-12)</f>
        <v>#VALUE!</v>
      </c>
      <c r="X5" s="41" t="e">
        <f>DATE(YEAR($C$2)-1,12,31)</f>
        <v>#VALUE!</v>
      </c>
      <c r="Y5" s="42" t="e">
        <f>$C$2</f>
        <v>#VALUE!</v>
      </c>
      <c r="Z5" s="10"/>
      <c r="AA5" s="11"/>
      <c r="AB5" s="16"/>
      <c r="AC5" s="41" t="e">
        <f>EOMONTH(AD5,-12)</f>
        <v>#VALUE!</v>
      </c>
      <c r="AD5" s="41" t="e">
        <f>EOMONTH(AE5,-12)</f>
        <v>#VALUE!</v>
      </c>
      <c r="AE5" s="41" t="e">
        <f>EOMONTH(AF5,-12)</f>
        <v>#VALUE!</v>
      </c>
      <c r="AF5" s="41" t="e">
        <f>DATE(YEAR($C$2)-1,12,31)</f>
        <v>#VALUE!</v>
      </c>
      <c r="AG5" s="42" t="e">
        <f>TEXT($C$2,"AAAA")</f>
        <v>#VALUE!</v>
      </c>
      <c r="AH5" s="8"/>
      <c r="AI5" s="8"/>
      <c r="AJ5" s="16"/>
      <c r="AK5" s="41" t="e">
        <f>EOMONTH(AL5,-12)</f>
        <v>#VALUE!</v>
      </c>
      <c r="AL5" s="41" t="e">
        <f>EOMONTH(AM5,-12)</f>
        <v>#VALUE!</v>
      </c>
      <c r="AM5" s="41" t="e">
        <f>EOMONTH(AN5,-12)</f>
        <v>#VALUE!</v>
      </c>
      <c r="AN5" s="41" t="e">
        <f>DATE(YEAR($C$2)-1,12,31)</f>
        <v>#VALUE!</v>
      </c>
      <c r="AO5" s="42" t="e">
        <f>$C$2</f>
        <v>#VALUE!</v>
      </c>
      <c r="AP5" s="8"/>
      <c r="AQ5" s="12"/>
      <c r="AR5" s="8"/>
      <c r="AS5" s="16"/>
      <c r="AT5" s="41" t="e">
        <f>EOMONTH(AU5,-12)</f>
        <v>#VALUE!</v>
      </c>
      <c r="AU5" s="41" t="e">
        <f>EOMONTH(AV5,-12)</f>
        <v>#VALUE!</v>
      </c>
      <c r="AV5" s="41" t="e">
        <f>EOMONTH(AW5,-12)</f>
        <v>#VALUE!</v>
      </c>
      <c r="AW5" s="41" t="e">
        <f>DATE(YEAR($C$2)-1,12,31)</f>
        <v>#VALUE!</v>
      </c>
      <c r="AX5" s="42" t="e">
        <f>$C$2</f>
        <v>#VALUE!</v>
      </c>
      <c r="AY5" s="13"/>
      <c r="AZ5" s="9"/>
      <c r="BA5" s="16"/>
      <c r="BB5" s="41" t="e">
        <f>EOMONTH(BC5,-12)</f>
        <v>#VALUE!</v>
      </c>
      <c r="BC5" s="41" t="e">
        <f>EOMONTH(BD5,-12)</f>
        <v>#VALUE!</v>
      </c>
      <c r="BD5" s="41" t="e">
        <f>EOMONTH(BE5,-12)</f>
        <v>#VALUE!</v>
      </c>
      <c r="BE5" s="41" t="e">
        <f>DATE(YEAR($C$2)-1,12,31)</f>
        <v>#VALUE!</v>
      </c>
      <c r="BF5" s="42" t="e">
        <f>$C$2</f>
        <v>#VALUE!</v>
      </c>
      <c r="BG5" s="13"/>
      <c r="BH5" s="14"/>
      <c r="BI5" s="16"/>
    </row>
    <row r="6" spans="1:68" s="1" customFormat="1" ht="32" thickTop="1" thickBot="1" x14ac:dyDescent="0.4">
      <c r="A6" s="32"/>
      <c r="B6" s="34" t="e" cm="1">
        <f t="array" ref="B6">_xll.ECOSECURITIES("STOCK","ACTIVE","TRUE","BRA","XBSP")</f>
        <v>#VALUE!</v>
      </c>
      <c r="C6" s="35" t="e">
        <f>_xll.ECONOMATICA($B$7:$B$1000,"Name")</f>
        <v>#VALUE!</v>
      </c>
      <c r="D6" s="35" t="e">
        <f>_xll.ECONOMATICA($B$7:$B$1000,"Ticker")</f>
        <v>#VALUE!</v>
      </c>
      <c r="E6" s="35" t="e">
        <f>_xll.ECONOMATICA($B$7:$B$1000,"Country of Origin")</f>
        <v>#VALUE!</v>
      </c>
      <c r="F6" s="35" t="e">
        <f>_xll.ECONOMATICA($B$7:$B$1000,"Exchange / Src")</f>
        <v>#VALUE!</v>
      </c>
      <c r="G6" s="35" t="e">
        <f>_xll.ECONOMATICA($B$7:$B$1000,"Sector NAICS")</f>
        <v>#VALUE!</v>
      </c>
      <c r="H6" s="35" t="e">
        <f>_xll.ECONOMATICA($B$7:$B$1000,"Sector Economatica")</f>
        <v>#VALUE!</v>
      </c>
      <c r="I6" s="35" t="e">
        <f>_xll.ECONOMATICA($B$7:$B$1000,"Segment Bovespa",,,,,,,,,"Segmento Bovespa")</f>
        <v>#VALUE!</v>
      </c>
      <c r="J6" s="94" t="e">
        <f>_xll.ECONOMATICA($B$7:$B$1000,"EV",,$C$2,,,,$J$5,,,"Enterprise Value")</f>
        <v>#VALUE!</v>
      </c>
      <c r="K6" s="36" t="e">
        <f>_xll.ECONOMATICA($B$7:$B$1000,"MarketCapitaliz",,$C$2,,,,$J$5,,,"Mkt Cap")</f>
        <v>#VALUE!</v>
      </c>
      <c r="L6" s="15"/>
      <c r="M6" s="37" t="e">
        <f>_xll.ECONOMATICA($B$7:$B$1000,"P/E","12m",M5,,,,,,,"P/L")</f>
        <v>#VALUE!</v>
      </c>
      <c r="N6" s="38" t="e">
        <f>_xll.ECONOMATICA($B$7:$B$1000,"P/E","12m",N5,,,,,,,"P/L")</f>
        <v>#VALUE!</v>
      </c>
      <c r="O6" s="38" t="e">
        <f>_xll.ECONOMATICA($B$7:$B$1000,"P/E","12m",O5,,,,,,,"P/L")</f>
        <v>#VALUE!</v>
      </c>
      <c r="P6" s="38" t="e">
        <f>_xll.ECONOMATICA($B$7:$B$1000,"P/E","12m",P5,,,,,,,"P/L")</f>
        <v>#VALUE!</v>
      </c>
      <c r="Q6" s="38" t="e">
        <f>_xll.ECONOMATICA($B$7:$B$1000,"P/E","12m",Q5,,,,,,,"P/L")</f>
        <v>#VALUE!</v>
      </c>
      <c r="R6" s="35" t="s">
        <v>43</v>
      </c>
      <c r="S6" s="39" t="s">
        <v>44</v>
      </c>
      <c r="T6" s="15"/>
      <c r="U6" s="37" t="e">
        <f>_xll.ECONOMATICA($B$7:$B$1000,"EV/EBITDA co","12m",U5,,,,,,,"EV/EBITDA")</f>
        <v>#VALUE!</v>
      </c>
      <c r="V6" s="38" t="e">
        <f>_xll.ECONOMATICA($B$7:$B$1000,"EV/EBITDA co","12m",V5,,,,,,,"EV/EBITDA")</f>
        <v>#VALUE!</v>
      </c>
      <c r="W6" s="38" t="e">
        <f>_xll.ECONOMATICA($B$7:$B$1000,"EV/EBITDA co","12m",W5,,,,,,,"EV/EBITDA")</f>
        <v>#VALUE!</v>
      </c>
      <c r="X6" s="38" t="e">
        <f>_xll.ECONOMATICA($B$7:$B$1000,"EV/EBITDA co","12m",X5,,,,,,,"EV/EBITDA")</f>
        <v>#VALUE!</v>
      </c>
      <c r="Y6" s="38" t="e">
        <f>_xll.ECONOMATICA($B$7:$B$1000,"EV/EBITDA co","12m",Y5,,,,,,,"EV/EBITDA")</f>
        <v>#VALUE!</v>
      </c>
      <c r="Z6" s="35" t="s">
        <v>43</v>
      </c>
      <c r="AA6" s="39" t="s">
        <v>44</v>
      </c>
      <c r="AB6" s="15"/>
      <c r="AC6" s="37" t="e">
        <f>_xll.ECONOMATICA($B$7:$B$1000,"Cap Str(Mkt Cap)",,AC5,,,,"decimal",,,"D/D+E")</f>
        <v>#VALUE!</v>
      </c>
      <c r="AD6" s="38" t="e">
        <f>_xll.ECONOMATICA($B$7:$B$1000,"Cap Str(Mkt Cap)",,AD5,,,,"decimal",,,"D/D+E")</f>
        <v>#VALUE!</v>
      </c>
      <c r="AE6" s="38" t="e">
        <f>_xll.ECONOMATICA($B$7:$B$1000,"Cap Str(Mkt Cap)",,AE5,,,,"decimal",,,"D/D+E")</f>
        <v>#VALUE!</v>
      </c>
      <c r="AF6" s="38" t="e">
        <f>_xll.ECONOMATICA($B$7:$B$1000,"Cap Str(Mkt Cap)",,AF5,,,,"decimal",,,"D/D+E")</f>
        <v>#VALUE!</v>
      </c>
      <c r="AG6" s="38" t="e">
        <f>_xll.ECONOMATICA($B$7:$B$1000,"Cap Str(Mkt Cap)",,$C$2,,,,"decimal",,,"D/D+E")</f>
        <v>#VALUE!</v>
      </c>
      <c r="AH6" s="35" t="s">
        <v>43</v>
      </c>
      <c r="AI6" s="39" t="s">
        <v>45</v>
      </c>
      <c r="AJ6" s="15"/>
      <c r="AK6" s="37" t="e">
        <f>_xll.ECONOMATICA($B$7:$B$1000,"P/BV",,AK5,,,,,,,"P/VPA")</f>
        <v>#VALUE!</v>
      </c>
      <c r="AL6" s="38" t="e">
        <f>_xll.ECONOMATICA($B$7:$B$1000,"P/BV",,AL5,,,,,,,"P/VPA")</f>
        <v>#VALUE!</v>
      </c>
      <c r="AM6" s="38" t="e">
        <f>_xll.ECONOMATICA($B$7:$B$1000,"P/BV",,AM5,,,,,,,"P/VPA")</f>
        <v>#VALUE!</v>
      </c>
      <c r="AN6" s="38" t="e">
        <f>_xll.ECONOMATICA($B$7:$B$1000,"P/BV",,AN5,,,,,,,"P/VPA")</f>
        <v>#VALUE!</v>
      </c>
      <c r="AO6" s="38" t="e">
        <f>_xll.ECONOMATICA($B$7:$B$1000,"P/BV",,AO5,,,,,,,"P/VPA")</f>
        <v>#VALUE!</v>
      </c>
      <c r="AP6" s="35" t="s">
        <v>46</v>
      </c>
      <c r="AQ6" s="40" t="s">
        <v>47</v>
      </c>
      <c r="AR6" s="39" t="s">
        <v>51</v>
      </c>
      <c r="AS6" s="15"/>
      <c r="AT6" s="37" t="e">
        <f>_xll.ECONOMATICA($B$7:$B$1000,"PSR","12m",AT5,,,,,,,"P/Vendas")</f>
        <v>#VALUE!</v>
      </c>
      <c r="AU6" s="38" t="e">
        <f>_xll.ECONOMATICA($B$7:$B$1000,"PSR","12m",AU5,,,,,,,"P/Vendas")</f>
        <v>#VALUE!</v>
      </c>
      <c r="AV6" s="38" t="e">
        <f>_xll.ECONOMATICA($B$7:$B$1000,"PSR","12m",AV5,,,,,,,"P/Vendas")</f>
        <v>#VALUE!</v>
      </c>
      <c r="AW6" s="38" t="e">
        <f>_xll.ECONOMATICA($B$7:$B$1000,"PSR","12m",AW5,,,,,,,"P/Vendas")</f>
        <v>#VALUE!</v>
      </c>
      <c r="AX6" s="38" t="e">
        <f>_xll.ECONOMATICA($B$7:$B$1000,"PSR","12m",AX5,,,,,,,"P/Vendas")</f>
        <v>#VALUE!</v>
      </c>
      <c r="AY6" s="35" t="s">
        <v>43</v>
      </c>
      <c r="AZ6" s="39" t="s">
        <v>44</v>
      </c>
      <c r="BA6" s="15"/>
      <c r="BB6" s="37" t="e">
        <f>_xll.ECONOMATICA($B$7:$B$1000,"Beta","60m",BB5,,,,,,,"Beta 60 M")</f>
        <v>#VALUE!</v>
      </c>
      <c r="BC6" s="38" t="e">
        <f>_xll.ECONOMATICA($B$7:$B$1000,"Beta","60m",BC5,,,,,,,"Beta 60 M")</f>
        <v>#VALUE!</v>
      </c>
      <c r="BD6" s="38" t="e">
        <f>_xll.ECONOMATICA($B$7:$B$1000,"Beta","60m",BD5,,,,,,,"Beta 60 M")</f>
        <v>#VALUE!</v>
      </c>
      <c r="BE6" s="38" t="e">
        <f>_xll.ECONOMATICA($B$7:$B$1000,"Beta","60m",BE5,,,,,,,"Beta 60 M")</f>
        <v>#VALUE!</v>
      </c>
      <c r="BF6" s="38" t="e">
        <f>_xll.ECONOMATICA($B$7:$B$1000,"Beta","60m",BF5,,,,,,,"Beta 60 M")</f>
        <v>#VALUE!</v>
      </c>
      <c r="BG6" s="35" t="s">
        <v>43</v>
      </c>
      <c r="BH6" s="39" t="s">
        <v>45</v>
      </c>
      <c r="BI6" s="15"/>
    </row>
    <row r="7" spans="1:68" s="1" customFormat="1" ht="16" thickTop="1" x14ac:dyDescent="0.35">
      <c r="A7" s="32"/>
      <c r="B7" s="45" t="s">
        <v>65</v>
      </c>
      <c r="C7" s="87" t="s">
        <v>456</v>
      </c>
      <c r="D7" s="83" t="s">
        <v>799</v>
      </c>
      <c r="E7" s="83" t="s">
        <v>1155</v>
      </c>
      <c r="F7" s="83" t="s">
        <v>1156</v>
      </c>
      <c r="G7" s="87" t="s">
        <v>1157</v>
      </c>
      <c r="H7" s="87" t="s">
        <v>1275</v>
      </c>
      <c r="I7" s="87" t="s">
        <v>419</v>
      </c>
      <c r="J7" s="88">
        <v>10172721.375</v>
      </c>
      <c r="K7" s="88">
        <v>8261887.3755000001</v>
      </c>
      <c r="L7" s="86"/>
      <c r="M7" s="47">
        <v>8.0870297757999996</v>
      </c>
      <c r="N7" s="48">
        <v>10.422239080000001</v>
      </c>
      <c r="O7" s="48">
        <v>9.0201074467000009</v>
      </c>
      <c r="P7" s="48">
        <v>9.9785964083999996</v>
      </c>
      <c r="Q7" s="48">
        <v>10.090026482000001</v>
      </c>
      <c r="R7" s="48">
        <f>IF($B7="","",IFERROR(MEDIAN(M7:Q7),"-x-"))</f>
        <v>9.9785964083999996</v>
      </c>
      <c r="S7" s="49">
        <f>IF($B7="","",IFERROR(AVERAGEIFS(M7:Q7,M7:Q7,"&gt;0",M7:Q7,"&lt;50"),"-x-"))</f>
        <v>9.5195998385800014</v>
      </c>
      <c r="T7" s="86"/>
      <c r="U7" s="47">
        <v>8.4301825695999995</v>
      </c>
      <c r="V7" s="48">
        <v>12.114504323</v>
      </c>
      <c r="W7" s="48">
        <v>5.3314889221000001</v>
      </c>
      <c r="X7" s="48">
        <v>15.281915599</v>
      </c>
      <c r="Y7" s="48">
        <v>15.451233604</v>
      </c>
      <c r="Z7" s="48">
        <f>IF($B7="","",IFERROR(MEDIAN(U7:Y7),"-x-"))</f>
        <v>12.114504323</v>
      </c>
      <c r="AA7" s="49">
        <f>IF($B7="","",IFERROR(AVERAGEIFS(U7:Y7,U7:Y7,"&gt;0",U7:Y7,"&lt;50"),"-x-"))</f>
        <v>11.321865003540001</v>
      </c>
      <c r="AB7" s="86"/>
      <c r="AC7" s="53">
        <v>0.19134372423000001</v>
      </c>
      <c r="AD7" s="54">
        <v>0.17502654038000001</v>
      </c>
      <c r="AE7" s="54">
        <v>0.23192148470000001</v>
      </c>
      <c r="AF7" s="54">
        <v>0.36381440953999999</v>
      </c>
      <c r="AG7" s="54">
        <v>0.36067607877000002</v>
      </c>
      <c r="AH7" s="54">
        <f>IF($B7="","",IFERROR(MEDIAN(AC7:AG7),"-x-"))</f>
        <v>0.23192148470000001</v>
      </c>
      <c r="AI7" s="55">
        <f>IF($B7="","",IFERROR(AVERAGE(AC7:AG7),"-x-"))</f>
        <v>0.26455644752399998</v>
      </c>
      <c r="AJ7" s="86"/>
      <c r="AK7" s="47">
        <v>1.6443902113</v>
      </c>
      <c r="AL7" s="48">
        <v>1.791622974</v>
      </c>
      <c r="AM7" s="48">
        <v>1.6952905208</v>
      </c>
      <c r="AN7" s="48">
        <v>1.7361187216</v>
      </c>
      <c r="AO7" s="48">
        <v>1.7555058007</v>
      </c>
      <c r="AP7" s="48">
        <f>IF($B7="","",IF(MAX(AK7:AO7)=0,"-x-",MAX(AK7:AO7)))</f>
        <v>1.791622974</v>
      </c>
      <c r="AQ7" s="59">
        <f>IF($B7="","",IFERROR(AO7/AP7,"-x-"))</f>
        <v>0.97984108608555942</v>
      </c>
      <c r="AR7" s="49">
        <f>IF($B7="","",IFERROR(AVERAGEIFS(AK7:AO7,AK7:AO7,"&gt;0",AK7:AO7,"&lt;30"),"-x-"))</f>
        <v>1.7245856456800002</v>
      </c>
      <c r="AS7" s="86"/>
      <c r="AT7" s="47">
        <v>0.67112054666999998</v>
      </c>
      <c r="AU7" s="48">
        <v>0.66627276894999998</v>
      </c>
      <c r="AV7" s="48">
        <v>0.53352433717000003</v>
      </c>
      <c r="AW7" s="48">
        <v>0.49557741374999997</v>
      </c>
      <c r="AX7" s="48">
        <v>0.50111148142999995</v>
      </c>
      <c r="AY7" s="48">
        <f>IF($B7="","",IFERROR(MEDIAN(AT7:AX7),"-x-"))</f>
        <v>0.53352433717000003</v>
      </c>
      <c r="AZ7" s="49">
        <f>IF($B7="","",IFERROR(AVERAGEIFS(AT7:AX7,AT7:AX7,"&gt;0",AT7:AX7,"&lt;50"),"-x-"))</f>
        <v>0.57352130959399994</v>
      </c>
      <c r="BA7" s="86"/>
      <c r="BB7" s="61"/>
      <c r="BC7" s="62"/>
      <c r="BD7" s="62"/>
      <c r="BE7" s="62"/>
      <c r="BF7" s="62">
        <v>0.84542079803000003</v>
      </c>
      <c r="BG7" s="62">
        <f>IF($B7="","",IFERROR(MEDIAN(BB7:BF7),"-x-"))</f>
        <v>0.84542079803000003</v>
      </c>
      <c r="BH7" s="63">
        <f>IF($B7="","",IFERROR(AVERAGEIFS(BB7:BF7,BB7:BF7,"&gt;0",BB7:BF7,"&lt;50"),"-x-"))</f>
        <v>0.84542079803000003</v>
      </c>
      <c r="BI7" s="86"/>
    </row>
    <row r="8" spans="1:68" s="1" customFormat="1" ht="15.5" x14ac:dyDescent="0.35">
      <c r="A8" s="32"/>
      <c r="B8" s="67" t="s">
        <v>66</v>
      </c>
      <c r="C8" s="89" t="s">
        <v>457</v>
      </c>
      <c r="D8" s="84" t="s">
        <v>800</v>
      </c>
      <c r="E8" s="84" t="s">
        <v>1155</v>
      </c>
      <c r="F8" s="84" t="s">
        <v>1156</v>
      </c>
      <c r="G8" s="89" t="s">
        <v>1158</v>
      </c>
      <c r="H8" s="89" t="s">
        <v>1276</v>
      </c>
      <c r="I8" s="89" t="s">
        <v>420</v>
      </c>
      <c r="J8" s="90"/>
      <c r="K8" s="90"/>
      <c r="L8" s="86"/>
      <c r="M8" s="68"/>
      <c r="N8" s="69"/>
      <c r="O8" s="69"/>
      <c r="P8" s="69"/>
      <c r="Q8" s="69"/>
      <c r="R8" s="69" t="str">
        <f t="shared" ref="R8:R71" si="0">IF($B8="","",IFERROR(MEDIAN(M8:Q8),"-x-"))</f>
        <v>-x-</v>
      </c>
      <c r="S8" s="70" t="str">
        <f t="shared" ref="S8:S71" si="1">IF($B8="","",IFERROR(AVERAGEIFS(M8:Q8,M8:Q8,"&gt;0",M8:Q8,"&lt;50"),"-x-"))</f>
        <v>-x-</v>
      </c>
      <c r="T8" s="86"/>
      <c r="U8" s="68"/>
      <c r="V8" s="69"/>
      <c r="W8" s="69"/>
      <c r="X8" s="69"/>
      <c r="Y8" s="69"/>
      <c r="Z8" s="69" t="str">
        <f t="shared" ref="Z8:Z71" si="2">IF($B8="","",IFERROR(MEDIAN(U8:Y8),"-x-"))</f>
        <v>-x-</v>
      </c>
      <c r="AA8" s="70" t="str">
        <f t="shared" ref="AA8:AA71" si="3">IF($B8="","",IFERROR(AVERAGEIFS(U8:Y8,U8:Y8,"&gt;0",U8:Y8,"&lt;50"),"-x-"))</f>
        <v>-x-</v>
      </c>
      <c r="AB8" s="86"/>
      <c r="AC8" s="71"/>
      <c r="AD8" s="72"/>
      <c r="AE8" s="72"/>
      <c r="AF8" s="72"/>
      <c r="AG8" s="72"/>
      <c r="AH8" s="72" t="str">
        <f t="shared" ref="AH8:AH71" si="4">IF($B8="","",IFERROR(MEDIAN(AC8:AG8),"-x-"))</f>
        <v>-x-</v>
      </c>
      <c r="AI8" s="73" t="str">
        <f t="shared" ref="AI8:AI71" si="5">IF($B8="","",IFERROR(AVERAGE(AC8:AG8),"-x-"))</f>
        <v>-x-</v>
      </c>
      <c r="AJ8" s="86"/>
      <c r="AK8" s="68"/>
      <c r="AL8" s="69"/>
      <c r="AM8" s="69"/>
      <c r="AN8" s="69"/>
      <c r="AO8" s="69"/>
      <c r="AP8" s="69" t="str">
        <f t="shared" ref="AP8:AP71" si="6">IF($B8="","",IF(MAX(AK8:AO8)=0,"-x-",MAX(AK8:AO8)))</f>
        <v>-x-</v>
      </c>
      <c r="AQ8" s="74" t="str">
        <f t="shared" ref="AQ8:AQ71" si="7">IF($B8="","",IFERROR(AO8/AP8,"-x-"))</f>
        <v>-x-</v>
      </c>
      <c r="AR8" s="70" t="str">
        <f t="shared" ref="AR8:AR71" si="8">IF($B8="","",IFERROR(AVERAGEIFS(AK8:AO8,AK8:AO8,"&gt;0",AK8:AO8,"&lt;30"),"-x-"))</f>
        <v>-x-</v>
      </c>
      <c r="AS8" s="86"/>
      <c r="AT8" s="68"/>
      <c r="AU8" s="69"/>
      <c r="AV8" s="69"/>
      <c r="AW8" s="69"/>
      <c r="AX8" s="69"/>
      <c r="AY8" s="69" t="str">
        <f t="shared" ref="AY8:AY71" si="9">IF($B8="","",IFERROR(MEDIAN(AT8:AX8),"-x-"))</f>
        <v>-x-</v>
      </c>
      <c r="AZ8" s="70" t="str">
        <f t="shared" ref="AZ8:AZ71" si="10">IF($B8="","",IFERROR(AVERAGEIFS(AT8:AX8,AT8:AX8,"&gt;0",AT8:AX8,"&lt;50"),"-x-"))</f>
        <v>-x-</v>
      </c>
      <c r="BA8" s="86"/>
      <c r="BB8" s="75"/>
      <c r="BC8" s="76"/>
      <c r="BD8" s="76"/>
      <c r="BE8" s="76"/>
      <c r="BF8" s="76"/>
      <c r="BG8" s="76" t="str">
        <f t="shared" ref="BG8:BG71" si="11">IF($B8="","",IFERROR(MEDIAN(BB8:BF8),"-x-"))</f>
        <v>-x-</v>
      </c>
      <c r="BH8" s="77" t="str">
        <f t="shared" ref="BH8:BH71" si="12">IF($B8="","",IFERROR(AVERAGEIFS(BB8:BF8,BB8:BF8,"&gt;0",BB8:BF8,"&lt;50"),"-x-"))</f>
        <v>-x-</v>
      </c>
      <c r="BI8" s="86"/>
    </row>
    <row r="9" spans="1:68" s="1" customFormat="1" ht="15.5" x14ac:dyDescent="0.35">
      <c r="A9" s="32"/>
      <c r="B9" s="46" t="s">
        <v>67</v>
      </c>
      <c r="C9" s="91" t="s">
        <v>458</v>
      </c>
      <c r="D9" s="85" t="s">
        <v>801</v>
      </c>
      <c r="E9" s="85" t="s">
        <v>1155</v>
      </c>
      <c r="F9" s="85" t="s">
        <v>1156</v>
      </c>
      <c r="G9" s="91" t="s">
        <v>9</v>
      </c>
      <c r="H9" s="91" t="s">
        <v>1277</v>
      </c>
      <c r="I9" s="91" t="s">
        <v>9</v>
      </c>
      <c r="J9" s="92"/>
      <c r="K9" s="92">
        <v>6355691.3436000003</v>
      </c>
      <c r="L9" s="86"/>
      <c r="M9" s="50">
        <v>5.3087678368000004</v>
      </c>
      <c r="N9" s="51">
        <v>6.3205164777</v>
      </c>
      <c r="O9" s="51">
        <v>4.7230924837000003</v>
      </c>
      <c r="P9" s="51">
        <v>5.6897541018000002</v>
      </c>
      <c r="Q9" s="51">
        <v>5.9346295947999996</v>
      </c>
      <c r="R9" s="51">
        <f t="shared" si="0"/>
        <v>5.6897541018000002</v>
      </c>
      <c r="S9" s="52">
        <f t="shared" si="1"/>
        <v>5.5953520989600012</v>
      </c>
      <c r="T9" s="86"/>
      <c r="U9" s="50"/>
      <c r="V9" s="51"/>
      <c r="W9" s="51"/>
      <c r="X9" s="51"/>
      <c r="Y9" s="51"/>
      <c r="Z9" s="51" t="str">
        <f t="shared" si="2"/>
        <v>-x-</v>
      </c>
      <c r="AA9" s="52" t="str">
        <f t="shared" si="3"/>
        <v>-x-</v>
      </c>
      <c r="AB9" s="86"/>
      <c r="AC9" s="56"/>
      <c r="AD9" s="57"/>
      <c r="AE9" s="57"/>
      <c r="AF9" s="57"/>
      <c r="AG9" s="57"/>
      <c r="AH9" s="57" t="str">
        <f t="shared" si="4"/>
        <v>-x-</v>
      </c>
      <c r="AI9" s="58" t="str">
        <f t="shared" si="5"/>
        <v>-x-</v>
      </c>
      <c r="AJ9" s="86"/>
      <c r="AK9" s="50">
        <v>0.81758270970000002</v>
      </c>
      <c r="AL9" s="51">
        <v>0.95558365350999996</v>
      </c>
      <c r="AM9" s="51">
        <v>0.72645399898999996</v>
      </c>
      <c r="AN9" s="51">
        <v>0.84562920659999996</v>
      </c>
      <c r="AO9" s="51">
        <v>0.88202337499000005</v>
      </c>
      <c r="AP9" s="51">
        <f t="shared" si="6"/>
        <v>0.95558365350999996</v>
      </c>
      <c r="AQ9" s="60">
        <f t="shared" si="7"/>
        <v>0.92302057674406413</v>
      </c>
      <c r="AR9" s="52">
        <f t="shared" si="8"/>
        <v>0.84545458875800006</v>
      </c>
      <c r="AS9" s="86"/>
      <c r="AT9" s="50"/>
      <c r="AU9" s="51"/>
      <c r="AV9" s="51"/>
      <c r="AW9" s="51"/>
      <c r="AX9" s="51"/>
      <c r="AY9" s="51" t="str">
        <f t="shared" si="9"/>
        <v>-x-</v>
      </c>
      <c r="AZ9" s="52" t="str">
        <f t="shared" si="10"/>
        <v>-x-</v>
      </c>
      <c r="BA9" s="86"/>
      <c r="BB9" s="64">
        <v>0.97044831537999998</v>
      </c>
      <c r="BC9" s="65">
        <v>0.96762701998</v>
      </c>
      <c r="BD9" s="65">
        <v>0.93518284711999999</v>
      </c>
      <c r="BE9" s="65">
        <v>0.78791045759</v>
      </c>
      <c r="BF9" s="65">
        <v>0.82738905036999999</v>
      </c>
      <c r="BG9" s="65">
        <f t="shared" si="11"/>
        <v>0.93518284711999999</v>
      </c>
      <c r="BH9" s="66">
        <f t="shared" si="12"/>
        <v>0.89771153808799986</v>
      </c>
      <c r="BI9" s="86"/>
    </row>
    <row r="10" spans="1:68" s="1" customFormat="1" ht="15.5" x14ac:dyDescent="0.35">
      <c r="A10" s="32"/>
      <c r="B10" s="67" t="s">
        <v>68</v>
      </c>
      <c r="C10" s="89" t="s">
        <v>459</v>
      </c>
      <c r="D10" s="84" t="s">
        <v>802</v>
      </c>
      <c r="E10" s="84" t="s">
        <v>1155</v>
      </c>
      <c r="F10" s="84" t="s">
        <v>1156</v>
      </c>
      <c r="G10" s="89" t="s">
        <v>1159</v>
      </c>
      <c r="H10" s="89" t="s">
        <v>1278</v>
      </c>
      <c r="I10" s="89" t="s">
        <v>421</v>
      </c>
      <c r="J10" s="90">
        <v>373981.49261999998</v>
      </c>
      <c r="K10" s="90">
        <v>296812.49261999998</v>
      </c>
      <c r="L10" s="86"/>
      <c r="M10" s="68">
        <v>4.0741041024999998</v>
      </c>
      <c r="N10" s="69">
        <v>4.2569910570999996</v>
      </c>
      <c r="O10" s="69">
        <v>4.5614733772999996</v>
      </c>
      <c r="P10" s="69">
        <v>3.3262208049000002</v>
      </c>
      <c r="Q10" s="69">
        <v>3.2648514174000001</v>
      </c>
      <c r="R10" s="69">
        <f t="shared" si="0"/>
        <v>4.0741041024999998</v>
      </c>
      <c r="S10" s="70">
        <f t="shared" si="1"/>
        <v>3.8967281518400001</v>
      </c>
      <c r="T10" s="86"/>
      <c r="U10" s="68">
        <v>3.7834907403</v>
      </c>
      <c r="V10" s="69">
        <v>4.3046752493999998</v>
      </c>
      <c r="W10" s="69">
        <v>3.2913355294</v>
      </c>
      <c r="X10" s="69">
        <v>4.8705760672</v>
      </c>
      <c r="Y10" s="69">
        <v>4.6885412475999999</v>
      </c>
      <c r="Z10" s="69">
        <f t="shared" si="2"/>
        <v>4.3046752493999998</v>
      </c>
      <c r="AA10" s="70">
        <f t="shared" si="3"/>
        <v>4.1877237667800005</v>
      </c>
      <c r="AB10" s="86"/>
      <c r="AC10" s="71">
        <v>0.42441727130000001</v>
      </c>
      <c r="AD10" s="72">
        <v>0.37253098110999999</v>
      </c>
      <c r="AE10" s="72">
        <v>0.28486131082999999</v>
      </c>
      <c r="AF10" s="72">
        <v>0.25618635210000001</v>
      </c>
      <c r="AG10" s="72">
        <v>0.26539287813000001</v>
      </c>
      <c r="AH10" s="72">
        <f t="shared" si="4"/>
        <v>0.28486131082999999</v>
      </c>
      <c r="AI10" s="73">
        <f t="shared" si="5"/>
        <v>0.32067775869400006</v>
      </c>
      <c r="AJ10" s="86"/>
      <c r="AK10" s="68">
        <v>0.70087917911999997</v>
      </c>
      <c r="AL10" s="69">
        <v>0.86184599468</v>
      </c>
      <c r="AM10" s="69">
        <v>1.0268480897000001</v>
      </c>
      <c r="AN10" s="69">
        <v>0.84916689382999999</v>
      </c>
      <c r="AO10" s="69">
        <v>0.83349960797</v>
      </c>
      <c r="AP10" s="69">
        <f t="shared" si="6"/>
        <v>1.0268480897000001</v>
      </c>
      <c r="AQ10" s="74">
        <f t="shared" si="7"/>
        <v>0.81170683018314027</v>
      </c>
      <c r="AR10" s="70">
        <f t="shared" si="8"/>
        <v>0.85444795305999999</v>
      </c>
      <c r="AS10" s="86"/>
      <c r="AT10" s="68">
        <v>0.30631465373</v>
      </c>
      <c r="AU10" s="69">
        <v>0.42368092289999998</v>
      </c>
      <c r="AV10" s="69">
        <v>0.53793789146000004</v>
      </c>
      <c r="AW10" s="69">
        <v>0.54459781697999998</v>
      </c>
      <c r="AX10" s="69">
        <v>0.53454988677000004</v>
      </c>
      <c r="AY10" s="69">
        <f t="shared" si="9"/>
        <v>0.53454988677000004</v>
      </c>
      <c r="AZ10" s="70">
        <f t="shared" si="10"/>
        <v>0.46941623436800006</v>
      </c>
      <c r="BA10" s="86"/>
      <c r="BB10" s="75">
        <v>0.93013318419000002</v>
      </c>
      <c r="BC10" s="76">
        <v>0.91883602212000004</v>
      </c>
      <c r="BD10" s="76">
        <v>0.83258718635999995</v>
      </c>
      <c r="BE10" s="76">
        <v>0.58104716379999999</v>
      </c>
      <c r="BF10" s="76">
        <v>0.54067832237000002</v>
      </c>
      <c r="BG10" s="76">
        <f t="shared" si="11"/>
        <v>0.83258718635999995</v>
      </c>
      <c r="BH10" s="77">
        <f t="shared" si="12"/>
        <v>0.76065637576800005</v>
      </c>
      <c r="BI10" s="86"/>
    </row>
    <row r="11" spans="1:68" s="1" customFormat="1" ht="15.5" x14ac:dyDescent="0.35">
      <c r="A11" s="32"/>
      <c r="B11" s="46" t="s">
        <v>69</v>
      </c>
      <c r="C11" s="91" t="s">
        <v>460</v>
      </c>
      <c r="D11" s="85" t="s">
        <v>803</v>
      </c>
      <c r="E11" s="85" t="s">
        <v>1155</v>
      </c>
      <c r="F11" s="85" t="s">
        <v>1156</v>
      </c>
      <c r="G11" s="91" t="s">
        <v>1160</v>
      </c>
      <c r="H11" s="91" t="s">
        <v>1279</v>
      </c>
      <c r="I11" s="91" t="s">
        <v>421</v>
      </c>
      <c r="J11" s="92">
        <v>1942936.1765999999</v>
      </c>
      <c r="K11" s="92">
        <v>160221.17663999999</v>
      </c>
      <c r="L11" s="86"/>
      <c r="M11" s="50">
        <v>-9.2952502970000008</v>
      </c>
      <c r="N11" s="51">
        <v>-6.6684906857000001</v>
      </c>
      <c r="O11" s="51">
        <v>-0.37436769939999998</v>
      </c>
      <c r="P11" s="51">
        <v>-0.22533831121</v>
      </c>
      <c r="Q11" s="51">
        <v>-0.17768368345999999</v>
      </c>
      <c r="R11" s="51">
        <f t="shared" si="0"/>
        <v>-0.37436769939999998</v>
      </c>
      <c r="S11" s="52" t="str">
        <f t="shared" si="1"/>
        <v>-x-</v>
      </c>
      <c r="T11" s="86"/>
      <c r="U11" s="50">
        <v>5.9967104382</v>
      </c>
      <c r="V11" s="51">
        <v>5.2595840475999998</v>
      </c>
      <c r="W11" s="51">
        <v>-2.4475345487000002</v>
      </c>
      <c r="X11" s="51">
        <v>-4.7966344060999999</v>
      </c>
      <c r="Y11" s="51">
        <v>-4.6928445094000004</v>
      </c>
      <c r="Z11" s="51">
        <f t="shared" si="2"/>
        <v>-2.4475345487000002</v>
      </c>
      <c r="AA11" s="52">
        <f t="shared" si="3"/>
        <v>5.6281472428999999</v>
      </c>
      <c r="AB11" s="86"/>
      <c r="AC11" s="56">
        <v>0.68253571859999995</v>
      </c>
      <c r="AD11" s="57">
        <v>0.60608694664999996</v>
      </c>
      <c r="AE11" s="57">
        <v>0.81644579435999998</v>
      </c>
      <c r="AF11" s="57">
        <v>0.89947840787</v>
      </c>
      <c r="AG11" s="57">
        <v>0.91901514684999996</v>
      </c>
      <c r="AH11" s="57">
        <f t="shared" si="4"/>
        <v>0.81644579435999998</v>
      </c>
      <c r="AI11" s="58">
        <f t="shared" si="5"/>
        <v>0.78471240286600008</v>
      </c>
      <c r="AJ11" s="86"/>
      <c r="AK11" s="50">
        <v>0.95494954677999999</v>
      </c>
      <c r="AL11" s="51">
        <v>0.96815823872999995</v>
      </c>
      <c r="AM11" s="51">
        <v>1.6918518825</v>
      </c>
      <c r="AN11" s="51">
        <v>-0.29182105390000002</v>
      </c>
      <c r="AO11" s="51">
        <v>-0.23010663162</v>
      </c>
      <c r="AP11" s="51">
        <f t="shared" si="6"/>
        <v>1.6918518825</v>
      </c>
      <c r="AQ11" s="60">
        <f t="shared" si="7"/>
        <v>-0.1360087333886334</v>
      </c>
      <c r="AR11" s="52">
        <f t="shared" si="8"/>
        <v>1.2049865560033333</v>
      </c>
      <c r="AS11" s="86"/>
      <c r="AT11" s="50">
        <v>0.34904570639999999</v>
      </c>
      <c r="AU11" s="51">
        <v>0.25094010481000001</v>
      </c>
      <c r="AV11" s="51">
        <v>0.23059293982000001</v>
      </c>
      <c r="AW11" s="51">
        <v>0.27222008330000003</v>
      </c>
      <c r="AX11" s="51">
        <v>0.21465088139999999</v>
      </c>
      <c r="AY11" s="51">
        <f t="shared" si="9"/>
        <v>0.25094010481000001</v>
      </c>
      <c r="AZ11" s="52">
        <f t="shared" si="10"/>
        <v>0.26348994314599999</v>
      </c>
      <c r="BA11" s="86"/>
      <c r="BB11" s="64"/>
      <c r="BC11" s="65"/>
      <c r="BD11" s="65"/>
      <c r="BE11" s="65">
        <v>1.299613393</v>
      </c>
      <c r="BF11" s="65">
        <v>1.266569794</v>
      </c>
      <c r="BG11" s="65">
        <f t="shared" si="11"/>
        <v>1.2830915935</v>
      </c>
      <c r="BH11" s="66">
        <f t="shared" si="12"/>
        <v>1.2830915935</v>
      </c>
      <c r="BI11" s="86"/>
    </row>
    <row r="12" spans="1:68" s="1" customFormat="1" ht="15.5" x14ac:dyDescent="0.35">
      <c r="A12" s="32"/>
      <c r="B12" s="67" t="s">
        <v>70</v>
      </c>
      <c r="C12" s="89" t="s">
        <v>461</v>
      </c>
      <c r="D12" s="84" t="s">
        <v>804</v>
      </c>
      <c r="E12" s="84" t="s">
        <v>1155</v>
      </c>
      <c r="F12" s="84" t="s">
        <v>1156</v>
      </c>
      <c r="G12" s="89" t="s">
        <v>1161</v>
      </c>
      <c r="H12" s="89" t="s">
        <v>1276</v>
      </c>
      <c r="I12" s="89" t="s">
        <v>17</v>
      </c>
      <c r="J12" s="90"/>
      <c r="K12" s="90"/>
      <c r="L12" s="86"/>
      <c r="M12" s="68"/>
      <c r="N12" s="69"/>
      <c r="O12" s="69"/>
      <c r="P12" s="69"/>
      <c r="Q12" s="69"/>
      <c r="R12" s="69" t="str">
        <f t="shared" si="0"/>
        <v>-x-</v>
      </c>
      <c r="S12" s="70" t="str">
        <f t="shared" si="1"/>
        <v>-x-</v>
      </c>
      <c r="T12" s="86"/>
      <c r="U12" s="68"/>
      <c r="V12" s="69"/>
      <c r="W12" s="69"/>
      <c r="X12" s="69"/>
      <c r="Y12" s="69"/>
      <c r="Z12" s="69" t="str">
        <f t="shared" si="2"/>
        <v>-x-</v>
      </c>
      <c r="AA12" s="70" t="str">
        <f t="shared" si="3"/>
        <v>-x-</v>
      </c>
      <c r="AB12" s="86"/>
      <c r="AC12" s="71"/>
      <c r="AD12" s="72"/>
      <c r="AE12" s="72"/>
      <c r="AF12" s="72"/>
      <c r="AG12" s="72"/>
      <c r="AH12" s="72" t="str">
        <f t="shared" si="4"/>
        <v>-x-</v>
      </c>
      <c r="AI12" s="73" t="str">
        <f t="shared" si="5"/>
        <v>-x-</v>
      </c>
      <c r="AJ12" s="86"/>
      <c r="AK12" s="68"/>
      <c r="AL12" s="69"/>
      <c r="AM12" s="69"/>
      <c r="AN12" s="69"/>
      <c r="AO12" s="69"/>
      <c r="AP12" s="69" t="str">
        <f t="shared" si="6"/>
        <v>-x-</v>
      </c>
      <c r="AQ12" s="74" t="str">
        <f t="shared" si="7"/>
        <v>-x-</v>
      </c>
      <c r="AR12" s="70" t="str">
        <f t="shared" si="8"/>
        <v>-x-</v>
      </c>
      <c r="AS12" s="86"/>
      <c r="AT12" s="68"/>
      <c r="AU12" s="69"/>
      <c r="AV12" s="69"/>
      <c r="AW12" s="69"/>
      <c r="AX12" s="69"/>
      <c r="AY12" s="69" t="str">
        <f t="shared" si="9"/>
        <v>-x-</v>
      </c>
      <c r="AZ12" s="70" t="str">
        <f t="shared" si="10"/>
        <v>-x-</v>
      </c>
      <c r="BA12" s="86"/>
      <c r="BB12" s="75"/>
      <c r="BC12" s="76"/>
      <c r="BD12" s="76"/>
      <c r="BE12" s="76"/>
      <c r="BF12" s="76"/>
      <c r="BG12" s="76" t="str">
        <f t="shared" si="11"/>
        <v>-x-</v>
      </c>
      <c r="BH12" s="77" t="str">
        <f t="shared" si="12"/>
        <v>-x-</v>
      </c>
      <c r="BI12" s="86"/>
    </row>
    <row r="13" spans="1:68" s="1" customFormat="1" ht="15.5" x14ac:dyDescent="0.35">
      <c r="A13" s="32"/>
      <c r="B13" s="46" t="s">
        <v>71</v>
      </c>
      <c r="C13" s="91" t="s">
        <v>462</v>
      </c>
      <c r="D13" s="85" t="s">
        <v>805</v>
      </c>
      <c r="E13" s="85" t="s">
        <v>1155</v>
      </c>
      <c r="F13" s="85" t="s">
        <v>1156</v>
      </c>
      <c r="G13" s="91" t="s">
        <v>1158</v>
      </c>
      <c r="H13" s="91" t="s">
        <v>1276</v>
      </c>
      <c r="I13" s="91" t="s">
        <v>17</v>
      </c>
      <c r="J13" s="92">
        <v>470056.75</v>
      </c>
      <c r="K13" s="92">
        <v>488908.75</v>
      </c>
      <c r="L13" s="86"/>
      <c r="M13" s="50">
        <v>15.598771672</v>
      </c>
      <c r="N13" s="51">
        <v>18.873646907000001</v>
      </c>
      <c r="O13" s="51">
        <v>13.255098592</v>
      </c>
      <c r="P13" s="51">
        <v>18.675965690999998</v>
      </c>
      <c r="Q13" s="51">
        <v>14.879896216000001</v>
      </c>
      <c r="R13" s="51">
        <f t="shared" si="0"/>
        <v>15.598771672</v>
      </c>
      <c r="S13" s="52">
        <f t="shared" si="1"/>
        <v>16.256675815600001</v>
      </c>
      <c r="T13" s="86"/>
      <c r="U13" s="50">
        <v>14.645754104</v>
      </c>
      <c r="V13" s="51">
        <v>17.779695589999999</v>
      </c>
      <c r="W13" s="51">
        <v>10.828843475999999</v>
      </c>
      <c r="X13" s="51">
        <v>13.62075692</v>
      </c>
      <c r="Y13" s="51">
        <v>10.289533305000001</v>
      </c>
      <c r="Z13" s="51">
        <f t="shared" si="2"/>
        <v>13.62075692</v>
      </c>
      <c r="AA13" s="52">
        <f t="shared" si="3"/>
        <v>13.432916678999998</v>
      </c>
      <c r="AB13" s="86"/>
      <c r="AC13" s="56">
        <v>5.7422749099000003E-4</v>
      </c>
      <c r="AD13" s="57">
        <v>2.4721689584000003E-4</v>
      </c>
      <c r="AE13" s="57">
        <v>6.390762304E-2</v>
      </c>
      <c r="AF13" s="57">
        <v>5.7919994921000001E-2</v>
      </c>
      <c r="AG13" s="57">
        <v>5.0992010055000002E-2</v>
      </c>
      <c r="AH13" s="57">
        <f t="shared" si="4"/>
        <v>5.0992010055000002E-2</v>
      </c>
      <c r="AI13" s="58">
        <f t="shared" si="5"/>
        <v>3.4728214480565997E-2</v>
      </c>
      <c r="AJ13" s="86"/>
      <c r="AK13" s="50">
        <v>2.2429082352999998</v>
      </c>
      <c r="AL13" s="51">
        <v>2.1322143702999998</v>
      </c>
      <c r="AM13" s="51">
        <v>1.7834572895</v>
      </c>
      <c r="AN13" s="51">
        <v>1.7993089074999999</v>
      </c>
      <c r="AO13" s="51">
        <v>1.8773783604000001</v>
      </c>
      <c r="AP13" s="51">
        <f t="shared" si="6"/>
        <v>2.2429082352999998</v>
      </c>
      <c r="AQ13" s="60">
        <f t="shared" si="7"/>
        <v>0.83702860904110576</v>
      </c>
      <c r="AR13" s="52">
        <f t="shared" si="8"/>
        <v>1.9670534325999998</v>
      </c>
      <c r="AS13" s="86"/>
      <c r="AT13" s="50">
        <v>8.1156561381000003</v>
      </c>
      <c r="AU13" s="51">
        <v>8.0511707548999993</v>
      </c>
      <c r="AV13" s="51">
        <v>5.2449185456</v>
      </c>
      <c r="AW13" s="51">
        <v>9.0525041682000005</v>
      </c>
      <c r="AX13" s="51">
        <v>7.6408706592</v>
      </c>
      <c r="AY13" s="51">
        <f t="shared" si="9"/>
        <v>8.0511707548999993</v>
      </c>
      <c r="AZ13" s="52">
        <f t="shared" si="10"/>
        <v>7.6210240532000002</v>
      </c>
      <c r="BA13" s="86"/>
      <c r="BB13" s="64">
        <v>0.78921206627999996</v>
      </c>
      <c r="BC13" s="65">
        <v>0.82930048936</v>
      </c>
      <c r="BD13" s="65">
        <v>0.86110215900999998</v>
      </c>
      <c r="BE13" s="65">
        <v>0.33145660772000002</v>
      </c>
      <c r="BF13" s="65">
        <v>0.34055771499999998</v>
      </c>
      <c r="BG13" s="65">
        <f t="shared" si="11"/>
        <v>0.78921206627999996</v>
      </c>
      <c r="BH13" s="66">
        <f t="shared" si="12"/>
        <v>0.63032580747399991</v>
      </c>
      <c r="BI13" s="86"/>
    </row>
    <row r="14" spans="1:68" s="1" customFormat="1" ht="15.5" x14ac:dyDescent="0.35">
      <c r="A14" s="32"/>
      <c r="B14" s="67" t="s">
        <v>72</v>
      </c>
      <c r="C14" s="89" t="s">
        <v>463</v>
      </c>
      <c r="D14" s="84" t="s">
        <v>806</v>
      </c>
      <c r="E14" s="84" t="s">
        <v>1155</v>
      </c>
      <c r="F14" s="84" t="s">
        <v>1156</v>
      </c>
      <c r="G14" s="89" t="s">
        <v>1157</v>
      </c>
      <c r="H14" s="89" t="s">
        <v>1275</v>
      </c>
      <c r="I14" s="89" t="s">
        <v>419</v>
      </c>
      <c r="J14" s="90">
        <v>984689.38600000006</v>
      </c>
      <c r="K14" s="90">
        <v>37486.385999999999</v>
      </c>
      <c r="L14" s="86"/>
      <c r="M14" s="68">
        <v>59.049719090000004</v>
      </c>
      <c r="N14" s="69">
        <v>-1.624462815</v>
      </c>
      <c r="O14" s="69">
        <v>-3.1612068756999998E-2</v>
      </c>
      <c r="P14" s="69">
        <v>6.0456268957000001E-2</v>
      </c>
      <c r="Q14" s="69">
        <v>2.7294026616999999E-2</v>
      </c>
      <c r="R14" s="69">
        <f t="shared" si="0"/>
        <v>2.7294026616999999E-2</v>
      </c>
      <c r="S14" s="70">
        <f t="shared" si="1"/>
        <v>4.3875147786999996E-2</v>
      </c>
      <c r="T14" s="86"/>
      <c r="U14" s="68">
        <v>4.0012296419000002</v>
      </c>
      <c r="V14" s="69">
        <v>4.3448006534000001</v>
      </c>
      <c r="W14" s="69">
        <v>-0.65018329189000001</v>
      </c>
      <c r="X14" s="69">
        <v>1.2148094544000001</v>
      </c>
      <c r="Y14" s="69">
        <v>1.1711756913</v>
      </c>
      <c r="Z14" s="69">
        <f t="shared" si="2"/>
        <v>1.2148094544000001</v>
      </c>
      <c r="AA14" s="70">
        <f t="shared" si="3"/>
        <v>2.6830038602500004</v>
      </c>
      <c r="AB14" s="86"/>
      <c r="AC14" s="71">
        <v>0.55506764109999995</v>
      </c>
      <c r="AD14" s="72">
        <v>0.72961277692000004</v>
      </c>
      <c r="AE14" s="72">
        <v>0.93171302402</v>
      </c>
      <c r="AF14" s="72">
        <v>0.93125107516000005</v>
      </c>
      <c r="AG14" s="72">
        <v>0.96403153315000001</v>
      </c>
      <c r="AH14" s="72">
        <f t="shared" si="4"/>
        <v>0.93125107516000005</v>
      </c>
      <c r="AI14" s="73">
        <f t="shared" si="5"/>
        <v>0.8223352100700001</v>
      </c>
      <c r="AJ14" s="86"/>
      <c r="AK14" s="68">
        <v>1.1116615646000001</v>
      </c>
      <c r="AL14" s="69">
        <v>0.54587442375999995</v>
      </c>
      <c r="AM14" s="69">
        <v>-6.4764411637999994E-2</v>
      </c>
      <c r="AN14" s="69">
        <v>-0.39994146917000001</v>
      </c>
      <c r="AO14" s="69">
        <v>-0.1805604827</v>
      </c>
      <c r="AP14" s="69">
        <f t="shared" si="6"/>
        <v>1.1116615646000001</v>
      </c>
      <c r="AQ14" s="74">
        <f t="shared" si="7"/>
        <v>-0.16242396827398595</v>
      </c>
      <c r="AR14" s="70">
        <f t="shared" si="8"/>
        <v>0.82876799418000002</v>
      </c>
      <c r="AS14" s="86"/>
      <c r="AT14" s="68">
        <v>0.14240686414000001</v>
      </c>
      <c r="AU14" s="69">
        <v>6.4662430866000001E-2</v>
      </c>
      <c r="AV14" s="69">
        <v>2.0534818773000001E-2</v>
      </c>
      <c r="AW14" s="69">
        <v>4.2353992941999999E-2</v>
      </c>
      <c r="AX14" s="69">
        <v>1.9121441509000001E-2</v>
      </c>
      <c r="AY14" s="69">
        <f t="shared" si="9"/>
        <v>4.2353992941999999E-2</v>
      </c>
      <c r="AZ14" s="70">
        <f t="shared" si="10"/>
        <v>5.7815909646000009E-2</v>
      </c>
      <c r="BA14" s="86"/>
      <c r="BB14" s="75"/>
      <c r="BC14" s="76"/>
      <c r="BD14" s="76"/>
      <c r="BE14" s="76"/>
      <c r="BF14" s="76">
        <v>0.69588172827000006</v>
      </c>
      <c r="BG14" s="76">
        <f t="shared" si="11"/>
        <v>0.69588172827000006</v>
      </c>
      <c r="BH14" s="77">
        <f t="shared" si="12"/>
        <v>0.69588172827000006</v>
      </c>
      <c r="BI14" s="86"/>
    </row>
    <row r="15" spans="1:68" s="1" customFormat="1" ht="15.5" x14ac:dyDescent="0.35">
      <c r="A15" s="32"/>
      <c r="B15" s="46" t="s">
        <v>73</v>
      </c>
      <c r="C15" s="91" t="s">
        <v>464</v>
      </c>
      <c r="D15" s="85" t="s">
        <v>807</v>
      </c>
      <c r="E15" s="85" t="s">
        <v>1155</v>
      </c>
      <c r="F15" s="85" t="s">
        <v>1156</v>
      </c>
      <c r="G15" s="91" t="s">
        <v>1162</v>
      </c>
      <c r="H15" s="91" t="s">
        <v>420</v>
      </c>
      <c r="I15" s="91" t="s">
        <v>9</v>
      </c>
      <c r="J15" s="92">
        <v>450618.88387999998</v>
      </c>
      <c r="K15" s="92">
        <v>582028.88387999998</v>
      </c>
      <c r="L15" s="86"/>
      <c r="M15" s="50">
        <v>8.8010070055000007</v>
      </c>
      <c r="N15" s="51">
        <v>41.330880913000001</v>
      </c>
      <c r="O15" s="51">
        <v>-6.5199443242999999</v>
      </c>
      <c r="P15" s="51">
        <v>7.1084521235000002</v>
      </c>
      <c r="Q15" s="51">
        <v>7.3144942139999998</v>
      </c>
      <c r="R15" s="51">
        <f t="shared" si="0"/>
        <v>7.3144942139999998</v>
      </c>
      <c r="S15" s="52">
        <f t="shared" si="1"/>
        <v>16.138708563999998</v>
      </c>
      <c r="T15" s="86"/>
      <c r="U15" s="50">
        <v>8.7058598165000003</v>
      </c>
      <c r="V15" s="51">
        <v>67.307978740999999</v>
      </c>
      <c r="W15" s="51">
        <v>-3.1721504655000001</v>
      </c>
      <c r="X15" s="51">
        <v>4.7619552389999997</v>
      </c>
      <c r="Y15" s="51">
        <v>6.4084829041000004</v>
      </c>
      <c r="Z15" s="51">
        <f t="shared" si="2"/>
        <v>6.4084829041000004</v>
      </c>
      <c r="AA15" s="52">
        <f t="shared" si="3"/>
        <v>6.6254326532000007</v>
      </c>
      <c r="AB15" s="86"/>
      <c r="AC15" s="56">
        <v>0</v>
      </c>
      <c r="AD15" s="57">
        <v>0</v>
      </c>
      <c r="AE15" s="57">
        <v>0</v>
      </c>
      <c r="AF15" s="57">
        <v>0</v>
      </c>
      <c r="AG15" s="57">
        <v>0</v>
      </c>
      <c r="AH15" s="57">
        <f t="shared" si="4"/>
        <v>0</v>
      </c>
      <c r="AI15" s="58">
        <f t="shared" si="5"/>
        <v>0</v>
      </c>
      <c r="AJ15" s="86"/>
      <c r="AK15" s="50">
        <v>0.54774512148999999</v>
      </c>
      <c r="AL15" s="51">
        <v>0.63189186643999995</v>
      </c>
      <c r="AM15" s="51">
        <v>0.79316411181000002</v>
      </c>
      <c r="AN15" s="51">
        <v>0.57478575527999998</v>
      </c>
      <c r="AO15" s="51">
        <v>0.59144621195000002</v>
      </c>
      <c r="AP15" s="51">
        <f t="shared" si="6"/>
        <v>0.79316411181000002</v>
      </c>
      <c r="AQ15" s="60">
        <f t="shared" si="7"/>
        <v>0.74567949197842565</v>
      </c>
      <c r="AR15" s="52">
        <f t="shared" si="8"/>
        <v>0.6278066133939999</v>
      </c>
      <c r="AS15" s="86"/>
      <c r="AT15" s="50"/>
      <c r="AU15" s="51"/>
      <c r="AV15" s="51"/>
      <c r="AW15" s="51"/>
      <c r="AX15" s="51"/>
      <c r="AY15" s="51" t="str">
        <f t="shared" si="9"/>
        <v>-x-</v>
      </c>
      <c r="AZ15" s="52" t="str">
        <f t="shared" si="10"/>
        <v>-x-</v>
      </c>
      <c r="BA15" s="86"/>
      <c r="BB15" s="64">
        <v>6.0596489119999999E-2</v>
      </c>
      <c r="BC15" s="65">
        <v>1.9416687023E-2</v>
      </c>
      <c r="BD15" s="65">
        <v>-3.1465950636000002E-2</v>
      </c>
      <c r="BE15" s="65">
        <v>-0.10455518526</v>
      </c>
      <c r="BF15" s="65">
        <v>-0.12186480806</v>
      </c>
      <c r="BG15" s="65">
        <f t="shared" si="11"/>
        <v>-3.1465950636000002E-2</v>
      </c>
      <c r="BH15" s="66">
        <f t="shared" si="12"/>
        <v>4.0006588071499996E-2</v>
      </c>
      <c r="BI15" s="86"/>
    </row>
    <row r="16" spans="1:68" s="1" customFormat="1" ht="15.5" x14ac:dyDescent="0.35">
      <c r="A16" s="32"/>
      <c r="B16" s="67" t="s">
        <v>74</v>
      </c>
      <c r="C16" s="89" t="s">
        <v>465</v>
      </c>
      <c r="D16" s="84" t="s">
        <v>808</v>
      </c>
      <c r="E16" s="84" t="s">
        <v>1155</v>
      </c>
      <c r="F16" s="84" t="s">
        <v>1156</v>
      </c>
      <c r="G16" s="89" t="s">
        <v>1163</v>
      </c>
      <c r="H16" s="89" t="s">
        <v>1278</v>
      </c>
      <c r="I16" s="89" t="s">
        <v>419</v>
      </c>
      <c r="J16" s="90"/>
      <c r="K16" s="90"/>
      <c r="L16" s="86"/>
      <c r="M16" s="68"/>
      <c r="N16" s="69"/>
      <c r="O16" s="69"/>
      <c r="P16" s="69"/>
      <c r="Q16" s="69"/>
      <c r="R16" s="69" t="str">
        <f t="shared" si="0"/>
        <v>-x-</v>
      </c>
      <c r="S16" s="70" t="str">
        <f t="shared" si="1"/>
        <v>-x-</v>
      </c>
      <c r="T16" s="86"/>
      <c r="U16" s="68"/>
      <c r="V16" s="69"/>
      <c r="W16" s="69"/>
      <c r="X16" s="69"/>
      <c r="Y16" s="69"/>
      <c r="Z16" s="69" t="str">
        <f t="shared" si="2"/>
        <v>-x-</v>
      </c>
      <c r="AA16" s="70" t="str">
        <f t="shared" si="3"/>
        <v>-x-</v>
      </c>
      <c r="AB16" s="86"/>
      <c r="AC16" s="71"/>
      <c r="AD16" s="72"/>
      <c r="AE16" s="72"/>
      <c r="AF16" s="72"/>
      <c r="AG16" s="72"/>
      <c r="AH16" s="72" t="str">
        <f t="shared" si="4"/>
        <v>-x-</v>
      </c>
      <c r="AI16" s="73" t="str">
        <f t="shared" si="5"/>
        <v>-x-</v>
      </c>
      <c r="AJ16" s="86"/>
      <c r="AK16" s="68"/>
      <c r="AL16" s="69"/>
      <c r="AM16" s="69"/>
      <c r="AN16" s="69"/>
      <c r="AO16" s="69"/>
      <c r="AP16" s="69" t="str">
        <f t="shared" si="6"/>
        <v>-x-</v>
      </c>
      <c r="AQ16" s="74" t="str">
        <f t="shared" si="7"/>
        <v>-x-</v>
      </c>
      <c r="AR16" s="70" t="str">
        <f t="shared" si="8"/>
        <v>-x-</v>
      </c>
      <c r="AS16" s="86"/>
      <c r="AT16" s="68"/>
      <c r="AU16" s="69"/>
      <c r="AV16" s="69"/>
      <c r="AW16" s="69"/>
      <c r="AX16" s="69"/>
      <c r="AY16" s="69" t="str">
        <f t="shared" si="9"/>
        <v>-x-</v>
      </c>
      <c r="AZ16" s="70" t="str">
        <f t="shared" si="10"/>
        <v>-x-</v>
      </c>
      <c r="BA16" s="86"/>
      <c r="BB16" s="75"/>
      <c r="BC16" s="76"/>
      <c r="BD16" s="76"/>
      <c r="BE16" s="76"/>
      <c r="BF16" s="76"/>
      <c r="BG16" s="76" t="str">
        <f t="shared" si="11"/>
        <v>-x-</v>
      </c>
      <c r="BH16" s="77" t="str">
        <f t="shared" si="12"/>
        <v>-x-</v>
      </c>
      <c r="BI16" s="86"/>
    </row>
    <row r="17" spans="1:61" s="1" customFormat="1" ht="15.5" x14ac:dyDescent="0.35">
      <c r="A17" s="32"/>
      <c r="B17" s="46" t="s">
        <v>75</v>
      </c>
      <c r="C17" s="91" t="s">
        <v>466</v>
      </c>
      <c r="D17" s="85" t="s">
        <v>809</v>
      </c>
      <c r="E17" s="85" t="s">
        <v>1155</v>
      </c>
      <c r="F17" s="85" t="s">
        <v>1156</v>
      </c>
      <c r="G17" s="91" t="s">
        <v>1164</v>
      </c>
      <c r="H17" s="91" t="s">
        <v>420</v>
      </c>
      <c r="I17" s="91" t="s">
        <v>422</v>
      </c>
      <c r="J17" s="92">
        <v>848070.66154</v>
      </c>
      <c r="K17" s="92">
        <v>452507.66154</v>
      </c>
      <c r="L17" s="86"/>
      <c r="M17" s="50">
        <v>-11.164666592</v>
      </c>
      <c r="N17" s="51">
        <v>-5.3846932956</v>
      </c>
      <c r="O17" s="51">
        <v>-7.8255786947999999</v>
      </c>
      <c r="P17" s="51">
        <v>-9.0049621615</v>
      </c>
      <c r="Q17" s="51">
        <v>-5.2959876473999996</v>
      </c>
      <c r="R17" s="51">
        <f t="shared" si="0"/>
        <v>-7.8255786947999999</v>
      </c>
      <c r="S17" s="52" t="str">
        <f t="shared" si="1"/>
        <v>-x-</v>
      </c>
      <c r="T17" s="86"/>
      <c r="U17" s="50">
        <v>39.593189872000004</v>
      </c>
      <c r="V17" s="51">
        <v>15.763417167</v>
      </c>
      <c r="W17" s="51">
        <v>7.7094964038000002</v>
      </c>
      <c r="X17" s="51">
        <v>5.6604831862999996</v>
      </c>
      <c r="Y17" s="51">
        <v>4.1206684914</v>
      </c>
      <c r="Z17" s="51">
        <f t="shared" si="2"/>
        <v>7.7094964038000002</v>
      </c>
      <c r="AA17" s="52">
        <f t="shared" si="3"/>
        <v>14.569451024100001</v>
      </c>
      <c r="AB17" s="86"/>
      <c r="AC17" s="56">
        <v>0.28912164328000001</v>
      </c>
      <c r="AD17" s="57">
        <v>0.45980441954000001</v>
      </c>
      <c r="AE17" s="57">
        <v>0.41661163369999998</v>
      </c>
      <c r="AF17" s="57">
        <v>0.38758677894999999</v>
      </c>
      <c r="AG17" s="57">
        <v>0.51833148166999998</v>
      </c>
      <c r="AH17" s="57">
        <f t="shared" si="4"/>
        <v>0.41661163369999998</v>
      </c>
      <c r="AI17" s="58">
        <f t="shared" si="5"/>
        <v>0.41429119142799997</v>
      </c>
      <c r="AJ17" s="86"/>
      <c r="AK17" s="50">
        <v>2.6794915130999999</v>
      </c>
      <c r="AL17" s="51">
        <v>1.3385238442</v>
      </c>
      <c r="AM17" s="51">
        <v>0.92312154531000001</v>
      </c>
      <c r="AN17" s="51">
        <v>0.72097224821999994</v>
      </c>
      <c r="AO17" s="51">
        <v>0.42401734202000002</v>
      </c>
      <c r="AP17" s="51">
        <f t="shared" si="6"/>
        <v>2.6794915130999999</v>
      </c>
      <c r="AQ17" s="60">
        <f t="shared" si="7"/>
        <v>0.15824545065621021</v>
      </c>
      <c r="AR17" s="52">
        <f t="shared" si="8"/>
        <v>1.2172252985699998</v>
      </c>
      <c r="AS17" s="86"/>
      <c r="AT17" s="50">
        <v>2.3441489392000001</v>
      </c>
      <c r="AU17" s="51">
        <v>1.0402422708000001</v>
      </c>
      <c r="AV17" s="51">
        <v>0.83026913528000001</v>
      </c>
      <c r="AW17" s="51">
        <v>0.58466204802999999</v>
      </c>
      <c r="AX17" s="51">
        <v>0.34385074904000001</v>
      </c>
      <c r="AY17" s="51">
        <f t="shared" si="9"/>
        <v>0.83026913528000001</v>
      </c>
      <c r="AZ17" s="52">
        <f t="shared" si="10"/>
        <v>1.0286346284700003</v>
      </c>
      <c r="BA17" s="86"/>
      <c r="BB17" s="64">
        <v>1.0865946896000001</v>
      </c>
      <c r="BC17" s="65">
        <v>1.3225495769</v>
      </c>
      <c r="BD17" s="65">
        <v>1.470026788</v>
      </c>
      <c r="BE17" s="65">
        <v>0.98059720612000001</v>
      </c>
      <c r="BF17" s="65">
        <v>0.7850290298</v>
      </c>
      <c r="BG17" s="65">
        <f t="shared" si="11"/>
        <v>1.0865946896000001</v>
      </c>
      <c r="BH17" s="66">
        <f t="shared" si="12"/>
        <v>1.1289594580839999</v>
      </c>
      <c r="BI17" s="86"/>
    </row>
    <row r="18" spans="1:61" s="1" customFormat="1" ht="15.5" x14ac:dyDescent="0.35">
      <c r="A18" s="32"/>
      <c r="B18" s="67" t="s">
        <v>76</v>
      </c>
      <c r="C18" s="89" t="s">
        <v>467</v>
      </c>
      <c r="D18" s="84" t="s">
        <v>810</v>
      </c>
      <c r="E18" s="84" t="s">
        <v>1155</v>
      </c>
      <c r="F18" s="84" t="s">
        <v>1156</v>
      </c>
      <c r="G18" s="89" t="s">
        <v>1165</v>
      </c>
      <c r="H18" s="89" t="s">
        <v>1280</v>
      </c>
      <c r="I18" s="89" t="s">
        <v>36</v>
      </c>
      <c r="J18" s="90">
        <v>647057.90752000001</v>
      </c>
      <c r="K18" s="90">
        <v>606476.90752000001</v>
      </c>
      <c r="L18" s="86"/>
      <c r="M18" s="68">
        <v>7.3087144433000004</v>
      </c>
      <c r="N18" s="69">
        <v>5.7100184574000004</v>
      </c>
      <c r="O18" s="69">
        <v>4.4074427576000001</v>
      </c>
      <c r="P18" s="69">
        <v>2.3173449807000002</v>
      </c>
      <c r="Q18" s="69">
        <v>1.7948064066</v>
      </c>
      <c r="R18" s="69">
        <f t="shared" si="0"/>
        <v>4.4074427576000001</v>
      </c>
      <c r="S18" s="70">
        <f t="shared" si="1"/>
        <v>4.3076654091200002</v>
      </c>
      <c r="T18" s="86"/>
      <c r="U18" s="68">
        <v>3.7165858806999998</v>
      </c>
      <c r="V18" s="69">
        <v>2.5120068336000001</v>
      </c>
      <c r="W18" s="69">
        <v>2.987060724</v>
      </c>
      <c r="X18" s="69">
        <v>1.4771920198999999</v>
      </c>
      <c r="Y18" s="69">
        <v>1.1724824823</v>
      </c>
      <c r="Z18" s="69">
        <f t="shared" si="2"/>
        <v>2.5120068336000001</v>
      </c>
      <c r="AA18" s="70">
        <f t="shared" si="3"/>
        <v>2.3730655880999998</v>
      </c>
      <c r="AB18" s="86"/>
      <c r="AC18" s="71">
        <v>0.53079422178000002</v>
      </c>
      <c r="AD18" s="72">
        <v>0.43746552839000002</v>
      </c>
      <c r="AE18" s="72">
        <v>0.43975118434999999</v>
      </c>
      <c r="AF18" s="72">
        <v>0.34963971120999998</v>
      </c>
      <c r="AG18" s="72">
        <v>0.40711724631000001</v>
      </c>
      <c r="AH18" s="72">
        <f t="shared" si="4"/>
        <v>0.43746552839000002</v>
      </c>
      <c r="AI18" s="73">
        <f t="shared" si="5"/>
        <v>0.43295357840799997</v>
      </c>
      <c r="AJ18" s="86"/>
      <c r="AK18" s="68">
        <v>0.37103912139</v>
      </c>
      <c r="AL18" s="69">
        <v>0.43720132869</v>
      </c>
      <c r="AM18" s="69">
        <v>0.40548132583000002</v>
      </c>
      <c r="AN18" s="69">
        <v>0.49919637472</v>
      </c>
      <c r="AO18" s="69">
        <v>0.38663248630000002</v>
      </c>
      <c r="AP18" s="69">
        <f t="shared" si="6"/>
        <v>0.49919637472</v>
      </c>
      <c r="AQ18" s="74">
        <f t="shared" si="7"/>
        <v>0.77450980391606961</v>
      </c>
      <c r="AR18" s="70">
        <f t="shared" si="8"/>
        <v>0.41991012738600003</v>
      </c>
      <c r="AS18" s="86"/>
      <c r="AT18" s="68">
        <v>0.1085322033</v>
      </c>
      <c r="AU18" s="69">
        <v>0.11941377458000001</v>
      </c>
      <c r="AV18" s="69">
        <v>0.11617092885999999</v>
      </c>
      <c r="AW18" s="69">
        <v>0.14006570538999999</v>
      </c>
      <c r="AX18" s="69">
        <v>0.10848226202</v>
      </c>
      <c r="AY18" s="69">
        <f t="shared" si="9"/>
        <v>0.11617092885999999</v>
      </c>
      <c r="AZ18" s="70">
        <f t="shared" si="10"/>
        <v>0.11853297483</v>
      </c>
      <c r="BA18" s="86"/>
      <c r="BB18" s="75"/>
      <c r="BC18" s="76"/>
      <c r="BD18" s="76"/>
      <c r="BE18" s="76">
        <v>1.4062160106999999</v>
      </c>
      <c r="BF18" s="76">
        <v>1.3084351993000001</v>
      </c>
      <c r="BG18" s="76">
        <f t="shared" si="11"/>
        <v>1.357325605</v>
      </c>
      <c r="BH18" s="77">
        <f t="shared" si="12"/>
        <v>1.357325605</v>
      </c>
      <c r="BI18" s="86"/>
    </row>
    <row r="19" spans="1:61" s="1" customFormat="1" ht="15.5" x14ac:dyDescent="0.35">
      <c r="A19" s="32"/>
      <c r="B19" s="46" t="s">
        <v>77</v>
      </c>
      <c r="C19" s="91" t="s">
        <v>468</v>
      </c>
      <c r="D19" s="85" t="s">
        <v>811</v>
      </c>
      <c r="E19" s="85" t="s">
        <v>1155</v>
      </c>
      <c r="F19" s="85" t="s">
        <v>1156</v>
      </c>
      <c r="G19" s="91" t="s">
        <v>1166</v>
      </c>
      <c r="H19" s="91" t="s">
        <v>420</v>
      </c>
      <c r="I19" s="91" t="s">
        <v>8</v>
      </c>
      <c r="J19" s="92">
        <v>13412781.979</v>
      </c>
      <c r="K19" s="92">
        <v>15090234.979</v>
      </c>
      <c r="L19" s="86"/>
      <c r="M19" s="50">
        <v>28.965620773000001</v>
      </c>
      <c r="N19" s="51">
        <v>4.4514148252999997</v>
      </c>
      <c r="O19" s="51">
        <v>13.980806898999999</v>
      </c>
      <c r="P19" s="51">
        <v>17.056696443</v>
      </c>
      <c r="Q19" s="51">
        <v>18.174971218</v>
      </c>
      <c r="R19" s="51">
        <f t="shared" si="0"/>
        <v>17.056696443</v>
      </c>
      <c r="S19" s="52">
        <f t="shared" si="1"/>
        <v>16.525902031660003</v>
      </c>
      <c r="T19" s="86"/>
      <c r="U19" s="50">
        <v>4.5101510930000002</v>
      </c>
      <c r="V19" s="51">
        <v>2.2399074615000001</v>
      </c>
      <c r="W19" s="51">
        <v>3.1743154094000001</v>
      </c>
      <c r="X19" s="51">
        <v>5.7420623032</v>
      </c>
      <c r="Y19" s="51">
        <v>6.1691079551000003</v>
      </c>
      <c r="Z19" s="51">
        <f t="shared" si="2"/>
        <v>4.5101510930000002</v>
      </c>
      <c r="AA19" s="52">
        <f t="shared" si="3"/>
        <v>4.3671088444399997</v>
      </c>
      <c r="AB19" s="86"/>
      <c r="AC19" s="56">
        <v>0</v>
      </c>
      <c r="AD19" s="57">
        <v>0</v>
      </c>
      <c r="AE19" s="57">
        <v>0</v>
      </c>
      <c r="AF19" s="57">
        <v>0</v>
      </c>
      <c r="AG19" s="57">
        <v>0</v>
      </c>
      <c r="AH19" s="57">
        <f t="shared" si="4"/>
        <v>0</v>
      </c>
      <c r="AI19" s="58">
        <f t="shared" si="5"/>
        <v>0</v>
      </c>
      <c r="AJ19" s="86"/>
      <c r="AK19" s="50">
        <v>0.66416454831000005</v>
      </c>
      <c r="AL19" s="51">
        <v>1.0489805312</v>
      </c>
      <c r="AM19" s="51">
        <v>0.68660878049999996</v>
      </c>
      <c r="AN19" s="51">
        <v>1.0772310483</v>
      </c>
      <c r="AO19" s="51">
        <v>1.1478567004</v>
      </c>
      <c r="AP19" s="51">
        <f t="shared" si="6"/>
        <v>1.1478567004</v>
      </c>
      <c r="AQ19" s="60">
        <f t="shared" si="7"/>
        <v>1</v>
      </c>
      <c r="AR19" s="52">
        <f t="shared" si="8"/>
        <v>0.92496832174200017</v>
      </c>
      <c r="AS19" s="86"/>
      <c r="AT19" s="50">
        <v>4.0627470712999996</v>
      </c>
      <c r="AU19" s="51">
        <v>5.5587138519000003</v>
      </c>
      <c r="AV19" s="51">
        <v>3.5643391195</v>
      </c>
      <c r="AW19" s="51">
        <v>4.9764213866000002</v>
      </c>
      <c r="AX19" s="51">
        <v>5.3026865885000003</v>
      </c>
      <c r="AY19" s="51">
        <f t="shared" si="9"/>
        <v>4.9764213866000002</v>
      </c>
      <c r="AZ19" s="52">
        <f t="shared" si="10"/>
        <v>4.6929816035599998</v>
      </c>
      <c r="BA19" s="86"/>
      <c r="BB19" s="64">
        <v>1.2351823288999999</v>
      </c>
      <c r="BC19" s="65">
        <v>1.2963841423</v>
      </c>
      <c r="BD19" s="65">
        <v>1.2764356315000001</v>
      </c>
      <c r="BE19" s="65">
        <v>1.3954311183999999</v>
      </c>
      <c r="BF19" s="65">
        <v>1.2629915334999999</v>
      </c>
      <c r="BG19" s="65">
        <f t="shared" si="11"/>
        <v>1.2764356315000001</v>
      </c>
      <c r="BH19" s="66">
        <f t="shared" si="12"/>
        <v>1.29328495092</v>
      </c>
      <c r="BI19" s="86"/>
    </row>
    <row r="20" spans="1:61" s="1" customFormat="1" ht="15.5" x14ac:dyDescent="0.35">
      <c r="A20" s="32"/>
      <c r="B20" s="67" t="s">
        <v>78</v>
      </c>
      <c r="C20" s="89" t="s">
        <v>469</v>
      </c>
      <c r="D20" s="84" t="s">
        <v>812</v>
      </c>
      <c r="E20" s="84" t="s">
        <v>1155</v>
      </c>
      <c r="F20" s="84" t="s">
        <v>1156</v>
      </c>
      <c r="G20" s="89" t="s">
        <v>1167</v>
      </c>
      <c r="H20" s="89" t="s">
        <v>1281</v>
      </c>
      <c r="I20" s="89" t="s">
        <v>61</v>
      </c>
      <c r="J20" s="90">
        <v>8434030.8420000002</v>
      </c>
      <c r="K20" s="90">
        <v>7754237.8420000002</v>
      </c>
      <c r="L20" s="86"/>
      <c r="M20" s="68">
        <v>82.021415751000006</v>
      </c>
      <c r="N20" s="69">
        <v>-3.6579893532000001</v>
      </c>
      <c r="O20" s="69">
        <v>39.807107766000001</v>
      </c>
      <c r="P20" s="69">
        <v>14.216218925</v>
      </c>
      <c r="Q20" s="69">
        <v>14.025716829</v>
      </c>
      <c r="R20" s="69">
        <f t="shared" si="0"/>
        <v>14.216218925</v>
      </c>
      <c r="S20" s="70">
        <f t="shared" si="1"/>
        <v>22.683014506666666</v>
      </c>
      <c r="T20" s="86"/>
      <c r="U20" s="68">
        <v>26.655505272999999</v>
      </c>
      <c r="V20" s="69">
        <v>-4.2196334955000001</v>
      </c>
      <c r="W20" s="69">
        <v>13.445451624</v>
      </c>
      <c r="X20" s="69">
        <v>9.6385962753999994</v>
      </c>
      <c r="Y20" s="69">
        <v>9.8611111212000004</v>
      </c>
      <c r="Z20" s="69">
        <f t="shared" si="2"/>
        <v>9.8611111212000004</v>
      </c>
      <c r="AA20" s="70">
        <f t="shared" si="3"/>
        <v>14.900166073400001</v>
      </c>
      <c r="AB20" s="86"/>
      <c r="AC20" s="71">
        <v>0.12303665225</v>
      </c>
      <c r="AD20" s="72">
        <v>0.17636987861</v>
      </c>
      <c r="AE20" s="72">
        <v>0.25716311132000003</v>
      </c>
      <c r="AF20" s="72">
        <v>0.14041012686000001</v>
      </c>
      <c r="AG20" s="72">
        <v>0.13743765239</v>
      </c>
      <c r="AH20" s="72">
        <f t="shared" si="4"/>
        <v>0.14041012686000001</v>
      </c>
      <c r="AI20" s="73">
        <f t="shared" si="5"/>
        <v>0.166883484286</v>
      </c>
      <c r="AJ20" s="86"/>
      <c r="AK20" s="68">
        <v>1.7660675109999999</v>
      </c>
      <c r="AL20" s="69">
        <v>1.8333189961</v>
      </c>
      <c r="AM20" s="69">
        <v>1.0660375541</v>
      </c>
      <c r="AN20" s="69">
        <v>2.4349564622000002</v>
      </c>
      <c r="AO20" s="69">
        <v>2.4023272299</v>
      </c>
      <c r="AP20" s="69">
        <f t="shared" si="6"/>
        <v>2.4349564622000002</v>
      </c>
      <c r="AQ20" s="74">
        <f t="shared" si="7"/>
        <v>0.98659966500159946</v>
      </c>
      <c r="AR20" s="70">
        <f t="shared" si="8"/>
        <v>1.9005415506600003</v>
      </c>
      <c r="AS20" s="86"/>
      <c r="AT20" s="68">
        <v>2.3823061762000002</v>
      </c>
      <c r="AU20" s="69">
        <v>1.8285509153999999</v>
      </c>
      <c r="AV20" s="69">
        <v>1.0462527519</v>
      </c>
      <c r="AW20" s="69">
        <v>1.7714209134000001</v>
      </c>
      <c r="AX20" s="69">
        <v>1.7476832796999999</v>
      </c>
      <c r="AY20" s="69">
        <f t="shared" si="9"/>
        <v>1.7714209134000001</v>
      </c>
      <c r="AZ20" s="70">
        <f t="shared" si="10"/>
        <v>1.7552428073200002</v>
      </c>
      <c r="BA20" s="86"/>
      <c r="BB20" s="75">
        <v>0.93214425699000003</v>
      </c>
      <c r="BC20" s="76">
        <v>1.0159346457</v>
      </c>
      <c r="BD20" s="76">
        <v>0.95081579283999995</v>
      </c>
      <c r="BE20" s="76">
        <v>1.4224107741000001</v>
      </c>
      <c r="BF20" s="76">
        <v>1.4236444626</v>
      </c>
      <c r="BG20" s="76">
        <f t="shared" si="11"/>
        <v>1.0159346457</v>
      </c>
      <c r="BH20" s="77">
        <f t="shared" si="12"/>
        <v>1.148989986446</v>
      </c>
      <c r="BI20" s="86"/>
    </row>
    <row r="21" spans="1:61" s="1" customFormat="1" ht="15.5" x14ac:dyDescent="0.35">
      <c r="A21" s="32"/>
      <c r="B21" s="46" t="s">
        <v>79</v>
      </c>
      <c r="C21" s="91" t="s">
        <v>470</v>
      </c>
      <c r="D21" s="85" t="s">
        <v>813</v>
      </c>
      <c r="E21" s="85" t="s">
        <v>1155</v>
      </c>
      <c r="F21" s="85" t="s">
        <v>1156</v>
      </c>
      <c r="G21" s="91" t="s">
        <v>1168</v>
      </c>
      <c r="H21" s="91" t="s">
        <v>1231</v>
      </c>
      <c r="I21" s="91" t="s">
        <v>423</v>
      </c>
      <c r="J21" s="92">
        <v>759526.38471999997</v>
      </c>
      <c r="K21" s="92">
        <v>179703.38472</v>
      </c>
      <c r="L21" s="86"/>
      <c r="M21" s="50">
        <v>-0.38123291412999999</v>
      </c>
      <c r="N21" s="51">
        <v>-0.21703328008</v>
      </c>
      <c r="O21" s="51">
        <v>7.5949184377999996</v>
      </c>
      <c r="P21" s="51">
        <v>-1.4296211990000001</v>
      </c>
      <c r="Q21" s="51">
        <v>-1.4296211990000001</v>
      </c>
      <c r="R21" s="51">
        <f t="shared" si="0"/>
        <v>-0.38123291412999999</v>
      </c>
      <c r="S21" s="52">
        <f t="shared" si="1"/>
        <v>7.5949184377999996</v>
      </c>
      <c r="T21" s="86"/>
      <c r="U21" s="50">
        <v>-5.8045072461</v>
      </c>
      <c r="V21" s="51">
        <v>-5.7479092677999999</v>
      </c>
      <c r="W21" s="51">
        <v>5.8320158412999996</v>
      </c>
      <c r="X21" s="51">
        <v>5.5169270783000002</v>
      </c>
      <c r="Y21" s="51">
        <v>5.5169270783000002</v>
      </c>
      <c r="Z21" s="51">
        <f t="shared" si="2"/>
        <v>5.5169270783000002</v>
      </c>
      <c r="AA21" s="52">
        <f t="shared" si="3"/>
        <v>5.6219566659666667</v>
      </c>
      <c r="AB21" s="86"/>
      <c r="AC21" s="56">
        <v>0.86777790030000002</v>
      </c>
      <c r="AD21" s="57">
        <v>0.89611332299000002</v>
      </c>
      <c r="AE21" s="57">
        <v>0.53969414974999996</v>
      </c>
      <c r="AF21" s="57">
        <v>0.80705072155000002</v>
      </c>
      <c r="AG21" s="57">
        <v>0.80705072155000002</v>
      </c>
      <c r="AH21" s="57">
        <f t="shared" si="4"/>
        <v>0.80705072155000002</v>
      </c>
      <c r="AI21" s="58">
        <f t="shared" si="5"/>
        <v>0.78353736322799994</v>
      </c>
      <c r="AJ21" s="86"/>
      <c r="AK21" s="50">
        <v>-0.39467574798999999</v>
      </c>
      <c r="AL21" s="51">
        <v>-0.17735673211</v>
      </c>
      <c r="AM21" s="51">
        <v>-8.8807034319000007</v>
      </c>
      <c r="AN21" s="51">
        <v>-0.96861563727</v>
      </c>
      <c r="AO21" s="51">
        <v>-0.96861563727</v>
      </c>
      <c r="AP21" s="51">
        <f t="shared" si="6"/>
        <v>-0.17735673211</v>
      </c>
      <c r="AQ21" s="60">
        <f t="shared" si="7"/>
        <v>5.461397634848427</v>
      </c>
      <c r="AR21" s="52" t="str">
        <f t="shared" si="8"/>
        <v>-x-</v>
      </c>
      <c r="AS21" s="86"/>
      <c r="AT21" s="50">
        <v>0.59093014080999995</v>
      </c>
      <c r="AU21" s="51">
        <v>0.26728025079000001</v>
      </c>
      <c r="AV21" s="51">
        <v>0.74003657055000005</v>
      </c>
      <c r="AW21" s="51">
        <v>0.30721258081000002</v>
      </c>
      <c r="AX21" s="51">
        <v>0.30721258081000002</v>
      </c>
      <c r="AY21" s="51">
        <f t="shared" si="9"/>
        <v>0.30721258081000002</v>
      </c>
      <c r="AZ21" s="52">
        <f t="shared" si="10"/>
        <v>0.44253442475400001</v>
      </c>
      <c r="BA21" s="86"/>
      <c r="BB21" s="64"/>
      <c r="BC21" s="65"/>
      <c r="BD21" s="65"/>
      <c r="BE21" s="65">
        <v>1.1683128918000001</v>
      </c>
      <c r="BF21" s="65">
        <v>1.0385442523999999</v>
      </c>
      <c r="BG21" s="65">
        <f t="shared" si="11"/>
        <v>1.1034285720999999</v>
      </c>
      <c r="BH21" s="66">
        <f t="shared" si="12"/>
        <v>1.1034285720999999</v>
      </c>
      <c r="BI21" s="86"/>
    </row>
    <row r="22" spans="1:61" s="1" customFormat="1" ht="15.5" x14ac:dyDescent="0.35">
      <c r="A22" s="32"/>
      <c r="B22" s="67" t="s">
        <v>80</v>
      </c>
      <c r="C22" s="89" t="s">
        <v>471</v>
      </c>
      <c r="D22" s="84" t="s">
        <v>814</v>
      </c>
      <c r="E22" s="84" t="s">
        <v>1155</v>
      </c>
      <c r="F22" s="84" t="s">
        <v>1156</v>
      </c>
      <c r="G22" s="89" t="s">
        <v>1161</v>
      </c>
      <c r="H22" s="89" t="s">
        <v>1276</v>
      </c>
      <c r="I22" s="89" t="s">
        <v>17</v>
      </c>
      <c r="J22" s="90">
        <v>24738252.033</v>
      </c>
      <c r="K22" s="90">
        <v>11942818.033</v>
      </c>
      <c r="L22" s="86"/>
      <c r="M22" s="68">
        <v>9.0099877537000008</v>
      </c>
      <c r="N22" s="69">
        <v>13.835836974999999</v>
      </c>
      <c r="O22" s="69">
        <v>7.7100334415000003</v>
      </c>
      <c r="P22" s="69">
        <v>8.6097450051000006</v>
      </c>
      <c r="Q22" s="69">
        <v>9.1764967235999997</v>
      </c>
      <c r="R22" s="69">
        <f t="shared" si="0"/>
        <v>9.0099877537000008</v>
      </c>
      <c r="S22" s="70">
        <f t="shared" si="1"/>
        <v>9.6684199797800012</v>
      </c>
      <c r="T22" s="86"/>
      <c r="U22" s="68">
        <v>6.8209290056</v>
      </c>
      <c r="V22" s="69">
        <v>8.7060914233000002</v>
      </c>
      <c r="W22" s="69">
        <v>6.902404518</v>
      </c>
      <c r="X22" s="69">
        <v>7.2603511972000003</v>
      </c>
      <c r="Y22" s="69">
        <v>7.4957335939999998</v>
      </c>
      <c r="Z22" s="69">
        <f t="shared" si="2"/>
        <v>7.2603511972000003</v>
      </c>
      <c r="AA22" s="70">
        <f t="shared" si="3"/>
        <v>7.4371019476200004</v>
      </c>
      <c r="AB22" s="86"/>
      <c r="AC22" s="71">
        <v>0.58864823535999999</v>
      </c>
      <c r="AD22" s="72">
        <v>0.55172679266000002</v>
      </c>
      <c r="AE22" s="72">
        <v>0.59885160112000002</v>
      </c>
      <c r="AF22" s="72">
        <v>0.53039548038999995</v>
      </c>
      <c r="AG22" s="72">
        <v>0.51361509482000001</v>
      </c>
      <c r="AH22" s="72">
        <f t="shared" si="4"/>
        <v>0.55172679266000002</v>
      </c>
      <c r="AI22" s="73">
        <f t="shared" si="5"/>
        <v>0.55664744087000007</v>
      </c>
      <c r="AJ22" s="86"/>
      <c r="AK22" s="68">
        <v>1.1893205641</v>
      </c>
      <c r="AL22" s="69">
        <v>1.3055385698999999</v>
      </c>
      <c r="AM22" s="69">
        <v>1.0162205211999999</v>
      </c>
      <c r="AN22" s="69">
        <v>1.1420530429</v>
      </c>
      <c r="AO22" s="69">
        <v>1.2172307077</v>
      </c>
      <c r="AP22" s="69">
        <f t="shared" si="6"/>
        <v>1.3055385698999999</v>
      </c>
      <c r="AQ22" s="74">
        <f t="shared" si="7"/>
        <v>0.93235905530790708</v>
      </c>
      <c r="AR22" s="70">
        <f t="shared" si="8"/>
        <v>1.1740726811599997</v>
      </c>
      <c r="AS22" s="86"/>
      <c r="AT22" s="68">
        <v>2.1585805210000002</v>
      </c>
      <c r="AU22" s="69">
        <v>2.8999811616</v>
      </c>
      <c r="AV22" s="69">
        <v>2.0923469805999999</v>
      </c>
      <c r="AW22" s="69">
        <v>2.3797024679000001</v>
      </c>
      <c r="AX22" s="69">
        <v>2.5363505988999999</v>
      </c>
      <c r="AY22" s="69">
        <f t="shared" si="9"/>
        <v>2.3797024679000001</v>
      </c>
      <c r="AZ22" s="70">
        <f t="shared" si="10"/>
        <v>2.4133923460000002</v>
      </c>
      <c r="BA22" s="86"/>
      <c r="BB22" s="75">
        <v>0.61436615214000001</v>
      </c>
      <c r="BC22" s="76">
        <v>0.58556458056000005</v>
      </c>
      <c r="BD22" s="76">
        <v>0.57595531313000004</v>
      </c>
      <c r="BE22" s="76">
        <v>0.63505570741999995</v>
      </c>
      <c r="BF22" s="76">
        <v>0.59255432648999995</v>
      </c>
      <c r="BG22" s="76">
        <f t="shared" si="11"/>
        <v>0.59255432648999995</v>
      </c>
      <c r="BH22" s="77">
        <f t="shared" si="12"/>
        <v>0.60069921594799991</v>
      </c>
      <c r="BI22" s="86"/>
    </row>
    <row r="23" spans="1:61" s="1" customFormat="1" ht="15.5" x14ac:dyDescent="0.35">
      <c r="A23" s="32"/>
      <c r="B23" s="46" t="s">
        <v>81</v>
      </c>
      <c r="C23" s="91" t="s">
        <v>472</v>
      </c>
      <c r="D23" s="85" t="s">
        <v>815</v>
      </c>
      <c r="E23" s="85" t="s">
        <v>1155</v>
      </c>
      <c r="F23" s="85" t="s">
        <v>1156</v>
      </c>
      <c r="G23" s="91" t="s">
        <v>9</v>
      </c>
      <c r="H23" s="91" t="s">
        <v>1277</v>
      </c>
      <c r="I23" s="91" t="s">
        <v>9</v>
      </c>
      <c r="J23" s="92"/>
      <c r="K23" s="92">
        <v>4696005.0476000002</v>
      </c>
      <c r="L23" s="86"/>
      <c r="M23" s="50">
        <v>1.6672547245</v>
      </c>
      <c r="N23" s="51">
        <v>3.9590647630000002</v>
      </c>
      <c r="O23" s="51">
        <v>4.2562696599000001</v>
      </c>
      <c r="P23" s="51">
        <v>3.9449116297</v>
      </c>
      <c r="Q23" s="51">
        <v>4.2481713230000002</v>
      </c>
      <c r="R23" s="51">
        <f t="shared" si="0"/>
        <v>3.9590647630000002</v>
      </c>
      <c r="S23" s="52">
        <f t="shared" si="1"/>
        <v>3.61513442002</v>
      </c>
      <c r="T23" s="86"/>
      <c r="U23" s="50"/>
      <c r="V23" s="51"/>
      <c r="W23" s="51"/>
      <c r="X23" s="51"/>
      <c r="Y23" s="51"/>
      <c r="Z23" s="51" t="str">
        <f t="shared" si="2"/>
        <v>-x-</v>
      </c>
      <c r="AA23" s="52" t="str">
        <f t="shared" si="3"/>
        <v>-x-</v>
      </c>
      <c r="AB23" s="86"/>
      <c r="AC23" s="56"/>
      <c r="AD23" s="57"/>
      <c r="AE23" s="57"/>
      <c r="AF23" s="57"/>
      <c r="AG23" s="57"/>
      <c r="AH23" s="57" t="str">
        <f t="shared" si="4"/>
        <v>-x-</v>
      </c>
      <c r="AI23" s="58" t="str">
        <f t="shared" si="5"/>
        <v>-x-</v>
      </c>
      <c r="AJ23" s="86"/>
      <c r="AK23" s="50">
        <v>0.57837080218000003</v>
      </c>
      <c r="AL23" s="51">
        <v>0.90519220424000002</v>
      </c>
      <c r="AM23" s="51">
        <v>0.73773465632000002</v>
      </c>
      <c r="AN23" s="51">
        <v>0.60892748334000002</v>
      </c>
      <c r="AO23" s="51">
        <v>0.65573795191999995</v>
      </c>
      <c r="AP23" s="51">
        <f t="shared" si="6"/>
        <v>0.90519220424000002</v>
      </c>
      <c r="AQ23" s="60">
        <f t="shared" si="7"/>
        <v>0.72441847029665707</v>
      </c>
      <c r="AR23" s="52">
        <f t="shared" si="8"/>
        <v>0.69719261960000001</v>
      </c>
      <c r="AS23" s="86"/>
      <c r="AT23" s="50"/>
      <c r="AU23" s="51"/>
      <c r="AV23" s="51"/>
      <c r="AW23" s="51"/>
      <c r="AX23" s="51"/>
      <c r="AY23" s="51" t="str">
        <f t="shared" si="9"/>
        <v>-x-</v>
      </c>
      <c r="AZ23" s="52" t="str">
        <f t="shared" si="10"/>
        <v>-x-</v>
      </c>
      <c r="BA23" s="86"/>
      <c r="BB23" s="64">
        <v>0.53135465860999997</v>
      </c>
      <c r="BC23" s="65">
        <v>0.48672816609000003</v>
      </c>
      <c r="BD23" s="65">
        <v>0.50355236977999995</v>
      </c>
      <c r="BE23" s="65">
        <v>0.43509806214000002</v>
      </c>
      <c r="BF23" s="65">
        <v>0.44663843609999998</v>
      </c>
      <c r="BG23" s="65">
        <f t="shared" si="11"/>
        <v>0.48672816609000003</v>
      </c>
      <c r="BH23" s="66">
        <f t="shared" si="12"/>
        <v>0.48067433854399999</v>
      </c>
      <c r="BI23" s="86"/>
    </row>
    <row r="24" spans="1:61" s="1" customFormat="1" ht="15.5" x14ac:dyDescent="0.35">
      <c r="A24" s="32"/>
      <c r="B24" s="67" t="s">
        <v>82</v>
      </c>
      <c r="C24" s="89" t="s">
        <v>4</v>
      </c>
      <c r="D24" s="84" t="s">
        <v>816</v>
      </c>
      <c r="E24" s="84" t="s">
        <v>1155</v>
      </c>
      <c r="F24" s="84" t="s">
        <v>1156</v>
      </c>
      <c r="G24" s="89" t="s">
        <v>1169</v>
      </c>
      <c r="H24" s="89" t="s">
        <v>1282</v>
      </c>
      <c r="I24" s="89" t="s">
        <v>5</v>
      </c>
      <c r="J24" s="90">
        <v>209379271.36000001</v>
      </c>
      <c r="K24" s="90">
        <v>225216261.36000001</v>
      </c>
      <c r="L24" s="86"/>
      <c r="M24" s="68">
        <v>15.809269116999999</v>
      </c>
      <c r="N24" s="69">
        <v>14.906295175</v>
      </c>
      <c r="O24" s="69">
        <v>12.797539773</v>
      </c>
      <c r="P24" s="69">
        <v>13.981322560000001</v>
      </c>
      <c r="Q24" s="69">
        <v>14.471616849</v>
      </c>
      <c r="R24" s="69">
        <f t="shared" si="0"/>
        <v>14.471616849</v>
      </c>
      <c r="S24" s="70">
        <f t="shared" si="1"/>
        <v>14.3932086948</v>
      </c>
      <c r="T24" s="86"/>
      <c r="U24" s="68">
        <v>9.2454426471000009</v>
      </c>
      <c r="V24" s="69">
        <v>8.1624073604999996</v>
      </c>
      <c r="W24" s="69">
        <v>5.5024984429000003</v>
      </c>
      <c r="X24" s="69">
        <v>6.6226963169999999</v>
      </c>
      <c r="Y24" s="69">
        <v>6.8827217462999997</v>
      </c>
      <c r="Z24" s="69">
        <f t="shared" si="2"/>
        <v>6.8827217462999997</v>
      </c>
      <c r="AA24" s="70">
        <f t="shared" si="3"/>
        <v>7.2831533027600006</v>
      </c>
      <c r="AB24" s="86"/>
      <c r="AC24" s="71">
        <v>1.6229210075E-2</v>
      </c>
      <c r="AD24" s="72">
        <v>1.5932693433000002E-2</v>
      </c>
      <c r="AE24" s="72">
        <v>1.8356036457E-2</v>
      </c>
      <c r="AF24" s="72">
        <v>1.5406876137E-2</v>
      </c>
      <c r="AG24" s="72">
        <v>1.3602421537E-2</v>
      </c>
      <c r="AH24" s="72">
        <f t="shared" si="4"/>
        <v>1.5932693433000002E-2</v>
      </c>
      <c r="AI24" s="73">
        <f t="shared" si="5"/>
        <v>1.5905447527800001E-2</v>
      </c>
      <c r="AJ24" s="86"/>
      <c r="AK24" s="68">
        <v>2.7889479201</v>
      </c>
      <c r="AL24" s="69">
        <v>2.7382788266999998</v>
      </c>
      <c r="AM24" s="69">
        <v>1.8718669412</v>
      </c>
      <c r="AN24" s="69">
        <v>2.462007807</v>
      </c>
      <c r="AO24" s="69">
        <v>2.4989101772</v>
      </c>
      <c r="AP24" s="69">
        <f t="shared" si="6"/>
        <v>2.7889479201</v>
      </c>
      <c r="AQ24" s="74">
        <f t="shared" si="7"/>
        <v>0.89600460417001959</v>
      </c>
      <c r="AR24" s="70">
        <f t="shared" si="8"/>
        <v>2.4720023344399999</v>
      </c>
      <c r="AS24" s="86"/>
      <c r="AT24" s="68">
        <v>2.8675558324999999</v>
      </c>
      <c r="AU24" s="69">
        <v>2.711045666</v>
      </c>
      <c r="AV24" s="69">
        <v>2.0654624349000001</v>
      </c>
      <c r="AW24" s="69">
        <v>2.4563913901999999</v>
      </c>
      <c r="AX24" s="69">
        <v>2.5556722968000001</v>
      </c>
      <c r="AY24" s="69">
        <f t="shared" si="9"/>
        <v>2.5556722968000001</v>
      </c>
      <c r="AZ24" s="70">
        <f t="shared" si="10"/>
        <v>2.5312255240799999</v>
      </c>
      <c r="BA24" s="86"/>
      <c r="BB24" s="75">
        <v>0.68033646829000005</v>
      </c>
      <c r="BC24" s="76">
        <v>0.66942758134000002</v>
      </c>
      <c r="BD24" s="76">
        <v>0.65468437813000002</v>
      </c>
      <c r="BE24" s="76">
        <v>0.58980786695999998</v>
      </c>
      <c r="BF24" s="76">
        <v>0.52179557208000005</v>
      </c>
      <c r="BG24" s="76">
        <f t="shared" si="11"/>
        <v>0.65468437813000002</v>
      </c>
      <c r="BH24" s="77">
        <f t="shared" si="12"/>
        <v>0.62321037336000007</v>
      </c>
      <c r="BI24" s="86"/>
    </row>
    <row r="25" spans="1:61" s="1" customFormat="1" ht="15.5" x14ac:dyDescent="0.35">
      <c r="A25" s="32"/>
      <c r="B25" s="46" t="s">
        <v>83</v>
      </c>
      <c r="C25" s="91" t="s">
        <v>473</v>
      </c>
      <c r="D25" s="85" t="s">
        <v>817</v>
      </c>
      <c r="E25" s="85" t="s">
        <v>1155</v>
      </c>
      <c r="F25" s="85" t="s">
        <v>1156</v>
      </c>
      <c r="G25" s="91" t="s">
        <v>1170</v>
      </c>
      <c r="H25" s="91" t="s">
        <v>420</v>
      </c>
      <c r="I25" s="91" t="s">
        <v>41</v>
      </c>
      <c r="J25" s="92">
        <v>7779576.3891000003</v>
      </c>
      <c r="K25" s="92">
        <v>350037.38909999997</v>
      </c>
      <c r="L25" s="86"/>
      <c r="M25" s="50">
        <v>37.005421253000002</v>
      </c>
      <c r="N25" s="51">
        <v>-34.896263263999998</v>
      </c>
      <c r="O25" s="51">
        <v>-74.967331520000002</v>
      </c>
      <c r="P25" s="51">
        <v>-1.7435657073999999</v>
      </c>
      <c r="Q25" s="51">
        <v>-1.3561066612999999</v>
      </c>
      <c r="R25" s="51">
        <f t="shared" si="0"/>
        <v>-1.7435657073999999</v>
      </c>
      <c r="S25" s="52">
        <f t="shared" si="1"/>
        <v>37.005421253000002</v>
      </c>
      <c r="T25" s="86"/>
      <c r="U25" s="50">
        <v>6.4912001348999997</v>
      </c>
      <c r="V25" s="51">
        <v>5.9371344895</v>
      </c>
      <c r="W25" s="51">
        <v>15.452147606</v>
      </c>
      <c r="X25" s="51">
        <v>3.7136105169000002</v>
      </c>
      <c r="Y25" s="51">
        <v>3.6664759756</v>
      </c>
      <c r="Z25" s="51">
        <f t="shared" si="2"/>
        <v>5.9371344895</v>
      </c>
      <c r="AA25" s="52">
        <f t="shared" si="3"/>
        <v>7.0521137445799997</v>
      </c>
      <c r="AB25" s="86"/>
      <c r="AC25" s="56">
        <v>0.75053741701999999</v>
      </c>
      <c r="AD25" s="57">
        <v>0.72442841472999997</v>
      </c>
      <c r="AE25" s="57">
        <v>0.28911789014</v>
      </c>
      <c r="AF25" s="57">
        <v>0.96083591008000002</v>
      </c>
      <c r="AG25" s="57">
        <v>0.96927160795</v>
      </c>
      <c r="AH25" s="57">
        <f t="shared" si="4"/>
        <v>0.75053741701999999</v>
      </c>
      <c r="AI25" s="58">
        <f t="shared" si="5"/>
        <v>0.73883824798400011</v>
      </c>
      <c r="AJ25" s="86"/>
      <c r="AK25" s="50">
        <v>2.2367085411000001</v>
      </c>
      <c r="AL25" s="51">
        <v>1.5576880844000001</v>
      </c>
      <c r="AM25" s="51">
        <v>13.316745503</v>
      </c>
      <c r="AN25" s="51">
        <v>0.41163247131000003</v>
      </c>
      <c r="AO25" s="51">
        <v>0.32015858879999998</v>
      </c>
      <c r="AP25" s="51">
        <f t="shared" si="6"/>
        <v>13.316745503</v>
      </c>
      <c r="AQ25" s="60">
        <f t="shared" si="7"/>
        <v>2.4041804262751328E-2</v>
      </c>
      <c r="AR25" s="52">
        <f t="shared" si="8"/>
        <v>3.5685866377219995</v>
      </c>
      <c r="AS25" s="86"/>
      <c r="AT25" s="50">
        <v>0.62281898637999999</v>
      </c>
      <c r="AU25" s="51">
        <v>0.40678469886000002</v>
      </c>
      <c r="AV25" s="51">
        <v>3.3624558402</v>
      </c>
      <c r="AW25" s="51">
        <v>6.1775748525999999E-2</v>
      </c>
      <c r="AX25" s="51">
        <v>4.8047804409E-2</v>
      </c>
      <c r="AY25" s="51">
        <f t="shared" si="9"/>
        <v>0.40678469886000002</v>
      </c>
      <c r="AZ25" s="52">
        <f t="shared" si="10"/>
        <v>0.90037661567500016</v>
      </c>
      <c r="BA25" s="86"/>
      <c r="BB25" s="64"/>
      <c r="BC25" s="65"/>
      <c r="BD25" s="65"/>
      <c r="BE25" s="65">
        <v>1.1473663864999999</v>
      </c>
      <c r="BF25" s="65">
        <v>1.0216626897000001</v>
      </c>
      <c r="BG25" s="65">
        <f t="shared" si="11"/>
        <v>1.0845145381000001</v>
      </c>
      <c r="BH25" s="66">
        <f t="shared" si="12"/>
        <v>1.0845145381000001</v>
      </c>
      <c r="BI25" s="86"/>
    </row>
    <row r="26" spans="1:61" s="1" customFormat="1" ht="15.5" x14ac:dyDescent="0.35">
      <c r="A26" s="32"/>
      <c r="B26" s="67" t="s">
        <v>84</v>
      </c>
      <c r="C26" s="89" t="s">
        <v>58</v>
      </c>
      <c r="D26" s="84" t="s">
        <v>818</v>
      </c>
      <c r="E26" s="84" t="s">
        <v>1155</v>
      </c>
      <c r="F26" s="84" t="s">
        <v>1156</v>
      </c>
      <c r="G26" s="89" t="s">
        <v>1171</v>
      </c>
      <c r="H26" s="89" t="s">
        <v>1280</v>
      </c>
      <c r="I26" s="89" t="s">
        <v>6</v>
      </c>
      <c r="J26" s="90">
        <v>2060369.1307999999</v>
      </c>
      <c r="K26" s="90">
        <v>1119369.1307999999</v>
      </c>
      <c r="L26" s="86"/>
      <c r="M26" s="68">
        <v>-0.67128032815000005</v>
      </c>
      <c r="N26" s="69">
        <v>-0.36148551899999998</v>
      </c>
      <c r="O26" s="69">
        <v>6.8644241012999999E-2</v>
      </c>
      <c r="P26" s="69">
        <v>-3.7906043377</v>
      </c>
      <c r="Q26" s="69">
        <v>-4.1305025824000001</v>
      </c>
      <c r="R26" s="69">
        <f t="shared" si="0"/>
        <v>-0.67128032815000005</v>
      </c>
      <c r="S26" s="70">
        <f t="shared" si="1"/>
        <v>6.8644241012999999E-2</v>
      </c>
      <c r="T26" s="86"/>
      <c r="U26" s="68">
        <v>-4.0931252581999997</v>
      </c>
      <c r="V26" s="69">
        <v>-7.2543848428000004</v>
      </c>
      <c r="W26" s="69">
        <v>1.1286228334999999</v>
      </c>
      <c r="X26" s="69">
        <v>1.7280565981</v>
      </c>
      <c r="Y26" s="69">
        <v>1.8089281218</v>
      </c>
      <c r="Z26" s="69">
        <f t="shared" si="2"/>
        <v>1.1286228334999999</v>
      </c>
      <c r="AA26" s="70">
        <f t="shared" si="3"/>
        <v>1.5552025178</v>
      </c>
      <c r="AB26" s="86"/>
      <c r="AC26" s="71">
        <v>0.72315152084000001</v>
      </c>
      <c r="AD26" s="72">
        <v>0.96626334441999995</v>
      </c>
      <c r="AE26" s="72">
        <v>0.58938045493000002</v>
      </c>
      <c r="AF26" s="72">
        <v>0.66010281488</v>
      </c>
      <c r="AG26" s="72">
        <v>0.64057917230000005</v>
      </c>
      <c r="AH26" s="72">
        <f t="shared" si="4"/>
        <v>0.66010281488</v>
      </c>
      <c r="AI26" s="73">
        <f t="shared" si="5"/>
        <v>0.71589546147400007</v>
      </c>
      <c r="AJ26" s="86"/>
      <c r="AK26" s="68">
        <v>-0.32660073954000002</v>
      </c>
      <c r="AL26" s="69">
        <v>-2.8467767735E-2</v>
      </c>
      <c r="AM26" s="69">
        <v>0.24980159026000001</v>
      </c>
      <c r="AN26" s="69">
        <v>0.21585552958000001</v>
      </c>
      <c r="AO26" s="69">
        <v>0.23521099616999999</v>
      </c>
      <c r="AP26" s="69">
        <f t="shared" si="6"/>
        <v>0.24980159026000001</v>
      </c>
      <c r="AQ26" s="74">
        <f t="shared" si="7"/>
        <v>0.94159126819483518</v>
      </c>
      <c r="AR26" s="70">
        <f t="shared" si="8"/>
        <v>0.23362270533666665</v>
      </c>
      <c r="AS26" s="86"/>
      <c r="AT26" s="68">
        <v>0.33582444236999998</v>
      </c>
      <c r="AU26" s="69">
        <v>5.4965540032999999E-2</v>
      </c>
      <c r="AV26" s="69">
        <v>3.9615510477000002E-2</v>
      </c>
      <c r="AW26" s="69">
        <v>8.3482631086E-2</v>
      </c>
      <c r="AX26" s="69">
        <v>9.0968403074000004E-2</v>
      </c>
      <c r="AY26" s="69">
        <f t="shared" si="9"/>
        <v>8.3482631086E-2</v>
      </c>
      <c r="AZ26" s="70">
        <f t="shared" si="10"/>
        <v>0.12097130540800001</v>
      </c>
      <c r="BA26" s="86"/>
      <c r="BB26" s="75">
        <v>1.1814841209</v>
      </c>
      <c r="BC26" s="76">
        <v>1.2057254405</v>
      </c>
      <c r="BD26" s="76">
        <v>0.64895822503</v>
      </c>
      <c r="BE26" s="76">
        <v>0.51106417403000004</v>
      </c>
      <c r="BF26" s="76">
        <v>0.82021913675000002</v>
      </c>
      <c r="BG26" s="76">
        <f t="shared" si="11"/>
        <v>0.82021913675000002</v>
      </c>
      <c r="BH26" s="77">
        <f t="shared" si="12"/>
        <v>0.87349021944199978</v>
      </c>
      <c r="BI26" s="86"/>
    </row>
    <row r="27" spans="1:61" s="1" customFormat="1" ht="15.5" x14ac:dyDescent="0.35">
      <c r="A27" s="32"/>
      <c r="B27" s="46" t="s">
        <v>85</v>
      </c>
      <c r="C27" s="91" t="s">
        <v>474</v>
      </c>
      <c r="D27" s="85" t="s">
        <v>819</v>
      </c>
      <c r="E27" s="85" t="s">
        <v>1155</v>
      </c>
      <c r="F27" s="85" t="s">
        <v>1156</v>
      </c>
      <c r="G27" s="91" t="s">
        <v>1161</v>
      </c>
      <c r="H27" s="91" t="s">
        <v>1276</v>
      </c>
      <c r="I27" s="91" t="s">
        <v>17</v>
      </c>
      <c r="J27" s="92"/>
      <c r="K27" s="92"/>
      <c r="L27" s="86"/>
      <c r="M27" s="50">
        <v>-33.131929016000001</v>
      </c>
      <c r="N27" s="51">
        <v>-18.640781026999999</v>
      </c>
      <c r="O27" s="51">
        <v>3.9772211874000001</v>
      </c>
      <c r="P27" s="51">
        <v>-413.10519878000002</v>
      </c>
      <c r="Q27" s="51"/>
      <c r="R27" s="51">
        <f t="shared" si="0"/>
        <v>-25.886355021500002</v>
      </c>
      <c r="S27" s="52">
        <f t="shared" si="1"/>
        <v>3.9772211874000001</v>
      </c>
      <c r="T27" s="86"/>
      <c r="U27" s="50">
        <v>6.0243562245</v>
      </c>
      <c r="V27" s="51">
        <v>6.8897146308000004</v>
      </c>
      <c r="W27" s="51">
        <v>4.0135759950000001</v>
      </c>
      <c r="X27" s="51">
        <v>5.5185508040000002</v>
      </c>
      <c r="Y27" s="51"/>
      <c r="Z27" s="51">
        <f t="shared" si="2"/>
        <v>5.7714535142500001</v>
      </c>
      <c r="AA27" s="52">
        <f t="shared" si="3"/>
        <v>5.6115494135750001</v>
      </c>
      <c r="AB27" s="86"/>
      <c r="AC27" s="56">
        <v>0.61481278021999997</v>
      </c>
      <c r="AD27" s="57">
        <v>0.61287708573999999</v>
      </c>
      <c r="AE27" s="57">
        <v>0.61646842483999997</v>
      </c>
      <c r="AF27" s="57">
        <v>0.49082276863000002</v>
      </c>
      <c r="AG27" s="57"/>
      <c r="AH27" s="57">
        <f t="shared" si="4"/>
        <v>0.61384493297999998</v>
      </c>
      <c r="AI27" s="58">
        <f t="shared" si="5"/>
        <v>0.5837452648575</v>
      </c>
      <c r="AJ27" s="86"/>
      <c r="AK27" s="50">
        <v>0.61900687502999996</v>
      </c>
      <c r="AL27" s="51">
        <v>0.70395103429000006</v>
      </c>
      <c r="AM27" s="51">
        <v>0.34904449742999999</v>
      </c>
      <c r="AN27" s="51">
        <v>0.45853855354</v>
      </c>
      <c r="AO27" s="51"/>
      <c r="AP27" s="51">
        <f t="shared" si="6"/>
        <v>0.70395103429000006</v>
      </c>
      <c r="AQ27" s="60">
        <f t="shared" si="7"/>
        <v>0</v>
      </c>
      <c r="AR27" s="52">
        <f t="shared" si="8"/>
        <v>0.53263524007249996</v>
      </c>
      <c r="AS27" s="86"/>
      <c r="AT27" s="50">
        <v>0.39584507524000001</v>
      </c>
      <c r="AU27" s="51">
        <v>0.45828920231999998</v>
      </c>
      <c r="AV27" s="51">
        <v>0.30490620182</v>
      </c>
      <c r="AW27" s="51">
        <v>0.38228982092000002</v>
      </c>
      <c r="AX27" s="51"/>
      <c r="AY27" s="51">
        <f t="shared" si="9"/>
        <v>0.38906744808000004</v>
      </c>
      <c r="AZ27" s="52">
        <f t="shared" si="10"/>
        <v>0.38533257507500002</v>
      </c>
      <c r="BA27" s="86"/>
      <c r="BB27" s="64"/>
      <c r="BC27" s="65"/>
      <c r="BD27" s="65"/>
      <c r="BE27" s="65"/>
      <c r="BF27" s="65"/>
      <c r="BG27" s="65" t="str">
        <f t="shared" si="11"/>
        <v>-x-</v>
      </c>
      <c r="BH27" s="66" t="str">
        <f t="shared" si="12"/>
        <v>-x-</v>
      </c>
      <c r="BI27" s="86"/>
    </row>
    <row r="28" spans="1:61" s="1" customFormat="1" ht="15.5" x14ac:dyDescent="0.35">
      <c r="A28" s="32"/>
      <c r="B28" s="67" t="s">
        <v>86</v>
      </c>
      <c r="C28" s="89" t="s">
        <v>475</v>
      </c>
      <c r="D28" s="84" t="s">
        <v>820</v>
      </c>
      <c r="E28" s="84" t="s">
        <v>1155</v>
      </c>
      <c r="F28" s="84" t="s">
        <v>1156</v>
      </c>
      <c r="G28" s="89" t="s">
        <v>1172</v>
      </c>
      <c r="H28" s="89" t="s">
        <v>420</v>
      </c>
      <c r="I28" s="89" t="s">
        <v>23</v>
      </c>
      <c r="J28" s="90">
        <v>5997880.7737999996</v>
      </c>
      <c r="K28" s="90">
        <v>1473653.7738000001</v>
      </c>
      <c r="L28" s="86"/>
      <c r="M28" s="68">
        <v>-14.436289107</v>
      </c>
      <c r="N28" s="69">
        <v>-5.1045878077999998</v>
      </c>
      <c r="O28" s="69">
        <v>7.0044229733999996</v>
      </c>
      <c r="P28" s="69">
        <v>10.103263655999999</v>
      </c>
      <c r="Q28" s="69">
        <v>11.90414751</v>
      </c>
      <c r="R28" s="69">
        <f t="shared" si="0"/>
        <v>7.0044229733999996</v>
      </c>
      <c r="S28" s="70">
        <f t="shared" si="1"/>
        <v>9.6706113798000004</v>
      </c>
      <c r="T28" s="86"/>
      <c r="U28" s="68">
        <v>6.4155954606999996</v>
      </c>
      <c r="V28" s="69">
        <v>5.9771815301000002</v>
      </c>
      <c r="W28" s="69">
        <v>3.9662047155</v>
      </c>
      <c r="X28" s="69">
        <v>4.0398768843999999</v>
      </c>
      <c r="Y28" s="69">
        <v>4.1958333063</v>
      </c>
      <c r="Z28" s="69">
        <f t="shared" si="2"/>
        <v>4.1958333063</v>
      </c>
      <c r="AA28" s="70">
        <f t="shared" si="3"/>
        <v>4.9189383794000001</v>
      </c>
      <c r="AB28" s="86"/>
      <c r="AC28" s="71">
        <v>0.79396522284000004</v>
      </c>
      <c r="AD28" s="72">
        <v>0.75190272907</v>
      </c>
      <c r="AE28" s="72">
        <v>0.89896479120999995</v>
      </c>
      <c r="AF28" s="72">
        <v>0.81996742922999999</v>
      </c>
      <c r="AG28" s="72">
        <v>0.79447249095000005</v>
      </c>
      <c r="AH28" s="72">
        <f t="shared" si="4"/>
        <v>0.79447249095000005</v>
      </c>
      <c r="AI28" s="73">
        <f t="shared" si="5"/>
        <v>0.81185453265999996</v>
      </c>
      <c r="AJ28" s="86"/>
      <c r="AK28" s="68">
        <v>0.52746925485999996</v>
      </c>
      <c r="AL28" s="69">
        <v>0.70000213844000003</v>
      </c>
      <c r="AM28" s="69">
        <v>0.26240311379999998</v>
      </c>
      <c r="AN28" s="69">
        <v>0.54367982473999998</v>
      </c>
      <c r="AO28" s="69">
        <v>0.64058952160000004</v>
      </c>
      <c r="AP28" s="69">
        <f t="shared" si="6"/>
        <v>0.70000213844000003</v>
      </c>
      <c r="AQ28" s="74">
        <f t="shared" si="7"/>
        <v>0.91512509237128215</v>
      </c>
      <c r="AR28" s="70">
        <f t="shared" si="8"/>
        <v>0.53482877068799994</v>
      </c>
      <c r="AS28" s="86"/>
      <c r="AT28" s="68">
        <v>0.41426182059</v>
      </c>
      <c r="AU28" s="69">
        <v>0.45075068955999997</v>
      </c>
      <c r="AV28" s="69">
        <v>0.15689006502</v>
      </c>
      <c r="AW28" s="69">
        <v>0.31074143847000002</v>
      </c>
      <c r="AX28" s="69">
        <v>0.36613039578000001</v>
      </c>
      <c r="AY28" s="69">
        <f t="shared" si="9"/>
        <v>0.36613039578000001</v>
      </c>
      <c r="AZ28" s="70">
        <f t="shared" si="10"/>
        <v>0.33975488188399999</v>
      </c>
      <c r="BA28" s="86"/>
      <c r="BB28" s="75">
        <v>1.7077114825999999</v>
      </c>
      <c r="BC28" s="76">
        <v>2.0867724608999998</v>
      </c>
      <c r="BD28" s="76">
        <v>2.1072583540999998</v>
      </c>
      <c r="BE28" s="76">
        <v>3.1107335621000001</v>
      </c>
      <c r="BF28" s="76">
        <v>3.2255288343999999</v>
      </c>
      <c r="BG28" s="76">
        <f t="shared" si="11"/>
        <v>2.1072583540999998</v>
      </c>
      <c r="BH28" s="77">
        <f t="shared" si="12"/>
        <v>2.44760093882</v>
      </c>
      <c r="BI28" s="86"/>
    </row>
    <row r="29" spans="1:61" s="1" customFormat="1" ht="15.5" x14ac:dyDescent="0.35">
      <c r="A29" s="32"/>
      <c r="B29" s="46" t="s">
        <v>87</v>
      </c>
      <c r="C29" s="91" t="s">
        <v>476</v>
      </c>
      <c r="D29" s="85" t="s">
        <v>821</v>
      </c>
      <c r="E29" s="85" t="s">
        <v>1155</v>
      </c>
      <c r="F29" s="85" t="s">
        <v>1156</v>
      </c>
      <c r="G29" s="91" t="s">
        <v>1173</v>
      </c>
      <c r="H29" s="91" t="s">
        <v>1280</v>
      </c>
      <c r="I29" s="91" t="s">
        <v>424</v>
      </c>
      <c r="J29" s="92">
        <v>118828.06438</v>
      </c>
      <c r="K29" s="92">
        <v>104192.06438</v>
      </c>
      <c r="L29" s="86"/>
      <c r="M29" s="50">
        <v>-8.7813026579999995</v>
      </c>
      <c r="N29" s="51">
        <v>68.016717814000003</v>
      </c>
      <c r="O29" s="51">
        <v>7.5812156399999999</v>
      </c>
      <c r="P29" s="51">
        <v>-0.1704830738</v>
      </c>
      <c r="Q29" s="51">
        <v>-0.13565319849999999</v>
      </c>
      <c r="R29" s="51">
        <f t="shared" si="0"/>
        <v>-0.13565319849999999</v>
      </c>
      <c r="S29" s="52">
        <f t="shared" si="1"/>
        <v>7.5812156399999999</v>
      </c>
      <c r="T29" s="86"/>
      <c r="U29" s="50">
        <v>2.8005638424999999</v>
      </c>
      <c r="V29" s="51">
        <v>0.96600919792999995</v>
      </c>
      <c r="W29" s="51">
        <v>-2.0490542975000001</v>
      </c>
      <c r="X29" s="51">
        <v>-0.32925198214000001</v>
      </c>
      <c r="Y29" s="51">
        <v>-0.26874813839</v>
      </c>
      <c r="Z29" s="51">
        <f t="shared" si="2"/>
        <v>-0.26874813839</v>
      </c>
      <c r="AA29" s="52">
        <f t="shared" si="3"/>
        <v>1.883286520215</v>
      </c>
      <c r="AB29" s="86"/>
      <c r="AC29" s="56">
        <v>9.4059392469000008E-3</v>
      </c>
      <c r="AD29" s="57">
        <v>4.1269413224000002E-3</v>
      </c>
      <c r="AE29" s="57">
        <v>2.4655497609000002E-3</v>
      </c>
      <c r="AF29" s="57">
        <v>0.42845654559000002</v>
      </c>
      <c r="AG29" s="57">
        <v>0.48510021432</v>
      </c>
      <c r="AH29" s="57">
        <f t="shared" si="4"/>
        <v>9.4059392469000008E-3</v>
      </c>
      <c r="AI29" s="58">
        <f t="shared" si="5"/>
        <v>0.18591103804803999</v>
      </c>
      <c r="AJ29" s="86"/>
      <c r="AK29" s="50">
        <v>0.49908048232000002</v>
      </c>
      <c r="AL29" s="51">
        <v>0.89694556208999998</v>
      </c>
      <c r="AM29" s="51">
        <v>0.87964749528999997</v>
      </c>
      <c r="AN29" s="51">
        <v>1.1177567107999999</v>
      </c>
      <c r="AO29" s="51">
        <v>0.88939781286999997</v>
      </c>
      <c r="AP29" s="51">
        <f t="shared" si="6"/>
        <v>1.1177567107999999</v>
      </c>
      <c r="AQ29" s="60">
        <f t="shared" si="7"/>
        <v>0.79569892470915327</v>
      </c>
      <c r="AR29" s="52">
        <f t="shared" si="8"/>
        <v>0.85656561267399989</v>
      </c>
      <c r="AS29" s="86"/>
      <c r="AT29" s="50">
        <v>2.4395415938</v>
      </c>
      <c r="AU29" s="51">
        <v>4.0645332756999997</v>
      </c>
      <c r="AV29" s="51">
        <v>4.2477468963999998</v>
      </c>
      <c r="AW29" s="51">
        <v>0.87262166940999997</v>
      </c>
      <c r="AX29" s="51">
        <v>0.69434412405000001</v>
      </c>
      <c r="AY29" s="51">
        <f t="shared" si="9"/>
        <v>2.4395415938</v>
      </c>
      <c r="AZ29" s="52">
        <f t="shared" si="10"/>
        <v>2.4637575118720001</v>
      </c>
      <c r="BA29" s="86"/>
      <c r="BB29" s="64"/>
      <c r="BC29" s="65"/>
      <c r="BD29" s="65"/>
      <c r="BE29" s="65">
        <v>1.2401488191000001</v>
      </c>
      <c r="BF29" s="65">
        <v>1.0241895678999999</v>
      </c>
      <c r="BG29" s="65">
        <f t="shared" si="11"/>
        <v>1.1321691935</v>
      </c>
      <c r="BH29" s="66">
        <f t="shared" si="12"/>
        <v>1.1321691935</v>
      </c>
      <c r="BI29" s="86"/>
    </row>
    <row r="30" spans="1:61" s="1" customFormat="1" ht="15.5" x14ac:dyDescent="0.35">
      <c r="A30" s="32"/>
      <c r="B30" s="67" t="s">
        <v>88</v>
      </c>
      <c r="C30" s="89" t="s">
        <v>477</v>
      </c>
      <c r="D30" s="84" t="s">
        <v>822</v>
      </c>
      <c r="E30" s="84" t="s">
        <v>1155</v>
      </c>
      <c r="F30" s="84" t="s">
        <v>1156</v>
      </c>
      <c r="G30" s="89" t="s">
        <v>1174</v>
      </c>
      <c r="H30" s="89" t="s">
        <v>420</v>
      </c>
      <c r="I30" s="89" t="s">
        <v>421</v>
      </c>
      <c r="J30" s="90">
        <v>3502903.9372999999</v>
      </c>
      <c r="K30" s="90">
        <v>1631544.9373000001</v>
      </c>
      <c r="L30" s="86"/>
      <c r="M30" s="68">
        <v>27.317780833</v>
      </c>
      <c r="N30" s="69">
        <v>39.486468057000003</v>
      </c>
      <c r="O30" s="69">
        <v>10.224698802000001</v>
      </c>
      <c r="P30" s="69">
        <v>23.123447571</v>
      </c>
      <c r="Q30" s="69">
        <v>24.310588851999999</v>
      </c>
      <c r="R30" s="69">
        <f t="shared" si="0"/>
        <v>24.310588851999999</v>
      </c>
      <c r="S30" s="70">
        <f t="shared" si="1"/>
        <v>24.892596822999998</v>
      </c>
      <c r="T30" s="86"/>
      <c r="U30" s="68">
        <v>11.495792335000001</v>
      </c>
      <c r="V30" s="69">
        <v>15.457129823000001</v>
      </c>
      <c r="W30" s="69">
        <v>4.9981739063999999</v>
      </c>
      <c r="X30" s="69">
        <v>5.1637908852000001</v>
      </c>
      <c r="Y30" s="69">
        <v>5.2839725721999997</v>
      </c>
      <c r="Z30" s="69">
        <f t="shared" si="2"/>
        <v>5.2839725721999997</v>
      </c>
      <c r="AA30" s="70">
        <f t="shared" si="3"/>
        <v>8.4797719043599997</v>
      </c>
      <c r="AB30" s="86"/>
      <c r="AC30" s="71">
        <v>0.34527521909999997</v>
      </c>
      <c r="AD30" s="72">
        <v>0.26715494162999998</v>
      </c>
      <c r="AE30" s="72">
        <v>0.58739038619999995</v>
      </c>
      <c r="AF30" s="72">
        <v>0.65718791799999998</v>
      </c>
      <c r="AG30" s="72">
        <v>0.64582163328999997</v>
      </c>
      <c r="AH30" s="72">
        <f t="shared" si="4"/>
        <v>0.58739038619999995</v>
      </c>
      <c r="AI30" s="73">
        <f t="shared" si="5"/>
        <v>0.50056601964399994</v>
      </c>
      <c r="AJ30" s="86"/>
      <c r="AK30" s="68">
        <v>3.5024126293000002</v>
      </c>
      <c r="AL30" s="69">
        <v>5.0625599954</v>
      </c>
      <c r="AM30" s="69">
        <v>1.3835648303000001</v>
      </c>
      <c r="AN30" s="69">
        <v>1.2129161858999999</v>
      </c>
      <c r="AO30" s="69">
        <v>1.2751864365000001</v>
      </c>
      <c r="AP30" s="69">
        <f t="shared" si="6"/>
        <v>5.0625599954</v>
      </c>
      <c r="AQ30" s="74">
        <f t="shared" si="7"/>
        <v>0.25188569373176306</v>
      </c>
      <c r="AR30" s="70">
        <f t="shared" si="8"/>
        <v>2.4873280154800002</v>
      </c>
      <c r="AS30" s="86"/>
      <c r="AT30" s="68">
        <v>4.2649715048000001</v>
      </c>
      <c r="AU30" s="69">
        <v>6.1648002125000003</v>
      </c>
      <c r="AV30" s="69">
        <v>0.98541540766000002</v>
      </c>
      <c r="AW30" s="69">
        <v>0.82167400945000002</v>
      </c>
      <c r="AX30" s="69">
        <v>0.86385816618</v>
      </c>
      <c r="AY30" s="69">
        <f t="shared" si="9"/>
        <v>0.98541540766000002</v>
      </c>
      <c r="AZ30" s="70">
        <f t="shared" si="10"/>
        <v>2.6201438601179996</v>
      </c>
      <c r="BA30" s="86"/>
      <c r="BB30" s="75"/>
      <c r="BC30" s="76"/>
      <c r="BD30" s="76"/>
      <c r="BE30" s="76"/>
      <c r="BF30" s="76">
        <v>1.4623977860999999</v>
      </c>
      <c r="BG30" s="76">
        <f t="shared" si="11"/>
        <v>1.4623977860999999</v>
      </c>
      <c r="BH30" s="77">
        <f t="shared" si="12"/>
        <v>1.4623977860999999</v>
      </c>
      <c r="BI30" s="86"/>
    </row>
    <row r="31" spans="1:61" s="1" customFormat="1" ht="15.5" x14ac:dyDescent="0.35">
      <c r="A31" s="32"/>
      <c r="B31" s="46" t="s">
        <v>89</v>
      </c>
      <c r="C31" s="91" t="s">
        <v>478</v>
      </c>
      <c r="D31" s="85" t="s">
        <v>823</v>
      </c>
      <c r="E31" s="85" t="s">
        <v>1155</v>
      </c>
      <c r="F31" s="85" t="s">
        <v>1156</v>
      </c>
      <c r="G31" s="91" t="s">
        <v>1175</v>
      </c>
      <c r="H31" s="91" t="s">
        <v>1280</v>
      </c>
      <c r="I31" s="91" t="s">
        <v>39</v>
      </c>
      <c r="J31" s="92"/>
      <c r="K31" s="92">
        <v>12089167.5</v>
      </c>
      <c r="L31" s="86"/>
      <c r="M31" s="50"/>
      <c r="N31" s="51"/>
      <c r="O31" s="51"/>
      <c r="P31" s="51"/>
      <c r="Q31" s="51"/>
      <c r="R31" s="51" t="str">
        <f t="shared" si="0"/>
        <v>-x-</v>
      </c>
      <c r="S31" s="52" t="str">
        <f t="shared" si="1"/>
        <v>-x-</v>
      </c>
      <c r="T31" s="86"/>
      <c r="U31" s="50"/>
      <c r="V31" s="51"/>
      <c r="W31" s="51"/>
      <c r="X31" s="51"/>
      <c r="Y31" s="51"/>
      <c r="Z31" s="51" t="str">
        <f t="shared" si="2"/>
        <v>-x-</v>
      </c>
      <c r="AA31" s="52" t="str">
        <f t="shared" si="3"/>
        <v>-x-</v>
      </c>
      <c r="AB31" s="86"/>
      <c r="AC31" s="56">
        <v>0.23708119124999999</v>
      </c>
      <c r="AD31" s="57"/>
      <c r="AE31" s="57"/>
      <c r="AF31" s="57"/>
      <c r="AG31" s="57"/>
      <c r="AH31" s="57">
        <f t="shared" si="4"/>
        <v>0.23708119124999999</v>
      </c>
      <c r="AI31" s="58">
        <f t="shared" si="5"/>
        <v>0.23708119124999999</v>
      </c>
      <c r="AJ31" s="86"/>
      <c r="AK31" s="50">
        <v>10.914377822000001</v>
      </c>
      <c r="AL31" s="51"/>
      <c r="AM31" s="51"/>
      <c r="AN31" s="51"/>
      <c r="AO31" s="51"/>
      <c r="AP31" s="51">
        <f t="shared" si="6"/>
        <v>10.914377822000001</v>
      </c>
      <c r="AQ31" s="60">
        <f t="shared" si="7"/>
        <v>0</v>
      </c>
      <c r="AR31" s="52">
        <f t="shared" si="8"/>
        <v>10.914377822000001</v>
      </c>
      <c r="AS31" s="86"/>
      <c r="AT31" s="50"/>
      <c r="AU31" s="51"/>
      <c r="AV31" s="51"/>
      <c r="AW31" s="51"/>
      <c r="AX31" s="51"/>
      <c r="AY31" s="51" t="str">
        <f t="shared" si="9"/>
        <v>-x-</v>
      </c>
      <c r="AZ31" s="52" t="str">
        <f t="shared" si="10"/>
        <v>-x-</v>
      </c>
      <c r="BA31" s="86"/>
      <c r="BB31" s="64"/>
      <c r="BC31" s="65"/>
      <c r="BD31" s="65"/>
      <c r="BE31" s="65">
        <v>1.9774588829999999</v>
      </c>
      <c r="BF31" s="65">
        <v>1.3880666651</v>
      </c>
      <c r="BG31" s="65">
        <f t="shared" si="11"/>
        <v>1.68276277405</v>
      </c>
      <c r="BH31" s="66">
        <f t="shared" si="12"/>
        <v>1.68276277405</v>
      </c>
      <c r="BI31" s="86"/>
    </row>
    <row r="32" spans="1:61" s="1" customFormat="1" ht="15.5" x14ac:dyDescent="0.35">
      <c r="A32" s="32"/>
      <c r="B32" s="67" t="s">
        <v>90</v>
      </c>
      <c r="C32" s="89" t="s">
        <v>479</v>
      </c>
      <c r="D32" s="84" t="s">
        <v>824</v>
      </c>
      <c r="E32" s="84" t="s">
        <v>1155</v>
      </c>
      <c r="F32" s="84" t="s">
        <v>1156</v>
      </c>
      <c r="G32" s="89" t="s">
        <v>1176</v>
      </c>
      <c r="H32" s="89" t="s">
        <v>420</v>
      </c>
      <c r="I32" s="89" t="s">
        <v>420</v>
      </c>
      <c r="J32" s="90">
        <v>52448.52</v>
      </c>
      <c r="K32" s="90">
        <v>52167.519999999997</v>
      </c>
      <c r="L32" s="86"/>
      <c r="M32" s="68"/>
      <c r="N32" s="69"/>
      <c r="O32" s="69">
        <v>-14.778414841</v>
      </c>
      <c r="P32" s="69">
        <v>-10.742287395</v>
      </c>
      <c r="Q32" s="69">
        <v>-12.27689988</v>
      </c>
      <c r="R32" s="69">
        <f t="shared" si="0"/>
        <v>-12.27689988</v>
      </c>
      <c r="S32" s="70" t="str">
        <f t="shared" si="1"/>
        <v>-x-</v>
      </c>
      <c r="T32" s="86"/>
      <c r="U32" s="68"/>
      <c r="V32" s="69"/>
      <c r="W32" s="69"/>
      <c r="X32" s="69"/>
      <c r="Y32" s="69"/>
      <c r="Z32" s="69" t="str">
        <f t="shared" si="2"/>
        <v>-x-</v>
      </c>
      <c r="AA32" s="70" t="str">
        <f t="shared" si="3"/>
        <v>-x-</v>
      </c>
      <c r="AB32" s="86"/>
      <c r="AC32" s="71"/>
      <c r="AD32" s="72"/>
      <c r="AE32" s="72">
        <v>3.9784286220999998E-2</v>
      </c>
      <c r="AF32" s="72">
        <v>2.8808155132999998E-2</v>
      </c>
      <c r="AG32" s="72">
        <v>2.5298235177E-2</v>
      </c>
      <c r="AH32" s="72">
        <f t="shared" si="4"/>
        <v>2.8808155132999998E-2</v>
      </c>
      <c r="AI32" s="73">
        <f t="shared" si="5"/>
        <v>3.1296892176999998E-2</v>
      </c>
      <c r="AJ32" s="86"/>
      <c r="AK32" s="68"/>
      <c r="AL32" s="69"/>
      <c r="AM32" s="69">
        <v>1.3909897641</v>
      </c>
      <c r="AN32" s="69">
        <v>2.5151016584999999</v>
      </c>
      <c r="AO32" s="69">
        <v>2.8744018954000001</v>
      </c>
      <c r="AP32" s="69">
        <f t="shared" si="6"/>
        <v>2.8744018954000001</v>
      </c>
      <c r="AQ32" s="74">
        <f t="shared" si="7"/>
        <v>1</v>
      </c>
      <c r="AR32" s="70">
        <f t="shared" si="8"/>
        <v>2.2601644393333333</v>
      </c>
      <c r="AS32" s="86"/>
      <c r="AT32" s="68"/>
      <c r="AU32" s="69"/>
      <c r="AV32" s="69">
        <v>0.56851635153000002</v>
      </c>
      <c r="AW32" s="69">
        <v>1.7539173940999999</v>
      </c>
      <c r="AX32" s="69">
        <v>2.0044770219000001</v>
      </c>
      <c r="AY32" s="69">
        <f t="shared" si="9"/>
        <v>1.7539173940999999</v>
      </c>
      <c r="AZ32" s="70">
        <f t="shared" si="10"/>
        <v>1.4423035891766667</v>
      </c>
      <c r="BA32" s="86"/>
      <c r="BB32" s="75"/>
      <c r="BC32" s="76"/>
      <c r="BD32" s="76"/>
      <c r="BE32" s="76"/>
      <c r="BF32" s="76"/>
      <c r="BG32" s="76" t="str">
        <f t="shared" si="11"/>
        <v>-x-</v>
      </c>
      <c r="BH32" s="77" t="str">
        <f t="shared" si="12"/>
        <v>-x-</v>
      </c>
      <c r="BI32" s="86"/>
    </row>
    <row r="33" spans="1:61" s="1" customFormat="1" ht="15.5" x14ac:dyDescent="0.35">
      <c r="A33" s="32"/>
      <c r="B33" s="46" t="s">
        <v>91</v>
      </c>
      <c r="C33" s="91" t="s">
        <v>480</v>
      </c>
      <c r="D33" s="85" t="s">
        <v>825</v>
      </c>
      <c r="E33" s="85" t="s">
        <v>1155</v>
      </c>
      <c r="F33" s="85" t="s">
        <v>1156</v>
      </c>
      <c r="G33" s="91" t="s">
        <v>1177</v>
      </c>
      <c r="H33" s="91" t="s">
        <v>1283</v>
      </c>
      <c r="I33" s="91" t="s">
        <v>11</v>
      </c>
      <c r="J33" s="92">
        <v>34331555.678999998</v>
      </c>
      <c r="K33" s="92">
        <v>33643139.678999998</v>
      </c>
      <c r="L33" s="86"/>
      <c r="M33" s="50">
        <v>6.3159656444000003</v>
      </c>
      <c r="N33" s="51">
        <v>15.580502834000001</v>
      </c>
      <c r="O33" s="51">
        <v>-36.427281424999997</v>
      </c>
      <c r="P33" s="51">
        <v>-45.178298890999997</v>
      </c>
      <c r="Q33" s="51">
        <v>-66.628437066000004</v>
      </c>
      <c r="R33" s="51">
        <f t="shared" si="0"/>
        <v>-36.427281424999997</v>
      </c>
      <c r="S33" s="52">
        <f t="shared" si="1"/>
        <v>10.948234239200001</v>
      </c>
      <c r="T33" s="86"/>
      <c r="U33" s="50">
        <v>5.7177916096999999</v>
      </c>
      <c r="V33" s="51">
        <v>6.8750593700999998</v>
      </c>
      <c r="W33" s="51">
        <v>5.7897094743000004</v>
      </c>
      <c r="X33" s="51">
        <v>9.2581256938000003</v>
      </c>
      <c r="Y33" s="51">
        <v>13.525013317000001</v>
      </c>
      <c r="Z33" s="51">
        <f t="shared" si="2"/>
        <v>6.8750593700999998</v>
      </c>
      <c r="AA33" s="52">
        <f t="shared" si="3"/>
        <v>8.2331398929800006</v>
      </c>
      <c r="AB33" s="86"/>
      <c r="AC33" s="56">
        <v>0.34098725542000002</v>
      </c>
      <c r="AD33" s="57">
        <v>0.38972257164000002</v>
      </c>
      <c r="AE33" s="57">
        <v>0.33560028853000001</v>
      </c>
      <c r="AF33" s="57">
        <v>9.0227238703999998E-2</v>
      </c>
      <c r="AG33" s="57">
        <v>6.3010062712000006E-2</v>
      </c>
      <c r="AH33" s="57">
        <f t="shared" si="4"/>
        <v>0.33560028853000001</v>
      </c>
      <c r="AI33" s="58">
        <f t="shared" si="5"/>
        <v>0.24390948340120003</v>
      </c>
      <c r="AJ33" s="86"/>
      <c r="AK33" s="50">
        <v>1.3338738164999999</v>
      </c>
      <c r="AL33" s="51">
        <v>1.6593799945000001</v>
      </c>
      <c r="AM33" s="51">
        <v>3.9345553333000001</v>
      </c>
      <c r="AN33" s="51">
        <v>15.601335259000001</v>
      </c>
      <c r="AO33" s="51">
        <v>23.008670313</v>
      </c>
      <c r="AP33" s="51">
        <f t="shared" si="6"/>
        <v>23.008670313</v>
      </c>
      <c r="AQ33" s="60">
        <f t="shared" si="7"/>
        <v>1</v>
      </c>
      <c r="AR33" s="52">
        <f t="shared" si="8"/>
        <v>9.1075629432600014</v>
      </c>
      <c r="AS33" s="86"/>
      <c r="AT33" s="50">
        <v>1.0700470472000001</v>
      </c>
      <c r="AU33" s="51">
        <v>1.2122696202000001</v>
      </c>
      <c r="AV33" s="51">
        <v>1.6843419016000001</v>
      </c>
      <c r="AW33" s="51">
        <v>4.0586810167999996</v>
      </c>
      <c r="AX33" s="51">
        <v>5.9856962156</v>
      </c>
      <c r="AY33" s="51">
        <f t="shared" si="9"/>
        <v>1.6843419016000001</v>
      </c>
      <c r="AZ33" s="52">
        <f t="shared" si="10"/>
        <v>2.8022071602799996</v>
      </c>
      <c r="BA33" s="86"/>
      <c r="BB33" s="64"/>
      <c r="BC33" s="65"/>
      <c r="BD33" s="65"/>
      <c r="BE33" s="65">
        <v>0.90722110124999999</v>
      </c>
      <c r="BF33" s="65">
        <v>0.96574997611000002</v>
      </c>
      <c r="BG33" s="65">
        <f t="shared" si="11"/>
        <v>0.93648553867999995</v>
      </c>
      <c r="BH33" s="66">
        <f t="shared" si="12"/>
        <v>0.93648553867999995</v>
      </c>
      <c r="BI33" s="86"/>
    </row>
    <row r="34" spans="1:61" s="1" customFormat="1" ht="15.5" x14ac:dyDescent="0.35">
      <c r="A34" s="32"/>
      <c r="B34" s="67" t="s">
        <v>92</v>
      </c>
      <c r="C34" s="89" t="s">
        <v>481</v>
      </c>
      <c r="D34" s="84" t="s">
        <v>826</v>
      </c>
      <c r="E34" s="84" t="s">
        <v>1155</v>
      </c>
      <c r="F34" s="84" t="s">
        <v>1156</v>
      </c>
      <c r="G34" s="89" t="s">
        <v>1161</v>
      </c>
      <c r="H34" s="89" t="s">
        <v>1276</v>
      </c>
      <c r="I34" s="89" t="s">
        <v>17</v>
      </c>
      <c r="J34" s="90">
        <v>36057205.359999999</v>
      </c>
      <c r="K34" s="90">
        <v>14487603.359999999</v>
      </c>
      <c r="L34" s="86"/>
      <c r="M34" s="68">
        <v>4.8559336556000003</v>
      </c>
      <c r="N34" s="69">
        <v>-41.896319986000002</v>
      </c>
      <c r="O34" s="69">
        <v>35.241798422000002</v>
      </c>
      <c r="P34" s="69">
        <v>-18.679633248999998</v>
      </c>
      <c r="Q34" s="69">
        <v>-21.827001952</v>
      </c>
      <c r="R34" s="69">
        <f t="shared" si="0"/>
        <v>-18.679633248999998</v>
      </c>
      <c r="S34" s="70">
        <f t="shared" si="1"/>
        <v>20.0488660388</v>
      </c>
      <c r="T34" s="86"/>
      <c r="U34" s="68">
        <v>8.6579367425000004</v>
      </c>
      <c r="V34" s="69">
        <v>9.4165558372000007</v>
      </c>
      <c r="W34" s="69">
        <v>15.192238870000001</v>
      </c>
      <c r="X34" s="69">
        <v>8.0130814395000005</v>
      </c>
      <c r="Y34" s="69">
        <v>8.5058894426999991</v>
      </c>
      <c r="Z34" s="69">
        <f t="shared" si="2"/>
        <v>8.6579367425000004</v>
      </c>
      <c r="AA34" s="70">
        <f t="shared" si="3"/>
        <v>9.9571404663800003</v>
      </c>
      <c r="AB34" s="86"/>
      <c r="AC34" s="71">
        <v>0.28510835074000002</v>
      </c>
      <c r="AD34" s="72">
        <v>0.32534366542999998</v>
      </c>
      <c r="AE34" s="72">
        <v>0.74808910085000002</v>
      </c>
      <c r="AF34" s="72">
        <v>0.66566199159999995</v>
      </c>
      <c r="AG34" s="72">
        <v>0.6301628521</v>
      </c>
      <c r="AH34" s="72">
        <f t="shared" si="4"/>
        <v>0.6301628521</v>
      </c>
      <c r="AI34" s="73">
        <f t="shared" si="5"/>
        <v>0.53087319214399997</v>
      </c>
      <c r="AJ34" s="86"/>
      <c r="AK34" s="68">
        <v>0.96570672489999998</v>
      </c>
      <c r="AL34" s="69">
        <v>1.0760813789000001</v>
      </c>
      <c r="AM34" s="69">
        <v>0.69418785738</v>
      </c>
      <c r="AN34" s="69">
        <v>0.99118900495999995</v>
      </c>
      <c r="AO34" s="69">
        <v>1.1581964194000001</v>
      </c>
      <c r="AP34" s="69">
        <f t="shared" si="6"/>
        <v>1.1581964194000001</v>
      </c>
      <c r="AQ34" s="74">
        <f t="shared" si="7"/>
        <v>1</v>
      </c>
      <c r="AR34" s="70">
        <f t="shared" si="8"/>
        <v>0.97707227710800004</v>
      </c>
      <c r="AS34" s="86"/>
      <c r="AT34" s="68">
        <v>2.3544962273999999</v>
      </c>
      <c r="AU34" s="69">
        <v>2.1530632218000001</v>
      </c>
      <c r="AV34" s="69">
        <v>1.0972159026999999</v>
      </c>
      <c r="AW34" s="69">
        <v>0.94133106242999998</v>
      </c>
      <c r="AX34" s="69">
        <v>1.0999378125999999</v>
      </c>
      <c r="AY34" s="69">
        <f t="shared" si="9"/>
        <v>1.0999378125999999</v>
      </c>
      <c r="AZ34" s="70">
        <f t="shared" si="10"/>
        <v>1.529208845386</v>
      </c>
      <c r="BA34" s="86"/>
      <c r="BB34" s="75"/>
      <c r="BC34" s="76"/>
      <c r="BD34" s="76"/>
      <c r="BE34" s="76"/>
      <c r="BF34" s="76"/>
      <c r="BG34" s="76" t="str">
        <f t="shared" si="11"/>
        <v>-x-</v>
      </c>
      <c r="BH34" s="77" t="str">
        <f t="shared" si="12"/>
        <v>-x-</v>
      </c>
      <c r="BI34" s="86"/>
    </row>
    <row r="35" spans="1:61" s="1" customFormat="1" ht="15.5" x14ac:dyDescent="0.35">
      <c r="A35" s="32"/>
      <c r="B35" s="46" t="s">
        <v>93</v>
      </c>
      <c r="C35" s="91" t="s">
        <v>482</v>
      </c>
      <c r="D35" s="85" t="s">
        <v>827</v>
      </c>
      <c r="E35" s="85" t="s">
        <v>1155</v>
      </c>
      <c r="F35" s="85" t="s">
        <v>1156</v>
      </c>
      <c r="G35" s="91" t="s">
        <v>1178</v>
      </c>
      <c r="H35" s="91" t="s">
        <v>1280</v>
      </c>
      <c r="I35" s="91" t="s">
        <v>425</v>
      </c>
      <c r="J35" s="92">
        <v>3204470.798</v>
      </c>
      <c r="K35" s="92">
        <v>530404.79799999995</v>
      </c>
      <c r="L35" s="86"/>
      <c r="M35" s="50"/>
      <c r="N35" s="51"/>
      <c r="O35" s="51">
        <v>-3.9180002002999998</v>
      </c>
      <c r="P35" s="51">
        <v>-1.6516901344999999</v>
      </c>
      <c r="Q35" s="51">
        <v>-1.8573222395</v>
      </c>
      <c r="R35" s="51">
        <f t="shared" si="0"/>
        <v>-1.8573222395</v>
      </c>
      <c r="S35" s="52" t="str">
        <f t="shared" si="1"/>
        <v>-x-</v>
      </c>
      <c r="T35" s="86"/>
      <c r="U35" s="50"/>
      <c r="V35" s="51"/>
      <c r="W35" s="51">
        <v>7.934817078</v>
      </c>
      <c r="X35" s="51">
        <v>7.3867591447000001</v>
      </c>
      <c r="Y35" s="51">
        <v>7.5246518198999999</v>
      </c>
      <c r="Z35" s="51">
        <f t="shared" si="2"/>
        <v>7.5246518198999999</v>
      </c>
      <c r="AA35" s="52">
        <f t="shared" si="3"/>
        <v>7.6154093475333333</v>
      </c>
      <c r="AB35" s="86"/>
      <c r="AC35" s="56"/>
      <c r="AD35" s="57"/>
      <c r="AE35" s="57">
        <v>0.83887976989000002</v>
      </c>
      <c r="AF35" s="57">
        <v>0.86175664425999998</v>
      </c>
      <c r="AG35" s="57">
        <v>0.84717588303000002</v>
      </c>
      <c r="AH35" s="57">
        <f t="shared" si="4"/>
        <v>0.84717588303000002</v>
      </c>
      <c r="AI35" s="58">
        <f t="shared" si="5"/>
        <v>0.84927076572666671</v>
      </c>
      <c r="AJ35" s="86"/>
      <c r="AK35" s="50"/>
      <c r="AL35" s="51"/>
      <c r="AM35" s="51">
        <v>0.27971336946000003</v>
      </c>
      <c r="AN35" s="51">
        <v>0.23362546813999999</v>
      </c>
      <c r="AO35" s="51">
        <v>0.26271136978999998</v>
      </c>
      <c r="AP35" s="51">
        <f t="shared" si="6"/>
        <v>0.27971336946000003</v>
      </c>
      <c r="AQ35" s="60">
        <f t="shared" si="7"/>
        <v>0.93921634956947819</v>
      </c>
      <c r="AR35" s="52">
        <f t="shared" si="8"/>
        <v>0.25868340246333332</v>
      </c>
      <c r="AS35" s="86"/>
      <c r="AT35" s="50"/>
      <c r="AU35" s="51"/>
      <c r="AV35" s="51">
        <v>3.3764494824999998E-2</v>
      </c>
      <c r="AW35" s="51">
        <v>3.6805828156000003E-2</v>
      </c>
      <c r="AX35" s="51">
        <v>4.1388079853999997E-2</v>
      </c>
      <c r="AY35" s="51">
        <f t="shared" si="9"/>
        <v>3.6805828156000003E-2</v>
      </c>
      <c r="AZ35" s="52">
        <f t="shared" si="10"/>
        <v>3.7319467611666664E-2</v>
      </c>
      <c r="BA35" s="86"/>
      <c r="BB35" s="64"/>
      <c r="BC35" s="65"/>
      <c r="BD35" s="65"/>
      <c r="BE35" s="65"/>
      <c r="BF35" s="65"/>
      <c r="BG35" s="65" t="str">
        <f t="shared" si="11"/>
        <v>-x-</v>
      </c>
      <c r="BH35" s="66" t="str">
        <f t="shared" si="12"/>
        <v>-x-</v>
      </c>
      <c r="BI35" s="86"/>
    </row>
    <row r="36" spans="1:61" s="1" customFormat="1" ht="15.5" x14ac:dyDescent="0.35">
      <c r="A36" s="32"/>
      <c r="B36" s="67" t="s">
        <v>94</v>
      </c>
      <c r="C36" s="89" t="s">
        <v>483</v>
      </c>
      <c r="D36" s="84" t="s">
        <v>828</v>
      </c>
      <c r="E36" s="84" t="s">
        <v>1155</v>
      </c>
      <c r="F36" s="84" t="s">
        <v>1156</v>
      </c>
      <c r="G36" s="89" t="s">
        <v>1161</v>
      </c>
      <c r="H36" s="89" t="s">
        <v>1276</v>
      </c>
      <c r="I36" s="89" t="s">
        <v>17</v>
      </c>
      <c r="J36" s="90">
        <v>222401510.30000001</v>
      </c>
      <c r="K36" s="90">
        <v>175585927.30000001</v>
      </c>
      <c r="L36" s="86"/>
      <c r="M36" s="68">
        <v>22.860096662</v>
      </c>
      <c r="N36" s="69">
        <v>21.244431483</v>
      </c>
      <c r="O36" s="69">
        <v>7.3997252472000001</v>
      </c>
      <c r="P36" s="69">
        <v>17.502921459</v>
      </c>
      <c r="Q36" s="69">
        <v>21.403987532999999</v>
      </c>
      <c r="R36" s="69">
        <f t="shared" si="0"/>
        <v>21.244431483</v>
      </c>
      <c r="S36" s="70">
        <f t="shared" si="1"/>
        <v>18.082232476839998</v>
      </c>
      <c r="T36" s="86"/>
      <c r="U36" s="68">
        <v>11.895915801999999</v>
      </c>
      <c r="V36" s="69">
        <v>6.6900142875000004</v>
      </c>
      <c r="W36" s="69">
        <v>4.0653624307999996</v>
      </c>
      <c r="X36" s="69">
        <v>17.034047401999999</v>
      </c>
      <c r="Y36" s="69">
        <v>19.924778229000001</v>
      </c>
      <c r="Z36" s="69">
        <f t="shared" si="2"/>
        <v>11.895915801999999</v>
      </c>
      <c r="AA36" s="70">
        <f t="shared" si="3"/>
        <v>11.92202363026</v>
      </c>
      <c r="AB36" s="86"/>
      <c r="AC36" s="71">
        <v>0.38103381120000002</v>
      </c>
      <c r="AD36" s="72">
        <v>0.38672755573000001</v>
      </c>
      <c r="AE36" s="72">
        <v>0.49372366699999998</v>
      </c>
      <c r="AF36" s="72">
        <v>0.34140891077000002</v>
      </c>
      <c r="AG36" s="72">
        <v>0.29732376276</v>
      </c>
      <c r="AH36" s="72">
        <f t="shared" si="4"/>
        <v>0.38103381120000002</v>
      </c>
      <c r="AI36" s="73">
        <f t="shared" si="5"/>
        <v>0.38004354149200004</v>
      </c>
      <c r="AJ36" s="86"/>
      <c r="AK36" s="68">
        <v>0.87713589698000005</v>
      </c>
      <c r="AL36" s="69">
        <v>0.85002759652000004</v>
      </c>
      <c r="AM36" s="69">
        <v>0.62949054910000002</v>
      </c>
      <c r="AN36" s="69">
        <v>1.2134112727999999</v>
      </c>
      <c r="AO36" s="69">
        <v>1.4838574131</v>
      </c>
      <c r="AP36" s="69">
        <f t="shared" si="6"/>
        <v>1.4838574131</v>
      </c>
      <c r="AQ36" s="74">
        <f t="shared" si="7"/>
        <v>1</v>
      </c>
      <c r="AR36" s="70">
        <f t="shared" si="8"/>
        <v>1.0107845457</v>
      </c>
      <c r="AS36" s="86"/>
      <c r="AT36" s="68">
        <v>2.4389417547000001</v>
      </c>
      <c r="AU36" s="69">
        <v>2.6011895185</v>
      </c>
      <c r="AV36" s="69">
        <v>1.9112066995999999</v>
      </c>
      <c r="AW36" s="69">
        <v>2.7807178970000002</v>
      </c>
      <c r="AX36" s="69">
        <v>3.4004866753999998</v>
      </c>
      <c r="AY36" s="69">
        <f t="shared" si="9"/>
        <v>2.6011895185</v>
      </c>
      <c r="AZ36" s="70">
        <f t="shared" si="10"/>
        <v>2.6265085090399998</v>
      </c>
      <c r="BA36" s="86"/>
      <c r="BB36" s="75">
        <v>1.1936143004999999</v>
      </c>
      <c r="BC36" s="76">
        <v>1.0207162567000001</v>
      </c>
      <c r="BD36" s="76">
        <v>0.96498948745000002</v>
      </c>
      <c r="BE36" s="76">
        <v>0.98786065975000004</v>
      </c>
      <c r="BF36" s="76">
        <v>0.93309021172999995</v>
      </c>
      <c r="BG36" s="76">
        <f t="shared" si="11"/>
        <v>0.98786065975000004</v>
      </c>
      <c r="BH36" s="77">
        <f t="shared" si="12"/>
        <v>1.0200541832260002</v>
      </c>
      <c r="BI36" s="86"/>
    </row>
    <row r="37" spans="1:61" s="1" customFormat="1" ht="15.5" x14ac:dyDescent="0.35">
      <c r="A37" s="32"/>
      <c r="B37" s="46" t="s">
        <v>95</v>
      </c>
      <c r="C37" s="91" t="s">
        <v>484</v>
      </c>
      <c r="D37" s="85" t="s">
        <v>829</v>
      </c>
      <c r="E37" s="85" t="s">
        <v>1155</v>
      </c>
      <c r="F37" s="85" t="s">
        <v>1156</v>
      </c>
      <c r="G37" s="91" t="s">
        <v>1179</v>
      </c>
      <c r="H37" s="91" t="s">
        <v>1231</v>
      </c>
      <c r="I37" s="91" t="s">
        <v>426</v>
      </c>
      <c r="J37" s="92">
        <v>301350.74105999997</v>
      </c>
      <c r="K37" s="92">
        <v>91196.74106</v>
      </c>
      <c r="L37" s="86"/>
      <c r="M37" s="50">
        <v>-1.0453170075</v>
      </c>
      <c r="N37" s="51">
        <v>-3.6026251173000001</v>
      </c>
      <c r="O37" s="51">
        <v>-0.63776482711000004</v>
      </c>
      <c r="P37" s="51">
        <v>-0.18477381811999999</v>
      </c>
      <c r="Q37" s="51">
        <v>-0.11438379216</v>
      </c>
      <c r="R37" s="51">
        <f t="shared" si="0"/>
        <v>-0.63776482711000004</v>
      </c>
      <c r="S37" s="52" t="str">
        <f t="shared" si="1"/>
        <v>-x-</v>
      </c>
      <c r="T37" s="86"/>
      <c r="U37" s="50">
        <v>-1.8325919664999999</v>
      </c>
      <c r="V37" s="51">
        <v>-6.9615320195999999</v>
      </c>
      <c r="W37" s="51">
        <v>-1.3005087698</v>
      </c>
      <c r="X37" s="51">
        <v>-2.0131098820000002</v>
      </c>
      <c r="Y37" s="51">
        <v>-1.7701523793</v>
      </c>
      <c r="Z37" s="51">
        <f t="shared" si="2"/>
        <v>-1.8325919664999999</v>
      </c>
      <c r="AA37" s="52" t="str">
        <f t="shared" si="3"/>
        <v>-x-</v>
      </c>
      <c r="AB37" s="86"/>
      <c r="AC37" s="56">
        <v>0.38645730456999999</v>
      </c>
      <c r="AD37" s="57">
        <v>0.10494530389999999</v>
      </c>
      <c r="AE37" s="57">
        <v>0.37078174687999998</v>
      </c>
      <c r="AF37" s="57">
        <v>0.64440909679000002</v>
      </c>
      <c r="AG37" s="57">
        <v>0.72483091803999999</v>
      </c>
      <c r="AH37" s="57">
        <f t="shared" si="4"/>
        <v>0.38645730456999999</v>
      </c>
      <c r="AI37" s="58">
        <f t="shared" si="5"/>
        <v>0.44628487403600003</v>
      </c>
      <c r="AJ37" s="86"/>
      <c r="AK37" s="50">
        <v>1.0741611664999999</v>
      </c>
      <c r="AL37" s="51">
        <v>1.0371736611</v>
      </c>
      <c r="AM37" s="51">
        <v>1.3618491046000001</v>
      </c>
      <c r="AN37" s="51">
        <v>1.1143618492</v>
      </c>
      <c r="AO37" s="51">
        <v>0.68984304948999997</v>
      </c>
      <c r="AP37" s="51">
        <f t="shared" si="6"/>
        <v>1.3618491046000001</v>
      </c>
      <c r="AQ37" s="60">
        <f t="shared" si="7"/>
        <v>0.50654881451981382</v>
      </c>
      <c r="AR37" s="52">
        <f t="shared" si="8"/>
        <v>1.0554777661780002</v>
      </c>
      <c r="AS37" s="86"/>
      <c r="AT37" s="50">
        <v>0.21743259332000001</v>
      </c>
      <c r="AU37" s="51">
        <v>0.42583359294000001</v>
      </c>
      <c r="AV37" s="51">
        <v>1.1194890365000001</v>
      </c>
      <c r="AW37" s="51">
        <v>0.32695617312000003</v>
      </c>
      <c r="AX37" s="51">
        <v>0.20240144051</v>
      </c>
      <c r="AY37" s="51">
        <f t="shared" si="9"/>
        <v>0.32695617312000003</v>
      </c>
      <c r="AZ37" s="52">
        <f t="shared" si="10"/>
        <v>0.45842256727800007</v>
      </c>
      <c r="BA37" s="86"/>
      <c r="BB37" s="64">
        <v>1.5057568983</v>
      </c>
      <c r="BC37" s="65">
        <v>1.4129207276</v>
      </c>
      <c r="BD37" s="65">
        <v>1.3305229141999999</v>
      </c>
      <c r="BE37" s="65">
        <v>1.0529804942000001</v>
      </c>
      <c r="BF37" s="65">
        <v>0.96771931410000001</v>
      </c>
      <c r="BG37" s="65">
        <f t="shared" si="11"/>
        <v>1.3305229141999999</v>
      </c>
      <c r="BH37" s="66">
        <f t="shared" si="12"/>
        <v>1.2539800696800001</v>
      </c>
      <c r="BI37" s="86"/>
    </row>
    <row r="38" spans="1:61" s="1" customFormat="1" ht="15.5" x14ac:dyDescent="0.35">
      <c r="A38" s="32"/>
      <c r="B38" s="67" t="s">
        <v>96</v>
      </c>
      <c r="C38" s="89" t="s">
        <v>485</v>
      </c>
      <c r="D38" s="84" t="s">
        <v>830</v>
      </c>
      <c r="E38" s="84" t="s">
        <v>1155</v>
      </c>
      <c r="F38" s="84" t="s">
        <v>1156</v>
      </c>
      <c r="G38" s="89" t="s">
        <v>1162</v>
      </c>
      <c r="H38" s="89" t="s">
        <v>420</v>
      </c>
      <c r="I38" s="89" t="s">
        <v>425</v>
      </c>
      <c r="J38" s="90">
        <v>115900.06879999999</v>
      </c>
      <c r="K38" s="90">
        <v>114913.06879999999</v>
      </c>
      <c r="L38" s="86"/>
      <c r="M38" s="68"/>
      <c r="N38" s="69"/>
      <c r="O38" s="69"/>
      <c r="P38" s="69">
        <v>-10.592269103</v>
      </c>
      <c r="Q38" s="69">
        <v>-8.2671368614999992</v>
      </c>
      <c r="R38" s="69">
        <f t="shared" si="0"/>
        <v>-9.4297029822499994</v>
      </c>
      <c r="S38" s="70" t="str">
        <f t="shared" si="1"/>
        <v>-x-</v>
      </c>
      <c r="T38" s="86"/>
      <c r="U38" s="68"/>
      <c r="V38" s="69"/>
      <c r="W38" s="69"/>
      <c r="X38" s="69">
        <v>-34.025725246999997</v>
      </c>
      <c r="Y38" s="69">
        <v>-28.165265808000001</v>
      </c>
      <c r="Z38" s="69">
        <f t="shared" si="2"/>
        <v>-31.095495527499999</v>
      </c>
      <c r="AA38" s="70" t="str">
        <f t="shared" si="3"/>
        <v>-x-</v>
      </c>
      <c r="AB38" s="86"/>
      <c r="AC38" s="71"/>
      <c r="AD38" s="72"/>
      <c r="AE38" s="72"/>
      <c r="AF38" s="72">
        <v>1.5452069404000001E-2</v>
      </c>
      <c r="AG38" s="72">
        <v>1.8634431170999999E-2</v>
      </c>
      <c r="AH38" s="72">
        <f t="shared" si="4"/>
        <v>1.7043250287499999E-2</v>
      </c>
      <c r="AI38" s="73">
        <f t="shared" si="5"/>
        <v>1.7043250287499999E-2</v>
      </c>
      <c r="AJ38" s="86"/>
      <c r="AK38" s="68"/>
      <c r="AL38" s="69"/>
      <c r="AM38" s="69"/>
      <c r="AN38" s="69">
        <v>0.56056407404999997</v>
      </c>
      <c r="AO38" s="69">
        <v>0.43751342365000001</v>
      </c>
      <c r="AP38" s="69">
        <f t="shared" si="6"/>
        <v>0.56056407404999997</v>
      </c>
      <c r="AQ38" s="74">
        <f t="shared" si="7"/>
        <v>0.7804878048802244</v>
      </c>
      <c r="AR38" s="70">
        <f t="shared" si="8"/>
        <v>0.49903874884999999</v>
      </c>
      <c r="AS38" s="86"/>
      <c r="AT38" s="68"/>
      <c r="AU38" s="69"/>
      <c r="AV38" s="69"/>
      <c r="AW38" s="69">
        <v>36.330045161000001</v>
      </c>
      <c r="AX38" s="69">
        <v>28.355157199000001</v>
      </c>
      <c r="AY38" s="69">
        <f t="shared" si="9"/>
        <v>32.342601180000003</v>
      </c>
      <c r="AZ38" s="70">
        <f t="shared" si="10"/>
        <v>32.342601180000003</v>
      </c>
      <c r="BA38" s="86"/>
      <c r="BB38" s="75"/>
      <c r="BC38" s="76"/>
      <c r="BD38" s="76"/>
      <c r="BE38" s="76"/>
      <c r="BF38" s="76"/>
      <c r="BG38" s="76" t="str">
        <f t="shared" si="11"/>
        <v>-x-</v>
      </c>
      <c r="BH38" s="77" t="str">
        <f t="shared" si="12"/>
        <v>-x-</v>
      </c>
      <c r="BI38" s="86"/>
    </row>
    <row r="39" spans="1:61" s="1" customFormat="1" ht="15.5" x14ac:dyDescent="0.35">
      <c r="A39" s="32"/>
      <c r="B39" s="46" t="s">
        <v>97</v>
      </c>
      <c r="C39" s="91" t="s">
        <v>57</v>
      </c>
      <c r="D39" s="85" t="s">
        <v>831</v>
      </c>
      <c r="E39" s="85" t="s">
        <v>1155</v>
      </c>
      <c r="F39" s="85" t="s">
        <v>1156</v>
      </c>
      <c r="G39" s="91" t="s">
        <v>1180</v>
      </c>
      <c r="H39" s="91" t="s">
        <v>1284</v>
      </c>
      <c r="I39" s="91" t="s">
        <v>27</v>
      </c>
      <c r="J39" s="92">
        <v>47721726.785999998</v>
      </c>
      <c r="K39" s="92">
        <v>12879993.786</v>
      </c>
      <c r="L39" s="86"/>
      <c r="M39" s="50"/>
      <c r="N39" s="51"/>
      <c r="O39" s="51"/>
      <c r="P39" s="51"/>
      <c r="Q39" s="51">
        <v>1.6688372878999999E-5</v>
      </c>
      <c r="R39" s="51">
        <f t="shared" si="0"/>
        <v>1.6688372878999999E-5</v>
      </c>
      <c r="S39" s="52">
        <f t="shared" si="1"/>
        <v>1.6688372878999999E-5</v>
      </c>
      <c r="T39" s="86"/>
      <c r="U39" s="50">
        <v>7.4853035024999999</v>
      </c>
      <c r="V39" s="51">
        <v>7.0206651402000002</v>
      </c>
      <c r="W39" s="51">
        <v>6.1185686090000004</v>
      </c>
      <c r="X39" s="51">
        <v>4.7728520059999999</v>
      </c>
      <c r="Y39" s="51">
        <v>6.5061670405000003</v>
      </c>
      <c r="Z39" s="51">
        <f t="shared" si="2"/>
        <v>6.5061670405000003</v>
      </c>
      <c r="AA39" s="52">
        <f t="shared" si="3"/>
        <v>6.38071125964</v>
      </c>
      <c r="AB39" s="86"/>
      <c r="AC39" s="56">
        <v>0.85849120299000004</v>
      </c>
      <c r="AD39" s="57">
        <v>0.81709271503000003</v>
      </c>
      <c r="AE39" s="57">
        <v>0.96736004189000002</v>
      </c>
      <c r="AF39" s="57">
        <v>0.99538121367999999</v>
      </c>
      <c r="AG39" s="57">
        <v>0.73573893138000002</v>
      </c>
      <c r="AH39" s="57">
        <f t="shared" si="4"/>
        <v>0.85849120299000004</v>
      </c>
      <c r="AI39" s="58">
        <f t="shared" si="5"/>
        <v>0.87481282099400004</v>
      </c>
      <c r="AJ39" s="86"/>
      <c r="AK39" s="50"/>
      <c r="AL39" s="51"/>
      <c r="AM39" s="51"/>
      <c r="AN39" s="51"/>
      <c r="AO39" s="51">
        <v>-9.9891074586999995E-8</v>
      </c>
      <c r="AP39" s="51">
        <f t="shared" si="6"/>
        <v>-9.9891074586999995E-8</v>
      </c>
      <c r="AQ39" s="60">
        <f t="shared" si="7"/>
        <v>1</v>
      </c>
      <c r="AR39" s="52" t="str">
        <f t="shared" si="8"/>
        <v>-x-</v>
      </c>
      <c r="AS39" s="86"/>
      <c r="AT39" s="50"/>
      <c r="AU39" s="51"/>
      <c r="AV39" s="51"/>
      <c r="AW39" s="51"/>
      <c r="AX39" s="51">
        <v>9.6295715212000001E-8</v>
      </c>
      <c r="AY39" s="51">
        <f t="shared" si="9"/>
        <v>9.6295715212000001E-8</v>
      </c>
      <c r="AZ39" s="52">
        <f t="shared" si="10"/>
        <v>9.6295715212000001E-8</v>
      </c>
      <c r="BA39" s="86"/>
      <c r="BB39" s="64"/>
      <c r="BC39" s="65"/>
      <c r="BD39" s="65"/>
      <c r="BE39" s="65"/>
      <c r="BF39" s="65"/>
      <c r="BG39" s="65" t="str">
        <f t="shared" si="11"/>
        <v>-x-</v>
      </c>
      <c r="BH39" s="66" t="str">
        <f t="shared" si="12"/>
        <v>-x-</v>
      </c>
      <c r="BI39" s="86"/>
    </row>
    <row r="40" spans="1:61" s="1" customFormat="1" ht="15.5" x14ac:dyDescent="0.35">
      <c r="A40" s="32"/>
      <c r="B40" s="67" t="s">
        <v>98</v>
      </c>
      <c r="C40" s="89" t="s">
        <v>486</v>
      </c>
      <c r="D40" s="84" t="s">
        <v>832</v>
      </c>
      <c r="E40" s="84" t="s">
        <v>1155</v>
      </c>
      <c r="F40" s="84" t="s">
        <v>1156</v>
      </c>
      <c r="G40" s="89" t="s">
        <v>1167</v>
      </c>
      <c r="H40" s="89" t="s">
        <v>1281</v>
      </c>
      <c r="I40" s="89" t="s">
        <v>56</v>
      </c>
      <c r="J40" s="90">
        <v>6557293.4707000004</v>
      </c>
      <c r="K40" s="90">
        <v>4412070.4707000004</v>
      </c>
      <c r="L40" s="86"/>
      <c r="M40" s="68">
        <v>20.075623393000001</v>
      </c>
      <c r="N40" s="69">
        <v>17.868629055</v>
      </c>
      <c r="O40" s="69">
        <v>13.062458424000001</v>
      </c>
      <c r="P40" s="69">
        <v>5.6674132365999998</v>
      </c>
      <c r="Q40" s="69">
        <v>4.9218195238</v>
      </c>
      <c r="R40" s="69">
        <f t="shared" si="0"/>
        <v>13.062458424000001</v>
      </c>
      <c r="S40" s="70">
        <f t="shared" si="1"/>
        <v>12.319188726479998</v>
      </c>
      <c r="T40" s="86"/>
      <c r="U40" s="68">
        <v>11.936316551000001</v>
      </c>
      <c r="V40" s="69">
        <v>9.6108741955999992</v>
      </c>
      <c r="W40" s="69">
        <v>10.02688056</v>
      </c>
      <c r="X40" s="69">
        <v>3.9361957237</v>
      </c>
      <c r="Y40" s="69">
        <v>3.5720981723</v>
      </c>
      <c r="Z40" s="69">
        <f t="shared" si="2"/>
        <v>9.6108741955999992</v>
      </c>
      <c r="AA40" s="70">
        <f t="shared" si="3"/>
        <v>7.8164730405200018</v>
      </c>
      <c r="AB40" s="86"/>
      <c r="AC40" s="71">
        <v>4.4534126817000003E-2</v>
      </c>
      <c r="AD40" s="72">
        <v>0.13115252129999999</v>
      </c>
      <c r="AE40" s="72">
        <v>0.30297937193000002</v>
      </c>
      <c r="AF40" s="72">
        <v>0.38841442096000001</v>
      </c>
      <c r="AG40" s="72">
        <v>0.42240032586999998</v>
      </c>
      <c r="AH40" s="72">
        <f t="shared" si="4"/>
        <v>0.30297937193000002</v>
      </c>
      <c r="AI40" s="73">
        <f t="shared" si="5"/>
        <v>0.25789615337539995</v>
      </c>
      <c r="AJ40" s="86"/>
      <c r="AK40" s="68">
        <v>3.2489586693999999</v>
      </c>
      <c r="AL40" s="69">
        <v>2.4615923693999999</v>
      </c>
      <c r="AM40" s="69">
        <v>0.79288966627000002</v>
      </c>
      <c r="AN40" s="69">
        <v>0.63686223034</v>
      </c>
      <c r="AO40" s="69">
        <v>0.55307789081000003</v>
      </c>
      <c r="AP40" s="69">
        <f t="shared" si="6"/>
        <v>3.2489586693999999</v>
      </c>
      <c r="AQ40" s="74">
        <f t="shared" si="7"/>
        <v>0.17023235660678301</v>
      </c>
      <c r="AR40" s="70">
        <f t="shared" si="8"/>
        <v>1.538676165244</v>
      </c>
      <c r="AS40" s="86"/>
      <c r="AT40" s="68">
        <v>2.0138993255000002</v>
      </c>
      <c r="AU40" s="69">
        <v>1.4724720566</v>
      </c>
      <c r="AV40" s="69">
        <v>0.53268810309000003</v>
      </c>
      <c r="AW40" s="69">
        <v>0.43694133760999998</v>
      </c>
      <c r="AX40" s="69">
        <v>0.37945819662000002</v>
      </c>
      <c r="AY40" s="69">
        <f t="shared" si="9"/>
        <v>0.53268810309000003</v>
      </c>
      <c r="AZ40" s="70">
        <f t="shared" si="10"/>
        <v>0.96709180388399996</v>
      </c>
      <c r="BA40" s="86"/>
      <c r="BB40" s="75">
        <v>1.0672884958</v>
      </c>
      <c r="BC40" s="76">
        <v>1.1334550460999999</v>
      </c>
      <c r="BD40" s="76">
        <v>1.2009365552</v>
      </c>
      <c r="BE40" s="76">
        <v>1.3544828986999999</v>
      </c>
      <c r="BF40" s="76">
        <v>1.3259247352000001</v>
      </c>
      <c r="BG40" s="76">
        <f t="shared" si="11"/>
        <v>1.2009365552</v>
      </c>
      <c r="BH40" s="77">
        <f t="shared" si="12"/>
        <v>1.2164175462</v>
      </c>
      <c r="BI40" s="86"/>
    </row>
    <row r="41" spans="1:61" s="1" customFormat="1" ht="15.5" x14ac:dyDescent="0.35">
      <c r="A41" s="32"/>
      <c r="B41" s="46" t="s">
        <v>99</v>
      </c>
      <c r="C41" s="91" t="s">
        <v>487</v>
      </c>
      <c r="D41" s="85" t="s">
        <v>833</v>
      </c>
      <c r="E41" s="85" t="s">
        <v>1155</v>
      </c>
      <c r="F41" s="85" t="s">
        <v>1156</v>
      </c>
      <c r="G41" s="91" t="s">
        <v>1162</v>
      </c>
      <c r="H41" s="91" t="s">
        <v>420</v>
      </c>
      <c r="I41" s="91" t="s">
        <v>425</v>
      </c>
      <c r="J41" s="92">
        <v>107289.5664</v>
      </c>
      <c r="K41" s="92">
        <v>107310.5664</v>
      </c>
      <c r="L41" s="86"/>
      <c r="M41" s="50"/>
      <c r="N41" s="51"/>
      <c r="O41" s="51"/>
      <c r="P41" s="51">
        <v>-9.9153574031000002E-2</v>
      </c>
      <c r="Q41" s="51">
        <v>-0.15203548017999999</v>
      </c>
      <c r="R41" s="51">
        <f t="shared" si="0"/>
        <v>-0.12559452710550001</v>
      </c>
      <c r="S41" s="52" t="str">
        <f t="shared" si="1"/>
        <v>-x-</v>
      </c>
      <c r="T41" s="86"/>
      <c r="U41" s="50"/>
      <c r="V41" s="51"/>
      <c r="W41" s="51"/>
      <c r="X41" s="51">
        <v>-0.15093704857000001</v>
      </c>
      <c r="Y41" s="51">
        <v>-0.23146097012</v>
      </c>
      <c r="Z41" s="51">
        <f t="shared" si="2"/>
        <v>-0.191199009345</v>
      </c>
      <c r="AA41" s="52" t="str">
        <f t="shared" si="3"/>
        <v>-x-</v>
      </c>
      <c r="AB41" s="86"/>
      <c r="AC41" s="56"/>
      <c r="AD41" s="57"/>
      <c r="AE41" s="57"/>
      <c r="AF41" s="57">
        <v>0</v>
      </c>
      <c r="AG41" s="57">
        <v>0</v>
      </c>
      <c r="AH41" s="57">
        <f t="shared" si="4"/>
        <v>0</v>
      </c>
      <c r="AI41" s="58">
        <f t="shared" si="5"/>
        <v>0</v>
      </c>
      <c r="AJ41" s="86"/>
      <c r="AK41" s="50"/>
      <c r="AL41" s="51"/>
      <c r="AM41" s="51"/>
      <c r="AN41" s="51">
        <v>-93.813876675000003</v>
      </c>
      <c r="AO41" s="51">
        <v>-143.84794424</v>
      </c>
      <c r="AP41" s="51">
        <f t="shared" si="6"/>
        <v>-93.813876675000003</v>
      </c>
      <c r="AQ41" s="60">
        <f t="shared" si="7"/>
        <v>1.5333333333866304</v>
      </c>
      <c r="AR41" s="52" t="str">
        <f t="shared" si="8"/>
        <v>-x-</v>
      </c>
      <c r="AS41" s="86"/>
      <c r="AT41" s="50"/>
      <c r="AU41" s="51"/>
      <c r="AV41" s="51"/>
      <c r="AW41" s="51"/>
      <c r="AX41" s="51"/>
      <c r="AY41" s="51" t="str">
        <f t="shared" si="9"/>
        <v>-x-</v>
      </c>
      <c r="AZ41" s="52" t="str">
        <f t="shared" si="10"/>
        <v>-x-</v>
      </c>
      <c r="BA41" s="86"/>
      <c r="BB41" s="64"/>
      <c r="BC41" s="65"/>
      <c r="BD41" s="65"/>
      <c r="BE41" s="65"/>
      <c r="BF41" s="65"/>
      <c r="BG41" s="65" t="str">
        <f t="shared" si="11"/>
        <v>-x-</v>
      </c>
      <c r="BH41" s="66" t="str">
        <f t="shared" si="12"/>
        <v>-x-</v>
      </c>
      <c r="BI41" s="86"/>
    </row>
    <row r="42" spans="1:61" s="1" customFormat="1" ht="15.5" x14ac:dyDescent="0.35">
      <c r="A42" s="32"/>
      <c r="B42" s="67" t="s">
        <v>100</v>
      </c>
      <c r="C42" s="89" t="s">
        <v>488</v>
      </c>
      <c r="D42" s="84" t="s">
        <v>834</v>
      </c>
      <c r="E42" s="84" t="s">
        <v>1155</v>
      </c>
      <c r="F42" s="84" t="s">
        <v>1156</v>
      </c>
      <c r="G42" s="89" t="s">
        <v>1181</v>
      </c>
      <c r="H42" s="89" t="s">
        <v>1277</v>
      </c>
      <c r="I42" s="89" t="s">
        <v>7</v>
      </c>
      <c r="J42" s="90">
        <v>89393082.288000003</v>
      </c>
      <c r="K42" s="90">
        <v>89967610.288000003</v>
      </c>
      <c r="L42" s="86"/>
      <c r="M42" s="68">
        <v>18.531237075</v>
      </c>
      <c r="N42" s="69">
        <v>20.040296211000001</v>
      </c>
      <c r="O42" s="69">
        <v>12.333185760999999</v>
      </c>
      <c r="P42" s="69">
        <v>15.320056511000001</v>
      </c>
      <c r="Q42" s="69">
        <v>20.264910158999999</v>
      </c>
      <c r="R42" s="69">
        <f t="shared" si="0"/>
        <v>18.531237075</v>
      </c>
      <c r="S42" s="70">
        <f t="shared" si="1"/>
        <v>17.297937143399999</v>
      </c>
      <c r="T42" s="86"/>
      <c r="U42" s="68">
        <v>11.043137378999999</v>
      </c>
      <c r="V42" s="69">
        <v>12.481661424</v>
      </c>
      <c r="W42" s="69">
        <v>8.1510760198999996</v>
      </c>
      <c r="X42" s="69">
        <v>9.5999220426999994</v>
      </c>
      <c r="Y42" s="69">
        <v>12.724885237000001</v>
      </c>
      <c r="Z42" s="69">
        <f t="shared" si="2"/>
        <v>11.043137378999999</v>
      </c>
      <c r="AA42" s="70">
        <f t="shared" si="3"/>
        <v>10.800136420520001</v>
      </c>
      <c r="AB42" s="86"/>
      <c r="AC42" s="71">
        <v>0.13738555841</v>
      </c>
      <c r="AD42" s="72">
        <v>0.14730684801999999</v>
      </c>
      <c r="AE42" s="72">
        <v>0.19677373124</v>
      </c>
      <c r="AF42" s="72">
        <v>0.18014114391</v>
      </c>
      <c r="AG42" s="72">
        <v>0.14244620453000001</v>
      </c>
      <c r="AH42" s="72">
        <f t="shared" si="4"/>
        <v>0.14730684801999999</v>
      </c>
      <c r="AI42" s="73">
        <f t="shared" si="5"/>
        <v>0.160810697222</v>
      </c>
      <c r="AJ42" s="86"/>
      <c r="AK42" s="68">
        <v>3.7513174055</v>
      </c>
      <c r="AL42" s="69">
        <v>4.0000808296999999</v>
      </c>
      <c r="AM42" s="69">
        <v>2.9394417036</v>
      </c>
      <c r="AN42" s="69">
        <v>3.8994400768999999</v>
      </c>
      <c r="AO42" s="69">
        <v>5.1580620977000002</v>
      </c>
      <c r="AP42" s="69">
        <f t="shared" si="6"/>
        <v>5.1580620977000002</v>
      </c>
      <c r="AQ42" s="74">
        <f t="shared" si="7"/>
        <v>1</v>
      </c>
      <c r="AR42" s="70">
        <f t="shared" si="8"/>
        <v>3.9496684226799998</v>
      </c>
      <c r="AS42" s="86"/>
      <c r="AT42" s="68">
        <v>7.7456757277000001</v>
      </c>
      <c r="AU42" s="69">
        <v>8.3462338655000003</v>
      </c>
      <c r="AV42" s="69">
        <v>5.3386193458999998</v>
      </c>
      <c r="AW42" s="69">
        <v>6.3167430623999996</v>
      </c>
      <c r="AX42" s="69">
        <v>8.3555978111000009</v>
      </c>
      <c r="AY42" s="69">
        <f t="shared" si="9"/>
        <v>7.7456757277000001</v>
      </c>
      <c r="AZ42" s="70">
        <f t="shared" si="10"/>
        <v>7.2205739625200014</v>
      </c>
      <c r="BA42" s="86"/>
      <c r="BB42" s="75">
        <v>1.0506200051000001</v>
      </c>
      <c r="BC42" s="76">
        <v>1.0864847138</v>
      </c>
      <c r="BD42" s="76">
        <v>1.1428498313</v>
      </c>
      <c r="BE42" s="76">
        <v>1.6618534760000001</v>
      </c>
      <c r="BF42" s="76">
        <v>1.7224540488</v>
      </c>
      <c r="BG42" s="76">
        <f t="shared" si="11"/>
        <v>1.1428498313</v>
      </c>
      <c r="BH42" s="77">
        <f t="shared" si="12"/>
        <v>1.3328524150000001</v>
      </c>
      <c r="BI42" s="86"/>
    </row>
    <row r="43" spans="1:61" s="1" customFormat="1" ht="15.5" x14ac:dyDescent="0.35">
      <c r="A43" s="32"/>
      <c r="B43" s="46" t="s">
        <v>101</v>
      </c>
      <c r="C43" s="91" t="s">
        <v>489</v>
      </c>
      <c r="D43" s="85" t="s">
        <v>835</v>
      </c>
      <c r="E43" s="85" t="s">
        <v>1155</v>
      </c>
      <c r="F43" s="85" t="s">
        <v>1156</v>
      </c>
      <c r="G43" s="91" t="s">
        <v>9</v>
      </c>
      <c r="H43" s="91" t="s">
        <v>1277</v>
      </c>
      <c r="I43" s="91" t="s">
        <v>9</v>
      </c>
      <c r="J43" s="92"/>
      <c r="K43" s="92">
        <v>3481283.446</v>
      </c>
      <c r="L43" s="86"/>
      <c r="M43" s="50">
        <v>5.6719677142</v>
      </c>
      <c r="N43" s="51">
        <v>9.3155637343999995</v>
      </c>
      <c r="O43" s="51">
        <v>5.1775724427999998</v>
      </c>
      <c r="P43" s="51">
        <v>5.1623005738999996</v>
      </c>
      <c r="Q43" s="51">
        <v>5.6003139558999999</v>
      </c>
      <c r="R43" s="51">
        <f t="shared" si="0"/>
        <v>5.6003139558999999</v>
      </c>
      <c r="S43" s="52">
        <f t="shared" si="1"/>
        <v>6.1855436842399998</v>
      </c>
      <c r="T43" s="86"/>
      <c r="U43" s="50"/>
      <c r="V43" s="51"/>
      <c r="W43" s="51"/>
      <c r="X43" s="51"/>
      <c r="Y43" s="51"/>
      <c r="Z43" s="51" t="str">
        <f t="shared" si="2"/>
        <v>-x-</v>
      </c>
      <c r="AA43" s="52" t="str">
        <f t="shared" si="3"/>
        <v>-x-</v>
      </c>
      <c r="AB43" s="86"/>
      <c r="AC43" s="56"/>
      <c r="AD43" s="57"/>
      <c r="AE43" s="57"/>
      <c r="AF43" s="57"/>
      <c r="AG43" s="57"/>
      <c r="AH43" s="57" t="str">
        <f t="shared" si="4"/>
        <v>-x-</v>
      </c>
      <c r="AI43" s="58" t="str">
        <f t="shared" si="5"/>
        <v>-x-</v>
      </c>
      <c r="AJ43" s="86"/>
      <c r="AK43" s="50">
        <v>0.32559529503000001</v>
      </c>
      <c r="AL43" s="51">
        <v>0.48574918137</v>
      </c>
      <c r="AM43" s="51">
        <v>0.50287512336999995</v>
      </c>
      <c r="AN43" s="51">
        <v>0.75863420185999997</v>
      </c>
      <c r="AO43" s="51">
        <v>0.82300316443999999</v>
      </c>
      <c r="AP43" s="51">
        <f t="shared" si="6"/>
        <v>0.82300316443999999</v>
      </c>
      <c r="AQ43" s="60">
        <f t="shared" si="7"/>
        <v>1</v>
      </c>
      <c r="AR43" s="52">
        <f t="shared" si="8"/>
        <v>0.57917139321400002</v>
      </c>
      <c r="AS43" s="86"/>
      <c r="AT43" s="50"/>
      <c r="AU43" s="51"/>
      <c r="AV43" s="51"/>
      <c r="AW43" s="51"/>
      <c r="AX43" s="51"/>
      <c r="AY43" s="51" t="str">
        <f t="shared" si="9"/>
        <v>-x-</v>
      </c>
      <c r="AZ43" s="52" t="str">
        <f t="shared" si="10"/>
        <v>-x-</v>
      </c>
      <c r="BA43" s="86"/>
      <c r="BB43" s="64"/>
      <c r="BC43" s="65"/>
      <c r="BD43" s="65">
        <v>1.4599451551</v>
      </c>
      <c r="BE43" s="65">
        <v>1.2814148531</v>
      </c>
      <c r="BF43" s="65">
        <v>1.1196522412000001</v>
      </c>
      <c r="BG43" s="65">
        <f t="shared" si="11"/>
        <v>1.2814148531</v>
      </c>
      <c r="BH43" s="66">
        <f t="shared" si="12"/>
        <v>1.2870040831333334</v>
      </c>
      <c r="BI43" s="86"/>
    </row>
    <row r="44" spans="1:61" s="1" customFormat="1" ht="15.5" x14ac:dyDescent="0.35">
      <c r="A44" s="32"/>
      <c r="B44" s="67" t="s">
        <v>102</v>
      </c>
      <c r="C44" s="89" t="s">
        <v>490</v>
      </c>
      <c r="D44" s="84" t="s">
        <v>836</v>
      </c>
      <c r="E44" s="84" t="s">
        <v>1155</v>
      </c>
      <c r="F44" s="84" t="s">
        <v>1156</v>
      </c>
      <c r="G44" s="89" t="s">
        <v>9</v>
      </c>
      <c r="H44" s="89" t="s">
        <v>1277</v>
      </c>
      <c r="I44" s="89" t="s">
        <v>9</v>
      </c>
      <c r="J44" s="90"/>
      <c r="K44" s="90">
        <v>1025803.3939</v>
      </c>
      <c r="L44" s="86"/>
      <c r="M44" s="68">
        <v>3.4714918622000002</v>
      </c>
      <c r="N44" s="69">
        <v>7.7075264789000002</v>
      </c>
      <c r="O44" s="69">
        <v>2.9917042876000002</v>
      </c>
      <c r="P44" s="69">
        <v>4.3516831948999997</v>
      </c>
      <c r="Q44" s="69"/>
      <c r="R44" s="69">
        <f t="shared" si="0"/>
        <v>3.9115875285500001</v>
      </c>
      <c r="S44" s="70">
        <f t="shared" si="1"/>
        <v>4.6306014559000008</v>
      </c>
      <c r="T44" s="86"/>
      <c r="U44" s="68"/>
      <c r="V44" s="69"/>
      <c r="W44" s="69"/>
      <c r="X44" s="69"/>
      <c r="Y44" s="69"/>
      <c r="Z44" s="69" t="str">
        <f t="shared" si="2"/>
        <v>-x-</v>
      </c>
      <c r="AA44" s="70" t="str">
        <f t="shared" si="3"/>
        <v>-x-</v>
      </c>
      <c r="AB44" s="86"/>
      <c r="AC44" s="71"/>
      <c r="AD44" s="72"/>
      <c r="AE44" s="72"/>
      <c r="AF44" s="72"/>
      <c r="AG44" s="72"/>
      <c r="AH44" s="72" t="str">
        <f t="shared" si="4"/>
        <v>-x-</v>
      </c>
      <c r="AI44" s="73" t="str">
        <f t="shared" si="5"/>
        <v>-x-</v>
      </c>
      <c r="AJ44" s="86"/>
      <c r="AK44" s="68">
        <v>0.44015893299999997</v>
      </c>
      <c r="AL44" s="69">
        <v>0.60388068270999995</v>
      </c>
      <c r="AM44" s="69">
        <v>0.57842061522999999</v>
      </c>
      <c r="AN44" s="69">
        <v>0.84136098657000002</v>
      </c>
      <c r="AO44" s="69"/>
      <c r="AP44" s="69">
        <f t="shared" si="6"/>
        <v>0.84136098657000002</v>
      </c>
      <c r="AQ44" s="74">
        <f t="shared" si="7"/>
        <v>0</v>
      </c>
      <c r="AR44" s="70">
        <f t="shared" si="8"/>
        <v>0.61595530437750001</v>
      </c>
      <c r="AS44" s="86"/>
      <c r="AT44" s="68"/>
      <c r="AU44" s="69"/>
      <c r="AV44" s="69"/>
      <c r="AW44" s="69"/>
      <c r="AX44" s="69"/>
      <c r="AY44" s="69" t="str">
        <f t="shared" si="9"/>
        <v>-x-</v>
      </c>
      <c r="AZ44" s="70" t="str">
        <f t="shared" si="10"/>
        <v>-x-</v>
      </c>
      <c r="BA44" s="86"/>
      <c r="BB44" s="75">
        <v>0.57609631278999995</v>
      </c>
      <c r="BC44" s="76">
        <v>0.56073786510000001</v>
      </c>
      <c r="BD44" s="76">
        <v>0.52629407670999995</v>
      </c>
      <c r="BE44" s="76">
        <v>0.38341423217999998</v>
      </c>
      <c r="BF44" s="76">
        <v>0.30303570514</v>
      </c>
      <c r="BG44" s="76">
        <f t="shared" si="11"/>
        <v>0.52629407670999995</v>
      </c>
      <c r="BH44" s="77">
        <f t="shared" si="12"/>
        <v>0.46991563838400002</v>
      </c>
      <c r="BI44" s="86"/>
    </row>
    <row r="45" spans="1:61" s="1" customFormat="1" ht="15.5" x14ac:dyDescent="0.35">
      <c r="A45" s="32"/>
      <c r="B45" s="46" t="s">
        <v>103</v>
      </c>
      <c r="C45" s="91" t="s">
        <v>491</v>
      </c>
      <c r="D45" s="85" t="s">
        <v>837</v>
      </c>
      <c r="E45" s="85" t="s">
        <v>1155</v>
      </c>
      <c r="F45" s="85" t="s">
        <v>1156</v>
      </c>
      <c r="G45" s="91" t="s">
        <v>9</v>
      </c>
      <c r="H45" s="91" t="s">
        <v>1277</v>
      </c>
      <c r="I45" s="91" t="s">
        <v>9</v>
      </c>
      <c r="J45" s="92"/>
      <c r="K45" s="92">
        <v>3124994.93</v>
      </c>
      <c r="L45" s="86"/>
      <c r="M45" s="50">
        <v>5.2639654917999996</v>
      </c>
      <c r="N45" s="51">
        <v>9.1007614103000005</v>
      </c>
      <c r="O45" s="51"/>
      <c r="P45" s="51"/>
      <c r="Q45" s="51"/>
      <c r="R45" s="51">
        <f t="shared" si="0"/>
        <v>7.1823634510499996</v>
      </c>
      <c r="S45" s="52">
        <f t="shared" si="1"/>
        <v>7.1823634510499996</v>
      </c>
      <c r="T45" s="86"/>
      <c r="U45" s="50"/>
      <c r="V45" s="51"/>
      <c r="W45" s="51"/>
      <c r="X45" s="51"/>
      <c r="Y45" s="51"/>
      <c r="Z45" s="51" t="str">
        <f t="shared" si="2"/>
        <v>-x-</v>
      </c>
      <c r="AA45" s="52" t="str">
        <f t="shared" si="3"/>
        <v>-x-</v>
      </c>
      <c r="AB45" s="86"/>
      <c r="AC45" s="56"/>
      <c r="AD45" s="57"/>
      <c r="AE45" s="57"/>
      <c r="AF45" s="57"/>
      <c r="AG45" s="57"/>
      <c r="AH45" s="57" t="str">
        <f t="shared" si="4"/>
        <v>-x-</v>
      </c>
      <c r="AI45" s="58" t="str">
        <f t="shared" si="5"/>
        <v>-x-</v>
      </c>
      <c r="AJ45" s="86"/>
      <c r="AK45" s="50">
        <v>0.85360442516000001</v>
      </c>
      <c r="AL45" s="51">
        <v>1.4757790917</v>
      </c>
      <c r="AM45" s="51"/>
      <c r="AN45" s="51"/>
      <c r="AO45" s="51"/>
      <c r="AP45" s="51">
        <f t="shared" si="6"/>
        <v>1.4757790917</v>
      </c>
      <c r="AQ45" s="60">
        <f t="shared" si="7"/>
        <v>0</v>
      </c>
      <c r="AR45" s="52">
        <f t="shared" si="8"/>
        <v>1.1646917584300001</v>
      </c>
      <c r="AS45" s="86"/>
      <c r="AT45" s="50"/>
      <c r="AU45" s="51"/>
      <c r="AV45" s="51"/>
      <c r="AW45" s="51"/>
      <c r="AX45" s="51"/>
      <c r="AY45" s="51" t="str">
        <f t="shared" si="9"/>
        <v>-x-</v>
      </c>
      <c r="AZ45" s="52" t="str">
        <f t="shared" si="10"/>
        <v>-x-</v>
      </c>
      <c r="BA45" s="86"/>
      <c r="BB45" s="64">
        <v>0.66873949476000005</v>
      </c>
      <c r="BC45" s="65">
        <v>0.67283279402999996</v>
      </c>
      <c r="BD45" s="65">
        <v>0.62340727659999995</v>
      </c>
      <c r="BE45" s="65">
        <v>0.43834998473999998</v>
      </c>
      <c r="BF45" s="65">
        <v>0.40446835078999999</v>
      </c>
      <c r="BG45" s="65">
        <f t="shared" si="11"/>
        <v>0.62340727659999995</v>
      </c>
      <c r="BH45" s="66">
        <f t="shared" si="12"/>
        <v>0.56155958018399998</v>
      </c>
      <c r="BI45" s="86"/>
    </row>
    <row r="46" spans="1:61" s="1" customFormat="1" ht="15.5" x14ac:dyDescent="0.35">
      <c r="A46" s="32"/>
      <c r="B46" s="67" t="s">
        <v>104</v>
      </c>
      <c r="C46" s="89" t="s">
        <v>492</v>
      </c>
      <c r="D46" s="84" t="s">
        <v>838</v>
      </c>
      <c r="E46" s="84" t="s">
        <v>1155</v>
      </c>
      <c r="F46" s="84" t="s">
        <v>1156</v>
      </c>
      <c r="G46" s="89" t="s">
        <v>9</v>
      </c>
      <c r="H46" s="89" t="s">
        <v>1277</v>
      </c>
      <c r="I46" s="89" t="s">
        <v>9</v>
      </c>
      <c r="J46" s="90"/>
      <c r="K46" s="90">
        <v>1713896.82</v>
      </c>
      <c r="L46" s="86"/>
      <c r="M46" s="68"/>
      <c r="N46" s="69"/>
      <c r="O46" s="69"/>
      <c r="P46" s="69"/>
      <c r="Q46" s="69">
        <v>8.5329205355000006</v>
      </c>
      <c r="R46" s="69">
        <f t="shared" si="0"/>
        <v>8.5329205355000006</v>
      </c>
      <c r="S46" s="70">
        <f t="shared" si="1"/>
        <v>8.5329205355000006</v>
      </c>
      <c r="T46" s="86"/>
      <c r="U46" s="68"/>
      <c r="V46" s="69"/>
      <c r="W46" s="69"/>
      <c r="X46" s="69"/>
      <c r="Y46" s="69"/>
      <c r="Z46" s="69" t="str">
        <f t="shared" si="2"/>
        <v>-x-</v>
      </c>
      <c r="AA46" s="70" t="str">
        <f t="shared" si="3"/>
        <v>-x-</v>
      </c>
      <c r="AB46" s="86"/>
      <c r="AC46" s="71"/>
      <c r="AD46" s="72"/>
      <c r="AE46" s="72"/>
      <c r="AF46" s="72"/>
      <c r="AG46" s="72"/>
      <c r="AH46" s="72" t="str">
        <f t="shared" si="4"/>
        <v>-x-</v>
      </c>
      <c r="AI46" s="73" t="str">
        <f t="shared" si="5"/>
        <v>-x-</v>
      </c>
      <c r="AJ46" s="86"/>
      <c r="AK46" s="68"/>
      <c r="AL46" s="69"/>
      <c r="AM46" s="69"/>
      <c r="AN46" s="69"/>
      <c r="AO46" s="69">
        <v>0.76422362868000004</v>
      </c>
      <c r="AP46" s="69">
        <f t="shared" si="6"/>
        <v>0.76422362868000004</v>
      </c>
      <c r="AQ46" s="74">
        <f t="shared" si="7"/>
        <v>1</v>
      </c>
      <c r="AR46" s="70">
        <f t="shared" si="8"/>
        <v>0.76422362868000004</v>
      </c>
      <c r="AS46" s="86"/>
      <c r="AT46" s="68"/>
      <c r="AU46" s="69"/>
      <c r="AV46" s="69"/>
      <c r="AW46" s="69"/>
      <c r="AX46" s="69"/>
      <c r="AY46" s="69" t="str">
        <f t="shared" si="9"/>
        <v>-x-</v>
      </c>
      <c r="AZ46" s="70" t="str">
        <f t="shared" si="10"/>
        <v>-x-</v>
      </c>
      <c r="BA46" s="86"/>
      <c r="BB46" s="75"/>
      <c r="BC46" s="76"/>
      <c r="BD46" s="76"/>
      <c r="BE46" s="76"/>
      <c r="BF46" s="76"/>
      <c r="BG46" s="76" t="str">
        <f t="shared" si="11"/>
        <v>-x-</v>
      </c>
      <c r="BH46" s="77" t="str">
        <f t="shared" si="12"/>
        <v>-x-</v>
      </c>
      <c r="BI46" s="86"/>
    </row>
    <row r="47" spans="1:61" s="1" customFormat="1" ht="15.5" x14ac:dyDescent="0.35">
      <c r="A47" s="32"/>
      <c r="B47" s="46" t="s">
        <v>105</v>
      </c>
      <c r="C47" s="91" t="s">
        <v>493</v>
      </c>
      <c r="D47" s="85" t="s">
        <v>839</v>
      </c>
      <c r="E47" s="85" t="s">
        <v>1155</v>
      </c>
      <c r="F47" s="85" t="s">
        <v>1156</v>
      </c>
      <c r="G47" s="91" t="s">
        <v>9</v>
      </c>
      <c r="H47" s="91" t="s">
        <v>1277</v>
      </c>
      <c r="I47" s="91" t="s">
        <v>9</v>
      </c>
      <c r="J47" s="92"/>
      <c r="K47" s="92">
        <v>6811567.5225999998</v>
      </c>
      <c r="L47" s="86"/>
      <c r="M47" s="50">
        <v>5.5488308012000003</v>
      </c>
      <c r="N47" s="51">
        <v>6.2680727064999999</v>
      </c>
      <c r="O47" s="51">
        <v>4.5561862696000004</v>
      </c>
      <c r="P47" s="51">
        <v>3.8850993330999999</v>
      </c>
      <c r="Q47" s="51">
        <v>3.9156906665000002</v>
      </c>
      <c r="R47" s="51">
        <f t="shared" si="0"/>
        <v>4.5561862696000004</v>
      </c>
      <c r="S47" s="52">
        <f t="shared" si="1"/>
        <v>4.8347759553800014</v>
      </c>
      <c r="T47" s="86"/>
      <c r="U47" s="50"/>
      <c r="V47" s="51"/>
      <c r="W47" s="51"/>
      <c r="X47" s="51"/>
      <c r="Y47" s="51"/>
      <c r="Z47" s="51" t="str">
        <f t="shared" si="2"/>
        <v>-x-</v>
      </c>
      <c r="AA47" s="52" t="str">
        <f t="shared" si="3"/>
        <v>-x-</v>
      </c>
      <c r="AB47" s="86"/>
      <c r="AC47" s="56"/>
      <c r="AD47" s="57"/>
      <c r="AE47" s="57"/>
      <c r="AF47" s="57"/>
      <c r="AG47" s="57"/>
      <c r="AH47" s="57" t="str">
        <f t="shared" si="4"/>
        <v>-x-</v>
      </c>
      <c r="AI47" s="58" t="str">
        <f t="shared" si="5"/>
        <v>-x-</v>
      </c>
      <c r="AJ47" s="86"/>
      <c r="AK47" s="50">
        <v>0.42140353623999999</v>
      </c>
      <c r="AL47" s="51">
        <v>0.56507484718000001</v>
      </c>
      <c r="AM47" s="51">
        <v>0.40072372704999998</v>
      </c>
      <c r="AN47" s="51">
        <v>0.55774312097000001</v>
      </c>
      <c r="AO47" s="51">
        <v>0.56213479908999997</v>
      </c>
      <c r="AP47" s="51">
        <f t="shared" si="6"/>
        <v>0.56507484718000001</v>
      </c>
      <c r="AQ47" s="60">
        <f t="shared" si="7"/>
        <v>0.99479706430984793</v>
      </c>
      <c r="AR47" s="52">
        <f t="shared" si="8"/>
        <v>0.5014160061059999</v>
      </c>
      <c r="AS47" s="86"/>
      <c r="AT47" s="50"/>
      <c r="AU47" s="51"/>
      <c r="AV47" s="51"/>
      <c r="AW47" s="51"/>
      <c r="AX47" s="51"/>
      <c r="AY47" s="51" t="str">
        <f t="shared" si="9"/>
        <v>-x-</v>
      </c>
      <c r="AZ47" s="52" t="str">
        <f t="shared" si="10"/>
        <v>-x-</v>
      </c>
      <c r="BA47" s="86"/>
      <c r="BB47" s="64">
        <v>1.0909589276</v>
      </c>
      <c r="BC47" s="65">
        <v>1.0443866247</v>
      </c>
      <c r="BD47" s="65">
        <v>1.0653660113000001</v>
      </c>
      <c r="BE47" s="65">
        <v>1.1061173309000001</v>
      </c>
      <c r="BF47" s="65">
        <v>1.1434375946999999</v>
      </c>
      <c r="BG47" s="65">
        <f t="shared" si="11"/>
        <v>1.0909589276</v>
      </c>
      <c r="BH47" s="66">
        <f t="shared" si="12"/>
        <v>1.0900532978400002</v>
      </c>
      <c r="BI47" s="86"/>
    </row>
    <row r="48" spans="1:61" s="1" customFormat="1" ht="15.5" x14ac:dyDescent="0.35">
      <c r="A48" s="32"/>
      <c r="B48" s="67" t="s">
        <v>106</v>
      </c>
      <c r="C48" s="89" t="s">
        <v>494</v>
      </c>
      <c r="D48" s="84" t="s">
        <v>840</v>
      </c>
      <c r="E48" s="84" t="s">
        <v>1155</v>
      </c>
      <c r="F48" s="84" t="s">
        <v>1156</v>
      </c>
      <c r="G48" s="89" t="s">
        <v>1182</v>
      </c>
      <c r="H48" s="89" t="s">
        <v>1279</v>
      </c>
      <c r="I48" s="89" t="s">
        <v>421</v>
      </c>
      <c r="J48" s="90">
        <v>181718.5416</v>
      </c>
      <c r="K48" s="90">
        <v>8916.5416000000005</v>
      </c>
      <c r="L48" s="86"/>
      <c r="M48" s="68">
        <v>0.19485462018999999</v>
      </c>
      <c r="N48" s="69">
        <v>-0.16108685104000001</v>
      </c>
      <c r="O48" s="69">
        <v>-0.43660461943000001</v>
      </c>
      <c r="P48" s="69">
        <v>-0.5235158057</v>
      </c>
      <c r="Q48" s="69">
        <v>-0.36237471087000001</v>
      </c>
      <c r="R48" s="69">
        <f t="shared" si="0"/>
        <v>-0.36237471087000001</v>
      </c>
      <c r="S48" s="70">
        <f t="shared" si="1"/>
        <v>0.19485462018999999</v>
      </c>
      <c r="T48" s="86"/>
      <c r="U48" s="68">
        <v>-8.5328238300999999</v>
      </c>
      <c r="V48" s="69">
        <v>-2.4399575468000001</v>
      </c>
      <c r="W48" s="69">
        <v>-11.927995199</v>
      </c>
      <c r="X48" s="69">
        <v>-6.9698007213000004</v>
      </c>
      <c r="Y48" s="69">
        <v>-6.8700064875000004</v>
      </c>
      <c r="Z48" s="69">
        <f t="shared" si="2"/>
        <v>-6.9698007213000004</v>
      </c>
      <c r="AA48" s="70" t="str">
        <f t="shared" si="3"/>
        <v>-x-</v>
      </c>
      <c r="AB48" s="86"/>
      <c r="AC48" s="71">
        <v>0.91650060108999998</v>
      </c>
      <c r="AD48" s="72">
        <v>0.92647034477000001</v>
      </c>
      <c r="AE48" s="72">
        <v>0.93161488596999997</v>
      </c>
      <c r="AF48" s="72">
        <v>0.93986383240000004</v>
      </c>
      <c r="AG48" s="72">
        <v>0.95295384763000002</v>
      </c>
      <c r="AH48" s="72">
        <f t="shared" si="4"/>
        <v>0.93161488596999997</v>
      </c>
      <c r="AI48" s="73">
        <f t="shared" si="5"/>
        <v>0.93348070237199998</v>
      </c>
      <c r="AJ48" s="86"/>
      <c r="AK48" s="68">
        <v>-0.11561215733999999</v>
      </c>
      <c r="AL48" s="69">
        <v>-6.8753073955999999E-2</v>
      </c>
      <c r="AM48" s="69">
        <v>-6.0016879746999999E-2</v>
      </c>
      <c r="AN48" s="69">
        <v>-4.4399035513999999E-2</v>
      </c>
      <c r="AO48" s="69">
        <v>-3.0732763904999998E-2</v>
      </c>
      <c r="AP48" s="69">
        <f t="shared" si="6"/>
        <v>-3.0732763904999998E-2</v>
      </c>
      <c r="AQ48" s="74">
        <f t="shared" si="7"/>
        <v>1</v>
      </c>
      <c r="AR48" s="70" t="str">
        <f t="shared" si="8"/>
        <v>-x-</v>
      </c>
      <c r="AS48" s="86"/>
      <c r="AT48" s="68">
        <v>0.47012157049999997</v>
      </c>
      <c r="AU48" s="69">
        <v>0.51498817233000005</v>
      </c>
      <c r="AV48" s="69">
        <v>0.40621410869000002</v>
      </c>
      <c r="AW48" s="69">
        <v>0.22599434182</v>
      </c>
      <c r="AX48" s="69">
        <v>0.15643201864</v>
      </c>
      <c r="AY48" s="69">
        <f t="shared" si="9"/>
        <v>0.40621410869000002</v>
      </c>
      <c r="AZ48" s="70">
        <f t="shared" si="10"/>
        <v>0.354750042396</v>
      </c>
      <c r="BA48" s="86"/>
      <c r="BB48" s="75">
        <v>0.94456111971000001</v>
      </c>
      <c r="BC48" s="76">
        <v>0.99716690086000004</v>
      </c>
      <c r="BD48" s="76">
        <v>0.93343622005000004</v>
      </c>
      <c r="BE48" s="76">
        <v>2.8836929582000001E-2</v>
      </c>
      <c r="BF48" s="76">
        <v>1.1425918938000001E-2</v>
      </c>
      <c r="BG48" s="76">
        <f t="shared" si="11"/>
        <v>0.93343622005000004</v>
      </c>
      <c r="BH48" s="77">
        <f t="shared" si="12"/>
        <v>0.58308541782800005</v>
      </c>
      <c r="BI48" s="86"/>
    </row>
    <row r="49" spans="1:61" s="1" customFormat="1" ht="15.5" x14ac:dyDescent="0.35">
      <c r="A49" s="32"/>
      <c r="B49" s="46" t="s">
        <v>107</v>
      </c>
      <c r="C49" s="91" t="s">
        <v>495</v>
      </c>
      <c r="D49" s="85" t="s">
        <v>841</v>
      </c>
      <c r="E49" s="85" t="s">
        <v>1155</v>
      </c>
      <c r="F49" s="85" t="s">
        <v>1156</v>
      </c>
      <c r="G49" s="91" t="s">
        <v>1183</v>
      </c>
      <c r="H49" s="91" t="s">
        <v>420</v>
      </c>
      <c r="I49" s="91" t="s">
        <v>427</v>
      </c>
      <c r="J49" s="92">
        <v>123681.3075</v>
      </c>
      <c r="K49" s="92">
        <v>178567.3075</v>
      </c>
      <c r="L49" s="86"/>
      <c r="M49" s="50">
        <v>17.061046207</v>
      </c>
      <c r="N49" s="51">
        <v>12.265239956</v>
      </c>
      <c r="O49" s="51">
        <v>3.4053537302999999</v>
      </c>
      <c r="P49" s="51">
        <v>9.8402606515999995</v>
      </c>
      <c r="Q49" s="51">
        <v>9.8781494439999999</v>
      </c>
      <c r="R49" s="51">
        <f t="shared" si="0"/>
        <v>9.8781494439999999</v>
      </c>
      <c r="S49" s="52">
        <f t="shared" si="1"/>
        <v>10.49000999778</v>
      </c>
      <c r="T49" s="86"/>
      <c r="U49" s="50">
        <v>3.9965475517</v>
      </c>
      <c r="V49" s="51">
        <v>2.7356266253000001</v>
      </c>
      <c r="W49" s="51">
        <v>1.2296776234</v>
      </c>
      <c r="X49" s="51">
        <v>4.2524030638000001</v>
      </c>
      <c r="Y49" s="51">
        <v>3.0757313115999998</v>
      </c>
      <c r="Z49" s="51">
        <f t="shared" si="2"/>
        <v>3.0757313115999998</v>
      </c>
      <c r="AA49" s="52">
        <f t="shared" si="3"/>
        <v>3.0579972351600002</v>
      </c>
      <c r="AB49" s="86"/>
      <c r="AC49" s="56">
        <v>0.19532410734</v>
      </c>
      <c r="AD49" s="57">
        <v>0.15559095293</v>
      </c>
      <c r="AE49" s="57">
        <v>0.12804034357999999</v>
      </c>
      <c r="AF49" s="57">
        <v>8.6898476353000007E-2</v>
      </c>
      <c r="AG49" s="57">
        <v>0.10745045065</v>
      </c>
      <c r="AH49" s="57">
        <f t="shared" si="4"/>
        <v>0.12804034357999999</v>
      </c>
      <c r="AI49" s="58">
        <f t="shared" si="5"/>
        <v>0.1346608661706</v>
      </c>
      <c r="AJ49" s="86"/>
      <c r="AK49" s="50">
        <v>0.73271353472</v>
      </c>
      <c r="AL49" s="51">
        <v>0.78145836938000002</v>
      </c>
      <c r="AM49" s="51">
        <v>0.60479663968999997</v>
      </c>
      <c r="AN49" s="51">
        <v>1.1622957568000001</v>
      </c>
      <c r="AO49" s="51">
        <v>1.166771043</v>
      </c>
      <c r="AP49" s="51">
        <f t="shared" si="6"/>
        <v>1.166771043</v>
      </c>
      <c r="AQ49" s="60">
        <f t="shared" si="7"/>
        <v>1</v>
      </c>
      <c r="AR49" s="52">
        <f t="shared" si="8"/>
        <v>0.88960706871799999</v>
      </c>
      <c r="AS49" s="86"/>
      <c r="AT49" s="50">
        <v>0.5946439858</v>
      </c>
      <c r="AU49" s="51">
        <v>0.66323951280000004</v>
      </c>
      <c r="AV49" s="51">
        <v>0.55369013199999995</v>
      </c>
      <c r="AW49" s="51">
        <v>0.83228009207999998</v>
      </c>
      <c r="AX49" s="51">
        <v>0.83548469088999999</v>
      </c>
      <c r="AY49" s="51">
        <f t="shared" si="9"/>
        <v>0.66323951280000004</v>
      </c>
      <c r="AZ49" s="52">
        <f t="shared" si="10"/>
        <v>0.69586768271400001</v>
      </c>
      <c r="BA49" s="86"/>
      <c r="BB49" s="64"/>
      <c r="BC49" s="65">
        <v>0.43411835264999998</v>
      </c>
      <c r="BD49" s="65">
        <v>0.47732639233000002</v>
      </c>
      <c r="BE49" s="65">
        <v>0.61567055868999998</v>
      </c>
      <c r="BF49" s="65">
        <v>0.62204518519999996</v>
      </c>
      <c r="BG49" s="65">
        <f t="shared" si="11"/>
        <v>0.54649847550999997</v>
      </c>
      <c r="BH49" s="66">
        <f t="shared" si="12"/>
        <v>0.53729012221749994</v>
      </c>
      <c r="BI49" s="86"/>
    </row>
    <row r="50" spans="1:61" s="1" customFormat="1" ht="15.5" x14ac:dyDescent="0.35">
      <c r="A50" s="32"/>
      <c r="B50" s="67" t="s">
        <v>108</v>
      </c>
      <c r="C50" s="89" t="s">
        <v>496</v>
      </c>
      <c r="D50" s="84" t="s">
        <v>842</v>
      </c>
      <c r="E50" s="84" t="s">
        <v>1155</v>
      </c>
      <c r="F50" s="84" t="s">
        <v>1156</v>
      </c>
      <c r="G50" s="89" t="s">
        <v>455</v>
      </c>
      <c r="H50" s="89" t="s">
        <v>1284</v>
      </c>
      <c r="I50" s="89" t="s">
        <v>428</v>
      </c>
      <c r="J50" s="90"/>
      <c r="K50" s="90"/>
      <c r="L50" s="86"/>
      <c r="M50" s="68"/>
      <c r="N50" s="69"/>
      <c r="O50" s="69"/>
      <c r="P50" s="69"/>
      <c r="Q50" s="69"/>
      <c r="R50" s="69" t="str">
        <f t="shared" si="0"/>
        <v>-x-</v>
      </c>
      <c r="S50" s="70" t="str">
        <f t="shared" si="1"/>
        <v>-x-</v>
      </c>
      <c r="T50" s="86"/>
      <c r="U50" s="68"/>
      <c r="V50" s="69"/>
      <c r="W50" s="69"/>
      <c r="X50" s="69"/>
      <c r="Y50" s="69"/>
      <c r="Z50" s="69" t="str">
        <f t="shared" si="2"/>
        <v>-x-</v>
      </c>
      <c r="AA50" s="70" t="str">
        <f t="shared" si="3"/>
        <v>-x-</v>
      </c>
      <c r="AB50" s="86"/>
      <c r="AC50" s="71"/>
      <c r="AD50" s="72"/>
      <c r="AE50" s="72"/>
      <c r="AF50" s="72"/>
      <c r="AG50" s="72"/>
      <c r="AH50" s="72" t="str">
        <f t="shared" si="4"/>
        <v>-x-</v>
      </c>
      <c r="AI50" s="73" t="str">
        <f t="shared" si="5"/>
        <v>-x-</v>
      </c>
      <c r="AJ50" s="86"/>
      <c r="AK50" s="68"/>
      <c r="AL50" s="69"/>
      <c r="AM50" s="69"/>
      <c r="AN50" s="69"/>
      <c r="AO50" s="69"/>
      <c r="AP50" s="69" t="str">
        <f t="shared" si="6"/>
        <v>-x-</v>
      </c>
      <c r="AQ50" s="74" t="str">
        <f t="shared" si="7"/>
        <v>-x-</v>
      </c>
      <c r="AR50" s="70" t="str">
        <f t="shared" si="8"/>
        <v>-x-</v>
      </c>
      <c r="AS50" s="86"/>
      <c r="AT50" s="68"/>
      <c r="AU50" s="69"/>
      <c r="AV50" s="69"/>
      <c r="AW50" s="69"/>
      <c r="AX50" s="69"/>
      <c r="AY50" s="69" t="str">
        <f t="shared" si="9"/>
        <v>-x-</v>
      </c>
      <c r="AZ50" s="70" t="str">
        <f t="shared" si="10"/>
        <v>-x-</v>
      </c>
      <c r="BA50" s="86"/>
      <c r="BB50" s="75"/>
      <c r="BC50" s="76"/>
      <c r="BD50" s="76"/>
      <c r="BE50" s="76"/>
      <c r="BF50" s="76"/>
      <c r="BG50" s="76" t="str">
        <f t="shared" si="11"/>
        <v>-x-</v>
      </c>
      <c r="BH50" s="77" t="str">
        <f t="shared" si="12"/>
        <v>-x-</v>
      </c>
      <c r="BI50" s="86"/>
    </row>
    <row r="51" spans="1:61" s="1" customFormat="1" ht="15.5" x14ac:dyDescent="0.35">
      <c r="A51" s="32"/>
      <c r="B51" s="46" t="s">
        <v>109</v>
      </c>
      <c r="C51" s="91" t="s">
        <v>497</v>
      </c>
      <c r="D51" s="85" t="s">
        <v>843</v>
      </c>
      <c r="E51" s="85" t="s">
        <v>1155</v>
      </c>
      <c r="F51" s="85" t="s">
        <v>1156</v>
      </c>
      <c r="G51" s="91" t="s">
        <v>1184</v>
      </c>
      <c r="H51" s="91" t="s">
        <v>1277</v>
      </c>
      <c r="I51" s="91" t="s">
        <v>429</v>
      </c>
      <c r="J51" s="92"/>
      <c r="K51" s="92">
        <v>65711263.214000002</v>
      </c>
      <c r="L51" s="86"/>
      <c r="M51" s="50">
        <v>11.135444465000001</v>
      </c>
      <c r="N51" s="51">
        <v>8.4481554283999998</v>
      </c>
      <c r="O51" s="51">
        <v>8.1338102850999991</v>
      </c>
      <c r="P51" s="51">
        <v>7.7822007276000003</v>
      </c>
      <c r="Q51" s="51">
        <v>7.1482348908000004</v>
      </c>
      <c r="R51" s="51">
        <f t="shared" si="0"/>
        <v>8.1338102850999991</v>
      </c>
      <c r="S51" s="52">
        <f t="shared" si="1"/>
        <v>8.5295691593799994</v>
      </c>
      <c r="T51" s="86"/>
      <c r="U51" s="50"/>
      <c r="V51" s="51"/>
      <c r="W51" s="51"/>
      <c r="X51" s="51"/>
      <c r="Y51" s="51"/>
      <c r="Z51" s="51" t="str">
        <f t="shared" si="2"/>
        <v>-x-</v>
      </c>
      <c r="AA51" s="52" t="str">
        <f t="shared" si="3"/>
        <v>-x-</v>
      </c>
      <c r="AB51" s="86"/>
      <c r="AC51" s="56"/>
      <c r="AD51" s="57"/>
      <c r="AE51" s="57"/>
      <c r="AF51" s="57"/>
      <c r="AG51" s="57"/>
      <c r="AH51" s="57" t="str">
        <f t="shared" si="4"/>
        <v>-x-</v>
      </c>
      <c r="AI51" s="58" t="str">
        <f t="shared" si="5"/>
        <v>-x-</v>
      </c>
      <c r="AJ51" s="86"/>
      <c r="AK51" s="50">
        <v>8.8610786054999995</v>
      </c>
      <c r="AL51" s="51">
        <v>6.7765176341000002</v>
      </c>
      <c r="AM51" s="51">
        <v>7.2438432707000002</v>
      </c>
      <c r="AN51" s="51">
        <v>6.7577295043000003</v>
      </c>
      <c r="AO51" s="51">
        <v>5.1982280335000004</v>
      </c>
      <c r="AP51" s="51">
        <f t="shared" si="6"/>
        <v>8.8610786054999995</v>
      </c>
      <c r="AQ51" s="60">
        <f t="shared" si="7"/>
        <v>0.58663603664157793</v>
      </c>
      <c r="AR51" s="52">
        <f t="shared" si="8"/>
        <v>6.9674794096200001</v>
      </c>
      <c r="AS51" s="86"/>
      <c r="AT51" s="50"/>
      <c r="AU51" s="51"/>
      <c r="AV51" s="51"/>
      <c r="AW51" s="51"/>
      <c r="AX51" s="51"/>
      <c r="AY51" s="51" t="str">
        <f t="shared" si="9"/>
        <v>-x-</v>
      </c>
      <c r="AZ51" s="52" t="str">
        <f t="shared" si="10"/>
        <v>-x-</v>
      </c>
      <c r="BA51" s="86"/>
      <c r="BB51" s="64">
        <v>0.65368782431000005</v>
      </c>
      <c r="BC51" s="65">
        <v>0.62190762596000004</v>
      </c>
      <c r="BD51" s="65">
        <v>0.57638583249999997</v>
      </c>
      <c r="BE51" s="65">
        <v>0.39654394542999999</v>
      </c>
      <c r="BF51" s="65">
        <v>0.36770417866999999</v>
      </c>
      <c r="BG51" s="65">
        <f t="shared" si="11"/>
        <v>0.57638583249999997</v>
      </c>
      <c r="BH51" s="66">
        <f t="shared" si="12"/>
        <v>0.52324588137399997</v>
      </c>
      <c r="BI51" s="86"/>
    </row>
    <row r="52" spans="1:61" s="1" customFormat="1" ht="15.5" x14ac:dyDescent="0.35">
      <c r="A52" s="32"/>
      <c r="B52" s="67" t="s">
        <v>110</v>
      </c>
      <c r="C52" s="89" t="s">
        <v>498</v>
      </c>
      <c r="D52" s="84" t="s">
        <v>844</v>
      </c>
      <c r="E52" s="84" t="s">
        <v>1155</v>
      </c>
      <c r="F52" s="84" t="s">
        <v>1156</v>
      </c>
      <c r="G52" s="89" t="s">
        <v>1185</v>
      </c>
      <c r="H52" s="89" t="s">
        <v>1285</v>
      </c>
      <c r="I52" s="89" t="s">
        <v>424</v>
      </c>
      <c r="J52" s="90">
        <v>1939256.9683999999</v>
      </c>
      <c r="K52" s="90">
        <v>2264341.9684000001</v>
      </c>
      <c r="L52" s="86"/>
      <c r="M52" s="68">
        <v>14.725583892</v>
      </c>
      <c r="N52" s="69">
        <v>13.98381451</v>
      </c>
      <c r="O52" s="69">
        <v>9.7874251147999995</v>
      </c>
      <c r="P52" s="69">
        <v>12.264103511</v>
      </c>
      <c r="Q52" s="69">
        <v>14.283819369</v>
      </c>
      <c r="R52" s="69">
        <f t="shared" si="0"/>
        <v>13.98381451</v>
      </c>
      <c r="S52" s="70">
        <f t="shared" si="1"/>
        <v>13.008949279360001</v>
      </c>
      <c r="T52" s="86"/>
      <c r="U52" s="68">
        <v>4.1875883163000003</v>
      </c>
      <c r="V52" s="69">
        <v>4.5740304396000004</v>
      </c>
      <c r="W52" s="69">
        <v>3.0941980045999999</v>
      </c>
      <c r="X52" s="69">
        <v>7.5993953754000003</v>
      </c>
      <c r="Y52" s="69">
        <v>9.1021852131000003</v>
      </c>
      <c r="Z52" s="69">
        <f t="shared" si="2"/>
        <v>4.5740304396000004</v>
      </c>
      <c r="AA52" s="70">
        <f t="shared" si="3"/>
        <v>5.7114794698000004</v>
      </c>
      <c r="AB52" s="86"/>
      <c r="AC52" s="71">
        <v>0</v>
      </c>
      <c r="AD52" s="72">
        <v>0</v>
      </c>
      <c r="AE52" s="72">
        <v>0</v>
      </c>
      <c r="AF52" s="72">
        <v>9.8224933841999998E-3</v>
      </c>
      <c r="AG52" s="72">
        <v>8.445333595E-3</v>
      </c>
      <c r="AH52" s="72">
        <f t="shared" si="4"/>
        <v>0</v>
      </c>
      <c r="AI52" s="73">
        <f t="shared" si="5"/>
        <v>3.6535653958399998E-3</v>
      </c>
      <c r="AJ52" s="86"/>
      <c r="AK52" s="68">
        <v>1.1728422064999999</v>
      </c>
      <c r="AL52" s="69">
        <v>1.1139180294</v>
      </c>
      <c r="AM52" s="69">
        <v>0.99662662086999998</v>
      </c>
      <c r="AN52" s="69">
        <v>2.0366893039999998</v>
      </c>
      <c r="AO52" s="69">
        <v>2.3721018094000001</v>
      </c>
      <c r="AP52" s="69">
        <f t="shared" si="6"/>
        <v>2.3721018094000001</v>
      </c>
      <c r="AQ52" s="74">
        <f t="shared" si="7"/>
        <v>1</v>
      </c>
      <c r="AR52" s="70">
        <f t="shared" si="8"/>
        <v>1.538435594034</v>
      </c>
      <c r="AS52" s="86"/>
      <c r="AT52" s="68">
        <v>0.85376664921000001</v>
      </c>
      <c r="AU52" s="69">
        <v>0.92904020583000002</v>
      </c>
      <c r="AV52" s="69">
        <v>0.78052308557000005</v>
      </c>
      <c r="AW52" s="69">
        <v>1.1325669228999999</v>
      </c>
      <c r="AX52" s="69">
        <v>1.3190838887</v>
      </c>
      <c r="AY52" s="69">
        <f t="shared" si="9"/>
        <v>0.92904020583000002</v>
      </c>
      <c r="AZ52" s="70">
        <f t="shared" si="10"/>
        <v>1.002996150442</v>
      </c>
      <c r="BA52" s="86"/>
      <c r="BB52" s="75"/>
      <c r="BC52" s="76"/>
      <c r="BD52" s="76"/>
      <c r="BE52" s="76">
        <v>1.2972576463000001</v>
      </c>
      <c r="BF52" s="76">
        <v>1.3283469783999999</v>
      </c>
      <c r="BG52" s="76">
        <f t="shared" si="11"/>
        <v>1.3128023123500001</v>
      </c>
      <c r="BH52" s="77">
        <f t="shared" si="12"/>
        <v>1.3128023123500001</v>
      </c>
      <c r="BI52" s="86"/>
    </row>
    <row r="53" spans="1:61" s="1" customFormat="1" ht="15.5" x14ac:dyDescent="0.35">
      <c r="A53" s="32"/>
      <c r="B53" s="46" t="s">
        <v>111</v>
      </c>
      <c r="C53" s="91" t="s">
        <v>499</v>
      </c>
      <c r="D53" s="85" t="s">
        <v>845</v>
      </c>
      <c r="E53" s="85" t="s">
        <v>1155</v>
      </c>
      <c r="F53" s="85" t="s">
        <v>1156</v>
      </c>
      <c r="G53" s="91" t="s">
        <v>1186</v>
      </c>
      <c r="H53" s="91" t="s">
        <v>1277</v>
      </c>
      <c r="I53" s="91" t="s">
        <v>420</v>
      </c>
      <c r="J53" s="92"/>
      <c r="K53" s="92"/>
      <c r="L53" s="86"/>
      <c r="M53" s="50"/>
      <c r="N53" s="51"/>
      <c r="O53" s="51"/>
      <c r="P53" s="51"/>
      <c r="Q53" s="51"/>
      <c r="R53" s="51" t="str">
        <f t="shared" si="0"/>
        <v>-x-</v>
      </c>
      <c r="S53" s="52" t="str">
        <f t="shared" si="1"/>
        <v>-x-</v>
      </c>
      <c r="T53" s="86"/>
      <c r="U53" s="50"/>
      <c r="V53" s="51"/>
      <c r="W53" s="51"/>
      <c r="X53" s="51"/>
      <c r="Y53" s="51"/>
      <c r="Z53" s="51" t="str">
        <f t="shared" si="2"/>
        <v>-x-</v>
      </c>
      <c r="AA53" s="52" t="str">
        <f t="shared" si="3"/>
        <v>-x-</v>
      </c>
      <c r="AB53" s="86"/>
      <c r="AC53" s="56"/>
      <c r="AD53" s="57"/>
      <c r="AE53" s="57"/>
      <c r="AF53" s="57"/>
      <c r="AG53" s="57"/>
      <c r="AH53" s="57" t="str">
        <f t="shared" si="4"/>
        <v>-x-</v>
      </c>
      <c r="AI53" s="58" t="str">
        <f t="shared" si="5"/>
        <v>-x-</v>
      </c>
      <c r="AJ53" s="86"/>
      <c r="AK53" s="50"/>
      <c r="AL53" s="51"/>
      <c r="AM53" s="51"/>
      <c r="AN53" s="51"/>
      <c r="AO53" s="51"/>
      <c r="AP53" s="51" t="str">
        <f t="shared" si="6"/>
        <v>-x-</v>
      </c>
      <c r="AQ53" s="60" t="str">
        <f t="shared" si="7"/>
        <v>-x-</v>
      </c>
      <c r="AR53" s="52" t="str">
        <f t="shared" si="8"/>
        <v>-x-</v>
      </c>
      <c r="AS53" s="86"/>
      <c r="AT53" s="50"/>
      <c r="AU53" s="51"/>
      <c r="AV53" s="51"/>
      <c r="AW53" s="51"/>
      <c r="AX53" s="51"/>
      <c r="AY53" s="51" t="str">
        <f t="shared" si="9"/>
        <v>-x-</v>
      </c>
      <c r="AZ53" s="52" t="str">
        <f t="shared" si="10"/>
        <v>-x-</v>
      </c>
      <c r="BA53" s="86"/>
      <c r="BB53" s="64"/>
      <c r="BC53" s="65"/>
      <c r="BD53" s="65"/>
      <c r="BE53" s="65"/>
      <c r="BF53" s="65"/>
      <c r="BG53" s="65" t="str">
        <f t="shared" si="11"/>
        <v>-x-</v>
      </c>
      <c r="BH53" s="66" t="str">
        <f t="shared" si="12"/>
        <v>-x-</v>
      </c>
      <c r="BI53" s="86"/>
    </row>
    <row r="54" spans="1:61" s="1" customFormat="1" ht="15.5" x14ac:dyDescent="0.35">
      <c r="A54" s="32"/>
      <c r="B54" s="67" t="s">
        <v>112</v>
      </c>
      <c r="C54" s="89" t="s">
        <v>500</v>
      </c>
      <c r="D54" s="84" t="s">
        <v>846</v>
      </c>
      <c r="E54" s="84" t="s">
        <v>1155</v>
      </c>
      <c r="F54" s="84" t="s">
        <v>1156</v>
      </c>
      <c r="G54" s="89" t="s">
        <v>1187</v>
      </c>
      <c r="H54" s="89" t="s">
        <v>1286</v>
      </c>
      <c r="I54" s="89" t="s">
        <v>430</v>
      </c>
      <c r="J54" s="90"/>
      <c r="K54" s="90">
        <v>177352.5</v>
      </c>
      <c r="L54" s="86"/>
      <c r="M54" s="68"/>
      <c r="N54" s="69"/>
      <c r="O54" s="69"/>
      <c r="P54" s="69"/>
      <c r="Q54" s="69"/>
      <c r="R54" s="69" t="str">
        <f t="shared" si="0"/>
        <v>-x-</v>
      </c>
      <c r="S54" s="70" t="str">
        <f t="shared" si="1"/>
        <v>-x-</v>
      </c>
      <c r="T54" s="86"/>
      <c r="U54" s="68"/>
      <c r="V54" s="69"/>
      <c r="W54" s="69"/>
      <c r="X54" s="69"/>
      <c r="Y54" s="69"/>
      <c r="Z54" s="69" t="str">
        <f t="shared" si="2"/>
        <v>-x-</v>
      </c>
      <c r="AA54" s="70" t="str">
        <f t="shared" si="3"/>
        <v>-x-</v>
      </c>
      <c r="AB54" s="86"/>
      <c r="AC54" s="71"/>
      <c r="AD54" s="72"/>
      <c r="AE54" s="72"/>
      <c r="AF54" s="72"/>
      <c r="AG54" s="72"/>
      <c r="AH54" s="72" t="str">
        <f t="shared" si="4"/>
        <v>-x-</v>
      </c>
      <c r="AI54" s="73" t="str">
        <f t="shared" si="5"/>
        <v>-x-</v>
      </c>
      <c r="AJ54" s="86"/>
      <c r="AK54" s="68"/>
      <c r="AL54" s="69"/>
      <c r="AM54" s="69"/>
      <c r="AN54" s="69"/>
      <c r="AO54" s="69"/>
      <c r="AP54" s="69" t="str">
        <f t="shared" si="6"/>
        <v>-x-</v>
      </c>
      <c r="AQ54" s="74" t="str">
        <f t="shared" si="7"/>
        <v>-x-</v>
      </c>
      <c r="AR54" s="70" t="str">
        <f t="shared" si="8"/>
        <v>-x-</v>
      </c>
      <c r="AS54" s="86"/>
      <c r="AT54" s="68"/>
      <c r="AU54" s="69"/>
      <c r="AV54" s="69"/>
      <c r="AW54" s="69"/>
      <c r="AX54" s="69"/>
      <c r="AY54" s="69" t="str">
        <f t="shared" si="9"/>
        <v>-x-</v>
      </c>
      <c r="AZ54" s="70" t="str">
        <f t="shared" si="10"/>
        <v>-x-</v>
      </c>
      <c r="BA54" s="86"/>
      <c r="BB54" s="75">
        <v>0.49623562181999997</v>
      </c>
      <c r="BC54" s="76">
        <v>0.47906062705000002</v>
      </c>
      <c r="BD54" s="76">
        <v>0.43634344420999999</v>
      </c>
      <c r="BE54" s="76">
        <v>0.29361481376999998</v>
      </c>
      <c r="BF54" s="76">
        <v>0.2183151418</v>
      </c>
      <c r="BG54" s="76">
        <f t="shared" si="11"/>
        <v>0.43634344420999999</v>
      </c>
      <c r="BH54" s="77">
        <f t="shared" si="12"/>
        <v>0.38471392972999996</v>
      </c>
      <c r="BI54" s="86"/>
    </row>
    <row r="55" spans="1:61" s="1" customFormat="1" ht="15.5" x14ac:dyDescent="0.35">
      <c r="A55" s="32"/>
      <c r="B55" s="46" t="s">
        <v>113</v>
      </c>
      <c r="C55" s="91" t="s">
        <v>501</v>
      </c>
      <c r="D55" s="85" t="s">
        <v>847</v>
      </c>
      <c r="E55" s="85" t="s">
        <v>1155</v>
      </c>
      <c r="F55" s="85" t="s">
        <v>1156</v>
      </c>
      <c r="G55" s="91" t="s">
        <v>1162</v>
      </c>
      <c r="H55" s="91" t="s">
        <v>420</v>
      </c>
      <c r="I55" s="91" t="s">
        <v>23</v>
      </c>
      <c r="J55" s="92">
        <v>282931.576</v>
      </c>
      <c r="K55" s="92">
        <v>213065.576</v>
      </c>
      <c r="L55" s="86"/>
      <c r="M55" s="50">
        <v>-2.6084072300000001</v>
      </c>
      <c r="N55" s="51">
        <v>-30.867912834999998</v>
      </c>
      <c r="O55" s="51">
        <v>-1.5787609086000001</v>
      </c>
      <c r="P55" s="51">
        <v>-1.6149957038</v>
      </c>
      <c r="Q55" s="51">
        <v>-3.1512111294</v>
      </c>
      <c r="R55" s="51">
        <f t="shared" si="0"/>
        <v>-2.6084072300000001</v>
      </c>
      <c r="S55" s="52" t="str">
        <f t="shared" si="1"/>
        <v>-x-</v>
      </c>
      <c r="T55" s="86"/>
      <c r="U55" s="50">
        <v>-36.191927161000002</v>
      </c>
      <c r="V55" s="51">
        <v>2.6528499817000002</v>
      </c>
      <c r="W55" s="51">
        <v>15.414102304</v>
      </c>
      <c r="X55" s="51">
        <v>34.061652596000002</v>
      </c>
      <c r="Y55" s="51">
        <v>53.819968803000002</v>
      </c>
      <c r="Z55" s="51">
        <f t="shared" si="2"/>
        <v>15.414102304</v>
      </c>
      <c r="AA55" s="52">
        <f t="shared" si="3"/>
        <v>17.376201627233332</v>
      </c>
      <c r="AB55" s="86"/>
      <c r="AC55" s="56">
        <v>0.37653742311999999</v>
      </c>
      <c r="AD55" s="57">
        <v>0.35809526684999998</v>
      </c>
      <c r="AE55" s="57">
        <v>0.33370158404</v>
      </c>
      <c r="AF55" s="57">
        <v>0.29559127433999999</v>
      </c>
      <c r="AG55" s="57">
        <v>0.17699574737000001</v>
      </c>
      <c r="AH55" s="57">
        <f t="shared" si="4"/>
        <v>0.33370158404</v>
      </c>
      <c r="AI55" s="58">
        <f t="shared" si="5"/>
        <v>0.30818425914399999</v>
      </c>
      <c r="AJ55" s="86"/>
      <c r="AK55" s="50">
        <v>4.3886200311000003</v>
      </c>
      <c r="AL55" s="51">
        <v>1.7623847569</v>
      </c>
      <c r="AM55" s="51">
        <v>1.2168193806000001</v>
      </c>
      <c r="AN55" s="51">
        <v>5.7209675538000004</v>
      </c>
      <c r="AO55" s="51">
        <v>11.162863519</v>
      </c>
      <c r="AP55" s="51">
        <f t="shared" si="6"/>
        <v>11.162863519</v>
      </c>
      <c r="AQ55" s="60">
        <f t="shared" si="7"/>
        <v>1</v>
      </c>
      <c r="AR55" s="52">
        <f t="shared" si="8"/>
        <v>4.8503310482800002</v>
      </c>
      <c r="AS55" s="86"/>
      <c r="AT55" s="50">
        <v>0.79921465469999997</v>
      </c>
      <c r="AU55" s="51">
        <v>0.54707823604000005</v>
      </c>
      <c r="AV55" s="51">
        <v>0.32073644910999999</v>
      </c>
      <c r="AW55" s="51">
        <v>0.32638402941</v>
      </c>
      <c r="AX55" s="51">
        <v>0.63684688665</v>
      </c>
      <c r="AY55" s="51">
        <f t="shared" si="9"/>
        <v>0.54707823604000005</v>
      </c>
      <c r="AZ55" s="52">
        <f t="shared" si="10"/>
        <v>0.52605205118200005</v>
      </c>
      <c r="BA55" s="86"/>
      <c r="BB55" s="64">
        <v>0.87910577094999998</v>
      </c>
      <c r="BC55" s="65">
        <v>0.90872416709000003</v>
      </c>
      <c r="BD55" s="65">
        <v>0.92144904862999999</v>
      </c>
      <c r="BE55" s="65">
        <v>0.92040819198000001</v>
      </c>
      <c r="BF55" s="65">
        <v>1.0824009639000001</v>
      </c>
      <c r="BG55" s="65">
        <f t="shared" si="11"/>
        <v>0.92040819198000001</v>
      </c>
      <c r="BH55" s="66">
        <f t="shared" si="12"/>
        <v>0.94241762850999999</v>
      </c>
      <c r="BI55" s="86"/>
    </row>
    <row r="56" spans="1:61" s="1" customFormat="1" ht="15.5" x14ac:dyDescent="0.35">
      <c r="A56" s="32"/>
      <c r="B56" s="67" t="s">
        <v>114</v>
      </c>
      <c r="C56" s="89" t="s">
        <v>502</v>
      </c>
      <c r="D56" s="84" t="s">
        <v>848</v>
      </c>
      <c r="E56" s="84" t="s">
        <v>1155</v>
      </c>
      <c r="F56" s="84" t="s">
        <v>1156</v>
      </c>
      <c r="G56" s="89" t="s">
        <v>1188</v>
      </c>
      <c r="H56" s="89" t="s">
        <v>420</v>
      </c>
      <c r="I56" s="89" t="s">
        <v>29</v>
      </c>
      <c r="J56" s="90">
        <v>1079728.49</v>
      </c>
      <c r="K56" s="90">
        <v>1026311.49</v>
      </c>
      <c r="L56" s="86"/>
      <c r="M56" s="68">
        <v>-5.4125603949999999</v>
      </c>
      <c r="N56" s="69">
        <v>-5.8826763333000001</v>
      </c>
      <c r="O56" s="69">
        <v>-16.994847855</v>
      </c>
      <c r="P56" s="69">
        <v>-140.85635654000001</v>
      </c>
      <c r="Q56" s="69">
        <v>-146.31892991999999</v>
      </c>
      <c r="R56" s="69">
        <f t="shared" si="0"/>
        <v>-16.994847855</v>
      </c>
      <c r="S56" s="70" t="str">
        <f t="shared" si="1"/>
        <v>-x-</v>
      </c>
      <c r="T56" s="86"/>
      <c r="U56" s="68">
        <v>-8.3755940387999992</v>
      </c>
      <c r="V56" s="69">
        <v>-10.072272465999999</v>
      </c>
      <c r="W56" s="69">
        <v>-19.185500418</v>
      </c>
      <c r="X56" s="69">
        <v>312.92453756999998</v>
      </c>
      <c r="Y56" s="69">
        <v>324.43764722999998</v>
      </c>
      <c r="Z56" s="69">
        <f t="shared" si="2"/>
        <v>-8.3755940387999992</v>
      </c>
      <c r="AA56" s="70" t="str">
        <f t="shared" si="3"/>
        <v>-x-</v>
      </c>
      <c r="AB56" s="86"/>
      <c r="AC56" s="71">
        <v>0.23788630472</v>
      </c>
      <c r="AD56" s="72">
        <v>0.22973381579999999</v>
      </c>
      <c r="AE56" s="72">
        <v>8.2376595630999999E-2</v>
      </c>
      <c r="AF56" s="72">
        <v>8.9068792529000004E-2</v>
      </c>
      <c r="AG56" s="72">
        <v>8.6029626326000003E-2</v>
      </c>
      <c r="AH56" s="72">
        <f t="shared" si="4"/>
        <v>8.9068792529000004E-2</v>
      </c>
      <c r="AI56" s="73">
        <f t="shared" si="5"/>
        <v>0.14501902700120001</v>
      </c>
      <c r="AJ56" s="86"/>
      <c r="AK56" s="68">
        <v>3.4689698568999998</v>
      </c>
      <c r="AL56" s="69">
        <v>4.1890342665000002</v>
      </c>
      <c r="AM56" s="69">
        <v>5.1454053041999996</v>
      </c>
      <c r="AN56" s="69">
        <v>3.1514215299999999</v>
      </c>
      <c r="AO56" s="69">
        <v>3.2736373235</v>
      </c>
      <c r="AP56" s="69">
        <f t="shared" si="6"/>
        <v>5.1454053041999996</v>
      </c>
      <c r="AQ56" s="74">
        <f t="shared" si="7"/>
        <v>0.63622535640250799</v>
      </c>
      <c r="AR56" s="70">
        <f t="shared" si="8"/>
        <v>3.8456936562199999</v>
      </c>
      <c r="AS56" s="86"/>
      <c r="AT56" s="68">
        <v>4.7733404882999997</v>
      </c>
      <c r="AU56" s="69">
        <v>4.1458051215999996</v>
      </c>
      <c r="AV56" s="69">
        <v>9.1771345951000001</v>
      </c>
      <c r="AW56" s="69">
        <v>3.4976232967000001</v>
      </c>
      <c r="AX56" s="69">
        <v>3.6332651974000001</v>
      </c>
      <c r="AY56" s="69">
        <f t="shared" si="9"/>
        <v>4.1458051215999996</v>
      </c>
      <c r="AZ56" s="70">
        <f t="shared" si="10"/>
        <v>5.04543373982</v>
      </c>
      <c r="BA56" s="86"/>
      <c r="BB56" s="75">
        <v>0.72007283182000004</v>
      </c>
      <c r="BC56" s="76">
        <v>0.92566495417000005</v>
      </c>
      <c r="BD56" s="76">
        <v>0.74552375926000003</v>
      </c>
      <c r="BE56" s="76">
        <v>0.67686232457999995</v>
      </c>
      <c r="BF56" s="76">
        <v>0.48656139482999999</v>
      </c>
      <c r="BG56" s="76">
        <f t="shared" si="11"/>
        <v>0.72007283182000004</v>
      </c>
      <c r="BH56" s="77">
        <f t="shared" si="12"/>
        <v>0.71093705293200005</v>
      </c>
      <c r="BI56" s="86"/>
    </row>
    <row r="57" spans="1:61" s="1" customFormat="1" ht="15.5" x14ac:dyDescent="0.35">
      <c r="A57" s="32"/>
      <c r="B57" s="46" t="s">
        <v>115</v>
      </c>
      <c r="C57" s="91" t="s">
        <v>503</v>
      </c>
      <c r="D57" s="85" t="s">
        <v>849</v>
      </c>
      <c r="E57" s="85" t="s">
        <v>1155</v>
      </c>
      <c r="F57" s="85" t="s">
        <v>1156</v>
      </c>
      <c r="G57" s="91" t="s">
        <v>1189</v>
      </c>
      <c r="H57" s="91" t="s">
        <v>1287</v>
      </c>
      <c r="I57" s="91" t="s">
        <v>29</v>
      </c>
      <c r="J57" s="92">
        <v>2333311.9975999999</v>
      </c>
      <c r="K57" s="92">
        <v>2365285.9975999999</v>
      </c>
      <c r="L57" s="86"/>
      <c r="M57" s="50">
        <v>12.975807242</v>
      </c>
      <c r="N57" s="51">
        <v>11.676740299</v>
      </c>
      <c r="O57" s="51">
        <v>10.757077234</v>
      </c>
      <c r="P57" s="51">
        <v>8.4637127118999995</v>
      </c>
      <c r="Q57" s="51">
        <v>8.0191418948000006</v>
      </c>
      <c r="R57" s="51">
        <f t="shared" si="0"/>
        <v>10.757077234</v>
      </c>
      <c r="S57" s="52">
        <f t="shared" si="1"/>
        <v>10.378495876340001</v>
      </c>
      <c r="T57" s="86"/>
      <c r="U57" s="50">
        <v>9.1561179207999999</v>
      </c>
      <c r="V57" s="51">
        <v>8.4455054869000001</v>
      </c>
      <c r="W57" s="51">
        <v>6.2782984929000003</v>
      </c>
      <c r="X57" s="51">
        <v>5.8151023665999997</v>
      </c>
      <c r="Y57" s="51">
        <v>5.5056913581</v>
      </c>
      <c r="Z57" s="51">
        <f t="shared" si="2"/>
        <v>6.2782984929000003</v>
      </c>
      <c r="AA57" s="52">
        <f t="shared" si="3"/>
        <v>7.0401431250600002</v>
      </c>
      <c r="AB57" s="86"/>
      <c r="AC57" s="56">
        <v>6.2439780643999999E-2</v>
      </c>
      <c r="AD57" s="57">
        <v>0.17267021498999999</v>
      </c>
      <c r="AE57" s="57">
        <v>0.19304470196000001</v>
      </c>
      <c r="AF57" s="57">
        <v>0.19354696677</v>
      </c>
      <c r="AG57" s="57">
        <v>0.20210833839</v>
      </c>
      <c r="AH57" s="57">
        <f t="shared" si="4"/>
        <v>0.19304470196000001</v>
      </c>
      <c r="AI57" s="58">
        <f t="shared" si="5"/>
        <v>0.16476200055079998</v>
      </c>
      <c r="AJ57" s="86"/>
      <c r="AK57" s="50">
        <v>2.5686631938</v>
      </c>
      <c r="AL57" s="51">
        <v>1.4568040829</v>
      </c>
      <c r="AM57" s="51">
        <v>1.0797197757999999</v>
      </c>
      <c r="AN57" s="51">
        <v>1.0988880811999999</v>
      </c>
      <c r="AO57" s="51">
        <v>1.0411671272</v>
      </c>
      <c r="AP57" s="51">
        <f t="shared" si="6"/>
        <v>2.5686631938</v>
      </c>
      <c r="AQ57" s="60">
        <f t="shared" si="7"/>
        <v>0.40533423366406007</v>
      </c>
      <c r="AR57" s="52">
        <f t="shared" si="8"/>
        <v>1.44904845218</v>
      </c>
      <c r="AS57" s="86"/>
      <c r="AT57" s="50">
        <v>3.3456598516999998</v>
      </c>
      <c r="AU57" s="51">
        <v>2.1250799139000001</v>
      </c>
      <c r="AV57" s="51">
        <v>1.3318135439000001</v>
      </c>
      <c r="AW57" s="51">
        <v>1.4664243294999999</v>
      </c>
      <c r="AX57" s="51">
        <v>1.3893979128</v>
      </c>
      <c r="AY57" s="51">
        <f t="shared" si="9"/>
        <v>1.4664243294999999</v>
      </c>
      <c r="AZ57" s="52">
        <f t="shared" si="10"/>
        <v>1.9316751103599998</v>
      </c>
      <c r="BA57" s="86"/>
      <c r="BB57" s="64"/>
      <c r="BC57" s="65"/>
      <c r="BD57" s="65"/>
      <c r="BE57" s="65">
        <v>1.0249606574000001</v>
      </c>
      <c r="BF57" s="65">
        <v>0.88164904638999997</v>
      </c>
      <c r="BG57" s="65">
        <f t="shared" si="11"/>
        <v>0.95330485189500003</v>
      </c>
      <c r="BH57" s="66">
        <f t="shared" si="12"/>
        <v>0.95330485189500003</v>
      </c>
      <c r="BI57" s="86"/>
    </row>
    <row r="58" spans="1:61" s="1" customFormat="1" ht="15.5" x14ac:dyDescent="0.35">
      <c r="A58" s="32"/>
      <c r="B58" s="67" t="s">
        <v>116</v>
      </c>
      <c r="C58" s="89" t="s">
        <v>504</v>
      </c>
      <c r="D58" s="84" t="s">
        <v>850</v>
      </c>
      <c r="E58" s="84" t="s">
        <v>1155</v>
      </c>
      <c r="F58" s="84" t="s">
        <v>1156</v>
      </c>
      <c r="G58" s="89" t="s">
        <v>1157</v>
      </c>
      <c r="H58" s="89" t="s">
        <v>1275</v>
      </c>
      <c r="I58" s="89" t="s">
        <v>419</v>
      </c>
      <c r="J58" s="90">
        <v>1953502.3809</v>
      </c>
      <c r="K58" s="90">
        <v>994486.38089999999</v>
      </c>
      <c r="L58" s="86"/>
      <c r="M58" s="68">
        <v>7.1943744080999998</v>
      </c>
      <c r="N58" s="69">
        <v>6.3057419078999999</v>
      </c>
      <c r="O58" s="69">
        <v>14.225879719</v>
      </c>
      <c r="P58" s="69">
        <v>63.738473247000002</v>
      </c>
      <c r="Q58" s="69">
        <v>49.707548273999997</v>
      </c>
      <c r="R58" s="69">
        <f t="shared" si="0"/>
        <v>14.225879719</v>
      </c>
      <c r="S58" s="70">
        <f t="shared" si="1"/>
        <v>19.35838607725</v>
      </c>
      <c r="T58" s="86"/>
      <c r="U58" s="68">
        <v>6.8536764588999999</v>
      </c>
      <c r="V58" s="69">
        <v>8.1953215277999991</v>
      </c>
      <c r="W58" s="69">
        <v>10.373827777000001</v>
      </c>
      <c r="X58" s="69">
        <v>16.962499015999999</v>
      </c>
      <c r="Y58" s="69">
        <v>14.831282548000001</v>
      </c>
      <c r="Z58" s="69">
        <f t="shared" si="2"/>
        <v>10.373827777000001</v>
      </c>
      <c r="AA58" s="70">
        <f t="shared" si="3"/>
        <v>11.44332146554</v>
      </c>
      <c r="AB58" s="86"/>
      <c r="AC58" s="71">
        <v>0.18866512270999999</v>
      </c>
      <c r="AD58" s="72">
        <v>0.23177437247999999</v>
      </c>
      <c r="AE58" s="72">
        <v>0.23089944809999999</v>
      </c>
      <c r="AF58" s="72">
        <v>0.50829187876000004</v>
      </c>
      <c r="AG58" s="72">
        <v>0.56998798064</v>
      </c>
      <c r="AH58" s="72">
        <f t="shared" si="4"/>
        <v>0.23177437247999999</v>
      </c>
      <c r="AI58" s="73">
        <f t="shared" si="5"/>
        <v>0.345923760538</v>
      </c>
      <c r="AJ58" s="86"/>
      <c r="AK58" s="68">
        <v>1.4825020358000001</v>
      </c>
      <c r="AL58" s="69">
        <v>1.877476836</v>
      </c>
      <c r="AM58" s="69">
        <v>1.0239209216</v>
      </c>
      <c r="AN58" s="69">
        <v>0.95797265954999999</v>
      </c>
      <c r="AO58" s="69">
        <v>0.74709150992999995</v>
      </c>
      <c r="AP58" s="69">
        <f t="shared" si="6"/>
        <v>1.877476836</v>
      </c>
      <c r="AQ58" s="74">
        <f t="shared" si="7"/>
        <v>0.39792315708229592</v>
      </c>
      <c r="AR58" s="70">
        <f t="shared" si="8"/>
        <v>1.2177927925760001</v>
      </c>
      <c r="AS58" s="86"/>
      <c r="AT58" s="68">
        <v>0.68771293274</v>
      </c>
      <c r="AU58" s="69">
        <v>0.91458251620999997</v>
      </c>
      <c r="AV58" s="69">
        <v>0.72216901997000005</v>
      </c>
      <c r="AW58" s="69">
        <v>0.48610497531000002</v>
      </c>
      <c r="AX58" s="69">
        <v>0.37909735354000001</v>
      </c>
      <c r="AY58" s="69">
        <f t="shared" si="9"/>
        <v>0.68771293274</v>
      </c>
      <c r="AZ58" s="70">
        <f t="shared" si="10"/>
        <v>0.63793335955399999</v>
      </c>
      <c r="BA58" s="86"/>
      <c r="BB58" s="75"/>
      <c r="BC58" s="76"/>
      <c r="BD58" s="76"/>
      <c r="BE58" s="76">
        <v>0.57463071182000003</v>
      </c>
      <c r="BF58" s="76">
        <v>0.51062547325999996</v>
      </c>
      <c r="BG58" s="76">
        <f t="shared" si="11"/>
        <v>0.54262809254</v>
      </c>
      <c r="BH58" s="77">
        <f t="shared" si="12"/>
        <v>0.54262809254</v>
      </c>
      <c r="BI58" s="86"/>
    </row>
    <row r="59" spans="1:61" s="1" customFormat="1" ht="15.5" x14ac:dyDescent="0.35">
      <c r="A59" s="32"/>
      <c r="B59" s="46" t="s">
        <v>117</v>
      </c>
      <c r="C59" s="91" t="s">
        <v>505</v>
      </c>
      <c r="D59" s="85" t="s">
        <v>851</v>
      </c>
      <c r="E59" s="85" t="s">
        <v>1155</v>
      </c>
      <c r="F59" s="85" t="s">
        <v>1156</v>
      </c>
      <c r="G59" s="91" t="s">
        <v>1190</v>
      </c>
      <c r="H59" s="91" t="s">
        <v>1287</v>
      </c>
      <c r="I59" s="91" t="s">
        <v>431</v>
      </c>
      <c r="J59" s="92">
        <v>479099.09749999997</v>
      </c>
      <c r="K59" s="92">
        <v>325637.09749999997</v>
      </c>
      <c r="L59" s="86"/>
      <c r="M59" s="50">
        <v>14.188817694000001</v>
      </c>
      <c r="N59" s="51">
        <v>5.3055763433000003</v>
      </c>
      <c r="O59" s="51">
        <v>-0.31552111304000002</v>
      </c>
      <c r="P59" s="51">
        <v>-0.20227565949000001</v>
      </c>
      <c r="Q59" s="51">
        <v>-0.20556469459999999</v>
      </c>
      <c r="R59" s="51">
        <f t="shared" si="0"/>
        <v>-0.20227565949000001</v>
      </c>
      <c r="S59" s="52">
        <f t="shared" si="1"/>
        <v>9.7471970186500005</v>
      </c>
      <c r="T59" s="86"/>
      <c r="U59" s="50">
        <v>3.7338457081</v>
      </c>
      <c r="V59" s="51">
        <v>3.480771463</v>
      </c>
      <c r="W59" s="51">
        <v>2.4644560961000002</v>
      </c>
      <c r="X59" s="51">
        <v>1.9251099030000001</v>
      </c>
      <c r="Y59" s="51">
        <v>1.9462756132000001</v>
      </c>
      <c r="Z59" s="51">
        <f t="shared" si="2"/>
        <v>2.4644560961000002</v>
      </c>
      <c r="AA59" s="52">
        <f t="shared" si="3"/>
        <v>2.7100917566799998</v>
      </c>
      <c r="AB59" s="86"/>
      <c r="AC59" s="56">
        <v>0.55625685303000005</v>
      </c>
      <c r="AD59" s="57">
        <v>0.40437891785000002</v>
      </c>
      <c r="AE59" s="57">
        <v>0.37342947632000001</v>
      </c>
      <c r="AF59" s="57">
        <v>0.35414977066999997</v>
      </c>
      <c r="AG59" s="57">
        <v>0.35046927213000001</v>
      </c>
      <c r="AH59" s="57">
        <f t="shared" si="4"/>
        <v>0.37342947632000001</v>
      </c>
      <c r="AI59" s="58">
        <f t="shared" si="5"/>
        <v>0.40773685799999998</v>
      </c>
      <c r="AJ59" s="86"/>
      <c r="AK59" s="50">
        <v>-2.0583410632999999</v>
      </c>
      <c r="AL59" s="51">
        <v>-9.5744308723000007</v>
      </c>
      <c r="AM59" s="51">
        <v>-0.30462767529000001</v>
      </c>
      <c r="AN59" s="51">
        <v>-0.20239678816000001</v>
      </c>
      <c r="AO59" s="51">
        <v>-0.20568779285</v>
      </c>
      <c r="AP59" s="51">
        <f t="shared" si="6"/>
        <v>-0.20239678816000001</v>
      </c>
      <c r="AQ59" s="60">
        <f t="shared" si="7"/>
        <v>1.0162601626237189</v>
      </c>
      <c r="AR59" s="52" t="str">
        <f t="shared" si="8"/>
        <v>-x-</v>
      </c>
      <c r="AS59" s="86"/>
      <c r="AT59" s="50">
        <v>0.21780208404000001</v>
      </c>
      <c r="AU59" s="51">
        <v>0.37407244262</v>
      </c>
      <c r="AV59" s="51">
        <v>0.30652222512999999</v>
      </c>
      <c r="AW59" s="51">
        <v>0.18929803670000001</v>
      </c>
      <c r="AX59" s="51">
        <v>0.19237605355000001</v>
      </c>
      <c r="AY59" s="51">
        <f t="shared" si="9"/>
        <v>0.21780208404000001</v>
      </c>
      <c r="AZ59" s="52">
        <f t="shared" si="10"/>
        <v>0.25601416840800001</v>
      </c>
      <c r="BA59" s="86"/>
      <c r="BB59" s="64">
        <v>1.0467139823</v>
      </c>
      <c r="BC59" s="65">
        <v>0.95374722732999995</v>
      </c>
      <c r="BD59" s="65">
        <v>0.96363797538999996</v>
      </c>
      <c r="BE59" s="65">
        <v>0.76516120033000001</v>
      </c>
      <c r="BF59" s="65">
        <v>0.75201994335</v>
      </c>
      <c r="BG59" s="65">
        <f t="shared" si="11"/>
        <v>0.95374722732999995</v>
      </c>
      <c r="BH59" s="66">
        <f t="shared" si="12"/>
        <v>0.89625606574000005</v>
      </c>
      <c r="BI59" s="86"/>
    </row>
    <row r="60" spans="1:61" s="1" customFormat="1" ht="15.5" x14ac:dyDescent="0.35">
      <c r="A60" s="32"/>
      <c r="B60" s="67" t="s">
        <v>118</v>
      </c>
      <c r="C60" s="89" t="s">
        <v>506</v>
      </c>
      <c r="D60" s="84" t="s">
        <v>852</v>
      </c>
      <c r="E60" s="84" t="s">
        <v>1155</v>
      </c>
      <c r="F60" s="84" t="s">
        <v>1156</v>
      </c>
      <c r="G60" s="89" t="s">
        <v>1191</v>
      </c>
      <c r="H60" s="89" t="s">
        <v>1277</v>
      </c>
      <c r="I60" s="89" t="s">
        <v>9</v>
      </c>
      <c r="J60" s="90">
        <v>795551.86048000003</v>
      </c>
      <c r="K60" s="90">
        <v>2007517.8605</v>
      </c>
      <c r="L60" s="86"/>
      <c r="M60" s="68">
        <v>8.5562017079999997</v>
      </c>
      <c r="N60" s="69">
        <v>10.324618221</v>
      </c>
      <c r="O60" s="69">
        <v>7.1236761134000002</v>
      </c>
      <c r="P60" s="69">
        <v>11.994505606000001</v>
      </c>
      <c r="Q60" s="69">
        <v>11.466747358999999</v>
      </c>
      <c r="R60" s="69">
        <f t="shared" si="0"/>
        <v>10.324618221</v>
      </c>
      <c r="S60" s="70">
        <f t="shared" si="1"/>
        <v>9.8931498014799981</v>
      </c>
      <c r="T60" s="86"/>
      <c r="U60" s="68">
        <v>5.1913211444999998</v>
      </c>
      <c r="V60" s="69">
        <v>16.28463799</v>
      </c>
      <c r="W60" s="69">
        <v>6.4782119888</v>
      </c>
      <c r="X60" s="69">
        <v>27.824895964</v>
      </c>
      <c r="Y60" s="69">
        <v>24.929551908000001</v>
      </c>
      <c r="Z60" s="69">
        <f t="shared" si="2"/>
        <v>16.28463799</v>
      </c>
      <c r="AA60" s="70">
        <f t="shared" si="3"/>
        <v>16.141723799059999</v>
      </c>
      <c r="AB60" s="86"/>
      <c r="AC60" s="71">
        <v>0.84549636911000003</v>
      </c>
      <c r="AD60" s="72">
        <v>0.85338026432000003</v>
      </c>
      <c r="AE60" s="72">
        <v>0.90847282339000002</v>
      </c>
      <c r="AF60" s="72">
        <v>0.88458639508000003</v>
      </c>
      <c r="AG60" s="72">
        <v>0.88910142872999998</v>
      </c>
      <c r="AH60" s="72">
        <f t="shared" si="4"/>
        <v>0.88458639508000003</v>
      </c>
      <c r="AI60" s="73">
        <f t="shared" si="5"/>
        <v>0.87620745612600004</v>
      </c>
      <c r="AJ60" s="86"/>
      <c r="AK60" s="68">
        <v>1.5653661221999999</v>
      </c>
      <c r="AL60" s="69">
        <v>1.9507135369999999</v>
      </c>
      <c r="AM60" s="69">
        <v>1.7147162537</v>
      </c>
      <c r="AN60" s="69">
        <v>2.6808623027</v>
      </c>
      <c r="AO60" s="69">
        <v>2.5629043614000002</v>
      </c>
      <c r="AP60" s="69">
        <f t="shared" si="6"/>
        <v>2.6808623027</v>
      </c>
      <c r="AQ60" s="74">
        <f t="shared" si="7"/>
        <v>0.95600000000701268</v>
      </c>
      <c r="AR60" s="70">
        <f t="shared" si="8"/>
        <v>2.0949125153999999</v>
      </c>
      <c r="AS60" s="86"/>
      <c r="AT60" s="68">
        <v>5.0135267140000002</v>
      </c>
      <c r="AU60" s="69">
        <v>6.4913266665</v>
      </c>
      <c r="AV60" s="69">
        <v>3.7816862822999999</v>
      </c>
      <c r="AW60" s="69">
        <v>6.5662533302000003</v>
      </c>
      <c r="AX60" s="69">
        <v>6.2773381836000004</v>
      </c>
      <c r="AY60" s="69">
        <f t="shared" si="9"/>
        <v>6.2773381836000004</v>
      </c>
      <c r="AZ60" s="70">
        <f t="shared" si="10"/>
        <v>5.6260262353200003</v>
      </c>
      <c r="BA60" s="86"/>
      <c r="BB60" s="75"/>
      <c r="BC60" s="76"/>
      <c r="BD60" s="76"/>
      <c r="BE60" s="76">
        <v>1.4901068312000001</v>
      </c>
      <c r="BF60" s="76">
        <v>1.3224699139</v>
      </c>
      <c r="BG60" s="76">
        <f t="shared" si="11"/>
        <v>1.4062883725500002</v>
      </c>
      <c r="BH60" s="77">
        <f t="shared" si="12"/>
        <v>1.4062883725500002</v>
      </c>
      <c r="BI60" s="86"/>
    </row>
    <row r="61" spans="1:61" s="1" customFormat="1" ht="15.5" x14ac:dyDescent="0.35">
      <c r="A61" s="32"/>
      <c r="B61" s="46" t="s">
        <v>119</v>
      </c>
      <c r="C61" s="91" t="s">
        <v>507</v>
      </c>
      <c r="D61" s="85" t="s">
        <v>853</v>
      </c>
      <c r="E61" s="85" t="s">
        <v>1155</v>
      </c>
      <c r="F61" s="85" t="s">
        <v>1156</v>
      </c>
      <c r="G61" s="91" t="s">
        <v>9</v>
      </c>
      <c r="H61" s="91" t="s">
        <v>1277</v>
      </c>
      <c r="I61" s="91" t="s">
        <v>9</v>
      </c>
      <c r="J61" s="92"/>
      <c r="K61" s="92">
        <v>186558515.66999999</v>
      </c>
      <c r="L61" s="86"/>
      <c r="M61" s="50">
        <v>7.7887039885</v>
      </c>
      <c r="N61" s="51">
        <v>12.027158545000001</v>
      </c>
      <c r="O61" s="51">
        <v>6.2683304404999998</v>
      </c>
      <c r="P61" s="51">
        <v>7.8402597888000001</v>
      </c>
      <c r="Q61" s="51">
        <v>8.1505944258999996</v>
      </c>
      <c r="R61" s="51">
        <f t="shared" si="0"/>
        <v>7.8402597888000001</v>
      </c>
      <c r="S61" s="52">
        <f t="shared" si="1"/>
        <v>8.4150094377400002</v>
      </c>
      <c r="T61" s="86"/>
      <c r="U61" s="50"/>
      <c r="V61" s="51"/>
      <c r="W61" s="51"/>
      <c r="X61" s="51"/>
      <c r="Y61" s="51"/>
      <c r="Z61" s="51" t="str">
        <f t="shared" si="2"/>
        <v>-x-</v>
      </c>
      <c r="AA61" s="52" t="str">
        <f t="shared" si="3"/>
        <v>-x-</v>
      </c>
      <c r="AB61" s="86"/>
      <c r="AC61" s="56"/>
      <c r="AD61" s="57"/>
      <c r="AE61" s="57"/>
      <c r="AF61" s="57"/>
      <c r="AG61" s="57"/>
      <c r="AH61" s="57" t="str">
        <f t="shared" si="4"/>
        <v>-x-</v>
      </c>
      <c r="AI61" s="58" t="str">
        <f t="shared" si="5"/>
        <v>-x-</v>
      </c>
      <c r="AJ61" s="86"/>
      <c r="AK61" s="50">
        <v>1.0451558634</v>
      </c>
      <c r="AL61" s="51">
        <v>1.1283808694999999</v>
      </c>
      <c r="AM61" s="51">
        <v>0.74389743809999997</v>
      </c>
      <c r="AN61" s="51">
        <v>1.1170283663</v>
      </c>
      <c r="AO61" s="51">
        <v>1.1612427932</v>
      </c>
      <c r="AP61" s="51">
        <f t="shared" si="6"/>
        <v>1.1612427932</v>
      </c>
      <c r="AQ61" s="60">
        <f t="shared" si="7"/>
        <v>1</v>
      </c>
      <c r="AR61" s="52">
        <f t="shared" si="8"/>
        <v>1.0391410660999998</v>
      </c>
      <c r="AS61" s="86"/>
      <c r="AT61" s="50"/>
      <c r="AU61" s="51"/>
      <c r="AV61" s="51"/>
      <c r="AW61" s="51"/>
      <c r="AX61" s="51"/>
      <c r="AY61" s="51" t="str">
        <f t="shared" si="9"/>
        <v>-x-</v>
      </c>
      <c r="AZ61" s="52" t="str">
        <f t="shared" si="10"/>
        <v>-x-</v>
      </c>
      <c r="BA61" s="86"/>
      <c r="BB61" s="64">
        <v>1.2335566429</v>
      </c>
      <c r="BC61" s="65">
        <v>1.1694782318000001</v>
      </c>
      <c r="BD61" s="65">
        <v>1.1977907018</v>
      </c>
      <c r="BE61" s="65">
        <v>1.5148318612</v>
      </c>
      <c r="BF61" s="65">
        <v>1.4567686688999999</v>
      </c>
      <c r="BG61" s="65">
        <f t="shared" si="11"/>
        <v>1.2335566429</v>
      </c>
      <c r="BH61" s="66">
        <f t="shared" si="12"/>
        <v>1.31448522132</v>
      </c>
      <c r="BI61" s="86"/>
    </row>
    <row r="62" spans="1:61" s="1" customFormat="1" ht="15.5" x14ac:dyDescent="0.35">
      <c r="A62" s="32"/>
      <c r="B62" s="67" t="s">
        <v>120</v>
      </c>
      <c r="C62" s="89" t="s">
        <v>10</v>
      </c>
      <c r="D62" s="84" t="s">
        <v>854</v>
      </c>
      <c r="E62" s="84" t="s">
        <v>1155</v>
      </c>
      <c r="F62" s="84" t="s">
        <v>1156</v>
      </c>
      <c r="G62" s="89" t="s">
        <v>1162</v>
      </c>
      <c r="H62" s="89" t="s">
        <v>420</v>
      </c>
      <c r="I62" s="89" t="s">
        <v>11</v>
      </c>
      <c r="J62" s="90"/>
      <c r="K62" s="90">
        <v>8421806.9100000001</v>
      </c>
      <c r="L62" s="86"/>
      <c r="M62" s="68">
        <v>3.1340829980999998</v>
      </c>
      <c r="N62" s="69">
        <v>5.3183422816999997</v>
      </c>
      <c r="O62" s="69">
        <v>3.4364035475999999</v>
      </c>
      <c r="P62" s="69"/>
      <c r="Q62" s="69"/>
      <c r="R62" s="69">
        <f t="shared" si="0"/>
        <v>3.4364035475999999</v>
      </c>
      <c r="S62" s="70">
        <f t="shared" si="1"/>
        <v>3.9629429424666665</v>
      </c>
      <c r="T62" s="86"/>
      <c r="U62" s="68">
        <v>2.9348250249999999</v>
      </c>
      <c r="V62" s="69">
        <v>5.2065117128000002</v>
      </c>
      <c r="W62" s="69">
        <v>3.3672558869999998</v>
      </c>
      <c r="X62" s="69"/>
      <c r="Y62" s="69"/>
      <c r="Z62" s="69">
        <f t="shared" si="2"/>
        <v>3.3672558869999998</v>
      </c>
      <c r="AA62" s="70">
        <f t="shared" si="3"/>
        <v>3.8361975415999994</v>
      </c>
      <c r="AB62" s="86"/>
      <c r="AC62" s="71">
        <v>0</v>
      </c>
      <c r="AD62" s="72">
        <v>0</v>
      </c>
      <c r="AE62" s="72">
        <v>0</v>
      </c>
      <c r="AF62" s="72"/>
      <c r="AG62" s="72"/>
      <c r="AH62" s="72">
        <f t="shared" si="4"/>
        <v>0</v>
      </c>
      <c r="AI62" s="73">
        <f t="shared" si="5"/>
        <v>0</v>
      </c>
      <c r="AJ62" s="86"/>
      <c r="AK62" s="68">
        <v>1.5625038488</v>
      </c>
      <c r="AL62" s="69">
        <v>1.2875727030999999</v>
      </c>
      <c r="AM62" s="69">
        <v>0.83195461487</v>
      </c>
      <c r="AN62" s="69"/>
      <c r="AO62" s="69"/>
      <c r="AP62" s="69">
        <f t="shared" si="6"/>
        <v>1.5625038488</v>
      </c>
      <c r="AQ62" s="74">
        <f t="shared" si="7"/>
        <v>0</v>
      </c>
      <c r="AR62" s="70">
        <f t="shared" si="8"/>
        <v>1.2273437222566665</v>
      </c>
      <c r="AS62" s="86"/>
      <c r="AT62" s="68"/>
      <c r="AU62" s="69"/>
      <c r="AV62" s="69"/>
      <c r="AW62" s="69"/>
      <c r="AX62" s="69"/>
      <c r="AY62" s="69" t="str">
        <f t="shared" si="9"/>
        <v>-x-</v>
      </c>
      <c r="AZ62" s="70" t="str">
        <f t="shared" si="10"/>
        <v>-x-</v>
      </c>
      <c r="BA62" s="86"/>
      <c r="BB62" s="75">
        <v>0.66873100955999998</v>
      </c>
      <c r="BC62" s="76">
        <v>0.68833907835999997</v>
      </c>
      <c r="BD62" s="76">
        <v>0.74206387799999995</v>
      </c>
      <c r="BE62" s="76">
        <v>0.82929705225000006</v>
      </c>
      <c r="BF62" s="76">
        <v>0.91691901334000003</v>
      </c>
      <c r="BG62" s="76">
        <f t="shared" si="11"/>
        <v>0.74206387799999995</v>
      </c>
      <c r="BH62" s="77">
        <f t="shared" si="12"/>
        <v>0.76907000630200018</v>
      </c>
      <c r="BI62" s="86"/>
    </row>
    <row r="63" spans="1:61" s="1" customFormat="1" ht="15.5" x14ac:dyDescent="0.35">
      <c r="A63" s="32"/>
      <c r="B63" s="46" t="s">
        <v>695</v>
      </c>
      <c r="C63" s="91" t="s">
        <v>696</v>
      </c>
      <c r="D63" s="85" t="s">
        <v>855</v>
      </c>
      <c r="E63" s="85" t="s">
        <v>1155</v>
      </c>
      <c r="F63" s="85" t="s">
        <v>1156</v>
      </c>
      <c r="G63" s="91" t="s">
        <v>1192</v>
      </c>
      <c r="H63" s="91" t="s">
        <v>420</v>
      </c>
      <c r="I63" s="91" t="s">
        <v>422</v>
      </c>
      <c r="J63" s="92">
        <v>7664755.6536999997</v>
      </c>
      <c r="K63" s="92">
        <v>8187299.6536999997</v>
      </c>
      <c r="L63" s="86"/>
      <c r="M63" s="50">
        <v>11.190154827000001</v>
      </c>
      <c r="N63" s="51">
        <v>12.553920467999999</v>
      </c>
      <c r="O63" s="51">
        <v>11.065929185</v>
      </c>
      <c r="P63" s="51">
        <v>10.487454737</v>
      </c>
      <c r="Q63" s="51">
        <v>14.494531801999999</v>
      </c>
      <c r="R63" s="51">
        <f t="shared" si="0"/>
        <v>11.190154827000001</v>
      </c>
      <c r="S63" s="52">
        <f t="shared" si="1"/>
        <v>11.9583982038</v>
      </c>
      <c r="T63" s="86"/>
      <c r="U63" s="50">
        <v>7.8540706169999996</v>
      </c>
      <c r="V63" s="51">
        <v>8.6996342522999992</v>
      </c>
      <c r="W63" s="51">
        <v>7.5425219490000002</v>
      </c>
      <c r="X63" s="51">
        <v>6.9510268287999999</v>
      </c>
      <c r="Y63" s="51">
        <v>9.4029352492000005</v>
      </c>
      <c r="Z63" s="51">
        <f t="shared" si="2"/>
        <v>7.8540706169999996</v>
      </c>
      <c r="AA63" s="52">
        <f t="shared" si="3"/>
        <v>8.0900377792599993</v>
      </c>
      <c r="AB63" s="86"/>
      <c r="AC63" s="56">
        <v>0</v>
      </c>
      <c r="AD63" s="57">
        <v>0</v>
      </c>
      <c r="AE63" s="57">
        <v>0</v>
      </c>
      <c r="AF63" s="57">
        <v>0</v>
      </c>
      <c r="AG63" s="57">
        <v>0</v>
      </c>
      <c r="AH63" s="57">
        <f t="shared" si="4"/>
        <v>0</v>
      </c>
      <c r="AI63" s="58">
        <f t="shared" si="5"/>
        <v>0</v>
      </c>
      <c r="AJ63" s="86"/>
      <c r="AK63" s="50">
        <v>4.2131469143000002</v>
      </c>
      <c r="AL63" s="51">
        <v>4.6287147629999996</v>
      </c>
      <c r="AM63" s="51">
        <v>4.8322549126999998</v>
      </c>
      <c r="AN63" s="51">
        <v>4.7628192905000004</v>
      </c>
      <c r="AO63" s="51">
        <v>5.7166255435000002</v>
      </c>
      <c r="AP63" s="51">
        <f t="shared" si="6"/>
        <v>5.7166255435000002</v>
      </c>
      <c r="AQ63" s="60">
        <f t="shared" si="7"/>
        <v>1</v>
      </c>
      <c r="AR63" s="52">
        <f t="shared" si="8"/>
        <v>4.8307122847999997</v>
      </c>
      <c r="AS63" s="86"/>
      <c r="AT63" s="50">
        <v>2.6596956398999998</v>
      </c>
      <c r="AU63" s="51">
        <v>3.0302070142000002</v>
      </c>
      <c r="AV63" s="51">
        <v>2.6158411558000001</v>
      </c>
      <c r="AW63" s="51">
        <v>2.5244938479000001</v>
      </c>
      <c r="AX63" s="51">
        <v>3.3464406345</v>
      </c>
      <c r="AY63" s="51">
        <f t="shared" si="9"/>
        <v>2.6596956398999998</v>
      </c>
      <c r="AZ63" s="52">
        <f t="shared" si="10"/>
        <v>2.8353356584600005</v>
      </c>
      <c r="BA63" s="86"/>
      <c r="BB63" s="64">
        <v>0.42101142491999999</v>
      </c>
      <c r="BC63" s="65">
        <v>0.48787369702</v>
      </c>
      <c r="BD63" s="65">
        <v>0.42109602888999997</v>
      </c>
      <c r="BE63" s="65">
        <v>0.48937927504000001</v>
      </c>
      <c r="BF63" s="65">
        <v>0.48306371316000002</v>
      </c>
      <c r="BG63" s="65">
        <f t="shared" si="11"/>
        <v>0.48306371316000002</v>
      </c>
      <c r="BH63" s="66">
        <f t="shared" si="12"/>
        <v>0.46048482780600003</v>
      </c>
      <c r="BI63" s="86"/>
    </row>
    <row r="64" spans="1:61" s="1" customFormat="1" ht="15.5" x14ac:dyDescent="0.35">
      <c r="A64" s="32"/>
      <c r="B64" s="67" t="s">
        <v>121</v>
      </c>
      <c r="C64" s="89" t="s">
        <v>508</v>
      </c>
      <c r="D64" s="84" t="s">
        <v>856</v>
      </c>
      <c r="E64" s="84" t="s">
        <v>1155</v>
      </c>
      <c r="F64" s="84" t="s">
        <v>1156</v>
      </c>
      <c r="G64" s="89" t="s">
        <v>9</v>
      </c>
      <c r="H64" s="89" t="s">
        <v>1277</v>
      </c>
      <c r="I64" s="89" t="s">
        <v>9</v>
      </c>
      <c r="J64" s="90"/>
      <c r="K64" s="90">
        <v>125072438.37</v>
      </c>
      <c r="L64" s="86"/>
      <c r="M64" s="68">
        <v>3.1957421412000002</v>
      </c>
      <c r="N64" s="69">
        <v>4.6740321427999998</v>
      </c>
      <c r="O64" s="69">
        <v>3.8927530122</v>
      </c>
      <c r="P64" s="69">
        <v>7.0264604184000001</v>
      </c>
      <c r="Q64" s="69">
        <v>7.0232549164</v>
      </c>
      <c r="R64" s="69">
        <f t="shared" si="0"/>
        <v>4.6740321427999998</v>
      </c>
      <c r="S64" s="70">
        <f t="shared" si="1"/>
        <v>5.1624485262000004</v>
      </c>
      <c r="T64" s="86"/>
      <c r="U64" s="68"/>
      <c r="V64" s="69"/>
      <c r="W64" s="69"/>
      <c r="X64" s="69"/>
      <c r="Y64" s="69"/>
      <c r="Z64" s="69" t="str">
        <f t="shared" si="2"/>
        <v>-x-</v>
      </c>
      <c r="AA64" s="70" t="str">
        <f t="shared" si="3"/>
        <v>-x-</v>
      </c>
      <c r="AB64" s="86"/>
      <c r="AC64" s="71"/>
      <c r="AD64" s="72"/>
      <c r="AE64" s="72"/>
      <c r="AF64" s="72"/>
      <c r="AG64" s="72"/>
      <c r="AH64" s="72" t="str">
        <f t="shared" si="4"/>
        <v>-x-</v>
      </c>
      <c r="AI64" s="73" t="str">
        <f t="shared" si="5"/>
        <v>-x-</v>
      </c>
      <c r="AJ64" s="86"/>
      <c r="AK64" s="68">
        <v>0.61834042216999996</v>
      </c>
      <c r="AL64" s="69">
        <v>0.93330971377000005</v>
      </c>
      <c r="AM64" s="69">
        <v>0.74345198461999995</v>
      </c>
      <c r="AN64" s="69">
        <v>0.66593073053999996</v>
      </c>
      <c r="AO64" s="69">
        <v>0.66562693002999995</v>
      </c>
      <c r="AP64" s="69">
        <f t="shared" si="6"/>
        <v>0.93330971377000005</v>
      </c>
      <c r="AQ64" s="74">
        <f t="shared" si="7"/>
        <v>0.71318975920787808</v>
      </c>
      <c r="AR64" s="70">
        <f t="shared" si="8"/>
        <v>0.725331956226</v>
      </c>
      <c r="AS64" s="86"/>
      <c r="AT64" s="68"/>
      <c r="AU64" s="69"/>
      <c r="AV64" s="69"/>
      <c r="AW64" s="69"/>
      <c r="AX64" s="69"/>
      <c r="AY64" s="69" t="str">
        <f t="shared" si="9"/>
        <v>-x-</v>
      </c>
      <c r="AZ64" s="70" t="str">
        <f t="shared" si="10"/>
        <v>-x-</v>
      </c>
      <c r="BA64" s="86"/>
      <c r="BB64" s="75">
        <v>1.2705958339000001</v>
      </c>
      <c r="BC64" s="76">
        <v>1.1150174341000001</v>
      </c>
      <c r="BD64" s="76">
        <v>1.0973286436</v>
      </c>
      <c r="BE64" s="76">
        <v>0.91608325035000004</v>
      </c>
      <c r="BF64" s="76">
        <v>0.84865808998000003</v>
      </c>
      <c r="BG64" s="76">
        <f t="shared" si="11"/>
        <v>1.0973286436</v>
      </c>
      <c r="BH64" s="77">
        <f t="shared" si="12"/>
        <v>1.049536650386</v>
      </c>
      <c r="BI64" s="86"/>
    </row>
    <row r="65" spans="1:61" s="1" customFormat="1" ht="15.5" x14ac:dyDescent="0.35">
      <c r="A65" s="32"/>
      <c r="B65" s="46" t="s">
        <v>122</v>
      </c>
      <c r="C65" s="91" t="s">
        <v>509</v>
      </c>
      <c r="D65" s="85" t="s">
        <v>857</v>
      </c>
      <c r="E65" s="85" t="s">
        <v>1155</v>
      </c>
      <c r="F65" s="85" t="s">
        <v>1156</v>
      </c>
      <c r="G65" s="91" t="s">
        <v>419</v>
      </c>
      <c r="H65" s="91" t="s">
        <v>1275</v>
      </c>
      <c r="I65" s="91" t="s">
        <v>419</v>
      </c>
      <c r="J65" s="92">
        <v>3161983.8376000002</v>
      </c>
      <c r="K65" s="92">
        <v>1893689.8376</v>
      </c>
      <c r="L65" s="86"/>
      <c r="M65" s="50">
        <v>20.886902024000001</v>
      </c>
      <c r="N65" s="51">
        <v>10.034450272999999</v>
      </c>
      <c r="O65" s="51">
        <v>7.9160535815999999</v>
      </c>
      <c r="P65" s="51">
        <v>-1279.6120787</v>
      </c>
      <c r="Q65" s="51">
        <v>-1219.9310740999999</v>
      </c>
      <c r="R65" s="51">
        <f t="shared" si="0"/>
        <v>7.9160535815999999</v>
      </c>
      <c r="S65" s="52">
        <f t="shared" si="1"/>
        <v>12.945801959533332</v>
      </c>
      <c r="T65" s="86"/>
      <c r="U65" s="50">
        <v>13.688979341</v>
      </c>
      <c r="V65" s="51">
        <v>11.248675095999999</v>
      </c>
      <c r="W65" s="51">
        <v>7.6831785210000003</v>
      </c>
      <c r="X65" s="51">
        <v>35.453444580999999</v>
      </c>
      <c r="Y65" s="51">
        <v>34.444268383000001</v>
      </c>
      <c r="Z65" s="51">
        <f t="shared" si="2"/>
        <v>13.688979341</v>
      </c>
      <c r="AA65" s="52">
        <f t="shared" si="3"/>
        <v>20.503709184400002</v>
      </c>
      <c r="AB65" s="86"/>
      <c r="AC65" s="56">
        <v>0.22985409266000001</v>
      </c>
      <c r="AD65" s="57">
        <v>0.28256054651000001</v>
      </c>
      <c r="AE65" s="57">
        <v>0.35488456003000002</v>
      </c>
      <c r="AF65" s="57">
        <v>0.39976765735999997</v>
      </c>
      <c r="AG65" s="57">
        <v>0.41128139288999999</v>
      </c>
      <c r="AH65" s="57">
        <f t="shared" si="4"/>
        <v>0.35488456003000002</v>
      </c>
      <c r="AI65" s="58">
        <f t="shared" si="5"/>
        <v>0.33566964988999998</v>
      </c>
      <c r="AJ65" s="86"/>
      <c r="AK65" s="50">
        <v>1.4431831479999999</v>
      </c>
      <c r="AL65" s="51">
        <v>1.3464981693</v>
      </c>
      <c r="AM65" s="51">
        <v>1.0311656152999999</v>
      </c>
      <c r="AN65" s="51">
        <v>0.95587043171999997</v>
      </c>
      <c r="AO65" s="51">
        <v>0.91128871148000001</v>
      </c>
      <c r="AP65" s="51">
        <f t="shared" si="6"/>
        <v>1.4431831479999999</v>
      </c>
      <c r="AQ65" s="60">
        <f t="shared" si="7"/>
        <v>0.631443564694396</v>
      </c>
      <c r="AR65" s="52">
        <f t="shared" si="8"/>
        <v>1.1376012151599999</v>
      </c>
      <c r="AS65" s="86"/>
      <c r="AT65" s="50">
        <v>2.3011976989999998</v>
      </c>
      <c r="AU65" s="51">
        <v>2.1797425166000002</v>
      </c>
      <c r="AV65" s="51">
        <v>1.7580089546</v>
      </c>
      <c r="AW65" s="51">
        <v>1.9805882598</v>
      </c>
      <c r="AX65" s="51">
        <v>1.8882137823</v>
      </c>
      <c r="AY65" s="51">
        <f t="shared" si="9"/>
        <v>1.9805882598</v>
      </c>
      <c r="AZ65" s="52">
        <f t="shared" si="10"/>
        <v>2.02155024246</v>
      </c>
      <c r="BA65" s="86"/>
      <c r="BB65" s="64">
        <v>0.4462208117</v>
      </c>
      <c r="BC65" s="65">
        <v>0.49344170453000002</v>
      </c>
      <c r="BD65" s="65">
        <v>0.49040555579</v>
      </c>
      <c r="BE65" s="65">
        <v>0.65822011452999996</v>
      </c>
      <c r="BF65" s="65">
        <v>0.61908671757</v>
      </c>
      <c r="BG65" s="65">
        <f t="shared" si="11"/>
        <v>0.49344170453000002</v>
      </c>
      <c r="BH65" s="66">
        <f t="shared" si="12"/>
        <v>0.54147498082400003</v>
      </c>
      <c r="BI65" s="86"/>
    </row>
    <row r="66" spans="1:61" s="1" customFormat="1" ht="15.5" x14ac:dyDescent="0.35">
      <c r="A66" s="32"/>
      <c r="B66" s="67" t="s">
        <v>123</v>
      </c>
      <c r="C66" s="89" t="s">
        <v>12</v>
      </c>
      <c r="D66" s="84" t="s">
        <v>858</v>
      </c>
      <c r="E66" s="84" t="s">
        <v>1155</v>
      </c>
      <c r="F66" s="84" t="s">
        <v>1156</v>
      </c>
      <c r="G66" s="89" t="s">
        <v>1193</v>
      </c>
      <c r="H66" s="89" t="s">
        <v>1287</v>
      </c>
      <c r="I66" s="89" t="s">
        <v>13</v>
      </c>
      <c r="J66" s="90">
        <v>46460401.456</v>
      </c>
      <c r="K66" s="90">
        <v>6831401.4563999996</v>
      </c>
      <c r="L66" s="86"/>
      <c r="M66" s="68">
        <v>-56.372864053000001</v>
      </c>
      <c r="N66" s="69">
        <v>-3.8025559984999999</v>
      </c>
      <c r="O66" s="69">
        <v>-0.81539644214999996</v>
      </c>
      <c r="P66" s="69">
        <v>-0.63663657735000001</v>
      </c>
      <c r="Q66" s="69">
        <v>-0.76654594230999995</v>
      </c>
      <c r="R66" s="69">
        <f t="shared" si="0"/>
        <v>-0.81539644214999996</v>
      </c>
      <c r="S66" s="70" t="str">
        <f t="shared" si="1"/>
        <v>-x-</v>
      </c>
      <c r="T66" s="86"/>
      <c r="U66" s="68">
        <v>4.3554781776000002</v>
      </c>
      <c r="V66" s="69">
        <v>16.456918779999999</v>
      </c>
      <c r="W66" s="69">
        <v>11.993866525</v>
      </c>
      <c r="X66" s="69">
        <v>16.053684045000001</v>
      </c>
      <c r="Y66" s="69">
        <v>16.210886761000001</v>
      </c>
      <c r="Z66" s="69">
        <f t="shared" si="2"/>
        <v>16.053684045000001</v>
      </c>
      <c r="AA66" s="70">
        <f t="shared" si="3"/>
        <v>13.014166857719999</v>
      </c>
      <c r="AB66" s="86"/>
      <c r="AC66" s="71">
        <v>0.64475427346000003</v>
      </c>
      <c r="AD66" s="72">
        <v>0.70885988669</v>
      </c>
      <c r="AE66" s="72">
        <v>0.84904589645999995</v>
      </c>
      <c r="AF66" s="72">
        <v>0.89036675733000004</v>
      </c>
      <c r="AG66" s="72">
        <v>0.88352733584999998</v>
      </c>
      <c r="AH66" s="72">
        <f t="shared" si="4"/>
        <v>0.84904589645999995</v>
      </c>
      <c r="AI66" s="73">
        <f t="shared" si="5"/>
        <v>0.79531082995800007</v>
      </c>
      <c r="AJ66" s="86"/>
      <c r="AK66" s="68">
        <v>2.5848630974</v>
      </c>
      <c r="AL66" s="69">
        <v>4.3654716085</v>
      </c>
      <c r="AM66" s="69">
        <v>-1.9305031560999999</v>
      </c>
      <c r="AN66" s="69">
        <v>-0.38954414964</v>
      </c>
      <c r="AO66" s="69">
        <v>-0.46903287979000002</v>
      </c>
      <c r="AP66" s="69">
        <f t="shared" si="6"/>
        <v>4.3654716085</v>
      </c>
      <c r="AQ66" s="74">
        <f t="shared" si="7"/>
        <v>-0.10744151419442223</v>
      </c>
      <c r="AR66" s="70">
        <f t="shared" si="8"/>
        <v>3.4751673529499998</v>
      </c>
      <c r="AS66" s="86"/>
      <c r="AT66" s="68">
        <v>0.19605485145000001</v>
      </c>
      <c r="AU66" s="69">
        <v>0.24673587435</v>
      </c>
      <c r="AV66" s="69">
        <v>0.11923741748</v>
      </c>
      <c r="AW66" s="69">
        <v>8.8945647922999999E-2</v>
      </c>
      <c r="AX66" s="69">
        <v>0.10709552031</v>
      </c>
      <c r="AY66" s="69">
        <f t="shared" si="9"/>
        <v>0.11923741748</v>
      </c>
      <c r="AZ66" s="70">
        <f t="shared" si="10"/>
        <v>0.15161386230260002</v>
      </c>
      <c r="BA66" s="86"/>
      <c r="BB66" s="75">
        <v>0.79642897268000001</v>
      </c>
      <c r="BC66" s="76">
        <v>1.0569147834999999</v>
      </c>
      <c r="BD66" s="76">
        <v>1.136409105</v>
      </c>
      <c r="BE66" s="76">
        <v>1.2780882692</v>
      </c>
      <c r="BF66" s="76">
        <v>1.3840454937</v>
      </c>
      <c r="BG66" s="76">
        <f t="shared" si="11"/>
        <v>1.136409105</v>
      </c>
      <c r="BH66" s="77">
        <f t="shared" si="12"/>
        <v>1.1303773248159998</v>
      </c>
      <c r="BI66" s="86"/>
    </row>
    <row r="67" spans="1:61" s="1" customFormat="1" ht="15.5" x14ac:dyDescent="0.35">
      <c r="A67" s="32"/>
      <c r="B67" s="46" t="s">
        <v>124</v>
      </c>
      <c r="C67" s="91" t="s">
        <v>510</v>
      </c>
      <c r="D67" s="85" t="s">
        <v>859</v>
      </c>
      <c r="E67" s="85" t="s">
        <v>1155</v>
      </c>
      <c r="F67" s="85" t="s">
        <v>1156</v>
      </c>
      <c r="G67" s="91" t="s">
        <v>1194</v>
      </c>
      <c r="H67" s="91" t="s">
        <v>1288</v>
      </c>
      <c r="I67" s="91" t="s">
        <v>55</v>
      </c>
      <c r="J67" s="92">
        <v>19549582.730999999</v>
      </c>
      <c r="K67" s="92">
        <v>8705537.7314999998</v>
      </c>
      <c r="L67" s="86"/>
      <c r="M67" s="50">
        <v>51.144131565000002</v>
      </c>
      <c r="N67" s="51">
        <v>14.512705253</v>
      </c>
      <c r="O67" s="51">
        <v>-8.6336501351999999</v>
      </c>
      <c r="P67" s="51">
        <v>5.5400116247</v>
      </c>
      <c r="Q67" s="51">
        <v>6.1650723187000001</v>
      </c>
      <c r="R67" s="51">
        <f t="shared" si="0"/>
        <v>6.1650723187000001</v>
      </c>
      <c r="S67" s="52">
        <f t="shared" si="1"/>
        <v>8.7392630654666661</v>
      </c>
      <c r="T67" s="86"/>
      <c r="U67" s="50">
        <v>14.437196644</v>
      </c>
      <c r="V67" s="51">
        <v>7.2816422751000003</v>
      </c>
      <c r="W67" s="51">
        <v>6.4673988315999997</v>
      </c>
      <c r="X67" s="51">
        <v>4.0127221787999998</v>
      </c>
      <c r="Y67" s="51">
        <v>4.2024562498</v>
      </c>
      <c r="Z67" s="51">
        <f t="shared" si="2"/>
        <v>6.4673988315999997</v>
      </c>
      <c r="AA67" s="52">
        <f t="shared" si="3"/>
        <v>7.2802832358599998</v>
      </c>
      <c r="AB67" s="86"/>
      <c r="AC67" s="56">
        <v>0.12066638989</v>
      </c>
      <c r="AD67" s="57">
        <v>0.59491196114</v>
      </c>
      <c r="AE67" s="57">
        <v>0.63440341885999996</v>
      </c>
      <c r="AF67" s="57">
        <v>0.67768456941999999</v>
      </c>
      <c r="AG67" s="57">
        <v>0.65390482655000004</v>
      </c>
      <c r="AH67" s="57">
        <f t="shared" si="4"/>
        <v>0.63440341885999996</v>
      </c>
      <c r="AI67" s="58">
        <f t="shared" si="5"/>
        <v>0.53631423317199989</v>
      </c>
      <c r="AJ67" s="86"/>
      <c r="AK67" s="50">
        <v>1.7902317133000001</v>
      </c>
      <c r="AL67" s="51">
        <v>1.1482705913</v>
      </c>
      <c r="AM67" s="51">
        <v>1.0373908407000001</v>
      </c>
      <c r="AN67" s="51">
        <v>0.66441149382999998</v>
      </c>
      <c r="AO67" s="51">
        <v>0.73937478589000005</v>
      </c>
      <c r="AP67" s="51">
        <f t="shared" si="6"/>
        <v>1.7902317133000001</v>
      </c>
      <c r="AQ67" s="60">
        <f t="shared" si="7"/>
        <v>0.4130050766037896</v>
      </c>
      <c r="AR67" s="52">
        <f t="shared" si="8"/>
        <v>1.0759358850039999</v>
      </c>
      <c r="AS67" s="86"/>
      <c r="AT67" s="50">
        <v>4.4411744706</v>
      </c>
      <c r="AU67" s="51">
        <v>1.0464507316</v>
      </c>
      <c r="AV67" s="51">
        <v>0.90002623375000002</v>
      </c>
      <c r="AW67" s="51">
        <v>0.67264982870000001</v>
      </c>
      <c r="AX67" s="51">
        <v>0.74854262410000005</v>
      </c>
      <c r="AY67" s="51">
        <f t="shared" si="9"/>
        <v>0.90002623375000002</v>
      </c>
      <c r="AZ67" s="52">
        <f t="shared" si="10"/>
        <v>1.56176877775</v>
      </c>
      <c r="BA67" s="86"/>
      <c r="BB67" s="64"/>
      <c r="BC67" s="65"/>
      <c r="BD67" s="65"/>
      <c r="BE67" s="65">
        <v>0.88368354694999995</v>
      </c>
      <c r="BF67" s="65">
        <v>0.93619697256000001</v>
      </c>
      <c r="BG67" s="65">
        <f t="shared" si="11"/>
        <v>0.90994025975499992</v>
      </c>
      <c r="BH67" s="66">
        <f t="shared" si="12"/>
        <v>0.90994025975499992</v>
      </c>
      <c r="BI67" s="86"/>
    </row>
    <row r="68" spans="1:61" s="1" customFormat="1" ht="15.5" x14ac:dyDescent="0.35">
      <c r="A68" s="32"/>
      <c r="B68" s="67" t="s">
        <v>125</v>
      </c>
      <c r="C68" s="89" t="s">
        <v>511</v>
      </c>
      <c r="D68" s="84" t="s">
        <v>860</v>
      </c>
      <c r="E68" s="84" t="s">
        <v>1155</v>
      </c>
      <c r="F68" s="84" t="s">
        <v>1156</v>
      </c>
      <c r="G68" s="89" t="s">
        <v>9</v>
      </c>
      <c r="H68" s="89" t="s">
        <v>1277</v>
      </c>
      <c r="I68" s="89" t="s">
        <v>9</v>
      </c>
      <c r="J68" s="90"/>
      <c r="K68" s="90">
        <v>1873937.7346000001</v>
      </c>
      <c r="L68" s="86"/>
      <c r="M68" s="68">
        <v>9.3880464857000003</v>
      </c>
      <c r="N68" s="69"/>
      <c r="O68" s="69"/>
      <c r="P68" s="69"/>
      <c r="Q68" s="69"/>
      <c r="R68" s="69">
        <f t="shared" si="0"/>
        <v>9.3880464857000003</v>
      </c>
      <c r="S68" s="70">
        <f t="shared" si="1"/>
        <v>9.3880464857000003</v>
      </c>
      <c r="T68" s="86"/>
      <c r="U68" s="68"/>
      <c r="V68" s="69"/>
      <c r="W68" s="69"/>
      <c r="X68" s="69"/>
      <c r="Y68" s="69"/>
      <c r="Z68" s="69" t="str">
        <f t="shared" si="2"/>
        <v>-x-</v>
      </c>
      <c r="AA68" s="70" t="str">
        <f t="shared" si="3"/>
        <v>-x-</v>
      </c>
      <c r="AB68" s="86"/>
      <c r="AC68" s="71"/>
      <c r="AD68" s="72"/>
      <c r="AE68" s="72"/>
      <c r="AF68" s="72"/>
      <c r="AG68" s="72"/>
      <c r="AH68" s="72" t="str">
        <f t="shared" si="4"/>
        <v>-x-</v>
      </c>
      <c r="AI68" s="73" t="str">
        <f t="shared" si="5"/>
        <v>-x-</v>
      </c>
      <c r="AJ68" s="86"/>
      <c r="AK68" s="68">
        <v>2.1455136402999999</v>
      </c>
      <c r="AL68" s="69"/>
      <c r="AM68" s="69"/>
      <c r="AN68" s="69"/>
      <c r="AO68" s="69"/>
      <c r="AP68" s="69">
        <f t="shared" si="6"/>
        <v>2.1455136402999999</v>
      </c>
      <c r="AQ68" s="74">
        <f t="shared" si="7"/>
        <v>0</v>
      </c>
      <c r="AR68" s="70">
        <f t="shared" si="8"/>
        <v>2.1455136402999999</v>
      </c>
      <c r="AS68" s="86"/>
      <c r="AT68" s="68"/>
      <c r="AU68" s="69"/>
      <c r="AV68" s="69"/>
      <c r="AW68" s="69"/>
      <c r="AX68" s="69"/>
      <c r="AY68" s="69" t="str">
        <f t="shared" si="9"/>
        <v>-x-</v>
      </c>
      <c r="AZ68" s="70" t="str">
        <f t="shared" si="10"/>
        <v>-x-</v>
      </c>
      <c r="BA68" s="86"/>
      <c r="BB68" s="75"/>
      <c r="BC68" s="76"/>
      <c r="BD68" s="76"/>
      <c r="BE68" s="76">
        <v>0.53218703953000002</v>
      </c>
      <c r="BF68" s="76">
        <v>0.51548603118000003</v>
      </c>
      <c r="BG68" s="76">
        <f t="shared" si="11"/>
        <v>0.52383653535500008</v>
      </c>
      <c r="BH68" s="77">
        <f t="shared" si="12"/>
        <v>0.52383653535500008</v>
      </c>
      <c r="BI68" s="86"/>
    </row>
    <row r="69" spans="1:61" s="1" customFormat="1" ht="15.5" x14ac:dyDescent="0.35">
      <c r="A69" s="32"/>
      <c r="B69" s="46" t="s">
        <v>126</v>
      </c>
      <c r="C69" s="91" t="s">
        <v>512</v>
      </c>
      <c r="D69" s="85" t="s">
        <v>861</v>
      </c>
      <c r="E69" s="85" t="s">
        <v>1155</v>
      </c>
      <c r="F69" s="85" t="s">
        <v>1156</v>
      </c>
      <c r="G69" s="91" t="s">
        <v>42</v>
      </c>
      <c r="H69" s="91" t="s">
        <v>42</v>
      </c>
      <c r="I69" s="91" t="s">
        <v>42</v>
      </c>
      <c r="J69" s="92">
        <v>2907077.4805000001</v>
      </c>
      <c r="K69" s="92">
        <v>1248321.4804</v>
      </c>
      <c r="L69" s="86"/>
      <c r="M69" s="50"/>
      <c r="N69" s="51"/>
      <c r="O69" s="51">
        <v>54.637248706999998</v>
      </c>
      <c r="P69" s="51">
        <v>36.356738337000003</v>
      </c>
      <c r="Q69" s="51">
        <v>30.565399487000001</v>
      </c>
      <c r="R69" s="51">
        <f t="shared" si="0"/>
        <v>36.356738337000003</v>
      </c>
      <c r="S69" s="52">
        <f t="shared" si="1"/>
        <v>33.461068912000002</v>
      </c>
      <c r="T69" s="86"/>
      <c r="U69" s="50"/>
      <c r="V69" s="51"/>
      <c r="W69" s="51">
        <v>4.1280202836999997</v>
      </c>
      <c r="X69" s="51">
        <v>4.1982026509999999</v>
      </c>
      <c r="Y69" s="51">
        <v>3.8823305655000002</v>
      </c>
      <c r="Z69" s="51">
        <f t="shared" si="2"/>
        <v>4.1280202836999997</v>
      </c>
      <c r="AA69" s="52">
        <f t="shared" si="3"/>
        <v>4.0695178334</v>
      </c>
      <c r="AB69" s="86"/>
      <c r="AC69" s="56"/>
      <c r="AD69" s="57"/>
      <c r="AE69" s="57">
        <v>0.63681229076000001</v>
      </c>
      <c r="AF69" s="57">
        <v>0.62906602931</v>
      </c>
      <c r="AG69" s="57">
        <v>0.66856969111999998</v>
      </c>
      <c r="AH69" s="57">
        <f t="shared" si="4"/>
        <v>0.63681229076000001</v>
      </c>
      <c r="AI69" s="58">
        <f t="shared" si="5"/>
        <v>0.64481600373000003</v>
      </c>
      <c r="AJ69" s="86"/>
      <c r="AK69" s="50"/>
      <c r="AL69" s="51"/>
      <c r="AM69" s="51">
        <v>0.74484449417999998</v>
      </c>
      <c r="AN69" s="51">
        <v>0.96179779057000003</v>
      </c>
      <c r="AO69" s="51">
        <v>0.80859106287000004</v>
      </c>
      <c r="AP69" s="51">
        <f t="shared" si="6"/>
        <v>0.96179779057000003</v>
      </c>
      <c r="AQ69" s="60">
        <f t="shared" si="7"/>
        <v>0.84070796460324215</v>
      </c>
      <c r="AR69" s="52">
        <f t="shared" si="8"/>
        <v>0.83841111587333339</v>
      </c>
      <c r="AS69" s="86"/>
      <c r="AT69" s="50"/>
      <c r="AU69" s="51"/>
      <c r="AV69" s="51">
        <v>2.3262447865999998</v>
      </c>
      <c r="AW69" s="51">
        <v>0.88527890403999998</v>
      </c>
      <c r="AX69" s="51">
        <v>0.74426102551999995</v>
      </c>
      <c r="AY69" s="51">
        <f t="shared" si="9"/>
        <v>0.88527890403999998</v>
      </c>
      <c r="AZ69" s="52">
        <f t="shared" si="10"/>
        <v>1.3185949053866668</v>
      </c>
      <c r="BA69" s="86"/>
      <c r="BB69" s="64"/>
      <c r="BC69" s="65"/>
      <c r="BD69" s="65"/>
      <c r="BE69" s="65"/>
      <c r="BF69" s="65"/>
      <c r="BG69" s="65" t="str">
        <f t="shared" si="11"/>
        <v>-x-</v>
      </c>
      <c r="BH69" s="66" t="str">
        <f t="shared" si="12"/>
        <v>-x-</v>
      </c>
      <c r="BI69" s="86"/>
    </row>
    <row r="70" spans="1:61" s="1" customFormat="1" ht="15.5" x14ac:dyDescent="0.35">
      <c r="A70" s="32"/>
      <c r="B70" s="67" t="s">
        <v>127</v>
      </c>
      <c r="C70" s="89" t="s">
        <v>513</v>
      </c>
      <c r="D70" s="84" t="s">
        <v>862</v>
      </c>
      <c r="E70" s="84" t="s">
        <v>1155</v>
      </c>
      <c r="F70" s="84" t="s">
        <v>1156</v>
      </c>
      <c r="G70" s="89" t="s">
        <v>1185</v>
      </c>
      <c r="H70" s="89" t="s">
        <v>1285</v>
      </c>
      <c r="I70" s="89" t="s">
        <v>424</v>
      </c>
      <c r="J70" s="90"/>
      <c r="K70" s="90"/>
      <c r="L70" s="86"/>
      <c r="M70" s="68"/>
      <c r="N70" s="69"/>
      <c r="O70" s="69"/>
      <c r="P70" s="69"/>
      <c r="Q70" s="69"/>
      <c r="R70" s="69" t="str">
        <f t="shared" si="0"/>
        <v>-x-</v>
      </c>
      <c r="S70" s="70" t="str">
        <f t="shared" si="1"/>
        <v>-x-</v>
      </c>
      <c r="T70" s="86"/>
      <c r="U70" s="68"/>
      <c r="V70" s="69"/>
      <c r="W70" s="69"/>
      <c r="X70" s="69"/>
      <c r="Y70" s="69"/>
      <c r="Z70" s="69" t="str">
        <f t="shared" si="2"/>
        <v>-x-</v>
      </c>
      <c r="AA70" s="70" t="str">
        <f t="shared" si="3"/>
        <v>-x-</v>
      </c>
      <c r="AB70" s="86"/>
      <c r="AC70" s="71"/>
      <c r="AD70" s="72"/>
      <c r="AE70" s="72"/>
      <c r="AF70" s="72"/>
      <c r="AG70" s="72"/>
      <c r="AH70" s="72" t="str">
        <f t="shared" si="4"/>
        <v>-x-</v>
      </c>
      <c r="AI70" s="73" t="str">
        <f t="shared" si="5"/>
        <v>-x-</v>
      </c>
      <c r="AJ70" s="86"/>
      <c r="AK70" s="68"/>
      <c r="AL70" s="69"/>
      <c r="AM70" s="69"/>
      <c r="AN70" s="69"/>
      <c r="AO70" s="69"/>
      <c r="AP70" s="69" t="str">
        <f t="shared" si="6"/>
        <v>-x-</v>
      </c>
      <c r="AQ70" s="74" t="str">
        <f t="shared" si="7"/>
        <v>-x-</v>
      </c>
      <c r="AR70" s="70" t="str">
        <f t="shared" si="8"/>
        <v>-x-</v>
      </c>
      <c r="AS70" s="86"/>
      <c r="AT70" s="68"/>
      <c r="AU70" s="69"/>
      <c r="AV70" s="69"/>
      <c r="AW70" s="69"/>
      <c r="AX70" s="69"/>
      <c r="AY70" s="69" t="str">
        <f t="shared" si="9"/>
        <v>-x-</v>
      </c>
      <c r="AZ70" s="70" t="str">
        <f t="shared" si="10"/>
        <v>-x-</v>
      </c>
      <c r="BA70" s="86"/>
      <c r="BB70" s="75"/>
      <c r="BC70" s="76"/>
      <c r="BD70" s="76"/>
      <c r="BE70" s="76"/>
      <c r="BF70" s="76"/>
      <c r="BG70" s="76" t="str">
        <f t="shared" si="11"/>
        <v>-x-</v>
      </c>
      <c r="BH70" s="77" t="str">
        <f t="shared" si="12"/>
        <v>-x-</v>
      </c>
      <c r="BI70" s="86"/>
    </row>
    <row r="71" spans="1:61" s="1" customFormat="1" ht="15.5" x14ac:dyDescent="0.35">
      <c r="A71" s="32"/>
      <c r="B71" s="46" t="s">
        <v>128</v>
      </c>
      <c r="C71" s="91" t="s">
        <v>514</v>
      </c>
      <c r="D71" s="85" t="s">
        <v>863</v>
      </c>
      <c r="E71" s="85" t="s">
        <v>1155</v>
      </c>
      <c r="F71" s="85" t="s">
        <v>1156</v>
      </c>
      <c r="G71" s="91" t="s">
        <v>9</v>
      </c>
      <c r="H71" s="91" t="s">
        <v>1277</v>
      </c>
      <c r="I71" s="91" t="s">
        <v>9</v>
      </c>
      <c r="J71" s="92"/>
      <c r="K71" s="92">
        <v>262959179.24000001</v>
      </c>
      <c r="L71" s="86"/>
      <c r="M71" s="50">
        <v>11.704670132</v>
      </c>
      <c r="N71" s="51">
        <v>14.462532774</v>
      </c>
      <c r="O71" s="51">
        <v>8.8206701079999998</v>
      </c>
      <c r="P71" s="51">
        <v>12.555273674</v>
      </c>
      <c r="Q71" s="51">
        <v>13.875750346</v>
      </c>
      <c r="R71" s="51">
        <f t="shared" si="0"/>
        <v>12.555273674</v>
      </c>
      <c r="S71" s="52">
        <f t="shared" si="1"/>
        <v>12.283779406799999</v>
      </c>
      <c r="T71" s="86"/>
      <c r="U71" s="50"/>
      <c r="V71" s="51"/>
      <c r="W71" s="51"/>
      <c r="X71" s="51"/>
      <c r="Y71" s="51"/>
      <c r="Z71" s="51" t="str">
        <f t="shared" si="2"/>
        <v>-x-</v>
      </c>
      <c r="AA71" s="52" t="str">
        <f t="shared" si="3"/>
        <v>-x-</v>
      </c>
      <c r="AB71" s="86"/>
      <c r="AC71" s="56"/>
      <c r="AD71" s="57"/>
      <c r="AE71" s="57"/>
      <c r="AF71" s="57"/>
      <c r="AG71" s="57"/>
      <c r="AH71" s="57" t="str">
        <f t="shared" si="4"/>
        <v>-x-</v>
      </c>
      <c r="AI71" s="58" t="str">
        <f t="shared" si="5"/>
        <v>-x-</v>
      </c>
      <c r="AJ71" s="86"/>
      <c r="AK71" s="50">
        <v>2.1650982132999999</v>
      </c>
      <c r="AL71" s="51">
        <v>2.921083732</v>
      </c>
      <c r="AM71" s="51">
        <v>1.8023535182999999</v>
      </c>
      <c r="AN71" s="51">
        <v>2.8615213272000002</v>
      </c>
      <c r="AO71" s="51">
        <v>3.1624763089000001</v>
      </c>
      <c r="AP71" s="51">
        <f t="shared" si="6"/>
        <v>3.1624763089000001</v>
      </c>
      <c r="AQ71" s="60">
        <f t="shared" si="7"/>
        <v>1</v>
      </c>
      <c r="AR71" s="52">
        <f t="shared" si="8"/>
        <v>2.5825066199400002</v>
      </c>
      <c r="AS71" s="86"/>
      <c r="AT71" s="50"/>
      <c r="AU71" s="51"/>
      <c r="AV71" s="51"/>
      <c r="AW71" s="51"/>
      <c r="AX71" s="51"/>
      <c r="AY71" s="51" t="str">
        <f t="shared" si="9"/>
        <v>-x-</v>
      </c>
      <c r="AZ71" s="52" t="str">
        <f t="shared" si="10"/>
        <v>-x-</v>
      </c>
      <c r="BA71" s="86"/>
      <c r="BB71" s="64">
        <v>1.6051457275000001</v>
      </c>
      <c r="BC71" s="65">
        <v>1.7151430602</v>
      </c>
      <c r="BD71" s="65">
        <v>1.7192537292000001</v>
      </c>
      <c r="BE71" s="65">
        <v>1.4632267137999999</v>
      </c>
      <c r="BF71" s="65">
        <v>1.508589124</v>
      </c>
      <c r="BG71" s="65">
        <f t="shared" si="11"/>
        <v>1.6051457275000001</v>
      </c>
      <c r="BH71" s="66">
        <f t="shared" si="12"/>
        <v>1.60227167094</v>
      </c>
      <c r="BI71" s="86"/>
    </row>
    <row r="72" spans="1:61" s="1" customFormat="1" ht="15.5" x14ac:dyDescent="0.35">
      <c r="A72" s="32"/>
      <c r="B72" s="67" t="s">
        <v>129</v>
      </c>
      <c r="C72" s="89" t="s">
        <v>515</v>
      </c>
      <c r="D72" s="84" t="s">
        <v>864</v>
      </c>
      <c r="E72" s="84" t="s">
        <v>1155</v>
      </c>
      <c r="F72" s="84" t="s">
        <v>1156</v>
      </c>
      <c r="G72" s="89" t="s">
        <v>1195</v>
      </c>
      <c r="H72" s="89" t="s">
        <v>1277</v>
      </c>
      <c r="I72" s="89" t="s">
        <v>429</v>
      </c>
      <c r="J72" s="90">
        <v>50873734</v>
      </c>
      <c r="K72" s="90">
        <v>52560000</v>
      </c>
      <c r="L72" s="86"/>
      <c r="M72" s="68">
        <v>8.4833583938999997</v>
      </c>
      <c r="N72" s="69">
        <v>10.803284198</v>
      </c>
      <c r="O72" s="69">
        <v>11.354026788000001</v>
      </c>
      <c r="P72" s="69">
        <v>11.618152839</v>
      </c>
      <c r="Q72" s="69">
        <v>12.24729469</v>
      </c>
      <c r="R72" s="69">
        <f t="shared" ref="R72:R135" si="13">IF($B72="","",IFERROR(MEDIAN(M72:Q72),"-x-"))</f>
        <v>11.354026788000001</v>
      </c>
      <c r="S72" s="70">
        <f t="shared" ref="S72:S135" si="14">IF($B72="","",IFERROR(AVERAGEIFS(M72:Q72,M72:Q72,"&gt;0",M72:Q72,"&lt;50"),"-x-"))</f>
        <v>10.901223381779999</v>
      </c>
      <c r="T72" s="86"/>
      <c r="U72" s="68">
        <v>7.2595603100000003</v>
      </c>
      <c r="V72" s="69">
        <v>9.5725254648</v>
      </c>
      <c r="W72" s="69">
        <v>9.8279052831999998</v>
      </c>
      <c r="X72" s="69">
        <v>10.351754891000001</v>
      </c>
      <c r="Y72" s="69">
        <v>10.931941144</v>
      </c>
      <c r="Z72" s="69">
        <f t="shared" ref="Z72:Z135" si="15">IF($B72="","",IFERROR(MEDIAN(U72:Y72),"-x-"))</f>
        <v>9.8279052831999998</v>
      </c>
      <c r="AA72" s="70">
        <f t="shared" ref="AA72:AA135" si="16">IF($B72="","",IFERROR(AVERAGEIFS(U72:Y72,U72:Y72,"&gt;0",U72:Y72,"&lt;50"),"-x-"))</f>
        <v>9.588737418600001</v>
      </c>
      <c r="AB72" s="86"/>
      <c r="AC72" s="71">
        <v>0</v>
      </c>
      <c r="AD72" s="72">
        <v>0</v>
      </c>
      <c r="AE72" s="72">
        <v>0</v>
      </c>
      <c r="AF72" s="72">
        <v>2.0310755563E-4</v>
      </c>
      <c r="AG72" s="72">
        <v>1.9267595862000001E-4</v>
      </c>
      <c r="AH72" s="72">
        <f t="shared" ref="AH72:AH135" si="17">IF($B72="","",IFERROR(MEDIAN(AC72:AG72),"-x-"))</f>
        <v>0</v>
      </c>
      <c r="AI72" s="73">
        <f t="shared" ref="AI72:AI135" si="18">IF($B72="","",IFERROR(AVERAGE(AC72:AG72),"-x-"))</f>
        <v>7.9156702850000001E-5</v>
      </c>
      <c r="AJ72" s="86"/>
      <c r="AK72" s="68">
        <v>2.3004630681</v>
      </c>
      <c r="AL72" s="69">
        <v>3.074874383</v>
      </c>
      <c r="AM72" s="69">
        <v>3.3166983776999999</v>
      </c>
      <c r="AN72" s="69">
        <v>3.6795733642999999</v>
      </c>
      <c r="AO72" s="69">
        <v>3.8788282395999998</v>
      </c>
      <c r="AP72" s="69">
        <f t="shared" ref="AP72:AP135" si="19">IF($B72="","",IF(MAX(AK72:AO72)=0,"-x-",MAX(AK72:AO72)))</f>
        <v>3.8788282395999998</v>
      </c>
      <c r="AQ72" s="74">
        <f t="shared" ref="AQ72:AQ135" si="20">IF($B72="","",IFERROR(AO72/AP72,"-x-"))</f>
        <v>1</v>
      </c>
      <c r="AR72" s="70">
        <f t="shared" ref="AR72:AR135" si="21">IF($B72="","",IFERROR(AVERAGEIFS(AK72:AO72,AK72:AO72,"&gt;0",AK72:AO72,"&lt;30"),"-x-"))</f>
        <v>3.25008748654</v>
      </c>
      <c r="AS72" s="86"/>
      <c r="AT72" s="68"/>
      <c r="AU72" s="69"/>
      <c r="AV72" s="69"/>
      <c r="AW72" s="69"/>
      <c r="AX72" s="69"/>
      <c r="AY72" s="69" t="str">
        <f t="shared" ref="AY72:AY135" si="22">IF($B72="","",IFERROR(MEDIAN(AT72:AX72),"-x-"))</f>
        <v>-x-</v>
      </c>
      <c r="AZ72" s="70" t="str">
        <f t="shared" ref="AZ72:AZ135" si="23">IF($B72="","",IFERROR(AVERAGEIFS(AT72:AX72,AT72:AX72,"&gt;0",AT72:AX72,"&lt;50"),"-x-"))</f>
        <v>-x-</v>
      </c>
      <c r="BA72" s="86"/>
      <c r="BB72" s="75"/>
      <c r="BC72" s="76"/>
      <c r="BD72" s="76"/>
      <c r="BE72" s="76">
        <v>0.95726087175999997</v>
      </c>
      <c r="BF72" s="76">
        <v>0.85293088893000002</v>
      </c>
      <c r="BG72" s="76">
        <f t="shared" ref="BG72:BG135" si="24">IF($B72="","",IFERROR(MEDIAN(BB72:BF72),"-x-"))</f>
        <v>0.90509588034499999</v>
      </c>
      <c r="BH72" s="77">
        <f t="shared" ref="BH72:BH135" si="25">IF($B72="","",IFERROR(AVERAGEIFS(BB72:BF72,BB72:BF72,"&gt;0",BB72:BF72,"&lt;50"),"-x-"))</f>
        <v>0.90509588034499999</v>
      </c>
      <c r="BI72" s="86"/>
    </row>
    <row r="73" spans="1:61" s="1" customFormat="1" ht="15.5" x14ac:dyDescent="0.35">
      <c r="A73" s="32"/>
      <c r="B73" s="46" t="s">
        <v>130</v>
      </c>
      <c r="C73" s="91" t="s">
        <v>516</v>
      </c>
      <c r="D73" s="85" t="s">
        <v>865</v>
      </c>
      <c r="E73" s="85" t="s">
        <v>1155</v>
      </c>
      <c r="F73" s="85" t="s">
        <v>1156</v>
      </c>
      <c r="G73" s="91" t="s">
        <v>1167</v>
      </c>
      <c r="H73" s="91" t="s">
        <v>1281</v>
      </c>
      <c r="I73" s="91" t="s">
        <v>61</v>
      </c>
      <c r="J73" s="92">
        <v>346143.39831999998</v>
      </c>
      <c r="K73" s="92">
        <v>411701.39831999998</v>
      </c>
      <c r="L73" s="86"/>
      <c r="M73" s="50">
        <v>4.8428864848000002</v>
      </c>
      <c r="N73" s="51">
        <v>6.2615775548999997</v>
      </c>
      <c r="O73" s="51">
        <v>5.7540767716000003</v>
      </c>
      <c r="P73" s="51">
        <v>6.0994376782000002</v>
      </c>
      <c r="Q73" s="51">
        <v>6.0199063945000004</v>
      </c>
      <c r="R73" s="51">
        <f t="shared" si="13"/>
        <v>6.0199063945000004</v>
      </c>
      <c r="S73" s="52">
        <f t="shared" si="14"/>
        <v>5.7955769768000005</v>
      </c>
      <c r="T73" s="86"/>
      <c r="U73" s="50">
        <v>3.7304812985</v>
      </c>
      <c r="V73" s="51">
        <v>3.9954962301000001</v>
      </c>
      <c r="W73" s="51">
        <v>3.6695976558000001</v>
      </c>
      <c r="X73" s="51">
        <v>4.2832043127999997</v>
      </c>
      <c r="Y73" s="51">
        <v>4.2169411617000003</v>
      </c>
      <c r="Z73" s="51">
        <f t="shared" si="15"/>
        <v>3.9954962301000001</v>
      </c>
      <c r="AA73" s="52">
        <f t="shared" si="16"/>
        <v>3.97914413178</v>
      </c>
      <c r="AB73" s="86"/>
      <c r="AC73" s="56">
        <v>0.29040495135</v>
      </c>
      <c r="AD73" s="57">
        <v>2.2186559833999999E-2</v>
      </c>
      <c r="AE73" s="57">
        <v>7.3123269556000002E-3</v>
      </c>
      <c r="AF73" s="57">
        <v>4.7051801093000003E-3</v>
      </c>
      <c r="AG73" s="57">
        <v>4.7670457128999996E-3</v>
      </c>
      <c r="AH73" s="57">
        <f t="shared" si="17"/>
        <v>7.3123269556000002E-3</v>
      </c>
      <c r="AI73" s="58">
        <f t="shared" si="18"/>
        <v>6.5875212792359999E-2</v>
      </c>
      <c r="AJ73" s="86"/>
      <c r="AK73" s="50">
        <v>1.5891192564000001</v>
      </c>
      <c r="AL73" s="51">
        <v>1.9322697646</v>
      </c>
      <c r="AM73" s="51">
        <v>1.560234626</v>
      </c>
      <c r="AN73" s="51">
        <v>1.3651271653999999</v>
      </c>
      <c r="AO73" s="51">
        <v>1.3473271120999999</v>
      </c>
      <c r="AP73" s="51">
        <f t="shared" si="19"/>
        <v>1.9322697646</v>
      </c>
      <c r="AQ73" s="60">
        <f t="shared" si="20"/>
        <v>0.69727692105088168</v>
      </c>
      <c r="AR73" s="52">
        <f t="shared" si="21"/>
        <v>1.5588155849000001</v>
      </c>
      <c r="AS73" s="86"/>
      <c r="AT73" s="50">
        <v>0.62279570339000001</v>
      </c>
      <c r="AU73" s="51">
        <v>0.98002284815999996</v>
      </c>
      <c r="AV73" s="51">
        <v>1.0041454888000001</v>
      </c>
      <c r="AW73" s="51">
        <v>1.0887929767</v>
      </c>
      <c r="AX73" s="51">
        <v>1.0745960773000001</v>
      </c>
      <c r="AY73" s="51">
        <f t="shared" si="22"/>
        <v>1.0041454888000001</v>
      </c>
      <c r="AZ73" s="52">
        <f t="shared" si="23"/>
        <v>0.95407061887</v>
      </c>
      <c r="BA73" s="86"/>
      <c r="BB73" s="64"/>
      <c r="BC73" s="65"/>
      <c r="BD73" s="65">
        <v>0.94515237714</v>
      </c>
      <c r="BE73" s="65">
        <v>0.97400016779999998</v>
      </c>
      <c r="BF73" s="65">
        <v>0.89181780584000003</v>
      </c>
      <c r="BG73" s="65">
        <f t="shared" si="24"/>
        <v>0.94515237714</v>
      </c>
      <c r="BH73" s="66">
        <f t="shared" si="25"/>
        <v>0.93699011692666667</v>
      </c>
      <c r="BI73" s="86"/>
    </row>
    <row r="74" spans="1:61" s="1" customFormat="1" ht="15.5" x14ac:dyDescent="0.35">
      <c r="A74" s="32"/>
      <c r="B74" s="67" t="s">
        <v>131</v>
      </c>
      <c r="C74" s="89" t="s">
        <v>517</v>
      </c>
      <c r="D74" s="84" t="s">
        <v>866</v>
      </c>
      <c r="E74" s="84" t="s">
        <v>1155</v>
      </c>
      <c r="F74" s="84" t="s">
        <v>1156</v>
      </c>
      <c r="G74" s="89" t="s">
        <v>1196</v>
      </c>
      <c r="H74" s="89" t="s">
        <v>1282</v>
      </c>
      <c r="I74" s="89" t="s">
        <v>48</v>
      </c>
      <c r="J74" s="90">
        <v>6329739.7478</v>
      </c>
      <c r="K74" s="90">
        <v>2172623.7478</v>
      </c>
      <c r="L74" s="86"/>
      <c r="M74" s="68">
        <v>6.181255384</v>
      </c>
      <c r="N74" s="69">
        <v>10.917778127</v>
      </c>
      <c r="O74" s="69">
        <v>5.7369742441999998</v>
      </c>
      <c r="P74" s="69">
        <v>11.429026136999999</v>
      </c>
      <c r="Q74" s="69">
        <v>13.236890271</v>
      </c>
      <c r="R74" s="69">
        <f t="shared" si="13"/>
        <v>10.917778127</v>
      </c>
      <c r="S74" s="70">
        <f t="shared" si="14"/>
        <v>9.50038483264</v>
      </c>
      <c r="T74" s="86"/>
      <c r="U74" s="68">
        <v>5.9772273253000003</v>
      </c>
      <c r="V74" s="69">
        <v>8.1998217903999997</v>
      </c>
      <c r="W74" s="69">
        <v>6.5776942166000003</v>
      </c>
      <c r="X74" s="69">
        <v>6.5837589647000003</v>
      </c>
      <c r="Y74" s="69">
        <v>6.9075794954000003</v>
      </c>
      <c r="Z74" s="69">
        <f t="shared" si="15"/>
        <v>6.5837589647000003</v>
      </c>
      <c r="AA74" s="70">
        <f t="shared" si="16"/>
        <v>6.8492163584800014</v>
      </c>
      <c r="AB74" s="86"/>
      <c r="AC74" s="71">
        <v>0.56965967235000003</v>
      </c>
      <c r="AD74" s="72">
        <v>0.64649495071999996</v>
      </c>
      <c r="AE74" s="72">
        <v>0.75647342820999997</v>
      </c>
      <c r="AF74" s="72">
        <v>0.78096992656999997</v>
      </c>
      <c r="AG74" s="72">
        <v>0.75481806565999998</v>
      </c>
      <c r="AH74" s="72">
        <f t="shared" si="17"/>
        <v>0.75481806565999998</v>
      </c>
      <c r="AI74" s="73">
        <f t="shared" si="18"/>
        <v>0.70168320870199996</v>
      </c>
      <c r="AJ74" s="86"/>
      <c r="AK74" s="68">
        <v>0.96341612586000003</v>
      </c>
      <c r="AL74" s="69">
        <v>0.95241430442999997</v>
      </c>
      <c r="AM74" s="69">
        <v>0.56157049488999999</v>
      </c>
      <c r="AN74" s="69">
        <v>0.54402295004000001</v>
      </c>
      <c r="AO74" s="69">
        <v>0.63007748941999997</v>
      </c>
      <c r="AP74" s="69">
        <f t="shared" si="19"/>
        <v>0.96341612586000003</v>
      </c>
      <c r="AQ74" s="74">
        <f t="shared" si="20"/>
        <v>0.65400347005563875</v>
      </c>
      <c r="AR74" s="70">
        <f t="shared" si="21"/>
        <v>0.73030027292800004</v>
      </c>
      <c r="AS74" s="86"/>
      <c r="AT74" s="68">
        <v>0.29804450325999998</v>
      </c>
      <c r="AU74" s="69">
        <v>0.26557179996000002</v>
      </c>
      <c r="AV74" s="69">
        <v>0.16715993236999999</v>
      </c>
      <c r="AW74" s="69">
        <v>0.16158393921</v>
      </c>
      <c r="AX74" s="69">
        <v>0.18714358050999999</v>
      </c>
      <c r="AY74" s="69">
        <f t="shared" si="22"/>
        <v>0.18714358050999999</v>
      </c>
      <c r="AZ74" s="70">
        <f t="shared" si="23"/>
        <v>0.21590075106199999</v>
      </c>
      <c r="BA74" s="86"/>
      <c r="BB74" s="75">
        <v>0.35573424607999998</v>
      </c>
      <c r="BC74" s="76">
        <v>0.38475026758999997</v>
      </c>
      <c r="BD74" s="76">
        <v>0.36456457017999999</v>
      </c>
      <c r="BE74" s="76">
        <v>0.59554367735000002</v>
      </c>
      <c r="BF74" s="76">
        <v>0.73594522822999997</v>
      </c>
      <c r="BG74" s="76">
        <f t="shared" si="24"/>
        <v>0.38475026758999997</v>
      </c>
      <c r="BH74" s="77">
        <f t="shared" si="25"/>
        <v>0.48730759788600003</v>
      </c>
      <c r="BI74" s="86"/>
    </row>
    <row r="75" spans="1:61" s="1" customFormat="1" ht="15.5" x14ac:dyDescent="0.35">
      <c r="A75" s="32"/>
      <c r="B75" s="46" t="s">
        <v>132</v>
      </c>
      <c r="C75" s="91" t="s">
        <v>518</v>
      </c>
      <c r="D75" s="85" t="s">
        <v>867</v>
      </c>
      <c r="E75" s="85" t="s">
        <v>1155</v>
      </c>
      <c r="F75" s="85" t="s">
        <v>1156</v>
      </c>
      <c r="G75" s="91" t="s">
        <v>1170</v>
      </c>
      <c r="H75" s="91" t="s">
        <v>420</v>
      </c>
      <c r="I75" s="91" t="s">
        <v>41</v>
      </c>
      <c r="J75" s="92"/>
      <c r="K75" s="92"/>
      <c r="L75" s="86"/>
      <c r="M75" s="50"/>
      <c r="N75" s="51"/>
      <c r="O75" s="51"/>
      <c r="P75" s="51"/>
      <c r="Q75" s="51"/>
      <c r="R75" s="51" t="str">
        <f t="shared" si="13"/>
        <v>-x-</v>
      </c>
      <c r="S75" s="52" t="str">
        <f t="shared" si="14"/>
        <v>-x-</v>
      </c>
      <c r="T75" s="86"/>
      <c r="U75" s="50"/>
      <c r="V75" s="51"/>
      <c r="W75" s="51"/>
      <c r="X75" s="51"/>
      <c r="Y75" s="51"/>
      <c r="Z75" s="51" t="str">
        <f t="shared" si="15"/>
        <v>-x-</v>
      </c>
      <c r="AA75" s="52" t="str">
        <f t="shared" si="16"/>
        <v>-x-</v>
      </c>
      <c r="AB75" s="86"/>
      <c r="AC75" s="56"/>
      <c r="AD75" s="57"/>
      <c r="AE75" s="57"/>
      <c r="AF75" s="57"/>
      <c r="AG75" s="57"/>
      <c r="AH75" s="57" t="str">
        <f t="shared" si="17"/>
        <v>-x-</v>
      </c>
      <c r="AI75" s="58" t="str">
        <f t="shared" si="18"/>
        <v>-x-</v>
      </c>
      <c r="AJ75" s="86"/>
      <c r="AK75" s="50"/>
      <c r="AL75" s="51"/>
      <c r="AM75" s="51"/>
      <c r="AN75" s="51"/>
      <c r="AO75" s="51"/>
      <c r="AP75" s="51" t="str">
        <f t="shared" si="19"/>
        <v>-x-</v>
      </c>
      <c r="AQ75" s="60" t="str">
        <f t="shared" si="20"/>
        <v>-x-</v>
      </c>
      <c r="AR75" s="52" t="str">
        <f t="shared" si="21"/>
        <v>-x-</v>
      </c>
      <c r="AS75" s="86"/>
      <c r="AT75" s="50"/>
      <c r="AU75" s="51"/>
      <c r="AV75" s="51"/>
      <c r="AW75" s="51"/>
      <c r="AX75" s="51"/>
      <c r="AY75" s="51" t="str">
        <f t="shared" si="22"/>
        <v>-x-</v>
      </c>
      <c r="AZ75" s="52" t="str">
        <f t="shared" si="23"/>
        <v>-x-</v>
      </c>
      <c r="BA75" s="86"/>
      <c r="BB75" s="64"/>
      <c r="BC75" s="65"/>
      <c r="BD75" s="65"/>
      <c r="BE75" s="65"/>
      <c r="BF75" s="65"/>
      <c r="BG75" s="65" t="str">
        <f t="shared" si="24"/>
        <v>-x-</v>
      </c>
      <c r="BH75" s="66" t="str">
        <f t="shared" si="25"/>
        <v>-x-</v>
      </c>
      <c r="BI75" s="86"/>
    </row>
    <row r="76" spans="1:61" s="1" customFormat="1" ht="15.5" x14ac:dyDescent="0.35">
      <c r="A76" s="32"/>
      <c r="B76" s="67" t="s">
        <v>133</v>
      </c>
      <c r="C76" s="89" t="s">
        <v>519</v>
      </c>
      <c r="D76" s="84" t="s">
        <v>868</v>
      </c>
      <c r="E76" s="84" t="s">
        <v>1155</v>
      </c>
      <c r="F76" s="84" t="s">
        <v>1156</v>
      </c>
      <c r="G76" s="89" t="s">
        <v>1175</v>
      </c>
      <c r="H76" s="89" t="s">
        <v>1280</v>
      </c>
      <c r="I76" s="89" t="s">
        <v>36</v>
      </c>
      <c r="J76" s="90">
        <v>7227898.9490999999</v>
      </c>
      <c r="K76" s="90">
        <v>2468898.9490999999</v>
      </c>
      <c r="L76" s="86"/>
      <c r="M76" s="68">
        <v>-11.131165065999999</v>
      </c>
      <c r="N76" s="69">
        <v>-0.31493219820000001</v>
      </c>
      <c r="O76" s="69">
        <v>-0.26268898571999999</v>
      </c>
      <c r="P76" s="69">
        <v>-0.33827860114000002</v>
      </c>
      <c r="Q76" s="69">
        <v>-0.27169678123000002</v>
      </c>
      <c r="R76" s="69">
        <f t="shared" si="13"/>
        <v>-0.31493219820000001</v>
      </c>
      <c r="S76" s="70" t="str">
        <f t="shared" si="14"/>
        <v>-x-</v>
      </c>
      <c r="T76" s="86"/>
      <c r="U76" s="68">
        <v>4.8932893373999997</v>
      </c>
      <c r="V76" s="69">
        <v>-339.34276999999997</v>
      </c>
      <c r="W76" s="69">
        <v>4.6186839948999996</v>
      </c>
      <c r="X76" s="69">
        <v>3.2331107843</v>
      </c>
      <c r="Y76" s="69">
        <v>3.0369323316000001</v>
      </c>
      <c r="Z76" s="69">
        <f t="shared" si="15"/>
        <v>3.2331107843</v>
      </c>
      <c r="AA76" s="70">
        <f t="shared" si="16"/>
        <v>3.9455041120499992</v>
      </c>
      <c r="AB76" s="86"/>
      <c r="AC76" s="71">
        <v>0.71202929534000003</v>
      </c>
      <c r="AD76" s="72">
        <v>0.89246037382999999</v>
      </c>
      <c r="AE76" s="72">
        <v>0.97173491225999997</v>
      </c>
      <c r="AF76" s="72">
        <v>0.68205911966999999</v>
      </c>
      <c r="AG76" s="72">
        <v>0.71838400744999997</v>
      </c>
      <c r="AH76" s="72">
        <f t="shared" si="17"/>
        <v>0.71838400744999997</v>
      </c>
      <c r="AI76" s="73">
        <f t="shared" si="18"/>
        <v>0.79533354171000004</v>
      </c>
      <c r="AJ76" s="86"/>
      <c r="AK76" s="68">
        <v>0.71779076457000002</v>
      </c>
      <c r="AL76" s="69">
        <v>0.31254804284999999</v>
      </c>
      <c r="AM76" s="69">
        <v>0.11092373031</v>
      </c>
      <c r="AN76" s="69">
        <v>1.0583286468999999</v>
      </c>
      <c r="AO76" s="69">
        <v>0.85002269103000005</v>
      </c>
      <c r="AP76" s="69">
        <f t="shared" si="19"/>
        <v>1.0583286468999999</v>
      </c>
      <c r="AQ76" s="74">
        <f t="shared" si="20"/>
        <v>0.8031746032008501</v>
      </c>
      <c r="AR76" s="70">
        <f t="shared" si="21"/>
        <v>0.60992277513199999</v>
      </c>
      <c r="AS76" s="86"/>
      <c r="AT76" s="68">
        <v>0.12320727725</v>
      </c>
      <c r="AU76" s="69">
        <v>2.8657989400999999E-2</v>
      </c>
      <c r="AV76" s="69">
        <v>1.00900533E-2</v>
      </c>
      <c r="AW76" s="69">
        <v>3.4619188964999999E-2</v>
      </c>
      <c r="AX76" s="69">
        <v>2.7805253358999998E-2</v>
      </c>
      <c r="AY76" s="69">
        <f t="shared" si="22"/>
        <v>2.8657989400999999E-2</v>
      </c>
      <c r="AZ76" s="70">
        <f t="shared" si="23"/>
        <v>4.4875952455E-2</v>
      </c>
      <c r="BA76" s="86"/>
      <c r="BB76" s="75">
        <v>2.3913078432999999</v>
      </c>
      <c r="BC76" s="76">
        <v>2.4857329800999999</v>
      </c>
      <c r="BD76" s="76">
        <v>2.5042265297999999</v>
      </c>
      <c r="BE76" s="76">
        <v>3.137059576</v>
      </c>
      <c r="BF76" s="76">
        <v>2.9598780804000002</v>
      </c>
      <c r="BG76" s="76">
        <f t="shared" si="24"/>
        <v>2.5042265297999999</v>
      </c>
      <c r="BH76" s="77">
        <f t="shared" si="25"/>
        <v>2.6956410019199999</v>
      </c>
      <c r="BI76" s="86"/>
    </row>
    <row r="77" spans="1:61" s="1" customFormat="1" ht="15.5" x14ac:dyDescent="0.35">
      <c r="A77" s="32"/>
      <c r="B77" s="46" t="s">
        <v>134</v>
      </c>
      <c r="C77" s="91" t="s">
        <v>520</v>
      </c>
      <c r="D77" s="85" t="s">
        <v>869</v>
      </c>
      <c r="E77" s="85" t="s">
        <v>1155</v>
      </c>
      <c r="F77" s="85" t="s">
        <v>1156</v>
      </c>
      <c r="G77" s="91" t="s">
        <v>1177</v>
      </c>
      <c r="H77" s="91" t="s">
        <v>1283</v>
      </c>
      <c r="I77" s="91" t="s">
        <v>11</v>
      </c>
      <c r="J77" s="92">
        <v>10306552.26</v>
      </c>
      <c r="K77" s="92">
        <v>6914395.2599999998</v>
      </c>
      <c r="L77" s="86"/>
      <c r="M77" s="50">
        <v>7.9325490503999996</v>
      </c>
      <c r="N77" s="51">
        <v>-3.3491971277000001</v>
      </c>
      <c r="O77" s="51">
        <v>-16.830541395000001</v>
      </c>
      <c r="P77" s="51">
        <v>38.621151189999999</v>
      </c>
      <c r="Q77" s="51">
        <v>57.124878222</v>
      </c>
      <c r="R77" s="51">
        <f t="shared" si="13"/>
        <v>7.9325490503999996</v>
      </c>
      <c r="S77" s="52">
        <f t="shared" si="14"/>
        <v>23.276850120199999</v>
      </c>
      <c r="T77" s="86"/>
      <c r="U77" s="50">
        <v>5.3361024394000003</v>
      </c>
      <c r="V77" s="51">
        <v>-18.845419775</v>
      </c>
      <c r="W77" s="51">
        <v>5.0393325546999996</v>
      </c>
      <c r="X77" s="51">
        <v>6.0333640528999997</v>
      </c>
      <c r="Y77" s="51">
        <v>7.7084730770999998</v>
      </c>
      <c r="Z77" s="51">
        <f t="shared" si="15"/>
        <v>5.3361024394000003</v>
      </c>
      <c r="AA77" s="52">
        <f t="shared" si="16"/>
        <v>6.0293180310250003</v>
      </c>
      <c r="AB77" s="86"/>
      <c r="AC77" s="56">
        <v>0.30362465812</v>
      </c>
      <c r="AD77" s="57">
        <v>0.59111053115000001</v>
      </c>
      <c r="AE77" s="57">
        <v>0.61183761058999997</v>
      </c>
      <c r="AF77" s="57">
        <v>0.49019725558999999</v>
      </c>
      <c r="AG77" s="57">
        <v>0.39396978275</v>
      </c>
      <c r="AH77" s="57">
        <f t="shared" si="17"/>
        <v>0.49019725558999999</v>
      </c>
      <c r="AI77" s="58">
        <f t="shared" si="18"/>
        <v>0.47814796764</v>
      </c>
      <c r="AJ77" s="86"/>
      <c r="AK77" s="50">
        <v>1.5562737029</v>
      </c>
      <c r="AL77" s="51">
        <v>0.68157324225000004</v>
      </c>
      <c r="AM77" s="51">
        <v>0.80688765051</v>
      </c>
      <c r="AN77" s="51">
        <v>1.0891952772</v>
      </c>
      <c r="AO77" s="51">
        <v>1.6110381399</v>
      </c>
      <c r="AP77" s="51">
        <f t="shared" si="19"/>
        <v>1.6110381399</v>
      </c>
      <c r="AQ77" s="60">
        <f t="shared" si="20"/>
        <v>1</v>
      </c>
      <c r="AR77" s="52">
        <f t="shared" si="21"/>
        <v>1.148993602552</v>
      </c>
      <c r="AS77" s="86"/>
      <c r="AT77" s="50">
        <v>0.77984882489999996</v>
      </c>
      <c r="AU77" s="51">
        <v>0.41354413321</v>
      </c>
      <c r="AV77" s="51">
        <v>0.37202365116000002</v>
      </c>
      <c r="AW77" s="51">
        <v>0.53189351626000003</v>
      </c>
      <c r="AX77" s="51">
        <v>0.78672829285000001</v>
      </c>
      <c r="AY77" s="51">
        <f t="shared" si="22"/>
        <v>0.53189351626000003</v>
      </c>
      <c r="AZ77" s="52">
        <f t="shared" si="23"/>
        <v>0.57680768367599999</v>
      </c>
      <c r="BA77" s="86"/>
      <c r="BB77" s="64"/>
      <c r="BC77" s="65"/>
      <c r="BD77" s="65"/>
      <c r="BE77" s="65"/>
      <c r="BF77" s="65">
        <v>1.1960808581</v>
      </c>
      <c r="BG77" s="65">
        <f t="shared" si="24"/>
        <v>1.1960808581</v>
      </c>
      <c r="BH77" s="66">
        <f t="shared" si="25"/>
        <v>1.1960808581</v>
      </c>
      <c r="BI77" s="86"/>
    </row>
    <row r="78" spans="1:61" s="1" customFormat="1" ht="15.5" x14ac:dyDescent="0.35">
      <c r="A78" s="32"/>
      <c r="B78" s="67" t="s">
        <v>135</v>
      </c>
      <c r="C78" s="89" t="s">
        <v>521</v>
      </c>
      <c r="D78" s="84" t="s">
        <v>870</v>
      </c>
      <c r="E78" s="84" t="s">
        <v>1155</v>
      </c>
      <c r="F78" s="84" t="s">
        <v>1156</v>
      </c>
      <c r="G78" s="89" t="s">
        <v>1197</v>
      </c>
      <c r="H78" s="89" t="s">
        <v>1280</v>
      </c>
      <c r="I78" s="89" t="s">
        <v>56</v>
      </c>
      <c r="J78" s="90">
        <v>3294593.8240999999</v>
      </c>
      <c r="K78" s="90">
        <v>3377494.8240999999</v>
      </c>
      <c r="L78" s="86"/>
      <c r="M78" s="68">
        <v>847.53908682999997</v>
      </c>
      <c r="N78" s="69">
        <v>1025.3125872999999</v>
      </c>
      <c r="O78" s="69">
        <v>5.2067874525000004</v>
      </c>
      <c r="P78" s="69">
        <v>6.5793768517000002</v>
      </c>
      <c r="Q78" s="69">
        <v>5.7492203680999996</v>
      </c>
      <c r="R78" s="69">
        <f t="shared" si="13"/>
        <v>6.5793768517000002</v>
      </c>
      <c r="S78" s="70">
        <f t="shared" si="14"/>
        <v>5.8451282240999989</v>
      </c>
      <c r="T78" s="86"/>
      <c r="U78" s="68">
        <v>1.2377347495</v>
      </c>
      <c r="V78" s="69">
        <v>2.4072561182999999</v>
      </c>
      <c r="W78" s="69">
        <v>1.4982056472</v>
      </c>
      <c r="X78" s="69">
        <v>2.1431069652999999</v>
      </c>
      <c r="Y78" s="69">
        <v>1.8667724109999999</v>
      </c>
      <c r="Z78" s="69">
        <f t="shared" si="15"/>
        <v>1.8667724109999999</v>
      </c>
      <c r="AA78" s="70">
        <f t="shared" si="16"/>
        <v>1.8306151782599998</v>
      </c>
      <c r="AB78" s="86"/>
      <c r="AC78" s="71">
        <v>0.75409522130999995</v>
      </c>
      <c r="AD78" s="72">
        <v>0.41362285029000001</v>
      </c>
      <c r="AE78" s="72">
        <v>0.38957882225000001</v>
      </c>
      <c r="AF78" s="72">
        <v>0.19903437428000001</v>
      </c>
      <c r="AG78" s="72">
        <v>0.22141063751000001</v>
      </c>
      <c r="AH78" s="72">
        <f t="shared" si="17"/>
        <v>0.38957882225000001</v>
      </c>
      <c r="AI78" s="73">
        <f t="shared" si="18"/>
        <v>0.395548381128</v>
      </c>
      <c r="AJ78" s="86"/>
      <c r="AK78" s="68">
        <v>0.23377484954</v>
      </c>
      <c r="AL78" s="69">
        <v>0.79423532369000005</v>
      </c>
      <c r="AM78" s="69">
        <v>0.70944837075</v>
      </c>
      <c r="AN78" s="69">
        <v>1.0426572966000001</v>
      </c>
      <c r="AO78" s="69">
        <v>0.91109944017</v>
      </c>
      <c r="AP78" s="69">
        <f t="shared" si="19"/>
        <v>1.0426572966000001</v>
      </c>
      <c r="AQ78" s="74">
        <f t="shared" si="20"/>
        <v>0.87382445137151299</v>
      </c>
      <c r="AR78" s="70">
        <f t="shared" si="21"/>
        <v>0.73824305614999997</v>
      </c>
      <c r="AS78" s="86"/>
      <c r="AT78" s="68">
        <v>0.11389977943</v>
      </c>
      <c r="AU78" s="69">
        <v>0.35630182224000001</v>
      </c>
      <c r="AV78" s="69">
        <v>0.30851038228</v>
      </c>
      <c r="AW78" s="69">
        <v>0.48386572703000003</v>
      </c>
      <c r="AX78" s="69">
        <v>0.42281370347000002</v>
      </c>
      <c r="AY78" s="69">
        <f t="shared" si="22"/>
        <v>0.35630182224000001</v>
      </c>
      <c r="AZ78" s="70">
        <f t="shared" si="23"/>
        <v>0.33707828289000002</v>
      </c>
      <c r="BA78" s="86"/>
      <c r="BB78" s="75"/>
      <c r="BC78" s="76"/>
      <c r="BD78" s="76">
        <v>2.0055739802999999</v>
      </c>
      <c r="BE78" s="76">
        <v>2.361830501</v>
      </c>
      <c r="BF78" s="76">
        <v>2.1359146710000001</v>
      </c>
      <c r="BG78" s="76">
        <f t="shared" si="24"/>
        <v>2.1359146710000001</v>
      </c>
      <c r="BH78" s="77">
        <f t="shared" si="25"/>
        <v>2.1677730507666664</v>
      </c>
      <c r="BI78" s="86"/>
    </row>
    <row r="79" spans="1:61" s="1" customFormat="1" ht="15.5" x14ac:dyDescent="0.35">
      <c r="A79" s="32"/>
      <c r="B79" s="46" t="s">
        <v>136</v>
      </c>
      <c r="C79" s="91" t="s">
        <v>522</v>
      </c>
      <c r="D79" s="85" t="s">
        <v>871</v>
      </c>
      <c r="E79" s="85" t="s">
        <v>1155</v>
      </c>
      <c r="F79" s="85" t="s">
        <v>1156</v>
      </c>
      <c r="G79" s="91" t="s">
        <v>1161</v>
      </c>
      <c r="H79" s="91" t="s">
        <v>1276</v>
      </c>
      <c r="I79" s="91" t="s">
        <v>17</v>
      </c>
      <c r="J79" s="92">
        <v>2007642.6555000001</v>
      </c>
      <c r="K79" s="92">
        <v>2180927.6554999999</v>
      </c>
      <c r="L79" s="86"/>
      <c r="M79" s="50">
        <v>3.7116264509999999</v>
      </c>
      <c r="N79" s="51">
        <v>6.9917611410999996</v>
      </c>
      <c r="O79" s="51">
        <v>7.1036026388</v>
      </c>
      <c r="P79" s="51">
        <v>11.314811713999999</v>
      </c>
      <c r="Q79" s="51">
        <v>12.157693328000001</v>
      </c>
      <c r="R79" s="51">
        <f t="shared" si="13"/>
        <v>7.1036026388</v>
      </c>
      <c r="S79" s="52">
        <f t="shared" si="14"/>
        <v>8.2558990545800004</v>
      </c>
      <c r="T79" s="86"/>
      <c r="U79" s="50"/>
      <c r="V79" s="51"/>
      <c r="W79" s="51"/>
      <c r="X79" s="51"/>
      <c r="Y79" s="51"/>
      <c r="Z79" s="51" t="str">
        <f t="shared" si="15"/>
        <v>-x-</v>
      </c>
      <c r="AA79" s="52" t="str">
        <f t="shared" si="16"/>
        <v>-x-</v>
      </c>
      <c r="AB79" s="86"/>
      <c r="AC79" s="56">
        <v>0</v>
      </c>
      <c r="AD79" s="57">
        <v>0</v>
      </c>
      <c r="AE79" s="57">
        <v>0</v>
      </c>
      <c r="AF79" s="57">
        <v>0</v>
      </c>
      <c r="AG79" s="57">
        <v>0</v>
      </c>
      <c r="AH79" s="57">
        <f t="shared" si="17"/>
        <v>0</v>
      </c>
      <c r="AI79" s="58">
        <f t="shared" si="18"/>
        <v>0</v>
      </c>
      <c r="AJ79" s="86"/>
      <c r="AK79" s="50">
        <v>0.74583066623000005</v>
      </c>
      <c r="AL79" s="51">
        <v>1.2724458883</v>
      </c>
      <c r="AM79" s="51">
        <v>1.1616806949</v>
      </c>
      <c r="AN79" s="51">
        <v>2.2955145514000002</v>
      </c>
      <c r="AO79" s="51">
        <v>2.4665158071</v>
      </c>
      <c r="AP79" s="51">
        <f t="shared" si="19"/>
        <v>2.4665158071</v>
      </c>
      <c r="AQ79" s="60">
        <f t="shared" si="20"/>
        <v>1</v>
      </c>
      <c r="AR79" s="52">
        <f t="shared" si="21"/>
        <v>1.5883975215860002</v>
      </c>
      <c r="AS79" s="86"/>
      <c r="AT79" s="50">
        <v>2.2616688773</v>
      </c>
      <c r="AU79" s="51">
        <v>3.6391481063</v>
      </c>
      <c r="AV79" s="51">
        <v>3.5324086335999998</v>
      </c>
      <c r="AW79" s="51">
        <v>4.1144548158000003</v>
      </c>
      <c r="AX79" s="51">
        <v>4.4209555693000002</v>
      </c>
      <c r="AY79" s="51">
        <f t="shared" si="22"/>
        <v>3.6391481063</v>
      </c>
      <c r="AZ79" s="52">
        <f t="shared" si="23"/>
        <v>3.5937272004600005</v>
      </c>
      <c r="BA79" s="86"/>
      <c r="BB79" s="64">
        <v>0.60018103136000001</v>
      </c>
      <c r="BC79" s="65">
        <v>0.61279784888</v>
      </c>
      <c r="BD79" s="65">
        <v>0.54510427049999999</v>
      </c>
      <c r="BE79" s="65">
        <v>0.58959100412999998</v>
      </c>
      <c r="BF79" s="65">
        <v>0.50761906659</v>
      </c>
      <c r="BG79" s="65">
        <f t="shared" si="24"/>
        <v>0.58959100412999998</v>
      </c>
      <c r="BH79" s="66">
        <f t="shared" si="25"/>
        <v>0.57105864429200004</v>
      </c>
      <c r="BI79" s="86"/>
    </row>
    <row r="80" spans="1:61" s="1" customFormat="1" ht="15.5" x14ac:dyDescent="0.35">
      <c r="A80" s="32"/>
      <c r="B80" s="67" t="s">
        <v>137</v>
      </c>
      <c r="C80" s="89" t="s">
        <v>523</v>
      </c>
      <c r="D80" s="84" t="s">
        <v>872</v>
      </c>
      <c r="E80" s="84" t="s">
        <v>1155</v>
      </c>
      <c r="F80" s="84" t="s">
        <v>1156</v>
      </c>
      <c r="G80" s="89" t="s">
        <v>1198</v>
      </c>
      <c r="H80" s="89" t="s">
        <v>1281</v>
      </c>
      <c r="I80" s="89" t="s">
        <v>432</v>
      </c>
      <c r="J80" s="90">
        <v>474852.38399</v>
      </c>
      <c r="K80" s="90">
        <v>86037.383990000002</v>
      </c>
      <c r="L80" s="86"/>
      <c r="M80" s="68">
        <v>-2.1392757659999999</v>
      </c>
      <c r="N80" s="69">
        <v>3.3924882395</v>
      </c>
      <c r="O80" s="69">
        <v>2.1070249242000001</v>
      </c>
      <c r="P80" s="69">
        <v>-3.1481657146000002</v>
      </c>
      <c r="Q80" s="69">
        <v>-2.0590043983999999</v>
      </c>
      <c r="R80" s="69">
        <f t="shared" si="13"/>
        <v>-2.0590043983999999</v>
      </c>
      <c r="S80" s="70">
        <f t="shared" si="14"/>
        <v>2.7497565818499998</v>
      </c>
      <c r="T80" s="86"/>
      <c r="U80" s="68">
        <v>3.2947135807999999</v>
      </c>
      <c r="V80" s="69">
        <v>2.5463446895000001</v>
      </c>
      <c r="W80" s="69">
        <v>3.3979866682000002</v>
      </c>
      <c r="X80" s="69">
        <v>5.9788499734</v>
      </c>
      <c r="Y80" s="69">
        <v>5.5342165657000004</v>
      </c>
      <c r="Z80" s="69">
        <f t="shared" si="15"/>
        <v>3.3979866682000002</v>
      </c>
      <c r="AA80" s="70">
        <f t="shared" si="16"/>
        <v>4.1504222955200003</v>
      </c>
      <c r="AB80" s="86"/>
      <c r="AC80" s="71">
        <v>0.83153705234999997</v>
      </c>
      <c r="AD80" s="72">
        <v>0.55952486150000003</v>
      </c>
      <c r="AE80" s="72">
        <v>0.58103919541000004</v>
      </c>
      <c r="AF80" s="72">
        <v>0.76592554441000005</v>
      </c>
      <c r="AG80" s="72">
        <v>0.82526910718000002</v>
      </c>
      <c r="AH80" s="72">
        <f t="shared" si="17"/>
        <v>0.76592554441000005</v>
      </c>
      <c r="AI80" s="73">
        <f t="shared" si="18"/>
        <v>0.71265915216999998</v>
      </c>
      <c r="AJ80" s="86"/>
      <c r="AK80" s="68">
        <v>0.33469885819</v>
      </c>
      <c r="AL80" s="69">
        <v>1.3734104512</v>
      </c>
      <c r="AM80" s="69">
        <v>0.75367534034999994</v>
      </c>
      <c r="AN80" s="69">
        <v>0.37099227305999999</v>
      </c>
      <c r="AO80" s="69">
        <v>0.24264120483000001</v>
      </c>
      <c r="AP80" s="69">
        <f t="shared" si="19"/>
        <v>1.3734104512</v>
      </c>
      <c r="AQ80" s="74">
        <f t="shared" si="20"/>
        <v>0.17667056823253044</v>
      </c>
      <c r="AR80" s="70">
        <f t="shared" si="21"/>
        <v>0.61508362552600004</v>
      </c>
      <c r="AS80" s="86"/>
      <c r="AT80" s="68">
        <v>3.1279298887999997E-2</v>
      </c>
      <c r="AU80" s="69">
        <v>0.24438808397</v>
      </c>
      <c r="AV80" s="69">
        <v>0.22463847095</v>
      </c>
      <c r="AW80" s="69">
        <v>0.11721029795</v>
      </c>
      <c r="AX80" s="69">
        <v>7.6659407698000004E-2</v>
      </c>
      <c r="AY80" s="69">
        <f t="shared" si="22"/>
        <v>0.11721029795</v>
      </c>
      <c r="AZ80" s="70">
        <f t="shared" si="23"/>
        <v>0.13883511189120004</v>
      </c>
      <c r="BA80" s="86"/>
      <c r="BB80" s="75">
        <v>0.63933177806999997</v>
      </c>
      <c r="BC80" s="76">
        <v>0.82880289389999995</v>
      </c>
      <c r="BD80" s="76">
        <v>0.84337588572</v>
      </c>
      <c r="BE80" s="76">
        <v>0.57208137301999995</v>
      </c>
      <c r="BF80" s="76">
        <v>0.45890035689999997</v>
      </c>
      <c r="BG80" s="76">
        <f t="shared" si="24"/>
        <v>0.63933177806999997</v>
      </c>
      <c r="BH80" s="77">
        <f t="shared" si="25"/>
        <v>0.6684984575220001</v>
      </c>
      <c r="BI80" s="86"/>
    </row>
    <row r="81" spans="1:61" s="1" customFormat="1" ht="15.5" x14ac:dyDescent="0.35">
      <c r="A81" s="32"/>
      <c r="B81" s="46" t="s">
        <v>138</v>
      </c>
      <c r="C81" s="91" t="s">
        <v>524</v>
      </c>
      <c r="D81" s="85" t="s">
        <v>873</v>
      </c>
      <c r="E81" s="85" t="s">
        <v>1155</v>
      </c>
      <c r="F81" s="85" t="s">
        <v>1156</v>
      </c>
      <c r="G81" s="91" t="s">
        <v>1158</v>
      </c>
      <c r="H81" s="91" t="s">
        <v>1276</v>
      </c>
      <c r="I81" s="91" t="s">
        <v>17</v>
      </c>
      <c r="J81" s="92"/>
      <c r="K81" s="92"/>
      <c r="L81" s="86"/>
      <c r="M81" s="50">
        <v>-9.7444033933000007</v>
      </c>
      <c r="N81" s="51">
        <v>-3.6700180938</v>
      </c>
      <c r="O81" s="51"/>
      <c r="P81" s="51">
        <v>-0.86701035433999996</v>
      </c>
      <c r="Q81" s="51"/>
      <c r="R81" s="51">
        <f t="shared" si="13"/>
        <v>-3.6700180938</v>
      </c>
      <c r="S81" s="52" t="str">
        <f t="shared" si="14"/>
        <v>-x-</v>
      </c>
      <c r="T81" s="86"/>
      <c r="U81" s="50">
        <v>11.857816077000001</v>
      </c>
      <c r="V81" s="51">
        <v>10.49292455</v>
      </c>
      <c r="W81" s="51"/>
      <c r="X81" s="51">
        <v>11.553024932</v>
      </c>
      <c r="Y81" s="51"/>
      <c r="Z81" s="51">
        <f t="shared" si="15"/>
        <v>11.553024932</v>
      </c>
      <c r="AA81" s="52">
        <f t="shared" si="16"/>
        <v>11.301255186333334</v>
      </c>
      <c r="AB81" s="86"/>
      <c r="AC81" s="56">
        <v>0.56461063484999996</v>
      </c>
      <c r="AD81" s="57">
        <v>0.72783465214999998</v>
      </c>
      <c r="AE81" s="57"/>
      <c r="AF81" s="57">
        <v>0.92953287160999998</v>
      </c>
      <c r="AG81" s="57"/>
      <c r="AH81" s="57">
        <f t="shared" si="17"/>
        <v>0.72783465214999998</v>
      </c>
      <c r="AI81" s="58">
        <f t="shared" si="18"/>
        <v>0.74065938620333327</v>
      </c>
      <c r="AJ81" s="86"/>
      <c r="AK81" s="50">
        <v>-0.94499507224000001</v>
      </c>
      <c r="AL81" s="51">
        <v>-0.49401177963999998</v>
      </c>
      <c r="AM81" s="51"/>
      <c r="AN81" s="51">
        <v>-0.14311241105</v>
      </c>
      <c r="AO81" s="51"/>
      <c r="AP81" s="51">
        <f t="shared" si="19"/>
        <v>-0.14311241105</v>
      </c>
      <c r="AQ81" s="60">
        <f t="shared" si="20"/>
        <v>0</v>
      </c>
      <c r="AR81" s="52" t="str">
        <f t="shared" si="21"/>
        <v>-x-</v>
      </c>
      <c r="AS81" s="86"/>
      <c r="AT81" s="50">
        <v>0.58050402506999998</v>
      </c>
      <c r="AU81" s="51">
        <v>0.34577232480999998</v>
      </c>
      <c r="AV81" s="51"/>
      <c r="AW81" s="51">
        <v>9.7942476503999995E-2</v>
      </c>
      <c r="AX81" s="51"/>
      <c r="AY81" s="51">
        <f t="shared" si="22"/>
        <v>0.34577232480999998</v>
      </c>
      <c r="AZ81" s="52">
        <f t="shared" si="23"/>
        <v>0.34140627546133334</v>
      </c>
      <c r="BA81" s="86"/>
      <c r="BB81" s="64"/>
      <c r="BC81" s="65"/>
      <c r="BD81" s="65"/>
      <c r="BE81" s="65"/>
      <c r="BF81" s="65"/>
      <c r="BG81" s="65" t="str">
        <f t="shared" si="24"/>
        <v>-x-</v>
      </c>
      <c r="BH81" s="66" t="str">
        <f t="shared" si="25"/>
        <v>-x-</v>
      </c>
      <c r="BI81" s="86"/>
    </row>
    <row r="82" spans="1:61" s="1" customFormat="1" ht="15.5" x14ac:dyDescent="0.35">
      <c r="A82" s="32"/>
      <c r="B82" s="67" t="s">
        <v>139</v>
      </c>
      <c r="C82" s="89" t="s">
        <v>525</v>
      </c>
      <c r="D82" s="84" t="s">
        <v>874</v>
      </c>
      <c r="E82" s="84" t="s">
        <v>1155</v>
      </c>
      <c r="F82" s="84" t="s">
        <v>1156</v>
      </c>
      <c r="G82" s="89" t="s">
        <v>1199</v>
      </c>
      <c r="H82" s="89" t="s">
        <v>1288</v>
      </c>
      <c r="I82" s="89" t="s">
        <v>433</v>
      </c>
      <c r="J82" s="90">
        <v>8615498.6313000005</v>
      </c>
      <c r="K82" s="90">
        <v>8088256.6312999995</v>
      </c>
      <c r="L82" s="86"/>
      <c r="M82" s="68"/>
      <c r="N82" s="69"/>
      <c r="O82" s="69">
        <v>26.154772374</v>
      </c>
      <c r="P82" s="69"/>
      <c r="Q82" s="69">
        <v>13.145416772000001</v>
      </c>
      <c r="R82" s="69">
        <f t="shared" si="13"/>
        <v>19.650094573000001</v>
      </c>
      <c r="S82" s="70">
        <f t="shared" si="14"/>
        <v>19.650094573000001</v>
      </c>
      <c r="T82" s="86"/>
      <c r="U82" s="68"/>
      <c r="V82" s="69"/>
      <c r="W82" s="69">
        <v>16.139240023999999</v>
      </c>
      <c r="X82" s="69"/>
      <c r="Y82" s="69">
        <v>8.2533815172999994</v>
      </c>
      <c r="Z82" s="69">
        <f t="shared" si="15"/>
        <v>12.196310770649999</v>
      </c>
      <c r="AA82" s="70">
        <f t="shared" si="16"/>
        <v>12.196310770649999</v>
      </c>
      <c r="AB82" s="86"/>
      <c r="AC82" s="71"/>
      <c r="AD82" s="72"/>
      <c r="AE82" s="72">
        <v>7.8530301033000002E-2</v>
      </c>
      <c r="AF82" s="72"/>
      <c r="AG82" s="72">
        <v>8.6291226360000001E-2</v>
      </c>
      <c r="AH82" s="72">
        <f t="shared" si="17"/>
        <v>8.2410763696499995E-2</v>
      </c>
      <c r="AI82" s="73">
        <f t="shared" si="18"/>
        <v>8.2410763696499995E-2</v>
      </c>
      <c r="AJ82" s="86"/>
      <c r="AK82" s="68"/>
      <c r="AL82" s="69"/>
      <c r="AM82" s="69">
        <v>8.6540203468999994</v>
      </c>
      <c r="AN82" s="69"/>
      <c r="AO82" s="69">
        <v>3.9561920567</v>
      </c>
      <c r="AP82" s="69">
        <f t="shared" si="19"/>
        <v>8.6540203468999994</v>
      </c>
      <c r="AQ82" s="74">
        <f t="shared" si="20"/>
        <v>0.45715076901999285</v>
      </c>
      <c r="AR82" s="70">
        <f t="shared" si="21"/>
        <v>6.3051062017999993</v>
      </c>
      <c r="AS82" s="86"/>
      <c r="AT82" s="68"/>
      <c r="AU82" s="69"/>
      <c r="AV82" s="69">
        <v>2.6689210184999999</v>
      </c>
      <c r="AW82" s="69"/>
      <c r="AX82" s="69">
        <v>1.6825506707</v>
      </c>
      <c r="AY82" s="69">
        <f t="shared" si="22"/>
        <v>2.1757358446000001</v>
      </c>
      <c r="AZ82" s="70">
        <f t="shared" si="23"/>
        <v>2.1757358446000001</v>
      </c>
      <c r="BA82" s="86"/>
      <c r="BB82" s="75"/>
      <c r="BC82" s="76"/>
      <c r="BD82" s="76"/>
      <c r="BE82" s="76"/>
      <c r="BF82" s="76"/>
      <c r="BG82" s="76" t="str">
        <f t="shared" si="24"/>
        <v>-x-</v>
      </c>
      <c r="BH82" s="77" t="str">
        <f t="shared" si="25"/>
        <v>-x-</v>
      </c>
      <c r="BI82" s="86"/>
    </row>
    <row r="83" spans="1:61" s="1" customFormat="1" ht="15.5" x14ac:dyDescent="0.35">
      <c r="A83" s="32"/>
      <c r="B83" s="46" t="s">
        <v>140</v>
      </c>
      <c r="C83" s="91" t="s">
        <v>526</v>
      </c>
      <c r="D83" s="85" t="s">
        <v>875</v>
      </c>
      <c r="E83" s="85" t="s">
        <v>1155</v>
      </c>
      <c r="F83" s="85" t="s">
        <v>1156</v>
      </c>
      <c r="G83" s="91" t="s">
        <v>1161</v>
      </c>
      <c r="H83" s="91" t="s">
        <v>1276</v>
      </c>
      <c r="I83" s="91" t="s">
        <v>17</v>
      </c>
      <c r="J83" s="92">
        <v>10095337.236</v>
      </c>
      <c r="K83" s="92">
        <v>5508404.2363</v>
      </c>
      <c r="L83" s="86"/>
      <c r="M83" s="50">
        <v>3.8954174711</v>
      </c>
      <c r="N83" s="51">
        <v>4.525064628</v>
      </c>
      <c r="O83" s="51">
        <v>4.3377435379999998</v>
      </c>
      <c r="P83" s="51">
        <v>6.6356321839000003</v>
      </c>
      <c r="Q83" s="51">
        <v>7.9453103448000002</v>
      </c>
      <c r="R83" s="51">
        <f t="shared" si="13"/>
        <v>4.525064628</v>
      </c>
      <c r="S83" s="52">
        <f t="shared" si="14"/>
        <v>5.4678336331599997</v>
      </c>
      <c r="T83" s="86"/>
      <c r="U83" s="50">
        <v>3.2838703968999998</v>
      </c>
      <c r="V83" s="51">
        <v>4.1472937271000001</v>
      </c>
      <c r="W83" s="51">
        <v>3.9765274497999998</v>
      </c>
      <c r="X83" s="51">
        <v>5.1633675839000004</v>
      </c>
      <c r="Y83" s="51">
        <v>5.6189407001999996</v>
      </c>
      <c r="Z83" s="51">
        <f t="shared" si="15"/>
        <v>4.1472937271000001</v>
      </c>
      <c r="AA83" s="52">
        <f t="shared" si="16"/>
        <v>4.43799997158</v>
      </c>
      <c r="AB83" s="86"/>
      <c r="AC83" s="56">
        <v>0.54605476437</v>
      </c>
      <c r="AD83" s="57">
        <v>0.5629924959</v>
      </c>
      <c r="AE83" s="57">
        <v>0.57960329442000003</v>
      </c>
      <c r="AF83" s="57">
        <v>0.51628838796999998</v>
      </c>
      <c r="AG83" s="57">
        <v>0.47609610739000002</v>
      </c>
      <c r="AH83" s="57">
        <f t="shared" si="17"/>
        <v>0.54605476437</v>
      </c>
      <c r="AI83" s="58">
        <f t="shared" si="18"/>
        <v>0.53620701001000004</v>
      </c>
      <c r="AJ83" s="86"/>
      <c r="AK83" s="50">
        <v>0.73034551446999996</v>
      </c>
      <c r="AL83" s="51">
        <v>0.85952506796999995</v>
      </c>
      <c r="AM83" s="51">
        <v>0.84574490253000001</v>
      </c>
      <c r="AN83" s="51">
        <v>1.2197815780000001</v>
      </c>
      <c r="AO83" s="51">
        <v>1.4605304997999999</v>
      </c>
      <c r="AP83" s="51">
        <f t="shared" si="19"/>
        <v>1.4605304997999999</v>
      </c>
      <c r="AQ83" s="60">
        <f t="shared" si="20"/>
        <v>1</v>
      </c>
      <c r="AR83" s="52">
        <f t="shared" si="21"/>
        <v>1.0231855125540001</v>
      </c>
      <c r="AS83" s="86"/>
      <c r="AT83" s="50">
        <v>0.20884140284</v>
      </c>
      <c r="AU83" s="51">
        <v>0.24230604959999999</v>
      </c>
      <c r="AV83" s="51">
        <v>0.29130376818999998</v>
      </c>
      <c r="AW83" s="51">
        <v>0.40676875897999998</v>
      </c>
      <c r="AX83" s="51">
        <v>0.48705291961000002</v>
      </c>
      <c r="AY83" s="51">
        <f t="shared" si="22"/>
        <v>0.29130376818999998</v>
      </c>
      <c r="AZ83" s="52">
        <f t="shared" si="23"/>
        <v>0.32725457984399997</v>
      </c>
      <c r="BA83" s="86"/>
      <c r="BB83" s="64">
        <v>0.50858645040999995</v>
      </c>
      <c r="BC83" s="65">
        <v>0.51233351625000001</v>
      </c>
      <c r="BD83" s="65">
        <v>0.49141623841999998</v>
      </c>
      <c r="BE83" s="65">
        <v>0.47091460347000003</v>
      </c>
      <c r="BF83" s="65">
        <v>0.40074232534999998</v>
      </c>
      <c r="BG83" s="65">
        <f t="shared" si="24"/>
        <v>0.49141623841999998</v>
      </c>
      <c r="BH83" s="66">
        <f t="shared" si="25"/>
        <v>0.47679862677999996</v>
      </c>
      <c r="BI83" s="86"/>
    </row>
    <row r="84" spans="1:61" s="1" customFormat="1" ht="15.5" x14ac:dyDescent="0.35">
      <c r="A84" s="32"/>
      <c r="B84" s="67" t="s">
        <v>141</v>
      </c>
      <c r="C84" s="89" t="s">
        <v>527</v>
      </c>
      <c r="D84" s="84" t="s">
        <v>876</v>
      </c>
      <c r="E84" s="84" t="s">
        <v>1155</v>
      </c>
      <c r="F84" s="84" t="s">
        <v>1156</v>
      </c>
      <c r="G84" s="89" t="s">
        <v>1158</v>
      </c>
      <c r="H84" s="89" t="s">
        <v>1276</v>
      </c>
      <c r="I84" s="89" t="s">
        <v>17</v>
      </c>
      <c r="J84" s="90">
        <v>550195</v>
      </c>
      <c r="K84" s="90">
        <v>796760</v>
      </c>
      <c r="L84" s="86"/>
      <c r="M84" s="68">
        <v>20.649986162000001</v>
      </c>
      <c r="N84" s="69"/>
      <c r="O84" s="69"/>
      <c r="P84" s="69"/>
      <c r="Q84" s="69">
        <v>-26.977720593000001</v>
      </c>
      <c r="R84" s="69">
        <f t="shared" si="13"/>
        <v>-3.1638672154999981</v>
      </c>
      <c r="S84" s="70">
        <f t="shared" si="14"/>
        <v>20.649986162000001</v>
      </c>
      <c r="T84" s="86"/>
      <c r="U84" s="68"/>
      <c r="V84" s="69"/>
      <c r="W84" s="69"/>
      <c r="X84" s="69"/>
      <c r="Y84" s="69"/>
      <c r="Z84" s="69" t="str">
        <f t="shared" si="15"/>
        <v>-x-</v>
      </c>
      <c r="AA84" s="70" t="str">
        <f t="shared" si="16"/>
        <v>-x-</v>
      </c>
      <c r="AB84" s="86"/>
      <c r="AC84" s="71">
        <v>2.6983021953000001E-2</v>
      </c>
      <c r="AD84" s="72"/>
      <c r="AE84" s="72"/>
      <c r="AF84" s="72"/>
      <c r="AG84" s="72">
        <v>1.3572722331000001E-2</v>
      </c>
      <c r="AH84" s="72">
        <f t="shared" si="17"/>
        <v>2.0277872142000001E-2</v>
      </c>
      <c r="AI84" s="73">
        <f t="shared" si="18"/>
        <v>2.0277872142000001E-2</v>
      </c>
      <c r="AJ84" s="86"/>
      <c r="AK84" s="68">
        <v>2.2099000467000001</v>
      </c>
      <c r="AL84" s="69"/>
      <c r="AM84" s="69"/>
      <c r="AN84" s="69"/>
      <c r="AO84" s="69">
        <v>1.0782749440999999</v>
      </c>
      <c r="AP84" s="69">
        <f t="shared" si="19"/>
        <v>2.2099000467000001</v>
      </c>
      <c r="AQ84" s="74">
        <f t="shared" si="20"/>
        <v>0.48792928246242018</v>
      </c>
      <c r="AR84" s="70">
        <f t="shared" si="21"/>
        <v>1.6440874954</v>
      </c>
      <c r="AS84" s="86"/>
      <c r="AT84" s="68">
        <v>12.947144566</v>
      </c>
      <c r="AU84" s="69"/>
      <c r="AV84" s="69"/>
      <c r="AW84" s="69"/>
      <c r="AX84" s="69">
        <v>22.729503051999998</v>
      </c>
      <c r="AY84" s="69">
        <f t="shared" si="22"/>
        <v>17.838323808999998</v>
      </c>
      <c r="AZ84" s="70">
        <f t="shared" si="23"/>
        <v>17.838323808999998</v>
      </c>
      <c r="BA84" s="86"/>
      <c r="BB84" s="75"/>
      <c r="BC84" s="76"/>
      <c r="BD84" s="76"/>
      <c r="BE84" s="76"/>
      <c r="BF84" s="76"/>
      <c r="BG84" s="76" t="str">
        <f t="shared" si="24"/>
        <v>-x-</v>
      </c>
      <c r="BH84" s="77" t="str">
        <f t="shared" si="25"/>
        <v>-x-</v>
      </c>
      <c r="BI84" s="86"/>
    </row>
    <row r="85" spans="1:61" s="1" customFormat="1" ht="15.5" x14ac:dyDescent="0.35">
      <c r="A85" s="32"/>
      <c r="B85" s="46" t="s">
        <v>142</v>
      </c>
      <c r="C85" s="91" t="s">
        <v>528</v>
      </c>
      <c r="D85" s="85" t="s">
        <v>877</v>
      </c>
      <c r="E85" s="85" t="s">
        <v>1155</v>
      </c>
      <c r="F85" s="85" t="s">
        <v>1156</v>
      </c>
      <c r="G85" s="91" t="s">
        <v>1162</v>
      </c>
      <c r="H85" s="91" t="s">
        <v>420</v>
      </c>
      <c r="I85" s="91" t="s">
        <v>420</v>
      </c>
      <c r="J85" s="92">
        <v>2538.5466000000001</v>
      </c>
      <c r="K85" s="92">
        <v>2538.5466000000001</v>
      </c>
      <c r="L85" s="86"/>
      <c r="M85" s="50"/>
      <c r="N85" s="51"/>
      <c r="O85" s="51">
        <v>-21.823756249999999</v>
      </c>
      <c r="P85" s="51"/>
      <c r="Q85" s="51">
        <v>-22.481702912999999</v>
      </c>
      <c r="R85" s="51">
        <f t="shared" si="13"/>
        <v>-22.152729581499997</v>
      </c>
      <c r="S85" s="52" t="str">
        <f t="shared" si="14"/>
        <v>-x-</v>
      </c>
      <c r="T85" s="86"/>
      <c r="U85" s="50"/>
      <c r="V85" s="51">
        <v>-48.683178808000001</v>
      </c>
      <c r="W85" s="51">
        <v>-26.891223899</v>
      </c>
      <c r="X85" s="51">
        <v>-31.530710784</v>
      </c>
      <c r="Y85" s="51">
        <v>-24.887711764999999</v>
      </c>
      <c r="Z85" s="51">
        <f t="shared" si="15"/>
        <v>-29.210967341500002</v>
      </c>
      <c r="AA85" s="52" t="str">
        <f t="shared" si="16"/>
        <v>-x-</v>
      </c>
      <c r="AB85" s="86"/>
      <c r="AC85" s="56"/>
      <c r="AD85" s="57">
        <v>0</v>
      </c>
      <c r="AE85" s="57">
        <v>0</v>
      </c>
      <c r="AF85" s="57">
        <v>0</v>
      </c>
      <c r="AG85" s="57">
        <v>0</v>
      </c>
      <c r="AH85" s="57">
        <f t="shared" si="17"/>
        <v>0</v>
      </c>
      <c r="AI85" s="58">
        <f t="shared" si="18"/>
        <v>0</v>
      </c>
      <c r="AJ85" s="86"/>
      <c r="AK85" s="50"/>
      <c r="AL85" s="51"/>
      <c r="AM85" s="51">
        <v>-0.54525312304999995</v>
      </c>
      <c r="AN85" s="51"/>
      <c r="AO85" s="51">
        <v>-0.35586528354000002</v>
      </c>
      <c r="AP85" s="51">
        <f t="shared" si="19"/>
        <v>-0.35586528354000002</v>
      </c>
      <c r="AQ85" s="60">
        <f t="shared" si="20"/>
        <v>1</v>
      </c>
      <c r="AR85" s="52" t="str">
        <f t="shared" si="21"/>
        <v>-x-</v>
      </c>
      <c r="AS85" s="86"/>
      <c r="AT85" s="50"/>
      <c r="AU85" s="51"/>
      <c r="AV85" s="51"/>
      <c r="AW85" s="51"/>
      <c r="AX85" s="51"/>
      <c r="AY85" s="51" t="str">
        <f t="shared" si="22"/>
        <v>-x-</v>
      </c>
      <c r="AZ85" s="52" t="str">
        <f t="shared" si="23"/>
        <v>-x-</v>
      </c>
      <c r="BA85" s="86"/>
      <c r="BB85" s="64"/>
      <c r="BC85" s="65"/>
      <c r="BD85" s="65"/>
      <c r="BE85" s="65"/>
      <c r="BF85" s="65"/>
      <c r="BG85" s="65" t="str">
        <f t="shared" si="24"/>
        <v>-x-</v>
      </c>
      <c r="BH85" s="66" t="str">
        <f t="shared" si="25"/>
        <v>-x-</v>
      </c>
      <c r="BI85" s="86"/>
    </row>
    <row r="86" spans="1:61" s="1" customFormat="1" ht="15.5" x14ac:dyDescent="0.35">
      <c r="A86" s="32"/>
      <c r="B86" s="67" t="s">
        <v>143</v>
      </c>
      <c r="C86" s="89" t="s">
        <v>16</v>
      </c>
      <c r="D86" s="84" t="s">
        <v>878</v>
      </c>
      <c r="E86" s="84" t="s">
        <v>1155</v>
      </c>
      <c r="F86" s="84" t="s">
        <v>1156</v>
      </c>
      <c r="G86" s="89" t="s">
        <v>1161</v>
      </c>
      <c r="H86" s="89" t="s">
        <v>1276</v>
      </c>
      <c r="I86" s="89" t="s">
        <v>17</v>
      </c>
      <c r="J86" s="90">
        <v>55794509.420000002</v>
      </c>
      <c r="K86" s="90">
        <v>38985193.420000002</v>
      </c>
      <c r="L86" s="86"/>
      <c r="M86" s="68">
        <v>5.9902174277000002</v>
      </c>
      <c r="N86" s="69">
        <v>4.3825174483999998</v>
      </c>
      <c r="O86" s="69">
        <v>4.4655157217000001</v>
      </c>
      <c r="P86" s="69">
        <v>6.5421610487999997</v>
      </c>
      <c r="Q86" s="69">
        <v>7.1146001406000003</v>
      </c>
      <c r="R86" s="69">
        <f t="shared" si="13"/>
        <v>5.9902174277000002</v>
      </c>
      <c r="S86" s="70">
        <f t="shared" si="14"/>
        <v>5.6990023574400004</v>
      </c>
      <c r="T86" s="86"/>
      <c r="U86" s="68">
        <v>5.1826023177999998</v>
      </c>
      <c r="V86" s="69">
        <v>4.1712924436999996</v>
      </c>
      <c r="W86" s="69">
        <v>4.0140537251000001</v>
      </c>
      <c r="X86" s="69">
        <v>6.3011589232</v>
      </c>
      <c r="Y86" s="69">
        <v>6.7354380011000003</v>
      </c>
      <c r="Z86" s="69">
        <f t="shared" si="15"/>
        <v>5.1826023177999998</v>
      </c>
      <c r="AA86" s="70">
        <f t="shared" si="16"/>
        <v>5.28090908218</v>
      </c>
      <c r="AB86" s="86"/>
      <c r="AC86" s="71">
        <v>0.27280848401000002</v>
      </c>
      <c r="AD86" s="72">
        <v>0.26022753607999999</v>
      </c>
      <c r="AE86" s="72">
        <v>0.25892125199999999</v>
      </c>
      <c r="AF86" s="72">
        <v>0.35486306834999998</v>
      </c>
      <c r="AG86" s="72">
        <v>0.33302234998000002</v>
      </c>
      <c r="AH86" s="72">
        <f t="shared" si="17"/>
        <v>0.27280848401000002</v>
      </c>
      <c r="AI86" s="73">
        <f t="shared" si="18"/>
        <v>0.29596853808399998</v>
      </c>
      <c r="AJ86" s="86"/>
      <c r="AK86" s="68">
        <v>1.1256577015</v>
      </c>
      <c r="AL86" s="69">
        <v>1.0248604876</v>
      </c>
      <c r="AM86" s="69">
        <v>1.1608746237000001</v>
      </c>
      <c r="AN86" s="69">
        <v>1.1211930412</v>
      </c>
      <c r="AO86" s="69">
        <v>1.2192974324000001</v>
      </c>
      <c r="AP86" s="69">
        <f t="shared" si="19"/>
        <v>1.2192974324000001</v>
      </c>
      <c r="AQ86" s="74">
        <f t="shared" si="20"/>
        <v>1</v>
      </c>
      <c r="AR86" s="70">
        <f t="shared" si="21"/>
        <v>1.13037665728</v>
      </c>
      <c r="AS86" s="86"/>
      <c r="AT86" s="68">
        <v>0.71131303787</v>
      </c>
      <c r="AU86" s="69">
        <v>0.68554098669999997</v>
      </c>
      <c r="AV86" s="69">
        <v>0.79814240709999995</v>
      </c>
      <c r="AW86" s="69">
        <v>0.74944273368000003</v>
      </c>
      <c r="AX86" s="69">
        <v>0.81501897288000003</v>
      </c>
      <c r="AY86" s="69">
        <f t="shared" si="22"/>
        <v>0.74944273368000003</v>
      </c>
      <c r="AZ86" s="70">
        <f t="shared" si="23"/>
        <v>0.75189162764599993</v>
      </c>
      <c r="BA86" s="86"/>
      <c r="BB86" s="75">
        <v>1.1071037032</v>
      </c>
      <c r="BC86" s="76">
        <v>0.97032404675999995</v>
      </c>
      <c r="BD86" s="76">
        <v>1.0155564238000001</v>
      </c>
      <c r="BE86" s="76">
        <v>0.63894030259000001</v>
      </c>
      <c r="BF86" s="76">
        <v>0.48947593292000002</v>
      </c>
      <c r="BG86" s="76">
        <f t="shared" si="24"/>
        <v>0.97032404675999995</v>
      </c>
      <c r="BH86" s="77">
        <f t="shared" si="25"/>
        <v>0.84428008185400005</v>
      </c>
      <c r="BI86" s="86"/>
    </row>
    <row r="87" spans="1:61" s="1" customFormat="1" ht="15.5" x14ac:dyDescent="0.35">
      <c r="A87" s="32"/>
      <c r="B87" s="46" t="s">
        <v>144</v>
      </c>
      <c r="C87" s="91" t="s">
        <v>529</v>
      </c>
      <c r="D87" s="85" t="s">
        <v>879</v>
      </c>
      <c r="E87" s="85" t="s">
        <v>1155</v>
      </c>
      <c r="F87" s="85" t="s">
        <v>1156</v>
      </c>
      <c r="G87" s="91" t="s">
        <v>1161</v>
      </c>
      <c r="H87" s="91" t="s">
        <v>1276</v>
      </c>
      <c r="I87" s="91" t="s">
        <v>17</v>
      </c>
      <c r="J87" s="92">
        <v>31109932.780000001</v>
      </c>
      <c r="K87" s="92">
        <v>12474932.778999999</v>
      </c>
      <c r="L87" s="86"/>
      <c r="M87" s="50">
        <v>6.6318483727000004</v>
      </c>
      <c r="N87" s="51">
        <v>5.8006020662999997</v>
      </c>
      <c r="O87" s="51">
        <v>5.5956336282999999</v>
      </c>
      <c r="P87" s="51">
        <v>6.0361131113999997</v>
      </c>
      <c r="Q87" s="51">
        <v>6.7288107691999999</v>
      </c>
      <c r="R87" s="51">
        <f t="shared" si="13"/>
        <v>6.0361131113999997</v>
      </c>
      <c r="S87" s="52">
        <f t="shared" si="14"/>
        <v>6.1586015895799999</v>
      </c>
      <c r="T87" s="86"/>
      <c r="U87" s="50">
        <v>5.6068536511999998</v>
      </c>
      <c r="V87" s="51">
        <v>5.1448903558000003</v>
      </c>
      <c r="W87" s="51">
        <v>5.0158727600999997</v>
      </c>
      <c r="X87" s="51">
        <v>5.5467796093999997</v>
      </c>
      <c r="Y87" s="51">
        <v>5.8433382381000003</v>
      </c>
      <c r="Z87" s="51">
        <f t="shared" si="15"/>
        <v>5.5467796093999997</v>
      </c>
      <c r="AA87" s="52">
        <f t="shared" si="16"/>
        <v>5.43154692292</v>
      </c>
      <c r="AB87" s="86"/>
      <c r="AC87" s="56">
        <v>0.564017887</v>
      </c>
      <c r="AD87" s="57">
        <v>0.57313820898000001</v>
      </c>
      <c r="AE87" s="57">
        <v>0.61923284340999996</v>
      </c>
      <c r="AF87" s="57">
        <v>0.63607612145000003</v>
      </c>
      <c r="AG87" s="57">
        <v>0.63404742352999999</v>
      </c>
      <c r="AH87" s="57">
        <f t="shared" si="17"/>
        <v>0.61923284340999996</v>
      </c>
      <c r="AI87" s="58">
        <f t="shared" si="18"/>
        <v>0.60530249687399995</v>
      </c>
      <c r="AJ87" s="86"/>
      <c r="AK87" s="50">
        <v>1.7580961597</v>
      </c>
      <c r="AL87" s="51">
        <v>1.6571861426000001</v>
      </c>
      <c r="AM87" s="51">
        <v>1.3627297413999999</v>
      </c>
      <c r="AN87" s="51">
        <v>1.5028752572999999</v>
      </c>
      <c r="AO87" s="51">
        <v>1.5531854205</v>
      </c>
      <c r="AP87" s="51">
        <f t="shared" si="19"/>
        <v>1.7580961597</v>
      </c>
      <c r="AQ87" s="60">
        <f t="shared" si="20"/>
        <v>0.88344736545299896</v>
      </c>
      <c r="AR87" s="52">
        <f t="shared" si="21"/>
        <v>1.5668145443000001</v>
      </c>
      <c r="AS87" s="86"/>
      <c r="AT87" s="50">
        <v>0.74346161109999997</v>
      </c>
      <c r="AU87" s="51">
        <v>0.70369465003999998</v>
      </c>
      <c r="AV87" s="51">
        <v>0.61207003447999997</v>
      </c>
      <c r="AW87" s="51">
        <v>0.64170647549000004</v>
      </c>
      <c r="AX87" s="51">
        <v>0.65873516159000001</v>
      </c>
      <c r="AY87" s="51">
        <f t="shared" si="22"/>
        <v>0.65873516159000001</v>
      </c>
      <c r="AZ87" s="52">
        <f t="shared" si="23"/>
        <v>0.67193358654000002</v>
      </c>
      <c r="BA87" s="86"/>
      <c r="BB87" s="64">
        <v>0.25174562049999999</v>
      </c>
      <c r="BC87" s="65">
        <v>0.32178652476000003</v>
      </c>
      <c r="BD87" s="65">
        <v>0.31511277190999998</v>
      </c>
      <c r="BE87" s="65">
        <v>0.35606016185</v>
      </c>
      <c r="BF87" s="65">
        <v>0.33171808085999999</v>
      </c>
      <c r="BG87" s="65">
        <f t="shared" si="24"/>
        <v>0.32178652476000003</v>
      </c>
      <c r="BH87" s="66">
        <f t="shared" si="25"/>
        <v>0.31528463197599998</v>
      </c>
      <c r="BI87" s="86"/>
    </row>
    <row r="88" spans="1:61" s="1" customFormat="1" ht="15.5" x14ac:dyDescent="0.35">
      <c r="A88" s="32"/>
      <c r="B88" s="67" t="s">
        <v>145</v>
      </c>
      <c r="C88" s="89" t="s">
        <v>530</v>
      </c>
      <c r="D88" s="84" t="s">
        <v>880</v>
      </c>
      <c r="E88" s="84" t="s">
        <v>1155</v>
      </c>
      <c r="F88" s="84" t="s">
        <v>1156</v>
      </c>
      <c r="G88" s="89" t="s">
        <v>1161</v>
      </c>
      <c r="H88" s="89" t="s">
        <v>1276</v>
      </c>
      <c r="I88" s="89" t="s">
        <v>17</v>
      </c>
      <c r="J88" s="90">
        <v>9569602.2326999996</v>
      </c>
      <c r="K88" s="90">
        <v>2873857.2327000001</v>
      </c>
      <c r="L88" s="86"/>
      <c r="M88" s="68">
        <v>5.4766220286999996</v>
      </c>
      <c r="N88" s="69">
        <v>10.71054526</v>
      </c>
      <c r="O88" s="69">
        <v>4.2150115388999998</v>
      </c>
      <c r="P88" s="69">
        <v>7.0503672373999997</v>
      </c>
      <c r="Q88" s="69">
        <v>5.5240865595999997</v>
      </c>
      <c r="R88" s="69">
        <f t="shared" si="13"/>
        <v>5.5240865595999997</v>
      </c>
      <c r="S88" s="70">
        <f t="shared" si="14"/>
        <v>6.5953265249199999</v>
      </c>
      <c r="T88" s="86"/>
      <c r="U88" s="68">
        <v>4.8363062027000003</v>
      </c>
      <c r="V88" s="69">
        <v>5.0543442698999996</v>
      </c>
      <c r="W88" s="69">
        <v>3.8482098814999999</v>
      </c>
      <c r="X88" s="69">
        <v>4.3488999899999996</v>
      </c>
      <c r="Y88" s="69">
        <v>4.2867167771999997</v>
      </c>
      <c r="Z88" s="69">
        <f t="shared" si="15"/>
        <v>4.3488999899999996</v>
      </c>
      <c r="AA88" s="70">
        <f t="shared" si="16"/>
        <v>4.4748954242599996</v>
      </c>
      <c r="AB88" s="86"/>
      <c r="AC88" s="71">
        <v>0.57046124208000004</v>
      </c>
      <c r="AD88" s="72">
        <v>0.63409429749000001</v>
      </c>
      <c r="AE88" s="72">
        <v>0.7314537606</v>
      </c>
      <c r="AF88" s="72">
        <v>0.66690205317999995</v>
      </c>
      <c r="AG88" s="72">
        <v>0.70557043909999995</v>
      </c>
      <c r="AH88" s="72">
        <f t="shared" si="17"/>
        <v>0.66690205317999995</v>
      </c>
      <c r="AI88" s="73">
        <f t="shared" si="18"/>
        <v>0.66169635849000008</v>
      </c>
      <c r="AJ88" s="86"/>
      <c r="AK88" s="68">
        <v>0.88659253449999997</v>
      </c>
      <c r="AL88" s="69">
        <v>0.80620411945000003</v>
      </c>
      <c r="AM88" s="69">
        <v>0.38127656523999998</v>
      </c>
      <c r="AN88" s="69">
        <v>0.53711605555999997</v>
      </c>
      <c r="AO88" s="69">
        <v>0.51258092550000001</v>
      </c>
      <c r="AP88" s="69">
        <f t="shared" si="19"/>
        <v>0.88659253449999997</v>
      </c>
      <c r="AQ88" s="74">
        <f t="shared" si="20"/>
        <v>0.57814712571324955</v>
      </c>
      <c r="AR88" s="70">
        <f t="shared" si="21"/>
        <v>0.6247540400499999</v>
      </c>
      <c r="AS88" s="86"/>
      <c r="AT88" s="68">
        <v>0.40943455939000001</v>
      </c>
      <c r="AU88" s="69">
        <v>0.39183634196</v>
      </c>
      <c r="AV88" s="69">
        <v>0.23212365916</v>
      </c>
      <c r="AW88" s="69">
        <v>0.30282582295999999</v>
      </c>
      <c r="AX88" s="69">
        <v>0.29078829566999997</v>
      </c>
      <c r="AY88" s="69">
        <f t="shared" si="22"/>
        <v>0.30282582295999999</v>
      </c>
      <c r="AZ88" s="70">
        <f t="shared" si="23"/>
        <v>0.32540173582800003</v>
      </c>
      <c r="BA88" s="86"/>
      <c r="BB88" s="75">
        <v>0.50310863590999999</v>
      </c>
      <c r="BC88" s="76">
        <v>0.51200117664</v>
      </c>
      <c r="BD88" s="76">
        <v>0.55590319292000001</v>
      </c>
      <c r="BE88" s="76">
        <v>0.42635311530999997</v>
      </c>
      <c r="BF88" s="76">
        <v>0.26480551248</v>
      </c>
      <c r="BG88" s="76">
        <f t="shared" si="24"/>
        <v>0.50310863590999999</v>
      </c>
      <c r="BH88" s="77">
        <f t="shared" si="25"/>
        <v>0.45243432665200001</v>
      </c>
      <c r="BI88" s="86"/>
    </row>
    <row r="89" spans="1:61" s="1" customFormat="1" ht="15.5" x14ac:dyDescent="0.35">
      <c r="A89" s="32"/>
      <c r="B89" s="46" t="s">
        <v>146</v>
      </c>
      <c r="C89" s="91" t="s">
        <v>54</v>
      </c>
      <c r="D89" s="85" t="s">
        <v>881</v>
      </c>
      <c r="E89" s="85" t="s">
        <v>1155</v>
      </c>
      <c r="F89" s="85" t="s">
        <v>1156</v>
      </c>
      <c r="G89" s="91" t="s">
        <v>1172</v>
      </c>
      <c r="H89" s="91" t="s">
        <v>420</v>
      </c>
      <c r="I89" s="91" t="s">
        <v>23</v>
      </c>
      <c r="J89" s="92">
        <v>10815968.717</v>
      </c>
      <c r="K89" s="92">
        <v>5447955.7176999999</v>
      </c>
      <c r="L89" s="86"/>
      <c r="M89" s="50">
        <v>-7.5090130899999998</v>
      </c>
      <c r="N89" s="51">
        <v>-13.252117954999999</v>
      </c>
      <c r="O89" s="51">
        <v>2.3192263569999998</v>
      </c>
      <c r="P89" s="51">
        <v>10.113768479000001</v>
      </c>
      <c r="Q89" s="51">
        <v>8.7375278319999996</v>
      </c>
      <c r="R89" s="51">
        <f t="shared" si="13"/>
        <v>2.3192263569999998</v>
      </c>
      <c r="S89" s="52">
        <f t="shared" si="14"/>
        <v>7.0568408893333334</v>
      </c>
      <c r="T89" s="86"/>
      <c r="U89" s="50">
        <v>8.9926210721000004</v>
      </c>
      <c r="V89" s="51">
        <v>9.6041480533999994</v>
      </c>
      <c r="W89" s="51">
        <v>4.2639691129999999</v>
      </c>
      <c r="X89" s="51">
        <v>5.8773840580999996</v>
      </c>
      <c r="Y89" s="51">
        <v>5.4453668019999997</v>
      </c>
      <c r="Z89" s="51">
        <f t="shared" si="15"/>
        <v>5.8773840580999996</v>
      </c>
      <c r="AA89" s="52">
        <f t="shared" si="16"/>
        <v>6.8366978197199995</v>
      </c>
      <c r="AB89" s="86"/>
      <c r="AC89" s="56">
        <v>0.67366325273000005</v>
      </c>
      <c r="AD89" s="57">
        <v>0.54341649294000005</v>
      </c>
      <c r="AE89" s="57">
        <v>0.77370157137999995</v>
      </c>
      <c r="AF89" s="57">
        <v>0.51326676757</v>
      </c>
      <c r="AG89" s="57">
        <v>0.54967309334000003</v>
      </c>
      <c r="AH89" s="57">
        <f t="shared" si="17"/>
        <v>0.54967309334000003</v>
      </c>
      <c r="AI89" s="58">
        <f t="shared" si="18"/>
        <v>0.61074423559199997</v>
      </c>
      <c r="AJ89" s="86"/>
      <c r="AK89" s="50">
        <v>0.32639326456000001</v>
      </c>
      <c r="AL89" s="51">
        <v>0.56004339580999996</v>
      </c>
      <c r="AM89" s="51">
        <v>0.16218010714</v>
      </c>
      <c r="AN89" s="51">
        <v>0.46872408061999998</v>
      </c>
      <c r="AO89" s="51">
        <v>0.40494200636</v>
      </c>
      <c r="AP89" s="51">
        <f t="shared" si="19"/>
        <v>0.56004339580999996</v>
      </c>
      <c r="AQ89" s="60">
        <f t="shared" si="20"/>
        <v>0.72305469431404634</v>
      </c>
      <c r="AR89" s="52">
        <f t="shared" si="21"/>
        <v>0.38445657089800001</v>
      </c>
      <c r="AS89" s="86"/>
      <c r="AT89" s="50">
        <v>0.77996558143000005</v>
      </c>
      <c r="AU89" s="51">
        <v>1.1232876268</v>
      </c>
      <c r="AV89" s="51">
        <v>0.31931622212999999</v>
      </c>
      <c r="AW89" s="51">
        <v>0.90161866766999998</v>
      </c>
      <c r="AX89" s="51">
        <v>0.77893005150000005</v>
      </c>
      <c r="AY89" s="51">
        <f t="shared" si="22"/>
        <v>0.77996558143000005</v>
      </c>
      <c r="AZ89" s="52">
        <f t="shared" si="23"/>
        <v>0.78062362990600009</v>
      </c>
      <c r="BA89" s="86"/>
      <c r="BB89" s="64">
        <v>2.0289702207999998</v>
      </c>
      <c r="BC89" s="65">
        <v>2.2098508879000001</v>
      </c>
      <c r="BD89" s="65">
        <v>2.1311291261999998</v>
      </c>
      <c r="BE89" s="65">
        <v>2.1109981320000002</v>
      </c>
      <c r="BF89" s="65">
        <v>2.1638887856000002</v>
      </c>
      <c r="BG89" s="65">
        <f t="shared" si="24"/>
        <v>2.1311291261999998</v>
      </c>
      <c r="BH89" s="66">
        <f t="shared" si="25"/>
        <v>2.1289674304999999</v>
      </c>
      <c r="BI89" s="86"/>
    </row>
    <row r="90" spans="1:61" s="1" customFormat="1" ht="15.5" x14ac:dyDescent="0.35">
      <c r="A90" s="32"/>
      <c r="B90" s="67" t="s">
        <v>147</v>
      </c>
      <c r="C90" s="89" t="s">
        <v>531</v>
      </c>
      <c r="D90" s="84" t="s">
        <v>882</v>
      </c>
      <c r="E90" s="84" t="s">
        <v>1155</v>
      </c>
      <c r="F90" s="84" t="s">
        <v>1156</v>
      </c>
      <c r="G90" s="89" t="s">
        <v>1161</v>
      </c>
      <c r="H90" s="89" t="s">
        <v>1276</v>
      </c>
      <c r="I90" s="89" t="s">
        <v>17</v>
      </c>
      <c r="J90" s="90"/>
      <c r="K90" s="90"/>
      <c r="L90" s="86"/>
      <c r="M90" s="68"/>
      <c r="N90" s="69"/>
      <c r="O90" s="69"/>
      <c r="P90" s="69"/>
      <c r="Q90" s="69"/>
      <c r="R90" s="69" t="str">
        <f t="shared" si="13"/>
        <v>-x-</v>
      </c>
      <c r="S90" s="70" t="str">
        <f t="shared" si="14"/>
        <v>-x-</v>
      </c>
      <c r="T90" s="86"/>
      <c r="U90" s="68"/>
      <c r="V90" s="69"/>
      <c r="W90" s="69"/>
      <c r="X90" s="69"/>
      <c r="Y90" s="69"/>
      <c r="Z90" s="69" t="str">
        <f t="shared" si="15"/>
        <v>-x-</v>
      </c>
      <c r="AA90" s="70" t="str">
        <f t="shared" si="16"/>
        <v>-x-</v>
      </c>
      <c r="AB90" s="86"/>
      <c r="AC90" s="71"/>
      <c r="AD90" s="72"/>
      <c r="AE90" s="72"/>
      <c r="AF90" s="72"/>
      <c r="AG90" s="72"/>
      <c r="AH90" s="72" t="str">
        <f t="shared" si="17"/>
        <v>-x-</v>
      </c>
      <c r="AI90" s="73" t="str">
        <f t="shared" si="18"/>
        <v>-x-</v>
      </c>
      <c r="AJ90" s="86"/>
      <c r="AK90" s="68"/>
      <c r="AL90" s="69"/>
      <c r="AM90" s="69"/>
      <c r="AN90" s="69"/>
      <c r="AO90" s="69"/>
      <c r="AP90" s="69" t="str">
        <f t="shared" si="19"/>
        <v>-x-</v>
      </c>
      <c r="AQ90" s="74" t="str">
        <f t="shared" si="20"/>
        <v>-x-</v>
      </c>
      <c r="AR90" s="70" t="str">
        <f t="shared" si="21"/>
        <v>-x-</v>
      </c>
      <c r="AS90" s="86"/>
      <c r="AT90" s="68"/>
      <c r="AU90" s="69"/>
      <c r="AV90" s="69"/>
      <c r="AW90" s="69"/>
      <c r="AX90" s="69"/>
      <c r="AY90" s="69" t="str">
        <f t="shared" si="22"/>
        <v>-x-</v>
      </c>
      <c r="AZ90" s="70" t="str">
        <f t="shared" si="23"/>
        <v>-x-</v>
      </c>
      <c r="BA90" s="86"/>
      <c r="BB90" s="75"/>
      <c r="BC90" s="76"/>
      <c r="BD90" s="76"/>
      <c r="BE90" s="76"/>
      <c r="BF90" s="76"/>
      <c r="BG90" s="76" t="str">
        <f t="shared" si="24"/>
        <v>-x-</v>
      </c>
      <c r="BH90" s="77" t="str">
        <f t="shared" si="25"/>
        <v>-x-</v>
      </c>
      <c r="BI90" s="86"/>
    </row>
    <row r="91" spans="1:61" s="1" customFormat="1" ht="15.5" x14ac:dyDescent="0.35">
      <c r="A91" s="32"/>
      <c r="B91" s="46" t="s">
        <v>148</v>
      </c>
      <c r="C91" s="91" t="s">
        <v>532</v>
      </c>
      <c r="D91" s="85" t="s">
        <v>883</v>
      </c>
      <c r="E91" s="85" t="s">
        <v>1155</v>
      </c>
      <c r="F91" s="85" t="s">
        <v>1156</v>
      </c>
      <c r="G91" s="91" t="s">
        <v>1199</v>
      </c>
      <c r="H91" s="91" t="s">
        <v>1288</v>
      </c>
      <c r="I91" s="91" t="s">
        <v>433</v>
      </c>
      <c r="J91" s="92">
        <v>25077853.329</v>
      </c>
      <c r="K91" s="92">
        <v>16797896.328000002</v>
      </c>
      <c r="L91" s="86"/>
      <c r="M91" s="50">
        <v>9.4737040929000003</v>
      </c>
      <c r="N91" s="51">
        <v>11.699132235</v>
      </c>
      <c r="O91" s="51">
        <v>8.8718492756000007</v>
      </c>
      <c r="P91" s="51">
        <v>11.142513458</v>
      </c>
      <c r="Q91" s="51">
        <v>11.097096768</v>
      </c>
      <c r="R91" s="51">
        <f t="shared" si="13"/>
        <v>11.097096768</v>
      </c>
      <c r="S91" s="52">
        <f t="shared" si="14"/>
        <v>10.456859165899999</v>
      </c>
      <c r="T91" s="86"/>
      <c r="U91" s="50">
        <v>7.1231624816999997</v>
      </c>
      <c r="V91" s="51">
        <v>6.1320112907000004</v>
      </c>
      <c r="W91" s="51">
        <v>6.3063832531999999</v>
      </c>
      <c r="X91" s="51">
        <v>6.6591451877000001</v>
      </c>
      <c r="Y91" s="51">
        <v>6.8188124321999997</v>
      </c>
      <c r="Z91" s="51">
        <f t="shared" si="15"/>
        <v>6.6591451877000001</v>
      </c>
      <c r="AA91" s="52">
        <f t="shared" si="16"/>
        <v>6.6079029290999998</v>
      </c>
      <c r="AB91" s="86"/>
      <c r="AC91" s="56">
        <v>0.28852788440999999</v>
      </c>
      <c r="AD91" s="57">
        <v>0.30000673434000003</v>
      </c>
      <c r="AE91" s="57">
        <v>0.38102624124000001</v>
      </c>
      <c r="AF91" s="57">
        <v>0.3704908703</v>
      </c>
      <c r="AG91" s="57">
        <v>0.36223080277000003</v>
      </c>
      <c r="AH91" s="57">
        <f t="shared" si="17"/>
        <v>0.36223080277000003</v>
      </c>
      <c r="AI91" s="58">
        <f t="shared" si="18"/>
        <v>0.34045650661200005</v>
      </c>
      <c r="AJ91" s="86"/>
      <c r="AK91" s="50">
        <v>16.617154360000001</v>
      </c>
      <c r="AL91" s="51">
        <v>9.7283900030999995</v>
      </c>
      <c r="AM91" s="51">
        <v>14.025036922</v>
      </c>
      <c r="AN91" s="51">
        <v>11.954122164999999</v>
      </c>
      <c r="AO91" s="51">
        <v>11.905397373</v>
      </c>
      <c r="AP91" s="51">
        <f t="shared" si="19"/>
        <v>16.617154360000001</v>
      </c>
      <c r="AQ91" s="60">
        <f t="shared" si="20"/>
        <v>0.71645223454492835</v>
      </c>
      <c r="AR91" s="52">
        <f t="shared" si="21"/>
        <v>12.846020164620001</v>
      </c>
      <c r="AS91" s="86"/>
      <c r="AT91" s="50">
        <v>0.98548669099999997</v>
      </c>
      <c r="AU91" s="51">
        <v>1.0872709186</v>
      </c>
      <c r="AV91" s="51">
        <v>1.029739798</v>
      </c>
      <c r="AW91" s="51">
        <v>1.4868181938</v>
      </c>
      <c r="AX91" s="51">
        <v>1.4807579489</v>
      </c>
      <c r="AY91" s="51">
        <f t="shared" si="22"/>
        <v>1.0872709186</v>
      </c>
      <c r="AZ91" s="52">
        <f t="shared" si="23"/>
        <v>1.2140147100600001</v>
      </c>
      <c r="BA91" s="86"/>
      <c r="BB91" s="64">
        <v>0.47760128422999998</v>
      </c>
      <c r="BC91" s="65">
        <v>0.43932382547999999</v>
      </c>
      <c r="BD91" s="65">
        <v>0.25370465899</v>
      </c>
      <c r="BE91" s="65">
        <v>0.28769137435999997</v>
      </c>
      <c r="BF91" s="65">
        <v>0.21944068617000001</v>
      </c>
      <c r="BG91" s="65">
        <f t="shared" si="24"/>
        <v>0.28769137435999997</v>
      </c>
      <c r="BH91" s="66">
        <f t="shared" si="25"/>
        <v>0.33555236584600001</v>
      </c>
      <c r="BI91" s="86"/>
    </row>
    <row r="92" spans="1:61" s="1" customFormat="1" ht="15.5" x14ac:dyDescent="0.35">
      <c r="A92" s="32"/>
      <c r="B92" s="67" t="s">
        <v>149</v>
      </c>
      <c r="C92" s="89" t="s">
        <v>533</v>
      </c>
      <c r="D92" s="84" t="s">
        <v>884</v>
      </c>
      <c r="E92" s="84" t="s">
        <v>1155</v>
      </c>
      <c r="F92" s="84" t="s">
        <v>1156</v>
      </c>
      <c r="G92" s="89" t="s">
        <v>1199</v>
      </c>
      <c r="H92" s="89" t="s">
        <v>1288</v>
      </c>
      <c r="I92" s="89" t="s">
        <v>433</v>
      </c>
      <c r="J92" s="90"/>
      <c r="K92" s="90"/>
      <c r="L92" s="86"/>
      <c r="M92" s="68"/>
      <c r="N92" s="69"/>
      <c r="O92" s="69"/>
      <c r="P92" s="69"/>
      <c r="Q92" s="69"/>
      <c r="R92" s="69" t="str">
        <f t="shared" si="13"/>
        <v>-x-</v>
      </c>
      <c r="S92" s="70" t="str">
        <f t="shared" si="14"/>
        <v>-x-</v>
      </c>
      <c r="T92" s="86"/>
      <c r="U92" s="68"/>
      <c r="V92" s="69"/>
      <c r="W92" s="69"/>
      <c r="X92" s="69"/>
      <c r="Y92" s="69"/>
      <c r="Z92" s="69" t="str">
        <f t="shared" si="15"/>
        <v>-x-</v>
      </c>
      <c r="AA92" s="70" t="str">
        <f t="shared" si="16"/>
        <v>-x-</v>
      </c>
      <c r="AB92" s="86"/>
      <c r="AC92" s="71"/>
      <c r="AD92" s="72"/>
      <c r="AE92" s="72"/>
      <c r="AF92" s="72"/>
      <c r="AG92" s="72"/>
      <c r="AH92" s="72" t="str">
        <f t="shared" si="17"/>
        <v>-x-</v>
      </c>
      <c r="AI92" s="73" t="str">
        <f t="shared" si="18"/>
        <v>-x-</v>
      </c>
      <c r="AJ92" s="86"/>
      <c r="AK92" s="68"/>
      <c r="AL92" s="69"/>
      <c r="AM92" s="69"/>
      <c r="AN92" s="69"/>
      <c r="AO92" s="69"/>
      <c r="AP92" s="69" t="str">
        <f t="shared" si="19"/>
        <v>-x-</v>
      </c>
      <c r="AQ92" s="74" t="str">
        <f t="shared" si="20"/>
        <v>-x-</v>
      </c>
      <c r="AR92" s="70" t="str">
        <f t="shared" si="21"/>
        <v>-x-</v>
      </c>
      <c r="AS92" s="86"/>
      <c r="AT92" s="68"/>
      <c r="AU92" s="69"/>
      <c r="AV92" s="69"/>
      <c r="AW92" s="69"/>
      <c r="AX92" s="69"/>
      <c r="AY92" s="69" t="str">
        <f t="shared" si="22"/>
        <v>-x-</v>
      </c>
      <c r="AZ92" s="70" t="str">
        <f t="shared" si="23"/>
        <v>-x-</v>
      </c>
      <c r="BA92" s="86"/>
      <c r="BB92" s="75"/>
      <c r="BC92" s="76"/>
      <c r="BD92" s="76"/>
      <c r="BE92" s="76"/>
      <c r="BF92" s="76"/>
      <c r="BG92" s="76" t="str">
        <f t="shared" si="24"/>
        <v>-x-</v>
      </c>
      <c r="BH92" s="77" t="str">
        <f t="shared" si="25"/>
        <v>-x-</v>
      </c>
      <c r="BI92" s="86"/>
    </row>
    <row r="93" spans="1:61" s="1" customFormat="1" ht="15.5" x14ac:dyDescent="0.35">
      <c r="A93" s="32"/>
      <c r="B93" s="46" t="s">
        <v>150</v>
      </c>
      <c r="C93" s="91" t="s">
        <v>534</v>
      </c>
      <c r="D93" s="85" t="s">
        <v>885</v>
      </c>
      <c r="E93" s="85" t="s">
        <v>1155</v>
      </c>
      <c r="F93" s="85" t="s">
        <v>1156</v>
      </c>
      <c r="G93" s="91" t="s">
        <v>1200</v>
      </c>
      <c r="H93" s="91" t="s">
        <v>1284</v>
      </c>
      <c r="I93" s="91" t="s">
        <v>15</v>
      </c>
      <c r="J93" s="92"/>
      <c r="K93" s="92"/>
      <c r="L93" s="86"/>
      <c r="M93" s="50"/>
      <c r="N93" s="51"/>
      <c r="O93" s="51"/>
      <c r="P93" s="51"/>
      <c r="Q93" s="51"/>
      <c r="R93" s="51" t="str">
        <f t="shared" si="13"/>
        <v>-x-</v>
      </c>
      <c r="S93" s="52" t="str">
        <f t="shared" si="14"/>
        <v>-x-</v>
      </c>
      <c r="T93" s="86"/>
      <c r="U93" s="50"/>
      <c r="V93" s="51"/>
      <c r="W93" s="51"/>
      <c r="X93" s="51"/>
      <c r="Y93" s="51"/>
      <c r="Z93" s="51" t="str">
        <f t="shared" si="15"/>
        <v>-x-</v>
      </c>
      <c r="AA93" s="52" t="str">
        <f t="shared" si="16"/>
        <v>-x-</v>
      </c>
      <c r="AB93" s="86"/>
      <c r="AC93" s="56"/>
      <c r="AD93" s="57"/>
      <c r="AE93" s="57"/>
      <c r="AF93" s="57"/>
      <c r="AG93" s="57"/>
      <c r="AH93" s="57" t="str">
        <f t="shared" si="17"/>
        <v>-x-</v>
      </c>
      <c r="AI93" s="58" t="str">
        <f t="shared" si="18"/>
        <v>-x-</v>
      </c>
      <c r="AJ93" s="86"/>
      <c r="AK93" s="50"/>
      <c r="AL93" s="51"/>
      <c r="AM93" s="51"/>
      <c r="AN93" s="51"/>
      <c r="AO93" s="51"/>
      <c r="AP93" s="51" t="str">
        <f t="shared" si="19"/>
        <v>-x-</v>
      </c>
      <c r="AQ93" s="60" t="str">
        <f t="shared" si="20"/>
        <v>-x-</v>
      </c>
      <c r="AR93" s="52" t="str">
        <f t="shared" si="21"/>
        <v>-x-</v>
      </c>
      <c r="AS93" s="86"/>
      <c r="AT93" s="50"/>
      <c r="AU93" s="51"/>
      <c r="AV93" s="51"/>
      <c r="AW93" s="51"/>
      <c r="AX93" s="51"/>
      <c r="AY93" s="51" t="str">
        <f t="shared" si="22"/>
        <v>-x-</v>
      </c>
      <c r="AZ93" s="52" t="str">
        <f t="shared" si="23"/>
        <v>-x-</v>
      </c>
      <c r="BA93" s="86"/>
      <c r="BB93" s="64"/>
      <c r="BC93" s="65"/>
      <c r="BD93" s="65"/>
      <c r="BE93" s="65"/>
      <c r="BF93" s="65"/>
      <c r="BG93" s="65" t="str">
        <f t="shared" si="24"/>
        <v>-x-</v>
      </c>
      <c r="BH93" s="66" t="str">
        <f t="shared" si="25"/>
        <v>-x-</v>
      </c>
      <c r="BI93" s="86"/>
    </row>
    <row r="94" spans="1:61" s="1" customFormat="1" ht="15.5" x14ac:dyDescent="0.35">
      <c r="A94" s="32"/>
      <c r="B94" s="67" t="s">
        <v>151</v>
      </c>
      <c r="C94" s="89" t="s">
        <v>535</v>
      </c>
      <c r="D94" s="84" t="s">
        <v>886</v>
      </c>
      <c r="E94" s="84" t="s">
        <v>1155</v>
      </c>
      <c r="F94" s="84" t="s">
        <v>1156</v>
      </c>
      <c r="G94" s="89" t="s">
        <v>1168</v>
      </c>
      <c r="H94" s="89" t="s">
        <v>1231</v>
      </c>
      <c r="I94" s="89" t="s">
        <v>423</v>
      </c>
      <c r="J94" s="90">
        <v>397225.6</v>
      </c>
      <c r="K94" s="90">
        <v>153753.60000000001</v>
      </c>
      <c r="L94" s="86"/>
      <c r="M94" s="68">
        <v>2.6577488989</v>
      </c>
      <c r="N94" s="69">
        <v>7.6895453606000004</v>
      </c>
      <c r="O94" s="69"/>
      <c r="P94" s="69">
        <v>4.0499238559000004</v>
      </c>
      <c r="Q94" s="69">
        <v>5.5512974973000002</v>
      </c>
      <c r="R94" s="69">
        <f t="shared" si="13"/>
        <v>4.8006106765999998</v>
      </c>
      <c r="S94" s="70">
        <f t="shared" si="14"/>
        <v>4.9871289031749999</v>
      </c>
      <c r="T94" s="86"/>
      <c r="U94" s="68">
        <v>5.7355798284999997</v>
      </c>
      <c r="V94" s="69">
        <v>6.1596476110999996</v>
      </c>
      <c r="W94" s="69"/>
      <c r="X94" s="69">
        <v>6.2092715971999999</v>
      </c>
      <c r="Y94" s="69">
        <v>6.9352887772000003</v>
      </c>
      <c r="Z94" s="69">
        <f t="shared" si="15"/>
        <v>6.1844596041499997</v>
      </c>
      <c r="AA94" s="70">
        <f t="shared" si="16"/>
        <v>6.2599469535000001</v>
      </c>
      <c r="AB94" s="86"/>
      <c r="AC94" s="71">
        <v>0.76183519602000005</v>
      </c>
      <c r="AD94" s="72">
        <v>0.37439235640000001</v>
      </c>
      <c r="AE94" s="72"/>
      <c r="AF94" s="72">
        <v>0.73032644638999999</v>
      </c>
      <c r="AG94" s="72">
        <v>0.66394976872</v>
      </c>
      <c r="AH94" s="72">
        <f t="shared" si="17"/>
        <v>0.69713810755500005</v>
      </c>
      <c r="AI94" s="73">
        <f t="shared" si="18"/>
        <v>0.63262594188249999</v>
      </c>
      <c r="AJ94" s="86"/>
      <c r="AK94" s="68">
        <v>1.2995315403000001</v>
      </c>
      <c r="AL94" s="69">
        <v>2.3983055108000002</v>
      </c>
      <c r="AM94" s="69"/>
      <c r="AN94" s="69">
        <v>0.60706394262999996</v>
      </c>
      <c r="AO94" s="69">
        <v>0.83211256934</v>
      </c>
      <c r="AP94" s="69">
        <f t="shared" si="19"/>
        <v>2.3983055108000002</v>
      </c>
      <c r="AQ94" s="74">
        <f t="shared" si="20"/>
        <v>0.34695853618016875</v>
      </c>
      <c r="AR94" s="70">
        <f t="shared" si="21"/>
        <v>1.2842533907675002</v>
      </c>
      <c r="AS94" s="86"/>
      <c r="AT94" s="68">
        <v>0.12469916344</v>
      </c>
      <c r="AU94" s="69">
        <v>0.77753489635999995</v>
      </c>
      <c r="AV94" s="69"/>
      <c r="AW94" s="69">
        <v>0.29461624773</v>
      </c>
      <c r="AX94" s="69">
        <v>0.40383535514000002</v>
      </c>
      <c r="AY94" s="69">
        <f t="shared" si="22"/>
        <v>0.34922580143500004</v>
      </c>
      <c r="AZ94" s="70">
        <f t="shared" si="23"/>
        <v>0.40017141566749997</v>
      </c>
      <c r="BA94" s="86"/>
      <c r="BB94" s="75"/>
      <c r="BC94" s="76"/>
      <c r="BD94" s="76"/>
      <c r="BE94" s="76"/>
      <c r="BF94" s="76"/>
      <c r="BG94" s="76" t="str">
        <f t="shared" si="24"/>
        <v>-x-</v>
      </c>
      <c r="BH94" s="77" t="str">
        <f t="shared" si="25"/>
        <v>-x-</v>
      </c>
      <c r="BI94" s="86"/>
    </row>
    <row r="95" spans="1:61" s="1" customFormat="1" ht="15.5" x14ac:dyDescent="0.35">
      <c r="A95" s="32"/>
      <c r="B95" s="46" t="s">
        <v>152</v>
      </c>
      <c r="C95" s="91" t="s">
        <v>536</v>
      </c>
      <c r="D95" s="85" t="s">
        <v>887</v>
      </c>
      <c r="E95" s="85" t="s">
        <v>1155</v>
      </c>
      <c r="F95" s="85" t="s">
        <v>1156</v>
      </c>
      <c r="G95" s="91" t="s">
        <v>1201</v>
      </c>
      <c r="H95" s="91" t="s">
        <v>420</v>
      </c>
      <c r="I95" s="91" t="s">
        <v>428</v>
      </c>
      <c r="J95" s="92">
        <v>162722.52428000001</v>
      </c>
      <c r="K95" s="92">
        <v>16827.524280000001</v>
      </c>
      <c r="L95" s="86"/>
      <c r="M95" s="50">
        <v>-7.5095245288000004E-2</v>
      </c>
      <c r="N95" s="51">
        <v>0.20372251887000001</v>
      </c>
      <c r="O95" s="51">
        <v>-0.23149386881</v>
      </c>
      <c r="P95" s="51">
        <v>-0.75393700916999995</v>
      </c>
      <c r="Q95" s="51">
        <v>-0.48967042862999999</v>
      </c>
      <c r="R95" s="51">
        <f t="shared" si="13"/>
        <v>-0.23149386881</v>
      </c>
      <c r="S95" s="52">
        <f t="shared" si="14"/>
        <v>0.20372251887000001</v>
      </c>
      <c r="T95" s="86"/>
      <c r="U95" s="50">
        <v>-1.5764541898</v>
      </c>
      <c r="V95" s="51">
        <v>-2.4038807651999998</v>
      </c>
      <c r="W95" s="51">
        <v>25.26563268</v>
      </c>
      <c r="X95" s="51">
        <v>2.9223345010999999</v>
      </c>
      <c r="Y95" s="51">
        <v>2.7678605933</v>
      </c>
      <c r="Z95" s="51">
        <f t="shared" si="15"/>
        <v>2.7678605933</v>
      </c>
      <c r="AA95" s="52">
        <f t="shared" si="16"/>
        <v>10.318609258133334</v>
      </c>
      <c r="AB95" s="86"/>
      <c r="AC95" s="56">
        <v>0.92020596013</v>
      </c>
      <c r="AD95" s="57">
        <v>0.65484015284999997</v>
      </c>
      <c r="AE95" s="57">
        <v>0.87135143558999995</v>
      </c>
      <c r="AF95" s="57">
        <v>0.90533573614999996</v>
      </c>
      <c r="AG95" s="57">
        <v>0.93640692432999995</v>
      </c>
      <c r="AH95" s="57">
        <f t="shared" si="17"/>
        <v>0.90533573614999996</v>
      </c>
      <c r="AI95" s="58">
        <f t="shared" si="18"/>
        <v>0.85762804180999996</v>
      </c>
      <c r="AJ95" s="86"/>
      <c r="AK95" s="50">
        <v>-0.11398289764</v>
      </c>
      <c r="AL95" s="51">
        <v>0.41443245628999997</v>
      </c>
      <c r="AM95" s="51">
        <v>0.21830665452</v>
      </c>
      <c r="AN95" s="51">
        <v>0.22548427661000001</v>
      </c>
      <c r="AO95" s="51">
        <v>0.14644855078999999</v>
      </c>
      <c r="AP95" s="51">
        <f t="shared" si="19"/>
        <v>0.41443245628999997</v>
      </c>
      <c r="AQ95" s="60">
        <f t="shared" si="20"/>
        <v>0.35337133607007437</v>
      </c>
      <c r="AR95" s="52">
        <f t="shared" si="21"/>
        <v>0.2511679845525</v>
      </c>
      <c r="AS95" s="86"/>
      <c r="AT95" s="50">
        <v>5.0871005056E-2</v>
      </c>
      <c r="AU95" s="51">
        <v>0.39071767745000002</v>
      </c>
      <c r="AV95" s="51">
        <v>8.7651246894000001E-2</v>
      </c>
      <c r="AW95" s="51">
        <v>5.7950531818000001E-2</v>
      </c>
      <c r="AX95" s="51">
        <v>3.7637974274000001E-2</v>
      </c>
      <c r="AY95" s="51">
        <f t="shared" si="22"/>
        <v>5.7950531818000001E-2</v>
      </c>
      <c r="AZ95" s="52">
        <f t="shared" si="23"/>
        <v>0.12496568709840002</v>
      </c>
      <c r="BA95" s="86"/>
      <c r="BB95" s="64">
        <v>1.8207261098</v>
      </c>
      <c r="BC95" s="65">
        <v>1.2088489533</v>
      </c>
      <c r="BD95" s="65">
        <v>1.1640478243000001</v>
      </c>
      <c r="BE95" s="65">
        <v>2.1563296033000001</v>
      </c>
      <c r="BF95" s="65">
        <v>1.8674686206</v>
      </c>
      <c r="BG95" s="65">
        <f t="shared" si="24"/>
        <v>1.8207261098</v>
      </c>
      <c r="BH95" s="66">
        <f t="shared" si="25"/>
        <v>1.6434842222600001</v>
      </c>
      <c r="BI95" s="86"/>
    </row>
    <row r="96" spans="1:61" s="1" customFormat="1" ht="15.5" x14ac:dyDescent="0.35">
      <c r="A96" s="32"/>
      <c r="B96" s="67" t="s">
        <v>153</v>
      </c>
      <c r="C96" s="89" t="s">
        <v>537</v>
      </c>
      <c r="D96" s="84" t="s">
        <v>888</v>
      </c>
      <c r="E96" s="84" t="s">
        <v>1155</v>
      </c>
      <c r="F96" s="84" t="s">
        <v>1156</v>
      </c>
      <c r="G96" s="89" t="s">
        <v>1170</v>
      </c>
      <c r="H96" s="89" t="s">
        <v>420</v>
      </c>
      <c r="I96" s="89" t="s">
        <v>41</v>
      </c>
      <c r="J96" s="90">
        <v>27405824.829999998</v>
      </c>
      <c r="K96" s="90">
        <v>20638821.829999998</v>
      </c>
      <c r="L96" s="86"/>
      <c r="M96" s="68">
        <v>7.0543252957</v>
      </c>
      <c r="N96" s="69">
        <v>5.6299339542000002</v>
      </c>
      <c r="O96" s="69">
        <v>5.9947061476999997</v>
      </c>
      <c r="P96" s="69">
        <v>11.76316447</v>
      </c>
      <c r="Q96" s="69">
        <v>14.578074729000001</v>
      </c>
      <c r="R96" s="69">
        <f t="shared" si="13"/>
        <v>7.0543252957</v>
      </c>
      <c r="S96" s="70">
        <f t="shared" si="14"/>
        <v>9.0040409193199995</v>
      </c>
      <c r="T96" s="86"/>
      <c r="U96" s="68">
        <v>4.5231329669999996</v>
      </c>
      <c r="V96" s="69">
        <v>4.4508593573999997</v>
      </c>
      <c r="W96" s="69">
        <v>4.7173838026999997</v>
      </c>
      <c r="X96" s="69">
        <v>7.9297946096</v>
      </c>
      <c r="Y96" s="69">
        <v>9.2791072924000009</v>
      </c>
      <c r="Z96" s="69">
        <f t="shared" si="15"/>
        <v>4.7173838026999997</v>
      </c>
      <c r="AA96" s="70">
        <f t="shared" si="16"/>
        <v>6.1800556058199998</v>
      </c>
      <c r="AB96" s="86"/>
      <c r="AC96" s="71">
        <v>0.41032899755000002</v>
      </c>
      <c r="AD96" s="72">
        <v>0.37920381946999998</v>
      </c>
      <c r="AE96" s="72">
        <v>0.43641435764999997</v>
      </c>
      <c r="AF96" s="72">
        <v>0.31284620567999999</v>
      </c>
      <c r="AG96" s="72">
        <v>0.26866780754000003</v>
      </c>
      <c r="AH96" s="72">
        <f t="shared" si="17"/>
        <v>0.37920381946999998</v>
      </c>
      <c r="AI96" s="73">
        <f t="shared" si="18"/>
        <v>0.36149223757799998</v>
      </c>
      <c r="AJ96" s="86"/>
      <c r="AK96" s="68">
        <v>0.82008938021</v>
      </c>
      <c r="AL96" s="69">
        <v>1.0253243084000001</v>
      </c>
      <c r="AM96" s="69">
        <v>0.98090504382999999</v>
      </c>
      <c r="AN96" s="69">
        <v>1.9413664358</v>
      </c>
      <c r="AO96" s="69">
        <v>2.4059329484999998</v>
      </c>
      <c r="AP96" s="69">
        <f t="shared" si="19"/>
        <v>2.4059329484999998</v>
      </c>
      <c r="AQ96" s="74">
        <f t="shared" si="20"/>
        <v>1</v>
      </c>
      <c r="AR96" s="70">
        <f t="shared" si="21"/>
        <v>1.4347236233480001</v>
      </c>
      <c r="AS96" s="86"/>
      <c r="AT96" s="68">
        <v>0.96316813168000004</v>
      </c>
      <c r="AU96" s="69">
        <v>1.0487884102</v>
      </c>
      <c r="AV96" s="69">
        <v>1.0020998232</v>
      </c>
      <c r="AW96" s="69">
        <v>1.9991896366999999</v>
      </c>
      <c r="AX96" s="69">
        <v>2.4775931676999998</v>
      </c>
      <c r="AY96" s="69">
        <f t="shared" si="22"/>
        <v>1.0487884102</v>
      </c>
      <c r="AZ96" s="70">
        <f t="shared" si="23"/>
        <v>1.4981678338959998</v>
      </c>
      <c r="BA96" s="86"/>
      <c r="BB96" s="75">
        <v>0.88496702521000004</v>
      </c>
      <c r="BC96" s="76">
        <v>0.92310268971999998</v>
      </c>
      <c r="BD96" s="76">
        <v>0.97618171472000004</v>
      </c>
      <c r="BE96" s="76">
        <v>0.91324600649999998</v>
      </c>
      <c r="BF96" s="76">
        <v>0.91031650912999995</v>
      </c>
      <c r="BG96" s="76">
        <f t="shared" si="24"/>
        <v>0.91324600649999998</v>
      </c>
      <c r="BH96" s="77">
        <f t="shared" si="25"/>
        <v>0.92156278905600009</v>
      </c>
      <c r="BI96" s="86"/>
    </row>
    <row r="97" spans="1:61" s="1" customFormat="1" ht="15.5" x14ac:dyDescent="0.35">
      <c r="A97" s="32"/>
      <c r="B97" s="46" t="s">
        <v>154</v>
      </c>
      <c r="C97" s="91" t="s">
        <v>538</v>
      </c>
      <c r="D97" s="85" t="s">
        <v>889</v>
      </c>
      <c r="E97" s="85" t="s">
        <v>1155</v>
      </c>
      <c r="F97" s="85" t="s">
        <v>1156</v>
      </c>
      <c r="G97" s="91" t="s">
        <v>1161</v>
      </c>
      <c r="H97" s="91" t="s">
        <v>1276</v>
      </c>
      <c r="I97" s="91" t="s">
        <v>17</v>
      </c>
      <c r="J97" s="92">
        <v>63981051.057999998</v>
      </c>
      <c r="K97" s="92">
        <v>47135016.057999998</v>
      </c>
      <c r="L97" s="86"/>
      <c r="M97" s="50">
        <v>16.906480140999999</v>
      </c>
      <c r="N97" s="51">
        <v>11.905535411000001</v>
      </c>
      <c r="O97" s="51">
        <v>8.7478501547</v>
      </c>
      <c r="P97" s="51">
        <v>13.548294200000001</v>
      </c>
      <c r="Q97" s="51">
        <v>17.544817904999999</v>
      </c>
      <c r="R97" s="51">
        <f t="shared" si="13"/>
        <v>13.548294200000001</v>
      </c>
      <c r="S97" s="52">
        <f t="shared" si="14"/>
        <v>13.73059556234</v>
      </c>
      <c r="T97" s="86"/>
      <c r="U97" s="50">
        <v>7.2765588508999999</v>
      </c>
      <c r="V97" s="51">
        <v>7.7683313651999999</v>
      </c>
      <c r="W97" s="51">
        <v>7.0723182690000002</v>
      </c>
      <c r="X97" s="51">
        <v>8.1576580108000005</v>
      </c>
      <c r="Y97" s="51">
        <v>9.8026751544999993</v>
      </c>
      <c r="Z97" s="51">
        <f t="shared" si="15"/>
        <v>7.7683313651999999</v>
      </c>
      <c r="AA97" s="52">
        <f t="shared" si="16"/>
        <v>8.0155083300799994</v>
      </c>
      <c r="AB97" s="86"/>
      <c r="AC97" s="56">
        <v>0.37681042648000002</v>
      </c>
      <c r="AD97" s="57">
        <v>0.33419087237</v>
      </c>
      <c r="AE97" s="57">
        <v>0.39821799931000001</v>
      </c>
      <c r="AF97" s="57">
        <v>0.35479703321</v>
      </c>
      <c r="AG97" s="57">
        <v>0.29806754991000001</v>
      </c>
      <c r="AH97" s="57">
        <f t="shared" si="17"/>
        <v>0.35479703321</v>
      </c>
      <c r="AI97" s="58">
        <f t="shared" si="18"/>
        <v>0.3524167762560001</v>
      </c>
      <c r="AJ97" s="86"/>
      <c r="AK97" s="50">
        <v>0.90309821466999995</v>
      </c>
      <c r="AL97" s="51">
        <v>1.1850745706000001</v>
      </c>
      <c r="AM97" s="51">
        <v>0.95546928514999996</v>
      </c>
      <c r="AN97" s="51">
        <v>1.5736328879999999</v>
      </c>
      <c r="AO97" s="51">
        <v>2.0378286787</v>
      </c>
      <c r="AP97" s="51">
        <f t="shared" si="19"/>
        <v>2.0378286787</v>
      </c>
      <c r="AQ97" s="60">
        <f t="shared" si="20"/>
        <v>1</v>
      </c>
      <c r="AR97" s="52">
        <f t="shared" si="21"/>
        <v>1.331020727424</v>
      </c>
      <c r="AS97" s="86"/>
      <c r="AT97" s="50">
        <v>0.85736790716</v>
      </c>
      <c r="AU97" s="51">
        <v>1.2520022582000001</v>
      </c>
      <c r="AV97" s="51">
        <v>1.0850819794</v>
      </c>
      <c r="AW97" s="51">
        <v>1.3947365435000001</v>
      </c>
      <c r="AX97" s="51">
        <v>1.8061608582999999</v>
      </c>
      <c r="AY97" s="51">
        <f t="shared" si="22"/>
        <v>1.2520022582000001</v>
      </c>
      <c r="AZ97" s="52">
        <f t="shared" si="23"/>
        <v>1.2790699093120002</v>
      </c>
      <c r="BA97" s="86"/>
      <c r="BB97" s="64">
        <v>0.80847023338000001</v>
      </c>
      <c r="BC97" s="65">
        <v>0.78998865785000005</v>
      </c>
      <c r="BD97" s="65">
        <v>0.81357361350000001</v>
      </c>
      <c r="BE97" s="65">
        <v>0.88021609125</v>
      </c>
      <c r="BF97" s="65">
        <v>0.78004773155999996</v>
      </c>
      <c r="BG97" s="65">
        <f t="shared" si="24"/>
        <v>0.80847023338000001</v>
      </c>
      <c r="BH97" s="66">
        <f t="shared" si="25"/>
        <v>0.81445926550800007</v>
      </c>
      <c r="BI97" s="86"/>
    </row>
    <row r="98" spans="1:61" s="1" customFormat="1" ht="15.5" x14ac:dyDescent="0.35">
      <c r="A98" s="32"/>
      <c r="B98" s="67" t="s">
        <v>155</v>
      </c>
      <c r="C98" s="89" t="s">
        <v>18</v>
      </c>
      <c r="D98" s="84" t="s">
        <v>890</v>
      </c>
      <c r="E98" s="84" t="s">
        <v>1155</v>
      </c>
      <c r="F98" s="84" t="s">
        <v>1156</v>
      </c>
      <c r="G98" s="89" t="s">
        <v>1202</v>
      </c>
      <c r="H98" s="89" t="s">
        <v>1288</v>
      </c>
      <c r="I98" s="89" t="s">
        <v>55</v>
      </c>
      <c r="J98" s="90">
        <v>89294737.844999999</v>
      </c>
      <c r="K98" s="90">
        <v>20193085.844999999</v>
      </c>
      <c r="L98" s="86"/>
      <c r="M98" s="68">
        <v>27.207252942</v>
      </c>
      <c r="N98" s="69">
        <v>33.025026715000003</v>
      </c>
      <c r="O98" s="69">
        <v>-1.6142681775000001</v>
      </c>
      <c r="P98" s="69">
        <v>-1.197287829</v>
      </c>
      <c r="Q98" s="69">
        <v>-1.1477759263</v>
      </c>
      <c r="R98" s="69">
        <f t="shared" si="13"/>
        <v>-1.1477759263</v>
      </c>
      <c r="S98" s="70">
        <f t="shared" si="14"/>
        <v>30.116139828500003</v>
      </c>
      <c r="T98" s="86"/>
      <c r="U98" s="68">
        <v>9.4429242594999998</v>
      </c>
      <c r="V98" s="69">
        <v>6.9434336545999997</v>
      </c>
      <c r="W98" s="69">
        <v>13.529692327999999</v>
      </c>
      <c r="X98" s="69">
        <v>24.428771026</v>
      </c>
      <c r="Y98" s="69">
        <v>24.192769443</v>
      </c>
      <c r="Z98" s="69">
        <f t="shared" si="15"/>
        <v>13.529692327999999</v>
      </c>
      <c r="AA98" s="70">
        <f t="shared" si="16"/>
        <v>15.70751814222</v>
      </c>
      <c r="AB98" s="86"/>
      <c r="AC98" s="71">
        <v>0.63880865506999995</v>
      </c>
      <c r="AD98" s="72">
        <v>0.63232420287000002</v>
      </c>
      <c r="AE98" s="72">
        <v>0.82759037035000005</v>
      </c>
      <c r="AF98" s="72">
        <v>0.77030293986999998</v>
      </c>
      <c r="AG98" s="72">
        <v>0.77769002345000005</v>
      </c>
      <c r="AH98" s="72">
        <f t="shared" si="17"/>
        <v>0.77030293986999998</v>
      </c>
      <c r="AI98" s="73">
        <f t="shared" si="18"/>
        <v>0.72934323832199999</v>
      </c>
      <c r="AJ98" s="86"/>
      <c r="AK98" s="68">
        <v>1.5473096340000001</v>
      </c>
      <c r="AL98" s="69">
        <v>1.7253811796</v>
      </c>
      <c r="AM98" s="69">
        <v>1.3940723048000001</v>
      </c>
      <c r="AN98" s="69">
        <v>3.9712018669</v>
      </c>
      <c r="AO98" s="69">
        <v>3.8069792332999999</v>
      </c>
      <c r="AP98" s="69">
        <f t="shared" si="19"/>
        <v>3.9712018669</v>
      </c>
      <c r="AQ98" s="74">
        <f t="shared" si="20"/>
        <v>0.95864661653974403</v>
      </c>
      <c r="AR98" s="70">
        <f t="shared" si="21"/>
        <v>2.4889888437200001</v>
      </c>
      <c r="AS98" s="86"/>
      <c r="AT98" s="68">
        <v>0.80520179623999999</v>
      </c>
      <c r="AU98" s="69">
        <v>0.91572506579000001</v>
      </c>
      <c r="AV98" s="69">
        <v>0.34612686129999998</v>
      </c>
      <c r="AW98" s="69">
        <v>0.28799075393000001</v>
      </c>
      <c r="AX98" s="69">
        <v>0.27608136184999998</v>
      </c>
      <c r="AY98" s="69">
        <f t="shared" si="22"/>
        <v>0.34612686129999998</v>
      </c>
      <c r="AZ98" s="70">
        <f t="shared" si="23"/>
        <v>0.52622516782200002</v>
      </c>
      <c r="BA98" s="86"/>
      <c r="BB98" s="75">
        <v>0.95620097524000003</v>
      </c>
      <c r="BC98" s="76">
        <v>1.0981190126</v>
      </c>
      <c r="BD98" s="76">
        <v>1.0684426248000001</v>
      </c>
      <c r="BE98" s="76">
        <v>1.1234713956</v>
      </c>
      <c r="BF98" s="76">
        <v>1.1810668868</v>
      </c>
      <c r="BG98" s="76">
        <f t="shared" si="24"/>
        <v>1.0981190126</v>
      </c>
      <c r="BH98" s="77">
        <f t="shared" si="25"/>
        <v>1.0854601790080001</v>
      </c>
      <c r="BI98" s="86"/>
    </row>
    <row r="99" spans="1:61" s="1" customFormat="1" ht="15.5" x14ac:dyDescent="0.35">
      <c r="A99" s="32"/>
      <c r="B99" s="46" t="s">
        <v>156</v>
      </c>
      <c r="C99" s="91" t="s">
        <v>49</v>
      </c>
      <c r="D99" s="85" t="s">
        <v>891</v>
      </c>
      <c r="E99" s="85" t="s">
        <v>1155</v>
      </c>
      <c r="F99" s="85" t="s">
        <v>1156</v>
      </c>
      <c r="G99" s="91" t="s">
        <v>1161</v>
      </c>
      <c r="H99" s="91" t="s">
        <v>1276</v>
      </c>
      <c r="I99" s="91" t="s">
        <v>17</v>
      </c>
      <c r="J99" s="92">
        <v>82588818.563999996</v>
      </c>
      <c r="K99" s="92">
        <v>55423438.564000003</v>
      </c>
      <c r="L99" s="86"/>
      <c r="M99" s="50">
        <v>7.5015594222999997</v>
      </c>
      <c r="N99" s="51">
        <v>8.0283169214000001</v>
      </c>
      <c r="O99" s="51">
        <v>6.6694830962999996</v>
      </c>
      <c r="P99" s="51">
        <v>11.196209251000001</v>
      </c>
      <c r="Q99" s="51">
        <v>10.105792173999999</v>
      </c>
      <c r="R99" s="51">
        <f t="shared" si="13"/>
        <v>8.0283169214000001</v>
      </c>
      <c r="S99" s="52">
        <f t="shared" si="14"/>
        <v>8.7002721730000001</v>
      </c>
      <c r="T99" s="86"/>
      <c r="U99" s="50">
        <v>4.9189719247000001</v>
      </c>
      <c r="V99" s="51">
        <v>5.1754491543999999</v>
      </c>
      <c r="W99" s="51">
        <v>4.7744298454000003</v>
      </c>
      <c r="X99" s="51">
        <v>6.5842308494999999</v>
      </c>
      <c r="Y99" s="51">
        <v>6.1396620679999998</v>
      </c>
      <c r="Z99" s="51">
        <f t="shared" si="15"/>
        <v>5.1754491543999999</v>
      </c>
      <c r="AA99" s="52">
        <f t="shared" si="16"/>
        <v>5.5185487684000005</v>
      </c>
      <c r="AB99" s="86"/>
      <c r="AC99" s="56">
        <v>0.39886097311000002</v>
      </c>
      <c r="AD99" s="57">
        <v>0.37335045386999999</v>
      </c>
      <c r="AE99" s="57">
        <v>0.44161982843000003</v>
      </c>
      <c r="AF99" s="57">
        <v>0.32120197443999998</v>
      </c>
      <c r="AG99" s="57">
        <v>0.34393955961</v>
      </c>
      <c r="AH99" s="57">
        <f t="shared" si="17"/>
        <v>0.37335045386999999</v>
      </c>
      <c r="AI99" s="58">
        <f t="shared" si="18"/>
        <v>0.375794557892</v>
      </c>
      <c r="AJ99" s="86"/>
      <c r="AK99" s="50">
        <v>2.3531888439999999</v>
      </c>
      <c r="AL99" s="51">
        <v>2.3503481763999998</v>
      </c>
      <c r="AM99" s="51">
        <v>1.7557464609</v>
      </c>
      <c r="AN99" s="51">
        <v>2.7302915142000002</v>
      </c>
      <c r="AO99" s="51">
        <v>2.4643839713000002</v>
      </c>
      <c r="AP99" s="51">
        <f t="shared" si="19"/>
        <v>2.7302915142000002</v>
      </c>
      <c r="AQ99" s="60">
        <f t="shared" si="20"/>
        <v>0.9026083692832656</v>
      </c>
      <c r="AR99" s="52">
        <f t="shared" si="21"/>
        <v>2.33079179336</v>
      </c>
      <c r="AS99" s="86"/>
      <c r="AT99" s="50">
        <v>0.97206426357999998</v>
      </c>
      <c r="AU99" s="51">
        <v>1.1165011788000001</v>
      </c>
      <c r="AV99" s="51">
        <v>0.85388801828000005</v>
      </c>
      <c r="AW99" s="51">
        <v>1.3839691574999999</v>
      </c>
      <c r="AX99" s="51">
        <v>1.2491821444</v>
      </c>
      <c r="AY99" s="51">
        <f t="shared" si="22"/>
        <v>1.1165011788000001</v>
      </c>
      <c r="AZ99" s="52">
        <f t="shared" si="23"/>
        <v>1.1151209525120001</v>
      </c>
      <c r="BA99" s="86"/>
      <c r="BB99" s="64">
        <v>0.68242218970000001</v>
      </c>
      <c r="BC99" s="65">
        <v>0.72049386330999998</v>
      </c>
      <c r="BD99" s="65">
        <v>0.68951346094999999</v>
      </c>
      <c r="BE99" s="65">
        <v>0.68942446045000005</v>
      </c>
      <c r="BF99" s="65">
        <v>0.56059687598999997</v>
      </c>
      <c r="BG99" s="65">
        <f t="shared" si="24"/>
        <v>0.68942446045000005</v>
      </c>
      <c r="BH99" s="66">
        <f t="shared" si="25"/>
        <v>0.66849017008</v>
      </c>
      <c r="BI99" s="86"/>
    </row>
    <row r="100" spans="1:61" s="1" customFormat="1" ht="15.5" x14ac:dyDescent="0.35">
      <c r="A100" s="32"/>
      <c r="B100" s="67" t="s">
        <v>157</v>
      </c>
      <c r="C100" s="89" t="s">
        <v>539</v>
      </c>
      <c r="D100" s="84" t="s">
        <v>892</v>
      </c>
      <c r="E100" s="84" t="s">
        <v>1155</v>
      </c>
      <c r="F100" s="84" t="s">
        <v>1156</v>
      </c>
      <c r="G100" s="89" t="s">
        <v>1193</v>
      </c>
      <c r="H100" s="89" t="s">
        <v>1287</v>
      </c>
      <c r="I100" s="89" t="s">
        <v>434</v>
      </c>
      <c r="J100" s="90"/>
      <c r="K100" s="90">
        <v>520167.84535999998</v>
      </c>
      <c r="L100" s="86"/>
      <c r="M100" s="68"/>
      <c r="N100" s="69"/>
      <c r="O100" s="69"/>
      <c r="P100" s="69"/>
      <c r="Q100" s="69"/>
      <c r="R100" s="69" t="str">
        <f t="shared" si="13"/>
        <v>-x-</v>
      </c>
      <c r="S100" s="70" t="str">
        <f t="shared" si="14"/>
        <v>-x-</v>
      </c>
      <c r="T100" s="86"/>
      <c r="U100" s="68"/>
      <c r="V100" s="69"/>
      <c r="W100" s="69"/>
      <c r="X100" s="69"/>
      <c r="Y100" s="69"/>
      <c r="Z100" s="69" t="str">
        <f t="shared" si="15"/>
        <v>-x-</v>
      </c>
      <c r="AA100" s="70" t="str">
        <f t="shared" si="16"/>
        <v>-x-</v>
      </c>
      <c r="AB100" s="86"/>
      <c r="AC100" s="71"/>
      <c r="AD100" s="72"/>
      <c r="AE100" s="72"/>
      <c r="AF100" s="72"/>
      <c r="AG100" s="72"/>
      <c r="AH100" s="72" t="str">
        <f t="shared" si="17"/>
        <v>-x-</v>
      </c>
      <c r="AI100" s="73" t="str">
        <f t="shared" si="18"/>
        <v>-x-</v>
      </c>
      <c r="AJ100" s="86"/>
      <c r="AK100" s="68"/>
      <c r="AL100" s="69"/>
      <c r="AM100" s="69"/>
      <c r="AN100" s="69"/>
      <c r="AO100" s="69"/>
      <c r="AP100" s="69" t="str">
        <f t="shared" si="19"/>
        <v>-x-</v>
      </c>
      <c r="AQ100" s="74" t="str">
        <f t="shared" si="20"/>
        <v>-x-</v>
      </c>
      <c r="AR100" s="70" t="str">
        <f t="shared" si="21"/>
        <v>-x-</v>
      </c>
      <c r="AS100" s="86"/>
      <c r="AT100" s="68"/>
      <c r="AU100" s="69"/>
      <c r="AV100" s="69"/>
      <c r="AW100" s="69"/>
      <c r="AX100" s="69"/>
      <c r="AY100" s="69" t="str">
        <f t="shared" si="22"/>
        <v>-x-</v>
      </c>
      <c r="AZ100" s="70" t="str">
        <f t="shared" si="23"/>
        <v>-x-</v>
      </c>
      <c r="BA100" s="86"/>
      <c r="BB100" s="75">
        <v>0.63382082119000005</v>
      </c>
      <c r="BC100" s="76">
        <v>0.74530348936000002</v>
      </c>
      <c r="BD100" s="76">
        <v>0.82981202009999999</v>
      </c>
      <c r="BE100" s="76">
        <v>0.61314906149000004</v>
      </c>
      <c r="BF100" s="76">
        <v>0.58291461335999994</v>
      </c>
      <c r="BG100" s="76">
        <f t="shared" si="24"/>
        <v>0.63382082119000005</v>
      </c>
      <c r="BH100" s="77">
        <f t="shared" si="25"/>
        <v>0.68100000109999992</v>
      </c>
      <c r="BI100" s="86"/>
    </row>
    <row r="101" spans="1:61" s="1" customFormat="1" ht="15.5" x14ac:dyDescent="0.35">
      <c r="A101" s="32"/>
      <c r="B101" s="46" t="s">
        <v>158</v>
      </c>
      <c r="C101" s="91" t="s">
        <v>540</v>
      </c>
      <c r="D101" s="85" t="s">
        <v>893</v>
      </c>
      <c r="E101" s="85" t="s">
        <v>1155</v>
      </c>
      <c r="F101" s="85" t="s">
        <v>1156</v>
      </c>
      <c r="G101" s="91" t="s">
        <v>1172</v>
      </c>
      <c r="H101" s="91" t="s">
        <v>420</v>
      </c>
      <c r="I101" s="91" t="s">
        <v>23</v>
      </c>
      <c r="J101" s="92">
        <v>2470116.398</v>
      </c>
      <c r="K101" s="92">
        <v>1913848.398</v>
      </c>
      <c r="L101" s="86"/>
      <c r="M101" s="50">
        <v>221.73210892</v>
      </c>
      <c r="N101" s="51">
        <v>19.369483623000001</v>
      </c>
      <c r="O101" s="51">
        <v>8.0837675938999993</v>
      </c>
      <c r="P101" s="51">
        <v>7.6379736091000003</v>
      </c>
      <c r="Q101" s="51">
        <v>6.4468426765000002</v>
      </c>
      <c r="R101" s="51">
        <f t="shared" si="13"/>
        <v>8.0837675938999993</v>
      </c>
      <c r="S101" s="52">
        <f t="shared" si="14"/>
        <v>10.384516875625</v>
      </c>
      <c r="T101" s="86"/>
      <c r="U101" s="50">
        <v>3.0105954456999999</v>
      </c>
      <c r="V101" s="51">
        <v>3.3270195220000001</v>
      </c>
      <c r="W101" s="51">
        <v>2.2539300281000001</v>
      </c>
      <c r="X101" s="51">
        <v>3.205486499</v>
      </c>
      <c r="Y101" s="51">
        <v>2.8040730908999998</v>
      </c>
      <c r="Z101" s="51">
        <f t="shared" si="15"/>
        <v>3.0105954456999999</v>
      </c>
      <c r="AA101" s="52">
        <f t="shared" si="16"/>
        <v>2.9202209171399995</v>
      </c>
      <c r="AB101" s="86"/>
      <c r="AC101" s="56">
        <v>0.42485276214000001</v>
      </c>
      <c r="AD101" s="57">
        <v>0.30401302303</v>
      </c>
      <c r="AE101" s="57">
        <v>0.46732150331</v>
      </c>
      <c r="AF101" s="57">
        <v>0.37569559293999999</v>
      </c>
      <c r="AG101" s="57">
        <v>0.41621834871000002</v>
      </c>
      <c r="AH101" s="57">
        <f t="shared" si="17"/>
        <v>0.41621834871000002</v>
      </c>
      <c r="AI101" s="58">
        <f t="shared" si="18"/>
        <v>0.39762024602599999</v>
      </c>
      <c r="AJ101" s="86"/>
      <c r="AK101" s="50">
        <v>1.0279558853999999</v>
      </c>
      <c r="AL101" s="51">
        <v>1.3935082692</v>
      </c>
      <c r="AM101" s="51">
        <v>0.79313631417999997</v>
      </c>
      <c r="AN101" s="51">
        <v>1.4254848936</v>
      </c>
      <c r="AO101" s="51">
        <v>1.2031825869999999</v>
      </c>
      <c r="AP101" s="51">
        <f t="shared" si="19"/>
        <v>1.4254848936</v>
      </c>
      <c r="AQ101" s="60">
        <f t="shared" si="20"/>
        <v>0.84405144691601375</v>
      </c>
      <c r="AR101" s="52">
        <f t="shared" si="21"/>
        <v>1.168653589876</v>
      </c>
      <c r="AS101" s="86"/>
      <c r="AT101" s="50">
        <v>0.72215543481</v>
      </c>
      <c r="AU101" s="51">
        <v>0.84679801797999998</v>
      </c>
      <c r="AV101" s="51">
        <v>0.45419637432999999</v>
      </c>
      <c r="AW101" s="51">
        <v>0.79947375537999998</v>
      </c>
      <c r="AX101" s="51">
        <v>0.67479698002999999</v>
      </c>
      <c r="AY101" s="51">
        <f t="shared" si="22"/>
        <v>0.72215543481</v>
      </c>
      <c r="AZ101" s="52">
        <f t="shared" si="23"/>
        <v>0.69948411250600007</v>
      </c>
      <c r="BA101" s="86"/>
      <c r="BB101" s="64"/>
      <c r="BC101" s="65"/>
      <c r="BD101" s="65"/>
      <c r="BE101" s="65">
        <v>2.1668514445999998</v>
      </c>
      <c r="BF101" s="65">
        <v>2.1193958183000001</v>
      </c>
      <c r="BG101" s="65">
        <f t="shared" si="24"/>
        <v>2.14312363145</v>
      </c>
      <c r="BH101" s="66">
        <f t="shared" si="25"/>
        <v>2.14312363145</v>
      </c>
      <c r="BI101" s="86"/>
    </row>
    <row r="102" spans="1:61" s="1" customFormat="1" ht="15.5" x14ac:dyDescent="0.35">
      <c r="A102" s="32"/>
      <c r="B102" s="67" t="s">
        <v>159</v>
      </c>
      <c r="C102" s="89" t="s">
        <v>541</v>
      </c>
      <c r="D102" s="84" t="s">
        <v>894</v>
      </c>
      <c r="E102" s="84" t="s">
        <v>1155</v>
      </c>
      <c r="F102" s="84" t="s">
        <v>1156</v>
      </c>
      <c r="G102" s="89" t="s">
        <v>1177</v>
      </c>
      <c r="H102" s="89" t="s">
        <v>1283</v>
      </c>
      <c r="I102" s="89" t="s">
        <v>11</v>
      </c>
      <c r="J102" s="90">
        <v>25230217.429000001</v>
      </c>
      <c r="K102" s="90">
        <v>24933084.429000001</v>
      </c>
      <c r="L102" s="86"/>
      <c r="M102" s="68">
        <v>7.5859976676</v>
      </c>
      <c r="N102" s="69">
        <v>11.913166158999999</v>
      </c>
      <c r="O102" s="69">
        <v>6.2238314632999998</v>
      </c>
      <c r="P102" s="69">
        <v>17.946047083</v>
      </c>
      <c r="Q102" s="69">
        <v>15.114193781000001</v>
      </c>
      <c r="R102" s="69">
        <f t="shared" si="13"/>
        <v>11.913166158999999</v>
      </c>
      <c r="S102" s="70">
        <f t="shared" si="14"/>
        <v>11.756647230779999</v>
      </c>
      <c r="T102" s="86"/>
      <c r="U102" s="68">
        <v>4.1787521396000002</v>
      </c>
      <c r="V102" s="69">
        <v>5.7760238404999997</v>
      </c>
      <c r="W102" s="69">
        <v>3.7438278911</v>
      </c>
      <c r="X102" s="69">
        <v>4.7560242017999999</v>
      </c>
      <c r="Y102" s="69">
        <v>4.0129899236000002</v>
      </c>
      <c r="Z102" s="69">
        <f t="shared" si="15"/>
        <v>4.1787521396000002</v>
      </c>
      <c r="AA102" s="70">
        <f t="shared" si="16"/>
        <v>4.4935235993199996</v>
      </c>
      <c r="AB102" s="86"/>
      <c r="AC102" s="71">
        <v>0.27281800468</v>
      </c>
      <c r="AD102" s="72">
        <v>0.16134041555</v>
      </c>
      <c r="AE102" s="72">
        <v>0.26581951034000001</v>
      </c>
      <c r="AF102" s="72">
        <v>0.23681789214999999</v>
      </c>
      <c r="AG102" s="72">
        <v>0.26924241606999999</v>
      </c>
      <c r="AH102" s="72">
        <f t="shared" si="17"/>
        <v>0.26581951034000001</v>
      </c>
      <c r="AI102" s="73">
        <f t="shared" si="18"/>
        <v>0.24120764775799999</v>
      </c>
      <c r="AJ102" s="86"/>
      <c r="AK102" s="68">
        <v>1.9643064777000001</v>
      </c>
      <c r="AL102" s="69">
        <v>3.9738443717999998</v>
      </c>
      <c r="AM102" s="69">
        <v>2.7241911395999998</v>
      </c>
      <c r="AN102" s="69">
        <v>4.4317491515</v>
      </c>
      <c r="AO102" s="69">
        <v>3.7324272669999998</v>
      </c>
      <c r="AP102" s="69">
        <f t="shared" si="19"/>
        <v>4.4317491515</v>
      </c>
      <c r="AQ102" s="74">
        <f t="shared" si="20"/>
        <v>0.84220183485265565</v>
      </c>
      <c r="AR102" s="70">
        <f t="shared" si="21"/>
        <v>3.3653036815199995</v>
      </c>
      <c r="AS102" s="86"/>
      <c r="AT102" s="68">
        <v>1.6862569844999999</v>
      </c>
      <c r="AU102" s="69">
        <v>2.2518007198999999</v>
      </c>
      <c r="AV102" s="69">
        <v>1.7082451644000001</v>
      </c>
      <c r="AW102" s="69">
        <v>1.6424102081</v>
      </c>
      <c r="AX102" s="69">
        <v>1.3832408908</v>
      </c>
      <c r="AY102" s="69">
        <f t="shared" si="22"/>
        <v>1.6862569844999999</v>
      </c>
      <c r="AZ102" s="70">
        <f t="shared" si="23"/>
        <v>1.73439079354</v>
      </c>
      <c r="BA102" s="86"/>
      <c r="BB102" s="75"/>
      <c r="BC102" s="76"/>
      <c r="BD102" s="76"/>
      <c r="BE102" s="76">
        <v>1.0999658498</v>
      </c>
      <c r="BF102" s="76">
        <v>1.1183330588</v>
      </c>
      <c r="BG102" s="76">
        <f t="shared" si="24"/>
        <v>1.1091494543</v>
      </c>
      <c r="BH102" s="77">
        <f t="shared" si="25"/>
        <v>1.1091494543</v>
      </c>
      <c r="BI102" s="86"/>
    </row>
    <row r="103" spans="1:61" s="1" customFormat="1" ht="15.5" x14ac:dyDescent="0.35">
      <c r="A103" s="32"/>
      <c r="B103" s="46" t="s">
        <v>160</v>
      </c>
      <c r="C103" s="91" t="s">
        <v>542</v>
      </c>
      <c r="D103" s="85" t="s">
        <v>895</v>
      </c>
      <c r="E103" s="85" t="s">
        <v>1155</v>
      </c>
      <c r="F103" s="85" t="s">
        <v>1156</v>
      </c>
      <c r="G103" s="91" t="s">
        <v>1201</v>
      </c>
      <c r="H103" s="91" t="s">
        <v>420</v>
      </c>
      <c r="I103" s="91" t="s">
        <v>7</v>
      </c>
      <c r="J103" s="92">
        <v>787241.12</v>
      </c>
      <c r="K103" s="92">
        <v>739320.12</v>
      </c>
      <c r="L103" s="86"/>
      <c r="M103" s="50"/>
      <c r="N103" s="51">
        <v>9.1270952009999995</v>
      </c>
      <c r="O103" s="51">
        <v>6.9930603435999998</v>
      </c>
      <c r="P103" s="51">
        <v>6.6031177285</v>
      </c>
      <c r="Q103" s="51">
        <v>6.9654126835000003</v>
      </c>
      <c r="R103" s="51">
        <f t="shared" si="13"/>
        <v>6.9792365135500001</v>
      </c>
      <c r="S103" s="52">
        <f t="shared" si="14"/>
        <v>7.4221714891499992</v>
      </c>
      <c r="T103" s="86"/>
      <c r="U103" s="50"/>
      <c r="V103" s="51">
        <v>4.415192824</v>
      </c>
      <c r="W103" s="51">
        <v>3.1714591683000002</v>
      </c>
      <c r="X103" s="51">
        <v>4.2854410855999996</v>
      </c>
      <c r="Y103" s="51">
        <v>4.5055235566</v>
      </c>
      <c r="Z103" s="51">
        <f t="shared" si="15"/>
        <v>4.3503169548000002</v>
      </c>
      <c r="AA103" s="52">
        <f t="shared" si="16"/>
        <v>4.0944041586250002</v>
      </c>
      <c r="AB103" s="86"/>
      <c r="AC103" s="56"/>
      <c r="AD103" s="57">
        <v>7.8471149037999996E-2</v>
      </c>
      <c r="AE103" s="57">
        <v>9.9878459803999994E-2</v>
      </c>
      <c r="AF103" s="57">
        <v>0.14991014427999999</v>
      </c>
      <c r="AG103" s="57">
        <v>0.14322961451999999</v>
      </c>
      <c r="AH103" s="57">
        <f t="shared" si="17"/>
        <v>0.121554037162</v>
      </c>
      <c r="AI103" s="58">
        <f t="shared" si="18"/>
        <v>0.11787234191049999</v>
      </c>
      <c r="AJ103" s="86"/>
      <c r="AK103" s="50"/>
      <c r="AL103" s="51">
        <v>1.8804440138</v>
      </c>
      <c r="AM103" s="51">
        <v>1.3323707925999999</v>
      </c>
      <c r="AN103" s="51">
        <v>1.5068747957999999</v>
      </c>
      <c r="AO103" s="51">
        <v>1.5895528819</v>
      </c>
      <c r="AP103" s="51">
        <f t="shared" si="19"/>
        <v>1.8804440138</v>
      </c>
      <c r="AQ103" s="60">
        <f t="shared" si="20"/>
        <v>0.84530720948603655</v>
      </c>
      <c r="AR103" s="52">
        <f t="shared" si="21"/>
        <v>1.5773106210250001</v>
      </c>
      <c r="AS103" s="86"/>
      <c r="AT103" s="50"/>
      <c r="AU103" s="51">
        <v>1.5220575462999999</v>
      </c>
      <c r="AV103" s="51">
        <v>1.1232601406</v>
      </c>
      <c r="AW103" s="51">
        <v>1.1230708407000001</v>
      </c>
      <c r="AX103" s="51">
        <v>1.1846906567</v>
      </c>
      <c r="AY103" s="51">
        <f t="shared" si="22"/>
        <v>1.1539753986500001</v>
      </c>
      <c r="AZ103" s="52">
        <f t="shared" si="23"/>
        <v>1.238269796075</v>
      </c>
      <c r="BA103" s="86"/>
      <c r="BB103" s="64">
        <v>1.3161990645999999</v>
      </c>
      <c r="BC103" s="65">
        <v>1.1662546832</v>
      </c>
      <c r="BD103" s="65">
        <v>1.1037638970000001</v>
      </c>
      <c r="BE103" s="65">
        <v>0.96337666896999996</v>
      </c>
      <c r="BF103" s="65">
        <v>0.94941155583000003</v>
      </c>
      <c r="BG103" s="65">
        <f t="shared" si="24"/>
        <v>1.1037638970000001</v>
      </c>
      <c r="BH103" s="66">
        <f t="shared" si="25"/>
        <v>1.09980117392</v>
      </c>
      <c r="BI103" s="86"/>
    </row>
    <row r="104" spans="1:61" s="1" customFormat="1" ht="15.5" x14ac:dyDescent="0.35">
      <c r="A104" s="32"/>
      <c r="B104" s="67" t="s">
        <v>161</v>
      </c>
      <c r="C104" s="89" t="s">
        <v>543</v>
      </c>
      <c r="D104" s="84" t="s">
        <v>896</v>
      </c>
      <c r="E104" s="84" t="s">
        <v>1155</v>
      </c>
      <c r="F104" s="84" t="s">
        <v>1156</v>
      </c>
      <c r="G104" s="89" t="s">
        <v>419</v>
      </c>
      <c r="H104" s="89" t="s">
        <v>1275</v>
      </c>
      <c r="I104" s="89" t="s">
        <v>419</v>
      </c>
      <c r="J104" s="90"/>
      <c r="K104" s="90"/>
      <c r="L104" s="86"/>
      <c r="M104" s="68"/>
      <c r="N104" s="69"/>
      <c r="O104" s="69"/>
      <c r="P104" s="69"/>
      <c r="Q104" s="69"/>
      <c r="R104" s="69" t="str">
        <f t="shared" si="13"/>
        <v>-x-</v>
      </c>
      <c r="S104" s="70" t="str">
        <f t="shared" si="14"/>
        <v>-x-</v>
      </c>
      <c r="T104" s="86"/>
      <c r="U104" s="68"/>
      <c r="V104" s="69"/>
      <c r="W104" s="69"/>
      <c r="X104" s="69"/>
      <c r="Y104" s="69"/>
      <c r="Z104" s="69" t="str">
        <f t="shared" si="15"/>
        <v>-x-</v>
      </c>
      <c r="AA104" s="70" t="str">
        <f t="shared" si="16"/>
        <v>-x-</v>
      </c>
      <c r="AB104" s="86"/>
      <c r="AC104" s="71"/>
      <c r="AD104" s="72"/>
      <c r="AE104" s="72"/>
      <c r="AF104" s="72"/>
      <c r="AG104" s="72"/>
      <c r="AH104" s="72" t="str">
        <f t="shared" si="17"/>
        <v>-x-</v>
      </c>
      <c r="AI104" s="73" t="str">
        <f t="shared" si="18"/>
        <v>-x-</v>
      </c>
      <c r="AJ104" s="86"/>
      <c r="AK104" s="68"/>
      <c r="AL104" s="69"/>
      <c r="AM104" s="69"/>
      <c r="AN104" s="69"/>
      <c r="AO104" s="69"/>
      <c r="AP104" s="69" t="str">
        <f t="shared" si="19"/>
        <v>-x-</v>
      </c>
      <c r="AQ104" s="74" t="str">
        <f t="shared" si="20"/>
        <v>-x-</v>
      </c>
      <c r="AR104" s="70" t="str">
        <f t="shared" si="21"/>
        <v>-x-</v>
      </c>
      <c r="AS104" s="86"/>
      <c r="AT104" s="68"/>
      <c r="AU104" s="69"/>
      <c r="AV104" s="69"/>
      <c r="AW104" s="69"/>
      <c r="AX104" s="69"/>
      <c r="AY104" s="69" t="str">
        <f t="shared" si="22"/>
        <v>-x-</v>
      </c>
      <c r="AZ104" s="70" t="str">
        <f t="shared" si="23"/>
        <v>-x-</v>
      </c>
      <c r="BA104" s="86"/>
      <c r="BB104" s="75"/>
      <c r="BC104" s="76"/>
      <c r="BD104" s="76"/>
      <c r="BE104" s="76"/>
      <c r="BF104" s="76"/>
      <c r="BG104" s="76" t="str">
        <f t="shared" si="24"/>
        <v>-x-</v>
      </c>
      <c r="BH104" s="77" t="str">
        <f t="shared" si="25"/>
        <v>-x-</v>
      </c>
      <c r="BI104" s="86"/>
    </row>
    <row r="105" spans="1:61" s="1" customFormat="1" ht="15.5" x14ac:dyDescent="0.35">
      <c r="A105" s="32"/>
      <c r="B105" s="46" t="s">
        <v>162</v>
      </c>
      <c r="C105" s="91" t="s">
        <v>544</v>
      </c>
      <c r="D105" s="85" t="s">
        <v>897</v>
      </c>
      <c r="E105" s="85" t="s">
        <v>1155</v>
      </c>
      <c r="F105" s="85" t="s">
        <v>1156</v>
      </c>
      <c r="G105" s="91" t="s">
        <v>1168</v>
      </c>
      <c r="H105" s="91" t="s">
        <v>1231</v>
      </c>
      <c r="I105" s="91" t="s">
        <v>423</v>
      </c>
      <c r="J105" s="92">
        <v>8956207.2688999996</v>
      </c>
      <c r="K105" s="92">
        <v>8991909.2688999996</v>
      </c>
      <c r="L105" s="86"/>
      <c r="M105" s="50">
        <v>11.154635775999999</v>
      </c>
      <c r="N105" s="51">
        <v>10.824817786000001</v>
      </c>
      <c r="O105" s="51">
        <v>7.7886192025999996</v>
      </c>
      <c r="P105" s="51">
        <v>9.6398830066999999</v>
      </c>
      <c r="Q105" s="51">
        <v>8.7306293815</v>
      </c>
      <c r="R105" s="51">
        <f t="shared" si="13"/>
        <v>9.6398830066999999</v>
      </c>
      <c r="S105" s="52">
        <f t="shared" si="14"/>
        <v>9.6277170305599995</v>
      </c>
      <c r="T105" s="86"/>
      <c r="U105" s="50">
        <v>7.7143604805999999</v>
      </c>
      <c r="V105" s="51">
        <v>8.1669187388999998</v>
      </c>
      <c r="W105" s="51">
        <v>5.6740515934999998</v>
      </c>
      <c r="X105" s="51">
        <v>7.5634535038999999</v>
      </c>
      <c r="Y105" s="51">
        <v>6.8474783719000003</v>
      </c>
      <c r="Z105" s="51">
        <f t="shared" si="15"/>
        <v>7.5634535038999999</v>
      </c>
      <c r="AA105" s="52">
        <f t="shared" si="16"/>
        <v>7.1932525377600003</v>
      </c>
      <c r="AB105" s="86"/>
      <c r="AC105" s="56">
        <v>0.11587494878</v>
      </c>
      <c r="AD105" s="57">
        <v>0.10523559144</v>
      </c>
      <c r="AE105" s="57">
        <v>0.16309868908</v>
      </c>
      <c r="AF105" s="57">
        <v>0.12933905537000001</v>
      </c>
      <c r="AG105" s="57">
        <v>0.14091102589000001</v>
      </c>
      <c r="AH105" s="57">
        <f t="shared" si="17"/>
        <v>0.12933905537000001</v>
      </c>
      <c r="AI105" s="58">
        <f t="shared" si="18"/>
        <v>0.13089186211200002</v>
      </c>
      <c r="AJ105" s="86"/>
      <c r="AK105" s="50">
        <v>4.8819402078999996</v>
      </c>
      <c r="AL105" s="51">
        <v>6.0291668924000001</v>
      </c>
      <c r="AM105" s="51">
        <v>4.6202814028999999</v>
      </c>
      <c r="AN105" s="51">
        <v>7.1855908237000001</v>
      </c>
      <c r="AO105" s="51">
        <v>6.5078310935000001</v>
      </c>
      <c r="AP105" s="51">
        <f t="shared" si="19"/>
        <v>7.1855908237000001</v>
      </c>
      <c r="AQ105" s="60">
        <f t="shared" si="20"/>
        <v>0.90567793980634592</v>
      </c>
      <c r="AR105" s="52">
        <f t="shared" si="21"/>
        <v>5.8449620840800005</v>
      </c>
      <c r="AS105" s="86"/>
      <c r="AT105" s="50">
        <v>1.6301585098</v>
      </c>
      <c r="AU105" s="51">
        <v>1.8068979746</v>
      </c>
      <c r="AV105" s="51">
        <v>1.2890932372999999</v>
      </c>
      <c r="AW105" s="51">
        <v>1.7416770583000001</v>
      </c>
      <c r="AX105" s="51">
        <v>1.57739849</v>
      </c>
      <c r="AY105" s="51">
        <f t="shared" si="22"/>
        <v>1.6301585098</v>
      </c>
      <c r="AZ105" s="52">
        <f t="shared" si="23"/>
        <v>1.6090450540000003</v>
      </c>
      <c r="BA105" s="86"/>
      <c r="BB105" s="64"/>
      <c r="BC105" s="65"/>
      <c r="BD105" s="65"/>
      <c r="BE105" s="65">
        <v>1.2946233787999999</v>
      </c>
      <c r="BF105" s="65">
        <v>1.3174663067000001</v>
      </c>
      <c r="BG105" s="65">
        <f t="shared" si="24"/>
        <v>1.30604484275</v>
      </c>
      <c r="BH105" s="66">
        <f t="shared" si="25"/>
        <v>1.30604484275</v>
      </c>
      <c r="BI105" s="86"/>
    </row>
    <row r="106" spans="1:61" s="1" customFormat="1" ht="15.5" x14ac:dyDescent="0.35">
      <c r="A106" s="32"/>
      <c r="B106" s="67" t="s">
        <v>163</v>
      </c>
      <c r="C106" s="89" t="s">
        <v>545</v>
      </c>
      <c r="D106" s="84" t="s">
        <v>898</v>
      </c>
      <c r="E106" s="84" t="s">
        <v>1155</v>
      </c>
      <c r="F106" s="84" t="s">
        <v>1156</v>
      </c>
      <c r="G106" s="89" t="s">
        <v>1203</v>
      </c>
      <c r="H106" s="89" t="s">
        <v>1284</v>
      </c>
      <c r="I106" s="89" t="s">
        <v>435</v>
      </c>
      <c r="J106" s="90">
        <v>1332376.6394</v>
      </c>
      <c r="K106" s="90">
        <v>1239500.6394</v>
      </c>
      <c r="L106" s="86"/>
      <c r="M106" s="68">
        <v>-2.6150607160999999</v>
      </c>
      <c r="N106" s="69">
        <v>-2.8605926172</v>
      </c>
      <c r="O106" s="69">
        <v>-7.0185524040000002</v>
      </c>
      <c r="P106" s="69">
        <v>-27.641835187000002</v>
      </c>
      <c r="Q106" s="69">
        <v>-30.457207288999999</v>
      </c>
      <c r="R106" s="69">
        <f t="shared" si="13"/>
        <v>-7.0185524040000002</v>
      </c>
      <c r="S106" s="70" t="str">
        <f t="shared" si="14"/>
        <v>-x-</v>
      </c>
      <c r="T106" s="86"/>
      <c r="U106" s="68">
        <v>8.0104103913000007</v>
      </c>
      <c r="V106" s="69">
        <v>22.905905392000001</v>
      </c>
      <c r="W106" s="69">
        <v>2.4180935150999998</v>
      </c>
      <c r="X106" s="69">
        <v>2.4116111920000001</v>
      </c>
      <c r="Y106" s="69">
        <v>2.6385054269000001</v>
      </c>
      <c r="Z106" s="69">
        <f t="shared" si="15"/>
        <v>2.6385054269000001</v>
      </c>
      <c r="AA106" s="70">
        <f t="shared" si="16"/>
        <v>7.6769051834599988</v>
      </c>
      <c r="AB106" s="86"/>
      <c r="AC106" s="71">
        <v>0.41872052791999997</v>
      </c>
      <c r="AD106" s="72">
        <v>0.30043573621000003</v>
      </c>
      <c r="AE106" s="72">
        <v>0.42782439930999999</v>
      </c>
      <c r="AF106" s="72">
        <v>0.26004434306000002</v>
      </c>
      <c r="AG106" s="72">
        <v>0.24181941625</v>
      </c>
      <c r="AH106" s="72">
        <f t="shared" si="17"/>
        <v>0.30043573621000003</v>
      </c>
      <c r="AI106" s="73">
        <f t="shared" si="18"/>
        <v>0.32976888455000003</v>
      </c>
      <c r="AJ106" s="86"/>
      <c r="AK106" s="68">
        <v>3.9332755108000002</v>
      </c>
      <c r="AL106" s="69">
        <v>3.0257627546000001</v>
      </c>
      <c r="AM106" s="69">
        <v>1.3642975290999999</v>
      </c>
      <c r="AN106" s="69">
        <v>2.3495114780000002</v>
      </c>
      <c r="AO106" s="69">
        <v>2.5888135729999999</v>
      </c>
      <c r="AP106" s="69">
        <f t="shared" si="19"/>
        <v>3.9332755108000002</v>
      </c>
      <c r="AQ106" s="74">
        <f t="shared" si="20"/>
        <v>0.65818261799653432</v>
      </c>
      <c r="AR106" s="70">
        <f t="shared" si="21"/>
        <v>2.6523321691000001</v>
      </c>
      <c r="AS106" s="86"/>
      <c r="AT106" s="68">
        <v>0.92786441646999995</v>
      </c>
      <c r="AU106" s="69">
        <v>0.91223331981</v>
      </c>
      <c r="AV106" s="69">
        <v>0.51050331686999995</v>
      </c>
      <c r="AW106" s="69">
        <v>0.76017725537000003</v>
      </c>
      <c r="AX106" s="69">
        <v>0.83760271655999996</v>
      </c>
      <c r="AY106" s="69">
        <f t="shared" si="22"/>
        <v>0.83760271655999996</v>
      </c>
      <c r="AZ106" s="70">
        <f t="shared" si="23"/>
        <v>0.789676205016</v>
      </c>
      <c r="BA106" s="86"/>
      <c r="BB106" s="75">
        <v>2.2278413715999998</v>
      </c>
      <c r="BC106" s="76">
        <v>2.3217516082</v>
      </c>
      <c r="BD106" s="76">
        <v>2.3930942538000002</v>
      </c>
      <c r="BE106" s="76">
        <v>2.3332981195000002</v>
      </c>
      <c r="BF106" s="76">
        <v>2.2288970088000002</v>
      </c>
      <c r="BG106" s="76">
        <f t="shared" si="24"/>
        <v>2.3217516082</v>
      </c>
      <c r="BH106" s="77">
        <f t="shared" si="25"/>
        <v>2.3009764723800004</v>
      </c>
      <c r="BI106" s="86"/>
    </row>
    <row r="107" spans="1:61" s="1" customFormat="1" ht="15.5" x14ac:dyDescent="0.35">
      <c r="A107" s="32"/>
      <c r="B107" s="46" t="s">
        <v>164</v>
      </c>
      <c r="C107" s="91" t="s">
        <v>546</v>
      </c>
      <c r="D107" s="85" t="s">
        <v>899</v>
      </c>
      <c r="E107" s="85" t="s">
        <v>1155</v>
      </c>
      <c r="F107" s="85" t="s">
        <v>1156</v>
      </c>
      <c r="G107" s="91" t="s">
        <v>1168</v>
      </c>
      <c r="H107" s="91" t="s">
        <v>1231</v>
      </c>
      <c r="I107" s="91" t="s">
        <v>423</v>
      </c>
      <c r="J107" s="92">
        <v>15620344.52</v>
      </c>
      <c r="K107" s="92">
        <v>9645165.5199999996</v>
      </c>
      <c r="L107" s="86"/>
      <c r="M107" s="50">
        <v>6.1831102732999996</v>
      </c>
      <c r="N107" s="51">
        <v>9.5881005475999999</v>
      </c>
      <c r="O107" s="51">
        <v>3.8535705623999998</v>
      </c>
      <c r="P107" s="51">
        <v>4.5482656772999999</v>
      </c>
      <c r="Q107" s="51">
        <v>4.0770856360999996</v>
      </c>
      <c r="R107" s="51">
        <f t="shared" si="13"/>
        <v>4.5482656772999999</v>
      </c>
      <c r="S107" s="52">
        <f t="shared" si="14"/>
        <v>5.6500265393399998</v>
      </c>
      <c r="T107" s="86"/>
      <c r="U107" s="50">
        <v>7.6909189278000003</v>
      </c>
      <c r="V107" s="51">
        <v>10.105405249</v>
      </c>
      <c r="W107" s="51">
        <v>4.8686175255000004</v>
      </c>
      <c r="X107" s="51">
        <v>6.9619229582999997</v>
      </c>
      <c r="Y107" s="51">
        <v>6.4314177793000002</v>
      </c>
      <c r="Z107" s="51">
        <f t="shared" si="15"/>
        <v>6.9619229582999997</v>
      </c>
      <c r="AA107" s="52">
        <f t="shared" si="16"/>
        <v>7.2116564879799991</v>
      </c>
      <c r="AB107" s="86"/>
      <c r="AC107" s="56">
        <v>0.49837610945999999</v>
      </c>
      <c r="AD107" s="57">
        <v>0.36360743239999999</v>
      </c>
      <c r="AE107" s="57">
        <v>0.49023009810000001</v>
      </c>
      <c r="AF107" s="57">
        <v>0.44360655457999998</v>
      </c>
      <c r="AG107" s="57">
        <v>0.47473383720000001</v>
      </c>
      <c r="AH107" s="57">
        <f t="shared" si="17"/>
        <v>0.47473383720000001</v>
      </c>
      <c r="AI107" s="58">
        <f t="shared" si="18"/>
        <v>0.45411080634800005</v>
      </c>
      <c r="AJ107" s="86"/>
      <c r="AK107" s="50">
        <v>0.68955078559000005</v>
      </c>
      <c r="AL107" s="51">
        <v>1.1739528428999999</v>
      </c>
      <c r="AM107" s="51">
        <v>0.69847706410999999</v>
      </c>
      <c r="AN107" s="51">
        <v>1.1121282098</v>
      </c>
      <c r="AO107" s="51">
        <v>0.99691668679000001</v>
      </c>
      <c r="AP107" s="51">
        <f t="shared" si="19"/>
        <v>1.1739528428999999</v>
      </c>
      <c r="AQ107" s="60">
        <f t="shared" si="20"/>
        <v>0.84919653529466321</v>
      </c>
      <c r="AR107" s="52">
        <f t="shared" si="21"/>
        <v>0.93420511783799987</v>
      </c>
      <c r="AS107" s="86"/>
      <c r="AT107" s="50">
        <v>0.92408012456999999</v>
      </c>
      <c r="AU107" s="51">
        <v>1.4446327329999999</v>
      </c>
      <c r="AV107" s="51">
        <v>0.79773679851000001</v>
      </c>
      <c r="AW107" s="51">
        <v>0.96856425414000002</v>
      </c>
      <c r="AX107" s="51">
        <v>0.86822531671000003</v>
      </c>
      <c r="AY107" s="51">
        <f t="shared" si="22"/>
        <v>0.92408012456999999</v>
      </c>
      <c r="AZ107" s="52">
        <f t="shared" si="23"/>
        <v>1.0006478453859999</v>
      </c>
      <c r="BA107" s="86"/>
      <c r="BB107" s="64">
        <v>1.7422956838000001</v>
      </c>
      <c r="BC107" s="65">
        <v>1.7849082659</v>
      </c>
      <c r="BD107" s="65">
        <v>1.8110769644</v>
      </c>
      <c r="BE107" s="65">
        <v>1.7757493885</v>
      </c>
      <c r="BF107" s="65">
        <v>1.8386429955000001</v>
      </c>
      <c r="BG107" s="65">
        <f t="shared" si="24"/>
        <v>1.7849082659</v>
      </c>
      <c r="BH107" s="66">
        <f t="shared" si="25"/>
        <v>1.79053465962</v>
      </c>
      <c r="BI107" s="86"/>
    </row>
    <row r="108" spans="1:61" s="1" customFormat="1" ht="15.5" x14ac:dyDescent="0.35">
      <c r="A108" s="32"/>
      <c r="B108" s="67" t="s">
        <v>165</v>
      </c>
      <c r="C108" s="89" t="s">
        <v>547</v>
      </c>
      <c r="D108" s="84" t="s">
        <v>900</v>
      </c>
      <c r="E108" s="84" t="s">
        <v>1155</v>
      </c>
      <c r="F108" s="84" t="s">
        <v>1156</v>
      </c>
      <c r="G108" s="89" t="s">
        <v>1204</v>
      </c>
      <c r="H108" s="89" t="s">
        <v>1280</v>
      </c>
      <c r="I108" s="89" t="s">
        <v>29</v>
      </c>
      <c r="J108" s="90">
        <v>366761.25</v>
      </c>
      <c r="K108" s="90">
        <v>341570.25</v>
      </c>
      <c r="L108" s="86"/>
      <c r="M108" s="68">
        <v>18.226796363999998</v>
      </c>
      <c r="N108" s="69">
        <v>14.047176761999999</v>
      </c>
      <c r="O108" s="69">
        <v>12.035752407</v>
      </c>
      <c r="P108" s="69">
        <v>15.473551961</v>
      </c>
      <c r="Q108" s="69">
        <v>15.137170396</v>
      </c>
      <c r="R108" s="69">
        <f t="shared" si="13"/>
        <v>15.137170396</v>
      </c>
      <c r="S108" s="70">
        <f t="shared" si="14"/>
        <v>14.984089578000001</v>
      </c>
      <c r="T108" s="86"/>
      <c r="U108" s="68">
        <v>1.3479718541000001</v>
      </c>
      <c r="V108" s="69">
        <v>1.8131256254000001</v>
      </c>
      <c r="W108" s="69">
        <v>1.6169827124</v>
      </c>
      <c r="X108" s="69">
        <v>1.7122535231</v>
      </c>
      <c r="Y108" s="69">
        <v>1.6775354363999999</v>
      </c>
      <c r="Z108" s="69">
        <f t="shared" si="15"/>
        <v>1.6775354363999999</v>
      </c>
      <c r="AA108" s="70">
        <f t="shared" si="16"/>
        <v>1.6335738302800002</v>
      </c>
      <c r="AB108" s="86"/>
      <c r="AC108" s="71">
        <v>0.12253821787999999</v>
      </c>
      <c r="AD108" s="72">
        <v>8.2083806667000006E-2</v>
      </c>
      <c r="AE108" s="72">
        <v>0.1110347951</v>
      </c>
      <c r="AF108" s="72">
        <v>0.16918860898999999</v>
      </c>
      <c r="AG108" s="72">
        <v>0.1723005494</v>
      </c>
      <c r="AH108" s="72">
        <f t="shared" si="17"/>
        <v>0.12253821787999999</v>
      </c>
      <c r="AI108" s="73">
        <f t="shared" si="18"/>
        <v>0.13142919560739999</v>
      </c>
      <c r="AJ108" s="86"/>
      <c r="AK108" s="68">
        <v>0.24363505055000001</v>
      </c>
      <c r="AL108" s="69">
        <v>0.34457606605000002</v>
      </c>
      <c r="AM108" s="69">
        <v>0.34705507454000001</v>
      </c>
      <c r="AN108" s="69">
        <v>0.37982098976000001</v>
      </c>
      <c r="AO108" s="69">
        <v>0.37156401171999998</v>
      </c>
      <c r="AP108" s="69">
        <f t="shared" si="19"/>
        <v>0.37982098976000001</v>
      </c>
      <c r="AQ108" s="74">
        <f t="shared" si="20"/>
        <v>0.97826086956063851</v>
      </c>
      <c r="AR108" s="70">
        <f t="shared" si="21"/>
        <v>0.33733023852399996</v>
      </c>
      <c r="AS108" s="86"/>
      <c r="AT108" s="68">
        <v>0.13954458538</v>
      </c>
      <c r="AU108" s="69">
        <v>0.17157884715999999</v>
      </c>
      <c r="AV108" s="69">
        <v>0.14403497567000001</v>
      </c>
      <c r="AW108" s="69">
        <v>0.13093043443999999</v>
      </c>
      <c r="AX108" s="69">
        <v>0.12808412064999999</v>
      </c>
      <c r="AY108" s="69">
        <f t="shared" si="22"/>
        <v>0.13954458538</v>
      </c>
      <c r="AZ108" s="70">
        <f t="shared" si="23"/>
        <v>0.14283459265999998</v>
      </c>
      <c r="BA108" s="86"/>
      <c r="BB108" s="75"/>
      <c r="BC108" s="76"/>
      <c r="BD108" s="76"/>
      <c r="BE108" s="76">
        <v>0.94239608111999995</v>
      </c>
      <c r="BF108" s="76">
        <v>0.92787890040999998</v>
      </c>
      <c r="BG108" s="76">
        <f t="shared" si="24"/>
        <v>0.93513749076499997</v>
      </c>
      <c r="BH108" s="77">
        <f t="shared" si="25"/>
        <v>0.93513749076499997</v>
      </c>
      <c r="BI108" s="86"/>
    </row>
    <row r="109" spans="1:61" s="1" customFormat="1" ht="15.5" x14ac:dyDescent="0.35">
      <c r="A109" s="32"/>
      <c r="B109" s="46" t="s">
        <v>166</v>
      </c>
      <c r="C109" s="91" t="s">
        <v>548</v>
      </c>
      <c r="D109" s="85" t="s">
        <v>901</v>
      </c>
      <c r="E109" s="85" t="s">
        <v>1155</v>
      </c>
      <c r="F109" s="85" t="s">
        <v>1156</v>
      </c>
      <c r="G109" s="91" t="s">
        <v>1164</v>
      </c>
      <c r="H109" s="91" t="s">
        <v>420</v>
      </c>
      <c r="I109" s="91" t="s">
        <v>422</v>
      </c>
      <c r="J109" s="92">
        <v>9071506.0068999995</v>
      </c>
      <c r="K109" s="92">
        <v>4074265.0068999999</v>
      </c>
      <c r="L109" s="86"/>
      <c r="M109" s="50">
        <v>-19.880448099999999</v>
      </c>
      <c r="N109" s="51">
        <v>-5.6546654502000004</v>
      </c>
      <c r="O109" s="51">
        <v>-1.2693820048</v>
      </c>
      <c r="P109" s="51">
        <v>-4.9250105331</v>
      </c>
      <c r="Q109" s="51">
        <v>-3.5364613078999998</v>
      </c>
      <c r="R109" s="51">
        <f t="shared" si="13"/>
        <v>-4.9250105331</v>
      </c>
      <c r="S109" s="52" t="str">
        <f t="shared" si="14"/>
        <v>-x-</v>
      </c>
      <c r="T109" s="86"/>
      <c r="U109" s="50">
        <v>7.4068508917000004</v>
      </c>
      <c r="V109" s="51">
        <v>7.3100189700999998</v>
      </c>
      <c r="W109" s="51">
        <v>4.4236011211999999</v>
      </c>
      <c r="X109" s="51">
        <v>5.2668499838000002</v>
      </c>
      <c r="Y109" s="51">
        <v>4.4773018280999999</v>
      </c>
      <c r="Z109" s="51">
        <f t="shared" si="15"/>
        <v>5.2668499838000002</v>
      </c>
      <c r="AA109" s="52">
        <f t="shared" si="16"/>
        <v>5.7769245589800002</v>
      </c>
      <c r="AB109" s="86"/>
      <c r="AC109" s="56">
        <v>0.60871178596999997</v>
      </c>
      <c r="AD109" s="57">
        <v>0.59711925978000002</v>
      </c>
      <c r="AE109" s="57">
        <v>0.81408948798000003</v>
      </c>
      <c r="AF109" s="57">
        <v>0.57365765533000002</v>
      </c>
      <c r="AG109" s="57">
        <v>0.65203355356000003</v>
      </c>
      <c r="AH109" s="57">
        <f t="shared" si="17"/>
        <v>0.60871178596999997</v>
      </c>
      <c r="AI109" s="58">
        <f t="shared" si="18"/>
        <v>0.64912234852399997</v>
      </c>
      <c r="AJ109" s="86"/>
      <c r="AK109" s="50">
        <v>1.0408795825999999</v>
      </c>
      <c r="AL109" s="51">
        <v>0.98037980556000004</v>
      </c>
      <c r="AM109" s="51">
        <v>0.29956134263</v>
      </c>
      <c r="AN109" s="51">
        <v>0.82649388890999997</v>
      </c>
      <c r="AO109" s="51">
        <v>0.59347358542999995</v>
      </c>
      <c r="AP109" s="51">
        <f t="shared" si="19"/>
        <v>1.0408795825999999</v>
      </c>
      <c r="AQ109" s="60">
        <f t="shared" si="20"/>
        <v>0.5701654594353458</v>
      </c>
      <c r="AR109" s="52">
        <f t="shared" si="21"/>
        <v>0.74815764102600002</v>
      </c>
      <c r="AS109" s="86"/>
      <c r="AT109" s="50">
        <v>0.58590031166000001</v>
      </c>
      <c r="AU109" s="51">
        <v>0.46262431047000002</v>
      </c>
      <c r="AV109" s="51">
        <v>9.9332233561999994E-2</v>
      </c>
      <c r="AW109" s="51">
        <v>0.50791173633999998</v>
      </c>
      <c r="AX109" s="51">
        <v>0.36471195163999998</v>
      </c>
      <c r="AY109" s="51">
        <f t="shared" si="22"/>
        <v>0.46262431047000002</v>
      </c>
      <c r="AZ109" s="52">
        <f t="shared" si="23"/>
        <v>0.40409610873439999</v>
      </c>
      <c r="BA109" s="86"/>
      <c r="BB109" s="64">
        <v>0.23992456465000001</v>
      </c>
      <c r="BC109" s="65">
        <v>0.38950442242</v>
      </c>
      <c r="BD109" s="65">
        <v>0.40674367874</v>
      </c>
      <c r="BE109" s="65">
        <v>1.342841771</v>
      </c>
      <c r="BF109" s="65">
        <v>1.5850821849000001</v>
      </c>
      <c r="BG109" s="65">
        <f t="shared" si="24"/>
        <v>0.40674367874</v>
      </c>
      <c r="BH109" s="66">
        <f t="shared" si="25"/>
        <v>0.79281932434200009</v>
      </c>
      <c r="BI109" s="86"/>
    </row>
    <row r="110" spans="1:61" s="1" customFormat="1" ht="15.5" x14ac:dyDescent="0.35">
      <c r="A110" s="32"/>
      <c r="B110" s="67" t="s">
        <v>167</v>
      </c>
      <c r="C110" s="89" t="s">
        <v>549</v>
      </c>
      <c r="D110" s="84" t="s">
        <v>902</v>
      </c>
      <c r="E110" s="84" t="s">
        <v>1155</v>
      </c>
      <c r="F110" s="84" t="s">
        <v>1156</v>
      </c>
      <c r="G110" s="89" t="s">
        <v>1205</v>
      </c>
      <c r="H110" s="89" t="s">
        <v>42</v>
      </c>
      <c r="I110" s="89" t="s">
        <v>42</v>
      </c>
      <c r="J110" s="90">
        <v>3299221.1844000001</v>
      </c>
      <c r="K110" s="90">
        <v>2123061.1844000001</v>
      </c>
      <c r="L110" s="86"/>
      <c r="M110" s="68">
        <v>14.530336348000001</v>
      </c>
      <c r="N110" s="69">
        <v>15.063648421</v>
      </c>
      <c r="O110" s="69">
        <v>13.456391737000001</v>
      </c>
      <c r="P110" s="69">
        <v>27.676486714999999</v>
      </c>
      <c r="Q110" s="69">
        <v>29.587443667999999</v>
      </c>
      <c r="R110" s="69">
        <f t="shared" si="13"/>
        <v>15.063648421</v>
      </c>
      <c r="S110" s="70">
        <f t="shared" si="14"/>
        <v>20.062861377799997</v>
      </c>
      <c r="T110" s="86"/>
      <c r="U110" s="68">
        <v>4.1764315363</v>
      </c>
      <c r="V110" s="69">
        <v>5.4003106514999999</v>
      </c>
      <c r="W110" s="69">
        <v>4.3138759272999998</v>
      </c>
      <c r="X110" s="69">
        <v>5.5699834295999997</v>
      </c>
      <c r="Y110" s="69">
        <v>5.8194301688000003</v>
      </c>
      <c r="Z110" s="69">
        <f t="shared" si="15"/>
        <v>5.4003106514999999</v>
      </c>
      <c r="AA110" s="70">
        <f t="shared" si="16"/>
        <v>5.0560063426999999</v>
      </c>
      <c r="AB110" s="86"/>
      <c r="AC110" s="71">
        <v>0.55796971606000001</v>
      </c>
      <c r="AD110" s="72">
        <v>0.41788378945999999</v>
      </c>
      <c r="AE110" s="72">
        <v>0.52721746999999997</v>
      </c>
      <c r="AF110" s="72">
        <v>0.45074996972999998</v>
      </c>
      <c r="AG110" s="72">
        <v>0.43374830236</v>
      </c>
      <c r="AH110" s="72">
        <f t="shared" si="17"/>
        <v>0.45074996972999998</v>
      </c>
      <c r="AI110" s="73">
        <f t="shared" si="18"/>
        <v>0.47751384952200004</v>
      </c>
      <c r="AJ110" s="86"/>
      <c r="AK110" s="68">
        <v>0.74780842695000005</v>
      </c>
      <c r="AL110" s="69">
        <v>1.2679606413</v>
      </c>
      <c r="AM110" s="69">
        <v>0.89614856239999996</v>
      </c>
      <c r="AN110" s="69">
        <v>1.4074280787</v>
      </c>
      <c r="AO110" s="69">
        <v>1.5046056756999999</v>
      </c>
      <c r="AP110" s="69">
        <f t="shared" si="19"/>
        <v>1.5046056756999999</v>
      </c>
      <c r="AQ110" s="74">
        <f t="shared" si="20"/>
        <v>1</v>
      </c>
      <c r="AR110" s="70">
        <f t="shared" si="21"/>
        <v>1.16479027701</v>
      </c>
      <c r="AS110" s="86"/>
      <c r="AT110" s="68">
        <v>0.98084600064000005</v>
      </c>
      <c r="AU110" s="69">
        <v>1.562821969</v>
      </c>
      <c r="AV110" s="69">
        <v>1.0689494334</v>
      </c>
      <c r="AW110" s="69">
        <v>1.6235943104999999</v>
      </c>
      <c r="AX110" s="69">
        <v>1.73569737</v>
      </c>
      <c r="AY110" s="69">
        <f t="shared" si="22"/>
        <v>1.562821969</v>
      </c>
      <c r="AZ110" s="70">
        <f t="shared" si="23"/>
        <v>1.394381816708</v>
      </c>
      <c r="BA110" s="86"/>
      <c r="BB110" s="75"/>
      <c r="BC110" s="76"/>
      <c r="BD110" s="76"/>
      <c r="BE110" s="76"/>
      <c r="BF110" s="76">
        <v>1.0675240105999999</v>
      </c>
      <c r="BG110" s="76">
        <f t="shared" si="24"/>
        <v>1.0675240105999999</v>
      </c>
      <c r="BH110" s="77">
        <f t="shared" si="25"/>
        <v>1.0675240105999999</v>
      </c>
      <c r="BI110" s="86"/>
    </row>
    <row r="111" spans="1:61" s="1" customFormat="1" ht="15.5" x14ac:dyDescent="0.35">
      <c r="A111" s="32"/>
      <c r="B111" s="46" t="s">
        <v>168</v>
      </c>
      <c r="C111" s="91" t="s">
        <v>550</v>
      </c>
      <c r="D111" s="85" t="s">
        <v>903</v>
      </c>
      <c r="E111" s="85" t="s">
        <v>1155</v>
      </c>
      <c r="F111" s="85" t="s">
        <v>1156</v>
      </c>
      <c r="G111" s="91" t="s">
        <v>1206</v>
      </c>
      <c r="H111" s="91" t="s">
        <v>420</v>
      </c>
      <c r="I111" s="91" t="s">
        <v>436</v>
      </c>
      <c r="J111" s="92">
        <v>10133646.6</v>
      </c>
      <c r="K111" s="92">
        <v>4719795.5999999996</v>
      </c>
      <c r="L111" s="86"/>
      <c r="M111" s="50">
        <v>7.2950947397999997</v>
      </c>
      <c r="N111" s="51">
        <v>8.2582090663999992</v>
      </c>
      <c r="O111" s="51">
        <v>27.939698110999998</v>
      </c>
      <c r="P111" s="51">
        <v>3834.7147825000002</v>
      </c>
      <c r="Q111" s="51">
        <v>3988.1033738000001</v>
      </c>
      <c r="R111" s="51">
        <f t="shared" si="13"/>
        <v>27.939698110999998</v>
      </c>
      <c r="S111" s="52">
        <f t="shared" si="14"/>
        <v>14.497667305733332</v>
      </c>
      <c r="T111" s="86"/>
      <c r="U111" s="50">
        <v>4.0941937483000004</v>
      </c>
      <c r="V111" s="51">
        <v>4.442818741</v>
      </c>
      <c r="W111" s="51">
        <v>4.5240081879999998</v>
      </c>
      <c r="X111" s="51">
        <v>4.9930192865</v>
      </c>
      <c r="Y111" s="51">
        <v>5.0840939672000003</v>
      </c>
      <c r="Z111" s="51">
        <f t="shared" si="15"/>
        <v>4.5240081879999998</v>
      </c>
      <c r="AA111" s="52">
        <f t="shared" si="16"/>
        <v>4.6276267862000005</v>
      </c>
      <c r="AB111" s="86"/>
      <c r="AC111" s="56">
        <v>0.50550289161999995</v>
      </c>
      <c r="AD111" s="57">
        <v>0.51641766573000003</v>
      </c>
      <c r="AE111" s="57">
        <v>0.57354515951999996</v>
      </c>
      <c r="AF111" s="57">
        <v>0.62555288163</v>
      </c>
      <c r="AG111" s="57">
        <v>0.61632168644999996</v>
      </c>
      <c r="AH111" s="57">
        <f t="shared" si="17"/>
        <v>0.57354515951999996</v>
      </c>
      <c r="AI111" s="58">
        <f t="shared" si="18"/>
        <v>0.56746805699000002</v>
      </c>
      <c r="AJ111" s="86"/>
      <c r="AK111" s="50">
        <v>0.93279723489999999</v>
      </c>
      <c r="AL111" s="51">
        <v>1.0184419291</v>
      </c>
      <c r="AM111" s="51">
        <v>0.69054299761000004</v>
      </c>
      <c r="AN111" s="51">
        <v>0.66282678971999998</v>
      </c>
      <c r="AO111" s="51">
        <v>0.68933986131000002</v>
      </c>
      <c r="AP111" s="51">
        <f t="shared" si="19"/>
        <v>1.0184419291</v>
      </c>
      <c r="AQ111" s="60">
        <f t="shared" si="20"/>
        <v>0.67685730684632317</v>
      </c>
      <c r="AR111" s="52">
        <f t="shared" si="21"/>
        <v>0.79878976252800005</v>
      </c>
      <c r="AS111" s="86"/>
      <c r="AT111" s="50">
        <v>0.64973547926999997</v>
      </c>
      <c r="AU111" s="51">
        <v>0.88315439888000002</v>
      </c>
      <c r="AV111" s="51">
        <v>0.58499108828000002</v>
      </c>
      <c r="AW111" s="51">
        <v>0.54949316852999996</v>
      </c>
      <c r="AX111" s="51">
        <v>0.57147289527</v>
      </c>
      <c r="AY111" s="51">
        <f t="shared" si="22"/>
        <v>0.58499108828000002</v>
      </c>
      <c r="AZ111" s="52">
        <f t="shared" si="23"/>
        <v>0.64776940604599997</v>
      </c>
      <c r="BA111" s="86"/>
      <c r="BB111" s="64">
        <v>1.1871721049999999</v>
      </c>
      <c r="BC111" s="65">
        <v>1.1700469165</v>
      </c>
      <c r="BD111" s="65">
        <v>1.1975667219999999</v>
      </c>
      <c r="BE111" s="65">
        <v>0.95296028897999996</v>
      </c>
      <c r="BF111" s="65">
        <v>1.0521551837000001</v>
      </c>
      <c r="BG111" s="65">
        <f t="shared" si="24"/>
        <v>1.1700469165</v>
      </c>
      <c r="BH111" s="66">
        <f t="shared" si="25"/>
        <v>1.111980243236</v>
      </c>
      <c r="BI111" s="86"/>
    </row>
    <row r="112" spans="1:61" s="1" customFormat="1" ht="15.5" x14ac:dyDescent="0.35">
      <c r="A112" s="32"/>
      <c r="B112" s="67" t="s">
        <v>169</v>
      </c>
      <c r="C112" s="89" t="s">
        <v>551</v>
      </c>
      <c r="D112" s="84" t="s">
        <v>904</v>
      </c>
      <c r="E112" s="84" t="s">
        <v>1155</v>
      </c>
      <c r="F112" s="84" t="s">
        <v>1156</v>
      </c>
      <c r="G112" s="89" t="s">
        <v>1162</v>
      </c>
      <c r="H112" s="89" t="s">
        <v>420</v>
      </c>
      <c r="I112" s="89" t="s">
        <v>13</v>
      </c>
      <c r="J112" s="90">
        <v>783249.83958000003</v>
      </c>
      <c r="K112" s="90">
        <v>885687.83958000003</v>
      </c>
      <c r="L112" s="86"/>
      <c r="M112" s="68">
        <v>4.3037296303000003</v>
      </c>
      <c r="N112" s="69">
        <v>6.0190581914000001</v>
      </c>
      <c r="O112" s="69">
        <v>5.9453890182000002</v>
      </c>
      <c r="P112" s="69">
        <v>6.7635722817000001</v>
      </c>
      <c r="Q112" s="69">
        <v>6.2133442488000004</v>
      </c>
      <c r="R112" s="69">
        <f t="shared" si="13"/>
        <v>6.0190581914000001</v>
      </c>
      <c r="S112" s="70">
        <f t="shared" si="14"/>
        <v>5.8490186740799999</v>
      </c>
      <c r="T112" s="86"/>
      <c r="U112" s="68">
        <v>2.8430564585</v>
      </c>
      <c r="V112" s="69">
        <v>3.6254222588</v>
      </c>
      <c r="W112" s="69">
        <v>3.2273122188999999</v>
      </c>
      <c r="X112" s="69">
        <v>3.4220812935999998</v>
      </c>
      <c r="Y112" s="69">
        <v>3.1094175357</v>
      </c>
      <c r="Z112" s="69">
        <f t="shared" si="15"/>
        <v>3.2273122188999999</v>
      </c>
      <c r="AA112" s="70">
        <f t="shared" si="16"/>
        <v>3.2454579530999998</v>
      </c>
      <c r="AB112" s="86"/>
      <c r="AC112" s="71">
        <v>0.32403355473000001</v>
      </c>
      <c r="AD112" s="72">
        <v>0.21691179116000001</v>
      </c>
      <c r="AE112" s="72">
        <v>0.23483809020999999</v>
      </c>
      <c r="AF112" s="72">
        <v>0.23291305916999999</v>
      </c>
      <c r="AG112" s="72">
        <v>0.24847821758999999</v>
      </c>
      <c r="AH112" s="72">
        <f t="shared" si="17"/>
        <v>0.23483809020999999</v>
      </c>
      <c r="AI112" s="73">
        <f t="shared" si="18"/>
        <v>0.251434942572</v>
      </c>
      <c r="AJ112" s="86"/>
      <c r="AK112" s="68">
        <v>1.1306041371</v>
      </c>
      <c r="AL112" s="69">
        <v>1.4952040284999999</v>
      </c>
      <c r="AM112" s="69">
        <v>0.95641246344999997</v>
      </c>
      <c r="AN112" s="69">
        <v>0.96250018324999997</v>
      </c>
      <c r="AO112" s="69">
        <v>0.88419916709000002</v>
      </c>
      <c r="AP112" s="69">
        <f t="shared" si="19"/>
        <v>1.4952040284999999</v>
      </c>
      <c r="AQ112" s="74">
        <f t="shared" si="20"/>
        <v>0.59135686517447084</v>
      </c>
      <c r="AR112" s="70">
        <f t="shared" si="21"/>
        <v>1.085783995878</v>
      </c>
      <c r="AS112" s="86"/>
      <c r="AT112" s="68">
        <v>0.30746288465999999</v>
      </c>
      <c r="AU112" s="69">
        <v>0.62350721203000004</v>
      </c>
      <c r="AV112" s="69">
        <v>0.47354405443000003</v>
      </c>
      <c r="AW112" s="69">
        <v>0.45469614259000002</v>
      </c>
      <c r="AX112" s="69">
        <v>0.41770584312999998</v>
      </c>
      <c r="AY112" s="69">
        <f t="shared" si="22"/>
        <v>0.45469614259000002</v>
      </c>
      <c r="AZ112" s="70">
        <f t="shared" si="23"/>
        <v>0.45538322736800002</v>
      </c>
      <c r="BA112" s="86"/>
      <c r="BB112" s="75">
        <v>1.2141701487000001</v>
      </c>
      <c r="BC112" s="76">
        <v>1.3136007655999999</v>
      </c>
      <c r="BD112" s="76">
        <v>1.3584107983</v>
      </c>
      <c r="BE112" s="76">
        <v>1.1851412285</v>
      </c>
      <c r="BF112" s="76">
        <v>0.9459345643</v>
      </c>
      <c r="BG112" s="76">
        <f t="shared" si="24"/>
        <v>1.2141701487000001</v>
      </c>
      <c r="BH112" s="77">
        <f t="shared" si="25"/>
        <v>1.20345150108</v>
      </c>
      <c r="BI112" s="86"/>
    </row>
    <row r="113" spans="1:61" s="1" customFormat="1" ht="15.5" x14ac:dyDescent="0.35">
      <c r="A113" s="32"/>
      <c r="B113" s="46" t="s">
        <v>170</v>
      </c>
      <c r="C113" s="91" t="s">
        <v>552</v>
      </c>
      <c r="D113" s="85" t="s">
        <v>905</v>
      </c>
      <c r="E113" s="85" t="s">
        <v>1155</v>
      </c>
      <c r="F113" s="85" t="s">
        <v>1156</v>
      </c>
      <c r="G113" s="91" t="s">
        <v>1204</v>
      </c>
      <c r="H113" s="91" t="s">
        <v>1280</v>
      </c>
      <c r="I113" s="91" t="s">
        <v>29</v>
      </c>
      <c r="J113" s="92">
        <v>3130590.3793000001</v>
      </c>
      <c r="K113" s="92">
        <v>2054821.3792999999</v>
      </c>
      <c r="L113" s="86"/>
      <c r="M113" s="50">
        <v>17.45137926</v>
      </c>
      <c r="N113" s="51">
        <v>21.380811601000001</v>
      </c>
      <c r="O113" s="51">
        <v>12.436232938</v>
      </c>
      <c r="P113" s="51">
        <v>14.344979424</v>
      </c>
      <c r="Q113" s="51">
        <v>16.534413314999998</v>
      </c>
      <c r="R113" s="51">
        <f t="shared" si="13"/>
        <v>16.534413314999998</v>
      </c>
      <c r="S113" s="52">
        <f t="shared" si="14"/>
        <v>16.429563307599999</v>
      </c>
      <c r="T113" s="86"/>
      <c r="U113" s="50">
        <v>6.8985541792999996</v>
      </c>
      <c r="V113" s="51">
        <v>7.5422927045000003</v>
      </c>
      <c r="W113" s="51">
        <v>5.7506394286000004</v>
      </c>
      <c r="X113" s="51">
        <v>5.8667978849000004</v>
      </c>
      <c r="Y113" s="51">
        <v>6.4252429110999998</v>
      </c>
      <c r="Z113" s="51">
        <f t="shared" si="15"/>
        <v>6.4252429110999998</v>
      </c>
      <c r="AA113" s="52">
        <f t="shared" si="16"/>
        <v>6.4967054216799998</v>
      </c>
      <c r="AB113" s="86"/>
      <c r="AC113" s="56">
        <v>0.36655130271000003</v>
      </c>
      <c r="AD113" s="57">
        <v>0.33961065053</v>
      </c>
      <c r="AE113" s="57">
        <v>0.48554551681000002</v>
      </c>
      <c r="AF113" s="57">
        <v>0.45797140811999998</v>
      </c>
      <c r="AG113" s="57">
        <v>0.42297906862000001</v>
      </c>
      <c r="AH113" s="57">
        <f t="shared" si="17"/>
        <v>0.42297906862000001</v>
      </c>
      <c r="AI113" s="58">
        <f t="shared" si="18"/>
        <v>0.41453158935800005</v>
      </c>
      <c r="AJ113" s="86"/>
      <c r="AK113" s="50">
        <v>1.3591292232000001</v>
      </c>
      <c r="AL113" s="51">
        <v>1.6947650080000001</v>
      </c>
      <c r="AM113" s="51">
        <v>1.0604753626000001</v>
      </c>
      <c r="AN113" s="51">
        <v>1.3907455187</v>
      </c>
      <c r="AO113" s="51">
        <v>1.6030110982000001</v>
      </c>
      <c r="AP113" s="51">
        <f t="shared" si="19"/>
        <v>1.6947650080000001</v>
      </c>
      <c r="AQ113" s="60">
        <f t="shared" si="20"/>
        <v>0.9458603939974668</v>
      </c>
      <c r="AR113" s="52">
        <f t="shared" si="21"/>
        <v>1.42162524214</v>
      </c>
      <c r="AS113" s="86"/>
      <c r="AT113" s="50">
        <v>0.37760901701999999</v>
      </c>
      <c r="AU113" s="51">
        <v>0.44527611121999999</v>
      </c>
      <c r="AV113" s="51">
        <v>0.26548196043</v>
      </c>
      <c r="AW113" s="51">
        <v>0.32427755740000003</v>
      </c>
      <c r="AX113" s="51">
        <v>0.37377112955000003</v>
      </c>
      <c r="AY113" s="51">
        <f t="shared" si="22"/>
        <v>0.37377112955000003</v>
      </c>
      <c r="AZ113" s="52">
        <f t="shared" si="23"/>
        <v>0.357283155124</v>
      </c>
      <c r="BA113" s="86"/>
      <c r="BB113" s="64">
        <v>0.68828068054000002</v>
      </c>
      <c r="BC113" s="65">
        <v>0.79115547899000005</v>
      </c>
      <c r="BD113" s="65">
        <v>0.75026442223000001</v>
      </c>
      <c r="BE113" s="65">
        <v>1.3769890191</v>
      </c>
      <c r="BF113" s="65">
        <v>1.4072570435</v>
      </c>
      <c r="BG113" s="65">
        <f t="shared" si="24"/>
        <v>0.79115547899000005</v>
      </c>
      <c r="BH113" s="66">
        <f t="shared" si="25"/>
        <v>1.0027893288720002</v>
      </c>
      <c r="BI113" s="86"/>
    </row>
    <row r="114" spans="1:61" s="1" customFormat="1" ht="15.5" x14ac:dyDescent="0.35">
      <c r="A114" s="32"/>
      <c r="B114" s="67" t="s">
        <v>171</v>
      </c>
      <c r="C114" s="89" t="s">
        <v>553</v>
      </c>
      <c r="D114" s="84" t="s">
        <v>906</v>
      </c>
      <c r="E114" s="84" t="s">
        <v>1155</v>
      </c>
      <c r="F114" s="84" t="s">
        <v>1156</v>
      </c>
      <c r="G114" s="89" t="s">
        <v>1168</v>
      </c>
      <c r="H114" s="89" t="s">
        <v>1231</v>
      </c>
      <c r="I114" s="89" t="s">
        <v>423</v>
      </c>
      <c r="J114" s="90">
        <v>7690004.9347000001</v>
      </c>
      <c r="K114" s="90">
        <v>6621950.9347000001</v>
      </c>
      <c r="L114" s="86"/>
      <c r="M114" s="68">
        <v>12.272907457000001</v>
      </c>
      <c r="N114" s="69">
        <v>10.872327301</v>
      </c>
      <c r="O114" s="69">
        <v>7.2135947325999998</v>
      </c>
      <c r="P114" s="69">
        <v>9.2973500876999999</v>
      </c>
      <c r="Q114" s="69">
        <v>8.4018546117999993</v>
      </c>
      <c r="R114" s="69">
        <f t="shared" si="13"/>
        <v>9.2973500876999999</v>
      </c>
      <c r="S114" s="70">
        <f t="shared" si="14"/>
        <v>9.6116068380199984</v>
      </c>
      <c r="T114" s="86"/>
      <c r="U114" s="68">
        <v>6.3507464424000002</v>
      </c>
      <c r="V114" s="69">
        <v>8.3609542911000005</v>
      </c>
      <c r="W114" s="69">
        <v>5.8518452657999998</v>
      </c>
      <c r="X114" s="69">
        <v>7.7460681079000002</v>
      </c>
      <c r="Y114" s="69">
        <v>7.0948989966999996</v>
      </c>
      <c r="Z114" s="69">
        <f t="shared" si="15"/>
        <v>7.0948989966999996</v>
      </c>
      <c r="AA114" s="70">
        <f t="shared" si="16"/>
        <v>7.0809026207799999</v>
      </c>
      <c r="AB114" s="86"/>
      <c r="AC114" s="71">
        <v>0.37881454138999998</v>
      </c>
      <c r="AD114" s="72">
        <v>0.25795644689000002</v>
      </c>
      <c r="AE114" s="72">
        <v>0.26196691628000002</v>
      </c>
      <c r="AF114" s="72">
        <v>0.27983348441</v>
      </c>
      <c r="AG114" s="72">
        <v>0.30069074141000002</v>
      </c>
      <c r="AH114" s="72">
        <f t="shared" si="17"/>
        <v>0.27983348441</v>
      </c>
      <c r="AI114" s="73">
        <f t="shared" si="18"/>
        <v>0.29585242607599999</v>
      </c>
      <c r="AJ114" s="86"/>
      <c r="AK114" s="68">
        <v>1.8063276923</v>
      </c>
      <c r="AL114" s="69">
        <v>1.9794193213</v>
      </c>
      <c r="AM114" s="69">
        <v>2.2831464670999999</v>
      </c>
      <c r="AN114" s="69">
        <v>3.8232591673999998</v>
      </c>
      <c r="AO114" s="69">
        <v>3.4550132419000001</v>
      </c>
      <c r="AP114" s="69">
        <f t="shared" si="19"/>
        <v>3.8232591673999998</v>
      </c>
      <c r="AQ114" s="74">
        <f t="shared" si="20"/>
        <v>0.90368271953940682</v>
      </c>
      <c r="AR114" s="70">
        <f t="shared" si="21"/>
        <v>2.6694331779999998</v>
      </c>
      <c r="AS114" s="86"/>
      <c r="AT114" s="68">
        <v>1.0783689175</v>
      </c>
      <c r="AU114" s="69">
        <v>1.5305939453999999</v>
      </c>
      <c r="AV114" s="69">
        <v>1.3752550204</v>
      </c>
      <c r="AW114" s="69">
        <v>1.6897940120999999</v>
      </c>
      <c r="AX114" s="69">
        <v>1.5270376483000001</v>
      </c>
      <c r="AY114" s="69">
        <f t="shared" si="22"/>
        <v>1.5270376483000001</v>
      </c>
      <c r="AZ114" s="70">
        <f t="shared" si="23"/>
        <v>1.44020990874</v>
      </c>
      <c r="BA114" s="86"/>
      <c r="BB114" s="75">
        <v>1.341330658</v>
      </c>
      <c r="BC114" s="76">
        <v>1.3855420528</v>
      </c>
      <c r="BD114" s="76">
        <v>1.3368126861</v>
      </c>
      <c r="BE114" s="76">
        <v>1.1288217419</v>
      </c>
      <c r="BF114" s="76">
        <v>1.0833931693000001</v>
      </c>
      <c r="BG114" s="76">
        <f t="shared" si="24"/>
        <v>1.3368126861</v>
      </c>
      <c r="BH114" s="77">
        <f t="shared" si="25"/>
        <v>1.25518006162</v>
      </c>
      <c r="BI114" s="86"/>
    </row>
    <row r="115" spans="1:61" s="1" customFormat="1" ht="15.5" x14ac:dyDescent="0.35">
      <c r="A115" s="32"/>
      <c r="B115" s="46" t="s">
        <v>172</v>
      </c>
      <c r="C115" s="91" t="s">
        <v>554</v>
      </c>
      <c r="D115" s="85" t="s">
        <v>907</v>
      </c>
      <c r="E115" s="85" t="s">
        <v>1155</v>
      </c>
      <c r="F115" s="85" t="s">
        <v>1156</v>
      </c>
      <c r="G115" s="91" t="s">
        <v>1207</v>
      </c>
      <c r="H115" s="91" t="s">
        <v>1281</v>
      </c>
      <c r="I115" s="91" t="s">
        <v>432</v>
      </c>
      <c r="J115" s="92"/>
      <c r="K115" s="92">
        <v>272231.57303999999</v>
      </c>
      <c r="L115" s="86"/>
      <c r="M115" s="50">
        <v>2.3996347777999998</v>
      </c>
      <c r="N115" s="51"/>
      <c r="O115" s="51"/>
      <c r="P115" s="51"/>
      <c r="Q115" s="51"/>
      <c r="R115" s="51">
        <f t="shared" si="13"/>
        <v>2.3996347777999998</v>
      </c>
      <c r="S115" s="52">
        <f t="shared" si="14"/>
        <v>2.3996347777999998</v>
      </c>
      <c r="T115" s="86"/>
      <c r="U115" s="50">
        <v>2.3043143653999998</v>
      </c>
      <c r="V115" s="51"/>
      <c r="W115" s="51"/>
      <c r="X115" s="51"/>
      <c r="Y115" s="51"/>
      <c r="Z115" s="51">
        <f t="shared" si="15"/>
        <v>2.3043143653999998</v>
      </c>
      <c r="AA115" s="52">
        <f t="shared" si="16"/>
        <v>2.3043143653999998</v>
      </c>
      <c r="AB115" s="86"/>
      <c r="AC115" s="56">
        <v>0.12744740365000001</v>
      </c>
      <c r="AD115" s="57"/>
      <c r="AE115" s="57"/>
      <c r="AF115" s="57"/>
      <c r="AG115" s="57"/>
      <c r="AH115" s="57">
        <f t="shared" si="17"/>
        <v>0.12744740365000001</v>
      </c>
      <c r="AI115" s="58">
        <f t="shared" si="18"/>
        <v>0.12744740365000001</v>
      </c>
      <c r="AJ115" s="86"/>
      <c r="AK115" s="50">
        <v>0.46427513552999999</v>
      </c>
      <c r="AL115" s="51"/>
      <c r="AM115" s="51"/>
      <c r="AN115" s="51"/>
      <c r="AO115" s="51"/>
      <c r="AP115" s="51">
        <f t="shared" si="19"/>
        <v>0.46427513552999999</v>
      </c>
      <c r="AQ115" s="60">
        <f t="shared" si="20"/>
        <v>0</v>
      </c>
      <c r="AR115" s="52">
        <f t="shared" si="21"/>
        <v>0.46427513552999999</v>
      </c>
      <c r="AS115" s="86"/>
      <c r="AT115" s="50">
        <v>0.47507435565</v>
      </c>
      <c r="AU115" s="51"/>
      <c r="AV115" s="51"/>
      <c r="AW115" s="51"/>
      <c r="AX115" s="51"/>
      <c r="AY115" s="51">
        <f t="shared" si="22"/>
        <v>0.47507435565</v>
      </c>
      <c r="AZ115" s="52">
        <f t="shared" si="23"/>
        <v>0.47507435565</v>
      </c>
      <c r="BA115" s="86"/>
      <c r="BB115" s="64">
        <v>0.42221777873999999</v>
      </c>
      <c r="BC115" s="65">
        <v>0.34783642112000002</v>
      </c>
      <c r="BD115" s="65">
        <v>0.41135295667999999</v>
      </c>
      <c r="BE115" s="65">
        <v>0.13408707395</v>
      </c>
      <c r="BF115" s="65">
        <v>6.6735905405999996E-2</v>
      </c>
      <c r="BG115" s="65">
        <f t="shared" si="24"/>
        <v>0.34783642112000002</v>
      </c>
      <c r="BH115" s="66">
        <f t="shared" si="25"/>
        <v>0.27644602717919997</v>
      </c>
      <c r="BI115" s="86"/>
    </row>
    <row r="116" spans="1:61" s="1" customFormat="1" ht="15.5" x14ac:dyDescent="0.35">
      <c r="A116" s="32"/>
      <c r="B116" s="67" t="s">
        <v>173</v>
      </c>
      <c r="C116" s="89" t="s">
        <v>555</v>
      </c>
      <c r="D116" s="84" t="s">
        <v>908</v>
      </c>
      <c r="E116" s="84" t="s">
        <v>1155</v>
      </c>
      <c r="F116" s="84" t="s">
        <v>1156</v>
      </c>
      <c r="G116" s="89" t="s">
        <v>1208</v>
      </c>
      <c r="H116" s="89" t="s">
        <v>420</v>
      </c>
      <c r="I116" s="89" t="s">
        <v>437</v>
      </c>
      <c r="J116" s="90">
        <v>118092.28564</v>
      </c>
      <c r="K116" s="90">
        <v>45028.285640000002</v>
      </c>
      <c r="L116" s="86"/>
      <c r="M116" s="68">
        <v>-1.7896756561</v>
      </c>
      <c r="N116" s="69">
        <v>-1.7264135479</v>
      </c>
      <c r="O116" s="69">
        <v>-2.3658255480000001</v>
      </c>
      <c r="P116" s="69">
        <v>-99.325139888999999</v>
      </c>
      <c r="Q116" s="69">
        <v>-95.919706521999998</v>
      </c>
      <c r="R116" s="69">
        <f t="shared" si="13"/>
        <v>-2.3658255480000001</v>
      </c>
      <c r="S116" s="70" t="str">
        <f t="shared" si="14"/>
        <v>-x-</v>
      </c>
      <c r="T116" s="86"/>
      <c r="U116" s="68">
        <v>-0.86763153866999998</v>
      </c>
      <c r="V116" s="69">
        <v>-3.7096308963000002</v>
      </c>
      <c r="W116" s="69">
        <v>3.6070662243</v>
      </c>
      <c r="X116" s="69">
        <v>1.9597046793999999</v>
      </c>
      <c r="Y116" s="69">
        <v>1.9335301204999999</v>
      </c>
      <c r="Z116" s="69">
        <f t="shared" si="15"/>
        <v>1.9335301204999999</v>
      </c>
      <c r="AA116" s="70">
        <f t="shared" si="16"/>
        <v>2.5001003414</v>
      </c>
      <c r="AB116" s="86"/>
      <c r="AC116" s="71">
        <v>0.37671056031</v>
      </c>
      <c r="AD116" s="72">
        <v>0.49524646654999999</v>
      </c>
      <c r="AE116" s="72">
        <v>0.63932486852000003</v>
      </c>
      <c r="AF116" s="72">
        <v>0.70597023792000002</v>
      </c>
      <c r="AG116" s="72">
        <v>0.71315961455999999</v>
      </c>
      <c r="AH116" s="72">
        <f t="shared" si="17"/>
        <v>0.63932486852000003</v>
      </c>
      <c r="AI116" s="73">
        <f t="shared" si="18"/>
        <v>0.58608234957200001</v>
      </c>
      <c r="AJ116" s="86"/>
      <c r="AK116" s="68">
        <v>-1.0055313023000001</v>
      </c>
      <c r="AL116" s="69">
        <v>-0.44859740491</v>
      </c>
      <c r="AM116" s="69">
        <v>-0.159026837</v>
      </c>
      <c r="AN116" s="69">
        <v>-0.18885707400000001</v>
      </c>
      <c r="AO116" s="69">
        <v>-0.18238197432</v>
      </c>
      <c r="AP116" s="69">
        <f t="shared" si="19"/>
        <v>-0.159026837</v>
      </c>
      <c r="AQ116" s="74">
        <f t="shared" si="20"/>
        <v>1.1468628676806292</v>
      </c>
      <c r="AR116" s="70" t="str">
        <f t="shared" si="21"/>
        <v>-x-</v>
      </c>
      <c r="AS116" s="86"/>
      <c r="AT116" s="68">
        <v>1.2246923253999999</v>
      </c>
      <c r="AU116" s="69">
        <v>0.75329904505</v>
      </c>
      <c r="AV116" s="69">
        <v>0.25325528393000002</v>
      </c>
      <c r="AW116" s="69">
        <v>0.20185587153000001</v>
      </c>
      <c r="AX116" s="69">
        <v>0.19493509879000001</v>
      </c>
      <c r="AY116" s="69">
        <f t="shared" si="22"/>
        <v>0.25325528393000002</v>
      </c>
      <c r="AZ116" s="70">
        <f t="shared" si="23"/>
        <v>0.52560752493999996</v>
      </c>
      <c r="BA116" s="86"/>
      <c r="BB116" s="75"/>
      <c r="BC116" s="76"/>
      <c r="BD116" s="76"/>
      <c r="BE116" s="76">
        <v>1.6076324791000001</v>
      </c>
      <c r="BF116" s="76">
        <v>1.4965639028</v>
      </c>
      <c r="BG116" s="76">
        <f t="shared" si="24"/>
        <v>1.55209819095</v>
      </c>
      <c r="BH116" s="77">
        <f t="shared" si="25"/>
        <v>1.55209819095</v>
      </c>
      <c r="BI116" s="86"/>
    </row>
    <row r="117" spans="1:61" s="1" customFormat="1" ht="15.5" x14ac:dyDescent="0.35">
      <c r="A117" s="32"/>
      <c r="B117" s="46" t="s">
        <v>174</v>
      </c>
      <c r="C117" s="91" t="s">
        <v>556</v>
      </c>
      <c r="D117" s="85" t="s">
        <v>909</v>
      </c>
      <c r="E117" s="85" t="s">
        <v>1155</v>
      </c>
      <c r="F117" s="85" t="s">
        <v>1156</v>
      </c>
      <c r="G117" s="91" t="s">
        <v>1209</v>
      </c>
      <c r="H117" s="91" t="s">
        <v>420</v>
      </c>
      <c r="I117" s="91" t="s">
        <v>428</v>
      </c>
      <c r="J117" s="92">
        <v>24507.940600000002</v>
      </c>
      <c r="K117" s="92">
        <v>28940.940600000002</v>
      </c>
      <c r="L117" s="86"/>
      <c r="M117" s="50">
        <v>-204.61637868</v>
      </c>
      <c r="N117" s="51">
        <v>-12.658602063</v>
      </c>
      <c r="O117" s="51">
        <v>-43.488614437000003</v>
      </c>
      <c r="P117" s="51">
        <v>-101.02511633</v>
      </c>
      <c r="Q117" s="51">
        <v>-95.514655445000002</v>
      </c>
      <c r="R117" s="51">
        <f t="shared" si="13"/>
        <v>-95.514655445000002</v>
      </c>
      <c r="S117" s="52" t="str">
        <f t="shared" si="14"/>
        <v>-x-</v>
      </c>
      <c r="T117" s="86"/>
      <c r="U117" s="50">
        <v>40.450972022999999</v>
      </c>
      <c r="V117" s="51">
        <v>-37.641034875000003</v>
      </c>
      <c r="W117" s="51">
        <v>212.56041496</v>
      </c>
      <c r="X117" s="51">
        <v>40.711680016000003</v>
      </c>
      <c r="Y117" s="51">
        <v>38.114993157000001</v>
      </c>
      <c r="Z117" s="51">
        <f t="shared" si="15"/>
        <v>40.450972022999999</v>
      </c>
      <c r="AA117" s="52">
        <f t="shared" si="16"/>
        <v>39.759215065333329</v>
      </c>
      <c r="AB117" s="86"/>
      <c r="AC117" s="56">
        <v>2.1691114139999999E-2</v>
      </c>
      <c r="AD117" s="57">
        <v>3.9630278833E-2</v>
      </c>
      <c r="AE117" s="57">
        <v>1.3797488284999999E-2</v>
      </c>
      <c r="AF117" s="57">
        <v>0</v>
      </c>
      <c r="AG117" s="57">
        <v>0</v>
      </c>
      <c r="AH117" s="57">
        <f t="shared" si="17"/>
        <v>1.3797488284999999E-2</v>
      </c>
      <c r="AI117" s="58">
        <f t="shared" si="18"/>
        <v>1.5023776251600002E-2</v>
      </c>
      <c r="AJ117" s="86"/>
      <c r="AK117" s="50">
        <v>-1391.3913749999999</v>
      </c>
      <c r="AL117" s="51">
        <v>-12.531921316</v>
      </c>
      <c r="AM117" s="51">
        <v>39.817952532</v>
      </c>
      <c r="AN117" s="51">
        <v>32.187813091000002</v>
      </c>
      <c r="AO117" s="51">
        <v>30.432114196000001</v>
      </c>
      <c r="AP117" s="51">
        <f t="shared" si="19"/>
        <v>39.817952532</v>
      </c>
      <c r="AQ117" s="60">
        <f t="shared" si="20"/>
        <v>0.76428124152147203</v>
      </c>
      <c r="AR117" s="52" t="str">
        <f t="shared" si="21"/>
        <v>-x-</v>
      </c>
      <c r="AS117" s="86"/>
      <c r="AT117" s="50">
        <v>5.6971701299999999</v>
      </c>
      <c r="AU117" s="51">
        <v>7.9081288863000001</v>
      </c>
      <c r="AV117" s="51">
        <v>8.3770559518999992</v>
      </c>
      <c r="AW117" s="51">
        <v>3.8494228181999999</v>
      </c>
      <c r="AX117" s="51">
        <v>3.6394543008000002</v>
      </c>
      <c r="AY117" s="51">
        <f t="shared" si="22"/>
        <v>5.6971701299999999</v>
      </c>
      <c r="AZ117" s="52">
        <f t="shared" si="23"/>
        <v>5.8942464174399998</v>
      </c>
      <c r="BA117" s="86"/>
      <c r="BB117" s="64">
        <v>0.21927267267</v>
      </c>
      <c r="BC117" s="65">
        <v>0.21376792082000001</v>
      </c>
      <c r="BD117" s="65">
        <v>0.13544730456000001</v>
      </c>
      <c r="BE117" s="65">
        <v>0.19894707258</v>
      </c>
      <c r="BF117" s="65">
        <v>0.22172524004999999</v>
      </c>
      <c r="BG117" s="65">
        <f t="shared" si="24"/>
        <v>0.21376792082000001</v>
      </c>
      <c r="BH117" s="66">
        <f t="shared" si="25"/>
        <v>0.19783204213599997</v>
      </c>
      <c r="BI117" s="86"/>
    </row>
    <row r="118" spans="1:61" s="1" customFormat="1" ht="15.5" x14ac:dyDescent="0.35">
      <c r="A118" s="32"/>
      <c r="B118" s="67" t="s">
        <v>175</v>
      </c>
      <c r="C118" s="89" t="s">
        <v>557</v>
      </c>
      <c r="D118" s="84" t="s">
        <v>910</v>
      </c>
      <c r="E118" s="84" t="s">
        <v>1155</v>
      </c>
      <c r="F118" s="84" t="s">
        <v>1156</v>
      </c>
      <c r="G118" s="89" t="s">
        <v>1200</v>
      </c>
      <c r="H118" s="89" t="s">
        <v>1284</v>
      </c>
      <c r="I118" s="89" t="s">
        <v>15</v>
      </c>
      <c r="J118" s="90">
        <v>27781399.920000002</v>
      </c>
      <c r="K118" s="90">
        <v>5926690.9199999999</v>
      </c>
      <c r="L118" s="86"/>
      <c r="M118" s="68">
        <v>12.59900873</v>
      </c>
      <c r="N118" s="69">
        <v>11.504852518</v>
      </c>
      <c r="O118" s="69">
        <v>3.2622971208</v>
      </c>
      <c r="P118" s="69">
        <v>8.3237278052000008</v>
      </c>
      <c r="Q118" s="69">
        <v>6.6903925378000002</v>
      </c>
      <c r="R118" s="69">
        <f t="shared" si="13"/>
        <v>8.3237278052000008</v>
      </c>
      <c r="S118" s="70">
        <f t="shared" si="14"/>
        <v>8.4760557423599998</v>
      </c>
      <c r="T118" s="86"/>
      <c r="U118" s="68">
        <v>6.3369387524</v>
      </c>
      <c r="V118" s="69">
        <v>5.7344407398000001</v>
      </c>
      <c r="W118" s="69">
        <v>4.2996438375999997</v>
      </c>
      <c r="X118" s="69">
        <v>5.1823864448999997</v>
      </c>
      <c r="Y118" s="69">
        <v>4.9258421374000001</v>
      </c>
      <c r="Z118" s="69">
        <f t="shared" si="15"/>
        <v>5.1823864448999997</v>
      </c>
      <c r="AA118" s="70">
        <f t="shared" si="16"/>
        <v>5.2958503824200003</v>
      </c>
      <c r="AB118" s="86"/>
      <c r="AC118" s="71">
        <v>0.79000449054999999</v>
      </c>
      <c r="AD118" s="72">
        <v>0.73478893473999995</v>
      </c>
      <c r="AE118" s="72">
        <v>0.87167648763000005</v>
      </c>
      <c r="AF118" s="72">
        <v>0.78144065002999996</v>
      </c>
      <c r="AG118" s="72">
        <v>0.81645609886000003</v>
      </c>
      <c r="AH118" s="72">
        <f t="shared" si="17"/>
        <v>0.79000449054999999</v>
      </c>
      <c r="AI118" s="73">
        <f t="shared" si="18"/>
        <v>0.79887333236199998</v>
      </c>
      <c r="AJ118" s="86"/>
      <c r="AK118" s="68">
        <v>1.3437172862</v>
      </c>
      <c r="AL118" s="69">
        <v>2.3932736763000002</v>
      </c>
      <c r="AM118" s="69">
        <v>0.86055536622999995</v>
      </c>
      <c r="AN118" s="69">
        <v>1.7971982204000001</v>
      </c>
      <c r="AO118" s="69">
        <v>1.4445404564</v>
      </c>
      <c r="AP118" s="69">
        <f t="shared" si="19"/>
        <v>2.3932736763000002</v>
      </c>
      <c r="AQ118" s="74">
        <f t="shared" si="20"/>
        <v>0.6035834809470092</v>
      </c>
      <c r="AR118" s="70">
        <f t="shared" si="21"/>
        <v>1.567857001106</v>
      </c>
      <c r="AS118" s="86"/>
      <c r="AT118" s="68">
        <v>0.51069880054000005</v>
      </c>
      <c r="AU118" s="69">
        <v>0.74082727099000001</v>
      </c>
      <c r="AV118" s="69">
        <v>0.29875627052999998</v>
      </c>
      <c r="AW118" s="69">
        <v>0.64000832214000003</v>
      </c>
      <c r="AX118" s="69">
        <v>0.51442178346</v>
      </c>
      <c r="AY118" s="69">
        <f t="shared" si="22"/>
        <v>0.51442178346</v>
      </c>
      <c r="AZ118" s="70">
        <f t="shared" si="23"/>
        <v>0.54094248953199997</v>
      </c>
      <c r="BA118" s="86"/>
      <c r="BB118" s="75">
        <v>1.4190890172999999</v>
      </c>
      <c r="BC118" s="76">
        <v>1.4442303395</v>
      </c>
      <c r="BD118" s="76">
        <v>1.4559363829</v>
      </c>
      <c r="BE118" s="76">
        <v>1.8116799549</v>
      </c>
      <c r="BF118" s="76">
        <v>1.7443734108</v>
      </c>
      <c r="BG118" s="76">
        <f t="shared" si="24"/>
        <v>1.4559363829</v>
      </c>
      <c r="BH118" s="77">
        <f t="shared" si="25"/>
        <v>1.5750618210799998</v>
      </c>
      <c r="BI118" s="86"/>
    </row>
    <row r="119" spans="1:61" s="1" customFormat="1" ht="15.5" x14ac:dyDescent="0.35">
      <c r="A119" s="32"/>
      <c r="B119" s="46" t="s">
        <v>176</v>
      </c>
      <c r="C119" s="91" t="s">
        <v>558</v>
      </c>
      <c r="D119" s="85" t="s">
        <v>911</v>
      </c>
      <c r="E119" s="85" t="s">
        <v>1155</v>
      </c>
      <c r="F119" s="85" t="s">
        <v>1156</v>
      </c>
      <c r="G119" s="91" t="s">
        <v>1161</v>
      </c>
      <c r="H119" s="91" t="s">
        <v>1276</v>
      </c>
      <c r="I119" s="91" t="s">
        <v>17</v>
      </c>
      <c r="J119" s="92">
        <v>16626951.119999999</v>
      </c>
      <c r="K119" s="92">
        <v>8706951.1199999992</v>
      </c>
      <c r="L119" s="86"/>
      <c r="M119" s="50">
        <v>6.8798200710000001</v>
      </c>
      <c r="N119" s="51">
        <v>7.5827415036000003</v>
      </c>
      <c r="O119" s="51">
        <v>10.376165027000001</v>
      </c>
      <c r="P119" s="51">
        <v>7.7394214255999998</v>
      </c>
      <c r="Q119" s="51">
        <v>8.4431296088999996</v>
      </c>
      <c r="R119" s="51">
        <f t="shared" si="13"/>
        <v>7.7394214255999998</v>
      </c>
      <c r="S119" s="52">
        <f t="shared" si="14"/>
        <v>8.2042555272200008</v>
      </c>
      <c r="T119" s="86"/>
      <c r="U119" s="50">
        <v>5.2254149739000004</v>
      </c>
      <c r="V119" s="51">
        <v>5.1827559524</v>
      </c>
      <c r="W119" s="51">
        <v>6.6182006619999996</v>
      </c>
      <c r="X119" s="51">
        <v>5.9728013294000002</v>
      </c>
      <c r="Y119" s="51">
        <v>6.2110388942999997</v>
      </c>
      <c r="Z119" s="51">
        <f t="shared" si="15"/>
        <v>5.9728013294000002</v>
      </c>
      <c r="AA119" s="52">
        <f t="shared" si="16"/>
        <v>5.8420423624</v>
      </c>
      <c r="AB119" s="86"/>
      <c r="AC119" s="56">
        <v>0.43521789102000003</v>
      </c>
      <c r="AD119" s="57">
        <v>0.42781066164999998</v>
      </c>
      <c r="AE119" s="57">
        <v>0.43356107570000002</v>
      </c>
      <c r="AF119" s="57">
        <v>0.49519738343000003</v>
      </c>
      <c r="AG119" s="57">
        <v>0.52227727032000004</v>
      </c>
      <c r="AH119" s="57">
        <f t="shared" si="17"/>
        <v>0.43521789102000003</v>
      </c>
      <c r="AI119" s="58">
        <f t="shared" si="18"/>
        <v>0.46281285642400005</v>
      </c>
      <c r="AJ119" s="86"/>
      <c r="AK119" s="50">
        <v>2.3677146911000002</v>
      </c>
      <c r="AL119" s="51">
        <v>2.4550990330000002</v>
      </c>
      <c r="AM119" s="51">
        <v>4.7164386487999996</v>
      </c>
      <c r="AN119" s="51">
        <v>3.6327122615</v>
      </c>
      <c r="AO119" s="51">
        <v>3.3215828571000001</v>
      </c>
      <c r="AP119" s="51">
        <f t="shared" si="19"/>
        <v>4.7164386487999996</v>
      </c>
      <c r="AQ119" s="60">
        <f t="shared" si="20"/>
        <v>0.70425655975512547</v>
      </c>
      <c r="AR119" s="52">
        <f t="shared" si="21"/>
        <v>3.2987094983</v>
      </c>
      <c r="AS119" s="86"/>
      <c r="AT119" s="50">
        <v>0.80871513947999996</v>
      </c>
      <c r="AU119" s="51">
        <v>0.84601194989999995</v>
      </c>
      <c r="AV119" s="51">
        <v>1.0178163593</v>
      </c>
      <c r="AW119" s="51">
        <v>0.74314580792999996</v>
      </c>
      <c r="AX119" s="51">
        <v>0.73816557584999998</v>
      </c>
      <c r="AY119" s="51">
        <f t="shared" si="22"/>
        <v>0.80871513947999996</v>
      </c>
      <c r="AZ119" s="52">
        <f t="shared" si="23"/>
        <v>0.83077096649199988</v>
      </c>
      <c r="BA119" s="86"/>
      <c r="BB119" s="64">
        <v>0.61384326396</v>
      </c>
      <c r="BC119" s="65">
        <v>0.58404591970999997</v>
      </c>
      <c r="BD119" s="65">
        <v>0.54553090662000003</v>
      </c>
      <c r="BE119" s="65">
        <v>0.19785906215999999</v>
      </c>
      <c r="BF119" s="65">
        <v>9.5519845307000001E-2</v>
      </c>
      <c r="BG119" s="65">
        <f t="shared" si="24"/>
        <v>0.54553090662000003</v>
      </c>
      <c r="BH119" s="66">
        <f t="shared" si="25"/>
        <v>0.40735979955140006</v>
      </c>
      <c r="BI119" s="86"/>
    </row>
    <row r="120" spans="1:61" s="1" customFormat="1" ht="15.5" x14ac:dyDescent="0.35">
      <c r="A120" s="32"/>
      <c r="B120" s="67" t="s">
        <v>177</v>
      </c>
      <c r="C120" s="89" t="s">
        <v>559</v>
      </c>
      <c r="D120" s="84" t="s">
        <v>912</v>
      </c>
      <c r="E120" s="84" t="s">
        <v>1155</v>
      </c>
      <c r="F120" s="84" t="s">
        <v>1156</v>
      </c>
      <c r="G120" s="89" t="s">
        <v>1161</v>
      </c>
      <c r="H120" s="89" t="s">
        <v>1276</v>
      </c>
      <c r="I120" s="89" t="s">
        <v>17</v>
      </c>
      <c r="J120" s="90">
        <v>1189414.6000000001</v>
      </c>
      <c r="K120" s="90">
        <v>1684737.6</v>
      </c>
      <c r="L120" s="86"/>
      <c r="M120" s="68">
        <v>36.933419540000003</v>
      </c>
      <c r="N120" s="69">
        <v>14.486131047000001</v>
      </c>
      <c r="O120" s="69">
        <v>28.356370148</v>
      </c>
      <c r="P120" s="69">
        <v>5.2165576478000002</v>
      </c>
      <c r="Q120" s="69">
        <v>5.3227797883000001</v>
      </c>
      <c r="R120" s="69">
        <f t="shared" si="13"/>
        <v>14.486131047000001</v>
      </c>
      <c r="S120" s="70">
        <f t="shared" si="14"/>
        <v>18.063051634219999</v>
      </c>
      <c r="T120" s="86"/>
      <c r="U120" s="68">
        <v>-85.045714695000001</v>
      </c>
      <c r="V120" s="69">
        <v>20.778375495999999</v>
      </c>
      <c r="W120" s="69">
        <v>2515.5353845999998</v>
      </c>
      <c r="X120" s="69">
        <v>3.8975060951999998</v>
      </c>
      <c r="Y120" s="69">
        <v>4.0108805687000002</v>
      </c>
      <c r="Z120" s="69">
        <f t="shared" si="15"/>
        <v>4.0108805687000002</v>
      </c>
      <c r="AA120" s="70">
        <f t="shared" si="16"/>
        <v>9.5622540533000002</v>
      </c>
      <c r="AB120" s="86"/>
      <c r="AC120" s="71">
        <v>0</v>
      </c>
      <c r="AD120" s="72">
        <v>0</v>
      </c>
      <c r="AE120" s="72">
        <v>0</v>
      </c>
      <c r="AF120" s="72">
        <v>0</v>
      </c>
      <c r="AG120" s="72">
        <v>0</v>
      </c>
      <c r="AH120" s="72">
        <f t="shared" si="17"/>
        <v>0</v>
      </c>
      <c r="AI120" s="73">
        <f t="shared" si="18"/>
        <v>0</v>
      </c>
      <c r="AJ120" s="86"/>
      <c r="AK120" s="68">
        <v>2.2345372280000002</v>
      </c>
      <c r="AL120" s="69">
        <v>2.0026596502</v>
      </c>
      <c r="AM120" s="69">
        <v>1.3098212069999999</v>
      </c>
      <c r="AN120" s="69">
        <v>1.0649219392</v>
      </c>
      <c r="AO120" s="69">
        <v>1.0866064092000001</v>
      </c>
      <c r="AP120" s="69">
        <f t="shared" si="19"/>
        <v>2.2345372280000002</v>
      </c>
      <c r="AQ120" s="74">
        <f t="shared" si="20"/>
        <v>0.48627805148386632</v>
      </c>
      <c r="AR120" s="70">
        <f t="shared" si="21"/>
        <v>1.5397092867200002</v>
      </c>
      <c r="AS120" s="86"/>
      <c r="AT120" s="68">
        <v>4.7157823667000001</v>
      </c>
      <c r="AU120" s="69">
        <v>3.6130930872999998</v>
      </c>
      <c r="AV120" s="69">
        <v>2.4973510062000002</v>
      </c>
      <c r="AW120" s="69">
        <v>2.6611064800999999</v>
      </c>
      <c r="AX120" s="69">
        <v>2.7152932533</v>
      </c>
      <c r="AY120" s="69">
        <f t="shared" si="22"/>
        <v>2.7152932533</v>
      </c>
      <c r="AZ120" s="70">
        <f t="shared" si="23"/>
        <v>3.2405252387200001</v>
      </c>
      <c r="BA120" s="86"/>
      <c r="BB120" s="75">
        <v>0.80806893255000001</v>
      </c>
      <c r="BC120" s="76">
        <v>0.84412385257</v>
      </c>
      <c r="BD120" s="76">
        <v>0.80533439519000005</v>
      </c>
      <c r="BE120" s="76">
        <v>0.52736316002000005</v>
      </c>
      <c r="BF120" s="76">
        <v>0.38964969683</v>
      </c>
      <c r="BG120" s="76">
        <f t="shared" si="24"/>
        <v>0.80533439519000005</v>
      </c>
      <c r="BH120" s="77">
        <f t="shared" si="25"/>
        <v>0.67490800743199997</v>
      </c>
      <c r="BI120" s="86"/>
    </row>
    <row r="121" spans="1:61" s="1" customFormat="1" ht="15.5" x14ac:dyDescent="0.35">
      <c r="A121" s="32"/>
      <c r="B121" s="46" t="s">
        <v>178</v>
      </c>
      <c r="C121" s="91" t="s">
        <v>560</v>
      </c>
      <c r="D121" s="85" t="s">
        <v>913</v>
      </c>
      <c r="E121" s="85" t="s">
        <v>1155</v>
      </c>
      <c r="F121" s="85" t="s">
        <v>1156</v>
      </c>
      <c r="G121" s="91" t="s">
        <v>1210</v>
      </c>
      <c r="H121" s="91" t="s">
        <v>1280</v>
      </c>
      <c r="I121" s="91" t="s">
        <v>438</v>
      </c>
      <c r="J121" s="92">
        <v>34259.199999999997</v>
      </c>
      <c r="K121" s="92">
        <v>38190.199999999997</v>
      </c>
      <c r="L121" s="86"/>
      <c r="M121" s="50">
        <v>2.2834515365999999</v>
      </c>
      <c r="N121" s="51">
        <v>11.092083205</v>
      </c>
      <c r="O121" s="51">
        <v>-11.555346096999999</v>
      </c>
      <c r="P121" s="51">
        <v>-20.902547992999999</v>
      </c>
      <c r="Q121" s="51">
        <v>-13.329912739999999</v>
      </c>
      <c r="R121" s="51">
        <f t="shared" si="13"/>
        <v>-11.555346096999999</v>
      </c>
      <c r="S121" s="52">
        <f t="shared" si="14"/>
        <v>6.6877673707999996</v>
      </c>
      <c r="T121" s="86"/>
      <c r="U121" s="50">
        <v>1.9404267561999999</v>
      </c>
      <c r="V121" s="51">
        <v>3.2878903546</v>
      </c>
      <c r="W121" s="51">
        <v>-70.128406909000006</v>
      </c>
      <c r="X121" s="51">
        <v>-25.024508050000001</v>
      </c>
      <c r="Y121" s="51">
        <v>-15.321645796</v>
      </c>
      <c r="Z121" s="51">
        <f t="shared" si="15"/>
        <v>-15.321645796</v>
      </c>
      <c r="AA121" s="52">
        <f t="shared" si="16"/>
        <v>2.6141585554</v>
      </c>
      <c r="AB121" s="86"/>
      <c r="AC121" s="56">
        <v>0.38576818721</v>
      </c>
      <c r="AD121" s="57">
        <v>3.5635572271999999E-3</v>
      </c>
      <c r="AE121" s="57">
        <v>0</v>
      </c>
      <c r="AF121" s="57">
        <v>0</v>
      </c>
      <c r="AG121" s="57">
        <v>0</v>
      </c>
      <c r="AH121" s="57">
        <f t="shared" si="17"/>
        <v>0</v>
      </c>
      <c r="AI121" s="58">
        <f t="shared" si="18"/>
        <v>7.7866348887439998E-2</v>
      </c>
      <c r="AJ121" s="86"/>
      <c r="AK121" s="50">
        <v>1.2613392996999999</v>
      </c>
      <c r="AL121" s="51">
        <v>2.1544300004000001</v>
      </c>
      <c r="AM121" s="51">
        <v>1.4191032574</v>
      </c>
      <c r="AN121" s="51">
        <v>1.5190188717999999</v>
      </c>
      <c r="AO121" s="51">
        <v>0.96870434253000004</v>
      </c>
      <c r="AP121" s="51">
        <f t="shared" si="19"/>
        <v>2.1544300004000001</v>
      </c>
      <c r="AQ121" s="60">
        <f t="shared" si="20"/>
        <v>0.44963370466905239</v>
      </c>
      <c r="AR121" s="52">
        <f t="shared" si="21"/>
        <v>1.4645191543659999</v>
      </c>
      <c r="AS121" s="86"/>
      <c r="AT121" s="50">
        <v>0.13334652518000001</v>
      </c>
      <c r="AU121" s="51">
        <v>0.37713048952</v>
      </c>
      <c r="AV121" s="51">
        <v>3.2191687522999999</v>
      </c>
      <c r="AW121" s="51">
        <v>25.046340442999998</v>
      </c>
      <c r="AX121" s="51">
        <v>15.972480132999999</v>
      </c>
      <c r="AY121" s="51">
        <f t="shared" si="22"/>
        <v>3.2191687522999999</v>
      </c>
      <c r="AZ121" s="52">
        <f t="shared" si="23"/>
        <v>8.949693268599999</v>
      </c>
      <c r="BA121" s="86"/>
      <c r="BB121" s="64">
        <v>1.0649621632999999</v>
      </c>
      <c r="BC121" s="65">
        <v>0.76783082991999996</v>
      </c>
      <c r="BD121" s="65">
        <v>0.70853403681000005</v>
      </c>
      <c r="BE121" s="65">
        <v>0.38543484488000002</v>
      </c>
      <c r="BF121" s="65">
        <v>2.4418873817E-2</v>
      </c>
      <c r="BG121" s="65">
        <f t="shared" si="24"/>
        <v>0.70853403681000005</v>
      </c>
      <c r="BH121" s="66">
        <f t="shared" si="25"/>
        <v>0.59023614974540006</v>
      </c>
      <c r="BI121" s="86"/>
    </row>
    <row r="122" spans="1:61" s="1" customFormat="1" ht="15.5" x14ac:dyDescent="0.35">
      <c r="A122" s="32"/>
      <c r="B122" s="67" t="s">
        <v>179</v>
      </c>
      <c r="C122" s="89" t="s">
        <v>19</v>
      </c>
      <c r="D122" s="84" t="s">
        <v>914</v>
      </c>
      <c r="E122" s="84" t="s">
        <v>1155</v>
      </c>
      <c r="F122" s="84" t="s">
        <v>1156</v>
      </c>
      <c r="G122" s="89" t="s">
        <v>1211</v>
      </c>
      <c r="H122" s="89" t="s">
        <v>1286</v>
      </c>
      <c r="I122" s="89" t="s">
        <v>20</v>
      </c>
      <c r="J122" s="90">
        <v>58943076</v>
      </c>
      <c r="K122" s="90">
        <v>57098514</v>
      </c>
      <c r="L122" s="86"/>
      <c r="M122" s="68">
        <v>-11.02346992</v>
      </c>
      <c r="N122" s="69">
        <v>20.99195194</v>
      </c>
      <c r="O122" s="69">
        <v>21.512378908999999</v>
      </c>
      <c r="P122" s="69">
        <v>33.290326948000001</v>
      </c>
      <c r="Q122" s="69">
        <v>29.683248633000002</v>
      </c>
      <c r="R122" s="69">
        <f t="shared" si="13"/>
        <v>21.512378908999999</v>
      </c>
      <c r="S122" s="70">
        <f t="shared" si="14"/>
        <v>26.369476607500001</v>
      </c>
      <c r="T122" s="86"/>
      <c r="U122" s="68">
        <v>31.13419876</v>
      </c>
      <c r="V122" s="69">
        <v>7.7928164557999997</v>
      </c>
      <c r="W122" s="69">
        <v>8.7638095804000002</v>
      </c>
      <c r="X122" s="69">
        <v>13.75608722</v>
      </c>
      <c r="Y122" s="69">
        <v>12.307316917</v>
      </c>
      <c r="Z122" s="69">
        <f t="shared" si="15"/>
        <v>12.307316917</v>
      </c>
      <c r="AA122" s="70">
        <f t="shared" si="16"/>
        <v>14.750845786639999</v>
      </c>
      <c r="AB122" s="86"/>
      <c r="AC122" s="71">
        <v>0.61387697791999996</v>
      </c>
      <c r="AD122" s="72">
        <v>0.45932337455</v>
      </c>
      <c r="AE122" s="72">
        <v>0.27203184410999998</v>
      </c>
      <c r="AF122" s="72">
        <v>0.18225701590999999</v>
      </c>
      <c r="AG122" s="72">
        <v>0.19997570441000001</v>
      </c>
      <c r="AH122" s="72">
        <f t="shared" si="17"/>
        <v>0.27203184410999998</v>
      </c>
      <c r="AI122" s="73">
        <f t="shared" si="18"/>
        <v>0.34549298337999995</v>
      </c>
      <c r="AJ122" s="86"/>
      <c r="AK122" s="68">
        <v>0.78471609255999997</v>
      </c>
      <c r="AL122" s="69">
        <v>1.2192774244</v>
      </c>
      <c r="AM122" s="69">
        <v>2.1674235641999999</v>
      </c>
      <c r="AN122" s="69">
        <v>3.3785771202000001</v>
      </c>
      <c r="AO122" s="69">
        <v>3.012501044</v>
      </c>
      <c r="AP122" s="69">
        <f t="shared" si="19"/>
        <v>3.3785771202000001</v>
      </c>
      <c r="AQ122" s="74">
        <f t="shared" si="20"/>
        <v>0.89164785553915971</v>
      </c>
      <c r="AR122" s="70">
        <f t="shared" si="21"/>
        <v>2.1124990490719999</v>
      </c>
      <c r="AS122" s="86"/>
      <c r="AT122" s="68">
        <v>0.44832192826</v>
      </c>
      <c r="AU122" s="69">
        <v>0.62995431573000005</v>
      </c>
      <c r="AV122" s="69">
        <v>1.1652784979999999</v>
      </c>
      <c r="AW122" s="69">
        <v>1.5522769159000001</v>
      </c>
      <c r="AX122" s="69">
        <v>1.3840843833000001</v>
      </c>
      <c r="AY122" s="69">
        <f t="shared" si="22"/>
        <v>1.1652784979999999</v>
      </c>
      <c r="AZ122" s="70">
        <f t="shared" si="23"/>
        <v>1.0359832082380001</v>
      </c>
      <c r="BA122" s="86"/>
      <c r="BB122" s="75">
        <v>0.76517859060000004</v>
      </c>
      <c r="BC122" s="76">
        <v>0.88034809584999996</v>
      </c>
      <c r="BD122" s="76">
        <v>0.89870999179</v>
      </c>
      <c r="BE122" s="76">
        <v>0.11276360785</v>
      </c>
      <c r="BF122" s="76">
        <v>0.17642899828</v>
      </c>
      <c r="BG122" s="76">
        <f t="shared" si="24"/>
        <v>0.76517859060000004</v>
      </c>
      <c r="BH122" s="77">
        <f t="shared" si="25"/>
        <v>0.56668585687399997</v>
      </c>
      <c r="BI122" s="86"/>
    </row>
    <row r="123" spans="1:61" s="1" customFormat="1" ht="15.5" x14ac:dyDescent="0.35">
      <c r="A123" s="32"/>
      <c r="B123" s="46" t="s">
        <v>180</v>
      </c>
      <c r="C123" s="91" t="s">
        <v>561</v>
      </c>
      <c r="D123" s="85" t="s">
        <v>915</v>
      </c>
      <c r="E123" s="85" t="s">
        <v>1155</v>
      </c>
      <c r="F123" s="85" t="s">
        <v>1156</v>
      </c>
      <c r="G123" s="91" t="s">
        <v>1161</v>
      </c>
      <c r="H123" s="91" t="s">
        <v>1276</v>
      </c>
      <c r="I123" s="91" t="s">
        <v>17</v>
      </c>
      <c r="J123" s="92">
        <v>64171453.633000001</v>
      </c>
      <c r="K123" s="92">
        <v>28095856.633000001</v>
      </c>
      <c r="L123" s="86"/>
      <c r="M123" s="50">
        <v>7.8463161076999999</v>
      </c>
      <c r="N123" s="51">
        <v>11.358278475000001</v>
      </c>
      <c r="O123" s="51">
        <v>4.3663979886000002</v>
      </c>
      <c r="P123" s="51">
        <v>10.708852047000001</v>
      </c>
      <c r="Q123" s="51">
        <v>11.916890488</v>
      </c>
      <c r="R123" s="51">
        <f t="shared" si="13"/>
        <v>10.708852047000001</v>
      </c>
      <c r="S123" s="52">
        <f t="shared" si="14"/>
        <v>9.2393470212600004</v>
      </c>
      <c r="T123" s="86"/>
      <c r="U123" s="50">
        <v>6.3418347069000003</v>
      </c>
      <c r="V123" s="51">
        <v>7.1176232909000001</v>
      </c>
      <c r="W123" s="51">
        <v>6.3373896532999998</v>
      </c>
      <c r="X123" s="51">
        <v>6.9272386169000004</v>
      </c>
      <c r="Y123" s="51">
        <v>7.2307663810999996</v>
      </c>
      <c r="Z123" s="51">
        <f t="shared" si="15"/>
        <v>6.9272386169000004</v>
      </c>
      <c r="AA123" s="52">
        <f t="shared" si="16"/>
        <v>6.7909705298199992</v>
      </c>
      <c r="AB123" s="86"/>
      <c r="AC123" s="56">
        <v>0.57983117263999995</v>
      </c>
      <c r="AD123" s="57">
        <v>0.55978729882</v>
      </c>
      <c r="AE123" s="57">
        <v>0.64792647219999999</v>
      </c>
      <c r="AF123" s="57">
        <v>0.63693023837999996</v>
      </c>
      <c r="AG123" s="57">
        <v>0.61331670541000005</v>
      </c>
      <c r="AH123" s="57">
        <f t="shared" si="17"/>
        <v>0.61331670541000005</v>
      </c>
      <c r="AI123" s="58">
        <f t="shared" si="18"/>
        <v>0.60755837748999997</v>
      </c>
      <c r="AJ123" s="86"/>
      <c r="AK123" s="50">
        <v>1.6330693483000001</v>
      </c>
      <c r="AL123" s="51">
        <v>1.8075319513999999</v>
      </c>
      <c r="AM123" s="51">
        <v>0.96508122477000002</v>
      </c>
      <c r="AN123" s="51">
        <v>1.2352110686</v>
      </c>
      <c r="AO123" s="51">
        <v>1.3745520967</v>
      </c>
      <c r="AP123" s="51">
        <f t="shared" si="19"/>
        <v>1.8075319513999999</v>
      </c>
      <c r="AQ123" s="60">
        <f t="shared" si="20"/>
        <v>0.76045798008458931</v>
      </c>
      <c r="AR123" s="52">
        <f t="shared" si="21"/>
        <v>1.4030891379540003</v>
      </c>
      <c r="AS123" s="86"/>
      <c r="AT123" s="50">
        <v>0.63220825677000003</v>
      </c>
      <c r="AU123" s="51">
        <v>0.75407170803000001</v>
      </c>
      <c r="AV123" s="51">
        <v>0.49079070978</v>
      </c>
      <c r="AW123" s="51">
        <v>0.66910819174000002</v>
      </c>
      <c r="AX123" s="51">
        <v>0.74458858995999999</v>
      </c>
      <c r="AY123" s="51">
        <f t="shared" si="22"/>
        <v>0.66910819174000002</v>
      </c>
      <c r="AZ123" s="52">
        <f t="shared" si="23"/>
        <v>0.65815349125600009</v>
      </c>
      <c r="BA123" s="86"/>
      <c r="BB123" s="64">
        <v>0.91302496841000003</v>
      </c>
      <c r="BC123" s="65">
        <v>0.92806559399999999</v>
      </c>
      <c r="BD123" s="65">
        <v>0.92292156452999996</v>
      </c>
      <c r="BE123" s="65">
        <v>0.96200746510000001</v>
      </c>
      <c r="BF123" s="65">
        <v>0.90810408215000005</v>
      </c>
      <c r="BG123" s="65">
        <f t="shared" si="24"/>
        <v>0.92292156452999996</v>
      </c>
      <c r="BH123" s="66">
        <f t="shared" si="25"/>
        <v>0.9268247348380001</v>
      </c>
      <c r="BI123" s="86"/>
    </row>
    <row r="124" spans="1:61" s="1" customFormat="1" ht="15.5" x14ac:dyDescent="0.35">
      <c r="A124" s="32"/>
      <c r="B124" s="67" t="s">
        <v>181</v>
      </c>
      <c r="C124" s="89" t="s">
        <v>562</v>
      </c>
      <c r="D124" s="84" t="s">
        <v>916</v>
      </c>
      <c r="E124" s="84" t="s">
        <v>1155</v>
      </c>
      <c r="F124" s="84" t="s">
        <v>1156</v>
      </c>
      <c r="G124" s="89" t="s">
        <v>1161</v>
      </c>
      <c r="H124" s="89" t="s">
        <v>1276</v>
      </c>
      <c r="I124" s="89" t="s">
        <v>17</v>
      </c>
      <c r="J124" s="90">
        <v>18601426.175999999</v>
      </c>
      <c r="K124" s="90">
        <v>10871567.176000001</v>
      </c>
      <c r="L124" s="86"/>
      <c r="M124" s="68">
        <v>15.000607526</v>
      </c>
      <c r="N124" s="69">
        <v>10.699076510999999</v>
      </c>
      <c r="O124" s="69">
        <v>16.902331696000001</v>
      </c>
      <c r="P124" s="69">
        <v>13.066974904</v>
      </c>
      <c r="Q124" s="69">
        <v>12.313110967</v>
      </c>
      <c r="R124" s="69">
        <f t="shared" si="13"/>
        <v>13.066974904</v>
      </c>
      <c r="S124" s="70">
        <f t="shared" si="14"/>
        <v>13.596420320800002</v>
      </c>
      <c r="T124" s="86"/>
      <c r="U124" s="68">
        <v>10.439331273000001</v>
      </c>
      <c r="V124" s="69">
        <v>7.9091154604999998</v>
      </c>
      <c r="W124" s="69">
        <v>11.534426242</v>
      </c>
      <c r="X124" s="69">
        <v>9.3103800449000005</v>
      </c>
      <c r="Y124" s="69">
        <v>8.8615185076999996</v>
      </c>
      <c r="Z124" s="69">
        <f t="shared" si="15"/>
        <v>9.3103800449000005</v>
      </c>
      <c r="AA124" s="70">
        <f t="shared" si="16"/>
        <v>9.61095430562</v>
      </c>
      <c r="AB124" s="86"/>
      <c r="AC124" s="71">
        <v>0.21629752869999999</v>
      </c>
      <c r="AD124" s="72">
        <v>0.26641906583000002</v>
      </c>
      <c r="AE124" s="72">
        <v>0.27268145316999998</v>
      </c>
      <c r="AF124" s="72">
        <v>0.42265394808000001</v>
      </c>
      <c r="AG124" s="72">
        <v>0.44305513646</v>
      </c>
      <c r="AH124" s="72">
        <f t="shared" si="17"/>
        <v>0.27268145316999998</v>
      </c>
      <c r="AI124" s="73">
        <f t="shared" si="18"/>
        <v>0.32422142644800001</v>
      </c>
      <c r="AJ124" s="86"/>
      <c r="AK124" s="68">
        <v>5.7632046095999998</v>
      </c>
      <c r="AL124" s="69">
        <v>3.9229082434000002</v>
      </c>
      <c r="AM124" s="69">
        <v>4.3172886349999997</v>
      </c>
      <c r="AN124" s="69">
        <v>2.8950264019</v>
      </c>
      <c r="AO124" s="69">
        <v>2.7280056478999999</v>
      </c>
      <c r="AP124" s="69">
        <f t="shared" si="19"/>
        <v>5.7632046095999998</v>
      </c>
      <c r="AQ124" s="74">
        <f t="shared" si="20"/>
        <v>0.47334874131587346</v>
      </c>
      <c r="AR124" s="70">
        <f t="shared" si="21"/>
        <v>3.9252867075600006</v>
      </c>
      <c r="AS124" s="86"/>
      <c r="AT124" s="68">
        <v>2.5044369072000001</v>
      </c>
      <c r="AU124" s="69">
        <v>1.9502974149000001</v>
      </c>
      <c r="AV124" s="69">
        <v>2.2388666251</v>
      </c>
      <c r="AW124" s="69">
        <v>1.2675147314999999</v>
      </c>
      <c r="AX124" s="69">
        <v>1.1943888815999999</v>
      </c>
      <c r="AY124" s="69">
        <f t="shared" si="22"/>
        <v>1.9502974149000001</v>
      </c>
      <c r="AZ124" s="70">
        <f t="shared" si="23"/>
        <v>1.8311009120600001</v>
      </c>
      <c r="BA124" s="86"/>
      <c r="BB124" s="75">
        <v>0.12392642198000001</v>
      </c>
      <c r="BC124" s="76">
        <v>0.15663656820999999</v>
      </c>
      <c r="BD124" s="76">
        <v>0.16335432039</v>
      </c>
      <c r="BE124" s="76">
        <v>0.14151276734000001</v>
      </c>
      <c r="BF124" s="76">
        <v>-8.7087847592000001E-2</v>
      </c>
      <c r="BG124" s="76">
        <f t="shared" si="24"/>
        <v>0.14151276734000001</v>
      </c>
      <c r="BH124" s="77">
        <f t="shared" si="25"/>
        <v>0.14635751947999998</v>
      </c>
      <c r="BI124" s="86"/>
    </row>
    <row r="125" spans="1:61" s="1" customFormat="1" ht="15.5" x14ac:dyDescent="0.35">
      <c r="A125" s="32"/>
      <c r="B125" s="46" t="s">
        <v>182</v>
      </c>
      <c r="C125" s="91" t="s">
        <v>563</v>
      </c>
      <c r="D125" s="85" t="s">
        <v>917</v>
      </c>
      <c r="E125" s="85" t="s">
        <v>1155</v>
      </c>
      <c r="F125" s="85" t="s">
        <v>1156</v>
      </c>
      <c r="G125" s="91" t="s">
        <v>1161</v>
      </c>
      <c r="H125" s="91" t="s">
        <v>1276</v>
      </c>
      <c r="I125" s="91" t="s">
        <v>17</v>
      </c>
      <c r="J125" s="92">
        <v>70706250.150000006</v>
      </c>
      <c r="K125" s="92">
        <v>52167370.149999999</v>
      </c>
      <c r="L125" s="86"/>
      <c r="M125" s="50">
        <v>45.580242157999997</v>
      </c>
      <c r="N125" s="51">
        <v>98.929401451999993</v>
      </c>
      <c r="O125" s="51">
        <v>415.08524936999999</v>
      </c>
      <c r="P125" s="51">
        <v>33.437715623999999</v>
      </c>
      <c r="Q125" s="51">
        <v>45.119375443000003</v>
      </c>
      <c r="R125" s="51">
        <f t="shared" si="13"/>
        <v>45.580242157999997</v>
      </c>
      <c r="S125" s="52">
        <f t="shared" si="14"/>
        <v>41.379111074999997</v>
      </c>
      <c r="T125" s="86"/>
      <c r="U125" s="50">
        <v>16.663420028000001</v>
      </c>
      <c r="V125" s="51">
        <v>9.6242032216000002</v>
      </c>
      <c r="W125" s="51">
        <v>9.0125803400999995</v>
      </c>
      <c r="X125" s="51">
        <v>8.7907752057999993</v>
      </c>
      <c r="Y125" s="51">
        <v>10.86651492</v>
      </c>
      <c r="Z125" s="51">
        <f t="shared" si="15"/>
        <v>9.6242032216000002</v>
      </c>
      <c r="AA125" s="52">
        <f t="shared" si="16"/>
        <v>10.991498743100001</v>
      </c>
      <c r="AB125" s="86"/>
      <c r="AC125" s="56">
        <v>0.49452836620000001</v>
      </c>
      <c r="AD125" s="57">
        <v>0.47769897371999998</v>
      </c>
      <c r="AE125" s="57">
        <v>0.46088564838000001</v>
      </c>
      <c r="AF125" s="57">
        <v>0.33648352991000002</v>
      </c>
      <c r="AG125" s="57">
        <v>0.27316335559999999</v>
      </c>
      <c r="AH125" s="57">
        <f t="shared" si="17"/>
        <v>0.46088564838000001</v>
      </c>
      <c r="AI125" s="58">
        <f t="shared" si="18"/>
        <v>0.408551974762</v>
      </c>
      <c r="AJ125" s="86"/>
      <c r="AK125" s="50">
        <v>1.3795996951</v>
      </c>
      <c r="AL125" s="51">
        <v>1.7434188000999999</v>
      </c>
      <c r="AM125" s="51">
        <v>1.0755202203000001</v>
      </c>
      <c r="AN125" s="51">
        <v>1.9503678769999999</v>
      </c>
      <c r="AO125" s="51">
        <v>2.6317402027000001</v>
      </c>
      <c r="AP125" s="51">
        <f t="shared" si="19"/>
        <v>2.6317402027000001</v>
      </c>
      <c r="AQ125" s="60">
        <f t="shared" si="20"/>
        <v>1</v>
      </c>
      <c r="AR125" s="52">
        <f t="shared" si="21"/>
        <v>1.7561293590399998</v>
      </c>
      <c r="AS125" s="86"/>
      <c r="AT125" s="50">
        <v>2.7947429319000001</v>
      </c>
      <c r="AU125" s="51">
        <v>2.1341463522000002</v>
      </c>
      <c r="AV125" s="51">
        <v>1.5314132974000001</v>
      </c>
      <c r="AW125" s="51">
        <v>2.1017889857999998</v>
      </c>
      <c r="AX125" s="51">
        <v>2.8360611537999998</v>
      </c>
      <c r="AY125" s="51">
        <f t="shared" si="22"/>
        <v>2.1341463522000002</v>
      </c>
      <c r="AZ125" s="52">
        <f t="shared" si="23"/>
        <v>2.2796305442200002</v>
      </c>
      <c r="BA125" s="86"/>
      <c r="BB125" s="64">
        <v>0.64191385584000005</v>
      </c>
      <c r="BC125" s="65">
        <v>0.76944038376000001</v>
      </c>
      <c r="BD125" s="65">
        <v>0.73476822871000003</v>
      </c>
      <c r="BE125" s="65">
        <v>0.95703837830000005</v>
      </c>
      <c r="BF125" s="65">
        <v>0.90989351383999995</v>
      </c>
      <c r="BG125" s="65">
        <f t="shared" si="24"/>
        <v>0.76944038376000001</v>
      </c>
      <c r="BH125" s="66">
        <f t="shared" si="25"/>
        <v>0.80261087209000004</v>
      </c>
      <c r="BI125" s="86"/>
    </row>
    <row r="126" spans="1:61" s="1" customFormat="1" ht="15.5" x14ac:dyDescent="0.35">
      <c r="A126" s="32"/>
      <c r="B126" s="67" t="s">
        <v>183</v>
      </c>
      <c r="C126" s="89" t="s">
        <v>21</v>
      </c>
      <c r="D126" s="84" t="s">
        <v>918</v>
      </c>
      <c r="E126" s="84" t="s">
        <v>1155</v>
      </c>
      <c r="F126" s="84" t="s">
        <v>1156</v>
      </c>
      <c r="G126" s="89" t="s">
        <v>1161</v>
      </c>
      <c r="H126" s="89" t="s">
        <v>1276</v>
      </c>
      <c r="I126" s="89" t="s">
        <v>17</v>
      </c>
      <c r="J126" s="90">
        <v>66609373.085000001</v>
      </c>
      <c r="K126" s="90">
        <v>40151804.085000001</v>
      </c>
      <c r="L126" s="86"/>
      <c r="M126" s="68">
        <v>11.605867791</v>
      </c>
      <c r="N126" s="69">
        <v>10.784490830999999</v>
      </c>
      <c r="O126" s="69">
        <v>6.7686544776000002</v>
      </c>
      <c r="P126" s="69">
        <v>13.873836788</v>
      </c>
      <c r="Q126" s="69">
        <v>15.545596529000001</v>
      </c>
      <c r="R126" s="69">
        <f t="shared" si="13"/>
        <v>11.605867791</v>
      </c>
      <c r="S126" s="70">
        <f t="shared" si="14"/>
        <v>11.71568928332</v>
      </c>
      <c r="T126" s="86"/>
      <c r="U126" s="68">
        <v>6.7790223338000004</v>
      </c>
      <c r="V126" s="69">
        <v>7.2468281124000002</v>
      </c>
      <c r="W126" s="69">
        <v>5.6737031348000002</v>
      </c>
      <c r="X126" s="69">
        <v>8.1315209204999999</v>
      </c>
      <c r="Y126" s="69">
        <v>8.6951775818999995</v>
      </c>
      <c r="Z126" s="69">
        <f t="shared" si="15"/>
        <v>7.2468281124000002</v>
      </c>
      <c r="AA126" s="70">
        <f t="shared" si="16"/>
        <v>7.305250416679999</v>
      </c>
      <c r="AB126" s="86"/>
      <c r="AC126" s="71">
        <v>0.35962445106000002</v>
      </c>
      <c r="AD126" s="72">
        <v>0.35217130729000001</v>
      </c>
      <c r="AE126" s="72">
        <v>0.44946327615999998</v>
      </c>
      <c r="AF126" s="72">
        <v>0.44437746426000002</v>
      </c>
      <c r="AG126" s="72">
        <v>0.41649284744999998</v>
      </c>
      <c r="AH126" s="72">
        <f t="shared" si="17"/>
        <v>0.41649284744999998</v>
      </c>
      <c r="AI126" s="73">
        <f t="shared" si="18"/>
        <v>0.40442586924399998</v>
      </c>
      <c r="AJ126" s="86"/>
      <c r="AK126" s="68">
        <v>3.6635171213</v>
      </c>
      <c r="AL126" s="69">
        <v>4.1731874211999997</v>
      </c>
      <c r="AM126" s="69">
        <v>2.5708887428999998</v>
      </c>
      <c r="AN126" s="69">
        <v>2.8088006333000002</v>
      </c>
      <c r="AO126" s="69">
        <v>3.1472534988</v>
      </c>
      <c r="AP126" s="69">
        <f t="shared" si="19"/>
        <v>4.1731874211999997</v>
      </c>
      <c r="AQ126" s="74">
        <f t="shared" si="20"/>
        <v>0.75416059264719237</v>
      </c>
      <c r="AR126" s="70">
        <f t="shared" si="21"/>
        <v>3.2727294835</v>
      </c>
      <c r="AS126" s="86"/>
      <c r="AT126" s="68">
        <v>2.5958149104000001</v>
      </c>
      <c r="AU126" s="69">
        <v>3.4412679352</v>
      </c>
      <c r="AV126" s="69">
        <v>2.5819036603000001</v>
      </c>
      <c r="AW126" s="69">
        <v>2.7864467731000002</v>
      </c>
      <c r="AX126" s="69">
        <v>3.1222060590999998</v>
      </c>
      <c r="AY126" s="69">
        <f t="shared" si="22"/>
        <v>2.7864467731000002</v>
      </c>
      <c r="AZ126" s="70">
        <f t="shared" si="23"/>
        <v>2.90552786762</v>
      </c>
      <c r="BA126" s="86"/>
      <c r="BB126" s="75">
        <v>0.57324665897000004</v>
      </c>
      <c r="BC126" s="76">
        <v>0.59408180343999994</v>
      </c>
      <c r="BD126" s="76">
        <v>0.55570609818000005</v>
      </c>
      <c r="BE126" s="76">
        <v>0.60267430998000004</v>
      </c>
      <c r="BF126" s="76">
        <v>0.59743227835000001</v>
      </c>
      <c r="BG126" s="76">
        <f t="shared" si="24"/>
        <v>0.59408180343999994</v>
      </c>
      <c r="BH126" s="77">
        <f t="shared" si="25"/>
        <v>0.58462822978399998</v>
      </c>
      <c r="BI126" s="86"/>
    </row>
    <row r="127" spans="1:61" s="1" customFormat="1" ht="15.5" x14ac:dyDescent="0.35">
      <c r="A127" s="32"/>
      <c r="B127" s="46" t="s">
        <v>184</v>
      </c>
      <c r="C127" s="91" t="s">
        <v>564</v>
      </c>
      <c r="D127" s="85" t="s">
        <v>919</v>
      </c>
      <c r="E127" s="85" t="s">
        <v>1155</v>
      </c>
      <c r="F127" s="85" t="s">
        <v>1156</v>
      </c>
      <c r="G127" s="91" t="s">
        <v>1171</v>
      </c>
      <c r="H127" s="91" t="s">
        <v>1280</v>
      </c>
      <c r="I127" s="91" t="s">
        <v>424</v>
      </c>
      <c r="J127" s="92">
        <v>15870.23</v>
      </c>
      <c r="K127" s="92">
        <v>243970.23</v>
      </c>
      <c r="L127" s="86"/>
      <c r="M127" s="50">
        <v>-2.9030845689000002</v>
      </c>
      <c r="N127" s="51">
        <v>-6.4288714089000001</v>
      </c>
      <c r="O127" s="51">
        <v>-8.9369205401999992</v>
      </c>
      <c r="P127" s="51">
        <v>-13.066963901999999</v>
      </c>
      <c r="Q127" s="51">
        <v>-14.532417798000001</v>
      </c>
      <c r="R127" s="51">
        <f t="shared" si="13"/>
        <v>-8.9369205401999992</v>
      </c>
      <c r="S127" s="52" t="str">
        <f t="shared" si="14"/>
        <v>-x-</v>
      </c>
      <c r="T127" s="86"/>
      <c r="U127" s="50">
        <v>1.4734624266</v>
      </c>
      <c r="V127" s="51">
        <v>-1.6140010392999999</v>
      </c>
      <c r="W127" s="51">
        <v>-91.999162010000006</v>
      </c>
      <c r="X127" s="51">
        <v>-0.83678102538999999</v>
      </c>
      <c r="Y127" s="51">
        <v>1.5208653569999999</v>
      </c>
      <c r="Z127" s="51">
        <f t="shared" si="15"/>
        <v>-0.83678102538999999</v>
      </c>
      <c r="AA127" s="52">
        <f t="shared" si="16"/>
        <v>1.4971638918000001</v>
      </c>
      <c r="AB127" s="86"/>
      <c r="AC127" s="56">
        <v>0</v>
      </c>
      <c r="AD127" s="57">
        <v>0</v>
      </c>
      <c r="AE127" s="57">
        <v>0</v>
      </c>
      <c r="AF127" s="57">
        <v>0</v>
      </c>
      <c r="AG127" s="57">
        <v>0</v>
      </c>
      <c r="AH127" s="57">
        <f t="shared" si="17"/>
        <v>0</v>
      </c>
      <c r="AI127" s="58">
        <f t="shared" si="18"/>
        <v>0</v>
      </c>
      <c r="AJ127" s="86"/>
      <c r="AK127" s="50">
        <v>0.51000580280999996</v>
      </c>
      <c r="AL127" s="51">
        <v>1.0076763498000001</v>
      </c>
      <c r="AM127" s="51">
        <v>0.67176106949000003</v>
      </c>
      <c r="AN127" s="51">
        <v>0.72073342137999996</v>
      </c>
      <c r="AO127" s="51">
        <v>0.8015633378</v>
      </c>
      <c r="AP127" s="51">
        <f t="shared" si="19"/>
        <v>1.0076763498000001</v>
      </c>
      <c r="AQ127" s="60">
        <f t="shared" si="20"/>
        <v>0.79545713061449874</v>
      </c>
      <c r="AR127" s="52">
        <f t="shared" si="21"/>
        <v>0.74234799625600001</v>
      </c>
      <c r="AS127" s="86"/>
      <c r="AT127" s="50">
        <v>1.3901892002</v>
      </c>
      <c r="AU127" s="51">
        <v>1.7503726318999999</v>
      </c>
      <c r="AV127" s="51">
        <v>0.80651680345999999</v>
      </c>
      <c r="AW127" s="51">
        <v>0.83105343909999996</v>
      </c>
      <c r="AX127" s="51">
        <v>0.92425569395999996</v>
      </c>
      <c r="AY127" s="51">
        <f t="shared" si="22"/>
        <v>0.92425569395999996</v>
      </c>
      <c r="AZ127" s="52">
        <f t="shared" si="23"/>
        <v>1.1404775537240002</v>
      </c>
      <c r="BA127" s="86"/>
      <c r="BB127" s="64"/>
      <c r="BC127" s="65"/>
      <c r="BD127" s="65"/>
      <c r="BE127" s="65">
        <v>1.8177031733</v>
      </c>
      <c r="BF127" s="65">
        <v>2.0853192634000002</v>
      </c>
      <c r="BG127" s="65">
        <f t="shared" si="24"/>
        <v>1.9515112183500001</v>
      </c>
      <c r="BH127" s="66">
        <f t="shared" si="25"/>
        <v>1.9515112183500001</v>
      </c>
      <c r="BI127" s="86"/>
    </row>
    <row r="128" spans="1:61" s="1" customFormat="1" ht="15.5" x14ac:dyDescent="0.35">
      <c r="A128" s="32"/>
      <c r="B128" s="67" t="s">
        <v>185</v>
      </c>
      <c r="C128" s="89" t="s">
        <v>565</v>
      </c>
      <c r="D128" s="84" t="s">
        <v>920</v>
      </c>
      <c r="E128" s="84" t="s">
        <v>1155</v>
      </c>
      <c r="F128" s="84" t="s">
        <v>1156</v>
      </c>
      <c r="G128" s="89" t="s">
        <v>1161</v>
      </c>
      <c r="H128" s="89" t="s">
        <v>1276</v>
      </c>
      <c r="I128" s="89" t="s">
        <v>17</v>
      </c>
      <c r="J128" s="90">
        <v>8774168.0899999999</v>
      </c>
      <c r="K128" s="90">
        <v>5250601.09</v>
      </c>
      <c r="L128" s="86"/>
      <c r="M128" s="68">
        <v>6.3328382924</v>
      </c>
      <c r="N128" s="69">
        <v>6.2916066062000002</v>
      </c>
      <c r="O128" s="69">
        <v>5.2156182969999998</v>
      </c>
      <c r="P128" s="69">
        <v>6.9239963792000001</v>
      </c>
      <c r="Q128" s="69">
        <v>6.9851547068000004</v>
      </c>
      <c r="R128" s="69">
        <f t="shared" si="13"/>
        <v>6.3328382924</v>
      </c>
      <c r="S128" s="70">
        <f t="shared" si="14"/>
        <v>6.3498428563200005</v>
      </c>
      <c r="T128" s="86"/>
      <c r="U128" s="68">
        <v>4.6651492155999996</v>
      </c>
      <c r="V128" s="69">
        <v>5.8528312134</v>
      </c>
      <c r="W128" s="69">
        <v>5.0984332662999998</v>
      </c>
      <c r="X128" s="69">
        <v>5.2587480739999997</v>
      </c>
      <c r="Y128" s="69">
        <v>5.2864459483999999</v>
      </c>
      <c r="Z128" s="69">
        <f t="shared" si="15"/>
        <v>5.2587480739999997</v>
      </c>
      <c r="AA128" s="70">
        <f t="shared" si="16"/>
        <v>5.2323215435400003</v>
      </c>
      <c r="AB128" s="86"/>
      <c r="AC128" s="71">
        <v>0.37383206655000001</v>
      </c>
      <c r="AD128" s="72">
        <v>0.39161107277000001</v>
      </c>
      <c r="AE128" s="72">
        <v>0.54120001568999998</v>
      </c>
      <c r="AF128" s="72">
        <v>0.44096914350999999</v>
      </c>
      <c r="AG128" s="72">
        <v>0.43880241966</v>
      </c>
      <c r="AH128" s="72">
        <f t="shared" si="17"/>
        <v>0.43880241966</v>
      </c>
      <c r="AI128" s="73">
        <f t="shared" si="18"/>
        <v>0.43728294363600001</v>
      </c>
      <c r="AJ128" s="86"/>
      <c r="AK128" s="68">
        <v>1.1896518470999999</v>
      </c>
      <c r="AL128" s="69">
        <v>1.3020318436</v>
      </c>
      <c r="AM128" s="69">
        <v>0.94577343578999995</v>
      </c>
      <c r="AN128" s="69">
        <v>1.1767273117999999</v>
      </c>
      <c r="AO128" s="69">
        <v>1.1871211177000001</v>
      </c>
      <c r="AP128" s="69">
        <f t="shared" si="19"/>
        <v>1.3020318436</v>
      </c>
      <c r="AQ128" s="74">
        <f t="shared" si="20"/>
        <v>0.91174507254578185</v>
      </c>
      <c r="AR128" s="70">
        <f t="shared" si="21"/>
        <v>1.1602611111979999</v>
      </c>
      <c r="AS128" s="86"/>
      <c r="AT128" s="68">
        <v>0.84758170312000003</v>
      </c>
      <c r="AU128" s="69">
        <v>0.86271543704999998</v>
      </c>
      <c r="AV128" s="69">
        <v>0.62242208742000005</v>
      </c>
      <c r="AW128" s="69">
        <v>0.74597821736000003</v>
      </c>
      <c r="AX128" s="69">
        <v>0.75256729941</v>
      </c>
      <c r="AY128" s="69">
        <f t="shared" si="22"/>
        <v>0.75256729941</v>
      </c>
      <c r="AZ128" s="70">
        <f t="shared" si="23"/>
        <v>0.76625294887200002</v>
      </c>
      <c r="BA128" s="86"/>
      <c r="BB128" s="75"/>
      <c r="BC128" s="76"/>
      <c r="BD128" s="76">
        <v>0.12845788755000001</v>
      </c>
      <c r="BE128" s="76">
        <v>0.26474368434000001</v>
      </c>
      <c r="BF128" s="76">
        <v>0.23475328770000001</v>
      </c>
      <c r="BG128" s="76">
        <f t="shared" si="24"/>
        <v>0.23475328770000001</v>
      </c>
      <c r="BH128" s="77">
        <f t="shared" si="25"/>
        <v>0.20931828653000004</v>
      </c>
      <c r="BI128" s="86"/>
    </row>
    <row r="129" spans="1:61" s="1" customFormat="1" ht="15.5" x14ac:dyDescent="0.35">
      <c r="A129" s="32"/>
      <c r="B129" s="46" t="s">
        <v>186</v>
      </c>
      <c r="C129" s="91" t="s">
        <v>566</v>
      </c>
      <c r="D129" s="85" t="s">
        <v>921</v>
      </c>
      <c r="E129" s="85" t="s">
        <v>1155</v>
      </c>
      <c r="F129" s="85" t="s">
        <v>1156</v>
      </c>
      <c r="G129" s="91" t="s">
        <v>1161</v>
      </c>
      <c r="H129" s="91" t="s">
        <v>1276</v>
      </c>
      <c r="I129" s="91" t="s">
        <v>17</v>
      </c>
      <c r="J129" s="92">
        <v>21189112.763999999</v>
      </c>
      <c r="K129" s="92">
        <v>15723333.763</v>
      </c>
      <c r="L129" s="86"/>
      <c r="M129" s="50">
        <v>9.0270622664999998</v>
      </c>
      <c r="N129" s="51">
        <v>7.5627013853999996</v>
      </c>
      <c r="O129" s="51">
        <v>6.2826573899999998</v>
      </c>
      <c r="P129" s="51">
        <v>0.68754627262000001</v>
      </c>
      <c r="Q129" s="51">
        <v>0.81610250389000005</v>
      </c>
      <c r="R129" s="51">
        <f t="shared" si="13"/>
        <v>6.2826573899999998</v>
      </c>
      <c r="S129" s="52">
        <f t="shared" si="14"/>
        <v>4.8752139636820004</v>
      </c>
      <c r="T129" s="86"/>
      <c r="U129" s="50">
        <v>7.4846264202999997</v>
      </c>
      <c r="V129" s="51">
        <v>6.1467221381000003</v>
      </c>
      <c r="W129" s="51">
        <v>5.5759395174000002</v>
      </c>
      <c r="X129" s="51">
        <v>0.90624457713999995</v>
      </c>
      <c r="Y129" s="51">
        <v>1.0264993132</v>
      </c>
      <c r="Z129" s="51">
        <f t="shared" si="15"/>
        <v>5.5759395174000002</v>
      </c>
      <c r="AA129" s="52">
        <f t="shared" si="16"/>
        <v>4.2280063932280001</v>
      </c>
      <c r="AB129" s="86"/>
      <c r="AC129" s="56">
        <v>0.28423025344000002</v>
      </c>
      <c r="AD129" s="57">
        <v>0.22478125479</v>
      </c>
      <c r="AE129" s="57">
        <v>0.38188556459</v>
      </c>
      <c r="AF129" s="57">
        <v>0.38233354385000001</v>
      </c>
      <c r="AG129" s="57">
        <v>0.34265580648999999</v>
      </c>
      <c r="AH129" s="57">
        <f t="shared" si="17"/>
        <v>0.34265580648999999</v>
      </c>
      <c r="AI129" s="58">
        <f t="shared" si="18"/>
        <v>0.32317728463200002</v>
      </c>
      <c r="AJ129" s="86"/>
      <c r="AK129" s="50">
        <v>4.8613671083999996</v>
      </c>
      <c r="AL129" s="51">
        <v>3.6224864539000001</v>
      </c>
      <c r="AM129" s="51">
        <v>2.4887227483999999</v>
      </c>
      <c r="AN129" s="51">
        <v>2.5549794028999999</v>
      </c>
      <c r="AO129" s="51">
        <v>3.0327051009999999</v>
      </c>
      <c r="AP129" s="51">
        <f t="shared" si="19"/>
        <v>4.8613671083999996</v>
      </c>
      <c r="AQ129" s="60">
        <f t="shared" si="20"/>
        <v>0.62383791089542728</v>
      </c>
      <c r="AR129" s="52">
        <f t="shared" si="21"/>
        <v>3.3120521629199997</v>
      </c>
      <c r="AS129" s="86"/>
      <c r="AT129" s="50">
        <v>1.650339987</v>
      </c>
      <c r="AU129" s="51">
        <v>1.6219426775000001</v>
      </c>
      <c r="AV129" s="51">
        <v>1.1429859738000001</v>
      </c>
      <c r="AW129" s="51">
        <v>1.0825123056999999</v>
      </c>
      <c r="AX129" s="51">
        <v>1.2849186132999999</v>
      </c>
      <c r="AY129" s="51">
        <f t="shared" si="22"/>
        <v>1.2849186132999999</v>
      </c>
      <c r="AZ129" s="52">
        <f t="shared" si="23"/>
        <v>1.3565399114600001</v>
      </c>
      <c r="BA129" s="86"/>
      <c r="BB129" s="64">
        <v>0.95765588984000005</v>
      </c>
      <c r="BC129" s="65">
        <v>0.89574998922000004</v>
      </c>
      <c r="BD129" s="65">
        <v>0.83881464209000001</v>
      </c>
      <c r="BE129" s="65">
        <v>0.53163984119999996</v>
      </c>
      <c r="BF129" s="65">
        <v>0.43742434505</v>
      </c>
      <c r="BG129" s="65">
        <f t="shared" si="24"/>
        <v>0.83881464209000001</v>
      </c>
      <c r="BH129" s="66">
        <f t="shared" si="25"/>
        <v>0.73225694148000009</v>
      </c>
      <c r="BI129" s="86"/>
    </row>
    <row r="130" spans="1:61" s="1" customFormat="1" ht="15.5" x14ac:dyDescent="0.35">
      <c r="A130" s="32"/>
      <c r="B130" s="67" t="s">
        <v>187</v>
      </c>
      <c r="C130" s="89" t="s">
        <v>22</v>
      </c>
      <c r="D130" s="84" t="s">
        <v>922</v>
      </c>
      <c r="E130" s="84" t="s">
        <v>1155</v>
      </c>
      <c r="F130" s="84" t="s">
        <v>1156</v>
      </c>
      <c r="G130" s="89" t="s">
        <v>1161</v>
      </c>
      <c r="H130" s="89" t="s">
        <v>1276</v>
      </c>
      <c r="I130" s="89" t="s">
        <v>17</v>
      </c>
      <c r="J130" s="90">
        <v>99470389.606000006</v>
      </c>
      <c r="K130" s="90">
        <v>52904117.605999999</v>
      </c>
      <c r="L130" s="86"/>
      <c r="M130" s="68">
        <v>21.391571077999998</v>
      </c>
      <c r="N130" s="69">
        <v>19.315935720999999</v>
      </c>
      <c r="O130" s="69">
        <v>11.37802353</v>
      </c>
      <c r="P130" s="69">
        <v>28.730669064000001</v>
      </c>
      <c r="Q130" s="69">
        <v>31.379860626999999</v>
      </c>
      <c r="R130" s="69">
        <f t="shared" si="13"/>
        <v>21.391571077999998</v>
      </c>
      <c r="S130" s="70">
        <f t="shared" si="14"/>
        <v>22.439212004000002</v>
      </c>
      <c r="T130" s="86"/>
      <c r="U130" s="68">
        <v>9.2796382211000008</v>
      </c>
      <c r="V130" s="69">
        <v>7.7573966872</v>
      </c>
      <c r="W130" s="69">
        <v>7.0910465542000001</v>
      </c>
      <c r="X130" s="69">
        <v>8.4256582747</v>
      </c>
      <c r="Y130" s="69">
        <v>8.8217662199000006</v>
      </c>
      <c r="Z130" s="69">
        <f t="shared" si="15"/>
        <v>8.4256582747</v>
      </c>
      <c r="AA130" s="70">
        <f t="shared" si="16"/>
        <v>8.2751011914199992</v>
      </c>
      <c r="AB130" s="86"/>
      <c r="AC130" s="71">
        <v>0.58080823756</v>
      </c>
      <c r="AD130" s="72">
        <v>0.53793873325999997</v>
      </c>
      <c r="AE130" s="72">
        <v>0.61990986302999995</v>
      </c>
      <c r="AF130" s="72">
        <v>0.52931694123999995</v>
      </c>
      <c r="AG130" s="72">
        <v>0.50729980227000004</v>
      </c>
      <c r="AH130" s="72">
        <f t="shared" si="17"/>
        <v>0.53793873325999997</v>
      </c>
      <c r="AI130" s="73">
        <f t="shared" si="18"/>
        <v>0.55505471547199992</v>
      </c>
      <c r="AJ130" s="86"/>
      <c r="AK130" s="68">
        <v>1.7890400177000001</v>
      </c>
      <c r="AL130" s="69">
        <v>1.8915993504999999</v>
      </c>
      <c r="AM130" s="69">
        <v>1.3107949925</v>
      </c>
      <c r="AN130" s="69">
        <v>1.8809663032999999</v>
      </c>
      <c r="AO130" s="69">
        <v>2.0544060534000002</v>
      </c>
      <c r="AP130" s="69">
        <f t="shared" si="19"/>
        <v>2.0544060534000002</v>
      </c>
      <c r="AQ130" s="74">
        <f t="shared" si="20"/>
        <v>1</v>
      </c>
      <c r="AR130" s="70">
        <f t="shared" si="21"/>
        <v>1.78536134348</v>
      </c>
      <c r="AS130" s="86"/>
      <c r="AT130" s="68">
        <v>1.0832280402000001</v>
      </c>
      <c r="AU130" s="69">
        <v>0.97821021468000002</v>
      </c>
      <c r="AV130" s="69">
        <v>0.70517189790000001</v>
      </c>
      <c r="AW130" s="69">
        <v>0.92599680032999998</v>
      </c>
      <c r="AX130" s="69">
        <v>1.0113809209</v>
      </c>
      <c r="AY130" s="69">
        <f t="shared" si="22"/>
        <v>0.97821021468000002</v>
      </c>
      <c r="AZ130" s="70">
        <f t="shared" si="23"/>
        <v>0.94079757480199999</v>
      </c>
      <c r="BA130" s="86"/>
      <c r="BB130" s="75">
        <v>0.93984289265999998</v>
      </c>
      <c r="BC130" s="76">
        <v>0.90223980740999998</v>
      </c>
      <c r="BD130" s="76">
        <v>0.88699595114999996</v>
      </c>
      <c r="BE130" s="76">
        <v>0.94629172537999995</v>
      </c>
      <c r="BF130" s="76">
        <v>0.83620539499000002</v>
      </c>
      <c r="BG130" s="76">
        <f t="shared" si="24"/>
        <v>0.90223980740999998</v>
      </c>
      <c r="BH130" s="77">
        <f t="shared" si="25"/>
        <v>0.90231515431800013</v>
      </c>
      <c r="BI130" s="86"/>
    </row>
    <row r="131" spans="1:61" s="1" customFormat="1" ht="15.5" x14ac:dyDescent="0.35">
      <c r="A131" s="32"/>
      <c r="B131" s="46" t="s">
        <v>188</v>
      </c>
      <c r="C131" s="91" t="s">
        <v>567</v>
      </c>
      <c r="D131" s="85" t="s">
        <v>923</v>
      </c>
      <c r="E131" s="85" t="s">
        <v>1155</v>
      </c>
      <c r="F131" s="85" t="s">
        <v>1156</v>
      </c>
      <c r="G131" s="91" t="s">
        <v>1212</v>
      </c>
      <c r="H131" s="91" t="s">
        <v>420</v>
      </c>
      <c r="I131" s="91" t="s">
        <v>6</v>
      </c>
      <c r="J131" s="92">
        <v>978616.56039999996</v>
      </c>
      <c r="K131" s="92">
        <v>373442.56040000002</v>
      </c>
      <c r="L131" s="86"/>
      <c r="M131" s="50">
        <v>-7.0409798371000001</v>
      </c>
      <c r="N131" s="51">
        <v>-19.079059345000001</v>
      </c>
      <c r="O131" s="51">
        <v>106.21646895000001</v>
      </c>
      <c r="P131" s="51">
        <v>23.110823343</v>
      </c>
      <c r="Q131" s="51">
        <v>23.977617519999999</v>
      </c>
      <c r="R131" s="51">
        <f t="shared" si="13"/>
        <v>23.110823343</v>
      </c>
      <c r="S131" s="52">
        <f t="shared" si="14"/>
        <v>23.544220431500001</v>
      </c>
      <c r="T131" s="86"/>
      <c r="U131" s="50">
        <v>6.0797676446000004</v>
      </c>
      <c r="V131" s="51">
        <v>5.2079088316000002</v>
      </c>
      <c r="W131" s="51">
        <v>3.6543859243000001</v>
      </c>
      <c r="X131" s="51">
        <v>3.542180106</v>
      </c>
      <c r="Y131" s="51">
        <v>3.5917279361999999</v>
      </c>
      <c r="Z131" s="51">
        <f t="shared" si="15"/>
        <v>3.6543859243000001</v>
      </c>
      <c r="AA131" s="52">
        <f t="shared" si="16"/>
        <v>4.4151940885400007</v>
      </c>
      <c r="AB131" s="86"/>
      <c r="AC131" s="56">
        <v>0.65665659186000003</v>
      </c>
      <c r="AD131" s="57">
        <v>0.66339574274000002</v>
      </c>
      <c r="AE131" s="57">
        <v>0.76378809743999998</v>
      </c>
      <c r="AF131" s="57">
        <v>0.67659495285000004</v>
      </c>
      <c r="AG131" s="57">
        <v>0.66848646300000003</v>
      </c>
      <c r="AH131" s="57">
        <f t="shared" si="17"/>
        <v>0.66848646300000003</v>
      </c>
      <c r="AI131" s="58">
        <f t="shared" si="18"/>
        <v>0.68578436957799993</v>
      </c>
      <c r="AJ131" s="86"/>
      <c r="AK131" s="50">
        <v>0.54564828677999999</v>
      </c>
      <c r="AL131" s="51">
        <v>0.51403739904000001</v>
      </c>
      <c r="AM131" s="51">
        <v>0.31252038321999998</v>
      </c>
      <c r="AN131" s="51">
        <v>0.41924423872</v>
      </c>
      <c r="AO131" s="51">
        <v>0.43496840654000002</v>
      </c>
      <c r="AP131" s="51">
        <f t="shared" si="19"/>
        <v>0.54564828677999999</v>
      </c>
      <c r="AQ131" s="60">
        <f t="shared" si="20"/>
        <v>0.79715893383786063</v>
      </c>
      <c r="AR131" s="52">
        <f t="shared" si="21"/>
        <v>0.44528374285999994</v>
      </c>
      <c r="AS131" s="86"/>
      <c r="AT131" s="50">
        <v>0.38989217592999997</v>
      </c>
      <c r="AU131" s="51">
        <v>0.43811163480999998</v>
      </c>
      <c r="AV131" s="51">
        <v>0.25972091740999997</v>
      </c>
      <c r="AW131" s="51">
        <v>0.33146407931999999</v>
      </c>
      <c r="AX131" s="51">
        <v>0.34389596584999998</v>
      </c>
      <c r="AY131" s="51">
        <f t="shared" si="22"/>
        <v>0.34389596584999998</v>
      </c>
      <c r="AZ131" s="52">
        <f t="shared" si="23"/>
        <v>0.352616954664</v>
      </c>
      <c r="BA131" s="86"/>
      <c r="BB131" s="64"/>
      <c r="BC131" s="65"/>
      <c r="BD131" s="65"/>
      <c r="BE131" s="65">
        <v>1.5803284253000001</v>
      </c>
      <c r="BF131" s="65">
        <v>1.4939726015000001</v>
      </c>
      <c r="BG131" s="65">
        <f t="shared" si="24"/>
        <v>1.5371505134000001</v>
      </c>
      <c r="BH131" s="66">
        <f t="shared" si="25"/>
        <v>1.5371505134000001</v>
      </c>
      <c r="BI131" s="86"/>
    </row>
    <row r="132" spans="1:61" s="1" customFormat="1" ht="15.5" x14ac:dyDescent="0.35">
      <c r="A132" s="32"/>
      <c r="B132" s="67" t="s">
        <v>189</v>
      </c>
      <c r="C132" s="89" t="s">
        <v>568</v>
      </c>
      <c r="D132" s="84" t="s">
        <v>924</v>
      </c>
      <c r="E132" s="84" t="s">
        <v>1155</v>
      </c>
      <c r="F132" s="84" t="s">
        <v>1156</v>
      </c>
      <c r="G132" s="89" t="s">
        <v>1162</v>
      </c>
      <c r="H132" s="89" t="s">
        <v>420</v>
      </c>
      <c r="I132" s="89" t="s">
        <v>428</v>
      </c>
      <c r="J132" s="90">
        <v>2141818.6532000001</v>
      </c>
      <c r="K132" s="90">
        <v>921652.65324000001</v>
      </c>
      <c r="L132" s="86"/>
      <c r="M132" s="68">
        <v>-2.0722587139000002</v>
      </c>
      <c r="N132" s="69">
        <v>-13.866030782999999</v>
      </c>
      <c r="O132" s="69">
        <v>-29.916902007000001</v>
      </c>
      <c r="P132" s="69">
        <v>147.55794069000001</v>
      </c>
      <c r="Q132" s="69">
        <v>129.76509129999999</v>
      </c>
      <c r="R132" s="69">
        <f t="shared" si="13"/>
        <v>-2.0722587139000002</v>
      </c>
      <c r="S132" s="70" t="str">
        <f t="shared" si="14"/>
        <v>-x-</v>
      </c>
      <c r="T132" s="86"/>
      <c r="U132" s="68"/>
      <c r="V132" s="69"/>
      <c r="W132" s="69"/>
      <c r="X132" s="69"/>
      <c r="Y132" s="69"/>
      <c r="Z132" s="69" t="str">
        <f t="shared" si="15"/>
        <v>-x-</v>
      </c>
      <c r="AA132" s="70" t="str">
        <f t="shared" si="16"/>
        <v>-x-</v>
      </c>
      <c r="AB132" s="86"/>
      <c r="AC132" s="71">
        <v>0.80386948974000005</v>
      </c>
      <c r="AD132" s="72">
        <v>0.57788820064000002</v>
      </c>
      <c r="AE132" s="72">
        <v>0.75466880895999999</v>
      </c>
      <c r="AF132" s="72">
        <v>0.58092843593999999</v>
      </c>
      <c r="AG132" s="72">
        <v>0.61184659729000002</v>
      </c>
      <c r="AH132" s="72">
        <f t="shared" si="17"/>
        <v>0.61184659729000002</v>
      </c>
      <c r="AI132" s="73">
        <f t="shared" si="18"/>
        <v>0.66584030651400006</v>
      </c>
      <c r="AJ132" s="86"/>
      <c r="AK132" s="68">
        <v>0.80596867941000006</v>
      </c>
      <c r="AL132" s="69">
        <v>2.8078394275999998</v>
      </c>
      <c r="AM132" s="69">
        <v>1.3594934338</v>
      </c>
      <c r="AN132" s="69">
        <v>2.9428264203999999</v>
      </c>
      <c r="AO132" s="69">
        <v>2.5879741700999999</v>
      </c>
      <c r="AP132" s="69">
        <f t="shared" si="19"/>
        <v>2.9428264203999999</v>
      </c>
      <c r="AQ132" s="74">
        <f t="shared" si="20"/>
        <v>0.87941787941003768</v>
      </c>
      <c r="AR132" s="70">
        <f t="shared" si="21"/>
        <v>2.1008204262619996</v>
      </c>
      <c r="AS132" s="86"/>
      <c r="AT132" s="68">
        <v>0.29953154749999999</v>
      </c>
      <c r="AU132" s="69">
        <v>0.75560069424999998</v>
      </c>
      <c r="AV132" s="69">
        <v>0.30086646722999999</v>
      </c>
      <c r="AW132" s="69">
        <v>0.55600528762000001</v>
      </c>
      <c r="AX132" s="69">
        <v>0.48896099099000001</v>
      </c>
      <c r="AY132" s="69">
        <f t="shared" si="22"/>
        <v>0.48896099099000001</v>
      </c>
      <c r="AZ132" s="70">
        <f t="shared" si="23"/>
        <v>0.48019299751800004</v>
      </c>
      <c r="BA132" s="86"/>
      <c r="BB132" s="75"/>
      <c r="BC132" s="76"/>
      <c r="BD132" s="76">
        <v>2.0601197660000001</v>
      </c>
      <c r="BE132" s="76">
        <v>2.6696987919000001</v>
      </c>
      <c r="BF132" s="76">
        <v>2.5636394886999998</v>
      </c>
      <c r="BG132" s="76">
        <f t="shared" si="24"/>
        <v>2.5636394886999998</v>
      </c>
      <c r="BH132" s="77">
        <f t="shared" si="25"/>
        <v>2.4311526822</v>
      </c>
      <c r="BI132" s="86"/>
    </row>
    <row r="133" spans="1:61" s="1" customFormat="1" ht="15.5" x14ac:dyDescent="0.35">
      <c r="A133" s="32"/>
      <c r="B133" s="46" t="s">
        <v>190</v>
      </c>
      <c r="C133" s="91" t="s">
        <v>569</v>
      </c>
      <c r="D133" s="85" t="s">
        <v>925</v>
      </c>
      <c r="E133" s="85" t="s">
        <v>1155</v>
      </c>
      <c r="F133" s="85" t="s">
        <v>1156</v>
      </c>
      <c r="G133" s="91" t="s">
        <v>1213</v>
      </c>
      <c r="H133" s="91" t="s">
        <v>420</v>
      </c>
      <c r="I133" s="91" t="s">
        <v>439</v>
      </c>
      <c r="J133" s="92">
        <v>175976.58499999999</v>
      </c>
      <c r="K133" s="92">
        <v>36456.584999999999</v>
      </c>
      <c r="L133" s="86"/>
      <c r="M133" s="50">
        <v>-0.69473059557000005</v>
      </c>
      <c r="N133" s="51">
        <v>-1.5488915923</v>
      </c>
      <c r="O133" s="51">
        <v>-1.3261332823</v>
      </c>
      <c r="P133" s="51">
        <v>0.21809692737</v>
      </c>
      <c r="Q133" s="51">
        <v>0.18952160739999999</v>
      </c>
      <c r="R133" s="51">
        <f t="shared" si="13"/>
        <v>-0.69473059557000005</v>
      </c>
      <c r="S133" s="52">
        <f t="shared" si="14"/>
        <v>0.20380926738499999</v>
      </c>
      <c r="T133" s="86"/>
      <c r="U133" s="50">
        <v>5.4684759266</v>
      </c>
      <c r="V133" s="51">
        <v>-10.437093338</v>
      </c>
      <c r="W133" s="51">
        <v>232.16839160999999</v>
      </c>
      <c r="X133" s="51">
        <v>0.71673278385000005</v>
      </c>
      <c r="Y133" s="51">
        <v>0.69698941702999995</v>
      </c>
      <c r="Z133" s="51">
        <f t="shared" si="15"/>
        <v>0.71673278385000005</v>
      </c>
      <c r="AA133" s="52">
        <f t="shared" si="16"/>
        <v>2.2940660424933337</v>
      </c>
      <c r="AB133" s="86"/>
      <c r="AC133" s="56">
        <v>0.74520210399999998</v>
      </c>
      <c r="AD133" s="57">
        <v>0.70937899816000005</v>
      </c>
      <c r="AE133" s="57">
        <v>0.75846069812000005</v>
      </c>
      <c r="AF133" s="57">
        <v>0.77169582964000005</v>
      </c>
      <c r="AG133" s="57">
        <v>0.79348640657000002</v>
      </c>
      <c r="AH133" s="57">
        <f t="shared" si="17"/>
        <v>0.75846069812000005</v>
      </c>
      <c r="AI133" s="58">
        <f t="shared" si="18"/>
        <v>0.75564480729799999</v>
      </c>
      <c r="AJ133" s="86"/>
      <c r="AK133" s="50">
        <v>-6.3665797085000003E-2</v>
      </c>
      <c r="AL133" s="51">
        <v>-6.3838012868999996E-2</v>
      </c>
      <c r="AM133" s="51">
        <v>-5.8103658757E-2</v>
      </c>
      <c r="AN133" s="51">
        <v>-0.21142652320999999</v>
      </c>
      <c r="AO133" s="51">
        <v>-0.18372516756999999</v>
      </c>
      <c r="AP133" s="51">
        <f t="shared" si="19"/>
        <v>-5.8103658757E-2</v>
      </c>
      <c r="AQ133" s="60">
        <f t="shared" si="20"/>
        <v>3.1620240704354234</v>
      </c>
      <c r="AR133" s="52" t="str">
        <f t="shared" si="21"/>
        <v>-x-</v>
      </c>
      <c r="AS133" s="86"/>
      <c r="AT133" s="50">
        <v>0.18320115209999999</v>
      </c>
      <c r="AU133" s="51">
        <v>0.21039081858</v>
      </c>
      <c r="AV133" s="51">
        <v>0.20830356975</v>
      </c>
      <c r="AW133" s="51">
        <v>0.26833363767000001</v>
      </c>
      <c r="AX133" s="51">
        <v>0.23317624391</v>
      </c>
      <c r="AY133" s="51">
        <f t="shared" si="22"/>
        <v>0.21039081858</v>
      </c>
      <c r="AZ133" s="52">
        <f t="shared" si="23"/>
        <v>0.22068108440200002</v>
      </c>
      <c r="BA133" s="86"/>
      <c r="BB133" s="64"/>
      <c r="BC133" s="65"/>
      <c r="BD133" s="65"/>
      <c r="BE133" s="65"/>
      <c r="BF133" s="65"/>
      <c r="BG133" s="65" t="str">
        <f t="shared" si="24"/>
        <v>-x-</v>
      </c>
      <c r="BH133" s="66" t="str">
        <f t="shared" si="25"/>
        <v>-x-</v>
      </c>
      <c r="BI133" s="86"/>
    </row>
    <row r="134" spans="1:61" s="1" customFormat="1" ht="15.5" x14ac:dyDescent="0.35">
      <c r="A134" s="32"/>
      <c r="B134" s="67" t="s">
        <v>191</v>
      </c>
      <c r="C134" s="89" t="s">
        <v>570</v>
      </c>
      <c r="D134" s="84" t="s">
        <v>926</v>
      </c>
      <c r="E134" s="84" t="s">
        <v>1155</v>
      </c>
      <c r="F134" s="84" t="s">
        <v>1156</v>
      </c>
      <c r="G134" s="89" t="s">
        <v>1214</v>
      </c>
      <c r="H134" s="89" t="s">
        <v>1289</v>
      </c>
      <c r="I134" s="89" t="s">
        <v>440</v>
      </c>
      <c r="J134" s="90">
        <v>364233.2</v>
      </c>
      <c r="K134" s="90">
        <v>252001.2</v>
      </c>
      <c r="L134" s="86"/>
      <c r="M134" s="68">
        <v>4.7985438438000001</v>
      </c>
      <c r="N134" s="69">
        <v>4.1303244857000001</v>
      </c>
      <c r="O134" s="69">
        <v>8.0824408230000007</v>
      </c>
      <c r="P134" s="69">
        <v>5.1656257878999998</v>
      </c>
      <c r="Q134" s="69">
        <v>5.1404276133</v>
      </c>
      <c r="R134" s="69">
        <f t="shared" si="13"/>
        <v>5.1404276133</v>
      </c>
      <c r="S134" s="70">
        <f t="shared" si="14"/>
        <v>5.46347251074</v>
      </c>
      <c r="T134" s="86"/>
      <c r="U134" s="68">
        <v>3.1812802651999998</v>
      </c>
      <c r="V134" s="69">
        <v>5.7852757934000003</v>
      </c>
      <c r="W134" s="69">
        <v>4.8089345437000004</v>
      </c>
      <c r="X134" s="69">
        <v>2.9720134992</v>
      </c>
      <c r="Y134" s="69">
        <v>2.9619679596999999</v>
      </c>
      <c r="Z134" s="69">
        <f t="shared" si="15"/>
        <v>3.1812802651999998</v>
      </c>
      <c r="AA134" s="70">
        <f t="shared" si="16"/>
        <v>3.9418944122399999</v>
      </c>
      <c r="AB134" s="86"/>
      <c r="AC134" s="71">
        <v>0.11356322344</v>
      </c>
      <c r="AD134" s="72">
        <v>0.21316266938</v>
      </c>
      <c r="AE134" s="72">
        <v>0.28731365411999998</v>
      </c>
      <c r="AF134" s="72">
        <v>0.37911153664000002</v>
      </c>
      <c r="AG134" s="72">
        <v>0.38026324914999998</v>
      </c>
      <c r="AH134" s="72">
        <f t="shared" si="17"/>
        <v>0.28731365411999998</v>
      </c>
      <c r="AI134" s="73">
        <f t="shared" si="18"/>
        <v>0.27468286654599999</v>
      </c>
      <c r="AJ134" s="86"/>
      <c r="AK134" s="68">
        <v>0.97648764841000002</v>
      </c>
      <c r="AL134" s="69">
        <v>0.68241687312999999</v>
      </c>
      <c r="AM134" s="69">
        <v>0.38853366249999999</v>
      </c>
      <c r="AN134" s="69">
        <v>0.30056210780999998</v>
      </c>
      <c r="AO134" s="69">
        <v>0.29909595118999999</v>
      </c>
      <c r="AP134" s="69">
        <f t="shared" si="19"/>
        <v>0.97648764841000002</v>
      </c>
      <c r="AQ134" s="74">
        <f t="shared" si="20"/>
        <v>0.30629773113568143</v>
      </c>
      <c r="AR134" s="70">
        <f t="shared" si="21"/>
        <v>0.52941924860799994</v>
      </c>
      <c r="AS134" s="86"/>
      <c r="AT134" s="68">
        <v>0.55608782506999999</v>
      </c>
      <c r="AU134" s="69">
        <v>0.46519017971999999</v>
      </c>
      <c r="AV134" s="69">
        <v>0.26973425753000002</v>
      </c>
      <c r="AW134" s="69">
        <v>0.21996589548000001</v>
      </c>
      <c r="AX134" s="69">
        <v>0.21889289111999999</v>
      </c>
      <c r="AY134" s="69">
        <f t="shared" si="22"/>
        <v>0.26973425753000002</v>
      </c>
      <c r="AZ134" s="70">
        <f t="shared" si="23"/>
        <v>0.34597420978400006</v>
      </c>
      <c r="BA134" s="86"/>
      <c r="BB134" s="75">
        <v>1.8543227132</v>
      </c>
      <c r="BC134" s="76">
        <v>1.9339066463000001</v>
      </c>
      <c r="BD134" s="76">
        <v>1.9101459005000001</v>
      </c>
      <c r="BE134" s="76">
        <v>1.8802434732</v>
      </c>
      <c r="BF134" s="76">
        <v>1.4329175425</v>
      </c>
      <c r="BG134" s="76">
        <f t="shared" si="24"/>
        <v>1.8802434732</v>
      </c>
      <c r="BH134" s="77">
        <f t="shared" si="25"/>
        <v>1.8023072551399999</v>
      </c>
      <c r="BI134" s="86"/>
    </row>
    <row r="135" spans="1:61" s="1" customFormat="1" ht="15.5" x14ac:dyDescent="0.35">
      <c r="A135" s="32"/>
      <c r="B135" s="46" t="s">
        <v>192</v>
      </c>
      <c r="C135" s="91" t="s">
        <v>571</v>
      </c>
      <c r="D135" s="85" t="s">
        <v>927</v>
      </c>
      <c r="E135" s="85" t="s">
        <v>1155</v>
      </c>
      <c r="F135" s="85" t="s">
        <v>1156</v>
      </c>
      <c r="G135" s="91" t="s">
        <v>1215</v>
      </c>
      <c r="H135" s="91" t="s">
        <v>420</v>
      </c>
      <c r="I135" s="91" t="s">
        <v>436</v>
      </c>
      <c r="J135" s="92">
        <v>2520691.21</v>
      </c>
      <c r="K135" s="92">
        <v>1943017.21</v>
      </c>
      <c r="L135" s="86"/>
      <c r="M135" s="50">
        <v>3.0324878157000001</v>
      </c>
      <c r="N135" s="51">
        <v>3.4697221811999999</v>
      </c>
      <c r="O135" s="51">
        <v>6.4815563690999998</v>
      </c>
      <c r="P135" s="51">
        <v>5.1614783857999997</v>
      </c>
      <c r="Q135" s="51">
        <v>6.0724803821000002</v>
      </c>
      <c r="R135" s="51">
        <f t="shared" si="13"/>
        <v>5.1614783857999997</v>
      </c>
      <c r="S135" s="52">
        <f t="shared" si="14"/>
        <v>4.8435450267800002</v>
      </c>
      <c r="T135" s="86"/>
      <c r="U135" s="50">
        <v>2.5128031977999998</v>
      </c>
      <c r="V135" s="51">
        <v>3.4423899007999998</v>
      </c>
      <c r="W135" s="51">
        <v>3.0593934926999999</v>
      </c>
      <c r="X135" s="51">
        <v>2.7680167581999999</v>
      </c>
      <c r="Y135" s="51">
        <v>3.0380608145000001</v>
      </c>
      <c r="Z135" s="51">
        <f t="shared" si="15"/>
        <v>3.0380608145000001</v>
      </c>
      <c r="AA135" s="52">
        <f t="shared" si="16"/>
        <v>2.9641328327999998</v>
      </c>
      <c r="AB135" s="86"/>
      <c r="AC135" s="56">
        <v>0.41269405046000002</v>
      </c>
      <c r="AD135" s="57">
        <v>0.32699297944</v>
      </c>
      <c r="AE135" s="57">
        <v>0.36876999443000003</v>
      </c>
      <c r="AF135" s="57">
        <v>0.39170519144999999</v>
      </c>
      <c r="AG135" s="57">
        <v>0.36292934637000002</v>
      </c>
      <c r="AH135" s="57">
        <f t="shared" si="17"/>
        <v>0.36876999443000003</v>
      </c>
      <c r="AI135" s="58">
        <f t="shared" si="18"/>
        <v>0.37261831243000004</v>
      </c>
      <c r="AJ135" s="86"/>
      <c r="AK135" s="50">
        <v>0.38793729311000003</v>
      </c>
      <c r="AL135" s="51">
        <v>0.60818608166999999</v>
      </c>
      <c r="AM135" s="51">
        <v>0.49926684015</v>
      </c>
      <c r="AN135" s="51">
        <v>0.59510043568000004</v>
      </c>
      <c r="AO135" s="51">
        <v>0.70013578492999995</v>
      </c>
      <c r="AP135" s="51">
        <f t="shared" si="19"/>
        <v>0.70013578492999995</v>
      </c>
      <c r="AQ135" s="60">
        <f t="shared" si="20"/>
        <v>1</v>
      </c>
      <c r="AR135" s="52">
        <f t="shared" si="21"/>
        <v>0.55812528710800002</v>
      </c>
      <c r="AS135" s="86"/>
      <c r="AT135" s="50">
        <v>0.31102528950000002</v>
      </c>
      <c r="AU135" s="51">
        <v>0.54711387894999997</v>
      </c>
      <c r="AV135" s="51">
        <v>0.44912385677</v>
      </c>
      <c r="AW135" s="51">
        <v>0.53056488552000003</v>
      </c>
      <c r="AX135" s="51">
        <v>0.62420969689000005</v>
      </c>
      <c r="AY135" s="51">
        <f t="shared" si="22"/>
        <v>0.53056488552000003</v>
      </c>
      <c r="AZ135" s="52">
        <f t="shared" si="23"/>
        <v>0.49240752152600004</v>
      </c>
      <c r="BA135" s="86"/>
      <c r="BB135" s="64">
        <v>1.0707558552000001</v>
      </c>
      <c r="BC135" s="65">
        <v>1.1028648906</v>
      </c>
      <c r="BD135" s="65">
        <v>1.0849244253999999</v>
      </c>
      <c r="BE135" s="65">
        <v>1.2581189591999999</v>
      </c>
      <c r="BF135" s="65">
        <v>1.2976938639</v>
      </c>
      <c r="BG135" s="65">
        <f t="shared" si="24"/>
        <v>1.1028648906</v>
      </c>
      <c r="BH135" s="66">
        <f t="shared" si="25"/>
        <v>1.16287159886</v>
      </c>
      <c r="BI135" s="86"/>
    </row>
    <row r="136" spans="1:61" s="1" customFormat="1" ht="15.5" x14ac:dyDescent="0.35">
      <c r="A136" s="32"/>
      <c r="B136" s="67" t="s">
        <v>193</v>
      </c>
      <c r="C136" s="89" t="s">
        <v>572</v>
      </c>
      <c r="D136" s="84" t="s">
        <v>928</v>
      </c>
      <c r="E136" s="84" t="s">
        <v>1155</v>
      </c>
      <c r="F136" s="84" t="s">
        <v>1156</v>
      </c>
      <c r="G136" s="89" t="s">
        <v>1204</v>
      </c>
      <c r="H136" s="89" t="s">
        <v>1280</v>
      </c>
      <c r="I136" s="89" t="s">
        <v>425</v>
      </c>
      <c r="J136" s="90"/>
      <c r="K136" s="90"/>
      <c r="L136" s="86"/>
      <c r="M136" s="68"/>
      <c r="N136" s="69"/>
      <c r="O136" s="69"/>
      <c r="P136" s="69"/>
      <c r="Q136" s="69"/>
      <c r="R136" s="69" t="str">
        <f t="shared" ref="R136:R199" si="26">IF($B136="","",IFERROR(MEDIAN(M136:Q136),"-x-"))</f>
        <v>-x-</v>
      </c>
      <c r="S136" s="70" t="str">
        <f t="shared" ref="S136:S199" si="27">IF($B136="","",IFERROR(AVERAGEIFS(M136:Q136,M136:Q136,"&gt;0",M136:Q136,"&lt;50"),"-x-"))</f>
        <v>-x-</v>
      </c>
      <c r="T136" s="86"/>
      <c r="U136" s="68"/>
      <c r="V136" s="69"/>
      <c r="W136" s="69"/>
      <c r="X136" s="69"/>
      <c r="Y136" s="69"/>
      <c r="Z136" s="69" t="str">
        <f t="shared" ref="Z136:Z199" si="28">IF($B136="","",IFERROR(MEDIAN(U136:Y136),"-x-"))</f>
        <v>-x-</v>
      </c>
      <c r="AA136" s="70" t="str">
        <f t="shared" ref="AA136:AA199" si="29">IF($B136="","",IFERROR(AVERAGEIFS(U136:Y136,U136:Y136,"&gt;0",U136:Y136,"&lt;50"),"-x-"))</f>
        <v>-x-</v>
      </c>
      <c r="AB136" s="86"/>
      <c r="AC136" s="71"/>
      <c r="AD136" s="72"/>
      <c r="AE136" s="72"/>
      <c r="AF136" s="72"/>
      <c r="AG136" s="72"/>
      <c r="AH136" s="72" t="str">
        <f t="shared" ref="AH136:AH199" si="30">IF($B136="","",IFERROR(MEDIAN(AC136:AG136),"-x-"))</f>
        <v>-x-</v>
      </c>
      <c r="AI136" s="73" t="str">
        <f t="shared" ref="AI136:AI199" si="31">IF($B136="","",IFERROR(AVERAGE(AC136:AG136),"-x-"))</f>
        <v>-x-</v>
      </c>
      <c r="AJ136" s="86"/>
      <c r="AK136" s="68"/>
      <c r="AL136" s="69"/>
      <c r="AM136" s="69"/>
      <c r="AN136" s="69"/>
      <c r="AO136" s="69"/>
      <c r="AP136" s="69" t="str">
        <f t="shared" ref="AP136:AP199" si="32">IF($B136="","",IF(MAX(AK136:AO136)=0,"-x-",MAX(AK136:AO136)))</f>
        <v>-x-</v>
      </c>
      <c r="AQ136" s="74" t="str">
        <f t="shared" ref="AQ136:AQ199" si="33">IF($B136="","",IFERROR(AO136/AP136,"-x-"))</f>
        <v>-x-</v>
      </c>
      <c r="AR136" s="70" t="str">
        <f t="shared" ref="AR136:AR199" si="34">IF($B136="","",IFERROR(AVERAGEIFS(AK136:AO136,AK136:AO136,"&gt;0",AK136:AO136,"&lt;30"),"-x-"))</f>
        <v>-x-</v>
      </c>
      <c r="AS136" s="86"/>
      <c r="AT136" s="68"/>
      <c r="AU136" s="69"/>
      <c r="AV136" s="69"/>
      <c r="AW136" s="69"/>
      <c r="AX136" s="69"/>
      <c r="AY136" s="69" t="str">
        <f t="shared" ref="AY136:AY199" si="35">IF($B136="","",IFERROR(MEDIAN(AT136:AX136),"-x-"))</f>
        <v>-x-</v>
      </c>
      <c r="AZ136" s="70" t="str">
        <f t="shared" ref="AZ136:AZ199" si="36">IF($B136="","",IFERROR(AVERAGEIFS(AT136:AX136,AT136:AX136,"&gt;0",AT136:AX136,"&lt;50"),"-x-"))</f>
        <v>-x-</v>
      </c>
      <c r="BA136" s="86"/>
      <c r="BB136" s="75"/>
      <c r="BC136" s="76"/>
      <c r="BD136" s="76"/>
      <c r="BE136" s="76"/>
      <c r="BF136" s="76"/>
      <c r="BG136" s="76" t="str">
        <f t="shared" ref="BG136:BG199" si="37">IF($B136="","",IFERROR(MEDIAN(BB136:BF136),"-x-"))</f>
        <v>-x-</v>
      </c>
      <c r="BH136" s="77" t="str">
        <f t="shared" ref="BH136:BH199" si="38">IF($B136="","",IFERROR(AVERAGEIFS(BB136:BF136,BB136:BF136,"&gt;0",BB136:BF136,"&lt;50"),"-x-"))</f>
        <v>-x-</v>
      </c>
      <c r="BI136" s="86"/>
    </row>
    <row r="137" spans="1:61" s="1" customFormat="1" ht="15.5" x14ac:dyDescent="0.35">
      <c r="A137" s="32"/>
      <c r="B137" s="46" t="s">
        <v>194</v>
      </c>
      <c r="C137" s="91" t="s">
        <v>573</v>
      </c>
      <c r="D137" s="85" t="s">
        <v>929</v>
      </c>
      <c r="E137" s="85" t="s">
        <v>1155</v>
      </c>
      <c r="F137" s="85" t="s">
        <v>1156</v>
      </c>
      <c r="G137" s="91" t="s">
        <v>1168</v>
      </c>
      <c r="H137" s="91" t="s">
        <v>1231</v>
      </c>
      <c r="I137" s="91" t="s">
        <v>423</v>
      </c>
      <c r="J137" s="92">
        <v>2021927.6258</v>
      </c>
      <c r="K137" s="92">
        <v>1193764.6258</v>
      </c>
      <c r="L137" s="86"/>
      <c r="M137" s="50">
        <v>9.0133341556000008</v>
      </c>
      <c r="N137" s="51">
        <v>7.7421938028000001</v>
      </c>
      <c r="O137" s="51">
        <v>25.251966645</v>
      </c>
      <c r="P137" s="51">
        <v>6.4344337317000004</v>
      </c>
      <c r="Q137" s="51">
        <v>5.0367225483000002</v>
      </c>
      <c r="R137" s="51">
        <f t="shared" si="26"/>
        <v>7.7421938028000001</v>
      </c>
      <c r="S137" s="52">
        <f t="shared" si="27"/>
        <v>10.69573017668</v>
      </c>
      <c r="T137" s="86"/>
      <c r="U137" s="50">
        <v>11.653448671</v>
      </c>
      <c r="V137" s="51">
        <v>9.7762925827</v>
      </c>
      <c r="W137" s="51">
        <v>15.899156981999999</v>
      </c>
      <c r="X137" s="51">
        <v>9.1910113537000004</v>
      </c>
      <c r="Y137" s="51">
        <v>7.8971367978</v>
      </c>
      <c r="Z137" s="51">
        <f t="shared" si="28"/>
        <v>9.7762925827</v>
      </c>
      <c r="AA137" s="52">
        <f t="shared" si="29"/>
        <v>10.88340927744</v>
      </c>
      <c r="AB137" s="86"/>
      <c r="AC137" s="56">
        <v>0.45131461061</v>
      </c>
      <c r="AD137" s="57">
        <v>0.4497381848</v>
      </c>
      <c r="AE137" s="57">
        <v>0.52725651936999995</v>
      </c>
      <c r="AF137" s="57">
        <v>0.4943418792</v>
      </c>
      <c r="AG137" s="57">
        <v>0.55534104046999999</v>
      </c>
      <c r="AH137" s="57">
        <f t="shared" si="30"/>
        <v>0.4943418792</v>
      </c>
      <c r="AI137" s="58">
        <f t="shared" si="31"/>
        <v>0.49559844688999999</v>
      </c>
      <c r="AJ137" s="86"/>
      <c r="AK137" s="50">
        <v>0.49479762587999998</v>
      </c>
      <c r="AL137" s="51">
        <v>0.83690563244000005</v>
      </c>
      <c r="AM137" s="51">
        <v>0.58639321755999996</v>
      </c>
      <c r="AN137" s="51">
        <v>0.81101117992000005</v>
      </c>
      <c r="AO137" s="51">
        <v>0.63484037092000001</v>
      </c>
      <c r="AP137" s="51">
        <f t="shared" si="32"/>
        <v>0.83690563244000005</v>
      </c>
      <c r="AQ137" s="60">
        <f t="shared" si="33"/>
        <v>0.75855669541752468</v>
      </c>
      <c r="AR137" s="52">
        <f t="shared" si="34"/>
        <v>0.67278960534400001</v>
      </c>
      <c r="AS137" s="86"/>
      <c r="AT137" s="50">
        <v>0.40589898620999998</v>
      </c>
      <c r="AU137" s="51">
        <v>0.56236969206999998</v>
      </c>
      <c r="AV137" s="51">
        <v>0.49289100013999998</v>
      </c>
      <c r="AW137" s="51">
        <v>0.79645953022000004</v>
      </c>
      <c r="AX137" s="51">
        <v>0.62344968367999998</v>
      </c>
      <c r="AY137" s="51">
        <f t="shared" si="35"/>
        <v>0.56236969206999998</v>
      </c>
      <c r="AZ137" s="52">
        <f t="shared" si="36"/>
        <v>0.57621377846400001</v>
      </c>
      <c r="BA137" s="86"/>
      <c r="BB137" s="64">
        <v>1.9777948261</v>
      </c>
      <c r="BC137" s="65">
        <v>1.9865946868</v>
      </c>
      <c r="BD137" s="65">
        <v>1.9367642958</v>
      </c>
      <c r="BE137" s="65">
        <v>1.5958380169999999</v>
      </c>
      <c r="BF137" s="65">
        <v>1.4955460045</v>
      </c>
      <c r="BG137" s="65">
        <f t="shared" si="37"/>
        <v>1.9367642958</v>
      </c>
      <c r="BH137" s="66">
        <f t="shared" si="38"/>
        <v>1.7985075660400001</v>
      </c>
      <c r="BI137" s="86"/>
    </row>
    <row r="138" spans="1:61" s="1" customFormat="1" ht="15.5" x14ac:dyDescent="0.35">
      <c r="A138" s="32"/>
      <c r="B138" s="67" t="s">
        <v>195</v>
      </c>
      <c r="C138" s="89" t="s">
        <v>574</v>
      </c>
      <c r="D138" s="84" t="s">
        <v>930</v>
      </c>
      <c r="E138" s="84" t="s">
        <v>1155</v>
      </c>
      <c r="F138" s="84" t="s">
        <v>1156</v>
      </c>
      <c r="G138" s="89" t="s">
        <v>1196</v>
      </c>
      <c r="H138" s="89" t="s">
        <v>1282</v>
      </c>
      <c r="I138" s="89" t="s">
        <v>14</v>
      </c>
      <c r="J138" s="90">
        <v>419463.57913000003</v>
      </c>
      <c r="K138" s="90">
        <v>490388.57913000003</v>
      </c>
      <c r="L138" s="86"/>
      <c r="M138" s="68">
        <v>-308.50252112999999</v>
      </c>
      <c r="N138" s="69">
        <v>24.194038462000002</v>
      </c>
      <c r="O138" s="69">
        <v>15.871121967000001</v>
      </c>
      <c r="P138" s="69">
        <v>21.550746121</v>
      </c>
      <c r="Q138" s="69">
        <v>21.655490357000001</v>
      </c>
      <c r="R138" s="69">
        <f t="shared" si="26"/>
        <v>21.550746121</v>
      </c>
      <c r="S138" s="70">
        <f t="shared" si="27"/>
        <v>20.817849226750003</v>
      </c>
      <c r="T138" s="86"/>
      <c r="U138" s="68">
        <v>33.310738213999997</v>
      </c>
      <c r="V138" s="69">
        <v>23.581214918000001</v>
      </c>
      <c r="W138" s="69">
        <v>15.333687592</v>
      </c>
      <c r="X138" s="69">
        <v>14.234238137</v>
      </c>
      <c r="Y138" s="69">
        <v>14.315185963999999</v>
      </c>
      <c r="Z138" s="69">
        <f t="shared" si="28"/>
        <v>15.333687592</v>
      </c>
      <c r="AA138" s="70">
        <f t="shared" si="29"/>
        <v>20.155012965000001</v>
      </c>
      <c r="AB138" s="86"/>
      <c r="AC138" s="71">
        <v>2.2337400396E-2</v>
      </c>
      <c r="AD138" s="72">
        <v>1.3488052325E-2</v>
      </c>
      <c r="AE138" s="72">
        <v>0</v>
      </c>
      <c r="AF138" s="72">
        <v>0</v>
      </c>
      <c r="AG138" s="72">
        <v>0</v>
      </c>
      <c r="AH138" s="72">
        <f t="shared" si="30"/>
        <v>0</v>
      </c>
      <c r="AI138" s="73">
        <f t="shared" si="31"/>
        <v>7.1650905442000009E-3</v>
      </c>
      <c r="AJ138" s="86"/>
      <c r="AK138" s="68">
        <v>4.7925080955999997</v>
      </c>
      <c r="AL138" s="69">
        <v>4.0720989495</v>
      </c>
      <c r="AM138" s="69">
        <v>3.2863705311000002</v>
      </c>
      <c r="AN138" s="69">
        <v>3.4364465389999999</v>
      </c>
      <c r="AO138" s="69">
        <v>3.4531488826999999</v>
      </c>
      <c r="AP138" s="69">
        <f t="shared" si="32"/>
        <v>4.7925080955999997</v>
      </c>
      <c r="AQ138" s="74">
        <f t="shared" si="33"/>
        <v>0.72053063110531512</v>
      </c>
      <c r="AR138" s="70">
        <f t="shared" si="34"/>
        <v>3.8081145995800001</v>
      </c>
      <c r="AS138" s="86"/>
      <c r="AT138" s="68">
        <v>2.2811936241000002</v>
      </c>
      <c r="AU138" s="69">
        <v>1.9229680268</v>
      </c>
      <c r="AV138" s="69">
        <v>1.6581232530000001</v>
      </c>
      <c r="AW138" s="69">
        <v>1.7212898155</v>
      </c>
      <c r="AX138" s="69">
        <v>1.7296558918</v>
      </c>
      <c r="AY138" s="69">
        <f t="shared" si="35"/>
        <v>1.7296558918</v>
      </c>
      <c r="AZ138" s="70">
        <f t="shared" si="36"/>
        <v>1.8626461222399999</v>
      </c>
      <c r="BA138" s="86"/>
      <c r="BB138" s="75">
        <v>0.34950209181000003</v>
      </c>
      <c r="BC138" s="76">
        <v>0.29656353748999997</v>
      </c>
      <c r="BD138" s="76">
        <v>0.24255091007999999</v>
      </c>
      <c r="BE138" s="76">
        <v>4.2718248094000003E-2</v>
      </c>
      <c r="BF138" s="76">
        <v>2.2535256051000002E-3</v>
      </c>
      <c r="BG138" s="76">
        <f t="shared" si="37"/>
        <v>0.24255091007999999</v>
      </c>
      <c r="BH138" s="77">
        <f t="shared" si="38"/>
        <v>0.18671766261581998</v>
      </c>
      <c r="BI138" s="86"/>
    </row>
    <row r="139" spans="1:61" s="1" customFormat="1" ht="15.5" x14ac:dyDescent="0.35">
      <c r="A139" s="32"/>
      <c r="B139" s="46" t="s">
        <v>196</v>
      </c>
      <c r="C139" s="91" t="s">
        <v>575</v>
      </c>
      <c r="D139" s="85" t="s">
        <v>931</v>
      </c>
      <c r="E139" s="85" t="s">
        <v>1155</v>
      </c>
      <c r="F139" s="85" t="s">
        <v>1156</v>
      </c>
      <c r="G139" s="91" t="s">
        <v>1168</v>
      </c>
      <c r="H139" s="91" t="s">
        <v>1231</v>
      </c>
      <c r="I139" s="91" t="s">
        <v>423</v>
      </c>
      <c r="J139" s="92">
        <v>4019971.1283</v>
      </c>
      <c r="K139" s="92">
        <v>3783177.1283</v>
      </c>
      <c r="L139" s="86"/>
      <c r="M139" s="50">
        <v>9.0962025639000004</v>
      </c>
      <c r="N139" s="51">
        <v>17.033456159</v>
      </c>
      <c r="O139" s="51">
        <v>5.8385372485999998</v>
      </c>
      <c r="P139" s="51">
        <v>7.1178579883999999</v>
      </c>
      <c r="Q139" s="51">
        <v>7.0712005070000004</v>
      </c>
      <c r="R139" s="51">
        <f t="shared" si="26"/>
        <v>7.1178579883999999</v>
      </c>
      <c r="S139" s="52">
        <f t="shared" si="27"/>
        <v>9.2314508933799999</v>
      </c>
      <c r="T139" s="86"/>
      <c r="U139" s="50">
        <v>10.901096963000001</v>
      </c>
      <c r="V139" s="51">
        <v>19.827416049</v>
      </c>
      <c r="W139" s="51">
        <v>7.7201939605999996</v>
      </c>
      <c r="X139" s="51">
        <v>8.7411337959999997</v>
      </c>
      <c r="Y139" s="51">
        <v>8.6871900375000006</v>
      </c>
      <c r="Z139" s="51">
        <f t="shared" si="28"/>
        <v>8.7411337959999997</v>
      </c>
      <c r="AA139" s="52">
        <f t="shared" si="29"/>
        <v>11.17540616122</v>
      </c>
      <c r="AB139" s="86"/>
      <c r="AC139" s="56">
        <v>0.15259849301</v>
      </c>
      <c r="AD139" s="57">
        <v>0.17348528798000001</v>
      </c>
      <c r="AE139" s="57">
        <v>0.32480275633</v>
      </c>
      <c r="AF139" s="57">
        <v>0.30938456655000002</v>
      </c>
      <c r="AG139" s="57">
        <v>0.31079151245999997</v>
      </c>
      <c r="AH139" s="57">
        <f t="shared" si="30"/>
        <v>0.30938456655000002</v>
      </c>
      <c r="AI139" s="58">
        <f t="shared" si="31"/>
        <v>0.25421252326600002</v>
      </c>
      <c r="AJ139" s="86"/>
      <c r="AK139" s="50">
        <v>0.65540482084999996</v>
      </c>
      <c r="AL139" s="51">
        <v>0.87798160502</v>
      </c>
      <c r="AM139" s="51">
        <v>0.49170174193999999</v>
      </c>
      <c r="AN139" s="51">
        <v>0.75700320417</v>
      </c>
      <c r="AO139" s="51">
        <v>0.75204105642999997</v>
      </c>
      <c r="AP139" s="51">
        <f t="shared" si="32"/>
        <v>0.87798160502</v>
      </c>
      <c r="AQ139" s="60">
        <f t="shared" si="33"/>
        <v>0.85655673436673974</v>
      </c>
      <c r="AR139" s="52">
        <f t="shared" si="34"/>
        <v>0.70682648568200002</v>
      </c>
      <c r="AS139" s="86"/>
      <c r="AT139" s="50">
        <v>2.6341799814</v>
      </c>
      <c r="AU139" s="51">
        <v>3.7657460183000002</v>
      </c>
      <c r="AV139" s="51">
        <v>1.5137707779</v>
      </c>
      <c r="AW139" s="51">
        <v>2.5407549649000001</v>
      </c>
      <c r="AX139" s="51">
        <v>2.5241003438999998</v>
      </c>
      <c r="AY139" s="51">
        <f t="shared" si="35"/>
        <v>2.5407549649000001</v>
      </c>
      <c r="AZ139" s="52">
        <f t="shared" si="36"/>
        <v>2.5957104172800003</v>
      </c>
      <c r="BA139" s="86"/>
      <c r="BB139" s="64">
        <v>1.3441314512</v>
      </c>
      <c r="BC139" s="65">
        <v>1.4068217887000001</v>
      </c>
      <c r="BD139" s="65">
        <v>1.4176411752</v>
      </c>
      <c r="BE139" s="65">
        <v>1.8369382539000001</v>
      </c>
      <c r="BF139" s="65">
        <v>1.7955375569000001</v>
      </c>
      <c r="BG139" s="65">
        <f t="shared" si="37"/>
        <v>1.4176411752</v>
      </c>
      <c r="BH139" s="66">
        <f t="shared" si="38"/>
        <v>1.5602140451800002</v>
      </c>
      <c r="BI139" s="86"/>
    </row>
    <row r="140" spans="1:61" s="1" customFormat="1" ht="15.5" x14ac:dyDescent="0.35">
      <c r="A140" s="32"/>
      <c r="B140" s="67" t="s">
        <v>197</v>
      </c>
      <c r="C140" s="89" t="s">
        <v>576</v>
      </c>
      <c r="D140" s="84" t="s">
        <v>932</v>
      </c>
      <c r="E140" s="84" t="s">
        <v>1155</v>
      </c>
      <c r="F140" s="84" t="s">
        <v>1156</v>
      </c>
      <c r="G140" s="89" t="s">
        <v>1216</v>
      </c>
      <c r="H140" s="89" t="s">
        <v>1287</v>
      </c>
      <c r="I140" s="89" t="s">
        <v>441</v>
      </c>
      <c r="J140" s="90">
        <v>191988.87427999999</v>
      </c>
      <c r="K140" s="90">
        <v>224584.87427999999</v>
      </c>
      <c r="L140" s="86"/>
      <c r="M140" s="68">
        <v>-6.1772538846999998</v>
      </c>
      <c r="N140" s="69">
        <v>-1.103990553</v>
      </c>
      <c r="O140" s="69">
        <v>-0.28916887926000001</v>
      </c>
      <c r="P140" s="69">
        <v>-1.3257793347</v>
      </c>
      <c r="Q140" s="69">
        <v>-1.3038914683</v>
      </c>
      <c r="R140" s="69">
        <f t="shared" si="26"/>
        <v>-1.3038914683</v>
      </c>
      <c r="S140" s="70" t="str">
        <f t="shared" si="27"/>
        <v>-x-</v>
      </c>
      <c r="T140" s="86"/>
      <c r="U140" s="68">
        <v>-33.494241332999998</v>
      </c>
      <c r="V140" s="69">
        <v>-1.1898983395</v>
      </c>
      <c r="W140" s="69">
        <v>-1.3637249145000001</v>
      </c>
      <c r="X140" s="69">
        <v>-1.1118115553000001</v>
      </c>
      <c r="Y140" s="69">
        <v>-1.0903998039</v>
      </c>
      <c r="Z140" s="69">
        <f t="shared" si="28"/>
        <v>-1.1898983395</v>
      </c>
      <c r="AA140" s="70" t="str">
        <f t="shared" si="29"/>
        <v>-x-</v>
      </c>
      <c r="AB140" s="86"/>
      <c r="AC140" s="71">
        <v>1.2460565765999999E-2</v>
      </c>
      <c r="AD140" s="72">
        <v>6.0569503017000002E-2</v>
      </c>
      <c r="AE140" s="72">
        <v>6.8548795019000006E-2</v>
      </c>
      <c r="AF140" s="72">
        <v>0.22931419928999999</v>
      </c>
      <c r="AG140" s="72">
        <v>0.23226950032999999</v>
      </c>
      <c r="AH140" s="72">
        <f t="shared" si="30"/>
        <v>6.8548795019000006E-2</v>
      </c>
      <c r="AI140" s="73">
        <f t="shared" si="31"/>
        <v>0.12063251268439998</v>
      </c>
      <c r="AJ140" s="86"/>
      <c r="AK140" s="68">
        <v>2.5239208039999999</v>
      </c>
      <c r="AL140" s="69">
        <v>53.019010455999997</v>
      </c>
      <c r="AM140" s="69">
        <v>-0.29106361164</v>
      </c>
      <c r="AN140" s="69">
        <v>-0.17306639980999999</v>
      </c>
      <c r="AO140" s="69">
        <v>-0.17020917151000001</v>
      </c>
      <c r="AP140" s="69">
        <f t="shared" si="32"/>
        <v>53.019010455999997</v>
      </c>
      <c r="AQ140" s="74">
        <f t="shared" si="33"/>
        <v>-3.2103422913042686E-3</v>
      </c>
      <c r="AR140" s="70">
        <f t="shared" si="34"/>
        <v>2.5239208039999999</v>
      </c>
      <c r="AS140" s="86"/>
      <c r="AT140" s="68">
        <v>0.16389309832999999</v>
      </c>
      <c r="AU140" s="69">
        <v>7.4694270128000007E-2</v>
      </c>
      <c r="AV140" s="69">
        <v>7.2455044933000007E-2</v>
      </c>
      <c r="AW140" s="69">
        <v>5.5767450714000001E-2</v>
      </c>
      <c r="AX140" s="69">
        <v>5.4846761669000002E-2</v>
      </c>
      <c r="AY140" s="69">
        <f t="shared" si="35"/>
        <v>7.2455044933000007E-2</v>
      </c>
      <c r="AZ140" s="70">
        <f t="shared" si="36"/>
        <v>8.4331325154800005E-2</v>
      </c>
      <c r="BA140" s="86"/>
      <c r="BB140" s="75">
        <v>1.2442337548</v>
      </c>
      <c r="BC140" s="76">
        <v>1.1945516781000001</v>
      </c>
      <c r="BD140" s="76">
        <v>1.0624072664999999</v>
      </c>
      <c r="BE140" s="76">
        <v>0.17345165601000001</v>
      </c>
      <c r="BF140" s="76">
        <v>-6.9252878862999995E-2</v>
      </c>
      <c r="BG140" s="76">
        <f t="shared" si="37"/>
        <v>1.0624072664999999</v>
      </c>
      <c r="BH140" s="77">
        <f t="shared" si="38"/>
        <v>0.91866108885249997</v>
      </c>
      <c r="BI140" s="86"/>
    </row>
    <row r="141" spans="1:61" s="1" customFormat="1" ht="15.5" x14ac:dyDescent="0.35">
      <c r="A141" s="32"/>
      <c r="B141" s="46" t="s">
        <v>198</v>
      </c>
      <c r="C141" s="91" t="s">
        <v>577</v>
      </c>
      <c r="D141" s="85" t="s">
        <v>933</v>
      </c>
      <c r="E141" s="85" t="s">
        <v>1155</v>
      </c>
      <c r="F141" s="85" t="s">
        <v>1156</v>
      </c>
      <c r="G141" s="91" t="s">
        <v>1217</v>
      </c>
      <c r="H141" s="91" t="s">
        <v>1278</v>
      </c>
      <c r="I141" s="91" t="s">
        <v>26</v>
      </c>
      <c r="J141" s="92">
        <v>2536756.0559999999</v>
      </c>
      <c r="K141" s="92">
        <v>3160423.0559999999</v>
      </c>
      <c r="L141" s="86"/>
      <c r="M141" s="50">
        <v>4.2833694340999999</v>
      </c>
      <c r="N141" s="51">
        <v>10.338836853</v>
      </c>
      <c r="O141" s="51">
        <v>8.5121384161999991</v>
      </c>
      <c r="P141" s="51">
        <v>12.502761397</v>
      </c>
      <c r="Q141" s="51">
        <v>13.639376069000001</v>
      </c>
      <c r="R141" s="51">
        <f t="shared" si="26"/>
        <v>10.338836853</v>
      </c>
      <c r="S141" s="52">
        <f t="shared" si="27"/>
        <v>9.8552964338600013</v>
      </c>
      <c r="T141" s="86"/>
      <c r="U141" s="50">
        <v>3.1583629393999999</v>
      </c>
      <c r="V141" s="51">
        <v>7.4789208352000003</v>
      </c>
      <c r="W141" s="51">
        <v>6.3371368596000002</v>
      </c>
      <c r="X141" s="51">
        <v>6.8448023410000003</v>
      </c>
      <c r="Y141" s="51">
        <v>7.8056674410999998</v>
      </c>
      <c r="Z141" s="51">
        <f t="shared" si="28"/>
        <v>6.8448023410000003</v>
      </c>
      <c r="AA141" s="52">
        <f t="shared" si="29"/>
        <v>6.3249780832600004</v>
      </c>
      <c r="AB141" s="86"/>
      <c r="AC141" s="56">
        <v>6.6532619961999995E-2</v>
      </c>
      <c r="AD141" s="57">
        <v>5.7853817065E-2</v>
      </c>
      <c r="AE141" s="57">
        <v>0.11728307964</v>
      </c>
      <c r="AF141" s="57">
        <v>0.11338948449</v>
      </c>
      <c r="AG141" s="57">
        <v>0.10334368157</v>
      </c>
      <c r="AH141" s="57">
        <f t="shared" si="30"/>
        <v>0.10334368157</v>
      </c>
      <c r="AI141" s="58">
        <f t="shared" si="31"/>
        <v>9.1680536545399996E-2</v>
      </c>
      <c r="AJ141" s="86"/>
      <c r="AK141" s="50">
        <v>1.4969097196000001</v>
      </c>
      <c r="AL141" s="51">
        <v>1.2401325423</v>
      </c>
      <c r="AM141" s="51">
        <v>0.83484676142000003</v>
      </c>
      <c r="AN141" s="51">
        <v>0.71501002417000004</v>
      </c>
      <c r="AO141" s="51">
        <v>0.78001093545</v>
      </c>
      <c r="AP141" s="51">
        <f t="shared" si="32"/>
        <v>1.4969097196000001</v>
      </c>
      <c r="AQ141" s="60">
        <f t="shared" si="33"/>
        <v>0.52108081418459373</v>
      </c>
      <c r="AR141" s="52">
        <f t="shared" si="34"/>
        <v>1.013381996588</v>
      </c>
      <c r="AS141" s="86"/>
      <c r="AT141" s="50">
        <v>1.4495372273</v>
      </c>
      <c r="AU141" s="51">
        <v>1.624610374</v>
      </c>
      <c r="AV141" s="51">
        <v>1.2463731866000001</v>
      </c>
      <c r="AW141" s="51">
        <v>1.0089062310000001</v>
      </c>
      <c r="AX141" s="51">
        <v>1.1006249792</v>
      </c>
      <c r="AY141" s="51">
        <f t="shared" si="35"/>
        <v>1.2463731866000001</v>
      </c>
      <c r="AZ141" s="52">
        <f t="shared" si="36"/>
        <v>1.2860103996199999</v>
      </c>
      <c r="BA141" s="86"/>
      <c r="BB141" s="64">
        <v>0.73241200779000004</v>
      </c>
      <c r="BC141" s="65">
        <v>0.69409411430000001</v>
      </c>
      <c r="BD141" s="65">
        <v>0.68574400949000003</v>
      </c>
      <c r="BE141" s="65">
        <v>0.36748686079999998</v>
      </c>
      <c r="BF141" s="65">
        <v>0.54043371985999999</v>
      </c>
      <c r="BG141" s="65">
        <f t="shared" si="37"/>
        <v>0.68574400949000003</v>
      </c>
      <c r="BH141" s="66">
        <f t="shared" si="38"/>
        <v>0.60403414244800013</v>
      </c>
      <c r="BI141" s="86"/>
    </row>
    <row r="142" spans="1:61" s="1" customFormat="1" ht="15.5" x14ac:dyDescent="0.35">
      <c r="A142" s="32"/>
      <c r="B142" s="67" t="s">
        <v>199</v>
      </c>
      <c r="C142" s="89" t="s">
        <v>578</v>
      </c>
      <c r="D142" s="84" t="s">
        <v>934</v>
      </c>
      <c r="E142" s="84" t="s">
        <v>1155</v>
      </c>
      <c r="F142" s="84" t="s">
        <v>1156</v>
      </c>
      <c r="G142" s="89" t="s">
        <v>1168</v>
      </c>
      <c r="H142" s="89" t="s">
        <v>1231</v>
      </c>
      <c r="I142" s="89" t="s">
        <v>423</v>
      </c>
      <c r="J142" s="90"/>
      <c r="K142" s="90"/>
      <c r="L142" s="86"/>
      <c r="M142" s="68">
        <v>-5.1624414545999997</v>
      </c>
      <c r="N142" s="69">
        <v>-2.2960609842999999</v>
      </c>
      <c r="O142" s="69">
        <v>-37.322483333000001</v>
      </c>
      <c r="P142" s="69">
        <v>-4.2449198076999997</v>
      </c>
      <c r="Q142" s="69"/>
      <c r="R142" s="69">
        <f t="shared" si="26"/>
        <v>-4.7036806311500001</v>
      </c>
      <c r="S142" s="70" t="str">
        <f t="shared" si="27"/>
        <v>-x-</v>
      </c>
      <c r="T142" s="86"/>
      <c r="U142" s="68">
        <v>-3.3571997807999998</v>
      </c>
      <c r="V142" s="69">
        <v>-1.9880097036</v>
      </c>
      <c r="W142" s="69">
        <v>17434.549695999998</v>
      </c>
      <c r="X142" s="69">
        <v>-10.234576727</v>
      </c>
      <c r="Y142" s="69"/>
      <c r="Z142" s="69">
        <f t="shared" si="28"/>
        <v>-2.6726047421999999</v>
      </c>
      <c r="AA142" s="70" t="str">
        <f t="shared" si="29"/>
        <v>-x-</v>
      </c>
      <c r="AB142" s="86"/>
      <c r="AC142" s="71">
        <v>0</v>
      </c>
      <c r="AD142" s="72">
        <v>0</v>
      </c>
      <c r="AE142" s="72">
        <v>0.33543218147999998</v>
      </c>
      <c r="AF142" s="72">
        <v>0.39686551532999997</v>
      </c>
      <c r="AG142" s="72"/>
      <c r="AH142" s="72">
        <f t="shared" si="30"/>
        <v>0.16771609073999999</v>
      </c>
      <c r="AI142" s="73">
        <f t="shared" si="31"/>
        <v>0.18307442420249997</v>
      </c>
      <c r="AJ142" s="86"/>
      <c r="AK142" s="68">
        <v>0.41790530004999998</v>
      </c>
      <c r="AL142" s="69">
        <v>0.36297812079000003</v>
      </c>
      <c r="AM142" s="69">
        <v>0.29880538016000002</v>
      </c>
      <c r="AN142" s="69">
        <v>0.49312927795</v>
      </c>
      <c r="AO142" s="69"/>
      <c r="AP142" s="69">
        <f t="shared" si="32"/>
        <v>0.49312927795</v>
      </c>
      <c r="AQ142" s="74">
        <f t="shared" si="33"/>
        <v>0</v>
      </c>
      <c r="AR142" s="70">
        <f t="shared" si="34"/>
        <v>0.39320451973750004</v>
      </c>
      <c r="AS142" s="86"/>
      <c r="AT142" s="68">
        <v>9.4963116883000005</v>
      </c>
      <c r="AU142" s="69">
        <v>11.252743321000001</v>
      </c>
      <c r="AV142" s="69">
        <v>9.4683284404000005</v>
      </c>
      <c r="AW142" s="69">
        <v>-1210.2412747999999</v>
      </c>
      <c r="AX142" s="69"/>
      <c r="AY142" s="69">
        <f t="shared" si="35"/>
        <v>9.4823200643500005</v>
      </c>
      <c r="AZ142" s="70">
        <f t="shared" si="36"/>
        <v>10.072461149900001</v>
      </c>
      <c r="BA142" s="86"/>
      <c r="BB142" s="75">
        <v>0.62384318585999998</v>
      </c>
      <c r="BC142" s="76">
        <v>0.47570433685000002</v>
      </c>
      <c r="BD142" s="76"/>
      <c r="BE142" s="76"/>
      <c r="BF142" s="76"/>
      <c r="BG142" s="76">
        <f t="shared" si="37"/>
        <v>0.549773761355</v>
      </c>
      <c r="BH142" s="77">
        <f t="shared" si="38"/>
        <v>0.549773761355</v>
      </c>
      <c r="BI142" s="86"/>
    </row>
    <row r="143" spans="1:61" s="1" customFormat="1" ht="15.5" x14ac:dyDescent="0.35">
      <c r="A143" s="32"/>
      <c r="B143" s="46" t="s">
        <v>200</v>
      </c>
      <c r="C143" s="91" t="s">
        <v>579</v>
      </c>
      <c r="D143" s="85" t="s">
        <v>935</v>
      </c>
      <c r="E143" s="85" t="s">
        <v>1155</v>
      </c>
      <c r="F143" s="85" t="s">
        <v>1156</v>
      </c>
      <c r="G143" s="91" t="s">
        <v>1162</v>
      </c>
      <c r="H143" s="91" t="s">
        <v>420</v>
      </c>
      <c r="I143" s="91" t="s">
        <v>420</v>
      </c>
      <c r="J143" s="92">
        <v>-28368.094400000002</v>
      </c>
      <c r="K143" s="92">
        <v>14035.9056</v>
      </c>
      <c r="L143" s="86"/>
      <c r="M143" s="50">
        <v>5.8894244404</v>
      </c>
      <c r="N143" s="51">
        <v>-98.455631068000002</v>
      </c>
      <c r="O143" s="51">
        <v>3.3916127028999998</v>
      </c>
      <c r="P143" s="51"/>
      <c r="Q143" s="51"/>
      <c r="R143" s="51">
        <f t="shared" si="26"/>
        <v>3.3916127028999998</v>
      </c>
      <c r="S143" s="52">
        <f t="shared" si="27"/>
        <v>4.6405185716500004</v>
      </c>
      <c r="T143" s="86"/>
      <c r="U143" s="50">
        <v>3.6761271556000001</v>
      </c>
      <c r="V143" s="51">
        <v>-17.910092006999999</v>
      </c>
      <c r="W143" s="51">
        <v>29.253306095999999</v>
      </c>
      <c r="X143" s="51"/>
      <c r="Y143" s="51"/>
      <c r="Z143" s="51">
        <f t="shared" si="28"/>
        <v>3.6761271556000001</v>
      </c>
      <c r="AA143" s="52">
        <f t="shared" si="29"/>
        <v>16.464716625800001</v>
      </c>
      <c r="AB143" s="86"/>
      <c r="AC143" s="56">
        <v>0</v>
      </c>
      <c r="AD143" s="57">
        <v>0</v>
      </c>
      <c r="AE143" s="57">
        <v>0</v>
      </c>
      <c r="AF143" s="57">
        <v>0.10159488669</v>
      </c>
      <c r="AG143" s="57">
        <v>0.42364554643000002</v>
      </c>
      <c r="AH143" s="57">
        <f t="shared" si="30"/>
        <v>0</v>
      </c>
      <c r="AI143" s="58">
        <f t="shared" si="31"/>
        <v>0.105048086624</v>
      </c>
      <c r="AJ143" s="86"/>
      <c r="AK143" s="50">
        <v>2.5164705881999998</v>
      </c>
      <c r="AL143" s="51">
        <v>2.9960204443</v>
      </c>
      <c r="AM143" s="51">
        <v>1.7127978770000001</v>
      </c>
      <c r="AN143" s="51">
        <v>1.5388430246</v>
      </c>
      <c r="AO143" s="51">
        <v>0.23674508071</v>
      </c>
      <c r="AP143" s="51">
        <f t="shared" si="32"/>
        <v>2.9960204443</v>
      </c>
      <c r="AQ143" s="60">
        <f t="shared" si="33"/>
        <v>7.9019848199104625E-2</v>
      </c>
      <c r="AR143" s="52">
        <f t="shared" si="34"/>
        <v>1.8001754029619998</v>
      </c>
      <c r="AS143" s="86"/>
      <c r="AT143" s="50">
        <v>1.644720304</v>
      </c>
      <c r="AU143" s="51">
        <v>2.3869998117</v>
      </c>
      <c r="AV143" s="51">
        <v>2.0622534294000001</v>
      </c>
      <c r="AW143" s="51"/>
      <c r="AX143" s="51"/>
      <c r="AY143" s="51">
        <f t="shared" si="35"/>
        <v>2.0622534294000001</v>
      </c>
      <c r="AZ143" s="52">
        <f t="shared" si="36"/>
        <v>2.0313245150333334</v>
      </c>
      <c r="BA143" s="86"/>
      <c r="BB143" s="64">
        <v>0.92498069472</v>
      </c>
      <c r="BC143" s="65">
        <v>0.90295003703999999</v>
      </c>
      <c r="BD143" s="65">
        <v>0.71426283719999994</v>
      </c>
      <c r="BE143" s="65">
        <v>0.25589050679999997</v>
      </c>
      <c r="BF143" s="65">
        <v>-0.45830653965000001</v>
      </c>
      <c r="BG143" s="65">
        <f t="shared" si="37"/>
        <v>0.71426283719999994</v>
      </c>
      <c r="BH143" s="66">
        <f t="shared" si="38"/>
        <v>0.69952101894000007</v>
      </c>
      <c r="BI143" s="86"/>
    </row>
    <row r="144" spans="1:61" s="1" customFormat="1" ht="15.5" x14ac:dyDescent="0.35">
      <c r="A144" s="32"/>
      <c r="B144" s="67" t="s">
        <v>201</v>
      </c>
      <c r="C144" s="89" t="s">
        <v>580</v>
      </c>
      <c r="D144" s="84" t="s">
        <v>936</v>
      </c>
      <c r="E144" s="84" t="s">
        <v>1155</v>
      </c>
      <c r="F144" s="84" t="s">
        <v>1156</v>
      </c>
      <c r="G144" s="89" t="s">
        <v>1164</v>
      </c>
      <c r="H144" s="89" t="s">
        <v>420</v>
      </c>
      <c r="I144" s="89" t="s">
        <v>422</v>
      </c>
      <c r="J144" s="90">
        <v>12082282.022</v>
      </c>
      <c r="K144" s="90">
        <v>8878302.0226000007</v>
      </c>
      <c r="L144" s="86"/>
      <c r="M144" s="68">
        <v>16.085412850000001</v>
      </c>
      <c r="N144" s="69">
        <v>21.350406218</v>
      </c>
      <c r="O144" s="69">
        <v>10.678222249999999</v>
      </c>
      <c r="P144" s="69">
        <v>13.335717514000001</v>
      </c>
      <c r="Q144" s="69">
        <v>14.482589219999999</v>
      </c>
      <c r="R144" s="69">
        <f t="shared" si="26"/>
        <v>14.482589219999999</v>
      </c>
      <c r="S144" s="70">
        <f t="shared" si="27"/>
        <v>15.1864696104</v>
      </c>
      <c r="T144" s="86"/>
      <c r="U144" s="68">
        <v>6.7621757213000002</v>
      </c>
      <c r="V144" s="69">
        <v>8.2806295828999996</v>
      </c>
      <c r="W144" s="69">
        <v>4.9072274500999997</v>
      </c>
      <c r="X144" s="69">
        <v>5.3638614109000002</v>
      </c>
      <c r="Y144" s="69">
        <v>5.6952701053999997</v>
      </c>
      <c r="Z144" s="69">
        <f t="shared" si="28"/>
        <v>5.6952701053999997</v>
      </c>
      <c r="AA144" s="70">
        <f t="shared" si="29"/>
        <v>6.2018328541200001</v>
      </c>
      <c r="AB144" s="86"/>
      <c r="AC144" s="71">
        <v>0.39384030510000001</v>
      </c>
      <c r="AD144" s="72">
        <v>0.30134811034999998</v>
      </c>
      <c r="AE144" s="72">
        <v>0.45076111392000001</v>
      </c>
      <c r="AF144" s="72">
        <v>0.39202575911999998</v>
      </c>
      <c r="AG144" s="72">
        <v>0.37254685449000002</v>
      </c>
      <c r="AH144" s="72">
        <f t="shared" si="30"/>
        <v>0.39202575911999998</v>
      </c>
      <c r="AI144" s="73">
        <f t="shared" si="31"/>
        <v>0.38210442859600002</v>
      </c>
      <c r="AJ144" s="86"/>
      <c r="AK144" s="68">
        <v>2.1110816273999999</v>
      </c>
      <c r="AL144" s="69">
        <v>1.9342250969999999</v>
      </c>
      <c r="AM144" s="69">
        <v>1.2420820549</v>
      </c>
      <c r="AN144" s="69">
        <v>1.634608338</v>
      </c>
      <c r="AO144" s="69">
        <v>1.7751846549999999</v>
      </c>
      <c r="AP144" s="69">
        <f t="shared" si="32"/>
        <v>2.1110816273999999</v>
      </c>
      <c r="AQ144" s="74">
        <f t="shared" si="33"/>
        <v>0.84088868566693487</v>
      </c>
      <c r="AR144" s="70">
        <f t="shared" si="34"/>
        <v>1.73943635446</v>
      </c>
      <c r="AS144" s="86"/>
      <c r="AT144" s="68">
        <v>1.1097429778000001</v>
      </c>
      <c r="AU144" s="69">
        <v>1.3981788232000001</v>
      </c>
      <c r="AV144" s="69">
        <v>0.85620215033000002</v>
      </c>
      <c r="AW144" s="69">
        <v>0.98569071334000002</v>
      </c>
      <c r="AX144" s="69">
        <v>1.0704601146999999</v>
      </c>
      <c r="AY144" s="69">
        <f t="shared" si="35"/>
        <v>1.0704601146999999</v>
      </c>
      <c r="AZ144" s="70">
        <f t="shared" si="36"/>
        <v>1.084054955874</v>
      </c>
      <c r="BA144" s="86"/>
      <c r="BB144" s="75">
        <v>0.67165402376000005</v>
      </c>
      <c r="BC144" s="76">
        <v>0.79538514112000003</v>
      </c>
      <c r="BD144" s="76">
        <v>0.79128173958000003</v>
      </c>
      <c r="BE144" s="76">
        <v>0.81729194309999997</v>
      </c>
      <c r="BF144" s="76">
        <v>0.88041033229999999</v>
      </c>
      <c r="BG144" s="76">
        <f t="shared" si="37"/>
        <v>0.79538514112000003</v>
      </c>
      <c r="BH144" s="77">
        <f t="shared" si="38"/>
        <v>0.79120463597199997</v>
      </c>
      <c r="BI144" s="86"/>
    </row>
    <row r="145" spans="1:61" s="1" customFormat="1" ht="15.5" x14ac:dyDescent="0.35">
      <c r="A145" s="32"/>
      <c r="B145" s="46" t="s">
        <v>202</v>
      </c>
      <c r="C145" s="91" t="s">
        <v>581</v>
      </c>
      <c r="D145" s="85" t="s">
        <v>937</v>
      </c>
      <c r="E145" s="85" t="s">
        <v>1155</v>
      </c>
      <c r="F145" s="85" t="s">
        <v>1156</v>
      </c>
      <c r="G145" s="91" t="s">
        <v>1218</v>
      </c>
      <c r="H145" s="91" t="s">
        <v>1286</v>
      </c>
      <c r="I145" s="91" t="s">
        <v>442</v>
      </c>
      <c r="J145" s="92">
        <v>7397485.7999999998</v>
      </c>
      <c r="K145" s="92">
        <v>5957155.7999999998</v>
      </c>
      <c r="L145" s="86"/>
      <c r="M145" s="50">
        <v>11.879891191</v>
      </c>
      <c r="N145" s="51">
        <v>12.028225816999999</v>
      </c>
      <c r="O145" s="51">
        <v>14.884968264999999</v>
      </c>
      <c r="P145" s="51">
        <v>23.717414894000001</v>
      </c>
      <c r="Q145" s="51">
        <v>21.095241074</v>
      </c>
      <c r="R145" s="51">
        <f t="shared" si="26"/>
        <v>14.884968264999999</v>
      </c>
      <c r="S145" s="52">
        <f t="shared" si="27"/>
        <v>16.721148248200002</v>
      </c>
      <c r="T145" s="86"/>
      <c r="U145" s="50">
        <v>5.6345128877999997</v>
      </c>
      <c r="V145" s="51">
        <v>6.8180704160000003</v>
      </c>
      <c r="W145" s="51">
        <v>8.9490077061999997</v>
      </c>
      <c r="X145" s="51">
        <v>8.7903647507000002</v>
      </c>
      <c r="Y145" s="51">
        <v>7.9905180804000002</v>
      </c>
      <c r="Z145" s="51">
        <f t="shared" si="28"/>
        <v>7.9905180804000002</v>
      </c>
      <c r="AA145" s="52">
        <f t="shared" si="29"/>
        <v>7.6364947682199995</v>
      </c>
      <c r="AB145" s="86"/>
      <c r="AC145" s="56">
        <v>0.26430564215000002</v>
      </c>
      <c r="AD145" s="57">
        <v>0.16209615879</v>
      </c>
      <c r="AE145" s="57">
        <v>0.16874365794000001</v>
      </c>
      <c r="AF145" s="57">
        <v>0.29098792003000001</v>
      </c>
      <c r="AG145" s="57">
        <v>0.31573787681999999</v>
      </c>
      <c r="AH145" s="57">
        <f t="shared" si="30"/>
        <v>0.26430564215000002</v>
      </c>
      <c r="AI145" s="58">
        <f t="shared" si="31"/>
        <v>0.240374251146</v>
      </c>
      <c r="AJ145" s="86"/>
      <c r="AK145" s="50">
        <v>1.4547436391999999</v>
      </c>
      <c r="AL145" s="51">
        <v>2.4694275013999998</v>
      </c>
      <c r="AM145" s="51">
        <v>2.4669662211999999</v>
      </c>
      <c r="AN145" s="51">
        <v>2.7228017215999998</v>
      </c>
      <c r="AO145" s="51">
        <v>2.4217714690999999</v>
      </c>
      <c r="AP145" s="51">
        <f t="shared" si="32"/>
        <v>2.7228017215999998</v>
      </c>
      <c r="AQ145" s="60">
        <f t="shared" si="33"/>
        <v>0.88944099377052488</v>
      </c>
      <c r="AR145" s="52">
        <f t="shared" si="34"/>
        <v>2.3071421104999996</v>
      </c>
      <c r="AS145" s="86"/>
      <c r="AT145" s="50">
        <v>0.79572174080000002</v>
      </c>
      <c r="AU145" s="51">
        <v>1.3395489718</v>
      </c>
      <c r="AV145" s="51">
        <v>1.3802665607</v>
      </c>
      <c r="AW145" s="51">
        <v>1.1960261359</v>
      </c>
      <c r="AX145" s="51">
        <v>1.0637946749</v>
      </c>
      <c r="AY145" s="51">
        <f t="shared" si="35"/>
        <v>1.1960261359</v>
      </c>
      <c r="AZ145" s="52">
        <f t="shared" si="36"/>
        <v>1.1550716168200001</v>
      </c>
      <c r="BA145" s="86"/>
      <c r="BB145" s="64">
        <v>1.0249646817</v>
      </c>
      <c r="BC145" s="65">
        <v>1.0857878916000001</v>
      </c>
      <c r="BD145" s="65">
        <v>1.0521521895999999</v>
      </c>
      <c r="BE145" s="65">
        <v>0.75892155407999995</v>
      </c>
      <c r="BF145" s="65">
        <v>0.79060186181000003</v>
      </c>
      <c r="BG145" s="65">
        <f t="shared" si="37"/>
        <v>1.0249646817</v>
      </c>
      <c r="BH145" s="66">
        <f t="shared" si="38"/>
        <v>0.94248563575800015</v>
      </c>
      <c r="BI145" s="86"/>
    </row>
    <row r="146" spans="1:61" s="1" customFormat="1" ht="15.5" x14ac:dyDescent="0.35">
      <c r="A146" s="32"/>
      <c r="B146" s="67" t="s">
        <v>203</v>
      </c>
      <c r="C146" s="89" t="s">
        <v>582</v>
      </c>
      <c r="D146" s="84" t="s">
        <v>938</v>
      </c>
      <c r="E146" s="84" t="s">
        <v>1155</v>
      </c>
      <c r="F146" s="84" t="s">
        <v>1156</v>
      </c>
      <c r="G146" s="89" t="s">
        <v>1219</v>
      </c>
      <c r="H146" s="89" t="s">
        <v>1277</v>
      </c>
      <c r="I146" s="89" t="s">
        <v>443</v>
      </c>
      <c r="J146" s="90"/>
      <c r="K146" s="90">
        <v>154175.55992</v>
      </c>
      <c r="L146" s="86"/>
      <c r="M146" s="68">
        <v>-1.1277666385</v>
      </c>
      <c r="N146" s="69">
        <v>-2.0174323665</v>
      </c>
      <c r="O146" s="69">
        <v>-1.7375015596000001</v>
      </c>
      <c r="P146" s="69"/>
      <c r="Q146" s="69"/>
      <c r="R146" s="69">
        <f t="shared" si="26"/>
        <v>-1.7375015596000001</v>
      </c>
      <c r="S146" s="70" t="str">
        <f t="shared" si="27"/>
        <v>-x-</v>
      </c>
      <c r="T146" s="86"/>
      <c r="U146" s="68">
        <v>-1.3208580819</v>
      </c>
      <c r="V146" s="69">
        <v>-2.7741367375000001</v>
      </c>
      <c r="W146" s="69">
        <v>-2.4797658397000002</v>
      </c>
      <c r="X146" s="69"/>
      <c r="Y146" s="69"/>
      <c r="Z146" s="69">
        <f t="shared" si="28"/>
        <v>-2.4797658397000002</v>
      </c>
      <c r="AA146" s="70" t="str">
        <f t="shared" si="29"/>
        <v>-x-</v>
      </c>
      <c r="AB146" s="86"/>
      <c r="AC146" s="71">
        <v>0.26437447606999998</v>
      </c>
      <c r="AD146" s="72">
        <v>0.24374484652</v>
      </c>
      <c r="AE146" s="72">
        <v>0.27232081051000001</v>
      </c>
      <c r="AF146" s="72"/>
      <c r="AG146" s="72"/>
      <c r="AH146" s="72">
        <f t="shared" si="30"/>
        <v>0.26437447606999998</v>
      </c>
      <c r="AI146" s="73">
        <f t="shared" si="31"/>
        <v>0.26014671103333337</v>
      </c>
      <c r="AJ146" s="86"/>
      <c r="AK146" s="68">
        <v>0.33175019147000001</v>
      </c>
      <c r="AL146" s="69">
        <v>0.33875391051999998</v>
      </c>
      <c r="AM146" s="69">
        <v>0.29174977939000002</v>
      </c>
      <c r="AN146" s="69"/>
      <c r="AO146" s="69"/>
      <c r="AP146" s="69">
        <f t="shared" si="32"/>
        <v>0.33875391051999998</v>
      </c>
      <c r="AQ146" s="74">
        <f t="shared" si="33"/>
        <v>0</v>
      </c>
      <c r="AR146" s="70">
        <f t="shared" si="34"/>
        <v>0.32075129379333334</v>
      </c>
      <c r="AS146" s="86"/>
      <c r="AT146" s="68">
        <v>-1.2431868818</v>
      </c>
      <c r="AU146" s="69">
        <v>-2.4605325992</v>
      </c>
      <c r="AV146" s="69">
        <v>-2.1191189850000001</v>
      </c>
      <c r="AW146" s="69"/>
      <c r="AX146" s="69"/>
      <c r="AY146" s="69">
        <f t="shared" si="35"/>
        <v>-2.1191189850000001</v>
      </c>
      <c r="AZ146" s="70" t="str">
        <f t="shared" si="36"/>
        <v>-x-</v>
      </c>
      <c r="BA146" s="86"/>
      <c r="BB146" s="75"/>
      <c r="BC146" s="76"/>
      <c r="BD146" s="76"/>
      <c r="BE146" s="76">
        <v>0.67704666201999997</v>
      </c>
      <c r="BF146" s="76">
        <v>0.59098934552000004</v>
      </c>
      <c r="BG146" s="76">
        <f t="shared" si="37"/>
        <v>0.63401800377000006</v>
      </c>
      <c r="BH146" s="77">
        <f t="shared" si="38"/>
        <v>0.63401800377000006</v>
      </c>
      <c r="BI146" s="86"/>
    </row>
    <row r="147" spans="1:61" s="1" customFormat="1" ht="15.5" x14ac:dyDescent="0.35">
      <c r="A147" s="32"/>
      <c r="B147" s="46" t="s">
        <v>204</v>
      </c>
      <c r="C147" s="91" t="s">
        <v>583</v>
      </c>
      <c r="D147" s="85" t="s">
        <v>939</v>
      </c>
      <c r="E147" s="85" t="s">
        <v>1155</v>
      </c>
      <c r="F147" s="85" t="s">
        <v>1156</v>
      </c>
      <c r="G147" s="91" t="s">
        <v>1168</v>
      </c>
      <c r="H147" s="91" t="s">
        <v>1231</v>
      </c>
      <c r="I147" s="91" t="s">
        <v>423</v>
      </c>
      <c r="J147" s="92">
        <v>1430215.4757999999</v>
      </c>
      <c r="K147" s="92">
        <v>34567.475847000002</v>
      </c>
      <c r="L147" s="86"/>
      <c r="M147" s="50">
        <v>-4.4770223430999998</v>
      </c>
      <c r="N147" s="51">
        <v>-3.1452313754999999</v>
      </c>
      <c r="O147" s="51">
        <v>-2.3904157004000002</v>
      </c>
      <c r="P147" s="51">
        <v>-7.8286270955000001E-2</v>
      </c>
      <c r="Q147" s="51">
        <v>-2.0632456457000001E-2</v>
      </c>
      <c r="R147" s="51">
        <f t="shared" si="26"/>
        <v>-2.3904157004000002</v>
      </c>
      <c r="S147" s="52" t="str">
        <f t="shared" si="27"/>
        <v>-x-</v>
      </c>
      <c r="T147" s="86"/>
      <c r="U147" s="50">
        <v>-19.763764684000002</v>
      </c>
      <c r="V147" s="51">
        <v>-147.98075994999999</v>
      </c>
      <c r="W147" s="51">
        <v>-38.067494461999999</v>
      </c>
      <c r="X147" s="51">
        <v>-3.6248060500000001</v>
      </c>
      <c r="Y147" s="51">
        <v>-3.5838532290999998</v>
      </c>
      <c r="Z147" s="51">
        <f t="shared" si="28"/>
        <v>-19.763764684000002</v>
      </c>
      <c r="AA147" s="52" t="str">
        <f t="shared" si="29"/>
        <v>-x-</v>
      </c>
      <c r="AB147" s="86"/>
      <c r="AC147" s="56">
        <v>0.84130476157</v>
      </c>
      <c r="AD147" s="57">
        <v>0.73564161508000003</v>
      </c>
      <c r="AE147" s="57">
        <v>0.95056122595000003</v>
      </c>
      <c r="AF147" s="57">
        <v>0.96923499185999995</v>
      </c>
      <c r="AG147" s="57">
        <v>0.97890269762000004</v>
      </c>
      <c r="AH147" s="57">
        <f t="shared" si="30"/>
        <v>0.95056122595000003</v>
      </c>
      <c r="AI147" s="58">
        <f t="shared" si="31"/>
        <v>0.8951290584160001</v>
      </c>
      <c r="AJ147" s="86"/>
      <c r="AK147" s="50">
        <v>0.21183774128999999</v>
      </c>
      <c r="AL147" s="51">
        <v>0.38614870603000001</v>
      </c>
      <c r="AM147" s="51">
        <v>5.0208995856999998E-2</v>
      </c>
      <c r="AN147" s="51">
        <v>3.3123206335000002E-2</v>
      </c>
      <c r="AO147" s="51">
        <v>8.7296674640999997E-3</v>
      </c>
      <c r="AP147" s="51">
        <f t="shared" si="32"/>
        <v>0.38614870603000001</v>
      </c>
      <c r="AQ147" s="60">
        <f t="shared" si="33"/>
        <v>2.2607009496030239E-2</v>
      </c>
      <c r="AR147" s="52">
        <f t="shared" si="34"/>
        <v>0.13800966339522</v>
      </c>
      <c r="AS147" s="86"/>
      <c r="AT147" s="50">
        <v>0.32779299273000001</v>
      </c>
      <c r="AU147" s="51">
        <v>0.55666273378999998</v>
      </c>
      <c r="AV147" s="51">
        <v>9.5812422829000002E-2</v>
      </c>
      <c r="AW147" s="51">
        <v>6.8792501046000001E-2</v>
      </c>
      <c r="AX147" s="51">
        <v>1.8130360089E-2</v>
      </c>
      <c r="AY147" s="51">
        <f t="shared" si="35"/>
        <v>9.5812422829000002E-2</v>
      </c>
      <c r="AZ147" s="52">
        <f t="shared" si="36"/>
        <v>0.21343820209679998</v>
      </c>
      <c r="BA147" s="86"/>
      <c r="BB147" s="64">
        <v>1.3166258433</v>
      </c>
      <c r="BC147" s="65">
        <v>1.7022148145</v>
      </c>
      <c r="BD147" s="65">
        <v>1.6095950543999999</v>
      </c>
      <c r="BE147" s="65">
        <v>1.7806362243</v>
      </c>
      <c r="BF147" s="65">
        <v>1.5425985319</v>
      </c>
      <c r="BG147" s="65">
        <f t="shared" si="37"/>
        <v>1.6095950543999999</v>
      </c>
      <c r="BH147" s="66">
        <f t="shared" si="38"/>
        <v>1.5903340936799999</v>
      </c>
      <c r="BI147" s="86"/>
    </row>
    <row r="148" spans="1:61" s="1" customFormat="1" ht="15.5" x14ac:dyDescent="0.35">
      <c r="A148" s="32"/>
      <c r="B148" s="67" t="s">
        <v>205</v>
      </c>
      <c r="C148" s="89" t="s">
        <v>584</v>
      </c>
      <c r="D148" s="84" t="s">
        <v>940</v>
      </c>
      <c r="E148" s="84" t="s">
        <v>1155</v>
      </c>
      <c r="F148" s="84" t="s">
        <v>1156</v>
      </c>
      <c r="G148" s="89" t="s">
        <v>1162</v>
      </c>
      <c r="H148" s="89" t="s">
        <v>420</v>
      </c>
      <c r="I148" s="89" t="s">
        <v>420</v>
      </c>
      <c r="J148" s="90"/>
      <c r="K148" s="90"/>
      <c r="L148" s="86"/>
      <c r="M148" s="68"/>
      <c r="N148" s="69"/>
      <c r="O148" s="69"/>
      <c r="P148" s="69"/>
      <c r="Q148" s="69"/>
      <c r="R148" s="69" t="str">
        <f t="shared" si="26"/>
        <v>-x-</v>
      </c>
      <c r="S148" s="70" t="str">
        <f t="shared" si="27"/>
        <v>-x-</v>
      </c>
      <c r="T148" s="86"/>
      <c r="U148" s="68"/>
      <c r="V148" s="69"/>
      <c r="W148" s="69"/>
      <c r="X148" s="69"/>
      <c r="Y148" s="69"/>
      <c r="Z148" s="69" t="str">
        <f t="shared" si="28"/>
        <v>-x-</v>
      </c>
      <c r="AA148" s="70" t="str">
        <f t="shared" si="29"/>
        <v>-x-</v>
      </c>
      <c r="AB148" s="86"/>
      <c r="AC148" s="71"/>
      <c r="AD148" s="72"/>
      <c r="AE148" s="72"/>
      <c r="AF148" s="72"/>
      <c r="AG148" s="72"/>
      <c r="AH148" s="72" t="str">
        <f t="shared" si="30"/>
        <v>-x-</v>
      </c>
      <c r="AI148" s="73" t="str">
        <f t="shared" si="31"/>
        <v>-x-</v>
      </c>
      <c r="AJ148" s="86"/>
      <c r="AK148" s="68"/>
      <c r="AL148" s="69"/>
      <c r="AM148" s="69"/>
      <c r="AN148" s="69"/>
      <c r="AO148" s="69"/>
      <c r="AP148" s="69" t="str">
        <f t="shared" si="32"/>
        <v>-x-</v>
      </c>
      <c r="AQ148" s="74" t="str">
        <f t="shared" si="33"/>
        <v>-x-</v>
      </c>
      <c r="AR148" s="70" t="str">
        <f t="shared" si="34"/>
        <v>-x-</v>
      </c>
      <c r="AS148" s="86"/>
      <c r="AT148" s="68"/>
      <c r="AU148" s="69"/>
      <c r="AV148" s="69"/>
      <c r="AW148" s="69"/>
      <c r="AX148" s="69"/>
      <c r="AY148" s="69" t="str">
        <f t="shared" si="35"/>
        <v>-x-</v>
      </c>
      <c r="AZ148" s="70" t="str">
        <f t="shared" si="36"/>
        <v>-x-</v>
      </c>
      <c r="BA148" s="86"/>
      <c r="BB148" s="75"/>
      <c r="BC148" s="76"/>
      <c r="BD148" s="76"/>
      <c r="BE148" s="76"/>
      <c r="BF148" s="76"/>
      <c r="BG148" s="76" t="str">
        <f t="shared" si="37"/>
        <v>-x-</v>
      </c>
      <c r="BH148" s="77" t="str">
        <f t="shared" si="38"/>
        <v>-x-</v>
      </c>
      <c r="BI148" s="86"/>
    </row>
    <row r="149" spans="1:61" s="1" customFormat="1" ht="15.5" x14ac:dyDescent="0.35">
      <c r="A149" s="32"/>
      <c r="B149" s="46" t="s">
        <v>206</v>
      </c>
      <c r="C149" s="91" t="s">
        <v>585</v>
      </c>
      <c r="D149" s="85" t="s">
        <v>941</v>
      </c>
      <c r="E149" s="85" t="s">
        <v>1155</v>
      </c>
      <c r="F149" s="85" t="s">
        <v>1156</v>
      </c>
      <c r="G149" s="91" t="s">
        <v>1166</v>
      </c>
      <c r="H149" s="91" t="s">
        <v>420</v>
      </c>
      <c r="I149" s="91" t="s">
        <v>8</v>
      </c>
      <c r="J149" s="92">
        <v>2153933.4802000001</v>
      </c>
      <c r="K149" s="92">
        <v>5438.4802</v>
      </c>
      <c r="L149" s="86"/>
      <c r="M149" s="50">
        <v>-0.48670782925</v>
      </c>
      <c r="N149" s="51">
        <v>0.30193817421000002</v>
      </c>
      <c r="O149" s="51">
        <v>-1.4974769499E-2</v>
      </c>
      <c r="P149" s="51">
        <v>0.33835597653999999</v>
      </c>
      <c r="Q149" s="51">
        <v>0.24530808300000001</v>
      </c>
      <c r="R149" s="51">
        <f t="shared" si="26"/>
        <v>0.24530808300000001</v>
      </c>
      <c r="S149" s="52">
        <f t="shared" si="27"/>
        <v>0.29520074458333334</v>
      </c>
      <c r="T149" s="86"/>
      <c r="U149" s="50">
        <v>33.679390830999999</v>
      </c>
      <c r="V149" s="51">
        <v>32.485431894999998</v>
      </c>
      <c r="W149" s="51">
        <v>-23.254669804999999</v>
      </c>
      <c r="X149" s="51">
        <v>-246.20262099000001</v>
      </c>
      <c r="Y149" s="51">
        <v>-245.96705266999999</v>
      </c>
      <c r="Z149" s="51">
        <f t="shared" si="28"/>
        <v>-23.254669804999999</v>
      </c>
      <c r="AA149" s="52">
        <f t="shared" si="29"/>
        <v>33.082411362999999</v>
      </c>
      <c r="AB149" s="86"/>
      <c r="AC149" s="56">
        <v>0.97710627835999997</v>
      </c>
      <c r="AD149" s="57">
        <v>0.98476314470000004</v>
      </c>
      <c r="AE149" s="57">
        <v>0.99494584490000004</v>
      </c>
      <c r="AF149" s="57">
        <v>0.99664422392999996</v>
      </c>
      <c r="AG149" s="57">
        <v>0.99756481507000005</v>
      </c>
      <c r="AH149" s="57">
        <f t="shared" si="30"/>
        <v>0.99494584490000004</v>
      </c>
      <c r="AI149" s="58">
        <f t="shared" si="31"/>
        <v>0.99020486139200015</v>
      </c>
      <c r="AJ149" s="86"/>
      <c r="AK149" s="50">
        <v>-5.2022586187000001E-2</v>
      </c>
      <c r="AL149" s="51">
        <v>-3.9143043603999998E-2</v>
      </c>
      <c r="AM149" s="51">
        <v>-7.9590084333000001E-3</v>
      </c>
      <c r="AN149" s="51">
        <v>-4.9620452113000001E-3</v>
      </c>
      <c r="AO149" s="51">
        <v>-3.5974827782E-3</v>
      </c>
      <c r="AP149" s="51">
        <f t="shared" si="32"/>
        <v>-3.5974827782E-3</v>
      </c>
      <c r="AQ149" s="60">
        <f t="shared" si="33"/>
        <v>1</v>
      </c>
      <c r="AR149" s="52" t="str">
        <f t="shared" si="34"/>
        <v>-x-</v>
      </c>
      <c r="AS149" s="86"/>
      <c r="AT149" s="50">
        <v>0.27403310358999999</v>
      </c>
      <c r="AU149" s="51">
        <v>0.17503948179000001</v>
      </c>
      <c r="AV149" s="51">
        <v>6.7639842098000003E-2</v>
      </c>
      <c r="AW149" s="51">
        <v>3.9441566020999998E-2</v>
      </c>
      <c r="AX149" s="51">
        <v>2.8595135365E-2</v>
      </c>
      <c r="AY149" s="51">
        <f t="shared" si="35"/>
        <v>6.7639842098000003E-2</v>
      </c>
      <c r="AZ149" s="52">
        <f t="shared" si="36"/>
        <v>0.1169498257728</v>
      </c>
      <c r="BA149" s="86"/>
      <c r="BB149" s="64">
        <v>0.93104637728999995</v>
      </c>
      <c r="BC149" s="65">
        <v>0.91218557031000003</v>
      </c>
      <c r="BD149" s="65">
        <v>0.94571234995999998</v>
      </c>
      <c r="BE149" s="65">
        <v>0.31879349832999998</v>
      </c>
      <c r="BF149" s="65">
        <v>0.16171231419000001</v>
      </c>
      <c r="BG149" s="65">
        <f t="shared" si="37"/>
        <v>0.91218557031000003</v>
      </c>
      <c r="BH149" s="66">
        <f t="shared" si="38"/>
        <v>0.65389002201599999</v>
      </c>
      <c r="BI149" s="86"/>
    </row>
    <row r="150" spans="1:61" s="1" customFormat="1" ht="15.5" x14ac:dyDescent="0.35">
      <c r="A150" s="32"/>
      <c r="B150" s="67" t="s">
        <v>207</v>
      </c>
      <c r="C150" s="89" t="s">
        <v>586</v>
      </c>
      <c r="D150" s="84" t="s">
        <v>942</v>
      </c>
      <c r="E150" s="84" t="s">
        <v>1155</v>
      </c>
      <c r="F150" s="84" t="s">
        <v>1156</v>
      </c>
      <c r="G150" s="89" t="s">
        <v>1161</v>
      </c>
      <c r="H150" s="89" t="s">
        <v>1276</v>
      </c>
      <c r="I150" s="89" t="s">
        <v>17</v>
      </c>
      <c r="J150" s="90"/>
      <c r="K150" s="90">
        <v>3686018.9575</v>
      </c>
      <c r="L150" s="86"/>
      <c r="M150" s="68">
        <v>10.463436529999999</v>
      </c>
      <c r="N150" s="69">
        <v>7.2148250386999999</v>
      </c>
      <c r="O150" s="69">
        <v>8.2237948238000005</v>
      </c>
      <c r="P150" s="69"/>
      <c r="Q150" s="69"/>
      <c r="R150" s="69">
        <f t="shared" si="26"/>
        <v>8.2237948238000005</v>
      </c>
      <c r="S150" s="70">
        <f t="shared" si="27"/>
        <v>8.6340187974999996</v>
      </c>
      <c r="T150" s="86"/>
      <c r="U150" s="68">
        <v>4.1050456546999996</v>
      </c>
      <c r="V150" s="69"/>
      <c r="W150" s="69"/>
      <c r="X150" s="69"/>
      <c r="Y150" s="69"/>
      <c r="Z150" s="69">
        <f t="shared" si="28"/>
        <v>4.1050456546999996</v>
      </c>
      <c r="AA150" s="70">
        <f t="shared" si="29"/>
        <v>4.1050456546999996</v>
      </c>
      <c r="AB150" s="86"/>
      <c r="AC150" s="71">
        <v>0.28304149114999999</v>
      </c>
      <c r="AD150" s="72"/>
      <c r="AE150" s="72"/>
      <c r="AF150" s="72"/>
      <c r="AG150" s="72"/>
      <c r="AH150" s="72">
        <f t="shared" si="30"/>
        <v>0.28304149114999999</v>
      </c>
      <c r="AI150" s="73">
        <f t="shared" si="31"/>
        <v>0.28304149114999999</v>
      </c>
      <c r="AJ150" s="86"/>
      <c r="AK150" s="68">
        <v>1.3597740076</v>
      </c>
      <c r="AL150" s="69"/>
      <c r="AM150" s="69"/>
      <c r="AN150" s="69"/>
      <c r="AO150" s="69"/>
      <c r="AP150" s="69">
        <f t="shared" si="32"/>
        <v>1.3597740076</v>
      </c>
      <c r="AQ150" s="74">
        <f t="shared" si="33"/>
        <v>0</v>
      </c>
      <c r="AR150" s="70">
        <f t="shared" si="34"/>
        <v>1.3597740076</v>
      </c>
      <c r="AS150" s="86"/>
      <c r="AT150" s="68">
        <v>1.8583974287</v>
      </c>
      <c r="AU150" s="69">
        <v>1.7707906821999999</v>
      </c>
      <c r="AV150" s="69">
        <v>2.0184299922000002</v>
      </c>
      <c r="AW150" s="69"/>
      <c r="AX150" s="69"/>
      <c r="AY150" s="69">
        <f t="shared" si="35"/>
        <v>1.8583974287</v>
      </c>
      <c r="AZ150" s="70">
        <f t="shared" si="36"/>
        <v>1.8825393677</v>
      </c>
      <c r="BA150" s="86"/>
      <c r="BB150" s="75">
        <v>0.28311189185000002</v>
      </c>
      <c r="BC150" s="76">
        <v>0.25020953647999999</v>
      </c>
      <c r="BD150" s="76">
        <v>0.18492125710999999</v>
      </c>
      <c r="BE150" s="76">
        <v>0.11545814686</v>
      </c>
      <c r="BF150" s="76">
        <v>0.11475370667</v>
      </c>
      <c r="BG150" s="76">
        <f t="shared" si="37"/>
        <v>0.18492125710999999</v>
      </c>
      <c r="BH150" s="77">
        <f t="shared" si="38"/>
        <v>0.189690907794</v>
      </c>
      <c r="BI150" s="86"/>
    </row>
    <row r="151" spans="1:61" s="1" customFormat="1" ht="15.5" x14ac:dyDescent="0.35">
      <c r="A151" s="32"/>
      <c r="B151" s="46" t="s">
        <v>208</v>
      </c>
      <c r="C151" s="91" t="s">
        <v>25</v>
      </c>
      <c r="D151" s="85" t="s">
        <v>943</v>
      </c>
      <c r="E151" s="85" t="s">
        <v>1155</v>
      </c>
      <c r="F151" s="85" t="s">
        <v>1156</v>
      </c>
      <c r="G151" s="91" t="s">
        <v>1159</v>
      </c>
      <c r="H151" s="91" t="s">
        <v>1278</v>
      </c>
      <c r="I151" s="91" t="s">
        <v>26</v>
      </c>
      <c r="J151" s="92">
        <v>50589005.071999997</v>
      </c>
      <c r="K151" s="92">
        <v>42144897.071999997</v>
      </c>
      <c r="L151" s="86"/>
      <c r="M151" s="50">
        <v>4.3542974753000001</v>
      </c>
      <c r="N151" s="51">
        <v>5.5383818899000001</v>
      </c>
      <c r="O151" s="51">
        <v>8.3296926306000003</v>
      </c>
      <c r="P151" s="51">
        <v>29.588253437999999</v>
      </c>
      <c r="Q151" s="51">
        <v>27.579739604</v>
      </c>
      <c r="R151" s="51">
        <f t="shared" si="26"/>
        <v>8.3296926306000003</v>
      </c>
      <c r="S151" s="52">
        <f t="shared" si="27"/>
        <v>15.078073007559999</v>
      </c>
      <c r="T151" s="86"/>
      <c r="U151" s="50">
        <v>2.5915794322000001</v>
      </c>
      <c r="V151" s="51">
        <v>3.3968197173000001</v>
      </c>
      <c r="W151" s="51">
        <v>3.9358234140000001</v>
      </c>
      <c r="X151" s="51">
        <v>6.2240457132999998</v>
      </c>
      <c r="Y151" s="51">
        <v>6.4042714218999999</v>
      </c>
      <c r="Z151" s="51">
        <f t="shared" si="28"/>
        <v>3.9358234140000001</v>
      </c>
      <c r="AA151" s="52">
        <f t="shared" si="29"/>
        <v>4.5105079397400001</v>
      </c>
      <c r="AB151" s="86"/>
      <c r="AC151" s="56">
        <v>0.21482578307</v>
      </c>
      <c r="AD151" s="57">
        <v>0.21350762818999999</v>
      </c>
      <c r="AE151" s="57">
        <v>0.27369045899</v>
      </c>
      <c r="AF151" s="57">
        <v>0.27085522651999999</v>
      </c>
      <c r="AG151" s="57">
        <v>0.24713431560999999</v>
      </c>
      <c r="AH151" s="57">
        <f t="shared" si="30"/>
        <v>0.24713431560999999</v>
      </c>
      <c r="AI151" s="58">
        <f t="shared" si="31"/>
        <v>0.24400268247600004</v>
      </c>
      <c r="AJ151" s="86"/>
      <c r="AK151" s="50">
        <v>1.0594709352</v>
      </c>
      <c r="AL151" s="51">
        <v>0.84732031183000001</v>
      </c>
      <c r="AM151" s="51">
        <v>0.63899666505999997</v>
      </c>
      <c r="AN151" s="51">
        <v>0.75157018887000004</v>
      </c>
      <c r="AO151" s="51">
        <v>0.84444261748000005</v>
      </c>
      <c r="AP151" s="51">
        <f t="shared" si="32"/>
        <v>1.0594709352</v>
      </c>
      <c r="AQ151" s="60">
        <f t="shared" si="33"/>
        <v>0.79704179645153894</v>
      </c>
      <c r="AR151" s="52">
        <f t="shared" si="34"/>
        <v>0.82836014368800015</v>
      </c>
      <c r="AS151" s="86"/>
      <c r="AT151" s="50">
        <v>0.60367363107000005</v>
      </c>
      <c r="AU151" s="51">
        <v>0.60285365178999994</v>
      </c>
      <c r="AV151" s="51">
        <v>0.56747597648000003</v>
      </c>
      <c r="AW151" s="51">
        <v>0.58746581281999999</v>
      </c>
      <c r="AX151" s="51">
        <v>0.65346609295000002</v>
      </c>
      <c r="AY151" s="51">
        <f t="shared" si="35"/>
        <v>0.60285365178999994</v>
      </c>
      <c r="AZ151" s="52">
        <f t="shared" si="36"/>
        <v>0.60298703302200007</v>
      </c>
      <c r="BA151" s="86"/>
      <c r="BB151" s="64">
        <v>1.1630040067</v>
      </c>
      <c r="BC151" s="65">
        <v>1.1742380613000001</v>
      </c>
      <c r="BD151" s="65">
        <v>1.1534961644999999</v>
      </c>
      <c r="BE151" s="65">
        <v>0.79016095942999998</v>
      </c>
      <c r="BF151" s="65">
        <v>0.77734168209999999</v>
      </c>
      <c r="BG151" s="65">
        <f t="shared" si="37"/>
        <v>1.1534961644999999</v>
      </c>
      <c r="BH151" s="66">
        <f t="shared" si="38"/>
        <v>1.011648174806</v>
      </c>
      <c r="BI151" s="86"/>
    </row>
    <row r="152" spans="1:61" s="1" customFormat="1" ht="15.5" x14ac:dyDescent="0.35">
      <c r="A152" s="32"/>
      <c r="B152" s="67" t="s">
        <v>209</v>
      </c>
      <c r="C152" s="89" t="s">
        <v>587</v>
      </c>
      <c r="D152" s="84" t="s">
        <v>944</v>
      </c>
      <c r="E152" s="84" t="s">
        <v>1155</v>
      </c>
      <c r="F152" s="84" t="s">
        <v>1156</v>
      </c>
      <c r="G152" s="89" t="s">
        <v>1159</v>
      </c>
      <c r="H152" s="89" t="s">
        <v>1278</v>
      </c>
      <c r="I152" s="89" t="s">
        <v>26</v>
      </c>
      <c r="J152" s="90">
        <v>55141567.906000003</v>
      </c>
      <c r="K152" s="90">
        <v>12806941.904999999</v>
      </c>
      <c r="L152" s="86"/>
      <c r="M152" s="68">
        <v>3.6960415245</v>
      </c>
      <c r="N152" s="69">
        <v>4.3803396226000002</v>
      </c>
      <c r="O152" s="69">
        <v>6.8272848126000003</v>
      </c>
      <c r="P152" s="69">
        <v>25.069992744</v>
      </c>
      <c r="Q152" s="69">
        <v>22.690579268</v>
      </c>
      <c r="R152" s="69">
        <f t="shared" si="26"/>
        <v>6.8272848126000003</v>
      </c>
      <c r="S152" s="70">
        <f t="shared" si="27"/>
        <v>12.532847594340002</v>
      </c>
      <c r="T152" s="86"/>
      <c r="U152" s="68">
        <v>2.4401606353999998</v>
      </c>
      <c r="V152" s="69">
        <v>3.6680080838000002</v>
      </c>
      <c r="W152" s="69">
        <v>5.0708122749999998</v>
      </c>
      <c r="X152" s="69">
        <v>7.3263115389999998</v>
      </c>
      <c r="Y152" s="69">
        <v>6.9897663686999998</v>
      </c>
      <c r="Z152" s="69">
        <f t="shared" si="28"/>
        <v>5.0708122749999998</v>
      </c>
      <c r="AA152" s="70">
        <f t="shared" si="29"/>
        <v>5.0990117803799997</v>
      </c>
      <c r="AB152" s="86"/>
      <c r="AC152" s="71">
        <v>0.49107614071</v>
      </c>
      <c r="AD152" s="72">
        <v>0.49093684249000002</v>
      </c>
      <c r="AE152" s="72">
        <v>0.57041727403999998</v>
      </c>
      <c r="AF152" s="72">
        <v>0.54599524170000002</v>
      </c>
      <c r="AG152" s="72">
        <v>0.51928327836999999</v>
      </c>
      <c r="AH152" s="72">
        <f t="shared" si="30"/>
        <v>0.51928327836999999</v>
      </c>
      <c r="AI152" s="73">
        <f t="shared" si="31"/>
        <v>0.5235417554620001</v>
      </c>
      <c r="AJ152" s="86"/>
      <c r="AK152" s="68">
        <v>0.81390780660999995</v>
      </c>
      <c r="AL152" s="69">
        <v>0.66912294264000005</v>
      </c>
      <c r="AM152" s="69">
        <v>0.51384871007999999</v>
      </c>
      <c r="AN152" s="69">
        <v>0.62328059009000003</v>
      </c>
      <c r="AO152" s="69">
        <v>0.68984969114000005</v>
      </c>
      <c r="AP152" s="69">
        <f t="shared" si="32"/>
        <v>0.81390780660999995</v>
      </c>
      <c r="AQ152" s="74">
        <f t="shared" si="33"/>
        <v>0.84757718937883986</v>
      </c>
      <c r="AR152" s="70">
        <f t="shared" si="34"/>
        <v>0.66200194811199997</v>
      </c>
      <c r="AS152" s="86"/>
      <c r="AT152" s="68">
        <v>0.16793974821999999</v>
      </c>
      <c r="AU152" s="69">
        <v>0.16273597261</v>
      </c>
      <c r="AV152" s="69">
        <v>0.15735420434</v>
      </c>
      <c r="AW152" s="69">
        <v>0.17099773843999999</v>
      </c>
      <c r="AX152" s="69">
        <v>0.18860445577000001</v>
      </c>
      <c r="AY152" s="69">
        <f t="shared" si="35"/>
        <v>0.16793974821999999</v>
      </c>
      <c r="AZ152" s="70">
        <f t="shared" si="36"/>
        <v>0.169526423876</v>
      </c>
      <c r="BA152" s="86"/>
      <c r="BB152" s="75">
        <v>1.2203493224999999</v>
      </c>
      <c r="BC152" s="76">
        <v>1.2191888815</v>
      </c>
      <c r="BD152" s="76">
        <v>1.1820843970999999</v>
      </c>
      <c r="BE152" s="76">
        <v>0.80585975604000004</v>
      </c>
      <c r="BF152" s="76">
        <v>0.78213007018000003</v>
      </c>
      <c r="BG152" s="76">
        <f t="shared" si="37"/>
        <v>1.1820843970999999</v>
      </c>
      <c r="BH152" s="77">
        <f t="shared" si="38"/>
        <v>1.0419224854639999</v>
      </c>
      <c r="BI152" s="86"/>
    </row>
    <row r="153" spans="1:61" s="1" customFormat="1" ht="15.5" x14ac:dyDescent="0.35">
      <c r="A153" s="32"/>
      <c r="B153" s="46" t="s">
        <v>210</v>
      </c>
      <c r="C153" s="91" t="s">
        <v>588</v>
      </c>
      <c r="D153" s="85" t="s">
        <v>945</v>
      </c>
      <c r="E153" s="85" t="s">
        <v>1155</v>
      </c>
      <c r="F153" s="85" t="s">
        <v>1156</v>
      </c>
      <c r="G153" s="91" t="s">
        <v>1162</v>
      </c>
      <c r="H153" s="91" t="s">
        <v>420</v>
      </c>
      <c r="I153" s="91" t="s">
        <v>428</v>
      </c>
      <c r="J153" s="92">
        <v>13428277.168</v>
      </c>
      <c r="K153" s="92">
        <v>11074599.168</v>
      </c>
      <c r="L153" s="86"/>
      <c r="M153" s="50">
        <v>15.42211247</v>
      </c>
      <c r="N153" s="51">
        <v>19.704545030999999</v>
      </c>
      <c r="O153" s="51">
        <v>14.328486399999999</v>
      </c>
      <c r="P153" s="51">
        <v>17.706270486000001</v>
      </c>
      <c r="Q153" s="51">
        <v>16.128484007000001</v>
      </c>
      <c r="R153" s="51">
        <f t="shared" si="26"/>
        <v>16.128484007000001</v>
      </c>
      <c r="S153" s="52">
        <f t="shared" si="27"/>
        <v>16.6579796788</v>
      </c>
      <c r="T153" s="86"/>
      <c r="U153" s="50">
        <v>7.6400629627000001</v>
      </c>
      <c r="V153" s="51">
        <v>9.7682552614000002</v>
      </c>
      <c r="W153" s="51">
        <v>6.9424940263000003</v>
      </c>
      <c r="X153" s="51">
        <v>7.8086578446999999</v>
      </c>
      <c r="Y153" s="51">
        <v>7.2445755384000003</v>
      </c>
      <c r="Z153" s="51">
        <f t="shared" si="28"/>
        <v>7.6400629627000001</v>
      </c>
      <c r="AA153" s="52">
        <f t="shared" si="29"/>
        <v>7.8808091266999991</v>
      </c>
      <c r="AB153" s="86"/>
      <c r="AC153" s="56">
        <v>0.29240772153</v>
      </c>
      <c r="AD153" s="57">
        <v>0.19301383342</v>
      </c>
      <c r="AE153" s="57">
        <v>0.35564656125999999</v>
      </c>
      <c r="AF153" s="57">
        <v>0.33918205300999998</v>
      </c>
      <c r="AG153" s="57">
        <v>0.35968646681999999</v>
      </c>
      <c r="AH153" s="57">
        <f t="shared" si="30"/>
        <v>0.33918205300999998</v>
      </c>
      <c r="AI153" s="58">
        <f t="shared" si="31"/>
        <v>0.30798732720799998</v>
      </c>
      <c r="AJ153" s="86"/>
      <c r="AK153" s="50">
        <v>3.0791698160999998</v>
      </c>
      <c r="AL153" s="51">
        <v>4.2485860689999999</v>
      </c>
      <c r="AM153" s="51">
        <v>2.7132140063999999</v>
      </c>
      <c r="AN153" s="51">
        <v>3.0678997317999999</v>
      </c>
      <c r="AO153" s="51">
        <v>2.7945225279999999</v>
      </c>
      <c r="AP153" s="51">
        <f t="shared" si="32"/>
        <v>4.2485860689999999</v>
      </c>
      <c r="AQ153" s="60">
        <f t="shared" si="33"/>
        <v>0.65775354026375021</v>
      </c>
      <c r="AR153" s="52">
        <f t="shared" si="34"/>
        <v>3.1806784302599995</v>
      </c>
      <c r="AS153" s="86"/>
      <c r="AT153" s="50">
        <v>0.86436894918999996</v>
      </c>
      <c r="AU153" s="51">
        <v>1.19087422</v>
      </c>
      <c r="AV153" s="51">
        <v>0.63797316117000002</v>
      </c>
      <c r="AW153" s="51">
        <v>0.70076764037000006</v>
      </c>
      <c r="AX153" s="51">
        <v>0.63832299915000001</v>
      </c>
      <c r="AY153" s="51">
        <f t="shared" si="35"/>
        <v>0.70076764037000006</v>
      </c>
      <c r="AZ153" s="52">
        <f t="shared" si="36"/>
        <v>0.80646139397599992</v>
      </c>
      <c r="BA153" s="86"/>
      <c r="BB153" s="64"/>
      <c r="BC153" s="65"/>
      <c r="BD153" s="65"/>
      <c r="BE153" s="65">
        <v>1.3422207842</v>
      </c>
      <c r="BF153" s="65">
        <v>1.2620736386</v>
      </c>
      <c r="BG153" s="65">
        <f t="shared" si="37"/>
        <v>1.3021472113999999</v>
      </c>
      <c r="BH153" s="66">
        <f t="shared" si="38"/>
        <v>1.3021472113999999</v>
      </c>
      <c r="BI153" s="86"/>
    </row>
    <row r="154" spans="1:61" s="1" customFormat="1" ht="15.5" x14ac:dyDescent="0.35">
      <c r="A154" s="32"/>
      <c r="B154" s="67" t="s">
        <v>211</v>
      </c>
      <c r="C154" s="89" t="s">
        <v>589</v>
      </c>
      <c r="D154" s="84" t="s">
        <v>946</v>
      </c>
      <c r="E154" s="84" t="s">
        <v>1155</v>
      </c>
      <c r="F154" s="84" t="s">
        <v>1156</v>
      </c>
      <c r="G154" s="89" t="s">
        <v>1220</v>
      </c>
      <c r="H154" s="89" t="s">
        <v>1275</v>
      </c>
      <c r="I154" s="89" t="s">
        <v>425</v>
      </c>
      <c r="J154" s="90">
        <v>3412538.2740000002</v>
      </c>
      <c r="K154" s="90">
        <v>2540784.2740000002</v>
      </c>
      <c r="L154" s="86"/>
      <c r="M154" s="68"/>
      <c r="N154" s="69"/>
      <c r="O154" s="69"/>
      <c r="P154" s="69"/>
      <c r="Q154" s="69">
        <v>10.593486907999999</v>
      </c>
      <c r="R154" s="69">
        <f t="shared" si="26"/>
        <v>10.593486907999999</v>
      </c>
      <c r="S154" s="70">
        <f t="shared" si="27"/>
        <v>10.593486907999999</v>
      </c>
      <c r="T154" s="86"/>
      <c r="U154" s="68"/>
      <c r="V154" s="69"/>
      <c r="W154" s="69"/>
      <c r="X154" s="69"/>
      <c r="Y154" s="69">
        <v>4.3198546191</v>
      </c>
      <c r="Z154" s="69">
        <f t="shared" si="28"/>
        <v>4.3198546191</v>
      </c>
      <c r="AA154" s="70">
        <f t="shared" si="29"/>
        <v>4.3198546191</v>
      </c>
      <c r="AB154" s="86"/>
      <c r="AC154" s="71"/>
      <c r="AD154" s="72"/>
      <c r="AE154" s="72"/>
      <c r="AF154" s="72"/>
      <c r="AG154" s="72">
        <v>0.27494418926000003</v>
      </c>
      <c r="AH154" s="72">
        <f t="shared" si="30"/>
        <v>0.27494418926000003</v>
      </c>
      <c r="AI154" s="73">
        <f t="shared" si="31"/>
        <v>0.27494418926000003</v>
      </c>
      <c r="AJ154" s="86"/>
      <c r="AK154" s="68"/>
      <c r="AL154" s="69"/>
      <c r="AM154" s="69"/>
      <c r="AN154" s="69"/>
      <c r="AO154" s="69">
        <v>2.6093099725000002</v>
      </c>
      <c r="AP154" s="69">
        <f t="shared" si="32"/>
        <v>2.6093099725000002</v>
      </c>
      <c r="AQ154" s="74">
        <f t="shared" si="33"/>
        <v>1</v>
      </c>
      <c r="AR154" s="70">
        <f t="shared" si="34"/>
        <v>2.6093099725000002</v>
      </c>
      <c r="AS154" s="86"/>
      <c r="AT154" s="68"/>
      <c r="AU154" s="69"/>
      <c r="AV154" s="69"/>
      <c r="AW154" s="69"/>
      <c r="AX154" s="69">
        <v>1.0016594321000001</v>
      </c>
      <c r="AY154" s="69">
        <f t="shared" si="35"/>
        <v>1.0016594321000001</v>
      </c>
      <c r="AZ154" s="70">
        <f t="shared" si="36"/>
        <v>1.0016594321000001</v>
      </c>
      <c r="BA154" s="86"/>
      <c r="BB154" s="75"/>
      <c r="BC154" s="76"/>
      <c r="BD154" s="76"/>
      <c r="BE154" s="76"/>
      <c r="BF154" s="76"/>
      <c r="BG154" s="76" t="str">
        <f t="shared" si="37"/>
        <v>-x-</v>
      </c>
      <c r="BH154" s="77" t="str">
        <f t="shared" si="38"/>
        <v>-x-</v>
      </c>
      <c r="BI154" s="86"/>
    </row>
    <row r="155" spans="1:61" s="1" customFormat="1" ht="15.5" x14ac:dyDescent="0.35">
      <c r="A155" s="32"/>
      <c r="B155" s="46" t="s">
        <v>212</v>
      </c>
      <c r="C155" s="91" t="s">
        <v>590</v>
      </c>
      <c r="D155" s="85" t="s">
        <v>947</v>
      </c>
      <c r="E155" s="85" t="s">
        <v>1155</v>
      </c>
      <c r="F155" s="85" t="s">
        <v>1156</v>
      </c>
      <c r="G155" s="91" t="s">
        <v>1197</v>
      </c>
      <c r="H155" s="91" t="s">
        <v>1280</v>
      </c>
      <c r="I155" s="91" t="s">
        <v>56</v>
      </c>
      <c r="J155" s="92">
        <v>451843.09865</v>
      </c>
      <c r="K155" s="92">
        <v>598905.09865000006</v>
      </c>
      <c r="L155" s="86"/>
      <c r="M155" s="50">
        <v>4.3339652023999999</v>
      </c>
      <c r="N155" s="51">
        <v>5.4617425001999997</v>
      </c>
      <c r="O155" s="51">
        <v>5.0602237031000001</v>
      </c>
      <c r="P155" s="51">
        <v>7.5289149953000001</v>
      </c>
      <c r="Q155" s="51">
        <v>7.2464736975999999</v>
      </c>
      <c r="R155" s="51">
        <f t="shared" si="26"/>
        <v>5.4617425001999997</v>
      </c>
      <c r="S155" s="52">
        <f t="shared" si="27"/>
        <v>5.9262640197199996</v>
      </c>
      <c r="T155" s="86"/>
      <c r="U155" s="50">
        <v>2.8065707147999999</v>
      </c>
      <c r="V155" s="51">
        <v>3.1549490116999999</v>
      </c>
      <c r="W155" s="51">
        <v>2.3426155221</v>
      </c>
      <c r="X155" s="51">
        <v>4.3605116498000003</v>
      </c>
      <c r="Y155" s="51">
        <v>3.9921463351000002</v>
      </c>
      <c r="Z155" s="51">
        <f t="shared" si="28"/>
        <v>3.1549490116999999</v>
      </c>
      <c r="AA155" s="52">
        <f t="shared" si="29"/>
        <v>3.3313586467</v>
      </c>
      <c r="AB155" s="86"/>
      <c r="AC155" s="56">
        <v>0</v>
      </c>
      <c r="AD155" s="57">
        <v>0</v>
      </c>
      <c r="AE155" s="57">
        <v>0</v>
      </c>
      <c r="AF155" s="57">
        <v>0</v>
      </c>
      <c r="AG155" s="57">
        <v>0</v>
      </c>
      <c r="AH155" s="57">
        <f t="shared" si="30"/>
        <v>0</v>
      </c>
      <c r="AI155" s="58">
        <f t="shared" si="31"/>
        <v>0</v>
      </c>
      <c r="AJ155" s="86"/>
      <c r="AK155" s="50">
        <v>0.62059786041999998</v>
      </c>
      <c r="AL155" s="51">
        <v>0.60617660422999997</v>
      </c>
      <c r="AM155" s="51">
        <v>0.56341355131000004</v>
      </c>
      <c r="AN155" s="51">
        <v>0.70756123417000005</v>
      </c>
      <c r="AO155" s="51">
        <v>0.68101763349</v>
      </c>
      <c r="AP155" s="51">
        <f t="shared" si="32"/>
        <v>0.70756123417000005</v>
      </c>
      <c r="AQ155" s="60">
        <f t="shared" si="33"/>
        <v>0.96248579006573631</v>
      </c>
      <c r="AR155" s="52">
        <f t="shared" si="34"/>
        <v>0.63575337672400001</v>
      </c>
      <c r="AS155" s="86"/>
      <c r="AT155" s="50">
        <v>0.75628169462999995</v>
      </c>
      <c r="AU155" s="51">
        <v>0.77187383170000001</v>
      </c>
      <c r="AV155" s="51">
        <v>0.72680917482999996</v>
      </c>
      <c r="AW155" s="51">
        <v>0.84764292734000002</v>
      </c>
      <c r="AX155" s="51">
        <v>0.81584427262000003</v>
      </c>
      <c r="AY155" s="51">
        <f t="shared" si="35"/>
        <v>0.77187383170000001</v>
      </c>
      <c r="AZ155" s="52">
        <f t="shared" si="36"/>
        <v>0.78369038022400006</v>
      </c>
      <c r="BA155" s="86"/>
      <c r="BB155" s="64">
        <v>0.51672844809999996</v>
      </c>
      <c r="BC155" s="65">
        <v>0.58731448658999996</v>
      </c>
      <c r="BD155" s="65">
        <v>0.53249051149000004</v>
      </c>
      <c r="BE155" s="65">
        <v>0.59174633661999998</v>
      </c>
      <c r="BF155" s="65">
        <v>0.61951717793000005</v>
      </c>
      <c r="BG155" s="65">
        <f t="shared" si="37"/>
        <v>0.58731448658999996</v>
      </c>
      <c r="BH155" s="66">
        <f t="shared" si="38"/>
        <v>0.56955939214599993</v>
      </c>
      <c r="BI155" s="86"/>
    </row>
    <row r="156" spans="1:61" s="1" customFormat="1" ht="15.5" x14ac:dyDescent="0.35">
      <c r="A156" s="32"/>
      <c r="B156" s="67" t="s">
        <v>213</v>
      </c>
      <c r="C156" s="89" t="s">
        <v>591</v>
      </c>
      <c r="D156" s="84" t="s">
        <v>948</v>
      </c>
      <c r="E156" s="84" t="s">
        <v>1155</v>
      </c>
      <c r="F156" s="84" t="s">
        <v>1156</v>
      </c>
      <c r="G156" s="89" t="s">
        <v>1167</v>
      </c>
      <c r="H156" s="89" t="s">
        <v>1281</v>
      </c>
      <c r="I156" s="89" t="s">
        <v>61</v>
      </c>
      <c r="J156" s="90">
        <v>2891781</v>
      </c>
      <c r="K156" s="90">
        <v>3879288</v>
      </c>
      <c r="L156" s="86"/>
      <c r="M156" s="68">
        <v>9.5746280848000005</v>
      </c>
      <c r="N156" s="69">
        <v>11.435861484</v>
      </c>
      <c r="O156" s="69">
        <v>5.9879189811</v>
      </c>
      <c r="P156" s="69">
        <v>6.4359251125999997</v>
      </c>
      <c r="Q156" s="69">
        <v>6.0161908660999996</v>
      </c>
      <c r="R156" s="69">
        <f t="shared" si="26"/>
        <v>6.4359251125999997</v>
      </c>
      <c r="S156" s="70">
        <f t="shared" si="27"/>
        <v>7.8901049057199986</v>
      </c>
      <c r="T156" s="86"/>
      <c r="U156" s="68">
        <v>13.239119525</v>
      </c>
      <c r="V156" s="69">
        <v>15.135048661000001</v>
      </c>
      <c r="W156" s="69">
        <v>5.1836833947000001</v>
      </c>
      <c r="X156" s="69">
        <v>7.4381216704000002</v>
      </c>
      <c r="Y156" s="69">
        <v>6.8015499865000004</v>
      </c>
      <c r="Z156" s="69">
        <f t="shared" si="28"/>
        <v>7.4381216704000002</v>
      </c>
      <c r="AA156" s="70">
        <f t="shared" si="29"/>
        <v>9.559504647519999</v>
      </c>
      <c r="AB156" s="86"/>
      <c r="AC156" s="71">
        <v>2.6942156217999998E-2</v>
      </c>
      <c r="AD156" s="72">
        <v>1.7926585171999999E-2</v>
      </c>
      <c r="AE156" s="72">
        <v>1.9776616675999999E-2</v>
      </c>
      <c r="AF156" s="72">
        <v>1.6720044980000001E-2</v>
      </c>
      <c r="AG156" s="72">
        <v>1.7865719121E-2</v>
      </c>
      <c r="AH156" s="72">
        <f t="shared" si="30"/>
        <v>1.7926585171999999E-2</v>
      </c>
      <c r="AI156" s="73">
        <f t="shared" si="31"/>
        <v>1.9846224433399999E-2</v>
      </c>
      <c r="AJ156" s="86"/>
      <c r="AK156" s="68">
        <v>1.2458841208</v>
      </c>
      <c r="AL156" s="69">
        <v>1.7429507113</v>
      </c>
      <c r="AM156" s="69">
        <v>1.0894827102</v>
      </c>
      <c r="AN156" s="69">
        <v>1.3157867035999999</v>
      </c>
      <c r="AO156" s="69">
        <v>1.2299745272</v>
      </c>
      <c r="AP156" s="69">
        <f t="shared" si="32"/>
        <v>1.7429507113</v>
      </c>
      <c r="AQ156" s="74">
        <f t="shared" si="33"/>
        <v>0.70568520338857388</v>
      </c>
      <c r="AR156" s="70">
        <f t="shared" si="34"/>
        <v>1.3248157546200001</v>
      </c>
      <c r="AS156" s="86"/>
      <c r="AT156" s="68">
        <v>2.1645013353000002</v>
      </c>
      <c r="AU156" s="69">
        <v>2.6205744436999998</v>
      </c>
      <c r="AV156" s="69">
        <v>1.6748714515000001</v>
      </c>
      <c r="AW156" s="69">
        <v>1.6058004728999999</v>
      </c>
      <c r="AX156" s="69">
        <v>1.5010743551000001</v>
      </c>
      <c r="AY156" s="69">
        <f t="shared" si="35"/>
        <v>1.6748714515000001</v>
      </c>
      <c r="AZ156" s="70">
        <f t="shared" si="36"/>
        <v>1.9133644116999999</v>
      </c>
      <c r="BA156" s="86"/>
      <c r="BB156" s="75">
        <v>0.78664038608999998</v>
      </c>
      <c r="BC156" s="76">
        <v>0.81498493872</v>
      </c>
      <c r="BD156" s="76">
        <v>0.75975245086999998</v>
      </c>
      <c r="BE156" s="76">
        <v>1.0437849693000001</v>
      </c>
      <c r="BF156" s="76">
        <v>0.90473378663000004</v>
      </c>
      <c r="BG156" s="76">
        <f t="shared" si="37"/>
        <v>0.81498493872</v>
      </c>
      <c r="BH156" s="77">
        <f t="shared" si="38"/>
        <v>0.86197930632200015</v>
      </c>
      <c r="BI156" s="86"/>
    </row>
    <row r="157" spans="1:61" s="1" customFormat="1" ht="15.5" x14ac:dyDescent="0.35">
      <c r="A157" s="32"/>
      <c r="B157" s="46" t="s">
        <v>214</v>
      </c>
      <c r="C157" s="91" t="s">
        <v>592</v>
      </c>
      <c r="D157" s="85" t="s">
        <v>949</v>
      </c>
      <c r="E157" s="85" t="s">
        <v>1155</v>
      </c>
      <c r="F157" s="85" t="s">
        <v>1156</v>
      </c>
      <c r="G157" s="91" t="s">
        <v>1175</v>
      </c>
      <c r="H157" s="91" t="s">
        <v>1280</v>
      </c>
      <c r="I157" s="91" t="s">
        <v>39</v>
      </c>
      <c r="J157" s="92">
        <v>12217460.58</v>
      </c>
      <c r="K157" s="92">
        <v>10074208.58</v>
      </c>
      <c r="L157" s="86"/>
      <c r="M157" s="50">
        <v>13.267593248000001</v>
      </c>
      <c r="N157" s="51">
        <v>12.993425493</v>
      </c>
      <c r="O157" s="51">
        <v>10.709106642</v>
      </c>
      <c r="P157" s="51">
        <v>5.5284972669999997</v>
      </c>
      <c r="Q157" s="51">
        <v>5.3691392527000001</v>
      </c>
      <c r="R157" s="51">
        <f t="shared" si="26"/>
        <v>10.709106642</v>
      </c>
      <c r="S157" s="52">
        <f t="shared" si="27"/>
        <v>9.5735523805400007</v>
      </c>
      <c r="T157" s="86"/>
      <c r="U157" s="50">
        <v>9.1015781026999996</v>
      </c>
      <c r="V157" s="51">
        <v>9.0454331008000004</v>
      </c>
      <c r="W157" s="51">
        <v>6.1149208643000001</v>
      </c>
      <c r="X157" s="51">
        <v>4.3803034866999999</v>
      </c>
      <c r="Y157" s="51">
        <v>4.3624673344999998</v>
      </c>
      <c r="Z157" s="51">
        <f t="shared" si="28"/>
        <v>6.1149208643000001</v>
      </c>
      <c r="AA157" s="52">
        <f t="shared" si="29"/>
        <v>6.6009405778000003</v>
      </c>
      <c r="AB157" s="86"/>
      <c r="AC157" s="56">
        <v>0.18494564293999999</v>
      </c>
      <c r="AD157" s="57">
        <v>0.19090342219000001</v>
      </c>
      <c r="AE157" s="57">
        <v>0.13665052153999999</v>
      </c>
      <c r="AF157" s="57">
        <v>0.22033473687999999</v>
      </c>
      <c r="AG157" s="57">
        <v>0.22118559263000001</v>
      </c>
      <c r="AH157" s="57">
        <f t="shared" si="30"/>
        <v>0.19090342219000001</v>
      </c>
      <c r="AI157" s="58">
        <f t="shared" si="31"/>
        <v>0.19080398323599998</v>
      </c>
      <c r="AJ157" s="86"/>
      <c r="AK157" s="50">
        <v>1.872827939</v>
      </c>
      <c r="AL157" s="51">
        <v>1.8290332601999999</v>
      </c>
      <c r="AM157" s="51">
        <v>1.4584424885</v>
      </c>
      <c r="AN157" s="51">
        <v>0.97498094805000002</v>
      </c>
      <c r="AO157" s="51">
        <v>0.94687728435999996</v>
      </c>
      <c r="AP157" s="51">
        <f t="shared" si="32"/>
        <v>1.872827939</v>
      </c>
      <c r="AQ157" s="60">
        <f t="shared" si="33"/>
        <v>0.50558690664641992</v>
      </c>
      <c r="AR157" s="52">
        <f t="shared" si="34"/>
        <v>1.4164323840219999</v>
      </c>
      <c r="AS157" s="86"/>
      <c r="AT157" s="50">
        <v>0.64143519177999997</v>
      </c>
      <c r="AU157" s="51">
        <v>0.59249072853999996</v>
      </c>
      <c r="AV157" s="51">
        <v>0.43997136059000003</v>
      </c>
      <c r="AW157" s="51">
        <v>0.26372025117999998</v>
      </c>
      <c r="AX157" s="51">
        <v>0.25611855880000001</v>
      </c>
      <c r="AY157" s="51">
        <f t="shared" si="35"/>
        <v>0.43997136059000003</v>
      </c>
      <c r="AZ157" s="52">
        <f t="shared" si="36"/>
        <v>0.438747218178</v>
      </c>
      <c r="BA157" s="86"/>
      <c r="BB157" s="64"/>
      <c r="BC157" s="65"/>
      <c r="BD157" s="65"/>
      <c r="BE157" s="65">
        <v>1.3560633452999999</v>
      </c>
      <c r="BF157" s="65">
        <v>1.4011824397999999</v>
      </c>
      <c r="BG157" s="65">
        <f t="shared" si="37"/>
        <v>1.3786228925499999</v>
      </c>
      <c r="BH157" s="66">
        <f t="shared" si="38"/>
        <v>1.3786228925499999</v>
      </c>
      <c r="BI157" s="86"/>
    </row>
    <row r="158" spans="1:61" s="1" customFormat="1" ht="15.5" x14ac:dyDescent="0.35">
      <c r="A158" s="32"/>
      <c r="B158" s="67" t="s">
        <v>215</v>
      </c>
      <c r="C158" s="89" t="s">
        <v>593</v>
      </c>
      <c r="D158" s="84" t="s">
        <v>950</v>
      </c>
      <c r="E158" s="84" t="s">
        <v>1155</v>
      </c>
      <c r="F158" s="84" t="s">
        <v>1156</v>
      </c>
      <c r="G158" s="89" t="s">
        <v>1162</v>
      </c>
      <c r="H158" s="89" t="s">
        <v>420</v>
      </c>
      <c r="I158" s="89" t="s">
        <v>23</v>
      </c>
      <c r="J158" s="90"/>
      <c r="K158" s="90"/>
      <c r="L158" s="86"/>
      <c r="M158" s="68"/>
      <c r="N158" s="69"/>
      <c r="O158" s="69"/>
      <c r="P158" s="69"/>
      <c r="Q158" s="69"/>
      <c r="R158" s="69" t="str">
        <f t="shared" si="26"/>
        <v>-x-</v>
      </c>
      <c r="S158" s="70" t="str">
        <f t="shared" si="27"/>
        <v>-x-</v>
      </c>
      <c r="T158" s="86"/>
      <c r="U158" s="68"/>
      <c r="V158" s="69"/>
      <c r="W158" s="69"/>
      <c r="X158" s="69"/>
      <c r="Y158" s="69"/>
      <c r="Z158" s="69" t="str">
        <f t="shared" si="28"/>
        <v>-x-</v>
      </c>
      <c r="AA158" s="70" t="str">
        <f t="shared" si="29"/>
        <v>-x-</v>
      </c>
      <c r="AB158" s="86"/>
      <c r="AC158" s="71"/>
      <c r="AD158" s="72"/>
      <c r="AE158" s="72"/>
      <c r="AF158" s="72"/>
      <c r="AG158" s="72"/>
      <c r="AH158" s="72" t="str">
        <f t="shared" si="30"/>
        <v>-x-</v>
      </c>
      <c r="AI158" s="73" t="str">
        <f t="shared" si="31"/>
        <v>-x-</v>
      </c>
      <c r="AJ158" s="86"/>
      <c r="AK158" s="68"/>
      <c r="AL158" s="69"/>
      <c r="AM158" s="69"/>
      <c r="AN158" s="69"/>
      <c r="AO158" s="69"/>
      <c r="AP158" s="69" t="str">
        <f t="shared" si="32"/>
        <v>-x-</v>
      </c>
      <c r="AQ158" s="74" t="str">
        <f t="shared" si="33"/>
        <v>-x-</v>
      </c>
      <c r="AR158" s="70" t="str">
        <f t="shared" si="34"/>
        <v>-x-</v>
      </c>
      <c r="AS158" s="86"/>
      <c r="AT158" s="68"/>
      <c r="AU158" s="69"/>
      <c r="AV158" s="69"/>
      <c r="AW158" s="69"/>
      <c r="AX158" s="69"/>
      <c r="AY158" s="69" t="str">
        <f t="shared" si="35"/>
        <v>-x-</v>
      </c>
      <c r="AZ158" s="70" t="str">
        <f t="shared" si="36"/>
        <v>-x-</v>
      </c>
      <c r="BA158" s="86"/>
      <c r="BB158" s="75"/>
      <c r="BC158" s="76"/>
      <c r="BD158" s="76"/>
      <c r="BE158" s="76"/>
      <c r="BF158" s="76"/>
      <c r="BG158" s="76" t="str">
        <f t="shared" si="37"/>
        <v>-x-</v>
      </c>
      <c r="BH158" s="77" t="str">
        <f t="shared" si="38"/>
        <v>-x-</v>
      </c>
      <c r="BI158" s="86"/>
    </row>
    <row r="159" spans="1:61" s="1" customFormat="1" ht="15.5" x14ac:dyDescent="0.35">
      <c r="A159" s="32"/>
      <c r="B159" s="46" t="s">
        <v>216</v>
      </c>
      <c r="C159" s="91" t="s">
        <v>594</v>
      </c>
      <c r="D159" s="85" t="s">
        <v>951</v>
      </c>
      <c r="E159" s="85" t="s">
        <v>1155</v>
      </c>
      <c r="F159" s="85" t="s">
        <v>1156</v>
      </c>
      <c r="G159" s="91" t="s">
        <v>1221</v>
      </c>
      <c r="H159" s="91" t="s">
        <v>1280</v>
      </c>
      <c r="I159" s="91" t="s">
        <v>6</v>
      </c>
      <c r="J159" s="92">
        <v>4806909.4429000001</v>
      </c>
      <c r="K159" s="92">
        <v>2549041.4429000001</v>
      </c>
      <c r="L159" s="86"/>
      <c r="M159" s="50">
        <v>15.163633527</v>
      </c>
      <c r="N159" s="51">
        <v>16.894736817999998</v>
      </c>
      <c r="O159" s="51">
        <v>4.8726724785000002</v>
      </c>
      <c r="P159" s="51">
        <v>9.2367476667999995</v>
      </c>
      <c r="Q159" s="51">
        <v>7.8897219653999997</v>
      </c>
      <c r="R159" s="51">
        <f t="shared" si="26"/>
        <v>9.2367476667999995</v>
      </c>
      <c r="S159" s="52">
        <f t="shared" si="27"/>
        <v>10.811502491140001</v>
      </c>
      <c r="T159" s="86"/>
      <c r="U159" s="50">
        <v>9.1131390089999993</v>
      </c>
      <c r="V159" s="51">
        <v>7.0021921682999997</v>
      </c>
      <c r="W159" s="51">
        <v>5.4694199915999997</v>
      </c>
      <c r="X159" s="51">
        <v>6.8481098084000003</v>
      </c>
      <c r="Y159" s="51">
        <v>6.2795770029</v>
      </c>
      <c r="Z159" s="51">
        <f t="shared" si="28"/>
        <v>6.8481098084000003</v>
      </c>
      <c r="AA159" s="52">
        <f t="shared" si="29"/>
        <v>6.9424875960400003</v>
      </c>
      <c r="AB159" s="86"/>
      <c r="AC159" s="56">
        <v>0.44456389221999998</v>
      </c>
      <c r="AD159" s="57">
        <v>0.51278301146000005</v>
      </c>
      <c r="AE159" s="57">
        <v>0.53095150509</v>
      </c>
      <c r="AF159" s="57">
        <v>0.49608189728000002</v>
      </c>
      <c r="AG159" s="57">
        <v>0.53542957631999999</v>
      </c>
      <c r="AH159" s="57">
        <f t="shared" si="30"/>
        <v>0.51278301146000005</v>
      </c>
      <c r="AI159" s="58">
        <f t="shared" si="31"/>
        <v>0.50396197647399998</v>
      </c>
      <c r="AJ159" s="86"/>
      <c r="AK159" s="50">
        <v>1.2925195222000001</v>
      </c>
      <c r="AL159" s="51">
        <v>1.1249582777</v>
      </c>
      <c r="AM159" s="51">
        <v>0.85557893043</v>
      </c>
      <c r="AN159" s="51">
        <v>0.97530867779999997</v>
      </c>
      <c r="AO159" s="51">
        <v>0.83307616229000003</v>
      </c>
      <c r="AP159" s="51">
        <f t="shared" si="32"/>
        <v>1.2925195222000001</v>
      </c>
      <c r="AQ159" s="60">
        <f t="shared" si="33"/>
        <v>0.64453661858199207</v>
      </c>
      <c r="AR159" s="52">
        <f t="shared" si="34"/>
        <v>1.0162883140840002</v>
      </c>
      <c r="AS159" s="86"/>
      <c r="AT159" s="50">
        <v>0.49655776175999999</v>
      </c>
      <c r="AU159" s="51">
        <v>0.40889895363000001</v>
      </c>
      <c r="AV159" s="51">
        <v>0.36536693898</v>
      </c>
      <c r="AW159" s="51">
        <v>0.39168357649000002</v>
      </c>
      <c r="AX159" s="51">
        <v>0.33456305491999999</v>
      </c>
      <c r="AY159" s="51">
        <f t="shared" si="35"/>
        <v>0.39168357649000002</v>
      </c>
      <c r="AZ159" s="52">
        <f t="shared" si="36"/>
        <v>0.39941405715599998</v>
      </c>
      <c r="BA159" s="86"/>
      <c r="BB159" s="64"/>
      <c r="BC159" s="65">
        <v>1.8077893371</v>
      </c>
      <c r="BD159" s="65">
        <v>1.7473529376000001</v>
      </c>
      <c r="BE159" s="65">
        <v>2.4084849394000001</v>
      </c>
      <c r="BF159" s="65">
        <v>2.1577066109</v>
      </c>
      <c r="BG159" s="65">
        <f t="shared" si="37"/>
        <v>1.982747974</v>
      </c>
      <c r="BH159" s="66">
        <f t="shared" si="38"/>
        <v>2.0303334562500002</v>
      </c>
      <c r="BI159" s="86"/>
    </row>
    <row r="160" spans="1:61" s="1" customFormat="1" ht="15.5" x14ac:dyDescent="0.35">
      <c r="A160" s="32"/>
      <c r="B160" s="67" t="s">
        <v>217</v>
      </c>
      <c r="C160" s="89" t="s">
        <v>595</v>
      </c>
      <c r="D160" s="84" t="s">
        <v>952</v>
      </c>
      <c r="E160" s="84" t="s">
        <v>1155</v>
      </c>
      <c r="F160" s="84" t="s">
        <v>1156</v>
      </c>
      <c r="G160" s="89" t="s">
        <v>1171</v>
      </c>
      <c r="H160" s="89" t="s">
        <v>1280</v>
      </c>
      <c r="I160" s="89" t="s">
        <v>424</v>
      </c>
      <c r="J160" s="90">
        <v>318573.94</v>
      </c>
      <c r="K160" s="90">
        <v>62867.94</v>
      </c>
      <c r="L160" s="86"/>
      <c r="M160" s="68">
        <v>-3.5560675882999999</v>
      </c>
      <c r="N160" s="69">
        <v>-2.5389006988</v>
      </c>
      <c r="O160" s="69">
        <v>-1.1305483145999999</v>
      </c>
      <c r="P160" s="69">
        <v>-1.0614635504000001</v>
      </c>
      <c r="Q160" s="69">
        <v>-0.38003016000000001</v>
      </c>
      <c r="R160" s="69">
        <f t="shared" si="26"/>
        <v>-1.1305483145999999</v>
      </c>
      <c r="S160" s="70" t="str">
        <f t="shared" si="27"/>
        <v>-x-</v>
      </c>
      <c r="T160" s="86"/>
      <c r="U160" s="68">
        <v>-13.838204648</v>
      </c>
      <c r="V160" s="69">
        <v>-5.2844096577000004</v>
      </c>
      <c r="W160" s="69">
        <v>-12.965034997</v>
      </c>
      <c r="X160" s="69">
        <v>2.0890373921999998</v>
      </c>
      <c r="Y160" s="69">
        <v>1.5430298362999999</v>
      </c>
      <c r="Z160" s="69">
        <f t="shared" si="28"/>
        <v>-5.2844096577000004</v>
      </c>
      <c r="AA160" s="70">
        <f t="shared" si="29"/>
        <v>1.8160336142499998</v>
      </c>
      <c r="AB160" s="86"/>
      <c r="AC160" s="71">
        <v>0.35500348269999998</v>
      </c>
      <c r="AD160" s="72">
        <v>0.14290092606999999</v>
      </c>
      <c r="AE160" s="72">
        <v>0.64993081454000001</v>
      </c>
      <c r="AF160" s="72">
        <v>0.74288679719999995</v>
      </c>
      <c r="AG160" s="72">
        <v>0.88974907033999995</v>
      </c>
      <c r="AH160" s="72">
        <f t="shared" si="30"/>
        <v>0.64993081454000001</v>
      </c>
      <c r="AI160" s="73">
        <f t="shared" si="31"/>
        <v>0.55609421816999993</v>
      </c>
      <c r="AJ160" s="86"/>
      <c r="AK160" s="68">
        <v>0.57660965004999998</v>
      </c>
      <c r="AL160" s="69">
        <v>0.45894333021</v>
      </c>
      <c r="AM160" s="69">
        <v>0.53536672491000004</v>
      </c>
      <c r="AN160" s="69">
        <v>0.39630468195000002</v>
      </c>
      <c r="AO160" s="69">
        <v>0.14188686144000001</v>
      </c>
      <c r="AP160" s="69">
        <f t="shared" si="32"/>
        <v>0.57660965004999998</v>
      </c>
      <c r="AQ160" s="74">
        <f t="shared" si="33"/>
        <v>0.24607091023831543</v>
      </c>
      <c r="AR160" s="70">
        <f t="shared" si="34"/>
        <v>0.421822249712</v>
      </c>
      <c r="AS160" s="86"/>
      <c r="AT160" s="68">
        <v>0.50147631538000004</v>
      </c>
      <c r="AU160" s="69">
        <v>0.39888752343</v>
      </c>
      <c r="AV160" s="69">
        <v>0.20790765623999999</v>
      </c>
      <c r="AW160" s="69">
        <v>6.9114214308999999E-2</v>
      </c>
      <c r="AX160" s="69">
        <v>2.4744595247000001E-2</v>
      </c>
      <c r="AY160" s="69">
        <f t="shared" si="35"/>
        <v>0.20790765623999999</v>
      </c>
      <c r="AZ160" s="70">
        <f t="shared" si="36"/>
        <v>0.24042606092120003</v>
      </c>
      <c r="BA160" s="86"/>
      <c r="BB160" s="75"/>
      <c r="BC160" s="76"/>
      <c r="BD160" s="76"/>
      <c r="BE160" s="76">
        <v>1.3090851187999999</v>
      </c>
      <c r="BF160" s="76">
        <v>1.2173841381999999</v>
      </c>
      <c r="BG160" s="76">
        <f t="shared" si="37"/>
        <v>1.2632346284999998</v>
      </c>
      <c r="BH160" s="77">
        <f t="shared" si="38"/>
        <v>1.2632346284999998</v>
      </c>
      <c r="BI160" s="86"/>
    </row>
    <row r="161" spans="1:61" s="1" customFormat="1" ht="15.5" x14ac:dyDescent="0.35">
      <c r="A161" s="32"/>
      <c r="B161" s="46" t="s">
        <v>218</v>
      </c>
      <c r="C161" s="91" t="s">
        <v>596</v>
      </c>
      <c r="D161" s="85" t="s">
        <v>953</v>
      </c>
      <c r="E161" s="85" t="s">
        <v>1155</v>
      </c>
      <c r="F161" s="85" t="s">
        <v>1156</v>
      </c>
      <c r="G161" s="91" t="s">
        <v>1162</v>
      </c>
      <c r="H161" s="91" t="s">
        <v>420</v>
      </c>
      <c r="I161" s="91" t="s">
        <v>8</v>
      </c>
      <c r="J161" s="92">
        <v>433930.22607999999</v>
      </c>
      <c r="K161" s="92">
        <v>258338.22607999999</v>
      </c>
      <c r="L161" s="86"/>
      <c r="M161" s="50">
        <v>4.3634898274999996</v>
      </c>
      <c r="N161" s="51">
        <v>1.6377291575999999</v>
      </c>
      <c r="O161" s="51">
        <v>17.402732952000001</v>
      </c>
      <c r="P161" s="51">
        <v>3.5613308745999999</v>
      </c>
      <c r="Q161" s="51">
        <v>3.4638611185000001</v>
      </c>
      <c r="R161" s="51">
        <f t="shared" si="26"/>
        <v>3.5613308745999999</v>
      </c>
      <c r="S161" s="52">
        <f t="shared" si="27"/>
        <v>6.0858287860399995</v>
      </c>
      <c r="T161" s="86"/>
      <c r="U161" s="50">
        <v>6.0889352631999998</v>
      </c>
      <c r="V161" s="51">
        <v>2.1048486903999999</v>
      </c>
      <c r="W161" s="51">
        <v>59.592651326999999</v>
      </c>
      <c r="X161" s="51">
        <v>5.6026771215000002</v>
      </c>
      <c r="Y161" s="51">
        <v>5.5103650388999998</v>
      </c>
      <c r="Z161" s="51">
        <f t="shared" si="28"/>
        <v>5.6026771215000002</v>
      </c>
      <c r="AA161" s="52">
        <f t="shared" si="29"/>
        <v>4.8267065285000008</v>
      </c>
      <c r="AB161" s="86"/>
      <c r="AC161" s="56">
        <v>0.45926923621999999</v>
      </c>
      <c r="AD161" s="57">
        <v>0.33631875256999999</v>
      </c>
      <c r="AE161" s="57">
        <v>0.51017704722000001</v>
      </c>
      <c r="AF161" s="57">
        <v>0.41692056935999999</v>
      </c>
      <c r="AG161" s="57">
        <v>0.42368178946000001</v>
      </c>
      <c r="AH161" s="57">
        <f t="shared" si="30"/>
        <v>0.42368178946000001</v>
      </c>
      <c r="AI161" s="58">
        <f t="shared" si="31"/>
        <v>0.42927347896599999</v>
      </c>
      <c r="AJ161" s="86"/>
      <c r="AK161" s="50">
        <v>0.54902119584999998</v>
      </c>
      <c r="AL161" s="51">
        <v>0.67333139985000001</v>
      </c>
      <c r="AM161" s="51">
        <v>0.40685210491000001</v>
      </c>
      <c r="AN161" s="51">
        <v>0.41495938476999999</v>
      </c>
      <c r="AO161" s="51">
        <v>0.40360239731999997</v>
      </c>
      <c r="AP161" s="51">
        <f t="shared" si="32"/>
        <v>0.67333139985000001</v>
      </c>
      <c r="AQ161" s="60">
        <f t="shared" si="33"/>
        <v>0.5994112221855562</v>
      </c>
      <c r="AR161" s="52">
        <f t="shared" si="34"/>
        <v>0.4895532965399999</v>
      </c>
      <c r="AS161" s="86"/>
      <c r="AT161" s="50">
        <v>1.5613140171</v>
      </c>
      <c r="AU161" s="51">
        <v>1.4499651155</v>
      </c>
      <c r="AV161" s="51">
        <v>4.9243327816000004</v>
      </c>
      <c r="AW161" s="51">
        <v>3.9545539783999999</v>
      </c>
      <c r="AX161" s="51">
        <v>3.8463221333000002</v>
      </c>
      <c r="AY161" s="51">
        <f t="shared" si="35"/>
        <v>3.8463221333000002</v>
      </c>
      <c r="AZ161" s="52">
        <f t="shared" si="36"/>
        <v>3.1472976051800003</v>
      </c>
      <c r="BA161" s="86"/>
      <c r="BB161" s="64">
        <v>0.63879149054999995</v>
      </c>
      <c r="BC161" s="65">
        <v>0.76834827627000002</v>
      </c>
      <c r="BD161" s="65">
        <v>0.84008196712000005</v>
      </c>
      <c r="BE161" s="65">
        <v>0.81680189275000004</v>
      </c>
      <c r="BF161" s="65">
        <v>1.0158032833999999</v>
      </c>
      <c r="BG161" s="65">
        <f t="shared" si="37"/>
        <v>0.81680189275000004</v>
      </c>
      <c r="BH161" s="66">
        <f t="shared" si="38"/>
        <v>0.81596538201800006</v>
      </c>
      <c r="BI161" s="86"/>
    </row>
    <row r="162" spans="1:61" s="1" customFormat="1" ht="15.5" x14ac:dyDescent="0.35">
      <c r="A162" s="32"/>
      <c r="B162" s="67" t="s">
        <v>219</v>
      </c>
      <c r="C162" s="89" t="s">
        <v>597</v>
      </c>
      <c r="D162" s="84" t="s">
        <v>954</v>
      </c>
      <c r="E162" s="84" t="s">
        <v>1155</v>
      </c>
      <c r="F162" s="84" t="s">
        <v>1156</v>
      </c>
      <c r="G162" s="89" t="s">
        <v>1222</v>
      </c>
      <c r="H162" s="89" t="s">
        <v>1278</v>
      </c>
      <c r="I162" s="89" t="s">
        <v>440</v>
      </c>
      <c r="J162" s="90">
        <v>-7469.0263299999997</v>
      </c>
      <c r="K162" s="90">
        <v>21856.33367</v>
      </c>
      <c r="L162" s="86"/>
      <c r="M162" s="68">
        <v>2.4676131410000002</v>
      </c>
      <c r="N162" s="69">
        <v>5.6521508120000004</v>
      </c>
      <c r="O162" s="69">
        <v>5.3376944982000003</v>
      </c>
      <c r="P162" s="69">
        <v>6.0490433735</v>
      </c>
      <c r="Q162" s="69">
        <v>8.3243716149000004</v>
      </c>
      <c r="R162" s="69">
        <f t="shared" si="26"/>
        <v>5.6521508120000004</v>
      </c>
      <c r="S162" s="70">
        <f t="shared" si="27"/>
        <v>5.5661746879200011</v>
      </c>
      <c r="T162" s="86"/>
      <c r="U162" s="68"/>
      <c r="V162" s="69"/>
      <c r="W162" s="69"/>
      <c r="X162" s="69"/>
      <c r="Y162" s="69"/>
      <c r="Z162" s="69" t="str">
        <f t="shared" si="28"/>
        <v>-x-</v>
      </c>
      <c r="AA162" s="70" t="str">
        <f t="shared" si="29"/>
        <v>-x-</v>
      </c>
      <c r="AB162" s="86"/>
      <c r="AC162" s="71">
        <v>0.47169713601000002</v>
      </c>
      <c r="AD162" s="72">
        <v>0.50298604361999999</v>
      </c>
      <c r="AE162" s="72">
        <v>0.55412567184999995</v>
      </c>
      <c r="AF162" s="72">
        <v>0.57293608124999995</v>
      </c>
      <c r="AG162" s="72">
        <v>0.48706598434999998</v>
      </c>
      <c r="AH162" s="72">
        <f t="shared" si="30"/>
        <v>0.50298604361999999</v>
      </c>
      <c r="AI162" s="73">
        <f t="shared" si="31"/>
        <v>0.517762183416</v>
      </c>
      <c r="AJ162" s="86"/>
      <c r="AK162" s="68">
        <v>-0.24281158821000001</v>
      </c>
      <c r="AL162" s="69">
        <v>-0.26063452721000002</v>
      </c>
      <c r="AM162" s="69">
        <v>-0.26669983866000002</v>
      </c>
      <c r="AN162" s="69">
        <v>-0.26380946769000002</v>
      </c>
      <c r="AO162" s="69">
        <v>-0.36304055187000001</v>
      </c>
      <c r="AP162" s="69">
        <f t="shared" si="32"/>
        <v>-0.24281158821000001</v>
      </c>
      <c r="AQ162" s="74">
        <f t="shared" si="33"/>
        <v>1.4951533184487793</v>
      </c>
      <c r="AR162" s="70" t="str">
        <f t="shared" si="34"/>
        <v>-x-</v>
      </c>
      <c r="AS162" s="86"/>
      <c r="AT162" s="68">
        <v>0.48565688598000001</v>
      </c>
      <c r="AU162" s="69">
        <v>0.48817539215</v>
      </c>
      <c r="AV162" s="69">
        <v>0.46342725877000002</v>
      </c>
      <c r="AW162" s="69">
        <v>0.45554758515999999</v>
      </c>
      <c r="AX162" s="69">
        <v>0.62690034655000004</v>
      </c>
      <c r="AY162" s="69">
        <f t="shared" si="35"/>
        <v>0.48565688598000001</v>
      </c>
      <c r="AZ162" s="70">
        <f t="shared" si="36"/>
        <v>0.50394149372200003</v>
      </c>
      <c r="BA162" s="86"/>
      <c r="BB162" s="75">
        <v>0.74266815535999997</v>
      </c>
      <c r="BC162" s="76">
        <v>0.76812604559999997</v>
      </c>
      <c r="BD162" s="76">
        <v>0.73280058045999996</v>
      </c>
      <c r="BE162" s="76">
        <v>1.1161001654</v>
      </c>
      <c r="BF162" s="76">
        <v>1.0287162594999999</v>
      </c>
      <c r="BG162" s="76">
        <f t="shared" si="37"/>
        <v>0.76812604559999997</v>
      </c>
      <c r="BH162" s="77">
        <f t="shared" si="38"/>
        <v>0.87768224126399974</v>
      </c>
      <c r="BI162" s="86"/>
    </row>
    <row r="163" spans="1:61" s="1" customFormat="1" ht="15.5" x14ac:dyDescent="0.35">
      <c r="A163" s="32"/>
      <c r="B163" s="46" t="s">
        <v>220</v>
      </c>
      <c r="C163" s="91" t="s">
        <v>598</v>
      </c>
      <c r="D163" s="85" t="s">
        <v>955</v>
      </c>
      <c r="E163" s="85" t="s">
        <v>1155</v>
      </c>
      <c r="F163" s="85" t="s">
        <v>1156</v>
      </c>
      <c r="G163" s="91" t="s">
        <v>1223</v>
      </c>
      <c r="H163" s="91" t="s">
        <v>420</v>
      </c>
      <c r="I163" s="91" t="s">
        <v>422</v>
      </c>
      <c r="J163" s="92">
        <v>10465864.355</v>
      </c>
      <c r="K163" s="92">
        <v>5459347.3554999996</v>
      </c>
      <c r="L163" s="86"/>
      <c r="M163" s="50">
        <v>-44.185273226</v>
      </c>
      <c r="N163" s="51">
        <v>-43.485068753</v>
      </c>
      <c r="O163" s="51">
        <v>-25.738863341999998</v>
      </c>
      <c r="P163" s="51">
        <v>-51.419143364</v>
      </c>
      <c r="Q163" s="51">
        <v>-40.143934059000003</v>
      </c>
      <c r="R163" s="51">
        <f t="shared" si="26"/>
        <v>-43.485068753</v>
      </c>
      <c r="S163" s="52" t="str">
        <f t="shared" si="27"/>
        <v>-x-</v>
      </c>
      <c r="T163" s="86"/>
      <c r="U163" s="50">
        <v>21.257696436</v>
      </c>
      <c r="V163" s="51">
        <v>13.543222275</v>
      </c>
      <c r="W163" s="51">
        <v>8.3525666236999996</v>
      </c>
      <c r="X163" s="51">
        <v>6.3189355245999996</v>
      </c>
      <c r="Y163" s="51">
        <v>5.5114476745000003</v>
      </c>
      <c r="Z163" s="51">
        <f t="shared" si="28"/>
        <v>8.3525666236999996</v>
      </c>
      <c r="AA163" s="52">
        <f t="shared" si="29"/>
        <v>10.996773706759999</v>
      </c>
      <c r="AB163" s="86"/>
      <c r="AC163" s="56">
        <v>0.24526493367999999</v>
      </c>
      <c r="AD163" s="57">
        <v>0.25682946592</v>
      </c>
      <c r="AE163" s="57">
        <v>0.43530146174000001</v>
      </c>
      <c r="AF163" s="57">
        <v>0.64791622476999999</v>
      </c>
      <c r="AG163" s="57">
        <v>0.70212373254000005</v>
      </c>
      <c r="AH163" s="57">
        <f t="shared" si="30"/>
        <v>0.43530146174000001</v>
      </c>
      <c r="AI163" s="58">
        <f t="shared" si="31"/>
        <v>0.45748716373000003</v>
      </c>
      <c r="AJ163" s="86"/>
      <c r="AK163" s="50">
        <v>0.73965829932000005</v>
      </c>
      <c r="AL163" s="51">
        <v>0.67717097394000003</v>
      </c>
      <c r="AM163" s="51">
        <v>0.33992939878</v>
      </c>
      <c r="AN163" s="51">
        <v>0.14493102339</v>
      </c>
      <c r="AO163" s="51">
        <v>0.11315049348</v>
      </c>
      <c r="AP163" s="51">
        <f t="shared" si="32"/>
        <v>0.73965829932000005</v>
      </c>
      <c r="AQ163" s="60">
        <f t="shared" si="33"/>
        <v>0.15297671044051578</v>
      </c>
      <c r="AR163" s="52">
        <f t="shared" si="34"/>
        <v>0.40296803778200002</v>
      </c>
      <c r="AS163" s="86"/>
      <c r="AT163" s="50">
        <v>1.4434688852999999</v>
      </c>
      <c r="AU163" s="51">
        <v>1.1868538309000001</v>
      </c>
      <c r="AV163" s="51">
        <v>0.57798527609999995</v>
      </c>
      <c r="AW163" s="51">
        <v>0.23081527436999999</v>
      </c>
      <c r="AX163" s="51">
        <v>0.18020201325999999</v>
      </c>
      <c r="AY163" s="51">
        <f t="shared" si="35"/>
        <v>0.57798527609999995</v>
      </c>
      <c r="AZ163" s="52">
        <f t="shared" si="36"/>
        <v>0.72386505598600004</v>
      </c>
      <c r="BA163" s="86"/>
      <c r="BB163" s="64">
        <v>0.92234773388000002</v>
      </c>
      <c r="BC163" s="65">
        <v>1.223557716</v>
      </c>
      <c r="BD163" s="65">
        <v>1.2410403581</v>
      </c>
      <c r="BE163" s="65">
        <v>1.5733116327000001</v>
      </c>
      <c r="BF163" s="65">
        <v>1.3810249492</v>
      </c>
      <c r="BG163" s="65">
        <f t="shared" si="37"/>
        <v>1.2410403581</v>
      </c>
      <c r="BH163" s="66">
        <f t="shared" si="38"/>
        <v>1.2682564779759999</v>
      </c>
      <c r="BI163" s="86"/>
    </row>
    <row r="164" spans="1:61" s="1" customFormat="1" ht="15.5" x14ac:dyDescent="0.35">
      <c r="A164" s="32"/>
      <c r="B164" s="67" t="s">
        <v>221</v>
      </c>
      <c r="C164" s="89" t="s">
        <v>599</v>
      </c>
      <c r="D164" s="84" t="s">
        <v>956</v>
      </c>
      <c r="E164" s="84" t="s">
        <v>1155</v>
      </c>
      <c r="F164" s="84" t="s">
        <v>1156</v>
      </c>
      <c r="G164" s="89" t="s">
        <v>1168</v>
      </c>
      <c r="H164" s="89" t="s">
        <v>1231</v>
      </c>
      <c r="I164" s="89" t="s">
        <v>8</v>
      </c>
      <c r="J164" s="90">
        <v>2752926.5134000001</v>
      </c>
      <c r="K164" s="90">
        <v>326403.51335999998</v>
      </c>
      <c r="L164" s="86"/>
      <c r="M164" s="68">
        <v>7.3825677260000004</v>
      </c>
      <c r="N164" s="69">
        <v>4.7454540636000004</v>
      </c>
      <c r="O164" s="69">
        <v>6.4266996945999999</v>
      </c>
      <c r="P164" s="69">
        <v>12.893032891000001</v>
      </c>
      <c r="Q164" s="69">
        <v>11.865312080000001</v>
      </c>
      <c r="R164" s="69">
        <f t="shared" si="26"/>
        <v>7.3825677260000004</v>
      </c>
      <c r="S164" s="70">
        <f t="shared" si="27"/>
        <v>8.6626132910399996</v>
      </c>
      <c r="T164" s="86"/>
      <c r="U164" s="68">
        <v>8.3110872321000002</v>
      </c>
      <c r="V164" s="69">
        <v>5.4801338949999998</v>
      </c>
      <c r="W164" s="69">
        <v>8.9413796487999999</v>
      </c>
      <c r="X164" s="69">
        <v>8.0683663110000001</v>
      </c>
      <c r="Y164" s="69">
        <v>7.9863491963</v>
      </c>
      <c r="Z164" s="69">
        <f t="shared" si="28"/>
        <v>8.0683663110000001</v>
      </c>
      <c r="AA164" s="70">
        <f t="shared" si="29"/>
        <v>7.7574632566399995</v>
      </c>
      <c r="AB164" s="86"/>
      <c r="AC164" s="71">
        <v>0.71540276712999995</v>
      </c>
      <c r="AD164" s="72">
        <v>0.66678147185000003</v>
      </c>
      <c r="AE164" s="72">
        <v>0.83271763386999997</v>
      </c>
      <c r="AF164" s="72">
        <v>0.82597842297000001</v>
      </c>
      <c r="AG164" s="72">
        <v>0.83759714465000001</v>
      </c>
      <c r="AH164" s="72">
        <f t="shared" si="30"/>
        <v>0.82597842297000001</v>
      </c>
      <c r="AI164" s="73">
        <f t="shared" si="31"/>
        <v>0.77569548809399991</v>
      </c>
      <c r="AJ164" s="86"/>
      <c r="AK164" s="68">
        <v>0.24130701928000001</v>
      </c>
      <c r="AL164" s="69">
        <v>0.30761124280000002</v>
      </c>
      <c r="AM164" s="69">
        <v>0.14823296125999999</v>
      </c>
      <c r="AN164" s="69">
        <v>0.19351778605</v>
      </c>
      <c r="AO164" s="69">
        <v>0.17809222577</v>
      </c>
      <c r="AP164" s="69">
        <f t="shared" si="32"/>
        <v>0.30761124280000002</v>
      </c>
      <c r="AQ164" s="74">
        <f t="shared" si="33"/>
        <v>0.57895226503730368</v>
      </c>
      <c r="AR164" s="70">
        <f t="shared" si="34"/>
        <v>0.21375224703199999</v>
      </c>
      <c r="AS164" s="86"/>
      <c r="AT164" s="68">
        <v>3.3037234273</v>
      </c>
      <c r="AU164" s="69">
        <v>4.0782589762999999</v>
      </c>
      <c r="AV164" s="69">
        <v>1.8787357311999999</v>
      </c>
      <c r="AW164" s="69">
        <v>0.66565394895999996</v>
      </c>
      <c r="AX164" s="69">
        <v>0.61259378675999998</v>
      </c>
      <c r="AY164" s="69">
        <f t="shared" si="35"/>
        <v>1.8787357311999999</v>
      </c>
      <c r="AZ164" s="70">
        <f t="shared" si="36"/>
        <v>2.1077931741040001</v>
      </c>
      <c r="BA164" s="86"/>
      <c r="BB164" s="75"/>
      <c r="BC164" s="76"/>
      <c r="BD164" s="76"/>
      <c r="BE164" s="76">
        <v>1.5711529137</v>
      </c>
      <c r="BF164" s="76">
        <v>1.562721459</v>
      </c>
      <c r="BG164" s="76">
        <f t="shared" si="37"/>
        <v>1.5669371863500001</v>
      </c>
      <c r="BH164" s="77">
        <f t="shared" si="38"/>
        <v>1.5669371863500001</v>
      </c>
      <c r="BI164" s="86"/>
    </row>
    <row r="165" spans="1:61" s="1" customFormat="1" ht="15.5" x14ac:dyDescent="0.35">
      <c r="A165" s="32"/>
      <c r="B165" s="46" t="s">
        <v>222</v>
      </c>
      <c r="C165" s="91" t="s">
        <v>600</v>
      </c>
      <c r="D165" s="85" t="s">
        <v>957</v>
      </c>
      <c r="E165" s="85" t="s">
        <v>1155</v>
      </c>
      <c r="F165" s="85" t="s">
        <v>1156</v>
      </c>
      <c r="G165" s="91" t="s">
        <v>1168</v>
      </c>
      <c r="H165" s="91" t="s">
        <v>1231</v>
      </c>
      <c r="I165" s="91" t="s">
        <v>423</v>
      </c>
      <c r="J165" s="92">
        <v>3254171.5</v>
      </c>
      <c r="K165" s="92">
        <v>298561.5</v>
      </c>
      <c r="L165" s="86"/>
      <c r="M165" s="50">
        <v>5.3022498188</v>
      </c>
      <c r="N165" s="51">
        <v>9.2119615324000002</v>
      </c>
      <c r="O165" s="51">
        <v>3.2405627521999998</v>
      </c>
      <c r="P165" s="51">
        <v>29.461367673000002</v>
      </c>
      <c r="Q165" s="51">
        <v>26.515230905999999</v>
      </c>
      <c r="R165" s="51">
        <f t="shared" si="26"/>
        <v>9.2119615324000002</v>
      </c>
      <c r="S165" s="52">
        <f t="shared" si="27"/>
        <v>14.746274536480001</v>
      </c>
      <c r="T165" s="86"/>
      <c r="U165" s="50">
        <v>14.664504105000001</v>
      </c>
      <c r="V165" s="51">
        <v>11.990995947</v>
      </c>
      <c r="W165" s="51">
        <v>10.906512578999999</v>
      </c>
      <c r="X165" s="51">
        <v>23.549497467999998</v>
      </c>
      <c r="Y165" s="51">
        <v>23.311853030000002</v>
      </c>
      <c r="Z165" s="51">
        <f t="shared" si="28"/>
        <v>14.664504105000001</v>
      </c>
      <c r="AA165" s="52">
        <f t="shared" si="29"/>
        <v>16.8846726258</v>
      </c>
      <c r="AB165" s="86"/>
      <c r="AC165" s="56">
        <v>0.87027229768000003</v>
      </c>
      <c r="AD165" s="57">
        <v>0.80415339297999999</v>
      </c>
      <c r="AE165" s="57">
        <v>0.91580003660999998</v>
      </c>
      <c r="AF165" s="57">
        <v>0.84897425320999997</v>
      </c>
      <c r="AG165" s="57">
        <v>0.86199256023000004</v>
      </c>
      <c r="AH165" s="57">
        <f t="shared" si="30"/>
        <v>0.86199256023000004</v>
      </c>
      <c r="AI165" s="58">
        <f t="shared" si="31"/>
        <v>0.86023850814199998</v>
      </c>
      <c r="AJ165" s="86"/>
      <c r="AK165" s="50">
        <v>0.19727854825999999</v>
      </c>
      <c r="AL165" s="51">
        <v>0.33232126932</v>
      </c>
      <c r="AM165" s="51">
        <v>0.12610110526000001</v>
      </c>
      <c r="AN165" s="51">
        <v>0.22945752198</v>
      </c>
      <c r="AO165" s="51">
        <v>0.20651176977999999</v>
      </c>
      <c r="AP165" s="51">
        <f t="shared" si="32"/>
        <v>0.33232126932</v>
      </c>
      <c r="AQ165" s="60">
        <f t="shared" si="33"/>
        <v>0.62142206607048356</v>
      </c>
      <c r="AR165" s="52">
        <f t="shared" si="34"/>
        <v>0.21833404291999997</v>
      </c>
      <c r="AS165" s="86"/>
      <c r="AT165" s="50">
        <v>0.29863714742000003</v>
      </c>
      <c r="AU165" s="51">
        <v>0.36706673281000002</v>
      </c>
      <c r="AV165" s="51">
        <v>0.14414450525</v>
      </c>
      <c r="AW165" s="51">
        <v>0.29397090908000001</v>
      </c>
      <c r="AX165" s="51">
        <v>0.26457381816999997</v>
      </c>
      <c r="AY165" s="51">
        <f t="shared" si="35"/>
        <v>0.29397090908000001</v>
      </c>
      <c r="AZ165" s="52">
        <f t="shared" si="36"/>
        <v>0.27367862254600001</v>
      </c>
      <c r="BA165" s="86"/>
      <c r="BB165" s="64">
        <v>1.7756655518</v>
      </c>
      <c r="BC165" s="65">
        <v>1.8146849280999999</v>
      </c>
      <c r="BD165" s="65">
        <v>1.8035644515</v>
      </c>
      <c r="BE165" s="65">
        <v>1.9800253727999999</v>
      </c>
      <c r="BF165" s="65">
        <v>1.9238840849000001</v>
      </c>
      <c r="BG165" s="65">
        <f t="shared" si="37"/>
        <v>1.8146849280999999</v>
      </c>
      <c r="BH165" s="66">
        <f t="shared" si="38"/>
        <v>1.85956487782</v>
      </c>
      <c r="BI165" s="86"/>
    </row>
    <row r="166" spans="1:61" s="1" customFormat="1" ht="15.5" x14ac:dyDescent="0.35">
      <c r="A166" s="32"/>
      <c r="B166" s="67" t="s">
        <v>223</v>
      </c>
      <c r="C166" s="89" t="s">
        <v>601</v>
      </c>
      <c r="D166" s="84" t="s">
        <v>958</v>
      </c>
      <c r="E166" s="84" t="s">
        <v>1155</v>
      </c>
      <c r="F166" s="84" t="s">
        <v>1156</v>
      </c>
      <c r="G166" s="89" t="s">
        <v>1224</v>
      </c>
      <c r="H166" s="89" t="s">
        <v>1278</v>
      </c>
      <c r="I166" s="89" t="s">
        <v>444</v>
      </c>
      <c r="J166" s="90">
        <v>327517.79421999998</v>
      </c>
      <c r="K166" s="90">
        <v>2947.7942200000002</v>
      </c>
      <c r="L166" s="86"/>
      <c r="M166" s="68">
        <v>1.0467425218000001E-2</v>
      </c>
      <c r="N166" s="69">
        <v>-5.1080341482999998</v>
      </c>
      <c r="O166" s="69">
        <v>4.4439746888</v>
      </c>
      <c r="P166" s="69">
        <v>2.7041304348000001</v>
      </c>
      <c r="Q166" s="69">
        <v>3.1259747826000002</v>
      </c>
      <c r="R166" s="69">
        <f t="shared" si="26"/>
        <v>2.7041304348000001</v>
      </c>
      <c r="S166" s="70">
        <f t="shared" si="27"/>
        <v>2.5711368328545001</v>
      </c>
      <c r="T166" s="86"/>
      <c r="U166" s="68">
        <v>119.32534544000001</v>
      </c>
      <c r="V166" s="69">
        <v>150.65234083000001</v>
      </c>
      <c r="W166" s="69">
        <v>93.946974405000006</v>
      </c>
      <c r="X166" s="69">
        <v>79.052681246999995</v>
      </c>
      <c r="Y166" s="69">
        <v>79.148814455999997</v>
      </c>
      <c r="Z166" s="69">
        <f t="shared" si="28"/>
        <v>93.946974405000006</v>
      </c>
      <c r="AA166" s="70" t="str">
        <f t="shared" si="29"/>
        <v>-x-</v>
      </c>
      <c r="AB166" s="86"/>
      <c r="AC166" s="71">
        <v>0.99347503579999996</v>
      </c>
      <c r="AD166" s="72">
        <v>0.99012113728999995</v>
      </c>
      <c r="AE166" s="72">
        <v>0.99019816116000003</v>
      </c>
      <c r="AF166" s="72">
        <v>0.99220499663999995</v>
      </c>
      <c r="AG166" s="72">
        <v>0.99099992039999996</v>
      </c>
      <c r="AH166" s="72">
        <f t="shared" si="30"/>
        <v>0.99099992039999996</v>
      </c>
      <c r="AI166" s="73">
        <f t="shared" si="31"/>
        <v>0.99139985025800004</v>
      </c>
      <c r="AJ166" s="86"/>
      <c r="AK166" s="68">
        <v>-6.0749115747999998E-3</v>
      </c>
      <c r="AL166" s="69">
        <v>-9.2119904026E-3</v>
      </c>
      <c r="AM166" s="69">
        <v>-9.1582899360999996E-3</v>
      </c>
      <c r="AN166" s="69">
        <v>-7.2880738298000004E-3</v>
      </c>
      <c r="AO166" s="69">
        <v>-8.4250133471999999E-3</v>
      </c>
      <c r="AP166" s="69">
        <f t="shared" si="32"/>
        <v>-6.0749115747999998E-3</v>
      </c>
      <c r="AQ166" s="74">
        <f t="shared" si="33"/>
        <v>1.3868536592612661</v>
      </c>
      <c r="AR166" s="70" t="str">
        <f t="shared" si="34"/>
        <v>-x-</v>
      </c>
      <c r="AS166" s="86"/>
      <c r="AT166" s="68">
        <v>0.71249860294</v>
      </c>
      <c r="AU166" s="69">
        <v>0.85719789571000005</v>
      </c>
      <c r="AV166" s="69">
        <v>0.78023159301</v>
      </c>
      <c r="AW166" s="69">
        <v>0.54002435409000005</v>
      </c>
      <c r="AX166" s="69">
        <v>0.62426815331999996</v>
      </c>
      <c r="AY166" s="69">
        <f t="shared" si="35"/>
        <v>0.71249860294</v>
      </c>
      <c r="AZ166" s="70">
        <f t="shared" si="36"/>
        <v>0.70284411981399997</v>
      </c>
      <c r="BA166" s="86"/>
      <c r="BB166" s="75">
        <v>1.0157246055</v>
      </c>
      <c r="BC166" s="76">
        <v>1.2880609396</v>
      </c>
      <c r="BD166" s="76">
        <v>1.3058896059</v>
      </c>
      <c r="BE166" s="76">
        <v>0.49363764322999998</v>
      </c>
      <c r="BF166" s="76">
        <v>0.49230040329000002</v>
      </c>
      <c r="BG166" s="76">
        <f t="shared" si="37"/>
        <v>1.0157246055</v>
      </c>
      <c r="BH166" s="77">
        <f t="shared" si="38"/>
        <v>0.91912263950399997</v>
      </c>
      <c r="BI166" s="86"/>
    </row>
    <row r="167" spans="1:61" s="1" customFormat="1" ht="15.5" x14ac:dyDescent="0.35">
      <c r="A167" s="32"/>
      <c r="B167" s="46" t="s">
        <v>224</v>
      </c>
      <c r="C167" s="91" t="s">
        <v>602</v>
      </c>
      <c r="D167" s="85" t="s">
        <v>959</v>
      </c>
      <c r="E167" s="85" t="s">
        <v>1155</v>
      </c>
      <c r="F167" s="85" t="s">
        <v>1156</v>
      </c>
      <c r="G167" s="91" t="s">
        <v>1225</v>
      </c>
      <c r="H167" s="91" t="s">
        <v>1284</v>
      </c>
      <c r="I167" s="91" t="s">
        <v>445</v>
      </c>
      <c r="J167" s="92">
        <v>7342075.8799999999</v>
      </c>
      <c r="K167" s="92">
        <v>4543675.88</v>
      </c>
      <c r="L167" s="86"/>
      <c r="M167" s="50">
        <v>-210.51887540999999</v>
      </c>
      <c r="N167" s="51">
        <v>170.23177566999999</v>
      </c>
      <c r="O167" s="51">
        <v>-3.3634495954000001</v>
      </c>
      <c r="P167" s="51">
        <v>-29.94930098</v>
      </c>
      <c r="Q167" s="51">
        <v>-21.866206752</v>
      </c>
      <c r="R167" s="51">
        <f t="shared" si="26"/>
        <v>-21.866206752</v>
      </c>
      <c r="S167" s="52" t="str">
        <f t="shared" si="27"/>
        <v>-x-</v>
      </c>
      <c r="T167" s="86"/>
      <c r="U167" s="50">
        <v>8.2150175458000003</v>
      </c>
      <c r="V167" s="51">
        <v>8.7867383442999998</v>
      </c>
      <c r="W167" s="51">
        <v>125.26333001</v>
      </c>
      <c r="X167" s="51">
        <v>8.0742881490999991</v>
      </c>
      <c r="Y167" s="51">
        <v>8.1638035237000004</v>
      </c>
      <c r="Z167" s="51">
        <f t="shared" si="28"/>
        <v>8.2150175458000003</v>
      </c>
      <c r="AA167" s="52">
        <f t="shared" si="29"/>
        <v>8.309961890724999</v>
      </c>
      <c r="AB167" s="86"/>
      <c r="AC167" s="56">
        <v>0.72586666068000005</v>
      </c>
      <c r="AD167" s="57">
        <v>0.58916388035</v>
      </c>
      <c r="AE167" s="57">
        <v>0.71000771385999994</v>
      </c>
      <c r="AF167" s="57">
        <v>0.42750241987999998</v>
      </c>
      <c r="AG167" s="57">
        <v>0.44996304829</v>
      </c>
      <c r="AH167" s="57">
        <f t="shared" si="30"/>
        <v>0.58916388035</v>
      </c>
      <c r="AI167" s="58">
        <f t="shared" si="31"/>
        <v>0.58050074461200007</v>
      </c>
      <c r="AJ167" s="86"/>
      <c r="AK167" s="50">
        <v>1.2912978085</v>
      </c>
      <c r="AL167" s="51">
        <v>2.1654204664000001</v>
      </c>
      <c r="AM167" s="51">
        <v>2.2055778815</v>
      </c>
      <c r="AN167" s="51">
        <v>2.3091960507999998</v>
      </c>
      <c r="AO167" s="51">
        <v>2.2653477188000002</v>
      </c>
      <c r="AP167" s="51">
        <f t="shared" si="32"/>
        <v>2.3091960507999998</v>
      </c>
      <c r="AQ167" s="60">
        <f t="shared" si="33"/>
        <v>0.98101142950387055</v>
      </c>
      <c r="AR167" s="52">
        <f t="shared" si="34"/>
        <v>2.0473679852000002</v>
      </c>
      <c r="AS167" s="86"/>
      <c r="AT167" s="50">
        <v>0.97203777362999999</v>
      </c>
      <c r="AU167" s="51">
        <v>1.556842061</v>
      </c>
      <c r="AV167" s="51">
        <v>1.54617271</v>
      </c>
      <c r="AW167" s="51">
        <v>1.8831812407999999</v>
      </c>
      <c r="AX167" s="51">
        <v>1.9663100068999999</v>
      </c>
      <c r="AY167" s="51">
        <f t="shared" si="35"/>
        <v>1.556842061</v>
      </c>
      <c r="AZ167" s="52">
        <f t="shared" si="36"/>
        <v>1.584908758466</v>
      </c>
      <c r="BA167" s="86"/>
      <c r="BB167" s="64"/>
      <c r="BC167" s="65"/>
      <c r="BD167" s="65"/>
      <c r="BE167" s="65">
        <v>1.2933081323</v>
      </c>
      <c r="BF167" s="65">
        <v>1.3452713046</v>
      </c>
      <c r="BG167" s="65">
        <f t="shared" si="37"/>
        <v>1.3192897184499999</v>
      </c>
      <c r="BH167" s="66">
        <f t="shared" si="38"/>
        <v>1.3192897184499999</v>
      </c>
      <c r="BI167" s="86"/>
    </row>
    <row r="168" spans="1:61" s="1" customFormat="1" ht="15.5" x14ac:dyDescent="0.35">
      <c r="A168" s="32"/>
      <c r="B168" s="67" t="s">
        <v>225</v>
      </c>
      <c r="C168" s="89" t="s">
        <v>603</v>
      </c>
      <c r="D168" s="84" t="s">
        <v>960</v>
      </c>
      <c r="E168" s="84" t="s">
        <v>1155</v>
      </c>
      <c r="F168" s="84" t="s">
        <v>1156</v>
      </c>
      <c r="G168" s="89" t="s">
        <v>1226</v>
      </c>
      <c r="H168" s="89" t="s">
        <v>420</v>
      </c>
      <c r="I168" s="89" t="s">
        <v>446</v>
      </c>
      <c r="J168" s="90"/>
      <c r="K168" s="90"/>
      <c r="L168" s="86"/>
      <c r="M168" s="68"/>
      <c r="N168" s="69"/>
      <c r="O168" s="69"/>
      <c r="P168" s="69"/>
      <c r="Q168" s="69"/>
      <c r="R168" s="69" t="str">
        <f t="shared" si="26"/>
        <v>-x-</v>
      </c>
      <c r="S168" s="70" t="str">
        <f t="shared" si="27"/>
        <v>-x-</v>
      </c>
      <c r="T168" s="86"/>
      <c r="U168" s="68"/>
      <c r="V168" s="69"/>
      <c r="W168" s="69"/>
      <c r="X168" s="69"/>
      <c r="Y168" s="69"/>
      <c r="Z168" s="69" t="str">
        <f t="shared" si="28"/>
        <v>-x-</v>
      </c>
      <c r="AA168" s="70" t="str">
        <f t="shared" si="29"/>
        <v>-x-</v>
      </c>
      <c r="AB168" s="86"/>
      <c r="AC168" s="71"/>
      <c r="AD168" s="72"/>
      <c r="AE168" s="72"/>
      <c r="AF168" s="72"/>
      <c r="AG168" s="72"/>
      <c r="AH168" s="72" t="str">
        <f t="shared" si="30"/>
        <v>-x-</v>
      </c>
      <c r="AI168" s="73" t="str">
        <f t="shared" si="31"/>
        <v>-x-</v>
      </c>
      <c r="AJ168" s="86"/>
      <c r="AK168" s="68"/>
      <c r="AL168" s="69"/>
      <c r="AM168" s="69"/>
      <c r="AN168" s="69"/>
      <c r="AO168" s="69"/>
      <c r="AP168" s="69" t="str">
        <f t="shared" si="32"/>
        <v>-x-</v>
      </c>
      <c r="AQ168" s="74" t="str">
        <f t="shared" si="33"/>
        <v>-x-</v>
      </c>
      <c r="AR168" s="70" t="str">
        <f t="shared" si="34"/>
        <v>-x-</v>
      </c>
      <c r="AS168" s="86"/>
      <c r="AT168" s="68"/>
      <c r="AU168" s="69"/>
      <c r="AV168" s="69"/>
      <c r="AW168" s="69"/>
      <c r="AX168" s="69"/>
      <c r="AY168" s="69" t="str">
        <f t="shared" si="35"/>
        <v>-x-</v>
      </c>
      <c r="AZ168" s="70" t="str">
        <f t="shared" si="36"/>
        <v>-x-</v>
      </c>
      <c r="BA168" s="86"/>
      <c r="BB168" s="75"/>
      <c r="BC168" s="76"/>
      <c r="BD168" s="76"/>
      <c r="BE168" s="76"/>
      <c r="BF168" s="76"/>
      <c r="BG168" s="76" t="str">
        <f t="shared" si="37"/>
        <v>-x-</v>
      </c>
      <c r="BH168" s="77" t="str">
        <f t="shared" si="38"/>
        <v>-x-</v>
      </c>
      <c r="BI168" s="86"/>
    </row>
    <row r="169" spans="1:61" s="1" customFormat="1" ht="15.5" x14ac:dyDescent="0.35">
      <c r="A169" s="32"/>
      <c r="B169" s="46" t="s">
        <v>226</v>
      </c>
      <c r="C169" s="91" t="s">
        <v>604</v>
      </c>
      <c r="D169" s="85" t="s">
        <v>961</v>
      </c>
      <c r="E169" s="85" t="s">
        <v>1155</v>
      </c>
      <c r="F169" s="85" t="s">
        <v>1156</v>
      </c>
      <c r="G169" s="91" t="s">
        <v>1227</v>
      </c>
      <c r="H169" s="91" t="s">
        <v>420</v>
      </c>
      <c r="I169" s="91" t="s">
        <v>447</v>
      </c>
      <c r="J169" s="92">
        <v>49524.4</v>
      </c>
      <c r="K169" s="92">
        <v>127685.4</v>
      </c>
      <c r="L169" s="86"/>
      <c r="M169" s="50">
        <v>0.11058848523000001</v>
      </c>
      <c r="N169" s="51">
        <v>0.42988138708000001</v>
      </c>
      <c r="O169" s="51">
        <v>0.52987009144999997</v>
      </c>
      <c r="P169" s="51">
        <v>3.6508615505000002</v>
      </c>
      <c r="Q169" s="51">
        <v>4.1732710158000001</v>
      </c>
      <c r="R169" s="51">
        <f t="shared" si="26"/>
        <v>0.52987009144999997</v>
      </c>
      <c r="S169" s="52">
        <f t="shared" si="27"/>
        <v>1.7788945060120001</v>
      </c>
      <c r="T169" s="86"/>
      <c r="U169" s="50">
        <v>-8.2568685697000002E-2</v>
      </c>
      <c r="V169" s="51">
        <v>7.2539143271000001E-2</v>
      </c>
      <c r="W169" s="51">
        <v>-2.3038548753000002E-2</v>
      </c>
      <c r="X169" s="51">
        <v>0.38166979597</v>
      </c>
      <c r="Y169" s="51">
        <v>0.56355215694000005</v>
      </c>
      <c r="Z169" s="51">
        <f t="shared" si="28"/>
        <v>7.2539143271000001E-2</v>
      </c>
      <c r="AA169" s="52">
        <f t="shared" si="29"/>
        <v>0.33925369872700006</v>
      </c>
      <c r="AB169" s="86"/>
      <c r="AC169" s="56">
        <v>4.3948489745999998E-2</v>
      </c>
      <c r="AD169" s="57">
        <v>1.737792149E-2</v>
      </c>
      <c r="AE169" s="57">
        <v>2.3220686495999999E-2</v>
      </c>
      <c r="AF169" s="57">
        <v>4.4760048541000001E-5</v>
      </c>
      <c r="AG169" s="57">
        <v>3.9157211505000001E-5</v>
      </c>
      <c r="AH169" s="57">
        <f t="shared" si="30"/>
        <v>1.737792149E-2</v>
      </c>
      <c r="AI169" s="58">
        <f t="shared" si="31"/>
        <v>1.6926202998409197E-2</v>
      </c>
      <c r="AJ169" s="86"/>
      <c r="AK169" s="50">
        <v>-7.7786522450999998E-2</v>
      </c>
      <c r="AL169" s="51">
        <v>-0.37515071010000001</v>
      </c>
      <c r="AM169" s="51">
        <v>-0.71181005365000005</v>
      </c>
      <c r="AN169" s="51">
        <v>-3.7483812080000001</v>
      </c>
      <c r="AO169" s="51">
        <v>-4.2847449663999999</v>
      </c>
      <c r="AP169" s="51">
        <f t="shared" si="32"/>
        <v>-7.7786522450999998E-2</v>
      </c>
      <c r="AQ169" s="60">
        <f t="shared" si="33"/>
        <v>55.083385031116229</v>
      </c>
      <c r="AR169" s="52" t="str">
        <f t="shared" si="34"/>
        <v>-x-</v>
      </c>
      <c r="AS169" s="86"/>
      <c r="AT169" s="50">
        <v>0.21767122333</v>
      </c>
      <c r="AU169" s="51">
        <v>0.35931378918000001</v>
      </c>
      <c r="AV169" s="51">
        <v>0.26417800938000002</v>
      </c>
      <c r="AW169" s="51">
        <v>0.57850182299999997</v>
      </c>
      <c r="AX169" s="51">
        <v>0.66128086674999997</v>
      </c>
      <c r="AY169" s="51">
        <f t="shared" si="35"/>
        <v>0.35931378918000001</v>
      </c>
      <c r="AZ169" s="52">
        <f t="shared" si="36"/>
        <v>0.41618914232800003</v>
      </c>
      <c r="BA169" s="86"/>
      <c r="BB169" s="64">
        <v>0.62961087940000005</v>
      </c>
      <c r="BC169" s="65">
        <v>0.75105495038000003</v>
      </c>
      <c r="BD169" s="65">
        <v>0.74241001661999995</v>
      </c>
      <c r="BE169" s="65">
        <v>0.92853626299000003</v>
      </c>
      <c r="BF169" s="65">
        <v>0.98166392395000002</v>
      </c>
      <c r="BG169" s="65">
        <f t="shared" si="37"/>
        <v>0.75105495038000003</v>
      </c>
      <c r="BH169" s="66">
        <f t="shared" si="38"/>
        <v>0.80665520666799995</v>
      </c>
      <c r="BI169" s="86"/>
    </row>
    <row r="170" spans="1:61" s="1" customFormat="1" ht="15.5" x14ac:dyDescent="0.35">
      <c r="A170" s="32"/>
      <c r="B170" s="67" t="s">
        <v>227</v>
      </c>
      <c r="C170" s="89" t="s">
        <v>28</v>
      </c>
      <c r="D170" s="84" t="s">
        <v>962</v>
      </c>
      <c r="E170" s="84" t="s">
        <v>1155</v>
      </c>
      <c r="F170" s="84" t="s">
        <v>1156</v>
      </c>
      <c r="G170" s="89" t="s">
        <v>1213</v>
      </c>
      <c r="H170" s="89" t="s">
        <v>420</v>
      </c>
      <c r="I170" s="89" t="s">
        <v>29</v>
      </c>
      <c r="J170" s="90">
        <v>22258535.853999998</v>
      </c>
      <c r="K170" s="90">
        <v>16025774.854</v>
      </c>
      <c r="L170" s="86"/>
      <c r="M170" s="68">
        <v>16.838678854000001</v>
      </c>
      <c r="N170" s="69">
        <v>13.720311035</v>
      </c>
      <c r="O170" s="69">
        <v>8.5354731032999993</v>
      </c>
      <c r="P170" s="69">
        <v>12.468091026</v>
      </c>
      <c r="Q170" s="69">
        <v>8.7036137296000007</v>
      </c>
      <c r="R170" s="69">
        <f t="shared" si="26"/>
        <v>12.468091026</v>
      </c>
      <c r="S170" s="70">
        <f t="shared" si="27"/>
        <v>12.053233549580002</v>
      </c>
      <c r="T170" s="86"/>
      <c r="U170" s="68">
        <v>13.317686180999999</v>
      </c>
      <c r="V170" s="69">
        <v>10.883808374999999</v>
      </c>
      <c r="W170" s="69">
        <v>9.0869586679999994</v>
      </c>
      <c r="X170" s="69">
        <v>10.848264516</v>
      </c>
      <c r="Y170" s="69">
        <v>7.9028811389999998</v>
      </c>
      <c r="Z170" s="69">
        <f t="shared" si="28"/>
        <v>10.848264516</v>
      </c>
      <c r="AA170" s="70">
        <f t="shared" si="29"/>
        <v>10.4079197758</v>
      </c>
      <c r="AB170" s="86"/>
      <c r="AC170" s="71">
        <v>0.25170890674000002</v>
      </c>
      <c r="AD170" s="72">
        <v>0.30517442835000003</v>
      </c>
      <c r="AE170" s="72">
        <v>0.45041057441999999</v>
      </c>
      <c r="AF170" s="72">
        <v>0.38439240119000001</v>
      </c>
      <c r="AG170" s="72">
        <v>0.34773549398999998</v>
      </c>
      <c r="AH170" s="72">
        <f t="shared" si="30"/>
        <v>0.34773549398999998</v>
      </c>
      <c r="AI170" s="73">
        <f t="shared" si="31"/>
        <v>0.34788436093799996</v>
      </c>
      <c r="AJ170" s="86"/>
      <c r="AK170" s="68">
        <v>2.6829240687999998</v>
      </c>
      <c r="AL170" s="69">
        <v>1.9668146474999999</v>
      </c>
      <c r="AM170" s="69">
        <v>0.94619938113000002</v>
      </c>
      <c r="AN170" s="69">
        <v>1.1908920464999999</v>
      </c>
      <c r="AO170" s="69">
        <v>1.1347329788</v>
      </c>
      <c r="AP170" s="69">
        <f t="shared" si="32"/>
        <v>2.6829240687999998</v>
      </c>
      <c r="AQ170" s="74">
        <f t="shared" si="33"/>
        <v>0.42294636363210075</v>
      </c>
      <c r="AR170" s="70">
        <f t="shared" si="34"/>
        <v>1.584312624546</v>
      </c>
      <c r="AS170" s="86"/>
      <c r="AT170" s="68">
        <v>3.7859517469999999</v>
      </c>
      <c r="AU170" s="69">
        <v>2.8567910041000002</v>
      </c>
      <c r="AV170" s="69">
        <v>1.5379289709999999</v>
      </c>
      <c r="AW170" s="69">
        <v>1.9357923864</v>
      </c>
      <c r="AX170" s="69">
        <v>1.6958626009</v>
      </c>
      <c r="AY170" s="69">
        <f t="shared" si="35"/>
        <v>1.9357923864</v>
      </c>
      <c r="AZ170" s="70">
        <f t="shared" si="36"/>
        <v>2.3624653418799997</v>
      </c>
      <c r="BA170" s="86"/>
      <c r="BB170" s="75">
        <v>0.66774871527000002</v>
      </c>
      <c r="BC170" s="76">
        <v>0.76379185595999999</v>
      </c>
      <c r="BD170" s="76">
        <v>0.79898736871999998</v>
      </c>
      <c r="BE170" s="76">
        <v>1.0594795138999999</v>
      </c>
      <c r="BF170" s="76">
        <v>1.0311529198</v>
      </c>
      <c r="BG170" s="76">
        <f t="shared" si="37"/>
        <v>0.79898736871999998</v>
      </c>
      <c r="BH170" s="77">
        <f t="shared" si="38"/>
        <v>0.86423207472999997</v>
      </c>
      <c r="BI170" s="86"/>
    </row>
    <row r="171" spans="1:61" s="1" customFormat="1" ht="15.5" x14ac:dyDescent="0.35">
      <c r="A171" s="32"/>
      <c r="B171" s="46" t="s">
        <v>228</v>
      </c>
      <c r="C171" s="91" t="s">
        <v>605</v>
      </c>
      <c r="D171" s="85" t="s">
        <v>963</v>
      </c>
      <c r="E171" s="85" t="s">
        <v>1155</v>
      </c>
      <c r="F171" s="85" t="s">
        <v>1156</v>
      </c>
      <c r="G171" s="91" t="s">
        <v>1170</v>
      </c>
      <c r="H171" s="91" t="s">
        <v>420</v>
      </c>
      <c r="I171" s="91" t="s">
        <v>41</v>
      </c>
      <c r="J171" s="92"/>
      <c r="K171" s="92"/>
      <c r="L171" s="86"/>
      <c r="M171" s="50"/>
      <c r="N171" s="51"/>
      <c r="O171" s="51"/>
      <c r="P171" s="51"/>
      <c r="Q171" s="51"/>
      <c r="R171" s="51" t="str">
        <f t="shared" si="26"/>
        <v>-x-</v>
      </c>
      <c r="S171" s="52" t="str">
        <f t="shared" si="27"/>
        <v>-x-</v>
      </c>
      <c r="T171" s="86"/>
      <c r="U171" s="50"/>
      <c r="V171" s="51"/>
      <c r="W171" s="51"/>
      <c r="X171" s="51"/>
      <c r="Y171" s="51"/>
      <c r="Z171" s="51" t="str">
        <f t="shared" si="28"/>
        <v>-x-</v>
      </c>
      <c r="AA171" s="52" t="str">
        <f t="shared" si="29"/>
        <v>-x-</v>
      </c>
      <c r="AB171" s="86"/>
      <c r="AC171" s="56"/>
      <c r="AD171" s="57"/>
      <c r="AE171" s="57"/>
      <c r="AF171" s="57"/>
      <c r="AG171" s="57"/>
      <c r="AH171" s="57" t="str">
        <f t="shared" si="30"/>
        <v>-x-</v>
      </c>
      <c r="AI171" s="58" t="str">
        <f t="shared" si="31"/>
        <v>-x-</v>
      </c>
      <c r="AJ171" s="86"/>
      <c r="AK171" s="50"/>
      <c r="AL171" s="51"/>
      <c r="AM171" s="51"/>
      <c r="AN171" s="51"/>
      <c r="AO171" s="51"/>
      <c r="AP171" s="51" t="str">
        <f t="shared" si="32"/>
        <v>-x-</v>
      </c>
      <c r="AQ171" s="60" t="str">
        <f t="shared" si="33"/>
        <v>-x-</v>
      </c>
      <c r="AR171" s="52" t="str">
        <f t="shared" si="34"/>
        <v>-x-</v>
      </c>
      <c r="AS171" s="86"/>
      <c r="AT171" s="50"/>
      <c r="AU171" s="51"/>
      <c r="AV171" s="51"/>
      <c r="AW171" s="51"/>
      <c r="AX171" s="51"/>
      <c r="AY171" s="51" t="str">
        <f t="shared" si="35"/>
        <v>-x-</v>
      </c>
      <c r="AZ171" s="52" t="str">
        <f t="shared" si="36"/>
        <v>-x-</v>
      </c>
      <c r="BA171" s="86"/>
      <c r="BB171" s="64"/>
      <c r="BC171" s="65"/>
      <c r="BD171" s="65"/>
      <c r="BE171" s="65"/>
      <c r="BF171" s="65"/>
      <c r="BG171" s="65" t="str">
        <f t="shared" si="37"/>
        <v>-x-</v>
      </c>
      <c r="BH171" s="66" t="str">
        <f t="shared" si="38"/>
        <v>-x-</v>
      </c>
      <c r="BI171" s="86"/>
    </row>
    <row r="172" spans="1:61" s="1" customFormat="1" ht="15.5" x14ac:dyDescent="0.35">
      <c r="A172" s="32"/>
      <c r="B172" s="67" t="s">
        <v>229</v>
      </c>
      <c r="C172" s="89" t="s">
        <v>606</v>
      </c>
      <c r="D172" s="84" t="s">
        <v>964</v>
      </c>
      <c r="E172" s="84" t="s">
        <v>1155</v>
      </c>
      <c r="F172" s="84" t="s">
        <v>1156</v>
      </c>
      <c r="G172" s="89" t="s">
        <v>1162</v>
      </c>
      <c r="H172" s="89" t="s">
        <v>420</v>
      </c>
      <c r="I172" s="89" t="s">
        <v>8</v>
      </c>
      <c r="J172" s="90">
        <v>6481880.7954000002</v>
      </c>
      <c r="K172" s="90">
        <v>4271464.7954000002</v>
      </c>
      <c r="L172" s="86"/>
      <c r="M172" s="68">
        <v>404.31852738999999</v>
      </c>
      <c r="N172" s="69">
        <v>14.090868352999999</v>
      </c>
      <c r="O172" s="69">
        <v>7.5010700055999999</v>
      </c>
      <c r="P172" s="69">
        <v>7.5620559669</v>
      </c>
      <c r="Q172" s="69">
        <v>8.0884720646999995</v>
      </c>
      <c r="R172" s="69">
        <f t="shared" si="26"/>
        <v>8.0884720646999995</v>
      </c>
      <c r="S172" s="70">
        <f t="shared" si="27"/>
        <v>9.3106165975500002</v>
      </c>
      <c r="T172" s="86"/>
      <c r="U172" s="68">
        <v>7.0086381059000002</v>
      </c>
      <c r="V172" s="69">
        <v>7.1497523124000004</v>
      </c>
      <c r="W172" s="69">
        <v>4.7770214690000001</v>
      </c>
      <c r="X172" s="69">
        <v>4.9661561111000001</v>
      </c>
      <c r="Y172" s="69">
        <v>5.1849695474999997</v>
      </c>
      <c r="Z172" s="69">
        <f t="shared" si="28"/>
        <v>5.1849695474999997</v>
      </c>
      <c r="AA172" s="70">
        <f t="shared" si="29"/>
        <v>5.8173075091800008</v>
      </c>
      <c r="AB172" s="86"/>
      <c r="AC172" s="71">
        <v>0.48461000364000001</v>
      </c>
      <c r="AD172" s="72">
        <v>0.46168808615000001</v>
      </c>
      <c r="AE172" s="72">
        <v>0.556191989</v>
      </c>
      <c r="AF172" s="72">
        <v>0.49787302803</v>
      </c>
      <c r="AG172" s="72">
        <v>0.48133603041</v>
      </c>
      <c r="AH172" s="72">
        <f t="shared" si="30"/>
        <v>0.48461000364000001</v>
      </c>
      <c r="AI172" s="73">
        <f t="shared" si="31"/>
        <v>0.49633982744600003</v>
      </c>
      <c r="AJ172" s="86"/>
      <c r="AK172" s="68">
        <v>0.79594358467000004</v>
      </c>
      <c r="AL172" s="69">
        <v>1.0230974580000001</v>
      </c>
      <c r="AM172" s="69">
        <v>0.69058021680000004</v>
      </c>
      <c r="AN172" s="69">
        <v>0.94726889045999996</v>
      </c>
      <c r="AO172" s="69">
        <v>1.0132109564</v>
      </c>
      <c r="AP172" s="69">
        <f t="shared" si="32"/>
        <v>1.0230974580000001</v>
      </c>
      <c r="AQ172" s="74">
        <f t="shared" si="33"/>
        <v>0.99033669615470787</v>
      </c>
      <c r="AR172" s="70">
        <f t="shared" si="34"/>
        <v>0.89402022126600011</v>
      </c>
      <c r="AS172" s="86"/>
      <c r="AT172" s="68">
        <v>3.0106850115000001</v>
      </c>
      <c r="AU172" s="69">
        <v>3.7105150862</v>
      </c>
      <c r="AV172" s="69">
        <v>2.4254639741999999</v>
      </c>
      <c r="AW172" s="69">
        <v>2.9624006989999998</v>
      </c>
      <c r="AX172" s="69">
        <v>3.1686217878999998</v>
      </c>
      <c r="AY172" s="69">
        <f t="shared" si="35"/>
        <v>3.0106850115000001</v>
      </c>
      <c r="AZ172" s="70">
        <f t="shared" si="36"/>
        <v>3.0555373117599998</v>
      </c>
      <c r="BA172" s="86"/>
      <c r="BB172" s="75"/>
      <c r="BC172" s="76"/>
      <c r="BD172" s="76"/>
      <c r="BE172" s="76"/>
      <c r="BF172" s="76">
        <v>0.93109400542999998</v>
      </c>
      <c r="BG172" s="76">
        <f t="shared" si="37"/>
        <v>0.93109400542999998</v>
      </c>
      <c r="BH172" s="77">
        <f t="shared" si="38"/>
        <v>0.93109400542999998</v>
      </c>
      <c r="BI172" s="86"/>
    </row>
    <row r="173" spans="1:61" s="1" customFormat="1" ht="15.5" x14ac:dyDescent="0.35">
      <c r="A173" s="32"/>
      <c r="B173" s="46" t="s">
        <v>230</v>
      </c>
      <c r="C173" s="91" t="s">
        <v>607</v>
      </c>
      <c r="D173" s="85" t="s">
        <v>965</v>
      </c>
      <c r="E173" s="85" t="s">
        <v>1155</v>
      </c>
      <c r="F173" s="85" t="s">
        <v>1156</v>
      </c>
      <c r="G173" s="91" t="s">
        <v>1228</v>
      </c>
      <c r="H173" s="91" t="s">
        <v>1280</v>
      </c>
      <c r="I173" s="91" t="s">
        <v>448</v>
      </c>
      <c r="J173" s="92">
        <v>574011.47840000002</v>
      </c>
      <c r="K173" s="92">
        <v>275209.47840000002</v>
      </c>
      <c r="L173" s="86"/>
      <c r="M173" s="50">
        <v>10.998369098</v>
      </c>
      <c r="N173" s="51">
        <v>-6.8926570410999997</v>
      </c>
      <c r="O173" s="51">
        <v>-3.6298767548000002</v>
      </c>
      <c r="P173" s="51">
        <v>-2.4393469560000001</v>
      </c>
      <c r="Q173" s="51">
        <v>-1.8439158092000001</v>
      </c>
      <c r="R173" s="51">
        <f t="shared" si="26"/>
        <v>-2.4393469560000001</v>
      </c>
      <c r="S173" s="52">
        <f t="shared" si="27"/>
        <v>10.998369098</v>
      </c>
      <c r="T173" s="86"/>
      <c r="U173" s="50">
        <v>2.2292802155999998</v>
      </c>
      <c r="V173" s="51">
        <v>2.8028268601000002</v>
      </c>
      <c r="W173" s="51">
        <v>2.1408815733000002</v>
      </c>
      <c r="X173" s="51">
        <v>2.7526117366</v>
      </c>
      <c r="Y173" s="51">
        <v>2.3835805248000002</v>
      </c>
      <c r="Z173" s="51">
        <f t="shared" si="28"/>
        <v>2.3835805248000002</v>
      </c>
      <c r="AA173" s="52">
        <f t="shared" si="29"/>
        <v>2.4618361820800003</v>
      </c>
      <c r="AB173" s="86"/>
      <c r="AC173" s="56">
        <v>0.45405634455999999</v>
      </c>
      <c r="AD173" s="57">
        <v>0.48382212104</v>
      </c>
      <c r="AE173" s="57">
        <v>0.67650484869000005</v>
      </c>
      <c r="AF173" s="57">
        <v>0.56349093485000001</v>
      </c>
      <c r="AG173" s="57">
        <v>0.63069068475000001</v>
      </c>
      <c r="AH173" s="57">
        <f t="shared" si="30"/>
        <v>0.56349093485000001</v>
      </c>
      <c r="AI173" s="58">
        <f t="shared" si="31"/>
        <v>0.56171298677799997</v>
      </c>
      <c r="AJ173" s="86"/>
      <c r="AK173" s="50">
        <v>0.70679895542000004</v>
      </c>
      <c r="AL173" s="51">
        <v>0.55255085969999995</v>
      </c>
      <c r="AM173" s="51">
        <v>0.26589865638999999</v>
      </c>
      <c r="AN173" s="51">
        <v>0.42352421799000001</v>
      </c>
      <c r="AO173" s="51">
        <v>0.32014429076000001</v>
      </c>
      <c r="AP173" s="51">
        <f t="shared" si="32"/>
        <v>0.70679895542000004</v>
      </c>
      <c r="AQ173" s="60">
        <f t="shared" si="33"/>
        <v>0.45294958107254296</v>
      </c>
      <c r="AR173" s="52">
        <f t="shared" si="34"/>
        <v>0.45378339605199997</v>
      </c>
      <c r="AS173" s="86"/>
      <c r="AT173" s="50">
        <v>0.3566929579</v>
      </c>
      <c r="AU173" s="51">
        <v>0.25385876824999998</v>
      </c>
      <c r="AV173" s="51">
        <v>0.12444122703</v>
      </c>
      <c r="AW173" s="51">
        <v>0.21009045565000001</v>
      </c>
      <c r="AX173" s="51">
        <v>0.15880853340000001</v>
      </c>
      <c r="AY173" s="51">
        <f t="shared" si="35"/>
        <v>0.21009045565000001</v>
      </c>
      <c r="AZ173" s="52">
        <f t="shared" si="36"/>
        <v>0.22077838844600001</v>
      </c>
      <c r="BA173" s="86"/>
      <c r="BB173" s="64">
        <v>1.9431097481999999</v>
      </c>
      <c r="BC173" s="65">
        <v>2.2164195663999999</v>
      </c>
      <c r="BD173" s="65">
        <v>2.2900511337</v>
      </c>
      <c r="BE173" s="65">
        <v>1.8712409235</v>
      </c>
      <c r="BF173" s="65">
        <v>1.5793378799</v>
      </c>
      <c r="BG173" s="65">
        <f t="shared" si="37"/>
        <v>1.9431097481999999</v>
      </c>
      <c r="BH173" s="66">
        <f t="shared" si="38"/>
        <v>1.9800318503400003</v>
      </c>
      <c r="BI173" s="86"/>
    </row>
    <row r="174" spans="1:61" s="1" customFormat="1" ht="15.5" x14ac:dyDescent="0.35">
      <c r="A174" s="32"/>
      <c r="B174" s="67" t="s">
        <v>231</v>
      </c>
      <c r="C174" s="89" t="s">
        <v>608</v>
      </c>
      <c r="D174" s="84" t="s">
        <v>966</v>
      </c>
      <c r="E174" s="84" t="s">
        <v>1155</v>
      </c>
      <c r="F174" s="84" t="s">
        <v>1156</v>
      </c>
      <c r="G174" s="89" t="s">
        <v>1168</v>
      </c>
      <c r="H174" s="89" t="s">
        <v>1231</v>
      </c>
      <c r="I174" s="89" t="s">
        <v>423</v>
      </c>
      <c r="J174" s="90"/>
      <c r="K174" s="90"/>
      <c r="L174" s="86"/>
      <c r="M174" s="68"/>
      <c r="N174" s="69"/>
      <c r="O174" s="69"/>
      <c r="P174" s="69"/>
      <c r="Q174" s="69"/>
      <c r="R174" s="69" t="str">
        <f t="shared" si="26"/>
        <v>-x-</v>
      </c>
      <c r="S174" s="70" t="str">
        <f t="shared" si="27"/>
        <v>-x-</v>
      </c>
      <c r="T174" s="86"/>
      <c r="U174" s="68"/>
      <c r="V174" s="69"/>
      <c r="W174" s="69"/>
      <c r="X174" s="69"/>
      <c r="Y174" s="69"/>
      <c r="Z174" s="69" t="str">
        <f t="shared" si="28"/>
        <v>-x-</v>
      </c>
      <c r="AA174" s="70" t="str">
        <f t="shared" si="29"/>
        <v>-x-</v>
      </c>
      <c r="AB174" s="86"/>
      <c r="AC174" s="71"/>
      <c r="AD174" s="72"/>
      <c r="AE174" s="72"/>
      <c r="AF174" s="72"/>
      <c r="AG174" s="72"/>
      <c r="AH174" s="72" t="str">
        <f t="shared" si="30"/>
        <v>-x-</v>
      </c>
      <c r="AI174" s="73" t="str">
        <f t="shared" si="31"/>
        <v>-x-</v>
      </c>
      <c r="AJ174" s="86"/>
      <c r="AK174" s="68"/>
      <c r="AL174" s="69"/>
      <c r="AM174" s="69"/>
      <c r="AN174" s="69"/>
      <c r="AO174" s="69"/>
      <c r="AP174" s="69" t="str">
        <f t="shared" si="32"/>
        <v>-x-</v>
      </c>
      <c r="AQ174" s="74" t="str">
        <f t="shared" si="33"/>
        <v>-x-</v>
      </c>
      <c r="AR174" s="70" t="str">
        <f t="shared" si="34"/>
        <v>-x-</v>
      </c>
      <c r="AS174" s="86"/>
      <c r="AT174" s="68"/>
      <c r="AU174" s="69"/>
      <c r="AV174" s="69"/>
      <c r="AW174" s="69"/>
      <c r="AX174" s="69"/>
      <c r="AY174" s="69" t="str">
        <f t="shared" si="35"/>
        <v>-x-</v>
      </c>
      <c r="AZ174" s="70" t="str">
        <f t="shared" si="36"/>
        <v>-x-</v>
      </c>
      <c r="BA174" s="86"/>
      <c r="BB174" s="75"/>
      <c r="BC174" s="76"/>
      <c r="BD174" s="76"/>
      <c r="BE174" s="76"/>
      <c r="BF174" s="76"/>
      <c r="BG174" s="76" t="str">
        <f t="shared" si="37"/>
        <v>-x-</v>
      </c>
      <c r="BH174" s="77" t="str">
        <f t="shared" si="38"/>
        <v>-x-</v>
      </c>
      <c r="BI174" s="86"/>
    </row>
    <row r="175" spans="1:61" s="1" customFormat="1" ht="15.5" x14ac:dyDescent="0.35">
      <c r="A175" s="32"/>
      <c r="B175" s="46" t="s">
        <v>232</v>
      </c>
      <c r="C175" s="91" t="s">
        <v>609</v>
      </c>
      <c r="D175" s="85" t="s">
        <v>967</v>
      </c>
      <c r="E175" s="85" t="s">
        <v>1155</v>
      </c>
      <c r="F175" s="85" t="s">
        <v>1156</v>
      </c>
      <c r="G175" s="91" t="s">
        <v>1198</v>
      </c>
      <c r="H175" s="91" t="s">
        <v>1281</v>
      </c>
      <c r="I175" s="91" t="s">
        <v>432</v>
      </c>
      <c r="J175" s="92"/>
      <c r="K175" s="92"/>
      <c r="L175" s="86"/>
      <c r="M175" s="50"/>
      <c r="N175" s="51"/>
      <c r="O175" s="51"/>
      <c r="P175" s="51"/>
      <c r="Q175" s="51"/>
      <c r="R175" s="51" t="str">
        <f t="shared" si="26"/>
        <v>-x-</v>
      </c>
      <c r="S175" s="52" t="str">
        <f t="shared" si="27"/>
        <v>-x-</v>
      </c>
      <c r="T175" s="86"/>
      <c r="U175" s="50"/>
      <c r="V175" s="51"/>
      <c r="W175" s="51"/>
      <c r="X175" s="51"/>
      <c r="Y175" s="51"/>
      <c r="Z175" s="51" t="str">
        <f t="shared" si="28"/>
        <v>-x-</v>
      </c>
      <c r="AA175" s="52" t="str">
        <f t="shared" si="29"/>
        <v>-x-</v>
      </c>
      <c r="AB175" s="86"/>
      <c r="AC175" s="56"/>
      <c r="AD175" s="57"/>
      <c r="AE175" s="57"/>
      <c r="AF175" s="57"/>
      <c r="AG175" s="57"/>
      <c r="AH175" s="57" t="str">
        <f t="shared" si="30"/>
        <v>-x-</v>
      </c>
      <c r="AI175" s="58" t="str">
        <f t="shared" si="31"/>
        <v>-x-</v>
      </c>
      <c r="AJ175" s="86"/>
      <c r="AK175" s="50"/>
      <c r="AL175" s="51"/>
      <c r="AM175" s="51"/>
      <c r="AN175" s="51"/>
      <c r="AO175" s="51"/>
      <c r="AP175" s="51" t="str">
        <f t="shared" si="32"/>
        <v>-x-</v>
      </c>
      <c r="AQ175" s="60" t="str">
        <f t="shared" si="33"/>
        <v>-x-</v>
      </c>
      <c r="AR175" s="52" t="str">
        <f t="shared" si="34"/>
        <v>-x-</v>
      </c>
      <c r="AS175" s="86"/>
      <c r="AT175" s="50"/>
      <c r="AU175" s="51"/>
      <c r="AV175" s="51"/>
      <c r="AW175" s="51"/>
      <c r="AX175" s="51"/>
      <c r="AY175" s="51" t="str">
        <f t="shared" si="35"/>
        <v>-x-</v>
      </c>
      <c r="AZ175" s="52" t="str">
        <f t="shared" si="36"/>
        <v>-x-</v>
      </c>
      <c r="BA175" s="86"/>
      <c r="BB175" s="64"/>
      <c r="BC175" s="65"/>
      <c r="BD175" s="65"/>
      <c r="BE175" s="65"/>
      <c r="BF175" s="65"/>
      <c r="BG175" s="65" t="str">
        <f t="shared" si="37"/>
        <v>-x-</v>
      </c>
      <c r="BH175" s="66" t="str">
        <f t="shared" si="38"/>
        <v>-x-</v>
      </c>
      <c r="BI175" s="86"/>
    </row>
    <row r="176" spans="1:61" s="1" customFormat="1" ht="15.5" x14ac:dyDescent="0.35">
      <c r="A176" s="32"/>
      <c r="B176" s="67" t="s">
        <v>233</v>
      </c>
      <c r="C176" s="89" t="s">
        <v>610</v>
      </c>
      <c r="D176" s="84" t="s">
        <v>968</v>
      </c>
      <c r="E176" s="84" t="s">
        <v>1155</v>
      </c>
      <c r="F176" s="84" t="s">
        <v>1156</v>
      </c>
      <c r="G176" s="89" t="s">
        <v>1213</v>
      </c>
      <c r="H176" s="89" t="s">
        <v>420</v>
      </c>
      <c r="I176" s="89" t="s">
        <v>421</v>
      </c>
      <c r="J176" s="90">
        <v>917665.53278999997</v>
      </c>
      <c r="K176" s="90">
        <v>106233.53279</v>
      </c>
      <c r="L176" s="86"/>
      <c r="M176" s="68">
        <v>-0.60524617428000005</v>
      </c>
      <c r="N176" s="69">
        <v>0.35532725908000001</v>
      </c>
      <c r="O176" s="69">
        <v>-0.27174310211000002</v>
      </c>
      <c r="P176" s="69">
        <v>-0.10983203137</v>
      </c>
      <c r="Q176" s="69">
        <v>-0.18213811869999999</v>
      </c>
      <c r="R176" s="69">
        <f t="shared" si="26"/>
        <v>-0.18213811869999999</v>
      </c>
      <c r="S176" s="70">
        <f t="shared" si="27"/>
        <v>0.35532725908000001</v>
      </c>
      <c r="T176" s="86"/>
      <c r="U176" s="68">
        <v>-14.589884269000001</v>
      </c>
      <c r="V176" s="69">
        <v>-14.643970768000001</v>
      </c>
      <c r="W176" s="69">
        <v>-12.056031571</v>
      </c>
      <c r="X176" s="69">
        <v>-2.2293599166</v>
      </c>
      <c r="Y176" s="69">
        <v>-2.3565051763999998</v>
      </c>
      <c r="Z176" s="69">
        <f t="shared" si="28"/>
        <v>-12.056031571</v>
      </c>
      <c r="AA176" s="70" t="str">
        <f t="shared" si="29"/>
        <v>-x-</v>
      </c>
      <c r="AB176" s="86"/>
      <c r="AC176" s="71">
        <v>0.80804925658000004</v>
      </c>
      <c r="AD176" s="72">
        <v>0.83115647282000005</v>
      </c>
      <c r="AE176" s="72">
        <v>0.93738874968999997</v>
      </c>
      <c r="AF176" s="72">
        <v>0.93594283767999997</v>
      </c>
      <c r="AG176" s="72">
        <v>0.88637949030999996</v>
      </c>
      <c r="AH176" s="72">
        <f t="shared" si="30"/>
        <v>0.88637949030999996</v>
      </c>
      <c r="AI176" s="73">
        <f t="shared" si="31"/>
        <v>0.87978336141599978</v>
      </c>
      <c r="AJ176" s="86"/>
      <c r="AK176" s="68">
        <v>-0.13666968191000001</v>
      </c>
      <c r="AL176" s="69">
        <v>-0.16745343204999999</v>
      </c>
      <c r="AM176" s="69">
        <v>-4.6117853665999999E-2</v>
      </c>
      <c r="AN176" s="69">
        <v>-3.4588662994E-2</v>
      </c>
      <c r="AO176" s="69">
        <v>-5.7359532797999997E-2</v>
      </c>
      <c r="AP176" s="69">
        <f t="shared" si="32"/>
        <v>-3.4588662994E-2</v>
      </c>
      <c r="AQ176" s="74">
        <f t="shared" si="33"/>
        <v>1.6583333333222507</v>
      </c>
      <c r="AR176" s="70" t="str">
        <f t="shared" si="34"/>
        <v>-x-</v>
      </c>
      <c r="AS176" s="86"/>
      <c r="AT176" s="68">
        <v>19.975720405000001</v>
      </c>
      <c r="AU176" s="69">
        <v>26.024885357999999</v>
      </c>
      <c r="AV176" s="69">
        <v>14.364666321</v>
      </c>
      <c r="AW176" s="69">
        <v>8.4247231374999991</v>
      </c>
      <c r="AX176" s="69">
        <v>13.970999203</v>
      </c>
      <c r="AY176" s="69">
        <f t="shared" si="35"/>
        <v>14.364666321</v>
      </c>
      <c r="AZ176" s="70">
        <f t="shared" si="36"/>
        <v>16.552198884900001</v>
      </c>
      <c r="BA176" s="86"/>
      <c r="BB176" s="75">
        <v>0.71286940136999999</v>
      </c>
      <c r="BC176" s="76">
        <v>0.83387127667000005</v>
      </c>
      <c r="BD176" s="76">
        <v>1.0171648557999999</v>
      </c>
      <c r="BE176" s="76">
        <v>1.5179520408</v>
      </c>
      <c r="BF176" s="76">
        <v>1.7157427623999999</v>
      </c>
      <c r="BG176" s="76">
        <f t="shared" si="37"/>
        <v>1.0171648557999999</v>
      </c>
      <c r="BH176" s="77">
        <f t="shared" si="38"/>
        <v>1.159520067408</v>
      </c>
      <c r="BI176" s="86"/>
    </row>
    <row r="177" spans="1:61" s="1" customFormat="1" ht="15.5" x14ac:dyDescent="0.35">
      <c r="A177" s="32"/>
      <c r="B177" s="46" t="s">
        <v>234</v>
      </c>
      <c r="C177" s="91" t="s">
        <v>611</v>
      </c>
      <c r="D177" s="85" t="s">
        <v>969</v>
      </c>
      <c r="E177" s="85" t="s">
        <v>1155</v>
      </c>
      <c r="F177" s="85" t="s">
        <v>1156</v>
      </c>
      <c r="G177" s="91" t="s">
        <v>1173</v>
      </c>
      <c r="H177" s="91" t="s">
        <v>1280</v>
      </c>
      <c r="I177" s="91" t="s">
        <v>424</v>
      </c>
      <c r="J177" s="92">
        <v>451216.74748000002</v>
      </c>
      <c r="K177" s="92">
        <v>115746.74748000001</v>
      </c>
      <c r="L177" s="86"/>
      <c r="M177" s="50">
        <v>-4.2206364425</v>
      </c>
      <c r="N177" s="51">
        <v>-2.4706526511</v>
      </c>
      <c r="O177" s="51">
        <v>-2.1988499732999999E-2</v>
      </c>
      <c r="P177" s="51">
        <v>-0.11141876868</v>
      </c>
      <c r="Q177" s="51">
        <v>-7.9315055674000004E-2</v>
      </c>
      <c r="R177" s="51">
        <f t="shared" si="26"/>
        <v>-0.11141876868</v>
      </c>
      <c r="S177" s="52" t="str">
        <f t="shared" si="27"/>
        <v>-x-</v>
      </c>
      <c r="T177" s="86"/>
      <c r="U177" s="50">
        <v>29.826888991000001</v>
      </c>
      <c r="V177" s="51">
        <v>10.55216819</v>
      </c>
      <c r="W177" s="51">
        <v>-0.49748025218000003</v>
      </c>
      <c r="X177" s="51">
        <v>-13.420707238</v>
      </c>
      <c r="Y177" s="51">
        <v>-12.654011650999999</v>
      </c>
      <c r="Z177" s="51">
        <f t="shared" si="28"/>
        <v>-0.49748025218000003</v>
      </c>
      <c r="AA177" s="52">
        <f t="shared" si="29"/>
        <v>20.1895285905</v>
      </c>
      <c r="AB177" s="86"/>
      <c r="AC177" s="56">
        <v>0.31783993963000001</v>
      </c>
      <c r="AD177" s="57">
        <v>0.39261284315</v>
      </c>
      <c r="AE177" s="57">
        <v>0.94389970155000003</v>
      </c>
      <c r="AF177" s="57">
        <v>0.76200936927999996</v>
      </c>
      <c r="AG177" s="57">
        <v>0.79831011716</v>
      </c>
      <c r="AH177" s="57">
        <f t="shared" si="30"/>
        <v>0.76200936927999996</v>
      </c>
      <c r="AI177" s="58">
        <f t="shared" si="31"/>
        <v>0.64293439415399989</v>
      </c>
      <c r="AJ177" s="86"/>
      <c r="AK177" s="50">
        <v>0.93956486681999996</v>
      </c>
      <c r="AL177" s="51">
        <v>0.72788027862000004</v>
      </c>
      <c r="AM177" s="51">
        <v>-0.45687787117000001</v>
      </c>
      <c r="AN177" s="51">
        <v>0.73349008688999995</v>
      </c>
      <c r="AO177" s="51">
        <v>0.52214548557999996</v>
      </c>
      <c r="AP177" s="51">
        <f t="shared" si="32"/>
        <v>0.93956486681999996</v>
      </c>
      <c r="AQ177" s="60">
        <f t="shared" si="33"/>
        <v>0.55573117303462516</v>
      </c>
      <c r="AR177" s="52">
        <f t="shared" si="34"/>
        <v>0.73077017947749989</v>
      </c>
      <c r="AS177" s="86"/>
      <c r="AT177" s="50">
        <v>1.2545831301000001</v>
      </c>
      <c r="AU177" s="51">
        <v>0.67928555774999999</v>
      </c>
      <c r="AV177" s="51">
        <v>3.6247277707000002E-2</v>
      </c>
      <c r="AW177" s="51">
        <v>5.3655774891999998E-2</v>
      </c>
      <c r="AX177" s="51">
        <v>3.8195636364000002E-2</v>
      </c>
      <c r="AY177" s="51">
        <f t="shared" si="35"/>
        <v>5.3655774891999998E-2</v>
      </c>
      <c r="AZ177" s="52">
        <f t="shared" si="36"/>
        <v>0.41239347536260001</v>
      </c>
      <c r="BA177" s="86"/>
      <c r="BB177" s="64"/>
      <c r="BC177" s="65"/>
      <c r="BD177" s="65"/>
      <c r="BE177" s="65">
        <v>1.8426919456999999</v>
      </c>
      <c r="BF177" s="65">
        <v>1.3751150209</v>
      </c>
      <c r="BG177" s="65">
        <f t="shared" si="37"/>
        <v>1.6089034833</v>
      </c>
      <c r="BH177" s="66">
        <f t="shared" si="38"/>
        <v>1.6089034833</v>
      </c>
      <c r="BI177" s="86"/>
    </row>
    <row r="178" spans="1:61" s="1" customFormat="1" ht="15.5" x14ac:dyDescent="0.35">
      <c r="A178" s="32"/>
      <c r="B178" s="67" t="s">
        <v>235</v>
      </c>
      <c r="C178" s="89" t="s">
        <v>612</v>
      </c>
      <c r="D178" s="84" t="s">
        <v>970</v>
      </c>
      <c r="E178" s="84" t="s">
        <v>1155</v>
      </c>
      <c r="F178" s="84" t="s">
        <v>1156</v>
      </c>
      <c r="G178" s="89" t="s">
        <v>1229</v>
      </c>
      <c r="H178" s="89" t="s">
        <v>1290</v>
      </c>
      <c r="I178" s="89" t="s">
        <v>449</v>
      </c>
      <c r="J178" s="90">
        <v>4409980.54</v>
      </c>
      <c r="K178" s="90">
        <v>4581942.54</v>
      </c>
      <c r="L178" s="86"/>
      <c r="M178" s="68">
        <v>20.771492018</v>
      </c>
      <c r="N178" s="69">
        <v>13.243355156</v>
      </c>
      <c r="O178" s="69">
        <v>7.9156725679999997</v>
      </c>
      <c r="P178" s="69">
        <v>7.8751592429999997</v>
      </c>
      <c r="Q178" s="69">
        <v>9.4963160551999994</v>
      </c>
      <c r="R178" s="69">
        <f t="shared" si="26"/>
        <v>9.4963160551999994</v>
      </c>
      <c r="S178" s="70">
        <f t="shared" si="27"/>
        <v>11.860399008039998</v>
      </c>
      <c r="T178" s="86"/>
      <c r="U178" s="68">
        <v>17.877667899999999</v>
      </c>
      <c r="V178" s="69">
        <v>11.408231281999999</v>
      </c>
      <c r="W178" s="69">
        <v>6.6409937481999997</v>
      </c>
      <c r="X178" s="69">
        <v>6.6960714318000001</v>
      </c>
      <c r="Y178" s="69">
        <v>8.1398445116999998</v>
      </c>
      <c r="Z178" s="69">
        <f t="shared" si="28"/>
        <v>8.1398445116999998</v>
      </c>
      <c r="AA178" s="70">
        <f t="shared" si="29"/>
        <v>10.152561774739999</v>
      </c>
      <c r="AB178" s="86"/>
      <c r="AC178" s="71">
        <v>9.9110537043000005E-2</v>
      </c>
      <c r="AD178" s="72">
        <v>0.11399545876</v>
      </c>
      <c r="AE178" s="72">
        <v>0.18364459636</v>
      </c>
      <c r="AF178" s="72">
        <v>0.18964243005</v>
      </c>
      <c r="AG178" s="72">
        <v>0.16252960056999999</v>
      </c>
      <c r="AH178" s="72">
        <f t="shared" si="30"/>
        <v>0.16252960056999999</v>
      </c>
      <c r="AI178" s="73">
        <f t="shared" si="31"/>
        <v>0.14978452455660002</v>
      </c>
      <c r="AJ178" s="86"/>
      <c r="AK178" s="68">
        <v>4.4713549346999999</v>
      </c>
      <c r="AL178" s="69">
        <v>2.7712157455000002</v>
      </c>
      <c r="AM178" s="69">
        <v>1.422978337</v>
      </c>
      <c r="AN178" s="69">
        <v>1.2701786703</v>
      </c>
      <c r="AO178" s="69">
        <v>1.5316538660000001</v>
      </c>
      <c r="AP178" s="69">
        <f t="shared" si="32"/>
        <v>4.4713549346999999</v>
      </c>
      <c r="AQ178" s="74">
        <f t="shared" si="33"/>
        <v>0.34254803932328948</v>
      </c>
      <c r="AR178" s="70">
        <f t="shared" si="34"/>
        <v>2.2934763107</v>
      </c>
      <c r="AS178" s="86"/>
      <c r="AT178" s="68">
        <v>2.3568738106999998</v>
      </c>
      <c r="AU178" s="69">
        <v>1.7563385656999999</v>
      </c>
      <c r="AV178" s="69">
        <v>0.88030694476000004</v>
      </c>
      <c r="AW178" s="69">
        <v>0.85237294365000005</v>
      </c>
      <c r="AX178" s="69">
        <v>1.0278398976000001</v>
      </c>
      <c r="AY178" s="69">
        <f t="shared" si="35"/>
        <v>1.0278398976000001</v>
      </c>
      <c r="AZ178" s="70">
        <f t="shared" si="36"/>
        <v>1.374746432482</v>
      </c>
      <c r="BA178" s="86"/>
      <c r="BB178" s="75"/>
      <c r="BC178" s="76"/>
      <c r="BD178" s="76"/>
      <c r="BE178" s="76">
        <v>1.1809114092999999</v>
      </c>
      <c r="BF178" s="76">
        <v>1.0670817291000001</v>
      </c>
      <c r="BG178" s="76">
        <f t="shared" si="37"/>
        <v>1.1239965692</v>
      </c>
      <c r="BH178" s="77">
        <f t="shared" si="38"/>
        <v>1.1239965692</v>
      </c>
      <c r="BI178" s="86"/>
    </row>
    <row r="179" spans="1:61" s="1" customFormat="1" ht="15.5" x14ac:dyDescent="0.35">
      <c r="A179" s="32"/>
      <c r="B179" s="46" t="s">
        <v>236</v>
      </c>
      <c r="C179" s="91" t="s">
        <v>613</v>
      </c>
      <c r="D179" s="85" t="s">
        <v>971</v>
      </c>
      <c r="E179" s="85" t="s">
        <v>1155</v>
      </c>
      <c r="F179" s="85" t="s">
        <v>1156</v>
      </c>
      <c r="G179" s="91" t="s">
        <v>1200</v>
      </c>
      <c r="H179" s="91" t="s">
        <v>1284</v>
      </c>
      <c r="I179" s="91" t="s">
        <v>446</v>
      </c>
      <c r="J179" s="92"/>
      <c r="K179" s="92"/>
      <c r="L179" s="86"/>
      <c r="M179" s="50"/>
      <c r="N179" s="51"/>
      <c r="O179" s="51"/>
      <c r="P179" s="51"/>
      <c r="Q179" s="51"/>
      <c r="R179" s="51" t="str">
        <f t="shared" si="26"/>
        <v>-x-</v>
      </c>
      <c r="S179" s="52" t="str">
        <f t="shared" si="27"/>
        <v>-x-</v>
      </c>
      <c r="T179" s="86"/>
      <c r="U179" s="50"/>
      <c r="V179" s="51"/>
      <c r="W179" s="51"/>
      <c r="X179" s="51"/>
      <c r="Y179" s="51"/>
      <c r="Z179" s="51" t="str">
        <f t="shared" si="28"/>
        <v>-x-</v>
      </c>
      <c r="AA179" s="52" t="str">
        <f t="shared" si="29"/>
        <v>-x-</v>
      </c>
      <c r="AB179" s="86"/>
      <c r="AC179" s="56"/>
      <c r="AD179" s="57"/>
      <c r="AE179" s="57"/>
      <c r="AF179" s="57"/>
      <c r="AG179" s="57"/>
      <c r="AH179" s="57" t="str">
        <f t="shared" si="30"/>
        <v>-x-</v>
      </c>
      <c r="AI179" s="58" t="str">
        <f t="shared" si="31"/>
        <v>-x-</v>
      </c>
      <c r="AJ179" s="86"/>
      <c r="AK179" s="50"/>
      <c r="AL179" s="51"/>
      <c r="AM179" s="51"/>
      <c r="AN179" s="51"/>
      <c r="AO179" s="51"/>
      <c r="AP179" s="51" t="str">
        <f t="shared" si="32"/>
        <v>-x-</v>
      </c>
      <c r="AQ179" s="60" t="str">
        <f t="shared" si="33"/>
        <v>-x-</v>
      </c>
      <c r="AR179" s="52" t="str">
        <f t="shared" si="34"/>
        <v>-x-</v>
      </c>
      <c r="AS179" s="86"/>
      <c r="AT179" s="50"/>
      <c r="AU179" s="51"/>
      <c r="AV179" s="51"/>
      <c r="AW179" s="51"/>
      <c r="AX179" s="51"/>
      <c r="AY179" s="51" t="str">
        <f t="shared" si="35"/>
        <v>-x-</v>
      </c>
      <c r="AZ179" s="52" t="str">
        <f t="shared" si="36"/>
        <v>-x-</v>
      </c>
      <c r="BA179" s="86"/>
      <c r="BB179" s="64"/>
      <c r="BC179" s="65"/>
      <c r="BD179" s="65"/>
      <c r="BE179" s="65"/>
      <c r="BF179" s="65"/>
      <c r="BG179" s="65" t="str">
        <f t="shared" si="37"/>
        <v>-x-</v>
      </c>
      <c r="BH179" s="66" t="str">
        <f t="shared" si="38"/>
        <v>-x-</v>
      </c>
      <c r="BI179" s="86"/>
    </row>
    <row r="180" spans="1:61" s="1" customFormat="1" ht="15.5" x14ac:dyDescent="0.35">
      <c r="A180" s="32"/>
      <c r="B180" s="67" t="s">
        <v>237</v>
      </c>
      <c r="C180" s="89" t="s">
        <v>614</v>
      </c>
      <c r="D180" s="84" t="s">
        <v>972</v>
      </c>
      <c r="E180" s="84" t="s">
        <v>1155</v>
      </c>
      <c r="F180" s="84" t="s">
        <v>1156</v>
      </c>
      <c r="G180" s="89" t="s">
        <v>1162</v>
      </c>
      <c r="H180" s="89" t="s">
        <v>420</v>
      </c>
      <c r="I180" s="89" t="s">
        <v>420</v>
      </c>
      <c r="J180" s="90"/>
      <c r="K180" s="90"/>
      <c r="L180" s="86"/>
      <c r="M180" s="68"/>
      <c r="N180" s="69"/>
      <c r="O180" s="69"/>
      <c r="P180" s="69"/>
      <c r="Q180" s="69"/>
      <c r="R180" s="69" t="str">
        <f t="shared" si="26"/>
        <v>-x-</v>
      </c>
      <c r="S180" s="70" t="str">
        <f t="shared" si="27"/>
        <v>-x-</v>
      </c>
      <c r="T180" s="86"/>
      <c r="U180" s="68"/>
      <c r="V180" s="69"/>
      <c r="W180" s="69"/>
      <c r="X180" s="69"/>
      <c r="Y180" s="69"/>
      <c r="Z180" s="69" t="str">
        <f t="shared" si="28"/>
        <v>-x-</v>
      </c>
      <c r="AA180" s="70" t="str">
        <f t="shared" si="29"/>
        <v>-x-</v>
      </c>
      <c r="AB180" s="86"/>
      <c r="AC180" s="71"/>
      <c r="AD180" s="72"/>
      <c r="AE180" s="72"/>
      <c r="AF180" s="72"/>
      <c r="AG180" s="72"/>
      <c r="AH180" s="72" t="str">
        <f t="shared" si="30"/>
        <v>-x-</v>
      </c>
      <c r="AI180" s="73" t="str">
        <f t="shared" si="31"/>
        <v>-x-</v>
      </c>
      <c r="AJ180" s="86"/>
      <c r="AK180" s="68"/>
      <c r="AL180" s="69"/>
      <c r="AM180" s="69"/>
      <c r="AN180" s="69"/>
      <c r="AO180" s="69"/>
      <c r="AP180" s="69" t="str">
        <f t="shared" si="32"/>
        <v>-x-</v>
      </c>
      <c r="AQ180" s="74" t="str">
        <f t="shared" si="33"/>
        <v>-x-</v>
      </c>
      <c r="AR180" s="70" t="str">
        <f t="shared" si="34"/>
        <v>-x-</v>
      </c>
      <c r="AS180" s="86"/>
      <c r="AT180" s="68"/>
      <c r="AU180" s="69"/>
      <c r="AV180" s="69"/>
      <c r="AW180" s="69"/>
      <c r="AX180" s="69"/>
      <c r="AY180" s="69" t="str">
        <f t="shared" si="35"/>
        <v>-x-</v>
      </c>
      <c r="AZ180" s="70" t="str">
        <f t="shared" si="36"/>
        <v>-x-</v>
      </c>
      <c r="BA180" s="86"/>
      <c r="BB180" s="75"/>
      <c r="BC180" s="76"/>
      <c r="BD180" s="76"/>
      <c r="BE180" s="76"/>
      <c r="BF180" s="76"/>
      <c r="BG180" s="76" t="str">
        <f t="shared" si="37"/>
        <v>-x-</v>
      </c>
      <c r="BH180" s="77" t="str">
        <f t="shared" si="38"/>
        <v>-x-</v>
      </c>
      <c r="BI180" s="86"/>
    </row>
    <row r="181" spans="1:61" s="1" customFormat="1" ht="15.5" x14ac:dyDescent="0.35">
      <c r="A181" s="32"/>
      <c r="B181" s="46" t="s">
        <v>238</v>
      </c>
      <c r="C181" s="91" t="s">
        <v>615</v>
      </c>
      <c r="D181" s="85" t="s">
        <v>973</v>
      </c>
      <c r="E181" s="85" t="s">
        <v>1155</v>
      </c>
      <c r="F181" s="85" t="s">
        <v>1156</v>
      </c>
      <c r="G181" s="91" t="s">
        <v>1218</v>
      </c>
      <c r="H181" s="91" t="s">
        <v>1286</v>
      </c>
      <c r="I181" s="91" t="s">
        <v>450</v>
      </c>
      <c r="J181" s="92">
        <v>5781204</v>
      </c>
      <c r="K181" s="92">
        <v>1467746</v>
      </c>
      <c r="L181" s="86"/>
      <c r="M181" s="50">
        <v>6.4008700031999997</v>
      </c>
      <c r="N181" s="51">
        <v>63.306360456999997</v>
      </c>
      <c r="O181" s="51">
        <v>6.3871217602000003</v>
      </c>
      <c r="P181" s="51">
        <v>15.360166897999999</v>
      </c>
      <c r="Q181" s="51">
        <v>16.056557744999999</v>
      </c>
      <c r="R181" s="51">
        <f t="shared" si="26"/>
        <v>15.360166897999999</v>
      </c>
      <c r="S181" s="52">
        <f t="shared" si="27"/>
        <v>11.051179101599999</v>
      </c>
      <c r="T181" s="86"/>
      <c r="U181" s="50">
        <v>3.6595509278999998</v>
      </c>
      <c r="V181" s="51">
        <v>4.8940309514999996</v>
      </c>
      <c r="W181" s="51">
        <v>4.0206569115999997</v>
      </c>
      <c r="X181" s="51">
        <v>4.0664274670999996</v>
      </c>
      <c r="Y181" s="51">
        <v>3.8640873129000002</v>
      </c>
      <c r="Z181" s="51">
        <f t="shared" si="28"/>
        <v>4.0206569115999997</v>
      </c>
      <c r="AA181" s="52">
        <f t="shared" si="29"/>
        <v>4.1009507141999997</v>
      </c>
      <c r="AB181" s="86"/>
      <c r="AC181" s="56">
        <v>0.78315455020000002</v>
      </c>
      <c r="AD181" s="57">
        <v>0.77742288541000004</v>
      </c>
      <c r="AE181" s="57">
        <v>0.79086764337000004</v>
      </c>
      <c r="AF181" s="57">
        <v>0.78843099285999996</v>
      </c>
      <c r="AG181" s="57">
        <v>0.79544299690999998</v>
      </c>
      <c r="AH181" s="57">
        <f t="shared" si="30"/>
        <v>0.78843099285999996</v>
      </c>
      <c r="AI181" s="58">
        <f t="shared" si="31"/>
        <v>0.7870638137499999</v>
      </c>
      <c r="AJ181" s="86"/>
      <c r="AK181" s="50">
        <v>0.45752122490000002</v>
      </c>
      <c r="AL181" s="51">
        <v>0.52441159445999996</v>
      </c>
      <c r="AM181" s="51">
        <v>0.37065397369999997</v>
      </c>
      <c r="AN181" s="51">
        <v>0.34967055962999999</v>
      </c>
      <c r="AO181" s="51">
        <v>0.35814685976999999</v>
      </c>
      <c r="AP181" s="51">
        <f t="shared" si="32"/>
        <v>0.52441159445999996</v>
      </c>
      <c r="AQ181" s="60">
        <f t="shared" si="33"/>
        <v>0.68294992626696782</v>
      </c>
      <c r="AR181" s="52">
        <f t="shared" si="34"/>
        <v>0.412080842492</v>
      </c>
      <c r="AS181" s="86"/>
      <c r="AT181" s="50">
        <v>0.10534739633</v>
      </c>
      <c r="AU181" s="51">
        <v>0.13009466768</v>
      </c>
      <c r="AV181" s="51">
        <v>0.11028000961999999</v>
      </c>
      <c r="AW181" s="51">
        <v>9.8342215945999997E-2</v>
      </c>
      <c r="AX181" s="51">
        <v>9.6335215301999996E-2</v>
      </c>
      <c r="AY181" s="51">
        <f t="shared" si="35"/>
        <v>0.10534739633</v>
      </c>
      <c r="AZ181" s="52">
        <f t="shared" si="36"/>
        <v>0.10807990097560001</v>
      </c>
      <c r="BA181" s="86"/>
      <c r="BB181" s="64">
        <v>0.91068310208000003</v>
      </c>
      <c r="BC181" s="65">
        <v>0.86799297909999995</v>
      </c>
      <c r="BD181" s="65">
        <v>0.85778148811999999</v>
      </c>
      <c r="BE181" s="65">
        <v>0.25700118047999998</v>
      </c>
      <c r="BF181" s="65">
        <v>0.18271127238000001</v>
      </c>
      <c r="BG181" s="65">
        <f t="shared" si="37"/>
        <v>0.85778148811999999</v>
      </c>
      <c r="BH181" s="66">
        <f t="shared" si="38"/>
        <v>0.61523400443200005</v>
      </c>
      <c r="BI181" s="86"/>
    </row>
    <row r="182" spans="1:61" s="1" customFormat="1" ht="15.5" x14ac:dyDescent="0.35">
      <c r="A182" s="32"/>
      <c r="B182" s="67" t="s">
        <v>239</v>
      </c>
      <c r="C182" s="89" t="s">
        <v>616</v>
      </c>
      <c r="D182" s="84" t="s">
        <v>974</v>
      </c>
      <c r="E182" s="84" t="s">
        <v>1155</v>
      </c>
      <c r="F182" s="84" t="s">
        <v>1156</v>
      </c>
      <c r="G182" s="89" t="s">
        <v>1230</v>
      </c>
      <c r="H182" s="89" t="s">
        <v>1291</v>
      </c>
      <c r="I182" s="89" t="s">
        <v>451</v>
      </c>
      <c r="J182" s="90">
        <v>2887304.83</v>
      </c>
      <c r="K182" s="90">
        <v>1804822.83</v>
      </c>
      <c r="L182" s="86"/>
      <c r="M182" s="68">
        <v>5.2864183548000003</v>
      </c>
      <c r="N182" s="69">
        <v>6.8803347471</v>
      </c>
      <c r="O182" s="69">
        <v>5.3456023440999996</v>
      </c>
      <c r="P182" s="69">
        <v>8.3075904128999998</v>
      </c>
      <c r="Q182" s="69">
        <v>8.9171047840999993</v>
      </c>
      <c r="R182" s="69">
        <f t="shared" si="26"/>
        <v>6.8803347471</v>
      </c>
      <c r="S182" s="70">
        <f t="shared" si="27"/>
        <v>6.9474101285999996</v>
      </c>
      <c r="T182" s="86"/>
      <c r="U182" s="68">
        <v>3.9745413983</v>
      </c>
      <c r="V182" s="69">
        <v>5.4879688684000003</v>
      </c>
      <c r="W182" s="69">
        <v>5.2118405278999997</v>
      </c>
      <c r="X182" s="69">
        <v>4.7055142600000002</v>
      </c>
      <c r="Y182" s="69">
        <v>4.7027648915000002</v>
      </c>
      <c r="Z182" s="69">
        <f t="shared" si="28"/>
        <v>4.7055142600000002</v>
      </c>
      <c r="AA182" s="70">
        <f t="shared" si="29"/>
        <v>4.8165259892199996</v>
      </c>
      <c r="AB182" s="86"/>
      <c r="AC182" s="71">
        <v>0.47621337223999999</v>
      </c>
      <c r="AD182" s="72">
        <v>0.38306619454000002</v>
      </c>
      <c r="AE182" s="72">
        <v>0.51425014322999996</v>
      </c>
      <c r="AF182" s="72">
        <v>0.48835972143</v>
      </c>
      <c r="AG182" s="72">
        <v>0.50519244855000001</v>
      </c>
      <c r="AH182" s="72">
        <f t="shared" si="30"/>
        <v>0.48835972143</v>
      </c>
      <c r="AI182" s="73">
        <f t="shared" si="31"/>
        <v>0.47341637599799996</v>
      </c>
      <c r="AJ182" s="86"/>
      <c r="AK182" s="68">
        <v>1.7520556669</v>
      </c>
      <c r="AL182" s="69">
        <v>2.0465229459000001</v>
      </c>
      <c r="AM182" s="69">
        <v>1.1654763936000001</v>
      </c>
      <c r="AN182" s="69">
        <v>1.3779887239999999</v>
      </c>
      <c r="AO182" s="69">
        <v>1.2266441227</v>
      </c>
      <c r="AP182" s="69">
        <f t="shared" si="32"/>
        <v>2.0465229459000001</v>
      </c>
      <c r="AQ182" s="74">
        <f t="shared" si="33"/>
        <v>0.59937960879327368</v>
      </c>
      <c r="AR182" s="70">
        <f t="shared" si="34"/>
        <v>1.51373757062</v>
      </c>
      <c r="AS182" s="86"/>
      <c r="AT182" s="68">
        <v>1.1854014286000001</v>
      </c>
      <c r="AU182" s="69">
        <v>1.6547985243000001</v>
      </c>
      <c r="AV182" s="69">
        <v>1.0002257985</v>
      </c>
      <c r="AW182" s="69">
        <v>1.1924563497</v>
      </c>
      <c r="AX182" s="69">
        <v>1.0807208356</v>
      </c>
      <c r="AY182" s="69">
        <f t="shared" si="35"/>
        <v>1.1854014286000001</v>
      </c>
      <c r="AZ182" s="70">
        <f t="shared" si="36"/>
        <v>1.22272058734</v>
      </c>
      <c r="BA182" s="86"/>
      <c r="BB182" s="75">
        <v>0.97002344669999996</v>
      </c>
      <c r="BC182" s="76">
        <v>0.81390887199999995</v>
      </c>
      <c r="BD182" s="76">
        <v>0.78805261244000002</v>
      </c>
      <c r="BE182" s="76">
        <v>0.57567696626999998</v>
      </c>
      <c r="BF182" s="76">
        <v>0.57211711009999999</v>
      </c>
      <c r="BG182" s="76">
        <f t="shared" si="37"/>
        <v>0.78805261244000002</v>
      </c>
      <c r="BH182" s="77">
        <f t="shared" si="38"/>
        <v>0.74395580150199991</v>
      </c>
      <c r="BI182" s="86"/>
    </row>
    <row r="183" spans="1:61" s="1" customFormat="1" ht="15.5" x14ac:dyDescent="0.35">
      <c r="A183" s="32"/>
      <c r="B183" s="46" t="s">
        <v>240</v>
      </c>
      <c r="C183" s="91" t="s">
        <v>617</v>
      </c>
      <c r="D183" s="85" t="s">
        <v>975</v>
      </c>
      <c r="E183" s="85" t="s">
        <v>1155</v>
      </c>
      <c r="F183" s="85" t="s">
        <v>1156</v>
      </c>
      <c r="G183" s="91" t="s">
        <v>1195</v>
      </c>
      <c r="H183" s="91" t="s">
        <v>1277</v>
      </c>
      <c r="I183" s="91" t="s">
        <v>452</v>
      </c>
      <c r="J183" s="92"/>
      <c r="K183" s="92">
        <v>4206843.5444</v>
      </c>
      <c r="L183" s="86"/>
      <c r="M183" s="50">
        <v>-2.2598702659000001</v>
      </c>
      <c r="N183" s="51">
        <v>-29.273734802</v>
      </c>
      <c r="O183" s="51">
        <v>4.3118506629000004</v>
      </c>
      <c r="P183" s="51">
        <v>11.241813076</v>
      </c>
      <c r="Q183" s="51">
        <v>12.029677582</v>
      </c>
      <c r="R183" s="51">
        <f t="shared" si="26"/>
        <v>4.3118506629000004</v>
      </c>
      <c r="S183" s="52">
        <f t="shared" si="27"/>
        <v>9.1944471069666651</v>
      </c>
      <c r="T183" s="86"/>
      <c r="U183" s="50"/>
      <c r="V183" s="51"/>
      <c r="W183" s="51"/>
      <c r="X183" s="51"/>
      <c r="Y183" s="51"/>
      <c r="Z183" s="51" t="str">
        <f t="shared" si="28"/>
        <v>-x-</v>
      </c>
      <c r="AA183" s="52" t="str">
        <f t="shared" si="29"/>
        <v>-x-</v>
      </c>
      <c r="AB183" s="86"/>
      <c r="AC183" s="56"/>
      <c r="AD183" s="57"/>
      <c r="AE183" s="57"/>
      <c r="AF183" s="57"/>
      <c r="AG183" s="57"/>
      <c r="AH183" s="57" t="str">
        <f t="shared" si="30"/>
        <v>-x-</v>
      </c>
      <c r="AI183" s="58" t="str">
        <f t="shared" si="31"/>
        <v>-x-</v>
      </c>
      <c r="AJ183" s="86"/>
      <c r="AK183" s="50">
        <v>0.51836030823000001</v>
      </c>
      <c r="AL183" s="51">
        <v>0.8516099385</v>
      </c>
      <c r="AM183" s="51">
        <v>0.70527587127000002</v>
      </c>
      <c r="AN183" s="51">
        <v>0.82971914534000002</v>
      </c>
      <c r="AO183" s="51">
        <v>0.79152808504000005</v>
      </c>
      <c r="AP183" s="51">
        <f t="shared" si="32"/>
        <v>0.8516099385</v>
      </c>
      <c r="AQ183" s="60">
        <f t="shared" si="33"/>
        <v>0.92944909313079849</v>
      </c>
      <c r="AR183" s="52">
        <f t="shared" si="34"/>
        <v>0.739298669676</v>
      </c>
      <c r="AS183" s="86"/>
      <c r="AT183" s="50"/>
      <c r="AU183" s="51"/>
      <c r="AV183" s="51"/>
      <c r="AW183" s="51"/>
      <c r="AX183" s="51"/>
      <c r="AY183" s="51" t="str">
        <f t="shared" si="35"/>
        <v>-x-</v>
      </c>
      <c r="AZ183" s="52" t="str">
        <f t="shared" si="36"/>
        <v>-x-</v>
      </c>
      <c r="BA183" s="86"/>
      <c r="BB183" s="64">
        <v>1.8206451641000001</v>
      </c>
      <c r="BC183" s="65">
        <v>2.0123625669999998</v>
      </c>
      <c r="BD183" s="65">
        <v>2.0992929420999999</v>
      </c>
      <c r="BE183" s="65">
        <v>1.4936886438000001</v>
      </c>
      <c r="BF183" s="65">
        <v>1.4540222390999999</v>
      </c>
      <c r="BG183" s="65">
        <f t="shared" si="37"/>
        <v>1.8206451641000001</v>
      </c>
      <c r="BH183" s="66">
        <f t="shared" si="38"/>
        <v>1.7760023112200003</v>
      </c>
      <c r="BI183" s="86"/>
    </row>
    <row r="184" spans="1:61" s="1" customFormat="1" ht="15.5" x14ac:dyDescent="0.35">
      <c r="A184" s="32"/>
      <c r="B184" s="67" t="s">
        <v>241</v>
      </c>
      <c r="C184" s="89" t="s">
        <v>618</v>
      </c>
      <c r="D184" s="84" t="s">
        <v>976</v>
      </c>
      <c r="E184" s="84" t="s">
        <v>1155</v>
      </c>
      <c r="F184" s="84" t="s">
        <v>1156</v>
      </c>
      <c r="G184" s="89" t="s">
        <v>1161</v>
      </c>
      <c r="H184" s="89" t="s">
        <v>1276</v>
      </c>
      <c r="I184" s="89" t="s">
        <v>17</v>
      </c>
      <c r="J184" s="90">
        <v>36072920.961999997</v>
      </c>
      <c r="K184" s="90">
        <v>20695845.962000001</v>
      </c>
      <c r="L184" s="86"/>
      <c r="M184" s="68">
        <v>6.6987952198</v>
      </c>
      <c r="N184" s="69">
        <v>6.1456136991000001</v>
      </c>
      <c r="O184" s="69">
        <v>4.3336483783000004</v>
      </c>
      <c r="P184" s="69">
        <v>7.4127430062000004</v>
      </c>
      <c r="Q184" s="69">
        <v>8.2426337202000006</v>
      </c>
      <c r="R184" s="69">
        <f t="shared" si="26"/>
        <v>6.6987952198</v>
      </c>
      <c r="S184" s="70">
        <f t="shared" si="27"/>
        <v>6.5666868047200015</v>
      </c>
      <c r="T184" s="86"/>
      <c r="U184" s="68">
        <v>6.7786271849000004</v>
      </c>
      <c r="V184" s="69">
        <v>6.9760647674999996</v>
      </c>
      <c r="W184" s="69">
        <v>5.2857363811000004</v>
      </c>
      <c r="X184" s="69">
        <v>8.1456936667999997</v>
      </c>
      <c r="Y184" s="69">
        <v>8.7262140325999997</v>
      </c>
      <c r="Z184" s="69">
        <f t="shared" si="28"/>
        <v>6.9760647674999996</v>
      </c>
      <c r="AA184" s="70">
        <f t="shared" si="29"/>
        <v>7.1824672065800002</v>
      </c>
      <c r="AB184" s="86"/>
      <c r="AC184" s="71">
        <v>0.32517005912000002</v>
      </c>
      <c r="AD184" s="72">
        <v>0.31919511701999997</v>
      </c>
      <c r="AE184" s="72">
        <v>0.43715477835</v>
      </c>
      <c r="AF184" s="72">
        <v>0.44689206915000002</v>
      </c>
      <c r="AG184" s="72">
        <v>0.44054420122999999</v>
      </c>
      <c r="AH184" s="72">
        <f t="shared" si="30"/>
        <v>0.43715477835</v>
      </c>
      <c r="AI184" s="73">
        <f t="shared" si="31"/>
        <v>0.39379124497400003</v>
      </c>
      <c r="AJ184" s="86"/>
      <c r="AK184" s="68">
        <v>0.93675542921999999</v>
      </c>
      <c r="AL184" s="69">
        <v>1.0046183492</v>
      </c>
      <c r="AM184" s="69">
        <v>0.76901988559000001</v>
      </c>
      <c r="AN184" s="69">
        <v>0.85789066980999995</v>
      </c>
      <c r="AO184" s="69">
        <v>0.90161366128999998</v>
      </c>
      <c r="AP184" s="69">
        <f t="shared" si="32"/>
        <v>1.0046183492</v>
      </c>
      <c r="AQ184" s="74">
        <f t="shared" si="33"/>
        <v>0.89746883680551426</v>
      </c>
      <c r="AR184" s="70">
        <f t="shared" si="34"/>
        <v>0.89397959902200008</v>
      </c>
      <c r="AS184" s="86"/>
      <c r="AT184" s="68">
        <v>2.7803176534</v>
      </c>
      <c r="AU184" s="69">
        <v>2.8091623462999999</v>
      </c>
      <c r="AV184" s="69">
        <v>1.9030629106000001</v>
      </c>
      <c r="AW184" s="69">
        <v>1.9281002223999999</v>
      </c>
      <c r="AX184" s="69">
        <v>2.0314118421999998</v>
      </c>
      <c r="AY184" s="69">
        <f t="shared" si="35"/>
        <v>2.0314118421999998</v>
      </c>
      <c r="AZ184" s="70">
        <f t="shared" si="36"/>
        <v>2.2904109949800002</v>
      </c>
      <c r="BA184" s="86"/>
      <c r="BB184" s="75">
        <v>0.53323680049</v>
      </c>
      <c r="BC184" s="76">
        <v>0.57534760673999996</v>
      </c>
      <c r="BD184" s="76">
        <v>0.55261697803999998</v>
      </c>
      <c r="BE184" s="76">
        <v>0.69089321363</v>
      </c>
      <c r="BF184" s="76">
        <v>0.61301672484000003</v>
      </c>
      <c r="BG184" s="76">
        <f t="shared" si="37"/>
        <v>0.57534760673999996</v>
      </c>
      <c r="BH184" s="77">
        <f t="shared" si="38"/>
        <v>0.59302226474800002</v>
      </c>
      <c r="BI184" s="86"/>
    </row>
    <row r="185" spans="1:61" s="1" customFormat="1" ht="15.5" x14ac:dyDescent="0.35">
      <c r="A185" s="32"/>
      <c r="B185" s="46" t="s">
        <v>242</v>
      </c>
      <c r="C185" s="91" t="s">
        <v>30</v>
      </c>
      <c r="D185" s="85" t="s">
        <v>977</v>
      </c>
      <c r="E185" s="85" t="s">
        <v>1155</v>
      </c>
      <c r="F185" s="85" t="s">
        <v>1156</v>
      </c>
      <c r="G185" s="91" t="s">
        <v>1162</v>
      </c>
      <c r="H185" s="91" t="s">
        <v>420</v>
      </c>
      <c r="I185" s="91" t="s">
        <v>453</v>
      </c>
      <c r="J185" s="92">
        <v>161810173.84</v>
      </c>
      <c r="K185" s="92">
        <v>152320173.84</v>
      </c>
      <c r="L185" s="86"/>
      <c r="M185" s="50">
        <v>6.0382457737999999</v>
      </c>
      <c r="N185" s="51">
        <v>7.8546451091999998</v>
      </c>
      <c r="O185" s="51">
        <v>6.4790949786000001</v>
      </c>
      <c r="P185" s="51">
        <v>7.8988264391999996</v>
      </c>
      <c r="Q185" s="51">
        <v>9.1972636620999992</v>
      </c>
      <c r="R185" s="51">
        <f t="shared" si="26"/>
        <v>7.8546451091999998</v>
      </c>
      <c r="S185" s="52">
        <f t="shared" si="27"/>
        <v>7.4936151925800001</v>
      </c>
      <c r="T185" s="86"/>
      <c r="U185" s="50">
        <v>5.6726271487000002</v>
      </c>
      <c r="V185" s="51">
        <v>7.4691499456999999</v>
      </c>
      <c r="W185" s="51">
        <v>5.9613032709000002</v>
      </c>
      <c r="X185" s="51">
        <v>7.3082125644999998</v>
      </c>
      <c r="Y185" s="51">
        <v>8.3493381753999998</v>
      </c>
      <c r="Z185" s="51">
        <f t="shared" si="28"/>
        <v>7.3082125644999998</v>
      </c>
      <c r="AA185" s="52">
        <f t="shared" si="29"/>
        <v>6.9521262210400012</v>
      </c>
      <c r="AB185" s="86"/>
      <c r="AC185" s="56">
        <v>0.12561227997999999</v>
      </c>
      <c r="AD185" s="57">
        <v>9.1467640007000001E-2</v>
      </c>
      <c r="AE185" s="57">
        <v>0.10342497276</v>
      </c>
      <c r="AF185" s="57">
        <v>7.5457488837E-2</v>
      </c>
      <c r="AG185" s="57">
        <v>6.6122979094000001E-2</v>
      </c>
      <c r="AH185" s="57">
        <f t="shared" si="30"/>
        <v>9.1467640007000001E-2</v>
      </c>
      <c r="AI185" s="58">
        <f t="shared" si="31"/>
        <v>9.2417072135599992E-2</v>
      </c>
      <c r="AJ185" s="86"/>
      <c r="AK185" s="50">
        <v>1.1340989203</v>
      </c>
      <c r="AL185" s="51">
        <v>1.2911431325</v>
      </c>
      <c r="AM185" s="51">
        <v>1.0584779321</v>
      </c>
      <c r="AN185" s="51">
        <v>1.475393307</v>
      </c>
      <c r="AO185" s="51">
        <v>1.7179237136000001</v>
      </c>
      <c r="AP185" s="51">
        <f t="shared" si="32"/>
        <v>1.7179237136000001</v>
      </c>
      <c r="AQ185" s="60">
        <f t="shared" si="33"/>
        <v>1</v>
      </c>
      <c r="AR185" s="52">
        <f t="shared" si="34"/>
        <v>1.3354074010999999</v>
      </c>
      <c r="AS185" s="86"/>
      <c r="AT185" s="50">
        <v>9.7297870271000004</v>
      </c>
      <c r="AU185" s="51">
        <v>14.326242860000001</v>
      </c>
      <c r="AV185" s="51">
        <v>11.62696607</v>
      </c>
      <c r="AW185" s="51">
        <v>15.787119833</v>
      </c>
      <c r="AX185" s="51">
        <v>18.382262819000001</v>
      </c>
      <c r="AY185" s="51">
        <f t="shared" si="35"/>
        <v>14.326242860000001</v>
      </c>
      <c r="AZ185" s="52">
        <f t="shared" si="36"/>
        <v>13.97047572182</v>
      </c>
      <c r="BA185" s="86"/>
      <c r="BB185" s="64">
        <v>1.0633191102999999</v>
      </c>
      <c r="BC185" s="65">
        <v>0.98389604752000004</v>
      </c>
      <c r="BD185" s="65">
        <v>0.97962560619000005</v>
      </c>
      <c r="BE185" s="65">
        <v>1.178257425</v>
      </c>
      <c r="BF185" s="65">
        <v>1.1798868038999999</v>
      </c>
      <c r="BG185" s="65">
        <f t="shared" si="37"/>
        <v>1.0633191102999999</v>
      </c>
      <c r="BH185" s="66">
        <f t="shared" si="38"/>
        <v>1.076996998582</v>
      </c>
      <c r="BI185" s="86"/>
    </row>
    <row r="186" spans="1:61" s="1" customFormat="1" ht="15.5" x14ac:dyDescent="0.35">
      <c r="A186" s="32"/>
      <c r="B186" s="67" t="s">
        <v>243</v>
      </c>
      <c r="C186" s="89" t="s">
        <v>619</v>
      </c>
      <c r="D186" s="84" t="s">
        <v>978</v>
      </c>
      <c r="E186" s="84" t="s">
        <v>1155</v>
      </c>
      <c r="F186" s="84" t="s">
        <v>1156</v>
      </c>
      <c r="G186" s="89" t="s">
        <v>9</v>
      </c>
      <c r="H186" s="89" t="s">
        <v>1277</v>
      </c>
      <c r="I186" s="89" t="s">
        <v>9</v>
      </c>
      <c r="J186" s="90"/>
      <c r="K186" s="90">
        <v>467524617.60000002</v>
      </c>
      <c r="L186" s="86"/>
      <c r="M186" s="68">
        <v>8.3197984487000003</v>
      </c>
      <c r="N186" s="69">
        <v>9.9724630543000004</v>
      </c>
      <c r="O186" s="69">
        <v>7.4795073903000002</v>
      </c>
      <c r="P186" s="69">
        <v>9.5235325297000006</v>
      </c>
      <c r="Q186" s="69">
        <v>10.297719449000001</v>
      </c>
      <c r="R186" s="69">
        <f t="shared" si="26"/>
        <v>9.5235325297000006</v>
      </c>
      <c r="S186" s="70">
        <f t="shared" si="27"/>
        <v>9.1186041743999997</v>
      </c>
      <c r="T186" s="86"/>
      <c r="U186" s="68"/>
      <c r="V186" s="69"/>
      <c r="W186" s="69"/>
      <c r="X186" s="69"/>
      <c r="Y186" s="69"/>
      <c r="Z186" s="69" t="str">
        <f t="shared" si="28"/>
        <v>-x-</v>
      </c>
      <c r="AA186" s="70" t="str">
        <f t="shared" si="29"/>
        <v>-x-</v>
      </c>
      <c r="AB186" s="86"/>
      <c r="AC186" s="71"/>
      <c r="AD186" s="72"/>
      <c r="AE186" s="72"/>
      <c r="AF186" s="72"/>
      <c r="AG186" s="72"/>
      <c r="AH186" s="72" t="str">
        <f t="shared" si="30"/>
        <v>-x-</v>
      </c>
      <c r="AI186" s="73" t="str">
        <f t="shared" si="31"/>
        <v>-x-</v>
      </c>
      <c r="AJ186" s="86"/>
      <c r="AK186" s="68">
        <v>1.5215079367</v>
      </c>
      <c r="AL186" s="69">
        <v>1.8411543893</v>
      </c>
      <c r="AM186" s="69">
        <v>1.4933581740999999</v>
      </c>
      <c r="AN186" s="69">
        <v>2.2043575620999998</v>
      </c>
      <c r="AO186" s="69">
        <v>2.3835541770000002</v>
      </c>
      <c r="AP186" s="69">
        <f t="shared" si="32"/>
        <v>2.3835541770000002</v>
      </c>
      <c r="AQ186" s="74">
        <f t="shared" si="33"/>
        <v>1</v>
      </c>
      <c r="AR186" s="70">
        <f t="shared" si="34"/>
        <v>1.88878644784</v>
      </c>
      <c r="AS186" s="86"/>
      <c r="AT186" s="68"/>
      <c r="AU186" s="69"/>
      <c r="AV186" s="69"/>
      <c r="AW186" s="69"/>
      <c r="AX186" s="69"/>
      <c r="AY186" s="69" t="str">
        <f t="shared" si="35"/>
        <v>-x-</v>
      </c>
      <c r="AZ186" s="70" t="str">
        <f t="shared" si="36"/>
        <v>-x-</v>
      </c>
      <c r="BA186" s="86"/>
      <c r="BB186" s="75">
        <v>1.0652628850000001</v>
      </c>
      <c r="BC186" s="76">
        <v>0.98781068833999996</v>
      </c>
      <c r="BD186" s="76">
        <v>1.0033610856999999</v>
      </c>
      <c r="BE186" s="76">
        <v>1.2109670801000001</v>
      </c>
      <c r="BF186" s="76">
        <v>1.1727340156999999</v>
      </c>
      <c r="BG186" s="76">
        <f t="shared" si="37"/>
        <v>1.0652628850000001</v>
      </c>
      <c r="BH186" s="77">
        <f t="shared" si="38"/>
        <v>1.088027150968</v>
      </c>
      <c r="BI186" s="86"/>
    </row>
    <row r="187" spans="1:61" s="1" customFormat="1" ht="15.5" x14ac:dyDescent="0.35">
      <c r="A187" s="32"/>
      <c r="B187" s="46" t="s">
        <v>244</v>
      </c>
      <c r="C187" s="91" t="s">
        <v>620</v>
      </c>
      <c r="D187" s="85" t="s">
        <v>979</v>
      </c>
      <c r="E187" s="85" t="s">
        <v>1155</v>
      </c>
      <c r="F187" s="85" t="s">
        <v>1156</v>
      </c>
      <c r="G187" s="91" t="s">
        <v>1213</v>
      </c>
      <c r="H187" s="91" t="s">
        <v>420</v>
      </c>
      <c r="I187" s="91" t="s">
        <v>454</v>
      </c>
      <c r="J187" s="92">
        <v>4272738.2911999999</v>
      </c>
      <c r="K187" s="92">
        <v>995107.29119999998</v>
      </c>
      <c r="L187" s="86"/>
      <c r="M187" s="50">
        <v>2.6110969989999999</v>
      </c>
      <c r="N187" s="51">
        <v>106.58027543999999</v>
      </c>
      <c r="O187" s="51">
        <v>-40.348967932000001</v>
      </c>
      <c r="P187" s="51">
        <v>17.960458195000001</v>
      </c>
      <c r="Q187" s="51">
        <v>21.396935756000001</v>
      </c>
      <c r="R187" s="51">
        <f t="shared" si="26"/>
        <v>17.960458195000001</v>
      </c>
      <c r="S187" s="52">
        <f t="shared" si="27"/>
        <v>13.989496983333334</v>
      </c>
      <c r="T187" s="86"/>
      <c r="U187" s="50">
        <v>2.7680660377000001</v>
      </c>
      <c r="V187" s="51">
        <v>5.5088043073000001</v>
      </c>
      <c r="W187" s="51">
        <v>2.8171906564000002</v>
      </c>
      <c r="X187" s="51">
        <v>3.2403373148000001</v>
      </c>
      <c r="Y187" s="51">
        <v>3.3662507307</v>
      </c>
      <c r="Z187" s="51">
        <f t="shared" si="28"/>
        <v>3.2403373148000001</v>
      </c>
      <c r="AA187" s="52">
        <f t="shared" si="29"/>
        <v>3.5401298093800002</v>
      </c>
      <c r="AB187" s="86"/>
      <c r="AC187" s="56">
        <v>0.57870183527999997</v>
      </c>
      <c r="AD187" s="57">
        <v>0.62959508728000002</v>
      </c>
      <c r="AE187" s="57">
        <v>0.76552812715999996</v>
      </c>
      <c r="AF187" s="57">
        <v>0.8646625966</v>
      </c>
      <c r="AG187" s="57">
        <v>0.84283742084000002</v>
      </c>
      <c r="AH187" s="57">
        <f t="shared" si="30"/>
        <v>0.76552812715999996</v>
      </c>
      <c r="AI187" s="58">
        <f t="shared" si="31"/>
        <v>0.73626501343200002</v>
      </c>
      <c r="AJ187" s="86"/>
      <c r="AK187" s="50">
        <v>1.0535502450000001</v>
      </c>
      <c r="AL187" s="51">
        <v>1.1409239831</v>
      </c>
      <c r="AM187" s="51">
        <v>0.69368317455999995</v>
      </c>
      <c r="AN187" s="51">
        <v>0.40478373768999998</v>
      </c>
      <c r="AO187" s="51">
        <v>0.48223333369999999</v>
      </c>
      <c r="AP187" s="51">
        <f t="shared" si="32"/>
        <v>1.1409239831</v>
      </c>
      <c r="AQ187" s="60">
        <f t="shared" si="33"/>
        <v>0.42266911805090268</v>
      </c>
      <c r="AR187" s="52">
        <f t="shared" si="34"/>
        <v>0.75503489480999986</v>
      </c>
      <c r="AS187" s="86"/>
      <c r="AT187" s="50">
        <v>1.2396049754</v>
      </c>
      <c r="AU187" s="51">
        <v>1.3829382375999999</v>
      </c>
      <c r="AV187" s="51">
        <v>0.63977249222999999</v>
      </c>
      <c r="AW187" s="51">
        <v>0.36086158359999998</v>
      </c>
      <c r="AX187" s="51">
        <v>0.42990730176000003</v>
      </c>
      <c r="AY187" s="51">
        <f t="shared" si="35"/>
        <v>0.63977249222999999</v>
      </c>
      <c r="AZ187" s="52">
        <f t="shared" si="36"/>
        <v>0.81061691811800007</v>
      </c>
      <c r="BA187" s="86"/>
      <c r="BB187" s="64"/>
      <c r="BC187" s="65"/>
      <c r="BD187" s="65"/>
      <c r="BE187" s="65">
        <v>0.4149374012</v>
      </c>
      <c r="BF187" s="65">
        <v>0.44052967416</v>
      </c>
      <c r="BG187" s="65">
        <f t="shared" si="37"/>
        <v>0.42773353768</v>
      </c>
      <c r="BH187" s="66">
        <f t="shared" si="38"/>
        <v>0.42773353768</v>
      </c>
      <c r="BI187" s="86"/>
    </row>
    <row r="188" spans="1:61" s="1" customFormat="1" ht="15.5" x14ac:dyDescent="0.35">
      <c r="A188" s="32"/>
      <c r="B188" s="67" t="s">
        <v>245</v>
      </c>
      <c r="C188" s="89" t="s">
        <v>621</v>
      </c>
      <c r="D188" s="84" t="s">
        <v>980</v>
      </c>
      <c r="E188" s="84" t="s">
        <v>1155</v>
      </c>
      <c r="F188" s="84" t="s">
        <v>1156</v>
      </c>
      <c r="G188" s="89" t="s">
        <v>1162</v>
      </c>
      <c r="H188" s="89" t="s">
        <v>420</v>
      </c>
      <c r="I188" s="89" t="s">
        <v>425</v>
      </c>
      <c r="J188" s="90">
        <v>174483104.88999999</v>
      </c>
      <c r="K188" s="90">
        <v>79923936.886000007</v>
      </c>
      <c r="L188" s="86"/>
      <c r="M188" s="68"/>
      <c r="N188" s="69"/>
      <c r="O188" s="69"/>
      <c r="P188" s="69">
        <v>5.5984843463000002</v>
      </c>
      <c r="Q188" s="69">
        <v>5.5737216833999996</v>
      </c>
      <c r="R188" s="69">
        <f t="shared" si="26"/>
        <v>5.5861030148499999</v>
      </c>
      <c r="S188" s="70">
        <f t="shared" si="27"/>
        <v>5.5861030148499999</v>
      </c>
      <c r="T188" s="86"/>
      <c r="U188" s="68"/>
      <c r="V188" s="69"/>
      <c r="W188" s="69"/>
      <c r="X188" s="69">
        <v>4.8333479005999997</v>
      </c>
      <c r="Y188" s="69">
        <v>4.8235317616</v>
      </c>
      <c r="Z188" s="69">
        <f t="shared" si="28"/>
        <v>4.8284398310999999</v>
      </c>
      <c r="AA188" s="70">
        <f t="shared" si="29"/>
        <v>4.8284398310999999</v>
      </c>
      <c r="AB188" s="86"/>
      <c r="AC188" s="71"/>
      <c r="AD188" s="72"/>
      <c r="AE188" s="72"/>
      <c r="AF188" s="72">
        <v>0.59109692698000005</v>
      </c>
      <c r="AG188" s="72">
        <v>0.59216793355999997</v>
      </c>
      <c r="AH188" s="72">
        <f t="shared" si="30"/>
        <v>0.59163243027000001</v>
      </c>
      <c r="AI188" s="73">
        <f t="shared" si="31"/>
        <v>0.59163243027000001</v>
      </c>
      <c r="AJ188" s="86"/>
      <c r="AK188" s="68"/>
      <c r="AL188" s="69"/>
      <c r="AM188" s="69"/>
      <c r="AN188" s="69">
        <v>1.6763000971999999</v>
      </c>
      <c r="AO188" s="69">
        <v>1.6688856522</v>
      </c>
      <c r="AP188" s="69">
        <f t="shared" si="32"/>
        <v>1.6763000971999999</v>
      </c>
      <c r="AQ188" s="74">
        <f t="shared" si="33"/>
        <v>0.99557689878298961</v>
      </c>
      <c r="AR188" s="70">
        <f t="shared" si="34"/>
        <v>1.6725928746999998</v>
      </c>
      <c r="AS188" s="86"/>
      <c r="AT188" s="68"/>
      <c r="AU188" s="69"/>
      <c r="AV188" s="69"/>
      <c r="AW188" s="69">
        <v>0.13186107261999999</v>
      </c>
      <c r="AX188" s="69">
        <v>0.13127783773999999</v>
      </c>
      <c r="AY188" s="69">
        <f t="shared" si="35"/>
        <v>0.13156945517999999</v>
      </c>
      <c r="AZ188" s="70">
        <f t="shared" si="36"/>
        <v>0.13156945517999999</v>
      </c>
      <c r="BA188" s="86"/>
      <c r="BB188" s="75"/>
      <c r="BC188" s="76"/>
      <c r="BD188" s="76"/>
      <c r="BE188" s="76"/>
      <c r="BF188" s="76"/>
      <c r="BG188" s="76" t="str">
        <f t="shared" si="37"/>
        <v>-x-</v>
      </c>
      <c r="BH188" s="77" t="str">
        <f t="shared" si="38"/>
        <v>-x-</v>
      </c>
      <c r="BI188" s="86"/>
    </row>
    <row r="189" spans="1:61" s="1" customFormat="1" ht="15.5" x14ac:dyDescent="0.35">
      <c r="A189" s="32"/>
      <c r="B189" s="46" t="s">
        <v>246</v>
      </c>
      <c r="C189" s="91" t="s">
        <v>622</v>
      </c>
      <c r="D189" s="85" t="s">
        <v>981</v>
      </c>
      <c r="E189" s="85" t="s">
        <v>1155</v>
      </c>
      <c r="F189" s="85" t="s">
        <v>1156</v>
      </c>
      <c r="G189" s="91" t="s">
        <v>1231</v>
      </c>
      <c r="H189" s="91" t="s">
        <v>1231</v>
      </c>
      <c r="I189" s="91" t="s">
        <v>423</v>
      </c>
      <c r="J189" s="92">
        <v>8846824.8055000007</v>
      </c>
      <c r="K189" s="92">
        <v>7910864.8054999998</v>
      </c>
      <c r="L189" s="86"/>
      <c r="M189" s="50">
        <v>5.5071068847999998</v>
      </c>
      <c r="N189" s="51">
        <v>8.3396556050000008</v>
      </c>
      <c r="O189" s="51">
        <v>2.8977213374000002</v>
      </c>
      <c r="P189" s="51">
        <v>2.8064062808000001</v>
      </c>
      <c r="Q189" s="51">
        <v>4.1866060910999998</v>
      </c>
      <c r="R189" s="51">
        <f t="shared" si="26"/>
        <v>4.1866060910999998</v>
      </c>
      <c r="S189" s="52">
        <f t="shared" si="27"/>
        <v>4.7474992398199998</v>
      </c>
      <c r="T189" s="86"/>
      <c r="U189" s="50">
        <v>6.0696532949000002</v>
      </c>
      <c r="V189" s="51">
        <v>6.9792475548999997</v>
      </c>
      <c r="W189" s="51">
        <v>4.5158451060000004</v>
      </c>
      <c r="X189" s="51">
        <v>2.4760068423999999</v>
      </c>
      <c r="Y189" s="51">
        <v>3.5219261083000002</v>
      </c>
      <c r="Z189" s="51">
        <f t="shared" si="28"/>
        <v>4.5158451060000004</v>
      </c>
      <c r="AA189" s="52">
        <f t="shared" si="29"/>
        <v>4.7125357812999997</v>
      </c>
      <c r="AB189" s="86"/>
      <c r="AC189" s="56">
        <v>0.47413068328000002</v>
      </c>
      <c r="AD189" s="57">
        <v>0.46368611513000002</v>
      </c>
      <c r="AE189" s="57">
        <v>0.64484047933999999</v>
      </c>
      <c r="AF189" s="57">
        <v>0.52575798826999998</v>
      </c>
      <c r="AG189" s="57">
        <v>0.42543332789999999</v>
      </c>
      <c r="AH189" s="57">
        <f t="shared" si="30"/>
        <v>0.47413068328000002</v>
      </c>
      <c r="AI189" s="58">
        <f t="shared" si="31"/>
        <v>0.50676971878400001</v>
      </c>
      <c r="AJ189" s="86"/>
      <c r="AK189" s="50">
        <v>0.69395394775999997</v>
      </c>
      <c r="AL189" s="51">
        <v>0.78555788158999995</v>
      </c>
      <c r="AM189" s="51">
        <v>0.45684848440999998</v>
      </c>
      <c r="AN189" s="51">
        <v>0.78406051262999998</v>
      </c>
      <c r="AO189" s="51">
        <v>1.1696640434000001</v>
      </c>
      <c r="AP189" s="51">
        <f t="shared" si="32"/>
        <v>1.1696640434000001</v>
      </c>
      <c r="AQ189" s="60">
        <f t="shared" si="33"/>
        <v>1</v>
      </c>
      <c r="AR189" s="52">
        <f t="shared" si="34"/>
        <v>0.77801697395799996</v>
      </c>
      <c r="AS189" s="86"/>
      <c r="AT189" s="50">
        <v>1.7918627872999999</v>
      </c>
      <c r="AU189" s="51">
        <v>2.3683909307</v>
      </c>
      <c r="AV189" s="51">
        <v>1.5397813651000001</v>
      </c>
      <c r="AW189" s="51">
        <v>1.5276390688999999</v>
      </c>
      <c r="AX189" s="51">
        <v>2.2789369715999999</v>
      </c>
      <c r="AY189" s="51">
        <f t="shared" si="35"/>
        <v>1.7918627872999999</v>
      </c>
      <c r="AZ189" s="52">
        <f t="shared" si="36"/>
        <v>1.9013222247199999</v>
      </c>
      <c r="BA189" s="86"/>
      <c r="BB189" s="64">
        <v>1.748215093</v>
      </c>
      <c r="BC189" s="65">
        <v>1.7343925019999999</v>
      </c>
      <c r="BD189" s="65">
        <v>1.7860834558000001</v>
      </c>
      <c r="BE189" s="65">
        <v>1.7373321689000001</v>
      </c>
      <c r="BF189" s="65">
        <v>1.7169755082</v>
      </c>
      <c r="BG189" s="65">
        <f t="shared" si="37"/>
        <v>1.7373321689000001</v>
      </c>
      <c r="BH189" s="66">
        <f t="shared" si="38"/>
        <v>1.74459974558</v>
      </c>
      <c r="BI189" s="86"/>
    </row>
    <row r="190" spans="1:61" s="1" customFormat="1" ht="15.5" x14ac:dyDescent="0.35">
      <c r="A190" s="32"/>
      <c r="B190" s="67" t="s">
        <v>247</v>
      </c>
      <c r="C190" s="89" t="s">
        <v>623</v>
      </c>
      <c r="D190" s="84" t="s">
        <v>982</v>
      </c>
      <c r="E190" s="84" t="s">
        <v>1155</v>
      </c>
      <c r="F190" s="84" t="s">
        <v>1156</v>
      </c>
      <c r="G190" s="89" t="s">
        <v>1168</v>
      </c>
      <c r="H190" s="89" t="s">
        <v>1231</v>
      </c>
      <c r="I190" s="89" t="s">
        <v>423</v>
      </c>
      <c r="J190" s="90">
        <v>358458.9215</v>
      </c>
      <c r="K190" s="90">
        <v>8961.9215000000004</v>
      </c>
      <c r="L190" s="86"/>
      <c r="M190" s="68">
        <v>-0.59731744518999996</v>
      </c>
      <c r="N190" s="69">
        <v>-0.92648822269999997</v>
      </c>
      <c r="O190" s="69">
        <v>-9.1319401076000006E-2</v>
      </c>
      <c r="P190" s="69">
        <v>-5.5458971087999999E-2</v>
      </c>
      <c r="Q190" s="69">
        <v>-3.9213413900999999E-2</v>
      </c>
      <c r="R190" s="69">
        <f t="shared" si="26"/>
        <v>-9.1319401076000006E-2</v>
      </c>
      <c r="S190" s="70" t="str">
        <f t="shared" si="27"/>
        <v>-x-</v>
      </c>
      <c r="T190" s="86"/>
      <c r="U190" s="68">
        <v>-6.1705988224999997</v>
      </c>
      <c r="V190" s="69">
        <v>-6.5136267450999998</v>
      </c>
      <c r="W190" s="69">
        <v>-1.2293628638</v>
      </c>
      <c r="X190" s="69">
        <v>-1.8955816077000001</v>
      </c>
      <c r="Y190" s="69">
        <v>-1.8761490911000001</v>
      </c>
      <c r="Z190" s="69">
        <f t="shared" si="28"/>
        <v>-1.8955816077000001</v>
      </c>
      <c r="AA190" s="70" t="str">
        <f t="shared" si="29"/>
        <v>-x-</v>
      </c>
      <c r="AB190" s="86"/>
      <c r="AC190" s="71">
        <v>0.89173294984999996</v>
      </c>
      <c r="AD190" s="72">
        <v>0.93093939591999997</v>
      </c>
      <c r="AE190" s="72">
        <v>0.90413273444999998</v>
      </c>
      <c r="AF190" s="72">
        <v>0.96490016071999996</v>
      </c>
      <c r="AG190" s="72">
        <v>0.97492410723</v>
      </c>
      <c r="AH190" s="72">
        <f t="shared" si="30"/>
        <v>0.93093939591999997</v>
      </c>
      <c r="AI190" s="73">
        <f t="shared" si="31"/>
        <v>0.93332586963399999</v>
      </c>
      <c r="AJ190" s="86"/>
      <c r="AK190" s="68">
        <v>-0.10795750243</v>
      </c>
      <c r="AL190" s="69">
        <v>-6.1886967558000001E-2</v>
      </c>
      <c r="AM190" s="69">
        <v>18.417496131</v>
      </c>
      <c r="AN190" s="69">
        <v>-4.4791736050000003E-2</v>
      </c>
      <c r="AO190" s="69">
        <v>-3.1670924480000001E-2</v>
      </c>
      <c r="AP190" s="69">
        <f t="shared" si="32"/>
        <v>18.417496131</v>
      </c>
      <c r="AQ190" s="74">
        <f t="shared" si="33"/>
        <v>-1.7196107578756087E-3</v>
      </c>
      <c r="AR190" s="70">
        <f t="shared" si="34"/>
        <v>18.417496131</v>
      </c>
      <c r="AS190" s="86"/>
      <c r="AT190" s="68">
        <v>11.163054494000001</v>
      </c>
      <c r="AU190" s="69">
        <v>0.53915952099999997</v>
      </c>
      <c r="AV190" s="69">
        <v>0.12196519107000001</v>
      </c>
      <c r="AW190" s="69">
        <v>7.0749133820999996E-2</v>
      </c>
      <c r="AX190" s="69">
        <v>5.0024640076E-2</v>
      </c>
      <c r="AY190" s="69">
        <f t="shared" si="35"/>
        <v>0.12196519107000001</v>
      </c>
      <c r="AZ190" s="70">
        <f t="shared" si="36"/>
        <v>2.3889905959934001</v>
      </c>
      <c r="BA190" s="86"/>
      <c r="BB190" s="75"/>
      <c r="BC190" s="76"/>
      <c r="BD190" s="76"/>
      <c r="BE190" s="76">
        <v>1.3700992750000001</v>
      </c>
      <c r="BF190" s="76">
        <v>1.3985873591</v>
      </c>
      <c r="BG190" s="76">
        <f t="shared" si="37"/>
        <v>1.3843433170499999</v>
      </c>
      <c r="BH190" s="77">
        <f t="shared" si="38"/>
        <v>1.3843433170499999</v>
      </c>
      <c r="BI190" s="86"/>
    </row>
    <row r="191" spans="1:61" s="1" customFormat="1" ht="15.5" x14ac:dyDescent="0.35">
      <c r="A191" s="32"/>
      <c r="B191" s="46" t="s">
        <v>248</v>
      </c>
      <c r="C191" s="91" t="s">
        <v>624</v>
      </c>
      <c r="D191" s="85" t="s">
        <v>983</v>
      </c>
      <c r="E191" s="85" t="s">
        <v>1155</v>
      </c>
      <c r="F191" s="85" t="s">
        <v>1156</v>
      </c>
      <c r="G191" s="91" t="s">
        <v>1232</v>
      </c>
      <c r="H191" s="91" t="s">
        <v>1282</v>
      </c>
      <c r="I191" s="91" t="s">
        <v>48</v>
      </c>
      <c r="J191" s="92">
        <v>744643.58</v>
      </c>
      <c r="K191" s="92">
        <v>185955.58</v>
      </c>
      <c r="L191" s="86"/>
      <c r="M191" s="50">
        <v>7.7959136897999999</v>
      </c>
      <c r="N191" s="51">
        <v>13.798323502000001</v>
      </c>
      <c r="O191" s="51">
        <v>9.4401869159</v>
      </c>
      <c r="P191" s="51">
        <v>17.918829572</v>
      </c>
      <c r="Q191" s="51">
        <v>15.664496463000001</v>
      </c>
      <c r="R191" s="51">
        <f t="shared" si="26"/>
        <v>13.798323502000001</v>
      </c>
      <c r="S191" s="52">
        <f t="shared" si="27"/>
        <v>12.923550028540001</v>
      </c>
      <c r="T191" s="86"/>
      <c r="U191" s="50">
        <v>7.3438335820000002</v>
      </c>
      <c r="V191" s="51">
        <v>6.3553186983999996</v>
      </c>
      <c r="W191" s="51">
        <v>6.9496027665</v>
      </c>
      <c r="X191" s="51">
        <v>7.4596509446999999</v>
      </c>
      <c r="Y191" s="51">
        <v>7.2000500860000001</v>
      </c>
      <c r="Z191" s="51">
        <f t="shared" si="28"/>
        <v>7.2000500860000001</v>
      </c>
      <c r="AA191" s="52">
        <f t="shared" si="29"/>
        <v>7.0616912155199998</v>
      </c>
      <c r="AB191" s="86"/>
      <c r="AC191" s="56">
        <v>0.84487371278000001</v>
      </c>
      <c r="AD191" s="57">
        <v>0.8489617317</v>
      </c>
      <c r="AE191" s="57">
        <v>0.84610654161999999</v>
      </c>
      <c r="AF191" s="57">
        <v>0.85909360948000002</v>
      </c>
      <c r="AG191" s="57">
        <v>0.87464253971999995</v>
      </c>
      <c r="AH191" s="57">
        <f t="shared" si="30"/>
        <v>0.8489617317</v>
      </c>
      <c r="AI191" s="58">
        <f t="shared" si="31"/>
        <v>0.85473562705999984</v>
      </c>
      <c r="AJ191" s="86"/>
      <c r="AK191" s="50">
        <v>0.42108139368000003</v>
      </c>
      <c r="AL191" s="51">
        <v>0.38220892134000001</v>
      </c>
      <c r="AM191" s="51">
        <v>0.3696799308</v>
      </c>
      <c r="AN191" s="51">
        <v>0.34814848383000002</v>
      </c>
      <c r="AO191" s="51">
        <v>0.30434859999000002</v>
      </c>
      <c r="AP191" s="51">
        <f t="shared" si="32"/>
        <v>0.42108139368000003</v>
      </c>
      <c r="AQ191" s="60">
        <f t="shared" si="33"/>
        <v>0.72277855198059204</v>
      </c>
      <c r="AR191" s="52">
        <f t="shared" si="34"/>
        <v>0.36509346592799996</v>
      </c>
      <c r="AS191" s="86"/>
      <c r="AT191" s="50">
        <v>0.10507902937999999</v>
      </c>
      <c r="AU191" s="51">
        <v>0.1048635446</v>
      </c>
      <c r="AV191" s="51">
        <v>0.10045208001</v>
      </c>
      <c r="AW191" s="51">
        <v>0.11808472196</v>
      </c>
      <c r="AX191" s="51">
        <v>0.10322871269</v>
      </c>
      <c r="AY191" s="51">
        <f t="shared" si="35"/>
        <v>0.1048635446</v>
      </c>
      <c r="AZ191" s="52">
        <f t="shared" si="36"/>
        <v>0.10634161772799999</v>
      </c>
      <c r="BA191" s="86"/>
      <c r="BB191" s="64">
        <v>-2.5216521057000001E-2</v>
      </c>
      <c r="BC191" s="65">
        <v>4.4874463444E-2</v>
      </c>
      <c r="BD191" s="65">
        <v>2.8185699916999998E-2</v>
      </c>
      <c r="BE191" s="65">
        <v>0.34893133372000001</v>
      </c>
      <c r="BF191" s="65">
        <v>0.39096869094999998</v>
      </c>
      <c r="BG191" s="65">
        <f t="shared" si="37"/>
        <v>4.4874463444E-2</v>
      </c>
      <c r="BH191" s="66">
        <f t="shared" si="38"/>
        <v>0.20324004700775</v>
      </c>
      <c r="BI191" s="86"/>
    </row>
    <row r="192" spans="1:61" s="1" customFormat="1" ht="15.5" x14ac:dyDescent="0.35">
      <c r="A192" s="32"/>
      <c r="B192" s="67" t="s">
        <v>249</v>
      </c>
      <c r="C192" s="89" t="s">
        <v>625</v>
      </c>
      <c r="D192" s="84" t="s">
        <v>984</v>
      </c>
      <c r="E192" s="84" t="s">
        <v>1155</v>
      </c>
      <c r="F192" s="84" t="s">
        <v>1156</v>
      </c>
      <c r="G192" s="89" t="s">
        <v>455</v>
      </c>
      <c r="H192" s="89" t="s">
        <v>1284</v>
      </c>
      <c r="I192" s="89" t="s">
        <v>455</v>
      </c>
      <c r="J192" s="90">
        <v>8445405.8242000006</v>
      </c>
      <c r="K192" s="90">
        <v>1979736.8241999999</v>
      </c>
      <c r="L192" s="86"/>
      <c r="M192" s="68">
        <v>8.0746804720000007</v>
      </c>
      <c r="N192" s="69">
        <v>10.069929198000001</v>
      </c>
      <c r="O192" s="69">
        <v>7.4253854830000003</v>
      </c>
      <c r="P192" s="69">
        <v>21.132405359</v>
      </c>
      <c r="Q192" s="69">
        <v>24.230896425000001</v>
      </c>
      <c r="R192" s="69">
        <f t="shared" si="26"/>
        <v>10.069929198000001</v>
      </c>
      <c r="S192" s="70">
        <f t="shared" si="27"/>
        <v>14.186659387399999</v>
      </c>
      <c r="T192" s="86"/>
      <c r="U192" s="68">
        <v>5.1029137054999998</v>
      </c>
      <c r="V192" s="69">
        <v>5.2656505229999997</v>
      </c>
      <c r="W192" s="69">
        <v>4.1882174710999998</v>
      </c>
      <c r="X192" s="69">
        <v>4.1815818076999998</v>
      </c>
      <c r="Y192" s="69">
        <v>4.3108005883000002</v>
      </c>
      <c r="Z192" s="69">
        <f t="shared" si="28"/>
        <v>4.3108005883000002</v>
      </c>
      <c r="AA192" s="70">
        <f t="shared" si="29"/>
        <v>4.6098328191199993</v>
      </c>
      <c r="AB192" s="86"/>
      <c r="AC192" s="71">
        <v>0.75257177194000002</v>
      </c>
      <c r="AD192" s="72">
        <v>0.67771438613000001</v>
      </c>
      <c r="AE192" s="72">
        <v>0.84042586807999997</v>
      </c>
      <c r="AF192" s="72">
        <v>0.82150891520000002</v>
      </c>
      <c r="AG192" s="72">
        <v>0.80055764049</v>
      </c>
      <c r="AH192" s="72">
        <f t="shared" si="30"/>
        <v>0.80055764049</v>
      </c>
      <c r="AI192" s="73">
        <f t="shared" si="31"/>
        <v>0.77855571636800003</v>
      </c>
      <c r="AJ192" s="86"/>
      <c r="AK192" s="68">
        <v>1.1089563589</v>
      </c>
      <c r="AL192" s="69">
        <v>2.1141614533999999</v>
      </c>
      <c r="AM192" s="69">
        <v>0.86944155960000002</v>
      </c>
      <c r="AN192" s="69">
        <v>1.3035166669</v>
      </c>
      <c r="AO192" s="69">
        <v>1.4946418453999999</v>
      </c>
      <c r="AP192" s="69">
        <f t="shared" si="32"/>
        <v>2.1141614533999999</v>
      </c>
      <c r="AQ192" s="74">
        <f t="shared" si="33"/>
        <v>0.70696674702696571</v>
      </c>
      <c r="AR192" s="70">
        <f t="shared" si="34"/>
        <v>1.3781435768400001</v>
      </c>
      <c r="AS192" s="86"/>
      <c r="AT192" s="68">
        <v>0.26035406177999998</v>
      </c>
      <c r="AU192" s="69">
        <v>0.46766949089999998</v>
      </c>
      <c r="AV192" s="69">
        <v>0.16997876111999999</v>
      </c>
      <c r="AW192" s="69">
        <v>0.17909680048000001</v>
      </c>
      <c r="AX192" s="69">
        <v>0.20535646315</v>
      </c>
      <c r="AY192" s="69">
        <f t="shared" si="35"/>
        <v>0.20535646315</v>
      </c>
      <c r="AZ192" s="70">
        <f t="shared" si="36"/>
        <v>0.25649111548600001</v>
      </c>
      <c r="BA192" s="86"/>
      <c r="BB192" s="75"/>
      <c r="BC192" s="76"/>
      <c r="BD192" s="76"/>
      <c r="BE192" s="76">
        <v>1.709920332</v>
      </c>
      <c r="BF192" s="76">
        <v>1.8126491234</v>
      </c>
      <c r="BG192" s="76">
        <f t="shared" si="37"/>
        <v>1.7612847277000001</v>
      </c>
      <c r="BH192" s="77">
        <f t="shared" si="38"/>
        <v>1.7612847277000001</v>
      </c>
      <c r="BI192" s="86"/>
    </row>
    <row r="193" spans="1:61" s="1" customFormat="1" ht="15.5" x14ac:dyDescent="0.35">
      <c r="A193" s="32"/>
      <c r="B193" s="46" t="s">
        <v>250</v>
      </c>
      <c r="C193" s="91" t="s">
        <v>626</v>
      </c>
      <c r="D193" s="85" t="s">
        <v>985</v>
      </c>
      <c r="E193" s="85" t="s">
        <v>1155</v>
      </c>
      <c r="F193" s="85" t="s">
        <v>1156</v>
      </c>
      <c r="G193" s="91" t="s">
        <v>1168</v>
      </c>
      <c r="H193" s="91" t="s">
        <v>1231</v>
      </c>
      <c r="I193" s="91" t="s">
        <v>423</v>
      </c>
      <c r="J193" s="92"/>
      <c r="K193" s="92"/>
      <c r="L193" s="86"/>
      <c r="M193" s="50"/>
      <c r="N193" s="51"/>
      <c r="O193" s="51"/>
      <c r="P193" s="51"/>
      <c r="Q193" s="51"/>
      <c r="R193" s="51" t="str">
        <f t="shared" si="26"/>
        <v>-x-</v>
      </c>
      <c r="S193" s="52" t="str">
        <f t="shared" si="27"/>
        <v>-x-</v>
      </c>
      <c r="T193" s="86"/>
      <c r="U193" s="50"/>
      <c r="V193" s="51"/>
      <c r="W193" s="51"/>
      <c r="X193" s="51"/>
      <c r="Y193" s="51"/>
      <c r="Z193" s="51" t="str">
        <f t="shared" si="28"/>
        <v>-x-</v>
      </c>
      <c r="AA193" s="52" t="str">
        <f t="shared" si="29"/>
        <v>-x-</v>
      </c>
      <c r="AB193" s="86"/>
      <c r="AC193" s="56"/>
      <c r="AD193" s="57"/>
      <c r="AE193" s="57"/>
      <c r="AF193" s="57"/>
      <c r="AG193" s="57"/>
      <c r="AH193" s="57" t="str">
        <f t="shared" si="30"/>
        <v>-x-</v>
      </c>
      <c r="AI193" s="58" t="str">
        <f t="shared" si="31"/>
        <v>-x-</v>
      </c>
      <c r="AJ193" s="86"/>
      <c r="AK193" s="50"/>
      <c r="AL193" s="51"/>
      <c r="AM193" s="51"/>
      <c r="AN193" s="51"/>
      <c r="AO193" s="51"/>
      <c r="AP193" s="51" t="str">
        <f t="shared" si="32"/>
        <v>-x-</v>
      </c>
      <c r="AQ193" s="60" t="str">
        <f t="shared" si="33"/>
        <v>-x-</v>
      </c>
      <c r="AR193" s="52" t="str">
        <f t="shared" si="34"/>
        <v>-x-</v>
      </c>
      <c r="AS193" s="86"/>
      <c r="AT193" s="50"/>
      <c r="AU193" s="51"/>
      <c r="AV193" s="51"/>
      <c r="AW193" s="51"/>
      <c r="AX193" s="51"/>
      <c r="AY193" s="51" t="str">
        <f t="shared" si="35"/>
        <v>-x-</v>
      </c>
      <c r="AZ193" s="52" t="str">
        <f t="shared" si="36"/>
        <v>-x-</v>
      </c>
      <c r="BA193" s="86"/>
      <c r="BB193" s="64"/>
      <c r="BC193" s="65"/>
      <c r="BD193" s="65"/>
      <c r="BE193" s="65"/>
      <c r="BF193" s="65"/>
      <c r="BG193" s="65" t="str">
        <f t="shared" si="37"/>
        <v>-x-</v>
      </c>
      <c r="BH193" s="66" t="str">
        <f t="shared" si="38"/>
        <v>-x-</v>
      </c>
      <c r="BI193" s="86"/>
    </row>
    <row r="194" spans="1:61" s="1" customFormat="1" ht="15.5" x14ac:dyDescent="0.35">
      <c r="A194" s="32"/>
      <c r="B194" s="67" t="s">
        <v>251</v>
      </c>
      <c r="C194" s="89" t="s">
        <v>627</v>
      </c>
      <c r="D194" s="84" t="s">
        <v>986</v>
      </c>
      <c r="E194" s="84" t="s">
        <v>1155</v>
      </c>
      <c r="F194" s="84" t="s">
        <v>1156</v>
      </c>
      <c r="G194" s="89" t="s">
        <v>1207</v>
      </c>
      <c r="H194" s="89" t="s">
        <v>1281</v>
      </c>
      <c r="I194" s="89" t="s">
        <v>432</v>
      </c>
      <c r="J194" s="90">
        <v>594691.44999999995</v>
      </c>
      <c r="K194" s="90">
        <v>251240.45</v>
      </c>
      <c r="L194" s="86"/>
      <c r="M194" s="68">
        <v>-2.9343611085000001</v>
      </c>
      <c r="N194" s="69">
        <v>2.7080645160999999</v>
      </c>
      <c r="O194" s="69">
        <v>1.1476281364000001</v>
      </c>
      <c r="P194" s="69">
        <v>3.3893115864999999</v>
      </c>
      <c r="Q194" s="69">
        <v>3.5617240107999999</v>
      </c>
      <c r="R194" s="69">
        <f t="shared" si="26"/>
        <v>2.7080645160999999</v>
      </c>
      <c r="S194" s="70">
        <f t="shared" si="27"/>
        <v>2.7016820624499998</v>
      </c>
      <c r="T194" s="86"/>
      <c r="U194" s="68">
        <v>18.440581691999999</v>
      </c>
      <c r="V194" s="69">
        <v>6.4239550551000004</v>
      </c>
      <c r="W194" s="69">
        <v>4.9197551804000001</v>
      </c>
      <c r="X194" s="69">
        <v>5.3710662896999999</v>
      </c>
      <c r="Y194" s="69">
        <v>5.1891438269999997</v>
      </c>
      <c r="Z194" s="69">
        <f t="shared" si="28"/>
        <v>5.3710662896999999</v>
      </c>
      <c r="AA194" s="70">
        <f t="shared" si="29"/>
        <v>8.0689004088399994</v>
      </c>
      <c r="AB194" s="86"/>
      <c r="AC194" s="71">
        <v>0.85520493452000002</v>
      </c>
      <c r="AD194" s="72">
        <v>0.82785840651999998</v>
      </c>
      <c r="AE194" s="72">
        <v>0.76362871011</v>
      </c>
      <c r="AF194" s="72">
        <v>0.60096150497</v>
      </c>
      <c r="AG194" s="72">
        <v>0.61991628158000001</v>
      </c>
      <c r="AH194" s="72">
        <f t="shared" si="30"/>
        <v>0.76362871011</v>
      </c>
      <c r="AI194" s="73">
        <f t="shared" si="31"/>
        <v>0.73351396753999998</v>
      </c>
      <c r="AJ194" s="86"/>
      <c r="AK194" s="68">
        <v>-0.40006447452999999</v>
      </c>
      <c r="AL194" s="69">
        <v>-1.010908447</v>
      </c>
      <c r="AM194" s="69">
        <v>24.847229841000001</v>
      </c>
      <c r="AN194" s="69">
        <v>3.1453578477000002</v>
      </c>
      <c r="AO194" s="69">
        <v>3.3053604789</v>
      </c>
      <c r="AP194" s="69">
        <f t="shared" si="32"/>
        <v>24.847229841000001</v>
      </c>
      <c r="AQ194" s="74">
        <f t="shared" si="33"/>
        <v>0.13302732336970133</v>
      </c>
      <c r="AR194" s="70">
        <f t="shared" si="34"/>
        <v>10.4326493892</v>
      </c>
      <c r="AS194" s="86"/>
      <c r="AT194" s="68">
        <v>0.10129256164</v>
      </c>
      <c r="AU194" s="69">
        <v>0.17093433583000001</v>
      </c>
      <c r="AV194" s="69">
        <v>0.19438222016000001</v>
      </c>
      <c r="AW194" s="69">
        <v>0.31497586419000001</v>
      </c>
      <c r="AX194" s="69">
        <v>0.33099851391000001</v>
      </c>
      <c r="AY194" s="69">
        <f t="shared" si="35"/>
        <v>0.19438222016000001</v>
      </c>
      <c r="AZ194" s="70">
        <f t="shared" si="36"/>
        <v>0.222516699146</v>
      </c>
      <c r="BA194" s="86"/>
      <c r="BB194" s="75">
        <v>2.0166962974999998</v>
      </c>
      <c r="BC194" s="76">
        <v>1.7778283855000001</v>
      </c>
      <c r="BD194" s="76">
        <v>1.7005621757</v>
      </c>
      <c r="BE194" s="76">
        <v>0.97940556509999999</v>
      </c>
      <c r="BF194" s="76">
        <v>0.81987795149999998</v>
      </c>
      <c r="BG194" s="76">
        <f t="shared" si="37"/>
        <v>1.7005621757</v>
      </c>
      <c r="BH194" s="77">
        <f t="shared" si="38"/>
        <v>1.4588740750599998</v>
      </c>
      <c r="BI194" s="86"/>
    </row>
    <row r="195" spans="1:61" s="1" customFormat="1" ht="15.5" x14ac:dyDescent="0.35">
      <c r="A195" s="32"/>
      <c r="B195" s="46" t="s">
        <v>252</v>
      </c>
      <c r="C195" s="91" t="s">
        <v>628</v>
      </c>
      <c r="D195" s="85" t="s">
        <v>987</v>
      </c>
      <c r="E195" s="85" t="s">
        <v>1155</v>
      </c>
      <c r="F195" s="85" t="s">
        <v>1156</v>
      </c>
      <c r="G195" s="91" t="s">
        <v>1233</v>
      </c>
      <c r="H195" s="91" t="s">
        <v>1278</v>
      </c>
      <c r="I195" s="91" t="s">
        <v>421</v>
      </c>
      <c r="J195" s="92">
        <v>1360054</v>
      </c>
      <c r="K195" s="92">
        <v>1343323</v>
      </c>
      <c r="L195" s="86"/>
      <c r="M195" s="50">
        <v>4.7182752155000003</v>
      </c>
      <c r="N195" s="51">
        <v>7.9204551930999996</v>
      </c>
      <c r="O195" s="51">
        <v>8.2324744171000006</v>
      </c>
      <c r="P195" s="51">
        <v>10.913891651</v>
      </c>
      <c r="Q195" s="51">
        <v>8.5957988105999998</v>
      </c>
      <c r="R195" s="51">
        <f t="shared" si="26"/>
        <v>8.2324744171000006</v>
      </c>
      <c r="S195" s="52">
        <f t="shared" si="27"/>
        <v>8.0761790574599992</v>
      </c>
      <c r="T195" s="86"/>
      <c r="U195" s="50">
        <v>2.9751606724999999</v>
      </c>
      <c r="V195" s="51">
        <v>5.2669701775000002</v>
      </c>
      <c r="W195" s="51">
        <v>4.6301797585999998</v>
      </c>
      <c r="X195" s="51">
        <v>7.4263447741000004</v>
      </c>
      <c r="Y195" s="51">
        <v>5.8643239048</v>
      </c>
      <c r="Z195" s="51">
        <f t="shared" si="28"/>
        <v>5.2669701775000002</v>
      </c>
      <c r="AA195" s="52">
        <f t="shared" si="29"/>
        <v>5.2325958574999998</v>
      </c>
      <c r="AB195" s="86"/>
      <c r="AC195" s="56">
        <v>8.6773574256000005E-2</v>
      </c>
      <c r="AD195" s="57">
        <v>9.2435937376999996E-2</v>
      </c>
      <c r="AE195" s="57">
        <v>0.16941660622999999</v>
      </c>
      <c r="AF195" s="57">
        <v>0.16341492730000001</v>
      </c>
      <c r="AG195" s="57">
        <v>0.19872650217999999</v>
      </c>
      <c r="AH195" s="57">
        <f t="shared" si="30"/>
        <v>0.16341492730000001</v>
      </c>
      <c r="AI195" s="58">
        <f t="shared" si="31"/>
        <v>0.1421535094686</v>
      </c>
      <c r="AJ195" s="86"/>
      <c r="AK195" s="50">
        <v>3.0106528706</v>
      </c>
      <c r="AL195" s="51">
        <v>2.6603949584</v>
      </c>
      <c r="AM195" s="51">
        <v>2.1788447192999998</v>
      </c>
      <c r="AN195" s="51">
        <v>2.2029431526000001</v>
      </c>
      <c r="AO195" s="51">
        <v>1.735041609</v>
      </c>
      <c r="AP195" s="51">
        <f t="shared" si="32"/>
        <v>3.0106528706</v>
      </c>
      <c r="AQ195" s="60">
        <f t="shared" si="33"/>
        <v>0.57630078377459026</v>
      </c>
      <c r="AR195" s="52">
        <f t="shared" si="34"/>
        <v>2.3575754619799998</v>
      </c>
      <c r="AS195" s="86"/>
      <c r="AT195" s="50">
        <v>0.99404444811000003</v>
      </c>
      <c r="AU195" s="51">
        <v>1.2844142779000001</v>
      </c>
      <c r="AV195" s="51">
        <v>1.0202028324000001</v>
      </c>
      <c r="AW195" s="51">
        <v>1.1444097486</v>
      </c>
      <c r="AX195" s="51">
        <v>0.90133897882000003</v>
      </c>
      <c r="AY195" s="51">
        <f t="shared" si="35"/>
        <v>1.0202028324000001</v>
      </c>
      <c r="AZ195" s="52">
        <f t="shared" si="36"/>
        <v>1.068882057166</v>
      </c>
      <c r="BA195" s="86"/>
      <c r="BB195" s="64">
        <v>0.80661857058999997</v>
      </c>
      <c r="BC195" s="65">
        <v>0.78062179033000001</v>
      </c>
      <c r="BD195" s="65">
        <v>0.82605036633999995</v>
      </c>
      <c r="BE195" s="65">
        <v>1.2686930853</v>
      </c>
      <c r="BF195" s="65">
        <v>1.2965843144</v>
      </c>
      <c r="BG195" s="65">
        <f t="shared" si="37"/>
        <v>0.82605036633999995</v>
      </c>
      <c r="BH195" s="66">
        <f t="shared" si="38"/>
        <v>0.99571362539200015</v>
      </c>
      <c r="BI195" s="86"/>
    </row>
    <row r="196" spans="1:61" s="1" customFormat="1" ht="15.5" x14ac:dyDescent="0.35">
      <c r="A196" s="32"/>
      <c r="B196" s="67" t="s">
        <v>253</v>
      </c>
      <c r="C196" s="89" t="s">
        <v>31</v>
      </c>
      <c r="D196" s="84" t="s">
        <v>988</v>
      </c>
      <c r="E196" s="84" t="s">
        <v>1155</v>
      </c>
      <c r="F196" s="84" t="s">
        <v>1156</v>
      </c>
      <c r="G196" s="89" t="s">
        <v>1230</v>
      </c>
      <c r="H196" s="89" t="s">
        <v>1291</v>
      </c>
      <c r="I196" s="89" t="s">
        <v>24</v>
      </c>
      <c r="J196" s="90">
        <v>53642139.487000003</v>
      </c>
      <c r="K196" s="90">
        <v>21297327.486000001</v>
      </c>
      <c r="L196" s="86"/>
      <c r="M196" s="68">
        <v>4.9214319411999998</v>
      </c>
      <c r="N196" s="69">
        <v>9.0867065950000008</v>
      </c>
      <c r="O196" s="69">
        <v>15.391935231</v>
      </c>
      <c r="P196" s="69">
        <v>13.722182335999999</v>
      </c>
      <c r="Q196" s="69">
        <v>12.639622108999999</v>
      </c>
      <c r="R196" s="69">
        <f t="shared" si="26"/>
        <v>12.639622108999999</v>
      </c>
      <c r="S196" s="70">
        <f t="shared" si="27"/>
        <v>11.152375642440001</v>
      </c>
      <c r="T196" s="86"/>
      <c r="U196" s="68">
        <v>4.5828577526999998</v>
      </c>
      <c r="V196" s="69">
        <v>6.2201490085</v>
      </c>
      <c r="W196" s="69">
        <v>7.4371661253000001</v>
      </c>
      <c r="X196" s="69">
        <v>5.8631458497000004</v>
      </c>
      <c r="Y196" s="69">
        <v>5.6639585654999998</v>
      </c>
      <c r="Z196" s="69">
        <f t="shared" si="28"/>
        <v>5.8631458497000004</v>
      </c>
      <c r="AA196" s="70">
        <f t="shared" si="29"/>
        <v>5.9534554603399998</v>
      </c>
      <c r="AB196" s="86"/>
      <c r="AC196" s="71">
        <v>0.55436730724000005</v>
      </c>
      <c r="AD196" s="72">
        <v>0.56278068461999997</v>
      </c>
      <c r="AE196" s="72">
        <v>0.57987217176000005</v>
      </c>
      <c r="AF196" s="72">
        <v>0.61298967423999995</v>
      </c>
      <c r="AG196" s="72">
        <v>0.63292095805000004</v>
      </c>
      <c r="AH196" s="72">
        <f t="shared" si="30"/>
        <v>0.57987217176000005</v>
      </c>
      <c r="AI196" s="73">
        <f t="shared" si="31"/>
        <v>0.58858615918200008</v>
      </c>
      <c r="AJ196" s="86"/>
      <c r="AK196" s="68">
        <v>2.2987755201</v>
      </c>
      <c r="AL196" s="69">
        <v>2.1161349058000001</v>
      </c>
      <c r="AM196" s="69">
        <v>4.2406028020999997</v>
      </c>
      <c r="AN196" s="69">
        <v>2.9191329231999998</v>
      </c>
      <c r="AO196" s="69">
        <v>2.6888388546000002</v>
      </c>
      <c r="AP196" s="69">
        <f t="shared" si="32"/>
        <v>4.2406028020999997</v>
      </c>
      <c r="AQ196" s="74">
        <f t="shared" si="33"/>
        <v>0.63406996129617554</v>
      </c>
      <c r="AR196" s="70">
        <f t="shared" si="34"/>
        <v>2.8526970011600001</v>
      </c>
      <c r="AS196" s="86"/>
      <c r="AT196" s="68">
        <v>1.0959952610000001</v>
      </c>
      <c r="AU196" s="69">
        <v>1.3584563463999999</v>
      </c>
      <c r="AV196" s="69">
        <v>1.4345850847999999</v>
      </c>
      <c r="AW196" s="69">
        <v>1.1126324218999999</v>
      </c>
      <c r="AX196" s="69">
        <v>1.0248554505</v>
      </c>
      <c r="AY196" s="69">
        <f t="shared" si="35"/>
        <v>1.1126324218999999</v>
      </c>
      <c r="AZ196" s="70">
        <f t="shared" si="36"/>
        <v>1.2053049129200002</v>
      </c>
      <c r="BA196" s="86"/>
      <c r="BB196" s="75">
        <v>0.48600281658</v>
      </c>
      <c r="BC196" s="76">
        <v>0.56397939062000002</v>
      </c>
      <c r="BD196" s="76">
        <v>0.50869237236999998</v>
      </c>
      <c r="BE196" s="76">
        <v>0.42276807318999998</v>
      </c>
      <c r="BF196" s="76">
        <v>0.53178920764000004</v>
      </c>
      <c r="BG196" s="76">
        <f t="shared" si="37"/>
        <v>0.50869237236999998</v>
      </c>
      <c r="BH196" s="77">
        <f t="shared" si="38"/>
        <v>0.50264637207999996</v>
      </c>
      <c r="BI196" s="86"/>
    </row>
    <row r="197" spans="1:61" s="1" customFormat="1" ht="15.5" x14ac:dyDescent="0.35">
      <c r="A197" s="32"/>
      <c r="B197" s="46" t="s">
        <v>254</v>
      </c>
      <c r="C197" s="91" t="s">
        <v>629</v>
      </c>
      <c r="D197" s="85" t="s">
        <v>989</v>
      </c>
      <c r="E197" s="85" t="s">
        <v>1155</v>
      </c>
      <c r="F197" s="85" t="s">
        <v>1156</v>
      </c>
      <c r="G197" s="91" t="s">
        <v>1168</v>
      </c>
      <c r="H197" s="91" t="s">
        <v>1231</v>
      </c>
      <c r="I197" s="91" t="s">
        <v>423</v>
      </c>
      <c r="J197" s="92">
        <v>3144109.1482000002</v>
      </c>
      <c r="K197" s="92">
        <v>2458564.1482000002</v>
      </c>
      <c r="L197" s="86"/>
      <c r="M197" s="50">
        <v>8.2763174890000002</v>
      </c>
      <c r="N197" s="51">
        <v>7.4391189467999999</v>
      </c>
      <c r="O197" s="51">
        <v>4.2737035464000002</v>
      </c>
      <c r="P197" s="51">
        <v>7.5422654633999997</v>
      </c>
      <c r="Q197" s="51">
        <v>5.9375281307999996</v>
      </c>
      <c r="R197" s="51">
        <f t="shared" si="26"/>
        <v>7.4391189467999999</v>
      </c>
      <c r="S197" s="52">
        <f t="shared" si="27"/>
        <v>6.6937867152799999</v>
      </c>
      <c r="T197" s="86"/>
      <c r="U197" s="50">
        <v>7.2348920333000004</v>
      </c>
      <c r="V197" s="51">
        <v>7.7145768558999999</v>
      </c>
      <c r="W197" s="51">
        <v>4.0139072842000001</v>
      </c>
      <c r="X197" s="51">
        <v>7.8718417130000002</v>
      </c>
      <c r="Y197" s="51">
        <v>6.4984563564000002</v>
      </c>
      <c r="Z197" s="51">
        <f t="shared" si="28"/>
        <v>7.2348920333000004</v>
      </c>
      <c r="AA197" s="52">
        <f t="shared" si="29"/>
        <v>6.66673484856</v>
      </c>
      <c r="AB197" s="86"/>
      <c r="AC197" s="56">
        <v>4.5675859340999998E-2</v>
      </c>
      <c r="AD197" s="57">
        <v>0.11191617309</v>
      </c>
      <c r="AE197" s="57">
        <v>0.30929324130000002</v>
      </c>
      <c r="AF197" s="57">
        <v>0.29598527883999998</v>
      </c>
      <c r="AG197" s="57">
        <v>0.34813211598999999</v>
      </c>
      <c r="AH197" s="57">
        <f t="shared" si="30"/>
        <v>0.29598527883999998</v>
      </c>
      <c r="AI197" s="58">
        <f t="shared" si="31"/>
        <v>0.2222005337122</v>
      </c>
      <c r="AJ197" s="86"/>
      <c r="AK197" s="50">
        <v>0.79562090946999997</v>
      </c>
      <c r="AL197" s="51">
        <v>1.3525463622</v>
      </c>
      <c r="AM197" s="51">
        <v>0.98515360870000002</v>
      </c>
      <c r="AN197" s="51">
        <v>2.0857747386000001</v>
      </c>
      <c r="AO197" s="51">
        <v>1.6419928793</v>
      </c>
      <c r="AP197" s="51">
        <f t="shared" si="32"/>
        <v>2.0857747386000001</v>
      </c>
      <c r="AQ197" s="60">
        <f t="shared" si="33"/>
        <v>0.7872340425419706</v>
      </c>
      <c r="AR197" s="52">
        <f t="shared" si="34"/>
        <v>1.3722176996540001</v>
      </c>
      <c r="AS197" s="86"/>
      <c r="AT197" s="50">
        <v>1.712248531</v>
      </c>
      <c r="AU197" s="51">
        <v>1.9060265053000001</v>
      </c>
      <c r="AV197" s="51">
        <v>0.94481652442999997</v>
      </c>
      <c r="AW197" s="51">
        <v>1.7730467190999999</v>
      </c>
      <c r="AX197" s="51">
        <v>1.3958027363000001</v>
      </c>
      <c r="AY197" s="51">
        <f t="shared" si="35"/>
        <v>1.712248531</v>
      </c>
      <c r="AZ197" s="52">
        <f t="shared" si="36"/>
        <v>1.5463882032260001</v>
      </c>
      <c r="BA197" s="86"/>
      <c r="BB197" s="64"/>
      <c r="BC197" s="65"/>
      <c r="BD197" s="65"/>
      <c r="BE197" s="65">
        <v>1.2797101024999999</v>
      </c>
      <c r="BF197" s="65">
        <v>1.2835432588</v>
      </c>
      <c r="BG197" s="65">
        <f t="shared" si="37"/>
        <v>1.2816266806500001</v>
      </c>
      <c r="BH197" s="66">
        <f t="shared" si="38"/>
        <v>1.2816266806500001</v>
      </c>
      <c r="BI197" s="86"/>
    </row>
    <row r="198" spans="1:61" s="1" customFormat="1" ht="15.5" x14ac:dyDescent="0.35">
      <c r="A198" s="32"/>
      <c r="B198" s="67" t="s">
        <v>255</v>
      </c>
      <c r="C198" s="89" t="s">
        <v>630</v>
      </c>
      <c r="D198" s="84" t="s">
        <v>990</v>
      </c>
      <c r="E198" s="84" t="s">
        <v>1155</v>
      </c>
      <c r="F198" s="84" t="s">
        <v>1156</v>
      </c>
      <c r="G198" s="89" t="s">
        <v>1234</v>
      </c>
      <c r="H198" s="89" t="s">
        <v>1280</v>
      </c>
      <c r="I198" s="89" t="s">
        <v>6</v>
      </c>
      <c r="J198" s="90"/>
      <c r="K198" s="90"/>
      <c r="L198" s="86"/>
      <c r="M198" s="68"/>
      <c r="N198" s="69"/>
      <c r="O198" s="69"/>
      <c r="P198" s="69"/>
      <c r="Q198" s="69"/>
      <c r="R198" s="69" t="str">
        <f t="shared" si="26"/>
        <v>-x-</v>
      </c>
      <c r="S198" s="70" t="str">
        <f t="shared" si="27"/>
        <v>-x-</v>
      </c>
      <c r="T198" s="86"/>
      <c r="U198" s="68"/>
      <c r="V198" s="69"/>
      <c r="W198" s="69"/>
      <c r="X198" s="69"/>
      <c r="Y198" s="69"/>
      <c r="Z198" s="69" t="str">
        <f t="shared" si="28"/>
        <v>-x-</v>
      </c>
      <c r="AA198" s="70" t="str">
        <f t="shared" si="29"/>
        <v>-x-</v>
      </c>
      <c r="AB198" s="86"/>
      <c r="AC198" s="71"/>
      <c r="AD198" s="72"/>
      <c r="AE198" s="72"/>
      <c r="AF198" s="72"/>
      <c r="AG198" s="72"/>
      <c r="AH198" s="72" t="str">
        <f t="shared" si="30"/>
        <v>-x-</v>
      </c>
      <c r="AI198" s="73" t="str">
        <f t="shared" si="31"/>
        <v>-x-</v>
      </c>
      <c r="AJ198" s="86"/>
      <c r="AK198" s="68"/>
      <c r="AL198" s="69"/>
      <c r="AM198" s="69"/>
      <c r="AN198" s="69"/>
      <c r="AO198" s="69"/>
      <c r="AP198" s="69" t="str">
        <f t="shared" si="32"/>
        <v>-x-</v>
      </c>
      <c r="AQ198" s="74" t="str">
        <f t="shared" si="33"/>
        <v>-x-</v>
      </c>
      <c r="AR198" s="70" t="str">
        <f t="shared" si="34"/>
        <v>-x-</v>
      </c>
      <c r="AS198" s="86"/>
      <c r="AT198" s="68"/>
      <c r="AU198" s="69"/>
      <c r="AV198" s="69"/>
      <c r="AW198" s="69"/>
      <c r="AX198" s="69"/>
      <c r="AY198" s="69" t="str">
        <f t="shared" si="35"/>
        <v>-x-</v>
      </c>
      <c r="AZ198" s="70" t="str">
        <f t="shared" si="36"/>
        <v>-x-</v>
      </c>
      <c r="BA198" s="86"/>
      <c r="BB198" s="75"/>
      <c r="BC198" s="76"/>
      <c r="BD198" s="76"/>
      <c r="BE198" s="76"/>
      <c r="BF198" s="76"/>
      <c r="BG198" s="76" t="str">
        <f t="shared" si="37"/>
        <v>-x-</v>
      </c>
      <c r="BH198" s="77" t="str">
        <f t="shared" si="38"/>
        <v>-x-</v>
      </c>
      <c r="BI198" s="86"/>
    </row>
    <row r="199" spans="1:61" s="1" customFormat="1" ht="15.5" x14ac:dyDescent="0.35">
      <c r="A199" s="32"/>
      <c r="B199" s="46" t="s">
        <v>256</v>
      </c>
      <c r="C199" s="91" t="s">
        <v>631</v>
      </c>
      <c r="D199" s="85" t="s">
        <v>991</v>
      </c>
      <c r="E199" s="85" t="s">
        <v>1155</v>
      </c>
      <c r="F199" s="85" t="s">
        <v>1156</v>
      </c>
      <c r="G199" s="91" t="s">
        <v>1183</v>
      </c>
      <c r="H199" s="91" t="s">
        <v>420</v>
      </c>
      <c r="I199" s="91" t="s">
        <v>427</v>
      </c>
      <c r="J199" s="92"/>
      <c r="K199" s="92"/>
      <c r="L199" s="86"/>
      <c r="M199" s="50"/>
      <c r="N199" s="51"/>
      <c r="O199" s="51"/>
      <c r="P199" s="51"/>
      <c r="Q199" s="51"/>
      <c r="R199" s="51" t="str">
        <f t="shared" si="26"/>
        <v>-x-</v>
      </c>
      <c r="S199" s="52" t="str">
        <f t="shared" si="27"/>
        <v>-x-</v>
      </c>
      <c r="T199" s="86"/>
      <c r="U199" s="50"/>
      <c r="V199" s="51"/>
      <c r="W199" s="51"/>
      <c r="X199" s="51"/>
      <c r="Y199" s="51"/>
      <c r="Z199" s="51" t="str">
        <f t="shared" si="28"/>
        <v>-x-</v>
      </c>
      <c r="AA199" s="52" t="str">
        <f t="shared" si="29"/>
        <v>-x-</v>
      </c>
      <c r="AB199" s="86"/>
      <c r="AC199" s="56"/>
      <c r="AD199" s="57"/>
      <c r="AE199" s="57"/>
      <c r="AF199" s="57"/>
      <c r="AG199" s="57"/>
      <c r="AH199" s="57" t="str">
        <f t="shared" si="30"/>
        <v>-x-</v>
      </c>
      <c r="AI199" s="58" t="str">
        <f t="shared" si="31"/>
        <v>-x-</v>
      </c>
      <c r="AJ199" s="86"/>
      <c r="AK199" s="50"/>
      <c r="AL199" s="51"/>
      <c r="AM199" s="51"/>
      <c r="AN199" s="51"/>
      <c r="AO199" s="51"/>
      <c r="AP199" s="51" t="str">
        <f t="shared" si="32"/>
        <v>-x-</v>
      </c>
      <c r="AQ199" s="60" t="str">
        <f t="shared" si="33"/>
        <v>-x-</v>
      </c>
      <c r="AR199" s="52" t="str">
        <f t="shared" si="34"/>
        <v>-x-</v>
      </c>
      <c r="AS199" s="86"/>
      <c r="AT199" s="50"/>
      <c r="AU199" s="51"/>
      <c r="AV199" s="51"/>
      <c r="AW199" s="51"/>
      <c r="AX199" s="51"/>
      <c r="AY199" s="51" t="str">
        <f t="shared" si="35"/>
        <v>-x-</v>
      </c>
      <c r="AZ199" s="52" t="str">
        <f t="shared" si="36"/>
        <v>-x-</v>
      </c>
      <c r="BA199" s="86"/>
      <c r="BB199" s="64"/>
      <c r="BC199" s="65"/>
      <c r="BD199" s="65"/>
      <c r="BE199" s="65"/>
      <c r="BF199" s="65"/>
      <c r="BG199" s="65" t="str">
        <f t="shared" si="37"/>
        <v>-x-</v>
      </c>
      <c r="BH199" s="66" t="str">
        <f t="shared" si="38"/>
        <v>-x-</v>
      </c>
      <c r="BI199" s="86"/>
    </row>
    <row r="200" spans="1:61" ht="15.5" x14ac:dyDescent="0.35">
      <c r="B200" s="67" t="s">
        <v>257</v>
      </c>
      <c r="C200" s="89" t="s">
        <v>632</v>
      </c>
      <c r="D200" s="84" t="s">
        <v>992</v>
      </c>
      <c r="E200" s="84" t="s">
        <v>1155</v>
      </c>
      <c r="F200" s="84" t="s">
        <v>1156</v>
      </c>
      <c r="G200" s="89" t="s">
        <v>1161</v>
      </c>
      <c r="H200" s="89" t="s">
        <v>1276</v>
      </c>
      <c r="I200" s="89" t="s">
        <v>17</v>
      </c>
      <c r="J200" s="90">
        <v>9649675.0645000003</v>
      </c>
      <c r="K200" s="90">
        <v>1683950.0645000001</v>
      </c>
      <c r="M200" s="68">
        <v>-0.30410250657999999</v>
      </c>
      <c r="N200" s="69">
        <v>11.680589554000001</v>
      </c>
      <c r="O200" s="69">
        <v>0.92018125029999998</v>
      </c>
      <c r="P200" s="69">
        <v>8.2694886437000008</v>
      </c>
      <c r="Q200" s="69">
        <v>7.9023443274999998</v>
      </c>
      <c r="R200" s="69">
        <f t="shared" ref="R200:R263" si="39">IF($B200="","",IFERROR(MEDIAN(M200:Q200),"-x-"))</f>
        <v>7.9023443274999998</v>
      </c>
      <c r="S200" s="70">
        <f t="shared" ref="S200:S263" si="40">IF($B200="","",IFERROR(AVERAGEIFS(M200:Q200,M200:Q200,"&gt;0",M200:Q200,"&lt;50"),"-x-"))</f>
        <v>7.1931509438750005</v>
      </c>
      <c r="U200" s="68">
        <v>-8.7569386611999995</v>
      </c>
      <c r="V200" s="69">
        <v>4.9595139927999998</v>
      </c>
      <c r="W200" s="69">
        <v>3.8285366702000001</v>
      </c>
      <c r="X200" s="69">
        <v>4.4534236612000004</v>
      </c>
      <c r="Y200" s="69">
        <v>4.4176070525000002</v>
      </c>
      <c r="Z200" s="69">
        <f t="shared" ref="Z200:Z263" si="41">IF($B200="","",IFERROR(MEDIAN(U200:Y200),"-x-"))</f>
        <v>4.4176070525000002</v>
      </c>
      <c r="AA200" s="70">
        <f t="shared" ref="AA200:AA263" si="42">IF($B200="","",IFERROR(AVERAGEIFS(U200:Y200,U200:Y200,"&gt;0",U200:Y200,"&lt;50"),"-x-"))</f>
        <v>4.4147703441750004</v>
      </c>
      <c r="AC200" s="71">
        <v>0.86104528813000003</v>
      </c>
      <c r="AD200" s="72">
        <v>0.78126657045000003</v>
      </c>
      <c r="AE200" s="72">
        <v>0.86272306349000005</v>
      </c>
      <c r="AF200" s="72">
        <v>0.84642643945999996</v>
      </c>
      <c r="AG200" s="72">
        <v>0.85223722850000005</v>
      </c>
      <c r="AH200" s="72">
        <f t="shared" ref="AH200:AH263" si="43">IF($B200="","",IFERROR(MEDIAN(AC200:AG200),"-x-"))</f>
        <v>0.85223722850000005</v>
      </c>
      <c r="AI200" s="73">
        <f t="shared" ref="AI200:AI263" si="44">IF($B200="","",IFERROR(AVERAGE(AC200:AG200),"-x-"))</f>
        <v>0.840739718006</v>
      </c>
      <c r="AK200" s="68">
        <v>0.60635447952999999</v>
      </c>
      <c r="AL200" s="69">
        <v>0.96277227937999998</v>
      </c>
      <c r="AM200" s="69">
        <v>0.28985093016000002</v>
      </c>
      <c r="AN200" s="69">
        <v>0.32341444741000003</v>
      </c>
      <c r="AO200" s="69">
        <v>0.30905566643999999</v>
      </c>
      <c r="AP200" s="69">
        <f t="shared" ref="AP200:AP263" si="45">IF($B200="","",IF(MAX(AK200:AO200)=0,"-x-",MAX(AK200:AO200)))</f>
        <v>0.96277227937999998</v>
      </c>
      <c r="AQ200" s="74">
        <f t="shared" ref="AQ200:AQ263" si="46">IF($B200="","",IFERROR(AO200/AP200,"-x-"))</f>
        <v>0.32100598766618388</v>
      </c>
      <c r="AR200" s="70">
        <f t="shared" ref="AR200:AR263" si="47">IF($B200="","",IFERROR(AVERAGEIFS(AK200:AO200,AK200:AO200,"&gt;0",AK200:AO200,"&lt;30"),"-x-"))</f>
        <v>0.49828956058399998</v>
      </c>
      <c r="AT200" s="68">
        <v>0.13015120553000001</v>
      </c>
      <c r="AU200" s="69">
        <v>0.21113445546000001</v>
      </c>
      <c r="AV200" s="69">
        <v>0.10167691858</v>
      </c>
      <c r="AW200" s="69">
        <v>0.11750693781</v>
      </c>
      <c r="AX200" s="69">
        <v>0.11228992788</v>
      </c>
      <c r="AY200" s="69">
        <f t="shared" ref="AY200:AY263" si="48">IF($B200="","",IFERROR(MEDIAN(AT200:AX200),"-x-"))</f>
        <v>0.11750693781</v>
      </c>
      <c r="AZ200" s="70">
        <f t="shared" ref="AZ200:AZ263" si="49">IF($B200="","",IFERROR(AVERAGEIFS(AT200:AX200,AT200:AX200,"&gt;0",AT200:AX200,"&lt;50"),"-x-"))</f>
        <v>0.13455188905200002</v>
      </c>
      <c r="BB200" s="75">
        <v>1.7842959925999999</v>
      </c>
      <c r="BC200" s="76">
        <v>2.0380293294</v>
      </c>
      <c r="BD200" s="76">
        <v>2.0967142177000002</v>
      </c>
      <c r="BE200" s="76">
        <v>2.1066313498999998</v>
      </c>
      <c r="BF200" s="76">
        <v>2.0339724791</v>
      </c>
      <c r="BG200" s="76">
        <f t="shared" ref="BG200:BG263" si="50">IF($B200="","",IFERROR(MEDIAN(BB200:BF200),"-x-"))</f>
        <v>2.0380293294</v>
      </c>
      <c r="BH200" s="77">
        <f t="shared" ref="BH200:BH263" si="51">IF($B200="","",IFERROR(AVERAGEIFS(BB200:BF200,BB200:BF200,"&gt;0",BB200:BF200,"&lt;50"),"-x-"))</f>
        <v>2.0119286737400004</v>
      </c>
    </row>
    <row r="201" spans="1:61" ht="15.5" x14ac:dyDescent="0.35">
      <c r="B201" s="46" t="s">
        <v>258</v>
      </c>
      <c r="C201" s="91" t="s">
        <v>633</v>
      </c>
      <c r="D201" s="85" t="s">
        <v>993</v>
      </c>
      <c r="E201" s="85" t="s">
        <v>1155</v>
      </c>
      <c r="F201" s="85" t="s">
        <v>1156</v>
      </c>
      <c r="G201" s="91" t="s">
        <v>1177</v>
      </c>
      <c r="H201" s="91" t="s">
        <v>1283</v>
      </c>
      <c r="I201" s="91" t="s">
        <v>11</v>
      </c>
      <c r="J201" s="92"/>
      <c r="K201" s="92"/>
      <c r="M201" s="50"/>
      <c r="N201" s="51"/>
      <c r="O201" s="51"/>
      <c r="P201" s="51"/>
      <c r="Q201" s="51"/>
      <c r="R201" s="51" t="str">
        <f t="shared" si="39"/>
        <v>-x-</v>
      </c>
      <c r="S201" s="52" t="str">
        <f t="shared" si="40"/>
        <v>-x-</v>
      </c>
      <c r="U201" s="50"/>
      <c r="V201" s="51"/>
      <c r="W201" s="51"/>
      <c r="X201" s="51"/>
      <c r="Y201" s="51"/>
      <c r="Z201" s="51" t="str">
        <f t="shared" si="41"/>
        <v>-x-</v>
      </c>
      <c r="AA201" s="52" t="str">
        <f t="shared" si="42"/>
        <v>-x-</v>
      </c>
      <c r="AC201" s="56"/>
      <c r="AD201" s="57"/>
      <c r="AE201" s="57"/>
      <c r="AF201" s="57"/>
      <c r="AG201" s="57"/>
      <c r="AH201" s="57" t="str">
        <f t="shared" si="43"/>
        <v>-x-</v>
      </c>
      <c r="AI201" s="58" t="str">
        <f t="shared" si="44"/>
        <v>-x-</v>
      </c>
      <c r="AK201" s="50"/>
      <c r="AL201" s="51"/>
      <c r="AM201" s="51"/>
      <c r="AN201" s="51"/>
      <c r="AO201" s="51"/>
      <c r="AP201" s="51" t="str">
        <f t="shared" si="45"/>
        <v>-x-</v>
      </c>
      <c r="AQ201" s="60" t="str">
        <f t="shared" si="46"/>
        <v>-x-</v>
      </c>
      <c r="AR201" s="52" t="str">
        <f t="shared" si="47"/>
        <v>-x-</v>
      </c>
      <c r="AT201" s="50"/>
      <c r="AU201" s="51"/>
      <c r="AV201" s="51"/>
      <c r="AW201" s="51"/>
      <c r="AX201" s="51"/>
      <c r="AY201" s="51" t="str">
        <f t="shared" si="48"/>
        <v>-x-</v>
      </c>
      <c r="AZ201" s="52" t="str">
        <f t="shared" si="49"/>
        <v>-x-</v>
      </c>
      <c r="BB201" s="64"/>
      <c r="BC201" s="65"/>
      <c r="BD201" s="65"/>
      <c r="BE201" s="65"/>
      <c r="BF201" s="65"/>
      <c r="BG201" s="65" t="str">
        <f t="shared" si="50"/>
        <v>-x-</v>
      </c>
      <c r="BH201" s="66" t="str">
        <f t="shared" si="51"/>
        <v>-x-</v>
      </c>
    </row>
    <row r="202" spans="1:61" ht="15.5" x14ac:dyDescent="0.35">
      <c r="B202" s="67" t="s">
        <v>259</v>
      </c>
      <c r="C202" s="89" t="s">
        <v>634</v>
      </c>
      <c r="D202" s="84" t="s">
        <v>994</v>
      </c>
      <c r="E202" s="84" t="s">
        <v>1155</v>
      </c>
      <c r="F202" s="84" t="s">
        <v>1156</v>
      </c>
      <c r="G202" s="89" t="s">
        <v>1235</v>
      </c>
      <c r="H202" s="89" t="s">
        <v>1283</v>
      </c>
      <c r="I202" s="89" t="s">
        <v>11</v>
      </c>
      <c r="J202" s="90"/>
      <c r="K202" s="90"/>
      <c r="M202" s="68"/>
      <c r="N202" s="69"/>
      <c r="O202" s="69"/>
      <c r="P202" s="69"/>
      <c r="Q202" s="69"/>
      <c r="R202" s="69" t="str">
        <f t="shared" si="39"/>
        <v>-x-</v>
      </c>
      <c r="S202" s="70" t="str">
        <f t="shared" si="40"/>
        <v>-x-</v>
      </c>
      <c r="U202" s="68"/>
      <c r="V202" s="69"/>
      <c r="W202" s="69"/>
      <c r="X202" s="69"/>
      <c r="Y202" s="69"/>
      <c r="Z202" s="69" t="str">
        <f t="shared" si="41"/>
        <v>-x-</v>
      </c>
      <c r="AA202" s="70" t="str">
        <f t="shared" si="42"/>
        <v>-x-</v>
      </c>
      <c r="AC202" s="71"/>
      <c r="AD202" s="72"/>
      <c r="AE202" s="72"/>
      <c r="AF202" s="72"/>
      <c r="AG202" s="72"/>
      <c r="AH202" s="72" t="str">
        <f t="shared" si="43"/>
        <v>-x-</v>
      </c>
      <c r="AI202" s="73" t="str">
        <f t="shared" si="44"/>
        <v>-x-</v>
      </c>
      <c r="AK202" s="68"/>
      <c r="AL202" s="69"/>
      <c r="AM202" s="69"/>
      <c r="AN202" s="69"/>
      <c r="AO202" s="69"/>
      <c r="AP202" s="69" t="str">
        <f t="shared" si="45"/>
        <v>-x-</v>
      </c>
      <c r="AQ202" s="74" t="str">
        <f t="shared" si="46"/>
        <v>-x-</v>
      </c>
      <c r="AR202" s="70" t="str">
        <f t="shared" si="47"/>
        <v>-x-</v>
      </c>
      <c r="AT202" s="68"/>
      <c r="AU202" s="69"/>
      <c r="AV202" s="69"/>
      <c r="AW202" s="69"/>
      <c r="AX202" s="69"/>
      <c r="AY202" s="69" t="str">
        <f t="shared" si="48"/>
        <v>-x-</v>
      </c>
      <c r="AZ202" s="70" t="str">
        <f t="shared" si="49"/>
        <v>-x-</v>
      </c>
      <c r="BB202" s="75"/>
      <c r="BC202" s="76"/>
      <c r="BD202" s="76"/>
      <c r="BE202" s="76"/>
      <c r="BF202" s="76"/>
      <c r="BG202" s="76" t="str">
        <f t="shared" si="50"/>
        <v>-x-</v>
      </c>
      <c r="BH202" s="77" t="str">
        <f t="shared" si="51"/>
        <v>-x-</v>
      </c>
    </row>
    <row r="203" spans="1:61" ht="15.5" x14ac:dyDescent="0.35">
      <c r="B203" s="46" t="s">
        <v>260</v>
      </c>
      <c r="C203" s="91" t="s">
        <v>32</v>
      </c>
      <c r="D203" s="85" t="s">
        <v>995</v>
      </c>
      <c r="E203" s="85" t="s">
        <v>1155</v>
      </c>
      <c r="F203" s="85" t="s">
        <v>1156</v>
      </c>
      <c r="G203" s="91" t="s">
        <v>1236</v>
      </c>
      <c r="H203" s="91" t="s">
        <v>420</v>
      </c>
      <c r="I203" s="91" t="s">
        <v>33</v>
      </c>
      <c r="J203" s="92">
        <v>82175510.213</v>
      </c>
      <c r="K203" s="92">
        <v>49169364.213</v>
      </c>
      <c r="M203" s="50">
        <v>24.934577446999999</v>
      </c>
      <c r="N203" s="51">
        <v>35.923857202999997</v>
      </c>
      <c r="O203" s="51">
        <v>18.839380697999999</v>
      </c>
      <c r="P203" s="51">
        <v>24.494538713000001</v>
      </c>
      <c r="Q203" s="51">
        <v>25.287224038000002</v>
      </c>
      <c r="R203" s="51">
        <f t="shared" si="39"/>
        <v>24.934577446999999</v>
      </c>
      <c r="S203" s="52">
        <f t="shared" si="40"/>
        <v>25.895915619799997</v>
      </c>
      <c r="U203" s="50">
        <v>12.101150709000001</v>
      </c>
      <c r="V203" s="51">
        <v>9.2708412720000002</v>
      </c>
      <c r="W203" s="51">
        <v>5.6468298200999998</v>
      </c>
      <c r="X203" s="51">
        <v>5.8627754249999997</v>
      </c>
      <c r="Y203" s="51">
        <v>5.9749211349999998</v>
      </c>
      <c r="Z203" s="51">
        <f t="shared" si="41"/>
        <v>5.9749211349999998</v>
      </c>
      <c r="AA203" s="52">
        <f t="shared" si="42"/>
        <v>7.7713036722200002</v>
      </c>
      <c r="AC203" s="56">
        <v>0.38990829262999999</v>
      </c>
      <c r="AD203" s="57">
        <v>0.37645406923000002</v>
      </c>
      <c r="AE203" s="57">
        <v>0.56884445381000004</v>
      </c>
      <c r="AF203" s="57">
        <v>0.47790211329999999</v>
      </c>
      <c r="AG203" s="57">
        <v>0.46995610356</v>
      </c>
      <c r="AH203" s="57">
        <f t="shared" si="43"/>
        <v>0.46995610356</v>
      </c>
      <c r="AI203" s="58">
        <f t="shared" si="44"/>
        <v>0.45661300650599995</v>
      </c>
      <c r="AK203" s="50">
        <v>2.5321757912999998</v>
      </c>
      <c r="AL203" s="51">
        <v>2.6492354128</v>
      </c>
      <c r="AM203" s="51">
        <v>1.2884735317</v>
      </c>
      <c r="AN203" s="51">
        <v>1.8684231544000001</v>
      </c>
      <c r="AO203" s="51">
        <v>1.9288885354</v>
      </c>
      <c r="AP203" s="51">
        <f t="shared" si="45"/>
        <v>2.6492354128</v>
      </c>
      <c r="AQ203" s="60">
        <f t="shared" si="46"/>
        <v>0.72809253797545348</v>
      </c>
      <c r="AR203" s="52">
        <f t="shared" si="47"/>
        <v>2.0534392851200001</v>
      </c>
      <c r="AT203" s="50">
        <v>2.5859259959999998</v>
      </c>
      <c r="AU203" s="51">
        <v>2.2442134730999999</v>
      </c>
      <c r="AV203" s="51">
        <v>0.91672072032999996</v>
      </c>
      <c r="AW203" s="51">
        <v>1.0994997606000001</v>
      </c>
      <c r="AX203" s="51">
        <v>1.1350814604999999</v>
      </c>
      <c r="AY203" s="51">
        <f t="shared" si="48"/>
        <v>1.1350814604999999</v>
      </c>
      <c r="AZ203" s="52">
        <f t="shared" si="49"/>
        <v>1.5962882821059998</v>
      </c>
      <c r="BB203" s="64">
        <v>1.3875515646000001</v>
      </c>
      <c r="BC203" s="65">
        <v>1.4112888907000001</v>
      </c>
      <c r="BD203" s="65">
        <v>1.4449143199000001</v>
      </c>
      <c r="BE203" s="65">
        <v>1.4720096438000001</v>
      </c>
      <c r="BF203" s="65">
        <v>1.4688181693</v>
      </c>
      <c r="BG203" s="65">
        <f t="shared" si="50"/>
        <v>1.4449143199000001</v>
      </c>
      <c r="BH203" s="66">
        <f t="shared" si="51"/>
        <v>1.4369165176599998</v>
      </c>
    </row>
    <row r="204" spans="1:61" ht="15.5" x14ac:dyDescent="0.35">
      <c r="B204" s="67" t="s">
        <v>261</v>
      </c>
      <c r="C204" s="89" t="s">
        <v>635</v>
      </c>
      <c r="D204" s="84" t="s">
        <v>996</v>
      </c>
      <c r="E204" s="84" t="s">
        <v>1155</v>
      </c>
      <c r="F204" s="84" t="s">
        <v>1156</v>
      </c>
      <c r="G204" s="89" t="s">
        <v>1231</v>
      </c>
      <c r="H204" s="89" t="s">
        <v>1231</v>
      </c>
      <c r="I204" s="89" t="s">
        <v>8</v>
      </c>
      <c r="J204" s="90">
        <v>4544969.25</v>
      </c>
      <c r="K204" s="90">
        <v>2350858.25</v>
      </c>
      <c r="M204" s="68">
        <v>4.2090084486999997</v>
      </c>
      <c r="N204" s="69">
        <v>11.845548908</v>
      </c>
      <c r="O204" s="69">
        <v>5.0162325032000004</v>
      </c>
      <c r="P204" s="69">
        <v>5.9381606924000003</v>
      </c>
      <c r="Q204" s="69">
        <v>5.8220760635</v>
      </c>
      <c r="R204" s="69">
        <f t="shared" si="39"/>
        <v>5.8220760635</v>
      </c>
      <c r="S204" s="70">
        <f t="shared" si="40"/>
        <v>6.5662053231600002</v>
      </c>
      <c r="U204" s="68">
        <v>6.3338598284999996</v>
      </c>
      <c r="V204" s="69">
        <v>14.310941266</v>
      </c>
      <c r="W204" s="69">
        <v>6.9422263888</v>
      </c>
      <c r="X204" s="69">
        <v>7.2439498782999996</v>
      </c>
      <c r="Y204" s="69">
        <v>6.8207448843999998</v>
      </c>
      <c r="Z204" s="69">
        <f t="shared" si="41"/>
        <v>6.9422263888</v>
      </c>
      <c r="AA204" s="70">
        <f t="shared" si="42"/>
        <v>8.3303444492000001</v>
      </c>
      <c r="AC204" s="71">
        <v>0.52416591217999997</v>
      </c>
      <c r="AD204" s="72">
        <v>0.45316181480000001</v>
      </c>
      <c r="AE204" s="72">
        <v>0.56863297136000002</v>
      </c>
      <c r="AF204" s="72">
        <v>0.51413177623999995</v>
      </c>
      <c r="AG204" s="72">
        <v>0.48549232309000001</v>
      </c>
      <c r="AH204" s="72">
        <f t="shared" si="43"/>
        <v>0.51413177623999995</v>
      </c>
      <c r="AI204" s="73">
        <f t="shared" si="44"/>
        <v>0.50911695953400005</v>
      </c>
      <c r="AK204" s="68">
        <v>0.44927663569999998</v>
      </c>
      <c r="AL204" s="69">
        <v>0.61395865086000001</v>
      </c>
      <c r="AM204" s="69">
        <v>0.43709547578000002</v>
      </c>
      <c r="AN204" s="69">
        <v>0.58664067983000001</v>
      </c>
      <c r="AO204" s="69">
        <v>0.62832090023999998</v>
      </c>
      <c r="AP204" s="69">
        <f t="shared" si="45"/>
        <v>0.62832090023999998</v>
      </c>
      <c r="AQ204" s="74">
        <f t="shared" si="46"/>
        <v>1</v>
      </c>
      <c r="AR204" s="70">
        <f t="shared" si="47"/>
        <v>0.5430584684819999</v>
      </c>
      <c r="AT204" s="68">
        <v>7.4804599264</v>
      </c>
      <c r="AU204" s="69">
        <v>10.340077977</v>
      </c>
      <c r="AV204" s="69">
        <v>7.8388249085000004</v>
      </c>
      <c r="AW204" s="69">
        <v>8.4648252819999996</v>
      </c>
      <c r="AX204" s="69">
        <v>9.0262280792999992</v>
      </c>
      <c r="AY204" s="69">
        <f t="shared" si="48"/>
        <v>8.4648252819999996</v>
      </c>
      <c r="AZ204" s="70">
        <f t="shared" si="49"/>
        <v>8.6300832346400007</v>
      </c>
      <c r="BB204" s="75"/>
      <c r="BC204" s="76">
        <v>1.0150392747000001</v>
      </c>
      <c r="BD204" s="76">
        <v>1.0094619878</v>
      </c>
      <c r="BE204" s="76">
        <v>1.3051243543</v>
      </c>
      <c r="BF204" s="76">
        <v>1.3875529324</v>
      </c>
      <c r="BG204" s="76">
        <f t="shared" si="50"/>
        <v>1.1600818145</v>
      </c>
      <c r="BH204" s="77">
        <f t="shared" si="51"/>
        <v>1.1792946373000002</v>
      </c>
    </row>
    <row r="205" spans="1:61" ht="15.5" x14ac:dyDescent="0.35">
      <c r="B205" s="46" t="s">
        <v>262</v>
      </c>
      <c r="C205" s="91" t="s">
        <v>636</v>
      </c>
      <c r="D205" s="85" t="s">
        <v>997</v>
      </c>
      <c r="E205" s="85" t="s">
        <v>1155</v>
      </c>
      <c r="F205" s="85" t="s">
        <v>1156</v>
      </c>
      <c r="G205" s="91" t="s">
        <v>1237</v>
      </c>
      <c r="H205" s="91" t="s">
        <v>1284</v>
      </c>
      <c r="I205" s="91" t="s">
        <v>445</v>
      </c>
      <c r="J205" s="92">
        <v>4707803.0625</v>
      </c>
      <c r="K205" s="92">
        <v>3315241.0625</v>
      </c>
      <c r="M205" s="50">
        <v>9.0647918255000004</v>
      </c>
      <c r="N205" s="51">
        <v>67.647257659000005</v>
      </c>
      <c r="O205" s="51">
        <v>40.976543802999998</v>
      </c>
      <c r="P205" s="51">
        <v>38.297299801999998</v>
      </c>
      <c r="Q205" s="51">
        <v>35.418485314999998</v>
      </c>
      <c r="R205" s="51">
        <f t="shared" si="39"/>
        <v>38.297299801999998</v>
      </c>
      <c r="S205" s="52">
        <f t="shared" si="40"/>
        <v>30.939280186375001</v>
      </c>
      <c r="U205" s="50">
        <v>8.0433043668999993</v>
      </c>
      <c r="V205" s="51">
        <v>9.0354243270999994</v>
      </c>
      <c r="W205" s="51">
        <v>5.6987057970999997</v>
      </c>
      <c r="X205" s="51">
        <v>6.0334517526000004</v>
      </c>
      <c r="Y205" s="51">
        <v>5.7068084083999997</v>
      </c>
      <c r="Z205" s="51">
        <f t="shared" si="41"/>
        <v>6.0334517526000004</v>
      </c>
      <c r="AA205" s="52">
        <f t="shared" si="42"/>
        <v>6.9035389304199999</v>
      </c>
      <c r="AC205" s="56">
        <v>0.29167678236</v>
      </c>
      <c r="AD205" s="57">
        <v>0.28533543819000001</v>
      </c>
      <c r="AE205" s="57">
        <v>0.43453107116</v>
      </c>
      <c r="AF205" s="57">
        <v>0.32164807267000001</v>
      </c>
      <c r="AG205" s="57">
        <v>0.33893077259999999</v>
      </c>
      <c r="AH205" s="57">
        <f t="shared" si="43"/>
        <v>0.32164807267000001</v>
      </c>
      <c r="AI205" s="58">
        <f t="shared" si="44"/>
        <v>0.33442442739599998</v>
      </c>
      <c r="AK205" s="50">
        <v>4.2198673657999999</v>
      </c>
      <c r="AL205" s="51">
        <v>4.3383581417999997</v>
      </c>
      <c r="AM205" s="51">
        <v>2.2692348304999999</v>
      </c>
      <c r="AN205" s="51">
        <v>3.2904458634</v>
      </c>
      <c r="AO205" s="51">
        <v>3.0431024928000001</v>
      </c>
      <c r="AP205" s="51">
        <f t="shared" si="45"/>
        <v>4.3383581417999997</v>
      </c>
      <c r="AQ205" s="60">
        <f t="shared" si="46"/>
        <v>0.7014410505854195</v>
      </c>
      <c r="AR205" s="52">
        <f t="shared" si="47"/>
        <v>3.4322017388600004</v>
      </c>
      <c r="AT205" s="50">
        <v>1.7835412616999999</v>
      </c>
      <c r="AU205" s="51">
        <v>1.7385442844000001</v>
      </c>
      <c r="AV205" s="51">
        <v>0.78559886765999998</v>
      </c>
      <c r="AW205" s="51">
        <v>1.1634780696</v>
      </c>
      <c r="AX205" s="51">
        <v>1.0760192269</v>
      </c>
      <c r="AY205" s="51">
        <f t="shared" si="48"/>
        <v>1.1634780696</v>
      </c>
      <c r="AZ205" s="52">
        <f t="shared" si="49"/>
        <v>1.3094363420519999</v>
      </c>
      <c r="BB205" s="64">
        <v>0.78857321475999997</v>
      </c>
      <c r="BC205" s="65">
        <v>0.91233764400999995</v>
      </c>
      <c r="BD205" s="65">
        <v>0.91432214308000004</v>
      </c>
      <c r="BE205" s="65">
        <v>0.91708504224999998</v>
      </c>
      <c r="BF205" s="65">
        <v>0.77431047392999997</v>
      </c>
      <c r="BG205" s="65">
        <f t="shared" si="50"/>
        <v>0.91233764400999995</v>
      </c>
      <c r="BH205" s="66">
        <f t="shared" si="51"/>
        <v>0.86132570360600003</v>
      </c>
    </row>
    <row r="206" spans="1:61" ht="15.5" x14ac:dyDescent="0.35">
      <c r="B206" s="67" t="s">
        <v>263</v>
      </c>
      <c r="C206" s="89" t="s">
        <v>637</v>
      </c>
      <c r="D206" s="84" t="s">
        <v>998</v>
      </c>
      <c r="E206" s="84" t="s">
        <v>1155</v>
      </c>
      <c r="F206" s="84" t="s">
        <v>1156</v>
      </c>
      <c r="G206" s="89" t="s">
        <v>1197</v>
      </c>
      <c r="H206" s="89" t="s">
        <v>1280</v>
      </c>
      <c r="I206" s="89" t="s">
        <v>56</v>
      </c>
      <c r="J206" s="90">
        <v>1188923.5508000001</v>
      </c>
      <c r="K206" s="90">
        <v>431330.55083999998</v>
      </c>
      <c r="M206" s="68">
        <v>-0.82466069228000005</v>
      </c>
      <c r="N206" s="69">
        <v>-0.48953964723999999</v>
      </c>
      <c r="O206" s="69">
        <v>-0.81389527877000001</v>
      </c>
      <c r="P206" s="69">
        <v>-8.5905440117000005</v>
      </c>
      <c r="Q206" s="69">
        <v>-7.1446108612000003</v>
      </c>
      <c r="R206" s="69">
        <f t="shared" si="39"/>
        <v>-0.82466069228000005</v>
      </c>
      <c r="S206" s="70" t="str">
        <f t="shared" si="40"/>
        <v>-x-</v>
      </c>
      <c r="U206" s="68">
        <v>62.878189990000003</v>
      </c>
      <c r="V206" s="69">
        <v>-11.629469157999999</v>
      </c>
      <c r="W206" s="69">
        <v>8.5508364960000005</v>
      </c>
      <c r="X206" s="69">
        <v>3.7045905860000001</v>
      </c>
      <c r="Y206" s="69">
        <v>3.4511969684000001</v>
      </c>
      <c r="Z206" s="69">
        <f t="shared" si="41"/>
        <v>3.7045905860000001</v>
      </c>
      <c r="AA206" s="70">
        <f t="shared" si="42"/>
        <v>5.2355413501333334</v>
      </c>
      <c r="AC206" s="71">
        <v>0.77362229173999997</v>
      </c>
      <c r="AD206" s="72">
        <v>0.75207263776</v>
      </c>
      <c r="AE206" s="72">
        <v>0.55857512779999996</v>
      </c>
      <c r="AF206" s="72">
        <v>0.60835142837</v>
      </c>
      <c r="AG206" s="72">
        <v>0.65128480438000003</v>
      </c>
      <c r="AH206" s="72">
        <f t="shared" si="43"/>
        <v>0.65128480438000003</v>
      </c>
      <c r="AI206" s="73">
        <f t="shared" si="44"/>
        <v>0.66878125800999999</v>
      </c>
      <c r="AK206" s="68">
        <v>0.82816753804999999</v>
      </c>
      <c r="AL206" s="69">
        <v>545.87614560999998</v>
      </c>
      <c r="AM206" s="69">
        <v>1.7746826512</v>
      </c>
      <c r="AN206" s="69">
        <v>2.3136624710000002</v>
      </c>
      <c r="AO206" s="69">
        <v>1.9242341343</v>
      </c>
      <c r="AP206" s="69">
        <f t="shared" si="45"/>
        <v>545.87614560999998</v>
      </c>
      <c r="AQ206" s="74">
        <f t="shared" si="46"/>
        <v>3.525037959205429E-3</v>
      </c>
      <c r="AR206" s="70">
        <f t="shared" si="47"/>
        <v>1.7101866986374998</v>
      </c>
      <c r="AT206" s="68">
        <v>0.15575499066000001</v>
      </c>
      <c r="AU206" s="69">
        <v>0.15486860760999999</v>
      </c>
      <c r="AV206" s="69">
        <v>0.18461487557</v>
      </c>
      <c r="AW206" s="69">
        <v>0.34740380651000002</v>
      </c>
      <c r="AX206" s="69">
        <v>0.28892989848</v>
      </c>
      <c r="AY206" s="69">
        <f t="shared" si="48"/>
        <v>0.18461487557</v>
      </c>
      <c r="AZ206" s="70">
        <f t="shared" si="49"/>
        <v>0.22631443576599999</v>
      </c>
      <c r="BB206" s="75">
        <v>2.4119889214999999</v>
      </c>
      <c r="BC206" s="76">
        <v>2.7138771346000001</v>
      </c>
      <c r="BD206" s="76">
        <v>2.5725545781000001</v>
      </c>
      <c r="BE206" s="76">
        <v>2.6819174438000002</v>
      </c>
      <c r="BF206" s="76">
        <v>2.3304262409000001</v>
      </c>
      <c r="BG206" s="76">
        <f t="shared" si="50"/>
        <v>2.5725545781000001</v>
      </c>
      <c r="BH206" s="77">
        <f t="shared" si="51"/>
        <v>2.5421528637799997</v>
      </c>
    </row>
    <row r="207" spans="1:61" ht="15.5" x14ac:dyDescent="0.35">
      <c r="B207" s="46" t="s">
        <v>264</v>
      </c>
      <c r="C207" s="91" t="s">
        <v>34</v>
      </c>
      <c r="D207" s="85" t="s">
        <v>999</v>
      </c>
      <c r="E207" s="85" t="s">
        <v>1155</v>
      </c>
      <c r="F207" s="85" t="s">
        <v>1156</v>
      </c>
      <c r="G207" s="91" t="s">
        <v>1197</v>
      </c>
      <c r="H207" s="91" t="s">
        <v>1280</v>
      </c>
      <c r="I207" s="91" t="s">
        <v>56</v>
      </c>
      <c r="J207" s="92">
        <v>11756394.48</v>
      </c>
      <c r="K207" s="92">
        <v>13279330.48</v>
      </c>
      <c r="M207" s="50">
        <v>15.476925974</v>
      </c>
      <c r="N207" s="51">
        <v>17.110371836999999</v>
      </c>
      <c r="O207" s="51">
        <v>10.650648609999999</v>
      </c>
      <c r="P207" s="51">
        <v>9.3388034406999996</v>
      </c>
      <c r="Q207" s="51">
        <v>9.3874068787000002</v>
      </c>
      <c r="R207" s="51">
        <f t="shared" si="39"/>
        <v>10.650648609999999</v>
      </c>
      <c r="S207" s="52">
        <f t="shared" si="40"/>
        <v>12.392831348079998</v>
      </c>
      <c r="U207" s="50">
        <v>7.6683460312999996</v>
      </c>
      <c r="V207" s="51">
        <v>7.7836953166000002</v>
      </c>
      <c r="W207" s="51">
        <v>4.3621976060999996</v>
      </c>
      <c r="X207" s="51">
        <v>3.7847130679999998</v>
      </c>
      <c r="Y207" s="51">
        <v>3.8069770908999998</v>
      </c>
      <c r="Z207" s="51">
        <f t="shared" si="41"/>
        <v>4.3621976060999996</v>
      </c>
      <c r="AA207" s="52">
        <f t="shared" si="42"/>
        <v>5.4811858225799996</v>
      </c>
      <c r="AC207" s="56">
        <v>0.10796670124</v>
      </c>
      <c r="AD207" s="57">
        <v>0.10374475314000001</v>
      </c>
      <c r="AE207" s="57">
        <v>6.9052442101000006E-2</v>
      </c>
      <c r="AF207" s="57">
        <v>2.7951609892999999E-2</v>
      </c>
      <c r="AG207" s="57">
        <v>2.7810914812000001E-2</v>
      </c>
      <c r="AH207" s="57">
        <f t="shared" si="43"/>
        <v>6.9052442101000006E-2</v>
      </c>
      <c r="AI207" s="58">
        <f t="shared" si="44"/>
        <v>6.7305284237199989E-2</v>
      </c>
      <c r="AK207" s="50">
        <v>1.9701070878</v>
      </c>
      <c r="AL207" s="51">
        <v>1.6568332099</v>
      </c>
      <c r="AM207" s="51">
        <v>1.1832404918999999</v>
      </c>
      <c r="AN207" s="51">
        <v>1.2634106285</v>
      </c>
      <c r="AO207" s="51">
        <v>1.2699859998</v>
      </c>
      <c r="AP207" s="51">
        <f t="shared" si="45"/>
        <v>1.9701070878</v>
      </c>
      <c r="AQ207" s="60">
        <f t="shared" si="46"/>
        <v>0.64462790254624247</v>
      </c>
      <c r="AR207" s="52">
        <f t="shared" si="47"/>
        <v>1.46871548358</v>
      </c>
      <c r="AT207" s="50">
        <v>1.5063974690999999</v>
      </c>
      <c r="AU207" s="51">
        <v>1.2239404539000001</v>
      </c>
      <c r="AV207" s="51">
        <v>0.88286001967000005</v>
      </c>
      <c r="AW207" s="51">
        <v>0.85991072189999995</v>
      </c>
      <c r="AX207" s="51">
        <v>0.86438609368999997</v>
      </c>
      <c r="AY207" s="51">
        <f t="shared" si="48"/>
        <v>0.88286001967000005</v>
      </c>
      <c r="AZ207" s="52">
        <f t="shared" si="49"/>
        <v>1.0674989516520001</v>
      </c>
      <c r="BB207" s="64">
        <v>1.1933171043999999</v>
      </c>
      <c r="BC207" s="65">
        <v>1.3156835947000001</v>
      </c>
      <c r="BD207" s="65">
        <v>1.3748413558999999</v>
      </c>
      <c r="BE207" s="65">
        <v>1.8659774676000001</v>
      </c>
      <c r="BF207" s="65">
        <v>1.7536733628000001</v>
      </c>
      <c r="BG207" s="65">
        <f t="shared" si="50"/>
        <v>1.3748413558999999</v>
      </c>
      <c r="BH207" s="66">
        <f t="shared" si="51"/>
        <v>1.5006985770799999</v>
      </c>
    </row>
    <row r="208" spans="1:61" ht="15.5" x14ac:dyDescent="0.35">
      <c r="B208" s="67" t="s">
        <v>265</v>
      </c>
      <c r="C208" s="89" t="s">
        <v>638</v>
      </c>
      <c r="D208" s="84" t="s">
        <v>1000</v>
      </c>
      <c r="E208" s="84" t="s">
        <v>1155</v>
      </c>
      <c r="F208" s="84" t="s">
        <v>1156</v>
      </c>
      <c r="G208" s="89" t="s">
        <v>1238</v>
      </c>
      <c r="H208" s="89" t="s">
        <v>420</v>
      </c>
      <c r="I208" s="89" t="s">
        <v>688</v>
      </c>
      <c r="J208" s="90">
        <v>164275.76</v>
      </c>
      <c r="K208" s="90">
        <v>242999.76</v>
      </c>
      <c r="M208" s="68">
        <v>21.037055819999999</v>
      </c>
      <c r="N208" s="69">
        <v>14.728214559</v>
      </c>
      <c r="O208" s="69">
        <v>11.076376936000001</v>
      </c>
      <c r="P208" s="69">
        <v>5.4050393700999999</v>
      </c>
      <c r="Q208" s="69">
        <v>5.4982297039999999</v>
      </c>
      <c r="R208" s="69">
        <f t="shared" si="39"/>
        <v>11.076376936000001</v>
      </c>
      <c r="S208" s="70">
        <f t="shared" si="40"/>
        <v>11.54898327782</v>
      </c>
      <c r="U208" s="68">
        <v>4.1526586725000003</v>
      </c>
      <c r="V208" s="69">
        <v>4.5176955059999999</v>
      </c>
      <c r="W208" s="69">
        <v>1.9411164057000001</v>
      </c>
      <c r="X208" s="69">
        <v>2.2963240375999998</v>
      </c>
      <c r="Y208" s="69">
        <v>2.3553768729</v>
      </c>
      <c r="Z208" s="69">
        <f t="shared" si="41"/>
        <v>2.3553768729</v>
      </c>
      <c r="AA208" s="70">
        <f t="shared" si="42"/>
        <v>3.0526342989400002</v>
      </c>
      <c r="AC208" s="71">
        <v>0</v>
      </c>
      <c r="AD208" s="72">
        <v>0</v>
      </c>
      <c r="AE208" s="72">
        <v>0</v>
      </c>
      <c r="AF208" s="72">
        <v>0</v>
      </c>
      <c r="AG208" s="72">
        <v>0</v>
      </c>
      <c r="AH208" s="72">
        <f t="shared" si="43"/>
        <v>0</v>
      </c>
      <c r="AI208" s="73">
        <f t="shared" si="44"/>
        <v>0</v>
      </c>
      <c r="AK208" s="68">
        <v>1.3118501368</v>
      </c>
      <c r="AL208" s="69">
        <v>1.6391276704</v>
      </c>
      <c r="AM208" s="69">
        <v>0.90533488667999995</v>
      </c>
      <c r="AN208" s="69">
        <v>1.0105467283</v>
      </c>
      <c r="AO208" s="69">
        <v>1.0279699476999999</v>
      </c>
      <c r="AP208" s="69">
        <f t="shared" si="45"/>
        <v>1.6391276704</v>
      </c>
      <c r="AQ208" s="74">
        <f t="shared" si="46"/>
        <v>0.62714452709418433</v>
      </c>
      <c r="AR208" s="70">
        <f t="shared" si="47"/>
        <v>1.1789658739760001</v>
      </c>
      <c r="AT208" s="68">
        <v>1.2904799069999999</v>
      </c>
      <c r="AU208" s="69">
        <v>1.8993140931000001</v>
      </c>
      <c r="AV208" s="69">
        <v>1.0706219976</v>
      </c>
      <c r="AW208" s="69">
        <v>1.1759548681000001</v>
      </c>
      <c r="AX208" s="69">
        <v>1.1962299520999999</v>
      </c>
      <c r="AY208" s="69">
        <f t="shared" si="48"/>
        <v>1.1962299520999999</v>
      </c>
      <c r="AZ208" s="70">
        <f t="shared" si="49"/>
        <v>1.3265201635800001</v>
      </c>
      <c r="BB208" s="75">
        <v>1.6340548722999999</v>
      </c>
      <c r="BC208" s="76">
        <v>1.6441235521999999</v>
      </c>
      <c r="BD208" s="76">
        <v>1.6218507627000001</v>
      </c>
      <c r="BE208" s="76">
        <v>1.8189666375</v>
      </c>
      <c r="BF208" s="76">
        <v>1.596355905</v>
      </c>
      <c r="BG208" s="76">
        <f t="shared" si="50"/>
        <v>1.6340548722999999</v>
      </c>
      <c r="BH208" s="77">
        <f t="shared" si="51"/>
        <v>1.66307034594</v>
      </c>
    </row>
    <row r="209" spans="2:60" ht="15.5" x14ac:dyDescent="0.35">
      <c r="B209" s="46" t="s">
        <v>266</v>
      </c>
      <c r="C209" s="91" t="s">
        <v>639</v>
      </c>
      <c r="D209" s="85" t="s">
        <v>1001</v>
      </c>
      <c r="E209" s="85" t="s">
        <v>1155</v>
      </c>
      <c r="F209" s="85" t="s">
        <v>1156</v>
      </c>
      <c r="G209" s="91" t="s">
        <v>1239</v>
      </c>
      <c r="H209" s="91" t="s">
        <v>1278</v>
      </c>
      <c r="I209" s="91" t="s">
        <v>689</v>
      </c>
      <c r="J209" s="92">
        <v>212779.39622</v>
      </c>
      <c r="K209" s="92">
        <v>35015.396220000002</v>
      </c>
      <c r="M209" s="50">
        <v>2.1153612712999998</v>
      </c>
      <c r="N209" s="51">
        <v>1.4743195415999999</v>
      </c>
      <c r="O209" s="51">
        <v>-1.5455126776999999</v>
      </c>
      <c r="P209" s="51">
        <v>-0.72972673436000002</v>
      </c>
      <c r="Q209" s="51">
        <v>-0.53999778343000004</v>
      </c>
      <c r="R209" s="51">
        <f t="shared" si="39"/>
        <v>-0.53999778343000004</v>
      </c>
      <c r="S209" s="52">
        <f t="shared" si="40"/>
        <v>1.7948404064499999</v>
      </c>
      <c r="U209" s="50">
        <v>-5.2756812537000002</v>
      </c>
      <c r="V209" s="51">
        <v>-9.1586693113000006</v>
      </c>
      <c r="W209" s="51">
        <v>7.0556344573000001</v>
      </c>
      <c r="X209" s="51">
        <v>-3.8625977732000001</v>
      </c>
      <c r="Y209" s="51">
        <v>-3.6617287548999999</v>
      </c>
      <c r="Z209" s="51">
        <f t="shared" si="41"/>
        <v>-3.8625977732000001</v>
      </c>
      <c r="AA209" s="52">
        <f t="shared" si="42"/>
        <v>7.0556344573000001</v>
      </c>
      <c r="AC209" s="56">
        <v>0.56550920240000002</v>
      </c>
      <c r="AD209" s="57">
        <v>0.61097616090999995</v>
      </c>
      <c r="AE209" s="57">
        <v>0.78330015653999996</v>
      </c>
      <c r="AF209" s="57">
        <v>0.79234749976999996</v>
      </c>
      <c r="AG209" s="57">
        <v>0.83573447956000002</v>
      </c>
      <c r="AH209" s="57">
        <f t="shared" si="43"/>
        <v>0.78330015653999996</v>
      </c>
      <c r="AI209" s="58">
        <f t="shared" si="44"/>
        <v>0.71757349983599994</v>
      </c>
      <c r="AK209" s="50">
        <v>0.63712263838000005</v>
      </c>
      <c r="AL209" s="51">
        <v>0.58124611444999996</v>
      </c>
      <c r="AM209" s="51">
        <v>0.35925891327999998</v>
      </c>
      <c r="AN209" s="51">
        <v>0.62693291257999995</v>
      </c>
      <c r="AO209" s="51">
        <v>0.46393035530999999</v>
      </c>
      <c r="AP209" s="51">
        <f t="shared" si="45"/>
        <v>0.63712263838000005</v>
      </c>
      <c r="AQ209" s="60">
        <f t="shared" si="46"/>
        <v>0.72816492047689141</v>
      </c>
      <c r="AR209" s="52">
        <f t="shared" si="47"/>
        <v>0.53369818679999992</v>
      </c>
      <c r="AT209" s="50">
        <v>1.0513761346999999</v>
      </c>
      <c r="AU209" s="51">
        <v>0.89976062715000005</v>
      </c>
      <c r="AV209" s="51">
        <v>0.39880796895999998</v>
      </c>
      <c r="AW209" s="51">
        <v>0.84358619832000004</v>
      </c>
      <c r="AX209" s="51">
        <v>0.62425378674999998</v>
      </c>
      <c r="AY209" s="51">
        <f t="shared" si="48"/>
        <v>0.84358619832000004</v>
      </c>
      <c r="AZ209" s="52">
        <f t="shared" si="49"/>
        <v>0.76355694317600009</v>
      </c>
      <c r="BB209" s="64">
        <v>1.8013244770000001</v>
      </c>
      <c r="BC209" s="65">
        <v>1.6865704206000001</v>
      </c>
      <c r="BD209" s="65">
        <v>1.6758105835999999</v>
      </c>
      <c r="BE209" s="65">
        <v>1.6606726153</v>
      </c>
      <c r="BF209" s="65">
        <v>1.331131442</v>
      </c>
      <c r="BG209" s="65">
        <f t="shared" si="50"/>
        <v>1.6758105835999999</v>
      </c>
      <c r="BH209" s="66">
        <f t="shared" si="51"/>
        <v>1.6311019077000002</v>
      </c>
    </row>
    <row r="210" spans="2:60" ht="15.5" x14ac:dyDescent="0.35">
      <c r="B210" s="67" t="s">
        <v>267</v>
      </c>
      <c r="C210" s="89" t="s">
        <v>640</v>
      </c>
      <c r="D210" s="84" t="s">
        <v>1002</v>
      </c>
      <c r="E210" s="84" t="s">
        <v>1155</v>
      </c>
      <c r="F210" s="84" t="s">
        <v>1156</v>
      </c>
      <c r="G210" s="89" t="s">
        <v>1185</v>
      </c>
      <c r="H210" s="89" t="s">
        <v>1285</v>
      </c>
      <c r="I210" s="89" t="s">
        <v>424</v>
      </c>
      <c r="J210" s="90">
        <v>1718964.8591</v>
      </c>
      <c r="K210" s="90">
        <v>2108153.8591</v>
      </c>
      <c r="M210" s="68">
        <v>136.38197915999999</v>
      </c>
      <c r="N210" s="69">
        <v>-48.108192864999999</v>
      </c>
      <c r="O210" s="69">
        <v>45.616693718000001</v>
      </c>
      <c r="P210" s="69">
        <v>-10.430429072000001</v>
      </c>
      <c r="Q210" s="69">
        <v>-9.3775923351999992</v>
      </c>
      <c r="R210" s="69">
        <f t="shared" si="39"/>
        <v>-9.3775923351999992</v>
      </c>
      <c r="S210" s="70">
        <f t="shared" si="40"/>
        <v>45.616693718000001</v>
      </c>
      <c r="U210" s="68">
        <v>18.263248685000001</v>
      </c>
      <c r="V210" s="69">
        <v>11.887568901</v>
      </c>
      <c r="W210" s="69">
        <v>5.6677313679000001</v>
      </c>
      <c r="X210" s="69">
        <v>-14.520504152999999</v>
      </c>
      <c r="Y210" s="69">
        <v>-12.763137308999999</v>
      </c>
      <c r="Z210" s="69">
        <f t="shared" si="41"/>
        <v>5.6677313679000001</v>
      </c>
      <c r="AA210" s="70">
        <f t="shared" si="42"/>
        <v>11.939516317966669</v>
      </c>
      <c r="AC210" s="71">
        <v>1.8335763051000001E-2</v>
      </c>
      <c r="AD210" s="72">
        <v>2.1386045358000001E-2</v>
      </c>
      <c r="AE210" s="72">
        <v>3.8601186508999998E-2</v>
      </c>
      <c r="AF210" s="72">
        <v>3.1183162810000001E-2</v>
      </c>
      <c r="AG210" s="72">
        <v>3.4563139616000001E-2</v>
      </c>
      <c r="AH210" s="72">
        <f t="shared" si="43"/>
        <v>3.1183162810000001E-2</v>
      </c>
      <c r="AI210" s="73">
        <f t="shared" si="44"/>
        <v>2.8813859468799996E-2</v>
      </c>
      <c r="AK210" s="68">
        <v>1.3897236492</v>
      </c>
      <c r="AL210" s="69">
        <v>1.2293303229000001</v>
      </c>
      <c r="AM210" s="69">
        <v>0.67508388305</v>
      </c>
      <c r="AN210" s="69">
        <v>0.95014056171000005</v>
      </c>
      <c r="AO210" s="69">
        <v>0.85423435477999998</v>
      </c>
      <c r="AP210" s="69">
        <f t="shared" si="45"/>
        <v>1.3897236492</v>
      </c>
      <c r="AQ210" s="74">
        <f t="shared" si="46"/>
        <v>0.61467929632754215</v>
      </c>
      <c r="AR210" s="70">
        <f t="shared" si="47"/>
        <v>1.0197025543280001</v>
      </c>
      <c r="AT210" s="68">
        <v>3.6276027756999998</v>
      </c>
      <c r="AU210" s="69">
        <v>2.7439498257000001</v>
      </c>
      <c r="AV210" s="69">
        <v>1.4048947577999999</v>
      </c>
      <c r="AW210" s="69">
        <v>1.5797724296</v>
      </c>
      <c r="AX210" s="69">
        <v>1.4203118321999999</v>
      </c>
      <c r="AY210" s="69">
        <f t="shared" si="48"/>
        <v>1.5797724296</v>
      </c>
      <c r="AZ210" s="70">
        <f t="shared" si="49"/>
        <v>2.1553063241999997</v>
      </c>
      <c r="BB210" s="75"/>
      <c r="BC210" s="76"/>
      <c r="BD210" s="76">
        <v>1.0281714686000001</v>
      </c>
      <c r="BE210" s="76">
        <v>1.5308298090000001</v>
      </c>
      <c r="BF210" s="76">
        <v>1.7501855699</v>
      </c>
      <c r="BG210" s="76">
        <f t="shared" si="50"/>
        <v>1.5308298090000001</v>
      </c>
      <c r="BH210" s="77">
        <f t="shared" si="51"/>
        <v>1.4363956158333335</v>
      </c>
    </row>
    <row r="211" spans="2:60" ht="15.5" x14ac:dyDescent="0.35">
      <c r="B211" s="46" t="s">
        <v>268</v>
      </c>
      <c r="C211" s="91" t="s">
        <v>50</v>
      </c>
      <c r="D211" s="85" t="s">
        <v>1003</v>
      </c>
      <c r="E211" s="85" t="s">
        <v>1155</v>
      </c>
      <c r="F211" s="85" t="s">
        <v>1156</v>
      </c>
      <c r="G211" s="91" t="s">
        <v>1196</v>
      </c>
      <c r="H211" s="91" t="s">
        <v>1282</v>
      </c>
      <c r="I211" s="91" t="s">
        <v>48</v>
      </c>
      <c r="J211" s="92">
        <v>7504104.0865000002</v>
      </c>
      <c r="K211" s="92">
        <v>7988829.0865000002</v>
      </c>
      <c r="M211" s="50">
        <v>25.022720847999999</v>
      </c>
      <c r="N211" s="51">
        <v>14.617034904</v>
      </c>
      <c r="O211" s="51">
        <v>10.421095287</v>
      </c>
      <c r="P211" s="51">
        <v>12.176001793999999</v>
      </c>
      <c r="Q211" s="51">
        <v>12.104856541</v>
      </c>
      <c r="R211" s="51">
        <f t="shared" si="39"/>
        <v>12.176001793999999</v>
      </c>
      <c r="S211" s="52">
        <f t="shared" si="40"/>
        <v>14.8683418748</v>
      </c>
      <c r="U211" s="50">
        <v>15.111926274</v>
      </c>
      <c r="V211" s="51">
        <v>8.9846652975999994</v>
      </c>
      <c r="W211" s="51">
        <v>5.7924944924000004</v>
      </c>
      <c r="X211" s="51">
        <v>6.8441277832000003</v>
      </c>
      <c r="Y211" s="51">
        <v>6.8015699285000002</v>
      </c>
      <c r="Z211" s="51">
        <f t="shared" si="41"/>
        <v>6.8441277832000003</v>
      </c>
      <c r="AA211" s="52">
        <f t="shared" si="42"/>
        <v>8.7069567551400002</v>
      </c>
      <c r="AC211" s="56">
        <v>0.15600907434</v>
      </c>
      <c r="AD211" s="57">
        <v>0.14317845972000001</v>
      </c>
      <c r="AE211" s="57">
        <v>0.26228658629000001</v>
      </c>
      <c r="AF211" s="57">
        <v>0.15016950945999999</v>
      </c>
      <c r="AG211" s="57">
        <v>0.15091891553</v>
      </c>
      <c r="AH211" s="57">
        <f t="shared" si="43"/>
        <v>0.15091891553</v>
      </c>
      <c r="AI211" s="58">
        <f t="shared" si="44"/>
        <v>0.172512509068</v>
      </c>
      <c r="AK211" s="50">
        <v>1.7954778562</v>
      </c>
      <c r="AL211" s="51">
        <v>1.7084488162</v>
      </c>
      <c r="AM211" s="51">
        <v>0.84037800909000004</v>
      </c>
      <c r="AN211" s="51">
        <v>0.97543393075999996</v>
      </c>
      <c r="AO211" s="51">
        <v>0.96973440028000002</v>
      </c>
      <c r="AP211" s="51">
        <f t="shared" si="45"/>
        <v>1.7954778562</v>
      </c>
      <c r="AQ211" s="60">
        <f t="shared" si="46"/>
        <v>0.54009822339573332</v>
      </c>
      <c r="AR211" s="52">
        <f t="shared" si="47"/>
        <v>1.2578946025059998</v>
      </c>
      <c r="AT211" s="50">
        <v>1.190312842</v>
      </c>
      <c r="AU211" s="51">
        <v>1.1982611645000001</v>
      </c>
      <c r="AV211" s="51">
        <v>0.69663686198999997</v>
      </c>
      <c r="AW211" s="51">
        <v>0.76971458967999995</v>
      </c>
      <c r="AX211" s="51">
        <v>0.76521709206999999</v>
      </c>
      <c r="AY211" s="51">
        <f t="shared" si="48"/>
        <v>0.76971458967999995</v>
      </c>
      <c r="AZ211" s="52">
        <f t="shared" si="49"/>
        <v>0.92402851004799991</v>
      </c>
      <c r="BB211" s="64">
        <v>0.77868460778000004</v>
      </c>
      <c r="BC211" s="65">
        <v>0.88634063930999996</v>
      </c>
      <c r="BD211" s="65">
        <v>0.87570278963000003</v>
      </c>
      <c r="BE211" s="65">
        <v>0.98338735322000004</v>
      </c>
      <c r="BF211" s="65">
        <v>0.86801220399000001</v>
      </c>
      <c r="BG211" s="65">
        <f t="shared" si="50"/>
        <v>0.87570278963000003</v>
      </c>
      <c r="BH211" s="66">
        <f t="shared" si="51"/>
        <v>0.87842551878599995</v>
      </c>
    </row>
    <row r="212" spans="2:60" ht="15.5" x14ac:dyDescent="0.35">
      <c r="B212" s="67" t="s">
        <v>269</v>
      </c>
      <c r="C212" s="89" t="s">
        <v>35</v>
      </c>
      <c r="D212" s="84" t="s">
        <v>1004</v>
      </c>
      <c r="E212" s="84" t="s">
        <v>1155</v>
      </c>
      <c r="F212" s="84" t="s">
        <v>1156</v>
      </c>
      <c r="G212" s="89" t="s">
        <v>1175</v>
      </c>
      <c r="H212" s="89" t="s">
        <v>1280</v>
      </c>
      <c r="I212" s="89" t="s">
        <v>36</v>
      </c>
      <c r="J212" s="90">
        <v>9105584.4879999999</v>
      </c>
      <c r="K212" s="90">
        <v>6196812.4879999999</v>
      </c>
      <c r="M212" s="68">
        <v>-36.630805115000001</v>
      </c>
      <c r="N212" s="69">
        <v>-14.745546516999999</v>
      </c>
      <c r="O212" s="69">
        <v>10.577687603999999</v>
      </c>
      <c r="P212" s="69">
        <v>33.811885883000002</v>
      </c>
      <c r="Q212" s="69">
        <v>30.256721148</v>
      </c>
      <c r="R212" s="69">
        <f t="shared" si="39"/>
        <v>10.577687603999999</v>
      </c>
      <c r="S212" s="70">
        <f t="shared" si="40"/>
        <v>24.882098211666669</v>
      </c>
      <c r="U212" s="68">
        <v>11.719363438</v>
      </c>
      <c r="V212" s="69">
        <v>21.178719949000001</v>
      </c>
      <c r="W212" s="69">
        <v>2.4869325889999998</v>
      </c>
      <c r="X212" s="69">
        <v>3.0697056489999999</v>
      </c>
      <c r="Y212" s="69">
        <v>2.8424129109999998</v>
      </c>
      <c r="Z212" s="69">
        <f t="shared" si="41"/>
        <v>3.0697056489999999</v>
      </c>
      <c r="AA212" s="70">
        <f t="shared" si="42"/>
        <v>8.2594269071999982</v>
      </c>
      <c r="AC212" s="71">
        <v>0.27982443796000001</v>
      </c>
      <c r="AD212" s="72">
        <v>0.33723351665000001</v>
      </c>
      <c r="AE212" s="72">
        <v>0.48920459478</v>
      </c>
      <c r="AF212" s="72">
        <v>0.41657583298</v>
      </c>
      <c r="AG212" s="72">
        <v>0.44380049733999999</v>
      </c>
      <c r="AH212" s="72">
        <f t="shared" si="43"/>
        <v>0.41657583298</v>
      </c>
      <c r="AI212" s="73">
        <f t="shared" si="44"/>
        <v>0.39332777594200002</v>
      </c>
      <c r="AK212" s="68">
        <v>1.7181052944999999</v>
      </c>
      <c r="AL212" s="69">
        <v>1.5040296638999999</v>
      </c>
      <c r="AM212" s="69">
        <v>0.42267697633000001</v>
      </c>
      <c r="AN212" s="69">
        <v>0.61402017509999995</v>
      </c>
      <c r="AO212" s="69">
        <v>0.54945876965999996</v>
      </c>
      <c r="AP212" s="69">
        <f t="shared" si="45"/>
        <v>1.7181052944999999</v>
      </c>
      <c r="AQ212" s="74">
        <f t="shared" si="46"/>
        <v>0.31980506166818051</v>
      </c>
      <c r="AR212" s="70">
        <f t="shared" si="47"/>
        <v>0.96165817589800007</v>
      </c>
      <c r="AT212" s="68">
        <v>0.49003606</v>
      </c>
      <c r="AU212" s="69">
        <v>0.39266114748999997</v>
      </c>
      <c r="AV212" s="69">
        <v>0.12477995067</v>
      </c>
      <c r="AW212" s="69">
        <v>0.17874438966</v>
      </c>
      <c r="AX212" s="69">
        <v>0.15995023684000001</v>
      </c>
      <c r="AY212" s="69">
        <f t="shared" si="48"/>
        <v>0.17874438966</v>
      </c>
      <c r="AZ212" s="70">
        <f t="shared" si="49"/>
        <v>0.26923435693200004</v>
      </c>
      <c r="BB212" s="75">
        <v>1.1114190449000001</v>
      </c>
      <c r="BC212" s="76">
        <v>1.4092702029999999</v>
      </c>
      <c r="BD212" s="76">
        <v>1.4785017197000001</v>
      </c>
      <c r="BE212" s="76">
        <v>2.8309834499000002</v>
      </c>
      <c r="BF212" s="76">
        <v>2.8996281689000001</v>
      </c>
      <c r="BG212" s="76">
        <f t="shared" si="50"/>
        <v>1.4785017197000001</v>
      </c>
      <c r="BH212" s="77">
        <f t="shared" si="51"/>
        <v>1.9459605172800001</v>
      </c>
    </row>
    <row r="213" spans="2:60" ht="15.5" x14ac:dyDescent="0.35">
      <c r="B213" s="46" t="s">
        <v>270</v>
      </c>
      <c r="C213" s="91" t="s">
        <v>641</v>
      </c>
      <c r="D213" s="85" t="s">
        <v>1005</v>
      </c>
      <c r="E213" s="85" t="s">
        <v>1155</v>
      </c>
      <c r="F213" s="85" t="s">
        <v>1156</v>
      </c>
      <c r="G213" s="91" t="s">
        <v>1239</v>
      </c>
      <c r="H213" s="91" t="s">
        <v>1278</v>
      </c>
      <c r="I213" s="91" t="s">
        <v>690</v>
      </c>
      <c r="J213" s="92">
        <v>532108.92168000003</v>
      </c>
      <c r="K213" s="92">
        <v>35508.921679999999</v>
      </c>
      <c r="M213" s="50">
        <v>0.26421037801000002</v>
      </c>
      <c r="N213" s="51">
        <v>2.2591335389</v>
      </c>
      <c r="O213" s="51">
        <v>-1.1114338877000001</v>
      </c>
      <c r="P213" s="51">
        <v>0.72257032194000004</v>
      </c>
      <c r="Q213" s="51">
        <v>0.73943029611</v>
      </c>
      <c r="R213" s="51">
        <f t="shared" si="39"/>
        <v>0.72257032194000004</v>
      </c>
      <c r="S213" s="52">
        <f t="shared" si="40"/>
        <v>0.99633613374000007</v>
      </c>
      <c r="U213" s="50">
        <v>5.0117631778999998</v>
      </c>
      <c r="V213" s="51">
        <v>6.0044022082000001</v>
      </c>
      <c r="W213" s="51">
        <v>7.3703425197000003</v>
      </c>
      <c r="X213" s="51">
        <v>5.5459793109</v>
      </c>
      <c r="Y213" s="51">
        <v>5.5544308570999998</v>
      </c>
      <c r="Z213" s="51">
        <f t="shared" si="41"/>
        <v>5.5544308570999998</v>
      </c>
      <c r="AA213" s="52">
        <f t="shared" si="42"/>
        <v>5.8973836147599998</v>
      </c>
      <c r="AC213" s="56">
        <v>0.91029527119999998</v>
      </c>
      <c r="AD213" s="57">
        <v>0.88860668354000005</v>
      </c>
      <c r="AE213" s="57">
        <v>0.93197461828000006</v>
      </c>
      <c r="AF213" s="57">
        <v>0.93901005141000005</v>
      </c>
      <c r="AG213" s="57">
        <v>0.93767564632</v>
      </c>
      <c r="AH213" s="57">
        <f t="shared" si="43"/>
        <v>0.93197461828000006</v>
      </c>
      <c r="AI213" s="58">
        <f t="shared" si="44"/>
        <v>0.92151245414999994</v>
      </c>
      <c r="AK213" s="50">
        <v>9.4612547874999997</v>
      </c>
      <c r="AL213" s="51">
        <v>1.8770247352</v>
      </c>
      <c r="AM213" s="51">
        <v>83.558524195000004</v>
      </c>
      <c r="AN213" s="51">
        <v>0.73876965658000004</v>
      </c>
      <c r="AO213" s="51">
        <v>0.75600761524000004</v>
      </c>
      <c r="AP213" s="51">
        <f t="shared" si="45"/>
        <v>83.558524195000004</v>
      </c>
      <c r="AQ213" s="60">
        <f t="shared" si="46"/>
        <v>9.0476420272300375E-3</v>
      </c>
      <c r="AR213" s="52">
        <f t="shared" si="47"/>
        <v>3.2082641986299998</v>
      </c>
      <c r="AT213" s="50">
        <v>6.7202621584999997E-2</v>
      </c>
      <c r="AU213" s="51">
        <v>8.2895919368000004E-2</v>
      </c>
      <c r="AV213" s="51">
        <v>4.8740518713000003E-2</v>
      </c>
      <c r="AW213" s="51">
        <v>3.2624117155999999E-2</v>
      </c>
      <c r="AX213" s="51">
        <v>3.3385346555999999E-2</v>
      </c>
      <c r="AY213" s="51">
        <f t="shared" si="48"/>
        <v>4.8740518713000003E-2</v>
      </c>
      <c r="AZ213" s="52">
        <f t="shared" si="49"/>
        <v>5.2969704675600006E-2</v>
      </c>
      <c r="BB213" s="64">
        <v>1.5327476144000001</v>
      </c>
      <c r="BC213" s="65">
        <v>1.4065120093000001</v>
      </c>
      <c r="BD213" s="65">
        <v>1.2849915627999999</v>
      </c>
      <c r="BE213" s="65">
        <v>1.0287940922000001</v>
      </c>
      <c r="BF213" s="65">
        <v>0.83763133528</v>
      </c>
      <c r="BG213" s="65">
        <f t="shared" si="50"/>
        <v>1.2849915627999999</v>
      </c>
      <c r="BH213" s="66">
        <f t="shared" si="51"/>
        <v>1.2181353227960001</v>
      </c>
    </row>
    <row r="214" spans="2:60" ht="15.5" x14ac:dyDescent="0.35">
      <c r="B214" s="67" t="s">
        <v>271</v>
      </c>
      <c r="C214" s="89" t="s">
        <v>642</v>
      </c>
      <c r="D214" s="84" t="s">
        <v>1006</v>
      </c>
      <c r="E214" s="84" t="s">
        <v>1155</v>
      </c>
      <c r="F214" s="84" t="s">
        <v>1156</v>
      </c>
      <c r="G214" s="89" t="s">
        <v>1240</v>
      </c>
      <c r="H214" s="89" t="s">
        <v>1286</v>
      </c>
      <c r="I214" s="89" t="s">
        <v>442</v>
      </c>
      <c r="J214" s="90">
        <v>9421080.8672000002</v>
      </c>
      <c r="K214" s="90">
        <v>7814862.8673</v>
      </c>
      <c r="M214" s="68">
        <v>5.9239537181999999</v>
      </c>
      <c r="N214" s="69">
        <v>8.1295580941000001</v>
      </c>
      <c r="O214" s="69">
        <v>6.9506606175999996</v>
      </c>
      <c r="P214" s="69">
        <v>6.0494998511000002</v>
      </c>
      <c r="Q214" s="69">
        <v>6.3117809408000003</v>
      </c>
      <c r="R214" s="69">
        <f t="shared" si="39"/>
        <v>6.3117809408000003</v>
      </c>
      <c r="S214" s="70">
        <f t="shared" si="40"/>
        <v>6.6730906443599993</v>
      </c>
      <c r="U214" s="68">
        <v>9.7326509231999996</v>
      </c>
      <c r="V214" s="69">
        <v>7.4637581240999999</v>
      </c>
      <c r="W214" s="69">
        <v>5.4185782217999998</v>
      </c>
      <c r="X214" s="69">
        <v>5.8670793118000004</v>
      </c>
      <c r="Y214" s="69">
        <v>6.0823900580999997</v>
      </c>
      <c r="Z214" s="69">
        <f t="shared" si="41"/>
        <v>6.0823900580999997</v>
      </c>
      <c r="AA214" s="70">
        <f t="shared" si="42"/>
        <v>6.9128913277999997</v>
      </c>
      <c r="AC214" s="71">
        <v>0.48500826723000001</v>
      </c>
      <c r="AD214" s="72">
        <v>0.28259923608999998</v>
      </c>
      <c r="AE214" s="72">
        <v>0.30012074223000001</v>
      </c>
      <c r="AF214" s="72">
        <v>0.33583297027999998</v>
      </c>
      <c r="AG214" s="72">
        <v>0.30169546133000003</v>
      </c>
      <c r="AH214" s="72">
        <f t="shared" si="43"/>
        <v>0.30169546133000003</v>
      </c>
      <c r="AI214" s="73">
        <f t="shared" si="44"/>
        <v>0.34105133543200006</v>
      </c>
      <c r="AK214" s="68">
        <v>0.84155963700000003</v>
      </c>
      <c r="AL214" s="69">
        <v>1.8720518103999999</v>
      </c>
      <c r="AM214" s="69">
        <v>2.0638572695000001</v>
      </c>
      <c r="AN214" s="69">
        <v>1.932573783</v>
      </c>
      <c r="AO214" s="69">
        <v>1.9408898182000001</v>
      </c>
      <c r="AP214" s="69">
        <f t="shared" si="45"/>
        <v>2.0638572695000001</v>
      </c>
      <c r="AQ214" s="74">
        <f t="shared" si="46"/>
        <v>0.94041862626973682</v>
      </c>
      <c r="AR214" s="70">
        <f t="shared" si="47"/>
        <v>1.7301864636200002</v>
      </c>
      <c r="AT214" s="68">
        <v>0.49126998066999999</v>
      </c>
      <c r="AU214" s="69">
        <v>0.99278700837</v>
      </c>
      <c r="AV214" s="69">
        <v>0.97057051508000003</v>
      </c>
      <c r="AW214" s="69">
        <v>0.81706987293</v>
      </c>
      <c r="AX214" s="69">
        <v>0.87154529276000003</v>
      </c>
      <c r="AY214" s="69">
        <f t="shared" si="48"/>
        <v>0.87154529276000003</v>
      </c>
      <c r="AZ214" s="70">
        <f t="shared" si="49"/>
        <v>0.828648533962</v>
      </c>
      <c r="BB214" s="75">
        <v>1.2146075126</v>
      </c>
      <c r="BC214" s="76">
        <v>1.2123291168000001</v>
      </c>
      <c r="BD214" s="76">
        <v>1.2184329836000001</v>
      </c>
      <c r="BE214" s="76">
        <v>0.73239796546000002</v>
      </c>
      <c r="BF214" s="76">
        <v>0.68921855955</v>
      </c>
      <c r="BG214" s="76">
        <f t="shared" si="50"/>
        <v>1.2123291168000001</v>
      </c>
      <c r="BH214" s="77">
        <f t="shared" si="51"/>
        <v>1.013397227602</v>
      </c>
    </row>
    <row r="215" spans="2:60" ht="15.5" x14ac:dyDescent="0.35">
      <c r="B215" s="46" t="s">
        <v>272</v>
      </c>
      <c r="C215" s="91" t="s">
        <v>643</v>
      </c>
      <c r="D215" s="85" t="s">
        <v>1007</v>
      </c>
      <c r="E215" s="85" t="s">
        <v>1155</v>
      </c>
      <c r="F215" s="85" t="s">
        <v>1156</v>
      </c>
      <c r="G215" s="91" t="s">
        <v>1241</v>
      </c>
      <c r="H215" s="91" t="s">
        <v>1282</v>
      </c>
      <c r="I215" s="91" t="s">
        <v>14</v>
      </c>
      <c r="J215" s="92">
        <v>77537909.944000006</v>
      </c>
      <c r="K215" s="92">
        <v>25234489.943999998</v>
      </c>
      <c r="M215" s="50">
        <v>1.3801271685000001</v>
      </c>
      <c r="N215" s="51">
        <v>-4.6257527333999997</v>
      </c>
      <c r="O215" s="51">
        <v>5.5411519516999999</v>
      </c>
      <c r="P215" s="51">
        <v>56.493502501000002</v>
      </c>
      <c r="Q215" s="51">
        <v>50.895047298000001</v>
      </c>
      <c r="R215" s="51">
        <f t="shared" si="39"/>
        <v>5.5411519516999999</v>
      </c>
      <c r="S215" s="52">
        <f t="shared" si="40"/>
        <v>3.4606395600999997</v>
      </c>
      <c r="U215" s="50">
        <v>4.5249929044000003</v>
      </c>
      <c r="V215" s="51">
        <v>7.7169396750999999</v>
      </c>
      <c r="W215" s="51">
        <v>5.7376424900999998</v>
      </c>
      <c r="X215" s="51">
        <v>6.2803242601000004</v>
      </c>
      <c r="Y215" s="51">
        <v>6.0529090300000004</v>
      </c>
      <c r="Z215" s="51">
        <f t="shared" si="41"/>
        <v>6.0529090300000004</v>
      </c>
      <c r="AA215" s="52">
        <f t="shared" si="42"/>
        <v>6.0625616719400002</v>
      </c>
      <c r="AC215" s="56">
        <v>0.91860900746999996</v>
      </c>
      <c r="AD215" s="57">
        <v>0.86099569519999997</v>
      </c>
      <c r="AE215" s="57">
        <v>0.81461497143999995</v>
      </c>
      <c r="AF215" s="57">
        <v>0.72595090894000003</v>
      </c>
      <c r="AG215" s="57">
        <v>0.74714225181000005</v>
      </c>
      <c r="AH215" s="57">
        <f t="shared" si="43"/>
        <v>0.81461497143999995</v>
      </c>
      <c r="AI215" s="58">
        <f t="shared" si="44"/>
        <v>0.81346256697199981</v>
      </c>
      <c r="AK215" s="50">
        <v>1.0304211110999999</v>
      </c>
      <c r="AL215" s="51">
        <v>1.1809989725000001</v>
      </c>
      <c r="AM215" s="51">
        <v>5.3199780669000001</v>
      </c>
      <c r="AN215" s="51">
        <v>2.4867591929000001</v>
      </c>
      <c r="AO215" s="51">
        <v>2.2403235972000002</v>
      </c>
      <c r="AP215" s="51">
        <f t="shared" si="45"/>
        <v>5.3199780669000001</v>
      </c>
      <c r="AQ215" s="60">
        <f t="shared" si="46"/>
        <v>0.42111519427850896</v>
      </c>
      <c r="AR215" s="52">
        <f t="shared" si="47"/>
        <v>2.4516961881200001</v>
      </c>
      <c r="AT215" s="50">
        <v>4.4012067165000002E-2</v>
      </c>
      <c r="AU215" s="51">
        <v>5.3100606193999998E-2</v>
      </c>
      <c r="AV215" s="51">
        <v>0.1040550982</v>
      </c>
      <c r="AW215" s="51">
        <v>0.12342776648000001</v>
      </c>
      <c r="AX215" s="51">
        <v>0.11119618601</v>
      </c>
      <c r="AY215" s="51">
        <f t="shared" si="48"/>
        <v>0.1040550982</v>
      </c>
      <c r="AZ215" s="52">
        <f t="shared" si="49"/>
        <v>8.7158344809800004E-2</v>
      </c>
      <c r="BB215" s="64">
        <v>0.69276480214000002</v>
      </c>
      <c r="BC215" s="65">
        <v>0.84593727817999997</v>
      </c>
      <c r="BD215" s="65">
        <v>0.83980481468000001</v>
      </c>
      <c r="BE215" s="65">
        <v>1.0424451545</v>
      </c>
      <c r="BF215" s="65">
        <v>0.89204134163000004</v>
      </c>
      <c r="BG215" s="65">
        <f t="shared" si="50"/>
        <v>0.84593727817999997</v>
      </c>
      <c r="BH215" s="66">
        <f t="shared" si="51"/>
        <v>0.862598678226</v>
      </c>
    </row>
    <row r="216" spans="2:60" ht="15.5" x14ac:dyDescent="0.35">
      <c r="B216" s="67" t="s">
        <v>273</v>
      </c>
      <c r="C216" s="89" t="s">
        <v>644</v>
      </c>
      <c r="D216" s="84" t="s">
        <v>1008</v>
      </c>
      <c r="E216" s="84" t="s">
        <v>1155</v>
      </c>
      <c r="F216" s="84" t="s">
        <v>1156</v>
      </c>
      <c r="G216" s="89" t="s">
        <v>1223</v>
      </c>
      <c r="H216" s="89" t="s">
        <v>420</v>
      </c>
      <c r="I216" s="89" t="s">
        <v>422</v>
      </c>
      <c r="J216" s="90">
        <v>2653311.2442000001</v>
      </c>
      <c r="K216" s="90">
        <v>1863229.2442000001</v>
      </c>
      <c r="M216" s="68">
        <v>26.63245594</v>
      </c>
      <c r="N216" s="69">
        <v>26.660726473</v>
      </c>
      <c r="O216" s="69">
        <v>-4.0057113925000003</v>
      </c>
      <c r="P216" s="69">
        <v>16.036849893999999</v>
      </c>
      <c r="Q216" s="69">
        <v>17.103940667</v>
      </c>
      <c r="R216" s="69">
        <f t="shared" si="39"/>
        <v>17.103940667</v>
      </c>
      <c r="S216" s="70">
        <f t="shared" si="40"/>
        <v>21.6084932435</v>
      </c>
      <c r="U216" s="68">
        <v>8.5625436718000003</v>
      </c>
      <c r="V216" s="69">
        <v>8.0380311015999997</v>
      </c>
      <c r="W216" s="69">
        <v>-8.8999011798000005</v>
      </c>
      <c r="X216" s="69">
        <v>5.4580534721999996</v>
      </c>
      <c r="Y216" s="69">
        <v>5.7081325307000004</v>
      </c>
      <c r="Z216" s="69">
        <f t="shared" si="41"/>
        <v>5.7081325307000004</v>
      </c>
      <c r="AA216" s="70">
        <f t="shared" si="42"/>
        <v>6.9416901940749991</v>
      </c>
      <c r="AC216" s="71">
        <v>0.30400890113000001</v>
      </c>
      <c r="AD216" s="72">
        <v>0.28231393685</v>
      </c>
      <c r="AE216" s="72">
        <v>0.53375343533999997</v>
      </c>
      <c r="AF216" s="72">
        <v>0.44530279901000003</v>
      </c>
      <c r="AG216" s="72">
        <v>0.42945193857000002</v>
      </c>
      <c r="AH216" s="72">
        <f t="shared" si="43"/>
        <v>0.42945193857000002</v>
      </c>
      <c r="AI216" s="73">
        <f t="shared" si="44"/>
        <v>0.39896620218000001</v>
      </c>
      <c r="AK216" s="68">
        <v>1.7029665484000001</v>
      </c>
      <c r="AL216" s="69">
        <v>1.9273660464</v>
      </c>
      <c r="AM216" s="69">
        <v>0.85813722189999997</v>
      </c>
      <c r="AN216" s="69">
        <v>1.1928981292</v>
      </c>
      <c r="AO216" s="69">
        <v>1.27227348</v>
      </c>
      <c r="AP216" s="69">
        <f t="shared" si="45"/>
        <v>1.9273660464</v>
      </c>
      <c r="AQ216" s="74">
        <f t="shared" si="46"/>
        <v>0.66010993727755851</v>
      </c>
      <c r="AR216" s="70">
        <f t="shared" si="47"/>
        <v>1.39072828518</v>
      </c>
      <c r="AT216" s="68">
        <v>1.5634634004000001</v>
      </c>
      <c r="AU216" s="69">
        <v>1.4582043253000001</v>
      </c>
      <c r="AV216" s="69">
        <v>0.60902621502999998</v>
      </c>
      <c r="AW216" s="69">
        <v>0.81472005676000003</v>
      </c>
      <c r="AX216" s="69">
        <v>0.86893146738000004</v>
      </c>
      <c r="AY216" s="69">
        <f t="shared" si="48"/>
        <v>0.86893146738000004</v>
      </c>
      <c r="AZ216" s="70">
        <f t="shared" si="49"/>
        <v>1.0628690929740001</v>
      </c>
      <c r="BB216" s="75"/>
      <c r="BC216" s="76"/>
      <c r="BD216" s="76"/>
      <c r="BE216" s="76">
        <v>1.6338453548</v>
      </c>
      <c r="BF216" s="76">
        <v>1.5963495935000001</v>
      </c>
      <c r="BG216" s="76">
        <f t="shared" si="50"/>
        <v>1.6150974741500002</v>
      </c>
      <c r="BH216" s="77">
        <f t="shared" si="51"/>
        <v>1.6150974741500002</v>
      </c>
    </row>
    <row r="217" spans="2:60" ht="15.5" x14ac:dyDescent="0.35">
      <c r="B217" s="46" t="s">
        <v>274</v>
      </c>
      <c r="C217" s="91" t="s">
        <v>645</v>
      </c>
      <c r="D217" s="85" t="s">
        <v>1009</v>
      </c>
      <c r="E217" s="85" t="s">
        <v>1155</v>
      </c>
      <c r="F217" s="85" t="s">
        <v>1156</v>
      </c>
      <c r="G217" s="91" t="s">
        <v>1242</v>
      </c>
      <c r="H217" s="91" t="s">
        <v>1291</v>
      </c>
      <c r="I217" s="91" t="s">
        <v>24</v>
      </c>
      <c r="J217" s="92"/>
      <c r="K217" s="92"/>
      <c r="M217" s="50"/>
      <c r="N217" s="51"/>
      <c r="O217" s="51">
        <v>90.792874396000002</v>
      </c>
      <c r="P217" s="51"/>
      <c r="Q217" s="51"/>
      <c r="R217" s="51">
        <f t="shared" si="39"/>
        <v>90.792874396000002</v>
      </c>
      <c r="S217" s="52" t="str">
        <f t="shared" si="40"/>
        <v>-x-</v>
      </c>
      <c r="U217" s="50">
        <v>20.056812762</v>
      </c>
      <c r="V217" s="51"/>
      <c r="W217" s="51">
        <v>8.5046395008999998</v>
      </c>
      <c r="X217" s="51">
        <v>34.000078801999997</v>
      </c>
      <c r="Y217" s="51"/>
      <c r="Z217" s="51">
        <f t="shared" si="41"/>
        <v>20.056812762</v>
      </c>
      <c r="AA217" s="52">
        <f t="shared" si="42"/>
        <v>20.8538436883</v>
      </c>
      <c r="AC217" s="56">
        <v>0.34528527929000002</v>
      </c>
      <c r="AD217" s="57"/>
      <c r="AE217" s="57">
        <v>0.37020041343999999</v>
      </c>
      <c r="AF217" s="57">
        <v>0.45001588662999997</v>
      </c>
      <c r="AG217" s="57"/>
      <c r="AH217" s="57">
        <f t="shared" si="43"/>
        <v>0.37020041343999999</v>
      </c>
      <c r="AI217" s="58">
        <f t="shared" si="44"/>
        <v>0.38850052645333327</v>
      </c>
      <c r="AK217" s="50"/>
      <c r="AL217" s="51"/>
      <c r="AM217" s="51">
        <v>0.35519882822999999</v>
      </c>
      <c r="AN217" s="51"/>
      <c r="AO217" s="51"/>
      <c r="AP217" s="51">
        <f t="shared" si="45"/>
        <v>0.35519882822999999</v>
      </c>
      <c r="AQ217" s="60">
        <f t="shared" si="46"/>
        <v>0</v>
      </c>
      <c r="AR217" s="52">
        <f t="shared" si="47"/>
        <v>0.35519882822999999</v>
      </c>
      <c r="AT217" s="50"/>
      <c r="AU217" s="51"/>
      <c r="AV217" s="51">
        <v>1.8434423314999999</v>
      </c>
      <c r="AW217" s="51"/>
      <c r="AX217" s="51"/>
      <c r="AY217" s="51">
        <f t="shared" si="48"/>
        <v>1.8434423314999999</v>
      </c>
      <c r="AZ217" s="52">
        <f t="shared" si="49"/>
        <v>1.8434423314999999</v>
      </c>
      <c r="BB217" s="64"/>
      <c r="BC217" s="65"/>
      <c r="BD217" s="65"/>
      <c r="BE217" s="65"/>
      <c r="BF217" s="65"/>
      <c r="BG217" s="65" t="str">
        <f t="shared" si="50"/>
        <v>-x-</v>
      </c>
      <c r="BH217" s="66" t="str">
        <f t="shared" si="51"/>
        <v>-x-</v>
      </c>
    </row>
    <row r="218" spans="2:60" ht="15.5" x14ac:dyDescent="0.35">
      <c r="B218" s="67" t="s">
        <v>275</v>
      </c>
      <c r="C218" s="89" t="s">
        <v>646</v>
      </c>
      <c r="D218" s="84" t="s">
        <v>1010</v>
      </c>
      <c r="E218" s="84" t="s">
        <v>1155</v>
      </c>
      <c r="F218" s="84" t="s">
        <v>1156</v>
      </c>
      <c r="G218" s="89" t="s">
        <v>1243</v>
      </c>
      <c r="H218" s="89" t="s">
        <v>1285</v>
      </c>
      <c r="I218" s="89" t="s">
        <v>424</v>
      </c>
      <c r="J218" s="90">
        <v>408894.88436000003</v>
      </c>
      <c r="K218" s="90">
        <v>491385.88436000003</v>
      </c>
      <c r="M218" s="68">
        <v>-17.486573927999999</v>
      </c>
      <c r="N218" s="69">
        <v>-37.064561542</v>
      </c>
      <c r="O218" s="69">
        <v>-30.055668717</v>
      </c>
      <c r="P218" s="69">
        <v>-637.05147285999999</v>
      </c>
      <c r="Q218" s="69">
        <v>-708.92394672</v>
      </c>
      <c r="R218" s="69">
        <f t="shared" si="39"/>
        <v>-37.064561542</v>
      </c>
      <c r="S218" s="70" t="str">
        <f t="shared" si="40"/>
        <v>-x-</v>
      </c>
      <c r="U218" s="68">
        <v>-2.2696935331999999</v>
      </c>
      <c r="V218" s="69">
        <v>-0.60262234312999996</v>
      </c>
      <c r="W218" s="69">
        <v>-5.3591841632999997E-3</v>
      </c>
      <c r="X218" s="69">
        <v>9.6624767397000006</v>
      </c>
      <c r="Y218" s="69">
        <v>11.003037628</v>
      </c>
      <c r="Z218" s="69">
        <f t="shared" si="41"/>
        <v>-5.3591841632999997E-3</v>
      </c>
      <c r="AA218" s="70">
        <f t="shared" si="42"/>
        <v>10.332757183849999</v>
      </c>
      <c r="AC218" s="71">
        <v>1.2931646506000001E-4</v>
      </c>
      <c r="AD218" s="72">
        <v>1.2275837026000001E-3</v>
      </c>
      <c r="AE218" s="72">
        <v>9.4189633730000001E-4</v>
      </c>
      <c r="AF218" s="72">
        <v>0</v>
      </c>
      <c r="AG218" s="72">
        <v>0</v>
      </c>
      <c r="AH218" s="72">
        <f t="shared" si="43"/>
        <v>1.2931646506000001E-4</v>
      </c>
      <c r="AI218" s="73">
        <f t="shared" si="44"/>
        <v>4.59759300992E-4</v>
      </c>
      <c r="AK218" s="68">
        <v>1.2977454402999999</v>
      </c>
      <c r="AL218" s="69">
        <v>0.88645373441999997</v>
      </c>
      <c r="AM218" s="69">
        <v>0.69997073788999997</v>
      </c>
      <c r="AN218" s="69">
        <v>0.86330747511000006</v>
      </c>
      <c r="AO218" s="69">
        <v>0.96070626716999996</v>
      </c>
      <c r="AP218" s="69">
        <f t="shared" si="45"/>
        <v>1.2977454402999999</v>
      </c>
      <c r="AQ218" s="74">
        <f t="shared" si="46"/>
        <v>0.74028868631425393</v>
      </c>
      <c r="AR218" s="70">
        <f t="shared" si="47"/>
        <v>0.94163673097800005</v>
      </c>
      <c r="AT218" s="68">
        <v>2.6883967929999999</v>
      </c>
      <c r="AU218" s="69">
        <v>2.1062595423000001</v>
      </c>
      <c r="AV218" s="69">
        <v>0.65534594820000003</v>
      </c>
      <c r="AW218" s="69">
        <v>0.85963825748</v>
      </c>
      <c r="AX218" s="69">
        <v>0.95662308653000006</v>
      </c>
      <c r="AY218" s="69">
        <f t="shared" si="48"/>
        <v>0.95662308653000006</v>
      </c>
      <c r="AZ218" s="70">
        <f t="shared" si="49"/>
        <v>1.453252725502</v>
      </c>
      <c r="BB218" s="75"/>
      <c r="BC218" s="76"/>
      <c r="BD218" s="76"/>
      <c r="BE218" s="76">
        <v>1.770942786</v>
      </c>
      <c r="BF218" s="76">
        <v>1.8109272066</v>
      </c>
      <c r="BG218" s="76">
        <f t="shared" si="50"/>
        <v>1.7909349962999999</v>
      </c>
      <c r="BH218" s="77">
        <f t="shared" si="51"/>
        <v>1.7909349962999999</v>
      </c>
    </row>
    <row r="219" spans="2:60" ht="15.5" x14ac:dyDescent="0.35">
      <c r="B219" s="46" t="s">
        <v>276</v>
      </c>
      <c r="C219" s="91" t="s">
        <v>647</v>
      </c>
      <c r="D219" s="85" t="s">
        <v>1011</v>
      </c>
      <c r="E219" s="85" t="s">
        <v>1155</v>
      </c>
      <c r="F219" s="85" t="s">
        <v>1156</v>
      </c>
      <c r="G219" s="91" t="s">
        <v>1168</v>
      </c>
      <c r="H219" s="91" t="s">
        <v>1231</v>
      </c>
      <c r="I219" s="91" t="s">
        <v>423</v>
      </c>
      <c r="J219" s="92">
        <v>1260081.7831999999</v>
      </c>
      <c r="K219" s="92">
        <v>684371.78315999999</v>
      </c>
      <c r="M219" s="50">
        <v>7.8834152373000004</v>
      </c>
      <c r="N219" s="51">
        <v>9.3544314276999998</v>
      </c>
      <c r="O219" s="51">
        <v>10.114938478999999</v>
      </c>
      <c r="P219" s="51">
        <v>6.9482514000000002</v>
      </c>
      <c r="Q219" s="51">
        <v>6.088862411</v>
      </c>
      <c r="R219" s="51">
        <f t="shared" si="39"/>
        <v>7.8834152373000004</v>
      </c>
      <c r="S219" s="52">
        <f t="shared" si="40"/>
        <v>8.0779797910000006</v>
      </c>
      <c r="U219" s="50">
        <v>7.3927205384999999</v>
      </c>
      <c r="V219" s="51">
        <v>9.6624244859000008</v>
      </c>
      <c r="W219" s="51">
        <v>9.5417817796000008</v>
      </c>
      <c r="X219" s="51">
        <v>12.918374747</v>
      </c>
      <c r="Y219" s="51">
        <v>11.99860771</v>
      </c>
      <c r="Z219" s="51">
        <f t="shared" si="41"/>
        <v>9.6624244859000008</v>
      </c>
      <c r="AA219" s="52">
        <f t="shared" si="42"/>
        <v>10.302781852200001</v>
      </c>
      <c r="AC219" s="56">
        <v>0.19874948214999999</v>
      </c>
      <c r="AD219" s="57">
        <v>0.22670057713</v>
      </c>
      <c r="AE219" s="57">
        <v>0.33195144745999999</v>
      </c>
      <c r="AF219" s="57">
        <v>0.43630631113000001</v>
      </c>
      <c r="AG219" s="57">
        <v>0.46900536967000001</v>
      </c>
      <c r="AH219" s="57">
        <f t="shared" si="43"/>
        <v>0.33195144745999999</v>
      </c>
      <c r="AI219" s="58">
        <f t="shared" si="44"/>
        <v>0.33254263750800001</v>
      </c>
      <c r="AK219" s="50">
        <v>0.55151833129000005</v>
      </c>
      <c r="AL219" s="51">
        <v>0.80737700076999996</v>
      </c>
      <c r="AM219" s="51">
        <v>0.59853718635999997</v>
      </c>
      <c r="AN219" s="51">
        <v>0.73379085135</v>
      </c>
      <c r="AO219" s="51">
        <v>0.64303250920999999</v>
      </c>
      <c r="AP219" s="51">
        <f t="shared" si="45"/>
        <v>0.80737700076999996</v>
      </c>
      <c r="AQ219" s="60">
        <f t="shared" si="46"/>
        <v>0.7964464043399011</v>
      </c>
      <c r="AR219" s="52">
        <f t="shared" si="47"/>
        <v>0.66685117579599995</v>
      </c>
      <c r="AT219" s="50">
        <v>0.64608341643</v>
      </c>
      <c r="AU219" s="51">
        <v>0.82096622469000002</v>
      </c>
      <c r="AV219" s="51">
        <v>0.70154377233999998</v>
      </c>
      <c r="AW219" s="51">
        <v>0.69688794324000003</v>
      </c>
      <c r="AX219" s="51">
        <v>0.61069390815000002</v>
      </c>
      <c r="AY219" s="51">
        <f t="shared" si="48"/>
        <v>0.69688794324000003</v>
      </c>
      <c r="AZ219" s="52">
        <f t="shared" si="49"/>
        <v>0.69523505296999999</v>
      </c>
      <c r="BB219" s="64"/>
      <c r="BC219" s="65"/>
      <c r="BD219" s="65"/>
      <c r="BE219" s="65">
        <v>0.99434336347999996</v>
      </c>
      <c r="BF219" s="65">
        <v>0.95701278641999998</v>
      </c>
      <c r="BG219" s="65">
        <f t="shared" si="50"/>
        <v>0.97567807495000003</v>
      </c>
      <c r="BH219" s="66">
        <f t="shared" si="51"/>
        <v>0.97567807495000003</v>
      </c>
    </row>
    <row r="220" spans="2:60" ht="15.5" x14ac:dyDescent="0.35">
      <c r="B220" s="67" t="s">
        <v>277</v>
      </c>
      <c r="C220" s="89" t="s">
        <v>648</v>
      </c>
      <c r="D220" s="84" t="s">
        <v>1012</v>
      </c>
      <c r="E220" s="84" t="s">
        <v>1155</v>
      </c>
      <c r="F220" s="84" t="s">
        <v>1156</v>
      </c>
      <c r="G220" s="89" t="s">
        <v>9</v>
      </c>
      <c r="H220" s="89" t="s">
        <v>1277</v>
      </c>
      <c r="I220" s="89" t="s">
        <v>9</v>
      </c>
      <c r="J220" s="90"/>
      <c r="K220" s="90">
        <v>84678.75</v>
      </c>
      <c r="M220" s="68">
        <v>6.5608925095000004</v>
      </c>
      <c r="N220" s="69">
        <v>10.910370217000001</v>
      </c>
      <c r="O220" s="69">
        <v>11.345832753</v>
      </c>
      <c r="P220" s="69">
        <v>8.5444642169999998</v>
      </c>
      <c r="Q220" s="69">
        <v>8.1453203154999994</v>
      </c>
      <c r="R220" s="69">
        <f t="shared" si="39"/>
        <v>8.5444642169999998</v>
      </c>
      <c r="S220" s="70">
        <f t="shared" si="40"/>
        <v>9.1013760024000003</v>
      </c>
      <c r="U220" s="68"/>
      <c r="V220" s="69"/>
      <c r="W220" s="69"/>
      <c r="X220" s="69"/>
      <c r="Y220" s="69"/>
      <c r="Z220" s="69" t="str">
        <f t="shared" si="41"/>
        <v>-x-</v>
      </c>
      <c r="AA220" s="70" t="str">
        <f t="shared" si="42"/>
        <v>-x-</v>
      </c>
      <c r="AC220" s="71"/>
      <c r="AD220" s="72"/>
      <c r="AE220" s="72"/>
      <c r="AF220" s="72"/>
      <c r="AG220" s="72"/>
      <c r="AH220" s="72" t="str">
        <f t="shared" si="43"/>
        <v>-x-</v>
      </c>
      <c r="AI220" s="73" t="str">
        <f t="shared" si="44"/>
        <v>-x-</v>
      </c>
      <c r="AK220" s="68">
        <v>0.48458147279000002</v>
      </c>
      <c r="AL220" s="69">
        <v>0.59758740520999998</v>
      </c>
      <c r="AM220" s="69">
        <v>0.58215535090000003</v>
      </c>
      <c r="AN220" s="69">
        <v>0.62462731171999997</v>
      </c>
      <c r="AO220" s="69">
        <v>0.5954486323</v>
      </c>
      <c r="AP220" s="69">
        <f t="shared" si="45"/>
        <v>0.62462731171999997</v>
      </c>
      <c r="AQ220" s="74">
        <f t="shared" si="46"/>
        <v>0.95328625746502771</v>
      </c>
      <c r="AR220" s="70">
        <f t="shared" si="47"/>
        <v>0.57688003458399995</v>
      </c>
      <c r="AT220" s="68"/>
      <c r="AU220" s="69"/>
      <c r="AV220" s="69"/>
      <c r="AW220" s="69"/>
      <c r="AX220" s="69"/>
      <c r="AY220" s="69" t="str">
        <f t="shared" si="48"/>
        <v>-x-</v>
      </c>
      <c r="AZ220" s="70" t="str">
        <f t="shared" si="49"/>
        <v>-x-</v>
      </c>
      <c r="BB220" s="75">
        <v>0.64727891132000004</v>
      </c>
      <c r="BC220" s="76">
        <v>0.47647384764</v>
      </c>
      <c r="BD220" s="76">
        <v>0.40690241177999997</v>
      </c>
      <c r="BE220" s="76">
        <v>3.9655754511000001E-2</v>
      </c>
      <c r="BF220" s="76">
        <v>0.20792574384000001</v>
      </c>
      <c r="BG220" s="76">
        <f t="shared" si="50"/>
        <v>0.40690241177999997</v>
      </c>
      <c r="BH220" s="77">
        <f t="shared" si="51"/>
        <v>0.35564733381819996</v>
      </c>
    </row>
    <row r="221" spans="2:60" ht="15.5" x14ac:dyDescent="0.35">
      <c r="B221" s="46" t="s">
        <v>278</v>
      </c>
      <c r="C221" s="91" t="s">
        <v>649</v>
      </c>
      <c r="D221" s="85" t="s">
        <v>1013</v>
      </c>
      <c r="E221" s="85" t="s">
        <v>1155</v>
      </c>
      <c r="F221" s="85" t="s">
        <v>1156</v>
      </c>
      <c r="G221" s="91" t="s">
        <v>9</v>
      </c>
      <c r="H221" s="91" t="s">
        <v>1277</v>
      </c>
      <c r="I221" s="91" t="s">
        <v>9</v>
      </c>
      <c r="J221" s="92"/>
      <c r="K221" s="92">
        <v>7571511.8492000001</v>
      </c>
      <c r="M221" s="50">
        <v>5.2175607665000001</v>
      </c>
      <c r="N221" s="51">
        <v>4.1927646497</v>
      </c>
      <c r="O221" s="51">
        <v>5.2506672587000001</v>
      </c>
      <c r="P221" s="51">
        <v>8.9026601913000007</v>
      </c>
      <c r="Q221" s="51">
        <v>9.8239526493000007</v>
      </c>
      <c r="R221" s="51">
        <f t="shared" si="39"/>
        <v>5.2506672587000001</v>
      </c>
      <c r="S221" s="52">
        <f t="shared" si="40"/>
        <v>6.6775211031000001</v>
      </c>
      <c r="U221" s="50"/>
      <c r="V221" s="51"/>
      <c r="W221" s="51"/>
      <c r="X221" s="51"/>
      <c r="Y221" s="51"/>
      <c r="Z221" s="51" t="str">
        <f t="shared" si="41"/>
        <v>-x-</v>
      </c>
      <c r="AA221" s="52" t="str">
        <f t="shared" si="42"/>
        <v>-x-</v>
      </c>
      <c r="AC221" s="56"/>
      <c r="AD221" s="57"/>
      <c r="AE221" s="57"/>
      <c r="AF221" s="57"/>
      <c r="AG221" s="57"/>
      <c r="AH221" s="57" t="str">
        <f t="shared" si="43"/>
        <v>-x-</v>
      </c>
      <c r="AI221" s="58" t="str">
        <f t="shared" si="44"/>
        <v>-x-</v>
      </c>
      <c r="AK221" s="50">
        <v>0.82239704322999996</v>
      </c>
      <c r="AL221" s="51">
        <v>1.1362895341999999</v>
      </c>
      <c r="AM221" s="51">
        <v>1.8912254238999999</v>
      </c>
      <c r="AN221" s="51">
        <v>2.9285508884000002</v>
      </c>
      <c r="AO221" s="51">
        <v>3.2316121968</v>
      </c>
      <c r="AP221" s="51">
        <f t="shared" si="45"/>
        <v>3.2316121968</v>
      </c>
      <c r="AQ221" s="60">
        <f t="shared" si="46"/>
        <v>1</v>
      </c>
      <c r="AR221" s="52">
        <f t="shared" si="47"/>
        <v>2.0020150173059998</v>
      </c>
      <c r="AT221" s="50"/>
      <c r="AU221" s="51"/>
      <c r="AV221" s="51"/>
      <c r="AW221" s="51"/>
      <c r="AX221" s="51"/>
      <c r="AY221" s="51" t="str">
        <f t="shared" si="48"/>
        <v>-x-</v>
      </c>
      <c r="AZ221" s="52" t="str">
        <f t="shared" si="49"/>
        <v>-x-</v>
      </c>
      <c r="BB221" s="64">
        <v>0.43830120069</v>
      </c>
      <c r="BC221" s="65">
        <v>0.46048613933999999</v>
      </c>
      <c r="BD221" s="65">
        <v>0.50721648389999996</v>
      </c>
      <c r="BE221" s="65">
        <v>0.56510995846000001</v>
      </c>
      <c r="BF221" s="65">
        <v>0.65094083598999997</v>
      </c>
      <c r="BG221" s="65">
        <f t="shared" si="50"/>
        <v>0.50721648389999996</v>
      </c>
      <c r="BH221" s="66">
        <f t="shared" si="51"/>
        <v>0.52441092367599995</v>
      </c>
    </row>
    <row r="222" spans="2:60" ht="15.5" x14ac:dyDescent="0.35">
      <c r="B222" s="67" t="s">
        <v>279</v>
      </c>
      <c r="C222" s="89" t="s">
        <v>650</v>
      </c>
      <c r="D222" s="84" t="s">
        <v>1014</v>
      </c>
      <c r="E222" s="84" t="s">
        <v>1155</v>
      </c>
      <c r="F222" s="84" t="s">
        <v>1156</v>
      </c>
      <c r="G222" s="89" t="s">
        <v>1218</v>
      </c>
      <c r="H222" s="89" t="s">
        <v>1286</v>
      </c>
      <c r="I222" s="89" t="s">
        <v>450</v>
      </c>
      <c r="J222" s="90">
        <v>5670434.5499999998</v>
      </c>
      <c r="K222" s="90">
        <v>4669318.55</v>
      </c>
      <c r="M222" s="68">
        <v>6.7951852211999997</v>
      </c>
      <c r="N222" s="69">
        <v>6.1208922170999998</v>
      </c>
      <c r="O222" s="69">
        <v>6.8747131272999997</v>
      </c>
      <c r="P222" s="69">
        <v>7.5958972905</v>
      </c>
      <c r="Q222" s="69">
        <v>7.6716113063</v>
      </c>
      <c r="R222" s="69">
        <f t="shared" si="39"/>
        <v>6.8747131272999997</v>
      </c>
      <c r="S222" s="70">
        <f t="shared" si="40"/>
        <v>7.0116598324799995</v>
      </c>
      <c r="U222" s="68">
        <v>4.7374845220999999</v>
      </c>
      <c r="V222" s="69">
        <v>5.8115707492000004</v>
      </c>
      <c r="W222" s="69">
        <v>4.5481801482000002</v>
      </c>
      <c r="X222" s="69">
        <v>5.3886671547000002</v>
      </c>
      <c r="Y222" s="69">
        <v>5.4328193309000001</v>
      </c>
      <c r="Z222" s="69">
        <f t="shared" si="41"/>
        <v>5.3886671547000002</v>
      </c>
      <c r="AA222" s="70">
        <f t="shared" si="42"/>
        <v>5.1837443810200003</v>
      </c>
      <c r="AC222" s="71">
        <v>0.10761535969</v>
      </c>
      <c r="AD222" s="72">
        <v>0.1572847383</v>
      </c>
      <c r="AE222" s="72">
        <v>0.22305508906999999</v>
      </c>
      <c r="AF222" s="72">
        <v>0.26391066044</v>
      </c>
      <c r="AG222" s="72">
        <v>0.26198841072000001</v>
      </c>
      <c r="AH222" s="72">
        <f t="shared" si="43"/>
        <v>0.22305508906999999</v>
      </c>
      <c r="AI222" s="73">
        <f t="shared" si="44"/>
        <v>0.20277085164399997</v>
      </c>
      <c r="AK222" s="68">
        <v>2.4207841193999999</v>
      </c>
      <c r="AL222" s="69">
        <v>5.2614880834999997</v>
      </c>
      <c r="AM222" s="69">
        <v>4.8434250772</v>
      </c>
      <c r="AN222" s="69">
        <v>5.3663017233000003</v>
      </c>
      <c r="AO222" s="69">
        <v>5.4197916847999998</v>
      </c>
      <c r="AP222" s="69">
        <f t="shared" si="45"/>
        <v>5.4197916847999998</v>
      </c>
      <c r="AQ222" s="74">
        <f t="shared" si="46"/>
        <v>1</v>
      </c>
      <c r="AR222" s="70">
        <f t="shared" si="47"/>
        <v>4.6623581376400001</v>
      </c>
      <c r="AT222" s="68">
        <v>0.90930000364999997</v>
      </c>
      <c r="AU222" s="69">
        <v>1.0555684999999999</v>
      </c>
      <c r="AV222" s="69">
        <v>0.81656807182000002</v>
      </c>
      <c r="AW222" s="69">
        <v>0.85509658049000004</v>
      </c>
      <c r="AX222" s="69">
        <v>0.86361997061999995</v>
      </c>
      <c r="AY222" s="69">
        <f t="shared" si="48"/>
        <v>0.86361997061999995</v>
      </c>
      <c r="AZ222" s="70">
        <f t="shared" si="49"/>
        <v>0.90003062531599998</v>
      </c>
      <c r="BB222" s="75">
        <v>0.72439738843000001</v>
      </c>
      <c r="BC222" s="76">
        <v>0.93626031884000005</v>
      </c>
      <c r="BD222" s="76">
        <v>0.91030553827000005</v>
      </c>
      <c r="BE222" s="76">
        <v>0.82428288873</v>
      </c>
      <c r="BF222" s="76">
        <v>0.63534390725000001</v>
      </c>
      <c r="BG222" s="76">
        <f t="shared" si="50"/>
        <v>0.82428288873</v>
      </c>
      <c r="BH222" s="77">
        <f t="shared" si="51"/>
        <v>0.80611800830400004</v>
      </c>
    </row>
    <row r="223" spans="2:60" ht="15.5" x14ac:dyDescent="0.35">
      <c r="B223" s="46" t="s">
        <v>280</v>
      </c>
      <c r="C223" s="91" t="s">
        <v>651</v>
      </c>
      <c r="D223" s="85" t="s">
        <v>1015</v>
      </c>
      <c r="E223" s="85" t="s">
        <v>1155</v>
      </c>
      <c r="F223" s="85" t="s">
        <v>1156</v>
      </c>
      <c r="G223" s="91" t="s">
        <v>1244</v>
      </c>
      <c r="H223" s="91" t="s">
        <v>1279</v>
      </c>
      <c r="I223" s="91" t="s">
        <v>421</v>
      </c>
      <c r="J223" s="92"/>
      <c r="K223" s="92"/>
      <c r="M223" s="50"/>
      <c r="N223" s="51">
        <v>-121.26242126</v>
      </c>
      <c r="O223" s="51">
        <v>-123.1509325</v>
      </c>
      <c r="P223" s="51">
        <v>35.145183373000002</v>
      </c>
      <c r="Q223" s="51"/>
      <c r="R223" s="51">
        <f t="shared" si="39"/>
        <v>-121.26242126</v>
      </c>
      <c r="S223" s="52">
        <f t="shared" si="40"/>
        <v>35.145183373000002</v>
      </c>
      <c r="U223" s="50"/>
      <c r="V223" s="51">
        <v>12.67322031</v>
      </c>
      <c r="W223" s="51">
        <v>12.323910054000001</v>
      </c>
      <c r="X223" s="51">
        <v>7.3186506211999998</v>
      </c>
      <c r="Y223" s="51"/>
      <c r="Z223" s="51">
        <f t="shared" si="41"/>
        <v>12.323910054000001</v>
      </c>
      <c r="AA223" s="52">
        <f t="shared" si="42"/>
        <v>10.771926995066666</v>
      </c>
      <c r="AC223" s="56"/>
      <c r="AD223" s="57">
        <v>0.60321264673999997</v>
      </c>
      <c r="AE223" s="57">
        <v>0.29206858548999998</v>
      </c>
      <c r="AF223" s="57">
        <v>0.37240685199000001</v>
      </c>
      <c r="AG223" s="57"/>
      <c r="AH223" s="57">
        <f t="shared" si="43"/>
        <v>0.37240685199000001</v>
      </c>
      <c r="AI223" s="58">
        <f t="shared" si="44"/>
        <v>0.42256269474000002</v>
      </c>
      <c r="AK223" s="50"/>
      <c r="AL223" s="51">
        <v>-2.3796291083000001</v>
      </c>
      <c r="AM223" s="51">
        <v>6.0404116378000001</v>
      </c>
      <c r="AN223" s="51">
        <v>3.4636199045999998</v>
      </c>
      <c r="AO223" s="51"/>
      <c r="AP223" s="51">
        <f t="shared" si="45"/>
        <v>6.0404116378000001</v>
      </c>
      <c r="AQ223" s="60">
        <f t="shared" si="46"/>
        <v>0</v>
      </c>
      <c r="AR223" s="52">
        <f t="shared" si="47"/>
        <v>4.7520157712</v>
      </c>
      <c r="AT223" s="50"/>
      <c r="AU223" s="51">
        <v>0.50114527768999995</v>
      </c>
      <c r="AV223" s="51">
        <v>0.90545041441999996</v>
      </c>
      <c r="AW223" s="51">
        <v>0.55032798944000005</v>
      </c>
      <c r="AX223" s="51"/>
      <c r="AY223" s="51">
        <f t="shared" si="48"/>
        <v>0.55032798944000005</v>
      </c>
      <c r="AZ223" s="52">
        <f t="shared" si="49"/>
        <v>0.65230789384999988</v>
      </c>
      <c r="BB223" s="64"/>
      <c r="BC223" s="65"/>
      <c r="BD223" s="65"/>
      <c r="BE223" s="65"/>
      <c r="BF223" s="65"/>
      <c r="BG223" s="65" t="str">
        <f t="shared" si="50"/>
        <v>-x-</v>
      </c>
      <c r="BH223" s="66" t="str">
        <f t="shared" si="51"/>
        <v>-x-</v>
      </c>
    </row>
    <row r="224" spans="2:60" ht="15.5" x14ac:dyDescent="0.35">
      <c r="B224" s="67" t="s">
        <v>281</v>
      </c>
      <c r="C224" s="89" t="s">
        <v>652</v>
      </c>
      <c r="D224" s="84" t="s">
        <v>1016</v>
      </c>
      <c r="E224" s="84" t="s">
        <v>1155</v>
      </c>
      <c r="F224" s="84" t="s">
        <v>1156</v>
      </c>
      <c r="G224" s="89" t="s">
        <v>1245</v>
      </c>
      <c r="H224" s="89" t="s">
        <v>1278</v>
      </c>
      <c r="I224" s="89" t="s">
        <v>691</v>
      </c>
      <c r="J224" s="90">
        <v>355400.6875</v>
      </c>
      <c r="K224" s="90">
        <v>505990.85249999998</v>
      </c>
      <c r="M224" s="68">
        <v>4.4327490086000001</v>
      </c>
      <c r="N224" s="69">
        <v>4.8924085938999999</v>
      </c>
      <c r="O224" s="69">
        <v>11.282829682999999</v>
      </c>
      <c r="P224" s="69">
        <v>10.493178554</v>
      </c>
      <c r="Q224" s="69">
        <v>12.623773184999999</v>
      </c>
      <c r="R224" s="69">
        <f t="shared" si="39"/>
        <v>10.493178554</v>
      </c>
      <c r="S224" s="70">
        <f t="shared" si="40"/>
        <v>8.7449878048999992</v>
      </c>
      <c r="U224" s="68">
        <v>2.7602740978</v>
      </c>
      <c r="V224" s="69">
        <v>3.0468385147000001</v>
      </c>
      <c r="W224" s="69">
        <v>4.8015209213999999</v>
      </c>
      <c r="X224" s="69">
        <v>5.4543916717999998</v>
      </c>
      <c r="Y224" s="69">
        <v>7.1795725495999996</v>
      </c>
      <c r="Z224" s="69">
        <f t="shared" si="41"/>
        <v>4.8015209213999999</v>
      </c>
      <c r="AA224" s="70">
        <f t="shared" si="42"/>
        <v>4.6485195510599997</v>
      </c>
      <c r="AC224" s="71">
        <v>0.11218855971</v>
      </c>
      <c r="AD224" s="72">
        <v>5.7708108555999997E-2</v>
      </c>
      <c r="AE224" s="72">
        <v>0.11870301514000001</v>
      </c>
      <c r="AF224" s="72">
        <v>0.16590134445999999</v>
      </c>
      <c r="AG224" s="72">
        <v>0.14187361084</v>
      </c>
      <c r="AH224" s="72">
        <f t="shared" si="43"/>
        <v>0.11870301514000001</v>
      </c>
      <c r="AI224" s="73">
        <f t="shared" si="44"/>
        <v>0.11927492774120001</v>
      </c>
      <c r="AK224" s="68">
        <v>1.0614689506999999</v>
      </c>
      <c r="AL224" s="69">
        <v>0.95733772670999995</v>
      </c>
      <c r="AM224" s="69">
        <v>0.74566401251000003</v>
      </c>
      <c r="AN224" s="69">
        <v>0.92233582414000004</v>
      </c>
      <c r="AO224" s="69">
        <v>1.1096121336</v>
      </c>
      <c r="AP224" s="69">
        <f t="shared" si="45"/>
        <v>1.1096121336</v>
      </c>
      <c r="AQ224" s="74">
        <f t="shared" si="46"/>
        <v>1</v>
      </c>
      <c r="AR224" s="70">
        <f t="shared" si="47"/>
        <v>0.95928372953199992</v>
      </c>
      <c r="AT224" s="68">
        <v>0.50936739043000001</v>
      </c>
      <c r="AU224" s="69">
        <v>0.74541204053999999</v>
      </c>
      <c r="AV224" s="69">
        <v>0.67924425784999998</v>
      </c>
      <c r="AW224" s="69">
        <v>0.80154910502999999</v>
      </c>
      <c r="AX224" s="69">
        <v>0.96430019234999997</v>
      </c>
      <c r="AY224" s="69">
        <f t="shared" si="48"/>
        <v>0.74541204053999999</v>
      </c>
      <c r="AZ224" s="70">
        <f t="shared" si="49"/>
        <v>0.73997459724000003</v>
      </c>
      <c r="BB224" s="75">
        <v>0.65821683751000004</v>
      </c>
      <c r="BC224" s="76">
        <v>0.56408267778999999</v>
      </c>
      <c r="BD224" s="76">
        <v>0.51020027964000003</v>
      </c>
      <c r="BE224" s="76">
        <v>0.40026151034000002</v>
      </c>
      <c r="BF224" s="76">
        <v>0.34427259089000001</v>
      </c>
      <c r="BG224" s="76">
        <f t="shared" si="50"/>
        <v>0.51020027964000003</v>
      </c>
      <c r="BH224" s="77">
        <f t="shared" si="51"/>
        <v>0.49540677923400001</v>
      </c>
    </row>
    <row r="225" spans="2:60" ht="15.5" x14ac:dyDescent="0.35">
      <c r="B225" s="46" t="s">
        <v>282</v>
      </c>
      <c r="C225" s="91" t="s">
        <v>653</v>
      </c>
      <c r="D225" s="85" t="s">
        <v>1017</v>
      </c>
      <c r="E225" s="85" t="s">
        <v>1155</v>
      </c>
      <c r="F225" s="85" t="s">
        <v>1156</v>
      </c>
      <c r="G225" s="91" t="s">
        <v>1246</v>
      </c>
      <c r="H225" s="91" t="s">
        <v>420</v>
      </c>
      <c r="I225" s="91" t="s">
        <v>421</v>
      </c>
      <c r="J225" s="92">
        <v>4130945.56</v>
      </c>
      <c r="K225" s="92">
        <v>2847050.56</v>
      </c>
      <c r="M225" s="50">
        <v>12.758444701</v>
      </c>
      <c r="N225" s="51">
        <v>11.783299298999999</v>
      </c>
      <c r="O225" s="51">
        <v>6.9540107869999996</v>
      </c>
      <c r="P225" s="51">
        <v>10.538459466999999</v>
      </c>
      <c r="Q225" s="51">
        <v>9.4545036361000001</v>
      </c>
      <c r="R225" s="51">
        <f t="shared" si="39"/>
        <v>10.538459466999999</v>
      </c>
      <c r="S225" s="52">
        <f t="shared" si="40"/>
        <v>10.29774357802</v>
      </c>
      <c r="U225" s="50">
        <v>5.9828231933999998</v>
      </c>
      <c r="V225" s="51">
        <v>5.3985437167999999</v>
      </c>
      <c r="W225" s="51">
        <v>4.0422791558000002</v>
      </c>
      <c r="X225" s="51">
        <v>4.96119295</v>
      </c>
      <c r="Y225" s="51">
        <v>4.5978836323000003</v>
      </c>
      <c r="Z225" s="51">
        <f t="shared" si="41"/>
        <v>4.96119295</v>
      </c>
      <c r="AA225" s="52">
        <f t="shared" si="42"/>
        <v>4.9965445296600004</v>
      </c>
      <c r="AC225" s="56">
        <v>0.26102717438</v>
      </c>
      <c r="AD225" s="57">
        <v>0.23327006203</v>
      </c>
      <c r="AE225" s="57">
        <v>0.50033282291000003</v>
      </c>
      <c r="AF225" s="57">
        <v>0.37089777978999999</v>
      </c>
      <c r="AG225" s="57">
        <v>0.39655812702999998</v>
      </c>
      <c r="AH225" s="57">
        <f t="shared" si="43"/>
        <v>0.37089777978999999</v>
      </c>
      <c r="AI225" s="58">
        <f t="shared" si="44"/>
        <v>0.35241719322800003</v>
      </c>
      <c r="AK225" s="50">
        <v>2.2247113534</v>
      </c>
      <c r="AL225" s="51">
        <v>2.2475647047999998</v>
      </c>
      <c r="AM225" s="51">
        <v>1.3096830275</v>
      </c>
      <c r="AN225" s="51">
        <v>2.0153622707999999</v>
      </c>
      <c r="AO225" s="51">
        <v>1.8080678658</v>
      </c>
      <c r="AP225" s="51">
        <f t="shared" si="45"/>
        <v>2.2475647047999998</v>
      </c>
      <c r="AQ225" s="60">
        <f t="shared" si="46"/>
        <v>0.8044564242972001</v>
      </c>
      <c r="AR225" s="52">
        <f t="shared" si="47"/>
        <v>1.9210778444600003</v>
      </c>
      <c r="AT225" s="50">
        <v>2.5294057023000001</v>
      </c>
      <c r="AU225" s="51">
        <v>2.3770046177999999</v>
      </c>
      <c r="AV225" s="51">
        <v>1.2575357657999999</v>
      </c>
      <c r="AW225" s="51">
        <v>1.7250965611</v>
      </c>
      <c r="AX225" s="51">
        <v>1.5476580577000001</v>
      </c>
      <c r="AY225" s="51">
        <f t="shared" si="48"/>
        <v>1.7250965611</v>
      </c>
      <c r="AZ225" s="52">
        <f t="shared" si="49"/>
        <v>1.8873401409399999</v>
      </c>
      <c r="BB225" s="64">
        <v>2.1207179082000001</v>
      </c>
      <c r="BC225" s="65">
        <v>1.9475507345</v>
      </c>
      <c r="BD225" s="65">
        <v>1.8437697768000001</v>
      </c>
      <c r="BE225" s="65">
        <v>1.5191857072999999</v>
      </c>
      <c r="BF225" s="65">
        <v>1.4321297547</v>
      </c>
      <c r="BG225" s="65">
        <f t="shared" si="50"/>
        <v>1.8437697768000001</v>
      </c>
      <c r="BH225" s="66">
        <f t="shared" si="51"/>
        <v>1.7726707763</v>
      </c>
    </row>
    <row r="226" spans="2:60" ht="15.5" x14ac:dyDescent="0.35">
      <c r="B226" s="67" t="s">
        <v>283</v>
      </c>
      <c r="C226" s="89" t="s">
        <v>654</v>
      </c>
      <c r="D226" s="84" t="s">
        <v>1018</v>
      </c>
      <c r="E226" s="84" t="s">
        <v>1155</v>
      </c>
      <c r="F226" s="84" t="s">
        <v>1156</v>
      </c>
      <c r="G226" s="89" t="s">
        <v>1210</v>
      </c>
      <c r="H226" s="89" t="s">
        <v>1280</v>
      </c>
      <c r="I226" s="89" t="s">
        <v>438</v>
      </c>
      <c r="J226" s="90"/>
      <c r="K226" s="90"/>
      <c r="M226" s="68"/>
      <c r="N226" s="69"/>
      <c r="O226" s="69">
        <v>2.7868914427</v>
      </c>
      <c r="P226" s="69"/>
      <c r="Q226" s="69"/>
      <c r="R226" s="69">
        <f t="shared" si="39"/>
        <v>2.7868914427</v>
      </c>
      <c r="S226" s="70">
        <f t="shared" si="40"/>
        <v>2.7868914427</v>
      </c>
      <c r="U226" s="68"/>
      <c r="V226" s="69"/>
      <c r="W226" s="69">
        <v>0.92528605330000002</v>
      </c>
      <c r="X226" s="69"/>
      <c r="Y226" s="69"/>
      <c r="Z226" s="69">
        <f t="shared" si="41"/>
        <v>0.92528605330000002</v>
      </c>
      <c r="AA226" s="70">
        <f t="shared" si="42"/>
        <v>0.92528605330000002</v>
      </c>
      <c r="AC226" s="71"/>
      <c r="AD226" s="72"/>
      <c r="AE226" s="72">
        <v>0.24213669334999999</v>
      </c>
      <c r="AF226" s="72"/>
      <c r="AG226" s="72"/>
      <c r="AH226" s="72">
        <f t="shared" si="43"/>
        <v>0.24213669334999999</v>
      </c>
      <c r="AI226" s="73">
        <f t="shared" si="44"/>
        <v>0.24213669334999999</v>
      </c>
      <c r="AK226" s="68"/>
      <c r="AL226" s="69"/>
      <c r="AM226" s="69">
        <v>0.34203668944999999</v>
      </c>
      <c r="AN226" s="69"/>
      <c r="AO226" s="69"/>
      <c r="AP226" s="69">
        <f t="shared" si="45"/>
        <v>0.34203668944999999</v>
      </c>
      <c r="AQ226" s="74">
        <f t="shared" si="46"/>
        <v>0</v>
      </c>
      <c r="AR226" s="70">
        <f t="shared" si="47"/>
        <v>0.34203668944999999</v>
      </c>
      <c r="AT226" s="68"/>
      <c r="AU226" s="69"/>
      <c r="AV226" s="69">
        <v>8.1250788786000006E-2</v>
      </c>
      <c r="AW226" s="69"/>
      <c r="AX226" s="69"/>
      <c r="AY226" s="69">
        <f t="shared" si="48"/>
        <v>8.1250788786000006E-2</v>
      </c>
      <c r="AZ226" s="70">
        <f t="shared" si="49"/>
        <v>8.1250788786000006E-2</v>
      </c>
      <c r="BB226" s="75"/>
      <c r="BC226" s="76"/>
      <c r="BD226" s="76"/>
      <c r="BE226" s="76"/>
      <c r="BF226" s="76"/>
      <c r="BG226" s="76" t="str">
        <f t="shared" si="50"/>
        <v>-x-</v>
      </c>
      <c r="BH226" s="77" t="str">
        <f t="shared" si="51"/>
        <v>-x-</v>
      </c>
    </row>
    <row r="227" spans="2:60" ht="15.5" x14ac:dyDescent="0.35">
      <c r="B227" s="46" t="s">
        <v>284</v>
      </c>
      <c r="C227" s="91" t="s">
        <v>655</v>
      </c>
      <c r="D227" s="85" t="s">
        <v>1019</v>
      </c>
      <c r="E227" s="85" t="s">
        <v>1155</v>
      </c>
      <c r="F227" s="85" t="s">
        <v>1156</v>
      </c>
      <c r="G227" s="91" t="s">
        <v>1241</v>
      </c>
      <c r="H227" s="91" t="s">
        <v>1282</v>
      </c>
      <c r="I227" s="91" t="s">
        <v>14</v>
      </c>
      <c r="J227" s="92">
        <v>17260402.116</v>
      </c>
      <c r="K227" s="92">
        <v>3921927.1154999998</v>
      </c>
      <c r="M227" s="50">
        <v>11.600650578</v>
      </c>
      <c r="N227" s="51">
        <v>10.394178207</v>
      </c>
      <c r="O227" s="51">
        <v>-1.9174728485999999</v>
      </c>
      <c r="P227" s="51">
        <v>5.6842393443999999</v>
      </c>
      <c r="Q227" s="51">
        <v>3.9276514913999998</v>
      </c>
      <c r="R227" s="51">
        <f t="shared" si="39"/>
        <v>5.6842393443999999</v>
      </c>
      <c r="S227" s="52">
        <f t="shared" si="40"/>
        <v>7.9016799052</v>
      </c>
      <c r="U227" s="50">
        <v>5.2264368667000003</v>
      </c>
      <c r="V227" s="51">
        <v>5.3643704964000003</v>
      </c>
      <c r="W227" s="51">
        <v>6.1944996686999998</v>
      </c>
      <c r="X227" s="51">
        <v>3.9426382982999999</v>
      </c>
      <c r="Y227" s="51">
        <v>3.5789409973000001</v>
      </c>
      <c r="Z227" s="51">
        <f t="shared" si="41"/>
        <v>5.2264368667000003</v>
      </c>
      <c r="AA227" s="52">
        <f t="shared" si="42"/>
        <v>4.8613772654799998</v>
      </c>
      <c r="AC227" s="56">
        <v>0.64488521587000003</v>
      </c>
      <c r="AD227" s="57">
        <v>0.83101955170999997</v>
      </c>
      <c r="AE227" s="57">
        <v>0.90946556966000003</v>
      </c>
      <c r="AF227" s="57">
        <v>0.83038027959000005</v>
      </c>
      <c r="AG227" s="57">
        <v>0.87631422204999998</v>
      </c>
      <c r="AH227" s="57">
        <f t="shared" si="43"/>
        <v>0.83101955170999997</v>
      </c>
      <c r="AI227" s="58">
        <f t="shared" si="44"/>
        <v>0.81841296777599992</v>
      </c>
      <c r="AK227" s="50">
        <v>14.957136311999999</v>
      </c>
      <c r="AL227" s="51">
        <v>25.137204475000001</v>
      </c>
      <c r="AM227" s="51">
        <v>-6.2564461233999999</v>
      </c>
      <c r="AN227" s="51">
        <v>4.3320789491999996</v>
      </c>
      <c r="AO227" s="51">
        <v>2.9933462184000001</v>
      </c>
      <c r="AP227" s="51">
        <f t="shared" si="45"/>
        <v>25.137204475000001</v>
      </c>
      <c r="AQ227" s="60">
        <f t="shared" si="46"/>
        <v>0.1190803146538036</v>
      </c>
      <c r="AR227" s="52">
        <f t="shared" si="47"/>
        <v>11.854941488650001</v>
      </c>
      <c r="AT227" s="50">
        <v>0.24436257252999999</v>
      </c>
      <c r="AU227" s="51">
        <v>0.16274631654999999</v>
      </c>
      <c r="AV227" s="51">
        <v>8.7727837456999996E-2</v>
      </c>
      <c r="AW227" s="51">
        <v>8.4023376400999994E-2</v>
      </c>
      <c r="AX227" s="51">
        <v>5.8057819109999999E-2</v>
      </c>
      <c r="AY227" s="51">
        <f t="shared" si="48"/>
        <v>8.7727837456999996E-2</v>
      </c>
      <c r="AZ227" s="52">
        <f t="shared" si="49"/>
        <v>0.12738358440959999</v>
      </c>
      <c r="BB227" s="64">
        <v>0.89116656088000001</v>
      </c>
      <c r="BC227" s="65">
        <v>0.87550366963000004</v>
      </c>
      <c r="BD227" s="65">
        <v>0.92121832939000003</v>
      </c>
      <c r="BE227" s="65">
        <v>0.85868666976999997</v>
      </c>
      <c r="BF227" s="65">
        <v>0.83324887441999995</v>
      </c>
      <c r="BG227" s="65">
        <f t="shared" si="50"/>
        <v>0.87550366963000004</v>
      </c>
      <c r="BH227" s="66">
        <f t="shared" si="51"/>
        <v>0.87596482081799998</v>
      </c>
    </row>
    <row r="228" spans="2:60" ht="15.5" x14ac:dyDescent="0.35">
      <c r="B228" s="67" t="s">
        <v>285</v>
      </c>
      <c r="C228" s="89" t="s">
        <v>656</v>
      </c>
      <c r="D228" s="84" t="s">
        <v>1020</v>
      </c>
      <c r="E228" s="84" t="s">
        <v>1155</v>
      </c>
      <c r="F228" s="84" t="s">
        <v>1156</v>
      </c>
      <c r="G228" s="89" t="s">
        <v>1241</v>
      </c>
      <c r="H228" s="89" t="s">
        <v>1282</v>
      </c>
      <c r="I228" s="89" t="s">
        <v>14</v>
      </c>
      <c r="J228" s="90">
        <v>163601.04</v>
      </c>
      <c r="K228" s="90">
        <v>286844.03999999998</v>
      </c>
      <c r="M228" s="68">
        <v>6.7044689317000001</v>
      </c>
      <c r="N228" s="69">
        <v>11.344467816</v>
      </c>
      <c r="O228" s="69">
        <v>12.629438669000001</v>
      </c>
      <c r="P228" s="69">
        <v>0.63960960042000004</v>
      </c>
      <c r="Q228" s="69">
        <v>0.56174408383999996</v>
      </c>
      <c r="R228" s="69">
        <f t="shared" si="39"/>
        <v>6.7044689317000001</v>
      </c>
      <c r="S228" s="70">
        <f t="shared" si="40"/>
        <v>6.3759458201920003</v>
      </c>
      <c r="U228" s="68">
        <v>0.65227803624000003</v>
      </c>
      <c r="V228" s="69">
        <v>2.5425405395</v>
      </c>
      <c r="W228" s="69">
        <v>2.7756547914</v>
      </c>
      <c r="X228" s="69">
        <v>1.0499821871999999</v>
      </c>
      <c r="Y228" s="69">
        <v>0.84469328432000002</v>
      </c>
      <c r="Z228" s="69">
        <f t="shared" si="41"/>
        <v>1.0499821871999999</v>
      </c>
      <c r="AA228" s="70">
        <f t="shared" si="42"/>
        <v>1.573029767732</v>
      </c>
      <c r="AC228" s="71">
        <v>6.4862903408999997E-3</v>
      </c>
      <c r="AD228" s="72">
        <v>3.2306714178E-3</v>
      </c>
      <c r="AE228" s="72">
        <v>0</v>
      </c>
      <c r="AF228" s="72">
        <v>0</v>
      </c>
      <c r="AG228" s="72">
        <v>0</v>
      </c>
      <c r="AH228" s="72">
        <f t="shared" si="43"/>
        <v>0</v>
      </c>
      <c r="AI228" s="73">
        <f t="shared" si="44"/>
        <v>1.9433923517399999E-3</v>
      </c>
      <c r="AK228" s="68">
        <v>-0.13046689558999999</v>
      </c>
      <c r="AL228" s="69">
        <v>-0.41628535966000002</v>
      </c>
      <c r="AM228" s="69">
        <v>-0.48697656969000003</v>
      </c>
      <c r="AN228" s="69">
        <v>1.7231706738000001</v>
      </c>
      <c r="AO228" s="69">
        <v>1.5133933744000001</v>
      </c>
      <c r="AP228" s="69">
        <f t="shared" si="45"/>
        <v>1.7231706738000001</v>
      </c>
      <c r="AQ228" s="74">
        <f t="shared" si="46"/>
        <v>0.87826086957631933</v>
      </c>
      <c r="AR228" s="70">
        <f t="shared" si="47"/>
        <v>1.6182820241</v>
      </c>
      <c r="AT228" s="68">
        <v>0.11977634384999999</v>
      </c>
      <c r="AU228" s="69">
        <v>0.36631745392999998</v>
      </c>
      <c r="AV228" s="69">
        <v>0.42793501047999999</v>
      </c>
      <c r="AW228" s="69">
        <v>0.74849204436000005</v>
      </c>
      <c r="AX228" s="69">
        <v>0.65737127374000004</v>
      </c>
      <c r="AY228" s="69">
        <f t="shared" si="48"/>
        <v>0.42793501047999999</v>
      </c>
      <c r="AZ228" s="70">
        <f t="shared" si="49"/>
        <v>0.46397842527200001</v>
      </c>
      <c r="BB228" s="75">
        <v>0.69218298157000002</v>
      </c>
      <c r="BC228" s="76">
        <v>0.76627614915999998</v>
      </c>
      <c r="BD228" s="76">
        <v>0.84947434707000002</v>
      </c>
      <c r="BE228" s="76">
        <v>1.0833015479000001</v>
      </c>
      <c r="BF228" s="76">
        <v>0.79914822254999995</v>
      </c>
      <c r="BG228" s="76">
        <f t="shared" si="50"/>
        <v>0.79914822254999995</v>
      </c>
      <c r="BH228" s="77">
        <f t="shared" si="51"/>
        <v>0.83807664965000017</v>
      </c>
    </row>
    <row r="229" spans="2:60" ht="15.5" x14ac:dyDescent="0.35">
      <c r="B229" s="46" t="s">
        <v>286</v>
      </c>
      <c r="C229" s="91" t="s">
        <v>657</v>
      </c>
      <c r="D229" s="85" t="s">
        <v>1021</v>
      </c>
      <c r="E229" s="85" t="s">
        <v>1155</v>
      </c>
      <c r="F229" s="85" t="s">
        <v>1156</v>
      </c>
      <c r="G229" s="91" t="s">
        <v>1168</v>
      </c>
      <c r="H229" s="91" t="s">
        <v>1231</v>
      </c>
      <c r="I229" s="91" t="s">
        <v>423</v>
      </c>
      <c r="J229" s="92">
        <v>906492.84120000002</v>
      </c>
      <c r="K229" s="92">
        <v>387135.84120000002</v>
      </c>
      <c r="M229" s="50">
        <v>11.023904582</v>
      </c>
      <c r="N229" s="51">
        <v>7.2090204043000004</v>
      </c>
      <c r="O229" s="51">
        <v>6.2360889222999996</v>
      </c>
      <c r="P229" s="51">
        <v>7.3206014958000001</v>
      </c>
      <c r="Q229" s="51">
        <v>7.2025272780999998</v>
      </c>
      <c r="R229" s="51">
        <f t="shared" si="39"/>
        <v>7.2090204043000004</v>
      </c>
      <c r="S229" s="52">
        <f t="shared" si="40"/>
        <v>7.7984285364999995</v>
      </c>
      <c r="U229" s="50">
        <v>12.160422970000001</v>
      </c>
      <c r="V229" s="51">
        <v>10.195640366999999</v>
      </c>
      <c r="W229" s="51">
        <v>7.8337720729000004</v>
      </c>
      <c r="X229" s="51">
        <v>9.1750945351999995</v>
      </c>
      <c r="Y229" s="51">
        <v>9.1113049541999995</v>
      </c>
      <c r="Z229" s="51">
        <f t="shared" si="41"/>
        <v>9.1750945351999995</v>
      </c>
      <c r="AA229" s="52">
        <f t="shared" si="42"/>
        <v>9.6952469798600003</v>
      </c>
      <c r="AC229" s="56">
        <v>0.56514383694000003</v>
      </c>
      <c r="AD229" s="57">
        <v>0.50194693221999998</v>
      </c>
      <c r="AE229" s="57">
        <v>0.67131281658999997</v>
      </c>
      <c r="AF229" s="57">
        <v>0.63168442613999998</v>
      </c>
      <c r="AG229" s="57">
        <v>0.63545941969999997</v>
      </c>
      <c r="AH229" s="57">
        <f t="shared" si="43"/>
        <v>0.63168442613999998</v>
      </c>
      <c r="AI229" s="58">
        <f t="shared" si="44"/>
        <v>0.60110948631799999</v>
      </c>
      <c r="AK229" s="50">
        <v>0.38607791750999998</v>
      </c>
      <c r="AL229" s="51">
        <v>0.65788397215000005</v>
      </c>
      <c r="AM229" s="51">
        <v>0.30738634159</v>
      </c>
      <c r="AN229" s="51">
        <v>0.39204353064000003</v>
      </c>
      <c r="AO229" s="51">
        <v>0.38572024788999998</v>
      </c>
      <c r="AP229" s="51">
        <f t="shared" si="45"/>
        <v>0.65788397215000005</v>
      </c>
      <c r="AQ229" s="60">
        <f t="shared" si="46"/>
        <v>0.58630437009955649</v>
      </c>
      <c r="AR229" s="52">
        <f t="shared" si="47"/>
        <v>0.42582240195600002</v>
      </c>
      <c r="AT229" s="50">
        <v>0.50612897079999997</v>
      </c>
      <c r="AU229" s="51">
        <v>0.70334468690999996</v>
      </c>
      <c r="AV229" s="51">
        <v>0.2600789342</v>
      </c>
      <c r="AW229" s="51">
        <v>0.3729959034</v>
      </c>
      <c r="AX229" s="51">
        <v>0.36697984043999998</v>
      </c>
      <c r="AY229" s="51">
        <f t="shared" si="48"/>
        <v>0.3729959034</v>
      </c>
      <c r="AZ229" s="52">
        <f t="shared" si="49"/>
        <v>0.44190566715000001</v>
      </c>
      <c r="BB229" s="64"/>
      <c r="BC229" s="65"/>
      <c r="BD229" s="65">
        <v>1.5543487678000001</v>
      </c>
      <c r="BE229" s="65">
        <v>2.2479952418</v>
      </c>
      <c r="BF229" s="65">
        <v>2.1612193827000001</v>
      </c>
      <c r="BG229" s="65">
        <f t="shared" si="50"/>
        <v>2.1612193827000001</v>
      </c>
      <c r="BH229" s="66">
        <f t="shared" si="51"/>
        <v>1.9878544641</v>
      </c>
    </row>
    <row r="230" spans="2:60" ht="15.5" x14ac:dyDescent="0.35">
      <c r="B230" s="67" t="s">
        <v>287</v>
      </c>
      <c r="C230" s="89" t="s">
        <v>658</v>
      </c>
      <c r="D230" s="84" t="s">
        <v>1022</v>
      </c>
      <c r="E230" s="84" t="s">
        <v>1155</v>
      </c>
      <c r="F230" s="84" t="s">
        <v>1156</v>
      </c>
      <c r="G230" s="89" t="s">
        <v>1200</v>
      </c>
      <c r="H230" s="89" t="s">
        <v>1284</v>
      </c>
      <c r="I230" s="89" t="s">
        <v>15</v>
      </c>
      <c r="J230" s="90">
        <v>62611872.552000001</v>
      </c>
      <c r="K230" s="90">
        <v>31450872.552000001</v>
      </c>
      <c r="M230" s="68">
        <v>5.2881499333999997</v>
      </c>
      <c r="N230" s="69">
        <v>16.789037665999999</v>
      </c>
      <c r="O230" s="69">
        <v>16.431012445</v>
      </c>
      <c r="P230" s="69">
        <v>9.2309764164000008</v>
      </c>
      <c r="Q230" s="69">
        <v>9.3532277894</v>
      </c>
      <c r="R230" s="69">
        <f t="shared" si="39"/>
        <v>9.3532277894</v>
      </c>
      <c r="S230" s="70">
        <f t="shared" si="40"/>
        <v>11.41848085004</v>
      </c>
      <c r="U230" s="68">
        <v>3.6781847827999998</v>
      </c>
      <c r="V230" s="69">
        <v>6.8772754009000003</v>
      </c>
      <c r="W230" s="69">
        <v>6.8534269984999998</v>
      </c>
      <c r="X230" s="69">
        <v>6.9022576721000002</v>
      </c>
      <c r="Y230" s="69">
        <v>7.3419063211999998</v>
      </c>
      <c r="Z230" s="69">
        <f t="shared" si="41"/>
        <v>6.8772754009000003</v>
      </c>
      <c r="AA230" s="70">
        <f t="shared" si="42"/>
        <v>6.3306102350999991</v>
      </c>
      <c r="AC230" s="71">
        <v>0.57049724369999999</v>
      </c>
      <c r="AD230" s="72">
        <v>0.51733519898000002</v>
      </c>
      <c r="AE230" s="72">
        <v>0.62366958224000002</v>
      </c>
      <c r="AF230" s="72">
        <v>0.55156166693999997</v>
      </c>
      <c r="AG230" s="72">
        <v>0.56059393437000005</v>
      </c>
      <c r="AH230" s="72">
        <f t="shared" si="43"/>
        <v>0.56059393437000005</v>
      </c>
      <c r="AI230" s="73">
        <f t="shared" si="44"/>
        <v>0.5647315252459999</v>
      </c>
      <c r="AK230" s="68">
        <v>1.9064292602999999</v>
      </c>
      <c r="AL230" s="69">
        <v>2.2949407912000002</v>
      </c>
      <c r="AM230" s="69">
        <v>1.5021707881999999</v>
      </c>
      <c r="AN230" s="69">
        <v>1.9173871859</v>
      </c>
      <c r="AO230" s="69">
        <v>1.9252492992000001</v>
      </c>
      <c r="AP230" s="69">
        <f t="shared" si="45"/>
        <v>2.2949407912000002</v>
      </c>
      <c r="AQ230" s="74">
        <f t="shared" si="46"/>
        <v>0.83891022660907422</v>
      </c>
      <c r="AR230" s="70">
        <f t="shared" si="47"/>
        <v>1.9092354649600001</v>
      </c>
      <c r="AT230" s="68">
        <v>1.1394401584</v>
      </c>
      <c r="AU230" s="69">
        <v>1.5118068304000001</v>
      </c>
      <c r="AV230" s="69">
        <v>0.94186191395999996</v>
      </c>
      <c r="AW230" s="69">
        <v>1.6059806861000001</v>
      </c>
      <c r="AX230" s="69">
        <v>1.6875921603999999</v>
      </c>
      <c r="AY230" s="69">
        <f t="shared" si="48"/>
        <v>1.5118068304000001</v>
      </c>
      <c r="AZ230" s="70">
        <f t="shared" si="49"/>
        <v>1.3773363498519999</v>
      </c>
      <c r="BB230" s="75">
        <v>1.0684313989000001</v>
      </c>
      <c r="BC230" s="76">
        <v>1.0104068739000001</v>
      </c>
      <c r="BD230" s="76">
        <v>0.96744110538999994</v>
      </c>
      <c r="BE230" s="76">
        <v>1.0749662202000001</v>
      </c>
      <c r="BF230" s="76">
        <v>0.97753368651999994</v>
      </c>
      <c r="BG230" s="76">
        <f t="shared" si="50"/>
        <v>1.0104068739000001</v>
      </c>
      <c r="BH230" s="77">
        <f t="shared" si="51"/>
        <v>1.019755856982</v>
      </c>
    </row>
    <row r="231" spans="2:60" ht="15.5" x14ac:dyDescent="0.35">
      <c r="B231" s="46" t="s">
        <v>288</v>
      </c>
      <c r="C231" s="91" t="s">
        <v>659</v>
      </c>
      <c r="D231" s="85" t="s">
        <v>1023</v>
      </c>
      <c r="E231" s="85" t="s">
        <v>1155</v>
      </c>
      <c r="F231" s="85" t="s">
        <v>1156</v>
      </c>
      <c r="G231" s="91" t="s">
        <v>1168</v>
      </c>
      <c r="H231" s="91" t="s">
        <v>1231</v>
      </c>
      <c r="I231" s="91" t="s">
        <v>423</v>
      </c>
      <c r="J231" s="92">
        <v>3332498.3480000002</v>
      </c>
      <c r="K231" s="92">
        <v>3009852.3480000002</v>
      </c>
      <c r="M231" s="50">
        <v>4.5693505249999999</v>
      </c>
      <c r="N231" s="51">
        <v>7.1260892761000001</v>
      </c>
      <c r="O231" s="51">
        <v>3.6086358351999999</v>
      </c>
      <c r="P231" s="51">
        <v>4.6642885293000003</v>
      </c>
      <c r="Q231" s="51">
        <v>5.8084824632999998</v>
      </c>
      <c r="R231" s="51">
        <f t="shared" si="39"/>
        <v>4.6642885293000003</v>
      </c>
      <c r="S231" s="52">
        <f t="shared" si="40"/>
        <v>5.1553693257799997</v>
      </c>
      <c r="U231" s="50">
        <v>3.7959937295000001</v>
      </c>
      <c r="V231" s="51">
        <v>6.4027272552000003</v>
      </c>
      <c r="W231" s="51">
        <v>3.8989110462999998</v>
      </c>
      <c r="X231" s="51">
        <v>4.9496697027999996</v>
      </c>
      <c r="Y231" s="51">
        <v>7.2028477426000004</v>
      </c>
      <c r="Z231" s="51">
        <f t="shared" si="41"/>
        <v>4.9496697027999996</v>
      </c>
      <c r="AA231" s="52">
        <f t="shared" si="42"/>
        <v>5.2500298952799991</v>
      </c>
      <c r="AC231" s="56">
        <v>0.20590550689000001</v>
      </c>
      <c r="AD231" s="57">
        <v>0.23288637228</v>
      </c>
      <c r="AE231" s="57">
        <v>0.36101473158000003</v>
      </c>
      <c r="AF231" s="57">
        <v>0.30808074239</v>
      </c>
      <c r="AG231" s="57">
        <v>0.22543117335999999</v>
      </c>
      <c r="AH231" s="57">
        <f t="shared" si="43"/>
        <v>0.23288637228</v>
      </c>
      <c r="AI231" s="58">
        <f t="shared" si="44"/>
        <v>0.2666637053</v>
      </c>
      <c r="AK231" s="50">
        <v>0.40926810044</v>
      </c>
      <c r="AL231" s="51">
        <v>0.83234192201000001</v>
      </c>
      <c r="AM231" s="51">
        <v>0.58767492377999997</v>
      </c>
      <c r="AN231" s="51">
        <v>1.2959106065999999</v>
      </c>
      <c r="AO231" s="51">
        <v>1.6138096915</v>
      </c>
      <c r="AP231" s="51">
        <f t="shared" si="45"/>
        <v>1.6138096915</v>
      </c>
      <c r="AQ231" s="60">
        <f t="shared" si="46"/>
        <v>1</v>
      </c>
      <c r="AR231" s="52">
        <f t="shared" si="47"/>
        <v>0.94780104886600003</v>
      </c>
      <c r="AT231" s="50">
        <v>0.60532277153000003</v>
      </c>
      <c r="AU231" s="51">
        <v>0.96462302102999997</v>
      </c>
      <c r="AV231" s="51">
        <v>0.57804865449999998</v>
      </c>
      <c r="AW231" s="51">
        <v>0.83204428401999997</v>
      </c>
      <c r="AX231" s="51">
        <v>1.0361525883</v>
      </c>
      <c r="AY231" s="51">
        <f t="shared" si="48"/>
        <v>0.83204428401999997</v>
      </c>
      <c r="AZ231" s="52">
        <f t="shared" si="49"/>
        <v>0.80323826387599995</v>
      </c>
      <c r="BB231" s="64"/>
      <c r="BC231" s="65"/>
      <c r="BD231" s="65">
        <v>2.1591401016999998</v>
      </c>
      <c r="BE231" s="65">
        <v>1.9858834618000001</v>
      </c>
      <c r="BF231" s="65">
        <v>2.1009615379</v>
      </c>
      <c r="BG231" s="65">
        <f t="shared" si="50"/>
        <v>2.1009615379</v>
      </c>
      <c r="BH231" s="66">
        <f t="shared" si="51"/>
        <v>2.0819950337999997</v>
      </c>
    </row>
    <row r="232" spans="2:60" ht="15.5" x14ac:dyDescent="0.35">
      <c r="B232" s="67" t="s">
        <v>289</v>
      </c>
      <c r="C232" s="89" t="s">
        <v>660</v>
      </c>
      <c r="D232" s="84" t="s">
        <v>1024</v>
      </c>
      <c r="E232" s="84" t="s">
        <v>1155</v>
      </c>
      <c r="F232" s="84" t="s">
        <v>1156</v>
      </c>
      <c r="G232" s="89" t="s">
        <v>1236</v>
      </c>
      <c r="H232" s="89" t="s">
        <v>420</v>
      </c>
      <c r="I232" s="89" t="s">
        <v>33</v>
      </c>
      <c r="J232" s="90">
        <v>22078901.912999999</v>
      </c>
      <c r="K232" s="90">
        <v>3910263.9125999999</v>
      </c>
      <c r="M232" s="68">
        <v>4.9625895141000003</v>
      </c>
      <c r="N232" s="69">
        <v>-6.5879001139</v>
      </c>
      <c r="O232" s="69">
        <v>5.4718688234000004</v>
      </c>
      <c r="P232" s="69">
        <v>10.635153469</v>
      </c>
      <c r="Q232" s="69">
        <v>10.872345062999999</v>
      </c>
      <c r="R232" s="69">
        <f t="shared" si="39"/>
        <v>5.4718688234000004</v>
      </c>
      <c r="S232" s="70">
        <f t="shared" si="40"/>
        <v>7.9854892173749992</v>
      </c>
      <c r="U232" s="68">
        <v>3.8464524856</v>
      </c>
      <c r="V232" s="69">
        <v>4.7309338670000001</v>
      </c>
      <c r="W232" s="69">
        <v>3.7153710750000002</v>
      </c>
      <c r="X232" s="69">
        <v>3.7105016367000001</v>
      </c>
      <c r="Y232" s="69">
        <v>3.7317530363999998</v>
      </c>
      <c r="Z232" s="69">
        <f t="shared" si="41"/>
        <v>3.7317530363999998</v>
      </c>
      <c r="AA232" s="70">
        <f t="shared" si="42"/>
        <v>3.94700242014</v>
      </c>
      <c r="AC232" s="71">
        <v>0.86513392132</v>
      </c>
      <c r="AD232" s="72">
        <v>0.78244214353999997</v>
      </c>
      <c r="AE232" s="72">
        <v>0.94189210749999996</v>
      </c>
      <c r="AF232" s="72">
        <v>0.86874902944999999</v>
      </c>
      <c r="AG232" s="72">
        <v>0.85811700206999997</v>
      </c>
      <c r="AH232" s="72">
        <f t="shared" si="43"/>
        <v>0.86513392132</v>
      </c>
      <c r="AI232" s="73">
        <f t="shared" si="44"/>
        <v>0.86326684077600002</v>
      </c>
      <c r="AK232" s="68">
        <v>0.99794678237000001</v>
      </c>
      <c r="AL232" s="69">
        <v>1.6866678576</v>
      </c>
      <c r="AM232" s="69">
        <v>0.50719415574000004</v>
      </c>
      <c r="AN232" s="69">
        <v>1.1153567676</v>
      </c>
      <c r="AO232" s="69">
        <v>1.2792586665000001</v>
      </c>
      <c r="AP232" s="69">
        <f t="shared" si="45"/>
        <v>1.6866678576</v>
      </c>
      <c r="AQ232" s="74">
        <f t="shared" si="46"/>
        <v>0.75845321930797194</v>
      </c>
      <c r="AR232" s="70">
        <f t="shared" si="47"/>
        <v>1.117284845962</v>
      </c>
      <c r="AT232" s="68">
        <v>0.28762565000000001</v>
      </c>
      <c r="AU232" s="69">
        <v>0.41459438775000002</v>
      </c>
      <c r="AV232" s="69">
        <v>9.3959940682999996E-2</v>
      </c>
      <c r="AW232" s="69">
        <v>0.23076864351000001</v>
      </c>
      <c r="AX232" s="69">
        <v>0.26618292736999999</v>
      </c>
      <c r="AY232" s="69">
        <f t="shared" si="48"/>
        <v>0.26618292736999999</v>
      </c>
      <c r="AZ232" s="70">
        <f t="shared" si="49"/>
        <v>0.25862630986259999</v>
      </c>
      <c r="BB232" s="75">
        <v>1.7375475870999999</v>
      </c>
      <c r="BC232" s="76">
        <v>1.6923549881</v>
      </c>
      <c r="BD232" s="76">
        <v>1.7827554109999999</v>
      </c>
      <c r="BE232" s="76">
        <v>1.9687260484</v>
      </c>
      <c r="BF232" s="76">
        <v>2.1120705412</v>
      </c>
      <c r="BG232" s="76">
        <f t="shared" si="50"/>
        <v>1.7827554109999999</v>
      </c>
      <c r="BH232" s="77">
        <f t="shared" si="51"/>
        <v>1.85869091516</v>
      </c>
    </row>
    <row r="233" spans="2:60" ht="15.5" x14ac:dyDescent="0.35">
      <c r="B233" s="46" t="s">
        <v>290</v>
      </c>
      <c r="C233" s="91" t="s">
        <v>661</v>
      </c>
      <c r="D233" s="85" t="s">
        <v>1025</v>
      </c>
      <c r="E233" s="85" t="s">
        <v>1155</v>
      </c>
      <c r="F233" s="85" t="s">
        <v>1156</v>
      </c>
      <c r="G233" s="91" t="s">
        <v>40</v>
      </c>
      <c r="H233" s="91" t="s">
        <v>1284</v>
      </c>
      <c r="I233" s="91" t="s">
        <v>40</v>
      </c>
      <c r="J233" s="92">
        <v>18362908.252999999</v>
      </c>
      <c r="K233" s="92">
        <v>13079556.252</v>
      </c>
      <c r="M233" s="50"/>
      <c r="N233" s="51"/>
      <c r="O233" s="51">
        <v>7.6405422780999999</v>
      </c>
      <c r="P233" s="51">
        <v>8.4762501582999992</v>
      </c>
      <c r="Q233" s="51">
        <v>8.8552702299000003</v>
      </c>
      <c r="R233" s="51">
        <f t="shared" si="39"/>
        <v>8.4762501582999992</v>
      </c>
      <c r="S233" s="52">
        <f t="shared" si="40"/>
        <v>8.3240208887666665</v>
      </c>
      <c r="U233" s="50"/>
      <c r="V233" s="51"/>
      <c r="W233" s="51">
        <v>4.0417721585999997</v>
      </c>
      <c r="X233" s="51">
        <v>4.7653129269000001</v>
      </c>
      <c r="Y233" s="51">
        <v>4.6234052918000001</v>
      </c>
      <c r="Z233" s="51">
        <f t="shared" si="41"/>
        <v>4.6234052918000001</v>
      </c>
      <c r="AA233" s="52">
        <f t="shared" si="42"/>
        <v>4.4768301257666669</v>
      </c>
      <c r="AC233" s="56"/>
      <c r="AD233" s="57"/>
      <c r="AE233" s="57">
        <v>0.44069759162</v>
      </c>
      <c r="AF233" s="57">
        <v>0.41459407280999999</v>
      </c>
      <c r="AG233" s="57">
        <v>0.42486907820000003</v>
      </c>
      <c r="AH233" s="57">
        <f t="shared" si="43"/>
        <v>0.42486907820000003</v>
      </c>
      <c r="AI233" s="58">
        <f t="shared" si="44"/>
        <v>0.42672024754333332</v>
      </c>
      <c r="AK233" s="50"/>
      <c r="AL233" s="51"/>
      <c r="AM233" s="51">
        <v>1.4486144204</v>
      </c>
      <c r="AN233" s="51">
        <v>1.5235819303</v>
      </c>
      <c r="AO233" s="51">
        <v>1.5917097135</v>
      </c>
      <c r="AP233" s="51">
        <f t="shared" si="45"/>
        <v>1.5917097135</v>
      </c>
      <c r="AQ233" s="60">
        <f t="shared" si="46"/>
        <v>1</v>
      </c>
      <c r="AR233" s="52">
        <f t="shared" si="47"/>
        <v>1.5213020214000001</v>
      </c>
      <c r="AT233" s="50"/>
      <c r="AU233" s="51"/>
      <c r="AV233" s="51">
        <v>1.5395452764999999</v>
      </c>
      <c r="AW233" s="51">
        <v>1.7377722095000001</v>
      </c>
      <c r="AX233" s="51">
        <v>1.8154776258</v>
      </c>
      <c r="AY233" s="51">
        <f t="shared" si="48"/>
        <v>1.7377722095000001</v>
      </c>
      <c r="AZ233" s="52">
        <f t="shared" si="49"/>
        <v>1.6975983706</v>
      </c>
      <c r="BB233" s="64"/>
      <c r="BC233" s="65"/>
      <c r="BD233" s="65"/>
      <c r="BE233" s="65"/>
      <c r="BF233" s="65"/>
      <c r="BG233" s="65" t="str">
        <f t="shared" si="50"/>
        <v>-x-</v>
      </c>
      <c r="BH233" s="66" t="str">
        <f t="shared" si="51"/>
        <v>-x-</v>
      </c>
    </row>
    <row r="234" spans="2:60" ht="15.5" x14ac:dyDescent="0.35">
      <c r="B234" s="67" t="s">
        <v>291</v>
      </c>
      <c r="C234" s="89" t="s">
        <v>662</v>
      </c>
      <c r="D234" s="84" t="s">
        <v>1026</v>
      </c>
      <c r="E234" s="84" t="s">
        <v>1155</v>
      </c>
      <c r="F234" s="84" t="s">
        <v>1156</v>
      </c>
      <c r="G234" s="89" t="s">
        <v>1168</v>
      </c>
      <c r="H234" s="89" t="s">
        <v>1231</v>
      </c>
      <c r="I234" s="89" t="s">
        <v>423</v>
      </c>
      <c r="J234" s="90">
        <v>12933205.68</v>
      </c>
      <c r="K234" s="90">
        <v>3759677.68</v>
      </c>
      <c r="M234" s="68">
        <v>-20.786534645</v>
      </c>
      <c r="N234" s="69">
        <v>-196.09396115000001</v>
      </c>
      <c r="O234" s="69">
        <v>-5.9389804561000004</v>
      </c>
      <c r="P234" s="69">
        <v>-4.2066579996</v>
      </c>
      <c r="Q234" s="69">
        <v>-3.6072497351999999</v>
      </c>
      <c r="R234" s="69">
        <f t="shared" si="39"/>
        <v>-5.9389804561000004</v>
      </c>
      <c r="S234" s="70" t="str">
        <f t="shared" si="40"/>
        <v>-x-</v>
      </c>
      <c r="U234" s="68">
        <v>20.630325764999998</v>
      </c>
      <c r="V234" s="69">
        <v>71.681576720999999</v>
      </c>
      <c r="W234" s="69">
        <v>22.094139231</v>
      </c>
      <c r="X234" s="69">
        <v>29.942188098999999</v>
      </c>
      <c r="Y234" s="69">
        <v>28.562481073000001</v>
      </c>
      <c r="Z234" s="69">
        <f t="shared" si="41"/>
        <v>28.562481073000001</v>
      </c>
      <c r="AA234" s="70">
        <f t="shared" si="42"/>
        <v>25.307283541999997</v>
      </c>
      <c r="AC234" s="71">
        <v>0.66919028326999996</v>
      </c>
      <c r="AD234" s="72">
        <v>0.55425649235999996</v>
      </c>
      <c r="AE234" s="72">
        <v>0.76595241449999996</v>
      </c>
      <c r="AF234" s="72">
        <v>0.66238467893999997</v>
      </c>
      <c r="AG234" s="72">
        <v>0.69586038785000004</v>
      </c>
      <c r="AH234" s="72">
        <f t="shared" si="43"/>
        <v>0.66919028326999996</v>
      </c>
      <c r="AI234" s="73">
        <f t="shared" si="44"/>
        <v>0.66952885138399998</v>
      </c>
      <c r="AK234" s="68">
        <v>0.63021863963000002</v>
      </c>
      <c r="AL234" s="69">
        <v>0.93559539860999996</v>
      </c>
      <c r="AM234" s="69">
        <v>0.46460391919999999</v>
      </c>
      <c r="AN234" s="69">
        <v>0.82292966418000002</v>
      </c>
      <c r="AO234" s="69">
        <v>0.70567010998000002</v>
      </c>
      <c r="AP234" s="69">
        <f t="shared" si="45"/>
        <v>0.93559539860999996</v>
      </c>
      <c r="AQ234" s="74">
        <f t="shared" si="46"/>
        <v>0.75424709337861595</v>
      </c>
      <c r="AR234" s="70">
        <f t="shared" si="47"/>
        <v>0.71180354631999998</v>
      </c>
      <c r="AT234" s="68">
        <v>0.55255715474</v>
      </c>
      <c r="AU234" s="69">
        <v>0.78689210464000003</v>
      </c>
      <c r="AV234" s="69">
        <v>0.33172330260999999</v>
      </c>
      <c r="AW234" s="69">
        <v>0.40200987215</v>
      </c>
      <c r="AX234" s="69">
        <v>0.34472733580999998</v>
      </c>
      <c r="AY234" s="69">
        <f t="shared" si="48"/>
        <v>0.40200987215</v>
      </c>
      <c r="AZ234" s="70">
        <f t="shared" si="49"/>
        <v>0.48358195399000004</v>
      </c>
      <c r="BB234" s="75">
        <v>1.2233045163</v>
      </c>
      <c r="BC234" s="76">
        <v>1.4580162755999999</v>
      </c>
      <c r="BD234" s="76">
        <v>1.4571143205999999</v>
      </c>
      <c r="BE234" s="76">
        <v>2.0258040395000001</v>
      </c>
      <c r="BF234" s="76">
        <v>2.0247143324999999</v>
      </c>
      <c r="BG234" s="76">
        <f t="shared" si="50"/>
        <v>1.4580162755999999</v>
      </c>
      <c r="BH234" s="77">
        <f t="shared" si="51"/>
        <v>1.6377906969000002</v>
      </c>
    </row>
    <row r="235" spans="2:60" ht="15.5" x14ac:dyDescent="0.35">
      <c r="B235" s="46" t="s">
        <v>292</v>
      </c>
      <c r="C235" s="91" t="s">
        <v>663</v>
      </c>
      <c r="D235" s="85" t="s">
        <v>1027</v>
      </c>
      <c r="E235" s="85" t="s">
        <v>1155</v>
      </c>
      <c r="F235" s="85" t="s">
        <v>1156</v>
      </c>
      <c r="G235" s="91" t="s">
        <v>1247</v>
      </c>
      <c r="H235" s="91" t="s">
        <v>1290</v>
      </c>
      <c r="I235" s="91" t="s">
        <v>449</v>
      </c>
      <c r="J235" s="92">
        <v>1101138.6961000001</v>
      </c>
      <c r="K235" s="92">
        <v>1267642.6961000001</v>
      </c>
      <c r="M235" s="50">
        <v>36.490013882</v>
      </c>
      <c r="N235" s="51">
        <v>-2.0311310212999998</v>
      </c>
      <c r="O235" s="51">
        <v>-2.6740336293000002</v>
      </c>
      <c r="P235" s="51">
        <v>9.0081410631000001</v>
      </c>
      <c r="Q235" s="51">
        <v>10.399104020999999</v>
      </c>
      <c r="R235" s="51">
        <f t="shared" si="39"/>
        <v>9.0081410631000001</v>
      </c>
      <c r="S235" s="52">
        <f t="shared" si="40"/>
        <v>18.632419655366665</v>
      </c>
      <c r="U235" s="50">
        <v>15.626971342999999</v>
      </c>
      <c r="V235" s="51">
        <v>-2.2363280674000001</v>
      </c>
      <c r="W235" s="51">
        <v>18.347452613000002</v>
      </c>
      <c r="X235" s="51">
        <v>5.7622046799</v>
      </c>
      <c r="Y235" s="51">
        <v>6.8109846299000001</v>
      </c>
      <c r="Z235" s="51">
        <f t="shared" si="41"/>
        <v>6.8109846299000001</v>
      </c>
      <c r="AA235" s="52">
        <f t="shared" si="42"/>
        <v>11.636903316450001</v>
      </c>
      <c r="AC235" s="56">
        <v>0.26981204336999998</v>
      </c>
      <c r="AD235" s="57">
        <v>0.32566141958</v>
      </c>
      <c r="AE235" s="57">
        <v>0.43081732752000002</v>
      </c>
      <c r="AF235" s="57">
        <v>0.30856244323999998</v>
      </c>
      <c r="AG235" s="57">
        <v>0.27879643685</v>
      </c>
      <c r="AH235" s="57">
        <f t="shared" si="43"/>
        <v>0.30856244323999998</v>
      </c>
      <c r="AI235" s="58">
        <f t="shared" si="44"/>
        <v>0.32272993411200002</v>
      </c>
      <c r="AK235" s="50">
        <v>0.80783182451000002</v>
      </c>
      <c r="AL235" s="51">
        <v>0.52795060680000006</v>
      </c>
      <c r="AM235" s="51">
        <v>0.29596575922000001</v>
      </c>
      <c r="AN235" s="51">
        <v>0.36996264705999998</v>
      </c>
      <c r="AO235" s="51">
        <v>0.42708923226000001</v>
      </c>
      <c r="AP235" s="51">
        <f t="shared" si="45"/>
        <v>0.80783182451000002</v>
      </c>
      <c r="AQ235" s="60">
        <f t="shared" si="46"/>
        <v>0.52868582210047999</v>
      </c>
      <c r="AR235" s="52">
        <f t="shared" si="47"/>
        <v>0.48576001397000007</v>
      </c>
      <c r="AT235" s="50">
        <v>0.74886248917999998</v>
      </c>
      <c r="AU235" s="51">
        <v>0.48538117462000002</v>
      </c>
      <c r="AV235" s="51">
        <v>0.25350106296000002</v>
      </c>
      <c r="AW235" s="51">
        <v>0.27985473825000001</v>
      </c>
      <c r="AX235" s="51">
        <v>0.32306760223999997</v>
      </c>
      <c r="AY235" s="51">
        <f t="shared" si="48"/>
        <v>0.32306760223999997</v>
      </c>
      <c r="AZ235" s="52">
        <f t="shared" si="49"/>
        <v>0.41813341344999999</v>
      </c>
      <c r="BB235" s="64"/>
      <c r="BC235" s="65"/>
      <c r="BD235" s="65"/>
      <c r="BE235" s="65"/>
      <c r="BF235" s="65">
        <v>1.8207627162</v>
      </c>
      <c r="BG235" s="65">
        <f t="shared" si="50"/>
        <v>1.8207627162</v>
      </c>
      <c r="BH235" s="66">
        <f t="shared" si="51"/>
        <v>1.8207627162</v>
      </c>
    </row>
    <row r="236" spans="2:60" ht="15.5" x14ac:dyDescent="0.35">
      <c r="B236" s="67" t="s">
        <v>293</v>
      </c>
      <c r="C236" s="89" t="s">
        <v>37</v>
      </c>
      <c r="D236" s="84" t="s">
        <v>1028</v>
      </c>
      <c r="E236" s="84" t="s">
        <v>1155</v>
      </c>
      <c r="F236" s="84" t="s">
        <v>1156</v>
      </c>
      <c r="G236" s="89" t="s">
        <v>1166</v>
      </c>
      <c r="H236" s="89" t="s">
        <v>420</v>
      </c>
      <c r="I236" s="89" t="s">
        <v>8</v>
      </c>
      <c r="J236" s="90">
        <v>19818493.390000001</v>
      </c>
      <c r="K236" s="90">
        <v>15310532.390000001</v>
      </c>
      <c r="M236" s="68">
        <v>16.736500288999999</v>
      </c>
      <c r="N236" s="69">
        <v>16.272563157</v>
      </c>
      <c r="O236" s="69">
        <v>8.7843239876000005</v>
      </c>
      <c r="P236" s="69">
        <v>11.667688137000001</v>
      </c>
      <c r="Q236" s="69">
        <v>12.474497714</v>
      </c>
      <c r="R236" s="69">
        <f t="shared" si="39"/>
        <v>12.474497714</v>
      </c>
      <c r="S236" s="70">
        <f t="shared" si="40"/>
        <v>13.187114656919999</v>
      </c>
      <c r="U236" s="68">
        <v>11.571419780999999</v>
      </c>
      <c r="V236" s="69">
        <v>12.124656157</v>
      </c>
      <c r="W236" s="69">
        <v>7.7600795794000001</v>
      </c>
      <c r="X236" s="69">
        <v>8.9862286686000008</v>
      </c>
      <c r="Y236" s="69">
        <v>9.3518131675999996</v>
      </c>
      <c r="Z236" s="69">
        <f t="shared" si="41"/>
        <v>9.3518131675999996</v>
      </c>
      <c r="AA236" s="70">
        <f t="shared" si="42"/>
        <v>9.9588394707199992</v>
      </c>
      <c r="AC236" s="71">
        <v>0.18779279104999999</v>
      </c>
      <c r="AD236" s="72">
        <v>0.16065986199999999</v>
      </c>
      <c r="AE236" s="72">
        <v>0.34965476397</v>
      </c>
      <c r="AF236" s="72">
        <v>0.28975921745</v>
      </c>
      <c r="AG236" s="72">
        <v>0.26150945973</v>
      </c>
      <c r="AH236" s="72">
        <f t="shared" si="43"/>
        <v>0.26150945973</v>
      </c>
      <c r="AI236" s="73">
        <f t="shared" si="44"/>
        <v>0.24987521883999997</v>
      </c>
      <c r="AK236" s="68">
        <v>1.9472824804</v>
      </c>
      <c r="AL236" s="69">
        <v>2.3856332307999999</v>
      </c>
      <c r="AM236" s="69">
        <v>1.7892663944</v>
      </c>
      <c r="AN236" s="69">
        <v>2.1168289547999999</v>
      </c>
      <c r="AO236" s="69">
        <v>2.3644320843000002</v>
      </c>
      <c r="AP236" s="69">
        <f t="shared" si="45"/>
        <v>2.3856332307999999</v>
      </c>
      <c r="AQ236" s="74">
        <f t="shared" si="46"/>
        <v>0.99111298994905006</v>
      </c>
      <c r="AR236" s="70">
        <f t="shared" si="47"/>
        <v>2.12068862894</v>
      </c>
      <c r="AT236" s="68">
        <v>7.1621054290000004</v>
      </c>
      <c r="AU236" s="69">
        <v>8.1812250380999991</v>
      </c>
      <c r="AV236" s="69">
        <v>4.6283383743000002</v>
      </c>
      <c r="AW236" s="69">
        <v>4.8608374218000003</v>
      </c>
      <c r="AX236" s="69">
        <v>5.0188027709999998</v>
      </c>
      <c r="AY236" s="69">
        <f t="shared" si="48"/>
        <v>5.0188027709999998</v>
      </c>
      <c r="AZ236" s="70">
        <f t="shared" si="49"/>
        <v>5.97026180684</v>
      </c>
      <c r="BB236" s="75">
        <v>1.1120040291</v>
      </c>
      <c r="BC236" s="76">
        <v>1.0679461125</v>
      </c>
      <c r="BD236" s="76">
        <v>1.0501390018000001</v>
      </c>
      <c r="BE236" s="76">
        <v>1.008853776</v>
      </c>
      <c r="BF236" s="76">
        <v>0.97968966793000001</v>
      </c>
      <c r="BG236" s="76">
        <f t="shared" si="50"/>
        <v>1.0501390018000001</v>
      </c>
      <c r="BH236" s="77">
        <f t="shared" si="51"/>
        <v>1.0437265174659998</v>
      </c>
    </row>
    <row r="237" spans="2:60" ht="15.5" x14ac:dyDescent="0.35">
      <c r="B237" s="46" t="s">
        <v>294</v>
      </c>
      <c r="C237" s="91" t="s">
        <v>664</v>
      </c>
      <c r="D237" s="85" t="s">
        <v>1029</v>
      </c>
      <c r="E237" s="85" t="s">
        <v>1155</v>
      </c>
      <c r="F237" s="85" t="s">
        <v>1156</v>
      </c>
      <c r="G237" s="91" t="s">
        <v>1222</v>
      </c>
      <c r="H237" s="91" t="s">
        <v>1278</v>
      </c>
      <c r="I237" s="91" t="s">
        <v>692</v>
      </c>
      <c r="J237" s="92">
        <v>710744.75976000004</v>
      </c>
      <c r="K237" s="92">
        <v>173663.75975999999</v>
      </c>
      <c r="M237" s="50">
        <v>0.10963786519</v>
      </c>
      <c r="N237" s="51">
        <v>-19.063703705999998</v>
      </c>
      <c r="O237" s="51">
        <v>44.082638686000003</v>
      </c>
      <c r="P237" s="51">
        <v>-7.2229228948999999</v>
      </c>
      <c r="Q237" s="51">
        <v>-7.9045862430999998</v>
      </c>
      <c r="R237" s="51">
        <f t="shared" si="39"/>
        <v>-7.2229228948999999</v>
      </c>
      <c r="S237" s="52">
        <f t="shared" si="40"/>
        <v>22.096138275595003</v>
      </c>
      <c r="U237" s="50">
        <v>4.4009602578000004</v>
      </c>
      <c r="V237" s="51">
        <v>4.6610363077999999</v>
      </c>
      <c r="W237" s="51">
        <v>4.4710255939000003</v>
      </c>
      <c r="X237" s="51">
        <v>4.3540508392000001</v>
      </c>
      <c r="Y237" s="51">
        <v>4.4477700581999997</v>
      </c>
      <c r="Z237" s="51">
        <f t="shared" si="41"/>
        <v>4.4477700581999997</v>
      </c>
      <c r="AA237" s="52">
        <f t="shared" si="42"/>
        <v>4.4669686113800005</v>
      </c>
      <c r="AC237" s="56">
        <v>0.79641723615000004</v>
      </c>
      <c r="AD237" s="57">
        <v>0.76765812580000004</v>
      </c>
      <c r="AE237" s="57">
        <v>0.74833985586999996</v>
      </c>
      <c r="AF237" s="57">
        <v>0.77369059394999995</v>
      </c>
      <c r="AG237" s="57">
        <v>0.75751169685999997</v>
      </c>
      <c r="AH237" s="57">
        <f t="shared" si="43"/>
        <v>0.76765812580000004</v>
      </c>
      <c r="AI237" s="58">
        <f t="shared" si="44"/>
        <v>0.76872350172600001</v>
      </c>
      <c r="AK237" s="50">
        <v>0.61016216352999997</v>
      </c>
      <c r="AL237" s="51">
        <v>0.88748503354999997</v>
      </c>
      <c r="AM237" s="51">
        <v>1.0279044865</v>
      </c>
      <c r="AN237" s="51">
        <v>1.1799914933</v>
      </c>
      <c r="AO237" s="51">
        <v>1.2913531905</v>
      </c>
      <c r="AP237" s="51">
        <f t="shared" si="45"/>
        <v>1.2913531905</v>
      </c>
      <c r="AQ237" s="60">
        <f t="shared" si="46"/>
        <v>1</v>
      </c>
      <c r="AR237" s="52">
        <f t="shared" si="47"/>
        <v>0.99937927347599997</v>
      </c>
      <c r="AT237" s="50">
        <v>0.12702904862</v>
      </c>
      <c r="AU237" s="51">
        <v>0.15566720913000001</v>
      </c>
      <c r="AV237" s="51">
        <v>0.17351647920999999</v>
      </c>
      <c r="AW237" s="51">
        <v>0.15575200225999999</v>
      </c>
      <c r="AX237" s="51">
        <v>0.17045109747000001</v>
      </c>
      <c r="AY237" s="51">
        <f t="shared" si="48"/>
        <v>0.15575200225999999</v>
      </c>
      <c r="AZ237" s="52">
        <f t="shared" si="49"/>
        <v>0.156483167338</v>
      </c>
      <c r="BB237" s="64">
        <v>0.43178397114</v>
      </c>
      <c r="BC237" s="65">
        <v>0.49737136538999999</v>
      </c>
      <c r="BD237" s="65">
        <v>0.50009007015999996</v>
      </c>
      <c r="BE237" s="65">
        <v>0.29485715519</v>
      </c>
      <c r="BF237" s="65">
        <v>0.16653345431</v>
      </c>
      <c r="BG237" s="65">
        <f t="shared" si="50"/>
        <v>0.43178397114</v>
      </c>
      <c r="BH237" s="66">
        <f t="shared" si="51"/>
        <v>0.37812720323800003</v>
      </c>
    </row>
    <row r="238" spans="2:60" ht="15.5" x14ac:dyDescent="0.35">
      <c r="B238" s="67" t="s">
        <v>295</v>
      </c>
      <c r="C238" s="89" t="s">
        <v>665</v>
      </c>
      <c r="D238" s="84" t="s">
        <v>1030</v>
      </c>
      <c r="E238" s="84" t="s">
        <v>1155</v>
      </c>
      <c r="F238" s="84" t="s">
        <v>1156</v>
      </c>
      <c r="G238" s="89" t="s">
        <v>1248</v>
      </c>
      <c r="H238" s="89" t="s">
        <v>1280</v>
      </c>
      <c r="I238" s="89" t="s">
        <v>38</v>
      </c>
      <c r="J238" s="90">
        <v>17681589.879999999</v>
      </c>
      <c r="K238" s="90">
        <v>14177450.880000001</v>
      </c>
      <c r="M238" s="68">
        <v>-5.5732615175999998</v>
      </c>
      <c r="N238" s="69">
        <v>7.8121130562000003</v>
      </c>
      <c r="O238" s="69">
        <v>-1.9772193219</v>
      </c>
      <c r="P238" s="69">
        <v>-5.7572752805</v>
      </c>
      <c r="Q238" s="69">
        <v>-7.9751786435999996</v>
      </c>
      <c r="R238" s="69">
        <f t="shared" si="39"/>
        <v>-5.5732615175999998</v>
      </c>
      <c r="S238" s="70">
        <f t="shared" si="40"/>
        <v>7.8121130562000003</v>
      </c>
      <c r="U238" s="68">
        <v>11.039221301</v>
      </c>
      <c r="V238" s="69">
        <v>15.122667221</v>
      </c>
      <c r="W238" s="69">
        <v>10.693950186</v>
      </c>
      <c r="X238" s="69">
        <v>6.1611865106000003</v>
      </c>
      <c r="Y238" s="69">
        <v>7.9293196465999998</v>
      </c>
      <c r="Z238" s="69">
        <f t="shared" si="41"/>
        <v>10.693950186</v>
      </c>
      <c r="AA238" s="70">
        <f t="shared" si="42"/>
        <v>10.189268973039999</v>
      </c>
      <c r="AC238" s="71">
        <v>0.46019065363</v>
      </c>
      <c r="AD238" s="72">
        <v>0.20766361524999999</v>
      </c>
      <c r="AE238" s="72">
        <v>0.27896057442</v>
      </c>
      <c r="AF238" s="72">
        <v>0.37631693119999998</v>
      </c>
      <c r="AG238" s="72">
        <v>0.30341667924999999</v>
      </c>
      <c r="AH238" s="72">
        <f t="shared" si="43"/>
        <v>0.30341667924999999</v>
      </c>
      <c r="AI238" s="73">
        <f t="shared" si="44"/>
        <v>0.32530969074999999</v>
      </c>
      <c r="AK238" s="68">
        <v>0.71392602983999998</v>
      </c>
      <c r="AL238" s="69">
        <v>1.0093423333</v>
      </c>
      <c r="AM238" s="69">
        <v>1.1285861436</v>
      </c>
      <c r="AN238" s="69">
        <v>0.78869688849999997</v>
      </c>
      <c r="AO238" s="69">
        <v>1.0925304548999999</v>
      </c>
      <c r="AP238" s="69">
        <f t="shared" si="45"/>
        <v>1.1285861436</v>
      </c>
      <c r="AQ238" s="74">
        <f t="shared" si="46"/>
        <v>0.968052337958901</v>
      </c>
      <c r="AR238" s="70">
        <f t="shared" si="47"/>
        <v>0.94661637002799992</v>
      </c>
      <c r="AT238" s="68">
        <v>0.43844912120000001</v>
      </c>
      <c r="AU238" s="69">
        <v>0.86886644329999996</v>
      </c>
      <c r="AV238" s="69">
        <v>0.73293621470000003</v>
      </c>
      <c r="AW238" s="69">
        <v>0.47096534739000001</v>
      </c>
      <c r="AX238" s="69">
        <v>0.65239763557999997</v>
      </c>
      <c r="AY238" s="69">
        <f t="shared" si="48"/>
        <v>0.65239763557999997</v>
      </c>
      <c r="AZ238" s="70">
        <f t="shared" si="49"/>
        <v>0.63272295243400001</v>
      </c>
      <c r="BB238" s="75">
        <v>1.2535665007000001</v>
      </c>
      <c r="BC238" s="76">
        <v>1.4647620970999999</v>
      </c>
      <c r="BD238" s="76">
        <v>1.4332422292</v>
      </c>
      <c r="BE238" s="76">
        <v>1.2974173818000001</v>
      </c>
      <c r="BF238" s="76">
        <v>1.3222852611</v>
      </c>
      <c r="BG238" s="76">
        <f t="shared" si="50"/>
        <v>1.3222852611</v>
      </c>
      <c r="BH238" s="77">
        <f t="shared" si="51"/>
        <v>1.3542546939800002</v>
      </c>
    </row>
    <row r="239" spans="2:60" ht="15.5" x14ac:dyDescent="0.35">
      <c r="B239" s="46" t="s">
        <v>296</v>
      </c>
      <c r="C239" s="91" t="s">
        <v>666</v>
      </c>
      <c r="D239" s="85" t="s">
        <v>1031</v>
      </c>
      <c r="E239" s="85" t="s">
        <v>1155</v>
      </c>
      <c r="F239" s="85" t="s">
        <v>1156</v>
      </c>
      <c r="G239" s="91" t="s">
        <v>1161</v>
      </c>
      <c r="H239" s="91" t="s">
        <v>1276</v>
      </c>
      <c r="I239" s="91" t="s">
        <v>17</v>
      </c>
      <c r="J239" s="92">
        <v>93060346.981999993</v>
      </c>
      <c r="K239" s="92">
        <v>41026346.982000001</v>
      </c>
      <c r="M239" s="50">
        <v>3.9748113136000001</v>
      </c>
      <c r="N239" s="51">
        <v>5.8025243012000001</v>
      </c>
      <c r="O239" s="51">
        <v>6.3073458234000004</v>
      </c>
      <c r="P239" s="51">
        <v>7.5956740267000002</v>
      </c>
      <c r="Q239" s="51">
        <v>7.7204266056000002</v>
      </c>
      <c r="R239" s="51">
        <f t="shared" si="39"/>
        <v>6.3073458234000004</v>
      </c>
      <c r="S239" s="52">
        <f t="shared" si="40"/>
        <v>6.2801564141000004</v>
      </c>
      <c r="U239" s="50">
        <v>4.7812337654999997</v>
      </c>
      <c r="V239" s="51">
        <v>5.1925201190000001</v>
      </c>
      <c r="W239" s="51">
        <v>5.3943999693000002</v>
      </c>
      <c r="X239" s="51">
        <v>6.0625525982999999</v>
      </c>
      <c r="Y239" s="51">
        <v>6.3164560498000002</v>
      </c>
      <c r="Z239" s="51">
        <f t="shared" si="41"/>
        <v>5.3943999693000002</v>
      </c>
      <c r="AA239" s="52">
        <f t="shared" si="42"/>
        <v>5.5494325003799991</v>
      </c>
      <c r="AC239" s="56">
        <v>0.69877428047000001</v>
      </c>
      <c r="AD239" s="57">
        <v>0.63947385122</v>
      </c>
      <c r="AE239" s="57">
        <v>0.69631254098999995</v>
      </c>
      <c r="AF239" s="57">
        <v>0.60166288822000003</v>
      </c>
      <c r="AG239" s="57">
        <v>0.59866756930999998</v>
      </c>
      <c r="AH239" s="57">
        <f t="shared" si="43"/>
        <v>0.63947385122</v>
      </c>
      <c r="AI239" s="58">
        <f t="shared" si="44"/>
        <v>0.64697822604199984</v>
      </c>
      <c r="AK239" s="50">
        <v>0.70134092978999996</v>
      </c>
      <c r="AL239" s="51">
        <v>0.86614125348000004</v>
      </c>
      <c r="AM239" s="51">
        <v>0.70288592482000001</v>
      </c>
      <c r="AN239" s="51">
        <v>1.0484967460000001</v>
      </c>
      <c r="AO239" s="51">
        <v>1.0874820277999999</v>
      </c>
      <c r="AP239" s="51">
        <f t="shared" si="45"/>
        <v>1.0874820277999999</v>
      </c>
      <c r="AQ239" s="60">
        <f t="shared" si="46"/>
        <v>1</v>
      </c>
      <c r="AR239" s="52">
        <f t="shared" si="47"/>
        <v>0.88126937637800007</v>
      </c>
      <c r="AT239" s="50">
        <v>0.43829106452</v>
      </c>
      <c r="AU239" s="51">
        <v>0.58374627128000001</v>
      </c>
      <c r="AV239" s="51">
        <v>0.46796893572999998</v>
      </c>
      <c r="AW239" s="51">
        <v>0.72604328136999996</v>
      </c>
      <c r="AX239" s="51">
        <v>0.76451832701</v>
      </c>
      <c r="AY239" s="51">
        <f t="shared" si="48"/>
        <v>0.58374627128000001</v>
      </c>
      <c r="AZ239" s="52">
        <f t="shared" si="49"/>
        <v>0.59611357598199999</v>
      </c>
      <c r="BB239" s="64"/>
      <c r="BC239" s="65">
        <v>0.81864120664999995</v>
      </c>
      <c r="BD239" s="65">
        <v>0.80153791185000001</v>
      </c>
      <c r="BE239" s="65">
        <v>0.88080012630000004</v>
      </c>
      <c r="BF239" s="65">
        <v>0.77940441555999995</v>
      </c>
      <c r="BG239" s="65">
        <f t="shared" si="50"/>
        <v>0.81008955924999992</v>
      </c>
      <c r="BH239" s="66">
        <f t="shared" si="51"/>
        <v>0.82009591509000002</v>
      </c>
    </row>
    <row r="240" spans="2:60" ht="15.5" x14ac:dyDescent="0.35">
      <c r="B240" s="67" t="s">
        <v>297</v>
      </c>
      <c r="C240" s="89" t="s">
        <v>667</v>
      </c>
      <c r="D240" s="84" t="s">
        <v>1032</v>
      </c>
      <c r="E240" s="84" t="s">
        <v>1155</v>
      </c>
      <c r="F240" s="84" t="s">
        <v>1156</v>
      </c>
      <c r="G240" s="89" t="s">
        <v>1185</v>
      </c>
      <c r="H240" s="89" t="s">
        <v>1285</v>
      </c>
      <c r="I240" s="89" t="s">
        <v>424</v>
      </c>
      <c r="J240" s="90">
        <v>179482.00176000001</v>
      </c>
      <c r="K240" s="90">
        <v>294359.00176000001</v>
      </c>
      <c r="M240" s="68">
        <v>24.271815783000001</v>
      </c>
      <c r="N240" s="69">
        <v>109.32055539</v>
      </c>
      <c r="O240" s="69">
        <v>-6.2573009646999997</v>
      </c>
      <c r="P240" s="69">
        <v>-45.980079191000002</v>
      </c>
      <c r="Q240" s="69">
        <v>-54.483244521000003</v>
      </c>
      <c r="R240" s="69">
        <f t="shared" si="39"/>
        <v>-6.2573009646999997</v>
      </c>
      <c r="S240" s="70">
        <f t="shared" si="40"/>
        <v>24.271815783000001</v>
      </c>
      <c r="U240" s="68">
        <v>6.8707984648</v>
      </c>
      <c r="V240" s="69">
        <v>4.8861972247000001</v>
      </c>
      <c r="W240" s="69">
        <v>-6.7364437639999997</v>
      </c>
      <c r="X240" s="69">
        <v>5.9632749628999999</v>
      </c>
      <c r="Y240" s="69">
        <v>8.0147361686000007</v>
      </c>
      <c r="Z240" s="69">
        <f t="shared" si="41"/>
        <v>5.9632749628999999</v>
      </c>
      <c r="AA240" s="70">
        <f t="shared" si="42"/>
        <v>6.4337517052499997</v>
      </c>
      <c r="AC240" s="71">
        <v>0.16378091657999999</v>
      </c>
      <c r="AD240" s="72">
        <v>7.1119279825999998E-2</v>
      </c>
      <c r="AE240" s="72">
        <v>8.0487552359E-2</v>
      </c>
      <c r="AF240" s="72">
        <v>5.9809649266999998E-2</v>
      </c>
      <c r="AG240" s="72">
        <v>5.0950793166999998E-2</v>
      </c>
      <c r="AH240" s="72">
        <f t="shared" si="43"/>
        <v>7.1119279825999998E-2</v>
      </c>
      <c r="AI240" s="73">
        <f t="shared" si="44"/>
        <v>8.5229638239799996E-2</v>
      </c>
      <c r="AK240" s="68">
        <v>0.74352185933000003</v>
      </c>
      <c r="AL240" s="69">
        <v>0.63486985266999996</v>
      </c>
      <c r="AM240" s="69">
        <v>0.45419799768000002</v>
      </c>
      <c r="AN240" s="69">
        <v>0.56164923405</v>
      </c>
      <c r="AO240" s="69">
        <v>0.66551587323000005</v>
      </c>
      <c r="AP240" s="69">
        <f t="shared" si="45"/>
        <v>0.74352185933000003</v>
      </c>
      <c r="AQ240" s="74">
        <f t="shared" si="46"/>
        <v>0.89508582011254856</v>
      </c>
      <c r="AR240" s="70">
        <f t="shared" si="47"/>
        <v>0.61195096339199995</v>
      </c>
      <c r="AT240" s="68">
        <v>1.2997783998000001</v>
      </c>
      <c r="AU240" s="69">
        <v>1.0645963106</v>
      </c>
      <c r="AV240" s="69">
        <v>0.77197531329000002</v>
      </c>
      <c r="AW240" s="69">
        <v>0.91384991464999998</v>
      </c>
      <c r="AX240" s="69">
        <v>1.0828495564</v>
      </c>
      <c r="AY240" s="69">
        <f t="shared" si="48"/>
        <v>1.0645963106</v>
      </c>
      <c r="AZ240" s="70">
        <f t="shared" si="49"/>
        <v>1.0266098989479999</v>
      </c>
      <c r="BB240" s="75"/>
      <c r="BC240" s="76"/>
      <c r="BD240" s="76"/>
      <c r="BE240" s="76">
        <v>1.0965616861</v>
      </c>
      <c r="BF240" s="76">
        <v>1.1759198987999999</v>
      </c>
      <c r="BG240" s="76">
        <f t="shared" si="50"/>
        <v>1.13624079245</v>
      </c>
      <c r="BH240" s="77">
        <f t="shared" si="51"/>
        <v>1.13624079245</v>
      </c>
    </row>
    <row r="241" spans="2:60" ht="15.5" x14ac:dyDescent="0.35">
      <c r="B241" s="46" t="s">
        <v>298</v>
      </c>
      <c r="C241" s="91" t="s">
        <v>668</v>
      </c>
      <c r="D241" s="85" t="s">
        <v>1033</v>
      </c>
      <c r="E241" s="85" t="s">
        <v>1155</v>
      </c>
      <c r="F241" s="85" t="s">
        <v>1156</v>
      </c>
      <c r="G241" s="91" t="s">
        <v>1238</v>
      </c>
      <c r="H241" s="91" t="s">
        <v>420</v>
      </c>
      <c r="I241" s="91" t="s">
        <v>688</v>
      </c>
      <c r="J241" s="92">
        <v>7236.8147499999995</v>
      </c>
      <c r="K241" s="92">
        <v>7302.8147499999995</v>
      </c>
      <c r="M241" s="50">
        <v>-0.24595697686000001</v>
      </c>
      <c r="N241" s="51">
        <v>-0.27008256567</v>
      </c>
      <c r="O241" s="51">
        <v>-0.21103542452999999</v>
      </c>
      <c r="P241" s="51">
        <v>7.3619314106999997E-2</v>
      </c>
      <c r="Q241" s="51">
        <v>6.7710071502999999E-2</v>
      </c>
      <c r="R241" s="51">
        <f t="shared" si="39"/>
        <v>-0.21103542452999999</v>
      </c>
      <c r="S241" s="52">
        <f t="shared" si="40"/>
        <v>7.0664692804999998E-2</v>
      </c>
      <c r="U241" s="50">
        <v>-0.67925676216999997</v>
      </c>
      <c r="V241" s="51">
        <v>-3.6171867675999998</v>
      </c>
      <c r="W241" s="51">
        <v>-0.29846801347000002</v>
      </c>
      <c r="X241" s="51">
        <v>6.6075500423999997E-2</v>
      </c>
      <c r="Y241" s="51">
        <v>6.0727326317999999E-2</v>
      </c>
      <c r="Z241" s="51">
        <f t="shared" si="41"/>
        <v>-0.29846801347000002</v>
      </c>
      <c r="AA241" s="52">
        <f t="shared" si="42"/>
        <v>6.3401413370999998E-2</v>
      </c>
      <c r="AC241" s="56">
        <v>0.56001966386000002</v>
      </c>
      <c r="AD241" s="57">
        <v>0.81713593522000005</v>
      </c>
      <c r="AE241" s="57">
        <v>0.13243707967000001</v>
      </c>
      <c r="AF241" s="57">
        <v>4.9897385428999998E-2</v>
      </c>
      <c r="AG241" s="57">
        <v>5.4016840236000001E-2</v>
      </c>
      <c r="AH241" s="57">
        <f t="shared" si="43"/>
        <v>0.13243707967000001</v>
      </c>
      <c r="AI241" s="58">
        <f t="shared" si="44"/>
        <v>0.32270138088299999</v>
      </c>
      <c r="AK241" s="50">
        <v>-0.47211727097</v>
      </c>
      <c r="AL241" s="51">
        <v>-9.9032360998999994E-2</v>
      </c>
      <c r="AM241" s="51">
        <v>-5.4942546017E-2</v>
      </c>
      <c r="AN241" s="51">
        <v>-7.7063409262999996E-2</v>
      </c>
      <c r="AO241" s="51">
        <v>-7.0877717549000005E-2</v>
      </c>
      <c r="AP241" s="51">
        <f t="shared" si="45"/>
        <v>-5.4942546017E-2</v>
      </c>
      <c r="AQ241" s="60">
        <f t="shared" si="46"/>
        <v>1.2900333655282272</v>
      </c>
      <c r="AR241" s="52" t="str">
        <f t="shared" si="47"/>
        <v>-x-</v>
      </c>
      <c r="AT241" s="50">
        <v>0.31040579337000002</v>
      </c>
      <c r="AU241" s="51">
        <v>0.11836359545</v>
      </c>
      <c r="AV241" s="51">
        <v>8.9512221769000005E-2</v>
      </c>
      <c r="AW241" s="51">
        <v>12.034691153000001</v>
      </c>
      <c r="AX241" s="51">
        <v>11.068695876</v>
      </c>
      <c r="AY241" s="51">
        <f t="shared" si="48"/>
        <v>0.31040579337000002</v>
      </c>
      <c r="AZ241" s="52">
        <f t="shared" si="49"/>
        <v>4.7243337279178004</v>
      </c>
      <c r="BB241" s="64">
        <v>1.8669856676000001</v>
      </c>
      <c r="BC241" s="65">
        <v>2.1093779398999999</v>
      </c>
      <c r="BD241" s="65">
        <v>1.9789698234999999</v>
      </c>
      <c r="BE241" s="65">
        <v>1.6599469307000001</v>
      </c>
      <c r="BF241" s="65">
        <v>1.6134108090999999</v>
      </c>
      <c r="BG241" s="65">
        <f t="shared" si="50"/>
        <v>1.8669856676000001</v>
      </c>
      <c r="BH241" s="66">
        <f t="shared" si="51"/>
        <v>1.8457382341599999</v>
      </c>
    </row>
    <row r="242" spans="2:60" ht="15.5" x14ac:dyDescent="0.35">
      <c r="B242" s="67" t="s">
        <v>299</v>
      </c>
      <c r="C242" s="89" t="s">
        <v>669</v>
      </c>
      <c r="D242" s="84" t="s">
        <v>1034</v>
      </c>
      <c r="E242" s="84" t="s">
        <v>1155</v>
      </c>
      <c r="F242" s="84" t="s">
        <v>1156</v>
      </c>
      <c r="G242" s="89" t="s">
        <v>9</v>
      </c>
      <c r="H242" s="89" t="s">
        <v>1277</v>
      </c>
      <c r="I242" s="89" t="s">
        <v>9</v>
      </c>
      <c r="J242" s="90"/>
      <c r="K242" s="90">
        <v>11844000</v>
      </c>
      <c r="M242" s="68">
        <v>3.2142734865999998</v>
      </c>
      <c r="N242" s="69">
        <v>4.5072816123999999</v>
      </c>
      <c r="O242" s="69">
        <v>4.0027058915999998</v>
      </c>
      <c r="P242" s="69">
        <v>3.5216187301000001</v>
      </c>
      <c r="Q242" s="69">
        <v>3.8410675113999999</v>
      </c>
      <c r="R242" s="69">
        <f t="shared" si="39"/>
        <v>3.8410675113999999</v>
      </c>
      <c r="S242" s="70">
        <f t="shared" si="40"/>
        <v>3.8173894464199996</v>
      </c>
      <c r="U242" s="68"/>
      <c r="V242" s="69"/>
      <c r="W242" s="69"/>
      <c r="X242" s="69"/>
      <c r="Y242" s="69"/>
      <c r="Z242" s="69" t="str">
        <f t="shared" si="41"/>
        <v>-x-</v>
      </c>
      <c r="AA242" s="70" t="str">
        <f t="shared" si="42"/>
        <v>-x-</v>
      </c>
      <c r="AC242" s="71"/>
      <c r="AD242" s="72"/>
      <c r="AE242" s="72"/>
      <c r="AF242" s="72"/>
      <c r="AG242" s="72"/>
      <c r="AH242" s="72" t="str">
        <f t="shared" si="43"/>
        <v>-x-</v>
      </c>
      <c r="AI242" s="73" t="str">
        <f t="shared" si="44"/>
        <v>-x-</v>
      </c>
      <c r="AK242" s="68">
        <v>0.72006372035999999</v>
      </c>
      <c r="AL242" s="69">
        <v>0.88318103661000003</v>
      </c>
      <c r="AM242" s="69">
        <v>0.71687157150000003</v>
      </c>
      <c r="AN242" s="69">
        <v>0.67589106543999999</v>
      </c>
      <c r="AO242" s="69">
        <v>0.73720167109000001</v>
      </c>
      <c r="AP242" s="69">
        <f t="shared" si="45"/>
        <v>0.88318103661000003</v>
      </c>
      <c r="AQ242" s="74">
        <f t="shared" si="46"/>
        <v>0.83471184336075999</v>
      </c>
      <c r="AR242" s="70">
        <f t="shared" si="47"/>
        <v>0.7466418130000001</v>
      </c>
      <c r="AT242" s="68"/>
      <c r="AU242" s="69"/>
      <c r="AV242" s="69"/>
      <c r="AW242" s="69"/>
      <c r="AX242" s="69"/>
      <c r="AY242" s="69" t="str">
        <f t="shared" si="48"/>
        <v>-x-</v>
      </c>
      <c r="AZ242" s="70" t="str">
        <f t="shared" si="49"/>
        <v>-x-</v>
      </c>
      <c r="BB242" s="75">
        <v>0.42230344095</v>
      </c>
      <c r="BC242" s="76">
        <v>0.46224736185999998</v>
      </c>
      <c r="BD242" s="76">
        <v>0.47189404145000002</v>
      </c>
      <c r="BE242" s="76">
        <v>0.26367138147000002</v>
      </c>
      <c r="BF242" s="76">
        <v>0.27819682648999999</v>
      </c>
      <c r="BG242" s="76">
        <f t="shared" si="50"/>
        <v>0.42230344095</v>
      </c>
      <c r="BH242" s="77">
        <f t="shared" si="51"/>
        <v>0.37966261044399996</v>
      </c>
    </row>
    <row r="243" spans="2:60" ht="15.5" x14ac:dyDescent="0.35">
      <c r="B243" s="46" t="s">
        <v>300</v>
      </c>
      <c r="C243" s="91" t="s">
        <v>670</v>
      </c>
      <c r="D243" s="85" t="s">
        <v>1035</v>
      </c>
      <c r="E243" s="85" t="s">
        <v>1155</v>
      </c>
      <c r="F243" s="85" t="s">
        <v>1156</v>
      </c>
      <c r="G243" s="91" t="s">
        <v>1249</v>
      </c>
      <c r="H243" s="91" t="s">
        <v>1279</v>
      </c>
      <c r="I243" s="91" t="s">
        <v>421</v>
      </c>
      <c r="J243" s="92">
        <v>44237.57</v>
      </c>
      <c r="K243" s="92">
        <v>14367.57</v>
      </c>
      <c r="M243" s="50">
        <v>-5.5967522563000003</v>
      </c>
      <c r="N243" s="51">
        <v>-3.0159715301999999</v>
      </c>
      <c r="O243" s="51">
        <v>1.000075523</v>
      </c>
      <c r="P243" s="51">
        <v>-2.2189063266</v>
      </c>
      <c r="Q243" s="51">
        <v>-1.1743967631000001</v>
      </c>
      <c r="R243" s="51">
        <f t="shared" si="39"/>
        <v>-2.2189063266</v>
      </c>
      <c r="S243" s="52">
        <f t="shared" si="40"/>
        <v>1.000075523</v>
      </c>
      <c r="U243" s="50"/>
      <c r="V243" s="51"/>
      <c r="W243" s="51"/>
      <c r="X243" s="51"/>
      <c r="Y243" s="51"/>
      <c r="Z243" s="51" t="str">
        <f t="shared" si="41"/>
        <v>-x-</v>
      </c>
      <c r="AA243" s="52" t="str">
        <f t="shared" si="42"/>
        <v>-x-</v>
      </c>
      <c r="AC243" s="56">
        <v>0.46290665809999998</v>
      </c>
      <c r="AD243" s="57">
        <v>0.64171593230000001</v>
      </c>
      <c r="AE243" s="57">
        <v>0.48855472874</v>
      </c>
      <c r="AF243" s="57">
        <v>0.52397895035999997</v>
      </c>
      <c r="AG243" s="57">
        <v>0.67529865937</v>
      </c>
      <c r="AH243" s="57">
        <f t="shared" si="43"/>
        <v>0.52397895035999997</v>
      </c>
      <c r="AI243" s="58">
        <f t="shared" si="44"/>
        <v>0.55849098577400003</v>
      </c>
      <c r="AK243" s="50">
        <v>-0.28311428185999998</v>
      </c>
      <c r="AL243" s="51">
        <v>-0.13034747515</v>
      </c>
      <c r="AM243" s="51">
        <v>-0.32344631618000003</v>
      </c>
      <c r="AN243" s="51">
        <v>-0.14749066845</v>
      </c>
      <c r="AO243" s="51">
        <v>-7.8062134276000006E-2</v>
      </c>
      <c r="AP243" s="51">
        <f t="shared" si="45"/>
        <v>-7.8062134276000006E-2</v>
      </c>
      <c r="AQ243" s="60">
        <f t="shared" si="46"/>
        <v>1</v>
      </c>
      <c r="AR243" s="52" t="str">
        <f t="shared" si="47"/>
        <v>-x-</v>
      </c>
      <c r="AT243" s="50">
        <v>27.330633147</v>
      </c>
      <c r="AU243" s="51">
        <v>8.4613418530000004</v>
      </c>
      <c r="AV243" s="51">
        <v>15.646317446999999</v>
      </c>
      <c r="AW243" s="51">
        <v>9.8965001823000005</v>
      </c>
      <c r="AX243" s="51">
        <v>5.2379037549999996</v>
      </c>
      <c r="AY243" s="51">
        <f t="shared" si="48"/>
        <v>9.8965001823000005</v>
      </c>
      <c r="AZ243" s="52">
        <f t="shared" si="49"/>
        <v>13.31453927686</v>
      </c>
      <c r="BB243" s="64"/>
      <c r="BC243" s="65">
        <v>-0.66101843543000005</v>
      </c>
      <c r="BD243" s="65">
        <v>-0.75061495333999995</v>
      </c>
      <c r="BE243" s="65">
        <v>-1.0940993205</v>
      </c>
      <c r="BF243" s="65">
        <v>-0.46088307746000001</v>
      </c>
      <c r="BG243" s="65">
        <f t="shared" si="50"/>
        <v>-0.70581669438499994</v>
      </c>
      <c r="BH243" s="66" t="str">
        <f t="shared" si="51"/>
        <v>-x-</v>
      </c>
    </row>
    <row r="244" spans="2:60" ht="15.5" x14ac:dyDescent="0.35">
      <c r="B244" s="67" t="s">
        <v>301</v>
      </c>
      <c r="C244" s="89" t="s">
        <v>671</v>
      </c>
      <c r="D244" s="84" t="s">
        <v>1036</v>
      </c>
      <c r="E244" s="84" t="s">
        <v>1155</v>
      </c>
      <c r="F244" s="84" t="s">
        <v>1156</v>
      </c>
      <c r="G244" s="89" t="s">
        <v>1216</v>
      </c>
      <c r="H244" s="89" t="s">
        <v>1287</v>
      </c>
      <c r="I244" s="89" t="s">
        <v>441</v>
      </c>
      <c r="J244" s="90">
        <v>47701.811999999998</v>
      </c>
      <c r="K244" s="90">
        <v>28848.812000000002</v>
      </c>
      <c r="M244" s="68"/>
      <c r="N244" s="69">
        <v>15.735180496</v>
      </c>
      <c r="O244" s="69">
        <v>5.0481634877000001</v>
      </c>
      <c r="P244" s="69">
        <v>6.4619090233999996</v>
      </c>
      <c r="Q244" s="69">
        <v>5.3562591905000003</v>
      </c>
      <c r="R244" s="69">
        <f t="shared" si="39"/>
        <v>5.90908410695</v>
      </c>
      <c r="S244" s="70">
        <f t="shared" si="40"/>
        <v>8.1503780494000004</v>
      </c>
      <c r="U244" s="68"/>
      <c r="V244" s="69">
        <v>5.4948055686000004</v>
      </c>
      <c r="W244" s="69">
        <v>3.1865060392000002</v>
      </c>
      <c r="X244" s="69">
        <v>6.1596650212000004</v>
      </c>
      <c r="Y244" s="69">
        <v>5.4760431638</v>
      </c>
      <c r="Z244" s="69">
        <f t="shared" si="41"/>
        <v>5.4854243662000002</v>
      </c>
      <c r="AA244" s="70">
        <f t="shared" si="42"/>
        <v>5.0792549482000009</v>
      </c>
      <c r="AC244" s="71"/>
      <c r="AD244" s="72">
        <v>0.10734515534</v>
      </c>
      <c r="AE244" s="72">
        <v>0.17571087746</v>
      </c>
      <c r="AF244" s="72">
        <v>0.38579477553000002</v>
      </c>
      <c r="AG244" s="72">
        <v>0.43110000092</v>
      </c>
      <c r="AH244" s="72">
        <f t="shared" si="43"/>
        <v>0.280752826495</v>
      </c>
      <c r="AI244" s="73">
        <f t="shared" si="44"/>
        <v>0.27498770231250003</v>
      </c>
      <c r="AK244" s="68"/>
      <c r="AL244" s="69">
        <v>1.5821347515999999</v>
      </c>
      <c r="AM244" s="69">
        <v>1.1488191341</v>
      </c>
      <c r="AN244" s="69">
        <v>0.68865315895000001</v>
      </c>
      <c r="AO244" s="69">
        <v>0.57082277052999997</v>
      </c>
      <c r="AP244" s="69">
        <f t="shared" si="45"/>
        <v>1.5821347515999999</v>
      </c>
      <c r="AQ244" s="74">
        <f t="shared" si="46"/>
        <v>0.36079276430325014</v>
      </c>
      <c r="AR244" s="70">
        <f t="shared" si="47"/>
        <v>0.99760745379500004</v>
      </c>
      <c r="AT244" s="68"/>
      <c r="AU244" s="69">
        <v>0.30819349470000001</v>
      </c>
      <c r="AV244" s="69">
        <v>0.25902883650000003</v>
      </c>
      <c r="AW244" s="69">
        <v>0.16103943179999999</v>
      </c>
      <c r="AX244" s="69">
        <v>0.13348515639</v>
      </c>
      <c r="AY244" s="69">
        <f t="shared" si="48"/>
        <v>0.21003413415</v>
      </c>
      <c r="AZ244" s="70">
        <f t="shared" si="49"/>
        <v>0.21543672984750001</v>
      </c>
      <c r="BB244" s="75"/>
      <c r="BC244" s="76"/>
      <c r="BD244" s="76"/>
      <c r="BE244" s="76"/>
      <c r="BF244" s="76"/>
      <c r="BG244" s="76" t="str">
        <f t="shared" si="50"/>
        <v>-x-</v>
      </c>
      <c r="BH244" s="77" t="str">
        <f t="shared" si="51"/>
        <v>-x-</v>
      </c>
    </row>
    <row r="245" spans="2:60" ht="15.5" x14ac:dyDescent="0.35">
      <c r="B245" s="46" t="s">
        <v>302</v>
      </c>
      <c r="C245" s="91" t="s">
        <v>672</v>
      </c>
      <c r="D245" s="85" t="s">
        <v>1037</v>
      </c>
      <c r="E245" s="85" t="s">
        <v>1155</v>
      </c>
      <c r="F245" s="85" t="s">
        <v>1156</v>
      </c>
      <c r="G245" s="91" t="s">
        <v>1250</v>
      </c>
      <c r="H245" s="91" t="s">
        <v>1283</v>
      </c>
      <c r="I245" s="91" t="s">
        <v>689</v>
      </c>
      <c r="J245" s="92">
        <v>3421635.2623999999</v>
      </c>
      <c r="K245" s="92">
        <v>2051284.2623999999</v>
      </c>
      <c r="M245" s="50">
        <v>-5.9608306534000004</v>
      </c>
      <c r="N245" s="51">
        <v>17.141074232000001</v>
      </c>
      <c r="O245" s="51">
        <v>-67.240755723000007</v>
      </c>
      <c r="P245" s="51">
        <v>15.90781535</v>
      </c>
      <c r="Q245" s="51">
        <v>19.371765674999999</v>
      </c>
      <c r="R245" s="51">
        <f t="shared" si="39"/>
        <v>15.90781535</v>
      </c>
      <c r="S245" s="52">
        <f t="shared" si="40"/>
        <v>17.473551752333332</v>
      </c>
      <c r="U245" s="50">
        <v>6.2340570769000001</v>
      </c>
      <c r="V245" s="51">
        <v>4.1702582526</v>
      </c>
      <c r="W245" s="51">
        <v>4.1075936321000004</v>
      </c>
      <c r="X245" s="51">
        <v>4.6821286862999996</v>
      </c>
      <c r="Y245" s="51">
        <v>5.2443194721999999</v>
      </c>
      <c r="Z245" s="51">
        <f t="shared" si="41"/>
        <v>4.6821286862999996</v>
      </c>
      <c r="AA245" s="52">
        <f t="shared" si="42"/>
        <v>4.8876714240200005</v>
      </c>
      <c r="AC245" s="56">
        <v>0.67764554854000003</v>
      </c>
      <c r="AD245" s="57">
        <v>0.48454621318000002</v>
      </c>
      <c r="AE245" s="57">
        <v>0.61825035462</v>
      </c>
      <c r="AF245" s="57">
        <v>0.55296832895000003</v>
      </c>
      <c r="AG245" s="57">
        <v>0.50391621378999996</v>
      </c>
      <c r="AH245" s="57">
        <f t="shared" si="43"/>
        <v>0.55296832895000003</v>
      </c>
      <c r="AI245" s="58">
        <f t="shared" si="44"/>
        <v>0.56746533181600012</v>
      </c>
      <c r="AK245" s="50">
        <v>0.74040967229999999</v>
      </c>
      <c r="AL245" s="51">
        <v>1.5946956045</v>
      </c>
      <c r="AM245" s="51">
        <v>1.0548201145</v>
      </c>
      <c r="AN245" s="51">
        <v>1.6610248183</v>
      </c>
      <c r="AO245" s="51">
        <v>2.0227154295999998</v>
      </c>
      <c r="AP245" s="51">
        <f t="shared" si="45"/>
        <v>2.0227154295999998</v>
      </c>
      <c r="AQ245" s="60">
        <f t="shared" si="46"/>
        <v>1</v>
      </c>
      <c r="AR245" s="52">
        <f t="shared" si="47"/>
        <v>1.4147331278399999</v>
      </c>
      <c r="AT245" s="50">
        <v>0.46147216760999998</v>
      </c>
      <c r="AU245" s="51">
        <v>0.76215101815999997</v>
      </c>
      <c r="AV245" s="51">
        <v>0.60940497517000003</v>
      </c>
      <c r="AW245" s="51">
        <v>0.78639400385000002</v>
      </c>
      <c r="AX245" s="51">
        <v>0.95763246149000003</v>
      </c>
      <c r="AY245" s="51">
        <f t="shared" si="48"/>
        <v>0.76215101815999997</v>
      </c>
      <c r="AZ245" s="52">
        <f t="shared" si="49"/>
        <v>0.71541092525599992</v>
      </c>
      <c r="BB245" s="64"/>
      <c r="BC245" s="65"/>
      <c r="BD245" s="65"/>
      <c r="BE245" s="65">
        <v>1.3685543934</v>
      </c>
      <c r="BF245" s="65">
        <v>1.4618746429</v>
      </c>
      <c r="BG245" s="65">
        <f t="shared" si="50"/>
        <v>1.41521451815</v>
      </c>
      <c r="BH245" s="66">
        <f t="shared" si="51"/>
        <v>1.41521451815</v>
      </c>
    </row>
    <row r="246" spans="2:60" ht="15.5" x14ac:dyDescent="0.35">
      <c r="B246" s="67" t="s">
        <v>303</v>
      </c>
      <c r="C246" s="89" t="s">
        <v>673</v>
      </c>
      <c r="D246" s="84" t="s">
        <v>1038</v>
      </c>
      <c r="E246" s="84" t="s">
        <v>1155</v>
      </c>
      <c r="F246" s="84" t="s">
        <v>1156</v>
      </c>
      <c r="G246" s="89" t="s">
        <v>1251</v>
      </c>
      <c r="H246" s="89" t="s">
        <v>1282</v>
      </c>
      <c r="I246" s="89" t="s">
        <v>48</v>
      </c>
      <c r="J246" s="90"/>
      <c r="K246" s="90"/>
      <c r="M246" s="68"/>
      <c r="N246" s="69"/>
      <c r="O246" s="69"/>
      <c r="P246" s="69"/>
      <c r="Q246" s="69"/>
      <c r="R246" s="69" t="str">
        <f t="shared" si="39"/>
        <v>-x-</v>
      </c>
      <c r="S246" s="70" t="str">
        <f t="shared" si="40"/>
        <v>-x-</v>
      </c>
      <c r="U246" s="68"/>
      <c r="V246" s="69"/>
      <c r="W246" s="69"/>
      <c r="X246" s="69"/>
      <c r="Y246" s="69"/>
      <c r="Z246" s="69" t="str">
        <f t="shared" si="41"/>
        <v>-x-</v>
      </c>
      <c r="AA246" s="70" t="str">
        <f t="shared" si="42"/>
        <v>-x-</v>
      </c>
      <c r="AC246" s="71"/>
      <c r="AD246" s="72"/>
      <c r="AE246" s="72"/>
      <c r="AF246" s="72"/>
      <c r="AG246" s="72"/>
      <c r="AH246" s="72" t="str">
        <f t="shared" si="43"/>
        <v>-x-</v>
      </c>
      <c r="AI246" s="73" t="str">
        <f t="shared" si="44"/>
        <v>-x-</v>
      </c>
      <c r="AK246" s="68"/>
      <c r="AL246" s="69"/>
      <c r="AM246" s="69"/>
      <c r="AN246" s="69"/>
      <c r="AO246" s="69"/>
      <c r="AP246" s="69" t="str">
        <f t="shared" si="45"/>
        <v>-x-</v>
      </c>
      <c r="AQ246" s="74" t="str">
        <f t="shared" si="46"/>
        <v>-x-</v>
      </c>
      <c r="AR246" s="70" t="str">
        <f t="shared" si="47"/>
        <v>-x-</v>
      </c>
      <c r="AT246" s="68"/>
      <c r="AU246" s="69"/>
      <c r="AV246" s="69"/>
      <c r="AW246" s="69"/>
      <c r="AX246" s="69"/>
      <c r="AY246" s="69" t="str">
        <f t="shared" si="48"/>
        <v>-x-</v>
      </c>
      <c r="AZ246" s="70" t="str">
        <f t="shared" si="49"/>
        <v>-x-</v>
      </c>
      <c r="BB246" s="75"/>
      <c r="BC246" s="76"/>
      <c r="BD246" s="76"/>
      <c r="BE246" s="76"/>
      <c r="BF246" s="76"/>
      <c r="BG246" s="76" t="str">
        <f t="shared" si="50"/>
        <v>-x-</v>
      </c>
      <c r="BH246" s="77" t="str">
        <f t="shared" si="51"/>
        <v>-x-</v>
      </c>
    </row>
    <row r="247" spans="2:60" ht="15.5" x14ac:dyDescent="0.35">
      <c r="B247" s="46" t="s">
        <v>304</v>
      </c>
      <c r="C247" s="91" t="s">
        <v>674</v>
      </c>
      <c r="D247" s="85" t="s">
        <v>1039</v>
      </c>
      <c r="E247" s="85" t="s">
        <v>1155</v>
      </c>
      <c r="F247" s="85" t="s">
        <v>1156</v>
      </c>
      <c r="G247" s="91" t="s">
        <v>42</v>
      </c>
      <c r="H247" s="91" t="s">
        <v>42</v>
      </c>
      <c r="I247" s="91" t="s">
        <v>42</v>
      </c>
      <c r="J247" s="92">
        <v>10103663.01</v>
      </c>
      <c r="K247" s="92">
        <v>37349.01</v>
      </c>
      <c r="M247" s="50">
        <v>-5.2541217020000003E-2</v>
      </c>
      <c r="N247" s="51">
        <v>-7.0201656878999999E-2</v>
      </c>
      <c r="O247" s="51">
        <v>1.341219561E-2</v>
      </c>
      <c r="P247" s="51">
        <v>-2.0969598637E-2</v>
      </c>
      <c r="Q247" s="51">
        <v>-1.3568563824000001E-2</v>
      </c>
      <c r="R247" s="51">
        <f t="shared" si="39"/>
        <v>-2.0969598637E-2</v>
      </c>
      <c r="S247" s="52">
        <f t="shared" si="40"/>
        <v>1.341219561E-2</v>
      </c>
      <c r="U247" s="50">
        <v>-1.4376931781</v>
      </c>
      <c r="V247" s="51">
        <v>-93.640672616000003</v>
      </c>
      <c r="W247" s="51">
        <v>-9.1370521195999999</v>
      </c>
      <c r="X247" s="51">
        <v>-37.957273440000002</v>
      </c>
      <c r="Y247" s="51">
        <v>-37.880023882000003</v>
      </c>
      <c r="Z247" s="51">
        <f t="shared" si="41"/>
        <v>-37.880023882000003</v>
      </c>
      <c r="AA247" s="52" t="str">
        <f t="shared" si="42"/>
        <v>-x-</v>
      </c>
      <c r="AC247" s="56">
        <v>0.95439401180000005</v>
      </c>
      <c r="AD247" s="57">
        <v>0.98467324278000001</v>
      </c>
      <c r="AE247" s="57">
        <v>0.96405840034000001</v>
      </c>
      <c r="AF247" s="57">
        <v>0.99484710491999995</v>
      </c>
      <c r="AG247" s="57">
        <v>0.99667305114000004</v>
      </c>
      <c r="AH247" s="57">
        <f t="shared" si="43"/>
        <v>0.98467324278000001</v>
      </c>
      <c r="AI247" s="58">
        <f t="shared" si="44"/>
        <v>0.97892916219600001</v>
      </c>
      <c r="AK247" s="50">
        <v>-4.6287708583999998E-2</v>
      </c>
      <c r="AL247" s="51">
        <v>-1.3956169898E-2</v>
      </c>
      <c r="AM247" s="51">
        <v>-2.6581175047E-2</v>
      </c>
      <c r="AN247" s="51">
        <v>-3.5507772928000001E-3</v>
      </c>
      <c r="AO247" s="51">
        <v>-2.2975617776999999E-3</v>
      </c>
      <c r="AP247" s="51">
        <f t="shared" si="45"/>
        <v>-2.2975617776999999E-3</v>
      </c>
      <c r="AQ247" s="60">
        <f t="shared" si="46"/>
        <v>1</v>
      </c>
      <c r="AR247" s="52" t="str">
        <f t="shared" si="47"/>
        <v>-x-</v>
      </c>
      <c r="AT247" s="50">
        <v>9.6553936344999994E-2</v>
      </c>
      <c r="AU247" s="51">
        <v>3.9233506074000002E-2</v>
      </c>
      <c r="AV247" s="51">
        <v>4.0529811152000002E-2</v>
      </c>
      <c r="AW247" s="51">
        <v>0.16963130088</v>
      </c>
      <c r="AX247" s="51">
        <v>0.10976142998000001</v>
      </c>
      <c r="AY247" s="51">
        <f t="shared" si="48"/>
        <v>9.6553936344999994E-2</v>
      </c>
      <c r="AZ247" s="52">
        <f t="shared" si="49"/>
        <v>9.1141996886199991E-2</v>
      </c>
      <c r="BB247" s="64">
        <v>1.4614162958000001</v>
      </c>
      <c r="BC247" s="65">
        <v>1.7340014118</v>
      </c>
      <c r="BD247" s="65">
        <v>1.9026632934000001</v>
      </c>
      <c r="BE247" s="65">
        <v>1.5586571123999999</v>
      </c>
      <c r="BF247" s="65">
        <v>1.6645331490999999</v>
      </c>
      <c r="BG247" s="65">
        <f t="shared" si="50"/>
        <v>1.6645331490999999</v>
      </c>
      <c r="BH247" s="66">
        <f t="shared" si="51"/>
        <v>1.6642542524999999</v>
      </c>
    </row>
    <row r="248" spans="2:60" ht="15.5" x14ac:dyDescent="0.35">
      <c r="B248" s="67" t="s">
        <v>305</v>
      </c>
      <c r="C248" s="89" t="s">
        <v>675</v>
      </c>
      <c r="D248" s="84" t="s">
        <v>1040</v>
      </c>
      <c r="E248" s="84" t="s">
        <v>1155</v>
      </c>
      <c r="F248" s="84" t="s">
        <v>1156</v>
      </c>
      <c r="G248" s="89" t="s">
        <v>1252</v>
      </c>
      <c r="H248" s="89" t="s">
        <v>420</v>
      </c>
      <c r="I248" s="89" t="s">
        <v>422</v>
      </c>
      <c r="J248" s="90">
        <v>5186585.5602000002</v>
      </c>
      <c r="K248" s="90">
        <v>1736574.5601999999</v>
      </c>
      <c r="M248" s="68">
        <v>62.735765008999998</v>
      </c>
      <c r="N248" s="69">
        <v>28.987022109000002</v>
      </c>
      <c r="O248" s="69">
        <v>-2.0573141428000001</v>
      </c>
      <c r="P248" s="69">
        <v>-0.52190227253999999</v>
      </c>
      <c r="Q248" s="69">
        <v>-0.29850498983000001</v>
      </c>
      <c r="R248" s="69">
        <f t="shared" si="39"/>
        <v>-0.29850498983000001</v>
      </c>
      <c r="S248" s="70">
        <f t="shared" si="40"/>
        <v>28.987022109000002</v>
      </c>
      <c r="U248" s="68">
        <v>8.9507526970000004</v>
      </c>
      <c r="V248" s="69">
        <v>10.616586822</v>
      </c>
      <c r="W248" s="69">
        <v>25.707423624</v>
      </c>
      <c r="X248" s="69">
        <v>-3.8276781443000001</v>
      </c>
      <c r="Y248" s="69">
        <v>-3.0635092891000002</v>
      </c>
      <c r="Z248" s="69">
        <f t="shared" si="41"/>
        <v>8.9507526970000004</v>
      </c>
      <c r="AA248" s="70">
        <f t="shared" si="42"/>
        <v>15.091587714333334</v>
      </c>
      <c r="AC248" s="71">
        <v>0.54644383987</v>
      </c>
      <c r="AD248" s="72">
        <v>0.40808044828000001</v>
      </c>
      <c r="AE248" s="72">
        <v>0.78722425800999996</v>
      </c>
      <c r="AF248" s="72">
        <v>0.55626528496000005</v>
      </c>
      <c r="AG248" s="72">
        <v>0.68627786217999998</v>
      </c>
      <c r="AH248" s="72">
        <f t="shared" si="43"/>
        <v>0.55626528496000005</v>
      </c>
      <c r="AI248" s="73">
        <f t="shared" si="44"/>
        <v>0.59685833865999993</v>
      </c>
      <c r="AK248" s="68">
        <v>1.3616170570999999</v>
      </c>
      <c r="AL248" s="69">
        <v>2.8713841135</v>
      </c>
      <c r="AM248" s="69">
        <v>0.47061988447999997</v>
      </c>
      <c r="AN248" s="69">
        <v>3.3635671698</v>
      </c>
      <c r="AO248" s="69">
        <v>1.9238114809</v>
      </c>
      <c r="AP248" s="69">
        <f t="shared" si="45"/>
        <v>3.3635671698</v>
      </c>
      <c r="AQ248" s="74">
        <f t="shared" si="46"/>
        <v>0.57195571956257119</v>
      </c>
      <c r="AR248" s="70">
        <f t="shared" si="47"/>
        <v>1.9981999411559996</v>
      </c>
      <c r="AT248" s="68">
        <v>0.70987710379000002</v>
      </c>
      <c r="AU248" s="69">
        <v>1.1809590899</v>
      </c>
      <c r="AV248" s="69">
        <v>0.21348440098999999</v>
      </c>
      <c r="AW248" s="69">
        <v>0.32952470062</v>
      </c>
      <c r="AX248" s="69">
        <v>0.18847353724999999</v>
      </c>
      <c r="AY248" s="69">
        <f t="shared" si="48"/>
        <v>0.32952470062</v>
      </c>
      <c r="AZ248" s="70">
        <f t="shared" si="49"/>
        <v>0.52446376651000004</v>
      </c>
      <c r="BB248" s="75"/>
      <c r="BC248" s="76"/>
      <c r="BD248" s="76"/>
      <c r="BE248" s="76"/>
      <c r="BF248" s="76">
        <v>1.1071186690000001</v>
      </c>
      <c r="BG248" s="76">
        <f t="shared" si="50"/>
        <v>1.1071186690000001</v>
      </c>
      <c r="BH248" s="77">
        <f t="shared" si="51"/>
        <v>1.1071186690000001</v>
      </c>
    </row>
    <row r="249" spans="2:60" ht="15.5" x14ac:dyDescent="0.35">
      <c r="B249" s="46" t="s">
        <v>306</v>
      </c>
      <c r="C249" s="91" t="s">
        <v>676</v>
      </c>
      <c r="D249" s="85" t="s">
        <v>1041</v>
      </c>
      <c r="E249" s="85" t="s">
        <v>1155</v>
      </c>
      <c r="F249" s="85" t="s">
        <v>1156</v>
      </c>
      <c r="G249" s="91" t="s">
        <v>1209</v>
      </c>
      <c r="H249" s="91" t="s">
        <v>420</v>
      </c>
      <c r="I249" s="91" t="s">
        <v>425</v>
      </c>
      <c r="J249" s="92">
        <v>2268021.3376000002</v>
      </c>
      <c r="K249" s="92">
        <v>2163671.3376000002</v>
      </c>
      <c r="M249" s="50"/>
      <c r="N249" s="51"/>
      <c r="O249" s="51"/>
      <c r="P249" s="51">
        <v>-2.1911261223</v>
      </c>
      <c r="Q249" s="51">
        <v>-1.6651663279</v>
      </c>
      <c r="R249" s="51">
        <f t="shared" si="39"/>
        <v>-1.9281462250999999</v>
      </c>
      <c r="S249" s="52" t="str">
        <f t="shared" si="40"/>
        <v>-x-</v>
      </c>
      <c r="U249" s="50"/>
      <c r="V249" s="51"/>
      <c r="W249" s="51"/>
      <c r="X249" s="51">
        <v>-6.3336281110000003</v>
      </c>
      <c r="Y249" s="51">
        <v>-4.8670508001000004</v>
      </c>
      <c r="Z249" s="51">
        <f t="shared" si="41"/>
        <v>-5.6003394555500003</v>
      </c>
      <c r="AA249" s="52" t="str">
        <f t="shared" si="42"/>
        <v>-x-</v>
      </c>
      <c r="AC249" s="56"/>
      <c r="AD249" s="57"/>
      <c r="AE249" s="57"/>
      <c r="AF249" s="57">
        <v>4.160231499E-2</v>
      </c>
      <c r="AG249" s="57">
        <v>5.4032812109000003E-2</v>
      </c>
      <c r="AH249" s="57">
        <f t="shared" si="43"/>
        <v>4.7817563549500001E-2</v>
      </c>
      <c r="AI249" s="58">
        <f t="shared" si="44"/>
        <v>4.7817563549500001E-2</v>
      </c>
      <c r="AK249" s="50"/>
      <c r="AL249" s="51"/>
      <c r="AM249" s="51"/>
      <c r="AN249" s="51">
        <v>1.6783301353</v>
      </c>
      <c r="AO249" s="51">
        <v>1.2754623296000001</v>
      </c>
      <c r="AP249" s="51">
        <f t="shared" si="45"/>
        <v>1.6783301353</v>
      </c>
      <c r="AQ249" s="60">
        <f t="shared" si="46"/>
        <v>0.75995914199086478</v>
      </c>
      <c r="AR249" s="52">
        <f t="shared" si="47"/>
        <v>1.4768962324500001</v>
      </c>
      <c r="AT249" s="50"/>
      <c r="AU249" s="51"/>
      <c r="AV249" s="51"/>
      <c r="AW249" s="51"/>
      <c r="AX249" s="51"/>
      <c r="AY249" s="51" t="str">
        <f t="shared" si="48"/>
        <v>-x-</v>
      </c>
      <c r="AZ249" s="52" t="str">
        <f t="shared" si="49"/>
        <v>-x-</v>
      </c>
      <c r="BB249" s="64"/>
      <c r="BC249" s="65"/>
      <c r="BD249" s="65"/>
      <c r="BE249" s="65"/>
      <c r="BF249" s="65"/>
      <c r="BG249" s="65" t="str">
        <f t="shared" si="50"/>
        <v>-x-</v>
      </c>
      <c r="BH249" s="66" t="str">
        <f t="shared" si="51"/>
        <v>-x-</v>
      </c>
    </row>
    <row r="250" spans="2:60" ht="15.5" x14ac:dyDescent="0.35">
      <c r="B250" s="67" t="s">
        <v>307</v>
      </c>
      <c r="C250" s="89" t="s">
        <v>677</v>
      </c>
      <c r="D250" s="84" t="s">
        <v>1042</v>
      </c>
      <c r="E250" s="84" t="s">
        <v>1155</v>
      </c>
      <c r="F250" s="84" t="s">
        <v>1156</v>
      </c>
      <c r="G250" s="89" t="s">
        <v>1170</v>
      </c>
      <c r="H250" s="89" t="s">
        <v>420</v>
      </c>
      <c r="I250" s="89" t="s">
        <v>41</v>
      </c>
      <c r="J250" s="90">
        <v>9026554.5800000001</v>
      </c>
      <c r="K250" s="90">
        <v>7645941.5800000001</v>
      </c>
      <c r="M250" s="68">
        <v>-16.252399231999998</v>
      </c>
      <c r="N250" s="69">
        <v>78.102488738999995</v>
      </c>
      <c r="O250" s="69">
        <v>51.557471632000002</v>
      </c>
      <c r="P250" s="69">
        <v>105.54430064</v>
      </c>
      <c r="Q250" s="69">
        <v>120.06569897999999</v>
      </c>
      <c r="R250" s="69">
        <f t="shared" si="39"/>
        <v>78.102488738999995</v>
      </c>
      <c r="S250" s="70" t="str">
        <f t="shared" si="40"/>
        <v>-x-</v>
      </c>
      <c r="U250" s="68">
        <v>17.073329780000002</v>
      </c>
      <c r="V250" s="69">
        <v>11.484711182</v>
      </c>
      <c r="W250" s="69">
        <v>10.742415488000001</v>
      </c>
      <c r="X250" s="69">
        <v>16.496303089000001</v>
      </c>
      <c r="Y250" s="69">
        <v>18.379192798999998</v>
      </c>
      <c r="Z250" s="69">
        <f t="shared" si="41"/>
        <v>16.496303089000001</v>
      </c>
      <c r="AA250" s="70">
        <f t="shared" si="42"/>
        <v>14.8351904676</v>
      </c>
      <c r="AC250" s="71">
        <v>0.29537260621</v>
      </c>
      <c r="AD250" s="72">
        <v>0.25976861771999998</v>
      </c>
      <c r="AE250" s="72">
        <v>0.37293798283000001</v>
      </c>
      <c r="AF250" s="72">
        <v>0.23999379873000001</v>
      </c>
      <c r="AG250" s="72">
        <v>0.21727428093000001</v>
      </c>
      <c r="AH250" s="72">
        <f t="shared" si="43"/>
        <v>0.25976861771999998</v>
      </c>
      <c r="AI250" s="73">
        <f t="shared" si="44"/>
        <v>0.27706945728400001</v>
      </c>
      <c r="AK250" s="68">
        <v>4.3991727384999999</v>
      </c>
      <c r="AL250" s="69">
        <v>4.5422987938999997</v>
      </c>
      <c r="AM250" s="69">
        <v>4.0347891039999997</v>
      </c>
      <c r="AN250" s="69">
        <v>4.6606965665000004</v>
      </c>
      <c r="AO250" s="69">
        <v>5.3019422898000004</v>
      </c>
      <c r="AP250" s="69">
        <f t="shared" si="45"/>
        <v>5.3019422898000004</v>
      </c>
      <c r="AQ250" s="74">
        <f t="shared" si="46"/>
        <v>1</v>
      </c>
      <c r="AR250" s="70">
        <f t="shared" si="47"/>
        <v>4.58777989854</v>
      </c>
      <c r="AT250" s="68">
        <v>3.8671545644999998</v>
      </c>
      <c r="AU250" s="69">
        <v>4.0360404492999997</v>
      </c>
      <c r="AV250" s="69">
        <v>3.4751402089000001</v>
      </c>
      <c r="AW250" s="69">
        <v>6.0434195871999998</v>
      </c>
      <c r="AX250" s="69">
        <v>6.8749083805</v>
      </c>
      <c r="AY250" s="69">
        <f t="shared" si="48"/>
        <v>4.0360404492999997</v>
      </c>
      <c r="AZ250" s="70">
        <f t="shared" si="49"/>
        <v>4.8593326380799997</v>
      </c>
      <c r="BB250" s="75"/>
      <c r="BC250" s="76"/>
      <c r="BD250" s="76"/>
      <c r="BE250" s="76">
        <v>0.97377438173999997</v>
      </c>
      <c r="BF250" s="76">
        <v>0.92159843807999997</v>
      </c>
      <c r="BG250" s="76">
        <f t="shared" si="50"/>
        <v>0.94768640990999997</v>
      </c>
      <c r="BH250" s="77">
        <f t="shared" si="51"/>
        <v>0.94768640990999997</v>
      </c>
    </row>
    <row r="251" spans="2:60" ht="15.5" x14ac:dyDescent="0.35">
      <c r="B251" s="46" t="s">
        <v>308</v>
      </c>
      <c r="C251" s="91" t="s">
        <v>678</v>
      </c>
      <c r="D251" s="85" t="s">
        <v>1043</v>
      </c>
      <c r="E251" s="85" t="s">
        <v>1155</v>
      </c>
      <c r="F251" s="85" t="s">
        <v>1156</v>
      </c>
      <c r="G251" s="91" t="s">
        <v>1253</v>
      </c>
      <c r="H251" s="91" t="s">
        <v>1286</v>
      </c>
      <c r="I251" s="91" t="s">
        <v>689</v>
      </c>
      <c r="J251" s="92">
        <v>7651696.6944000004</v>
      </c>
      <c r="K251" s="92">
        <v>4501.69434</v>
      </c>
      <c r="M251" s="50">
        <v>-7.1777087086999994E-2</v>
      </c>
      <c r="N251" s="51">
        <v>-1.1201662843999999E-2</v>
      </c>
      <c r="O251" s="51">
        <v>-7.1551228207E-3</v>
      </c>
      <c r="P251" s="51">
        <v>-5.6466333170999998E-3</v>
      </c>
      <c r="Q251" s="51">
        <v>-4.0781240623999999E-3</v>
      </c>
      <c r="R251" s="51">
        <f t="shared" si="39"/>
        <v>-7.1551228207E-3</v>
      </c>
      <c r="S251" s="52" t="str">
        <f t="shared" si="40"/>
        <v>-x-</v>
      </c>
      <c r="U251" s="50">
        <v>9.3738562134999999</v>
      </c>
      <c r="V251" s="51">
        <v>-17.818838630999998</v>
      </c>
      <c r="W251" s="51">
        <v>-6.9553594148000002</v>
      </c>
      <c r="X251" s="51">
        <v>-31.504145633</v>
      </c>
      <c r="Y251" s="51">
        <v>-31.497018508</v>
      </c>
      <c r="Z251" s="51">
        <f t="shared" si="41"/>
        <v>-17.818838630999998</v>
      </c>
      <c r="AA251" s="52">
        <f t="shared" si="42"/>
        <v>9.3738562134999999</v>
      </c>
      <c r="AC251" s="56">
        <v>0.99615105944000004</v>
      </c>
      <c r="AD251" s="57">
        <v>0.99780356877999998</v>
      </c>
      <c r="AE251" s="57">
        <v>0.99831206412999995</v>
      </c>
      <c r="AF251" s="57">
        <v>0.99918858230999996</v>
      </c>
      <c r="AG251" s="57">
        <v>0.999413844</v>
      </c>
      <c r="AH251" s="57">
        <f t="shared" si="43"/>
        <v>0.99831206412999995</v>
      </c>
      <c r="AI251" s="58">
        <f t="shared" si="44"/>
        <v>0.99817382373200003</v>
      </c>
      <c r="AK251" s="50">
        <v>-3.6785565029000002E-3</v>
      </c>
      <c r="AL251" s="51">
        <v>-1.9593756078000002E-3</v>
      </c>
      <c r="AM251" s="51">
        <v>-1.3547000106E-3</v>
      </c>
      <c r="AN251" s="51">
        <v>-6.2964677801999997E-4</v>
      </c>
      <c r="AO251" s="51">
        <v>-4.5474489524000001E-4</v>
      </c>
      <c r="AP251" s="51">
        <f t="shared" si="45"/>
        <v>-4.5474489524000001E-4</v>
      </c>
      <c r="AQ251" s="60">
        <f t="shared" si="46"/>
        <v>1</v>
      </c>
      <c r="AR251" s="52" t="str">
        <f t="shared" si="47"/>
        <v>-x-</v>
      </c>
      <c r="AT251" s="50">
        <v>0.58863635606999998</v>
      </c>
      <c r="AU251" s="51">
        <v>0.29430669539999998</v>
      </c>
      <c r="AV251" s="51">
        <v>0.17641405765000001</v>
      </c>
      <c r="AW251" s="51">
        <v>7.5410317943999994E-2</v>
      </c>
      <c r="AX251" s="51">
        <v>5.4463007404000001E-2</v>
      </c>
      <c r="AY251" s="51">
        <f t="shared" si="48"/>
        <v>0.17641405765000001</v>
      </c>
      <c r="AZ251" s="52">
        <f t="shared" si="49"/>
        <v>0.23784608689360001</v>
      </c>
      <c r="BB251" s="64">
        <v>0.67476861103999997</v>
      </c>
      <c r="BC251" s="65">
        <v>0.58142024999999997</v>
      </c>
      <c r="BD251" s="65">
        <v>0.42666618452999999</v>
      </c>
      <c r="BE251" s="65">
        <v>-0.41757382528999998</v>
      </c>
      <c r="BF251" s="65">
        <v>-0.33483537746999997</v>
      </c>
      <c r="BG251" s="65">
        <f t="shared" si="50"/>
        <v>0.42666618452999999</v>
      </c>
      <c r="BH251" s="66">
        <f t="shared" si="51"/>
        <v>0.56095168185666666</v>
      </c>
    </row>
    <row r="252" spans="2:60" ht="15.5" x14ac:dyDescent="0.35">
      <c r="B252" s="67" t="s">
        <v>309</v>
      </c>
      <c r="C252" s="89" t="s">
        <v>679</v>
      </c>
      <c r="D252" s="84" t="s">
        <v>1044</v>
      </c>
      <c r="E252" s="84" t="s">
        <v>1155</v>
      </c>
      <c r="F252" s="84" t="s">
        <v>1156</v>
      </c>
      <c r="G252" s="89" t="s">
        <v>1189</v>
      </c>
      <c r="H252" s="89" t="s">
        <v>1287</v>
      </c>
      <c r="I252" s="89" t="s">
        <v>29</v>
      </c>
      <c r="J252" s="90">
        <v>1886760.1239</v>
      </c>
      <c r="K252" s="90">
        <v>1647977.1239</v>
      </c>
      <c r="M252" s="68">
        <v>10.011754313999999</v>
      </c>
      <c r="N252" s="69">
        <v>-28.007438797999999</v>
      </c>
      <c r="O252" s="69">
        <v>6.8518065666999997</v>
      </c>
      <c r="P252" s="69">
        <v>5.5627249124000002</v>
      </c>
      <c r="Q252" s="69">
        <v>7.4129355898</v>
      </c>
      <c r="R252" s="69">
        <f t="shared" si="39"/>
        <v>6.8518065666999997</v>
      </c>
      <c r="S252" s="70">
        <f t="shared" si="40"/>
        <v>7.459805345725</v>
      </c>
      <c r="U252" s="68">
        <v>7.4315751317999998</v>
      </c>
      <c r="V252" s="69">
        <v>13.024414949000001</v>
      </c>
      <c r="W252" s="69">
        <v>4.6581349847000002</v>
      </c>
      <c r="X252" s="69">
        <v>5.3695244850000003</v>
      </c>
      <c r="Y252" s="69">
        <v>6.8664390563</v>
      </c>
      <c r="Z252" s="69">
        <f t="shared" si="41"/>
        <v>6.8664390563</v>
      </c>
      <c r="AA252" s="70">
        <f t="shared" si="42"/>
        <v>7.4700177213599996</v>
      </c>
      <c r="AC252" s="71">
        <v>0.23967488890999999</v>
      </c>
      <c r="AD252" s="72">
        <v>0.23599082968999999</v>
      </c>
      <c r="AE252" s="72">
        <v>0.28079858172</v>
      </c>
      <c r="AF252" s="72">
        <v>0.28361269858999999</v>
      </c>
      <c r="AG252" s="72">
        <v>0.22903823594</v>
      </c>
      <c r="AH252" s="72">
        <f t="shared" si="43"/>
        <v>0.23967488890999999</v>
      </c>
      <c r="AI252" s="73">
        <f t="shared" si="44"/>
        <v>0.25382304697000002</v>
      </c>
      <c r="AK252" s="68">
        <v>1.7775200136</v>
      </c>
      <c r="AL252" s="69">
        <v>2.0286454551999999</v>
      </c>
      <c r="AM252" s="69">
        <v>1.2168239156</v>
      </c>
      <c r="AN252" s="69">
        <v>1.5519566611</v>
      </c>
      <c r="AO252" s="69">
        <v>2.0681509418999999</v>
      </c>
      <c r="AP252" s="69">
        <f t="shared" si="45"/>
        <v>2.0681509418999999</v>
      </c>
      <c r="AQ252" s="74">
        <f t="shared" si="46"/>
        <v>1</v>
      </c>
      <c r="AR252" s="70">
        <f t="shared" si="47"/>
        <v>1.7286193974799999</v>
      </c>
      <c r="AT252" s="68">
        <v>1.2565143197999999</v>
      </c>
      <c r="AU252" s="69">
        <v>1.4838332944999999</v>
      </c>
      <c r="AV252" s="69">
        <v>0.89813657415000003</v>
      </c>
      <c r="AW252" s="69">
        <v>1.0095208279000001</v>
      </c>
      <c r="AX252" s="69">
        <v>1.3452962337000001</v>
      </c>
      <c r="AY252" s="69">
        <f t="shared" si="48"/>
        <v>1.2565143197999999</v>
      </c>
      <c r="AZ252" s="70">
        <f t="shared" si="49"/>
        <v>1.1986602500100001</v>
      </c>
      <c r="BB252" s="75">
        <v>1.1182914256000001</v>
      </c>
      <c r="BC252" s="76">
        <v>1.2012796576</v>
      </c>
      <c r="BD252" s="76">
        <v>1.2416707971000001</v>
      </c>
      <c r="BE252" s="76">
        <v>1.1658088004</v>
      </c>
      <c r="BF252" s="76">
        <v>1.0773224114</v>
      </c>
      <c r="BG252" s="76">
        <f t="shared" si="50"/>
        <v>1.1658088004</v>
      </c>
      <c r="BH252" s="77">
        <f t="shared" si="51"/>
        <v>1.1608746184199998</v>
      </c>
    </row>
    <row r="253" spans="2:60" ht="15.5" x14ac:dyDescent="0.35">
      <c r="B253" s="46" t="s">
        <v>310</v>
      </c>
      <c r="C253" s="91" t="s">
        <v>680</v>
      </c>
      <c r="D253" s="85" t="s">
        <v>1045</v>
      </c>
      <c r="E253" s="85" t="s">
        <v>1155</v>
      </c>
      <c r="F253" s="85" t="s">
        <v>1156</v>
      </c>
      <c r="G253" s="91" t="s">
        <v>1175</v>
      </c>
      <c r="H253" s="91" t="s">
        <v>1280</v>
      </c>
      <c r="I253" s="91" t="s">
        <v>39</v>
      </c>
      <c r="J253" s="92">
        <v>3335125.6549999998</v>
      </c>
      <c r="K253" s="92">
        <v>1229125.655</v>
      </c>
      <c r="M253" s="50">
        <v>-25.869323881</v>
      </c>
      <c r="N253" s="51">
        <v>-0.48265730514999999</v>
      </c>
      <c r="O253" s="51">
        <v>-0.47325867806999999</v>
      </c>
      <c r="P253" s="51">
        <v>-2.2603205207000001</v>
      </c>
      <c r="Q253" s="51">
        <v>-1.4870529741</v>
      </c>
      <c r="R253" s="51">
        <f t="shared" si="39"/>
        <v>-1.4870529741</v>
      </c>
      <c r="S253" s="52" t="str">
        <f t="shared" si="40"/>
        <v>-x-</v>
      </c>
      <c r="U253" s="50">
        <v>6.5520217501999998</v>
      </c>
      <c r="V253" s="51">
        <v>1.4490428792000001</v>
      </c>
      <c r="W253" s="51">
        <v>3.6355634747000001</v>
      </c>
      <c r="X253" s="51">
        <v>4.0349802845999996</v>
      </c>
      <c r="Y253" s="51">
        <v>3.3893553403999999</v>
      </c>
      <c r="Z253" s="51">
        <f t="shared" si="41"/>
        <v>3.6355634747000001</v>
      </c>
      <c r="AA253" s="52">
        <f t="shared" si="42"/>
        <v>3.81219274582</v>
      </c>
      <c r="AC253" s="56">
        <v>0.56795213146000001</v>
      </c>
      <c r="AD253" s="57">
        <v>0.82792857197000003</v>
      </c>
      <c r="AE253" s="57">
        <v>0.76398639526000001</v>
      </c>
      <c r="AF253" s="57">
        <v>0.68751438676999999</v>
      </c>
      <c r="AG253" s="57">
        <v>0.76944350319999999</v>
      </c>
      <c r="AH253" s="57">
        <f t="shared" si="43"/>
        <v>0.76398639526000001</v>
      </c>
      <c r="AI253" s="58">
        <f t="shared" si="44"/>
        <v>0.72336499773199991</v>
      </c>
      <c r="AK253" s="50">
        <v>0.38631901949000003</v>
      </c>
      <c r="AL253" s="51">
        <v>0.23237539537999999</v>
      </c>
      <c r="AM253" s="51">
        <v>0.42706660970999999</v>
      </c>
      <c r="AN253" s="51">
        <v>0.88528993351999996</v>
      </c>
      <c r="AO253" s="51">
        <v>0.58242758784000004</v>
      </c>
      <c r="AP253" s="51">
        <f t="shared" si="45"/>
        <v>0.88528993351999996</v>
      </c>
      <c r="AQ253" s="60">
        <f t="shared" si="46"/>
        <v>0.65789473683972732</v>
      </c>
      <c r="AR253" s="52">
        <f t="shared" si="47"/>
        <v>0.502695709188</v>
      </c>
      <c r="AT253" s="50">
        <v>0.25688607514</v>
      </c>
      <c r="AU253" s="51">
        <v>5.6941025455000002E-2</v>
      </c>
      <c r="AV253" s="51">
        <v>6.0624461848000001E-2</v>
      </c>
      <c r="AW253" s="51">
        <v>9.7446978968999995E-2</v>
      </c>
      <c r="AX253" s="51">
        <v>6.4109854585000001E-2</v>
      </c>
      <c r="AY253" s="51">
        <f t="shared" si="48"/>
        <v>6.4109854585000001E-2</v>
      </c>
      <c r="AZ253" s="52">
        <f t="shared" si="49"/>
        <v>0.1072016791994</v>
      </c>
      <c r="BB253" s="64"/>
      <c r="BC253" s="65">
        <v>0.82480691214000001</v>
      </c>
      <c r="BD253" s="65">
        <v>0.86082562549999997</v>
      </c>
      <c r="BE253" s="65">
        <v>1.3674534322</v>
      </c>
      <c r="BF253" s="65">
        <v>1.5930532891</v>
      </c>
      <c r="BG253" s="65">
        <f t="shared" si="50"/>
        <v>1.11413952885</v>
      </c>
      <c r="BH253" s="66">
        <f t="shared" si="51"/>
        <v>1.161534814735</v>
      </c>
    </row>
    <row r="254" spans="2:60" ht="15.5" x14ac:dyDescent="0.35">
      <c r="B254" s="67" t="s">
        <v>311</v>
      </c>
      <c r="C254" s="89" t="s">
        <v>681</v>
      </c>
      <c r="D254" s="84" t="s">
        <v>1046</v>
      </c>
      <c r="E254" s="84" t="s">
        <v>1155</v>
      </c>
      <c r="F254" s="84" t="s">
        <v>1156</v>
      </c>
      <c r="G254" s="89" t="s">
        <v>1185</v>
      </c>
      <c r="H254" s="89" t="s">
        <v>1285</v>
      </c>
      <c r="I254" s="89" t="s">
        <v>424</v>
      </c>
      <c r="J254" s="90">
        <v>316041.43900000001</v>
      </c>
      <c r="K254" s="90">
        <v>119204.439</v>
      </c>
      <c r="M254" s="68">
        <v>24.611133894000002</v>
      </c>
      <c r="N254" s="69">
        <v>15.776404889</v>
      </c>
      <c r="O254" s="69">
        <v>-3.5937947791</v>
      </c>
      <c r="P254" s="69">
        <v>14.841332251000001</v>
      </c>
      <c r="Q254" s="69">
        <v>17.124614136000002</v>
      </c>
      <c r="R254" s="69">
        <f t="shared" si="39"/>
        <v>15.776404889</v>
      </c>
      <c r="S254" s="70">
        <f t="shared" si="40"/>
        <v>18.088371292500003</v>
      </c>
      <c r="U254" s="68">
        <v>7.2470399358000002</v>
      </c>
      <c r="V254" s="69">
        <v>5.5882071381999996</v>
      </c>
      <c r="W254" s="69">
        <v>16.959790692999999</v>
      </c>
      <c r="X254" s="69">
        <v>7.0262538929999998</v>
      </c>
      <c r="Y254" s="69">
        <v>7.3983201227000004</v>
      </c>
      <c r="Z254" s="69">
        <f t="shared" si="41"/>
        <v>7.2470399358000002</v>
      </c>
      <c r="AA254" s="70">
        <f t="shared" si="42"/>
        <v>8.8439223565400003</v>
      </c>
      <c r="AC254" s="71">
        <v>0.36548419241000002</v>
      </c>
      <c r="AD254" s="72">
        <v>0.34931995082</v>
      </c>
      <c r="AE254" s="72">
        <v>0.78108293877000001</v>
      </c>
      <c r="AF254" s="72">
        <v>0.74064513238999996</v>
      </c>
      <c r="AG254" s="72">
        <v>0.71222675164000004</v>
      </c>
      <c r="AH254" s="72">
        <f t="shared" si="43"/>
        <v>0.71222675164000004</v>
      </c>
      <c r="AI254" s="73">
        <f t="shared" si="44"/>
        <v>0.58975179320599991</v>
      </c>
      <c r="AK254" s="68">
        <v>1.7693010709000001</v>
      </c>
      <c r="AL254" s="69">
        <v>1.6046568112999999</v>
      </c>
      <c r="AM254" s="69">
        <v>0.82121633350000001</v>
      </c>
      <c r="AN254" s="69">
        <v>0.76541047757000003</v>
      </c>
      <c r="AO254" s="69">
        <v>0.88316593566000001</v>
      </c>
      <c r="AP254" s="69">
        <f t="shared" si="45"/>
        <v>1.7693010709000001</v>
      </c>
      <c r="AQ254" s="74">
        <f t="shared" si="46"/>
        <v>0.49916091172134719</v>
      </c>
      <c r="AR254" s="70">
        <f t="shared" si="47"/>
        <v>1.168750125786</v>
      </c>
      <c r="AT254" s="68">
        <v>0.65638662930000002</v>
      </c>
      <c r="AU254" s="69">
        <v>0.65953431655000005</v>
      </c>
      <c r="AV254" s="69">
        <v>0.33486542350999998</v>
      </c>
      <c r="AW254" s="69">
        <v>0.35398011951000002</v>
      </c>
      <c r="AX254" s="69">
        <v>0.40843859943999999</v>
      </c>
      <c r="AY254" s="69">
        <f t="shared" si="48"/>
        <v>0.40843859943999999</v>
      </c>
      <c r="AZ254" s="70">
        <f t="shared" si="49"/>
        <v>0.48264101766200007</v>
      </c>
      <c r="BB254" s="75">
        <v>1.2112330732000001</v>
      </c>
      <c r="BC254" s="76">
        <v>1.39491264</v>
      </c>
      <c r="BD254" s="76">
        <v>1.5925124831999999</v>
      </c>
      <c r="BE254" s="76">
        <v>1.5766695143</v>
      </c>
      <c r="BF254" s="76">
        <v>1.6631744819000001</v>
      </c>
      <c r="BG254" s="76">
        <f t="shared" si="50"/>
        <v>1.5766695143</v>
      </c>
      <c r="BH254" s="77">
        <f t="shared" si="51"/>
        <v>1.4877004385199999</v>
      </c>
    </row>
    <row r="255" spans="2:60" ht="15.5" x14ac:dyDescent="0.35">
      <c r="B255" s="46" t="s">
        <v>312</v>
      </c>
      <c r="C255" s="91" t="s">
        <v>682</v>
      </c>
      <c r="D255" s="85" t="s">
        <v>1047</v>
      </c>
      <c r="E255" s="85" t="s">
        <v>1155</v>
      </c>
      <c r="F255" s="85" t="s">
        <v>1156</v>
      </c>
      <c r="G255" s="91" t="s">
        <v>1234</v>
      </c>
      <c r="H255" s="91" t="s">
        <v>1280</v>
      </c>
      <c r="I255" s="91" t="s">
        <v>29</v>
      </c>
      <c r="J255" s="92">
        <v>5299700.9241000004</v>
      </c>
      <c r="K255" s="92">
        <v>3876716.9240999999</v>
      </c>
      <c r="M255" s="50">
        <v>7.3414454782999998</v>
      </c>
      <c r="N255" s="51">
        <v>8631.2520533999996</v>
      </c>
      <c r="O255" s="51">
        <v>17.475825825000001</v>
      </c>
      <c r="P255" s="51">
        <v>14.521932866</v>
      </c>
      <c r="Q255" s="51">
        <v>11.289935824000001</v>
      </c>
      <c r="R255" s="51">
        <f t="shared" si="39"/>
        <v>14.521932866</v>
      </c>
      <c r="S255" s="52">
        <f t="shared" si="40"/>
        <v>12.657284998325</v>
      </c>
      <c r="U255" s="50">
        <v>3.2623157017</v>
      </c>
      <c r="V255" s="51">
        <v>3.5440822497000002</v>
      </c>
      <c r="W255" s="51">
        <v>2.8296482104999998</v>
      </c>
      <c r="X255" s="51">
        <v>4.0161916510999998</v>
      </c>
      <c r="Y255" s="51">
        <v>3.6553165607000002</v>
      </c>
      <c r="Z255" s="51">
        <f t="shared" si="41"/>
        <v>3.5440822497000002</v>
      </c>
      <c r="AA255" s="52">
        <f t="shared" si="42"/>
        <v>3.4615108747400001</v>
      </c>
      <c r="AC255" s="56">
        <v>0.44944135260000001</v>
      </c>
      <c r="AD255" s="57">
        <v>0.43382545244999998</v>
      </c>
      <c r="AE255" s="57">
        <v>0.43810901124000001</v>
      </c>
      <c r="AF255" s="57">
        <v>0.30140482438999999</v>
      </c>
      <c r="AG255" s="57">
        <v>0.29933957847999998</v>
      </c>
      <c r="AH255" s="57">
        <f t="shared" si="43"/>
        <v>0.43382545244999998</v>
      </c>
      <c r="AI255" s="58">
        <f t="shared" si="44"/>
        <v>0.38442404383200002</v>
      </c>
      <c r="AK255" s="50">
        <v>0.82559696077</v>
      </c>
      <c r="AL255" s="51">
        <v>0.80450823950999995</v>
      </c>
      <c r="AM255" s="51">
        <v>0.66911955306000004</v>
      </c>
      <c r="AN255" s="51">
        <v>1.3020378286000001</v>
      </c>
      <c r="AO255" s="51">
        <v>1.1579534311999999</v>
      </c>
      <c r="AP255" s="51">
        <f t="shared" si="45"/>
        <v>1.3020378286000001</v>
      </c>
      <c r="AQ255" s="60">
        <f t="shared" si="46"/>
        <v>0.88933931546756584</v>
      </c>
      <c r="AR255" s="52">
        <f t="shared" si="47"/>
        <v>0.95184320262799993</v>
      </c>
      <c r="AT255" s="50">
        <v>0.21064958992999999</v>
      </c>
      <c r="AU255" s="51">
        <v>0.16873983337000001</v>
      </c>
      <c r="AV255" s="51">
        <v>0.14252215695000001</v>
      </c>
      <c r="AW255" s="51">
        <v>0.25356829126000002</v>
      </c>
      <c r="AX255" s="51">
        <v>0.22628113917000001</v>
      </c>
      <c r="AY255" s="51">
        <f t="shared" si="48"/>
        <v>0.21064958992999999</v>
      </c>
      <c r="AZ255" s="52">
        <f t="shared" si="49"/>
        <v>0.20035220213600002</v>
      </c>
      <c r="BB255" s="64"/>
      <c r="BC255" s="65"/>
      <c r="BD255" s="65"/>
      <c r="BE255" s="65">
        <v>1.6374802196</v>
      </c>
      <c r="BF255" s="65">
        <v>1.6549705416</v>
      </c>
      <c r="BG255" s="65">
        <f t="shared" si="50"/>
        <v>1.6462253806</v>
      </c>
      <c r="BH255" s="66">
        <f t="shared" si="51"/>
        <v>1.6462253806</v>
      </c>
    </row>
    <row r="256" spans="2:60" ht="15.5" x14ac:dyDescent="0.35">
      <c r="B256" s="67" t="s">
        <v>313</v>
      </c>
      <c r="C256" s="89" t="s">
        <v>683</v>
      </c>
      <c r="D256" s="84" t="s">
        <v>1048</v>
      </c>
      <c r="E256" s="84" t="s">
        <v>1155</v>
      </c>
      <c r="F256" s="84" t="s">
        <v>1156</v>
      </c>
      <c r="G256" s="89" t="s">
        <v>1159</v>
      </c>
      <c r="H256" s="89" t="s">
        <v>1278</v>
      </c>
      <c r="I256" s="89" t="s">
        <v>690</v>
      </c>
      <c r="J256" s="90">
        <v>768288.40735999995</v>
      </c>
      <c r="K256" s="90">
        <v>799508.40735999995</v>
      </c>
      <c r="M256" s="68">
        <v>15.039951159999999</v>
      </c>
      <c r="N256" s="69">
        <v>51.902012222000003</v>
      </c>
      <c r="O256" s="69">
        <v>7.2226532323999999</v>
      </c>
      <c r="P256" s="69">
        <v>14.018644366</v>
      </c>
      <c r="Q256" s="69">
        <v>15.995940320000001</v>
      </c>
      <c r="R256" s="69">
        <f t="shared" si="39"/>
        <v>15.039951159999999</v>
      </c>
      <c r="S256" s="70">
        <f t="shared" si="40"/>
        <v>13.0692972696</v>
      </c>
      <c r="U256" s="68">
        <v>7.5075127835000002</v>
      </c>
      <c r="V256" s="69">
        <v>9.7087734575999995</v>
      </c>
      <c r="W256" s="69">
        <v>4.5007783828000001</v>
      </c>
      <c r="X256" s="69">
        <v>6.5629027286000001</v>
      </c>
      <c r="Y256" s="69">
        <v>7.4949848044999996</v>
      </c>
      <c r="Z256" s="69">
        <f t="shared" si="41"/>
        <v>7.4949848044999996</v>
      </c>
      <c r="AA256" s="70">
        <f t="shared" si="42"/>
        <v>7.1549904313999999</v>
      </c>
      <c r="AC256" s="71">
        <v>0.42534973179000002</v>
      </c>
      <c r="AD256" s="72">
        <v>0.36839029316999999</v>
      </c>
      <c r="AE256" s="72">
        <v>0.43743490673000002</v>
      </c>
      <c r="AF256" s="72">
        <v>0.31150593817</v>
      </c>
      <c r="AG256" s="72">
        <v>0.28488477679000002</v>
      </c>
      <c r="AH256" s="72">
        <f t="shared" si="43"/>
        <v>0.36839029316999999</v>
      </c>
      <c r="AI256" s="73">
        <f t="shared" si="44"/>
        <v>0.36551312933000002</v>
      </c>
      <c r="AK256" s="68">
        <v>0.99672407372000005</v>
      </c>
      <c r="AL256" s="69">
        <v>0.82851656745000002</v>
      </c>
      <c r="AM256" s="69">
        <v>0.79499105499</v>
      </c>
      <c r="AN256" s="69">
        <v>0.94204474031999996</v>
      </c>
      <c r="AO256" s="69">
        <v>1.0749178773000001</v>
      </c>
      <c r="AP256" s="69">
        <f t="shared" si="45"/>
        <v>1.0749178773000001</v>
      </c>
      <c r="AQ256" s="74">
        <f t="shared" si="46"/>
        <v>1</v>
      </c>
      <c r="AR256" s="70">
        <f t="shared" si="47"/>
        <v>0.92743886275600007</v>
      </c>
      <c r="AT256" s="68">
        <v>0.35931899179999999</v>
      </c>
      <c r="AU256" s="69">
        <v>0.37058149298999998</v>
      </c>
      <c r="AV256" s="69">
        <v>0.28983047554000002</v>
      </c>
      <c r="AW256" s="69">
        <v>0.36248008587000002</v>
      </c>
      <c r="AX256" s="69">
        <v>0.41360702711000003</v>
      </c>
      <c r="AY256" s="69">
        <f t="shared" si="48"/>
        <v>0.36248008587000002</v>
      </c>
      <c r="AZ256" s="70">
        <f t="shared" si="49"/>
        <v>0.35916361466200003</v>
      </c>
      <c r="BB256" s="75">
        <v>0.37489393738999999</v>
      </c>
      <c r="BC256" s="76">
        <v>0.14264573394999999</v>
      </c>
      <c r="BD256" s="76">
        <v>0.26554381976000002</v>
      </c>
      <c r="BE256" s="76">
        <v>0.40344092059999997</v>
      </c>
      <c r="BF256" s="76">
        <v>0.32191888724000001</v>
      </c>
      <c r="BG256" s="76">
        <f t="shared" si="50"/>
        <v>0.32191888724000001</v>
      </c>
      <c r="BH256" s="77">
        <f t="shared" si="51"/>
        <v>0.30168865978800002</v>
      </c>
    </row>
    <row r="257" spans="2:60" ht="15.5" x14ac:dyDescent="0.35">
      <c r="B257" s="46" t="s">
        <v>314</v>
      </c>
      <c r="C257" s="91" t="s">
        <v>684</v>
      </c>
      <c r="D257" s="85" t="s">
        <v>1049</v>
      </c>
      <c r="E257" s="85" t="s">
        <v>1155</v>
      </c>
      <c r="F257" s="85" t="s">
        <v>1156</v>
      </c>
      <c r="G257" s="91" t="s">
        <v>1162</v>
      </c>
      <c r="H257" s="91" t="s">
        <v>420</v>
      </c>
      <c r="I257" s="91" t="s">
        <v>453</v>
      </c>
      <c r="J257" s="92">
        <v>717749.34375999996</v>
      </c>
      <c r="K257" s="92">
        <v>723038.34375999996</v>
      </c>
      <c r="M257" s="50">
        <v>22.799901823999999</v>
      </c>
      <c r="N257" s="51">
        <v>55.054466685000001</v>
      </c>
      <c r="O257" s="51">
        <v>23.559330482</v>
      </c>
      <c r="P257" s="51">
        <v>21.828461888</v>
      </c>
      <c r="Q257" s="51">
        <v>22.399506544000001</v>
      </c>
      <c r="R257" s="51">
        <f t="shared" si="39"/>
        <v>22.799901823999999</v>
      </c>
      <c r="S257" s="52">
        <f t="shared" si="40"/>
        <v>22.646800184499998</v>
      </c>
      <c r="U257" s="50">
        <v>13.660305198</v>
      </c>
      <c r="V257" s="51">
        <v>75.080358017999998</v>
      </c>
      <c r="W257" s="51">
        <v>19.327630076999998</v>
      </c>
      <c r="X257" s="51">
        <v>14.197886924000001</v>
      </c>
      <c r="Y257" s="51">
        <v>14.798345299999999</v>
      </c>
      <c r="Z257" s="51">
        <f t="shared" si="41"/>
        <v>14.798345299999999</v>
      </c>
      <c r="AA257" s="52">
        <f t="shared" si="42"/>
        <v>15.49604187475</v>
      </c>
      <c r="AC257" s="56">
        <v>6.8800083892E-2</v>
      </c>
      <c r="AD257" s="57">
        <v>0.17183191209000001</v>
      </c>
      <c r="AE257" s="57">
        <v>0.11262473868</v>
      </c>
      <c r="AF257" s="57">
        <v>0.18069245398</v>
      </c>
      <c r="AG257" s="57">
        <v>0.17468568931</v>
      </c>
      <c r="AH257" s="57">
        <f t="shared" si="43"/>
        <v>0.17183191209000001</v>
      </c>
      <c r="AI257" s="58">
        <f t="shared" si="44"/>
        <v>0.14172697559039998</v>
      </c>
      <c r="AK257" s="50">
        <v>1.3473737789</v>
      </c>
      <c r="AL257" s="51">
        <v>0.97390894425999996</v>
      </c>
      <c r="AM257" s="51">
        <v>1.0969261135999999</v>
      </c>
      <c r="AN257" s="51">
        <v>0.77512140341000002</v>
      </c>
      <c r="AO257" s="51">
        <v>0.79539900873000002</v>
      </c>
      <c r="AP257" s="51">
        <f t="shared" si="45"/>
        <v>1.3473737789</v>
      </c>
      <c r="AQ257" s="60">
        <f t="shared" si="46"/>
        <v>0.59033285431705984</v>
      </c>
      <c r="AR257" s="52">
        <f t="shared" si="47"/>
        <v>0.99774584978000003</v>
      </c>
      <c r="AT257" s="50">
        <v>21.687724526</v>
      </c>
      <c r="AU257" s="51">
        <v>13.480618116</v>
      </c>
      <c r="AV257" s="51">
        <v>11.029578642000001</v>
      </c>
      <c r="AW257" s="51">
        <v>6.2750777910000002</v>
      </c>
      <c r="AX257" s="51">
        <v>6.4392373023999996</v>
      </c>
      <c r="AY257" s="51">
        <f t="shared" si="48"/>
        <v>11.029578642000001</v>
      </c>
      <c r="AZ257" s="52">
        <f t="shared" si="49"/>
        <v>11.782447275480001</v>
      </c>
      <c r="BB257" s="64"/>
      <c r="BC257" s="65"/>
      <c r="BD257" s="65"/>
      <c r="BE257" s="65">
        <v>4.0254462202999997E-2</v>
      </c>
      <c r="BF257" s="65">
        <v>-4.4774125545000001E-2</v>
      </c>
      <c r="BG257" s="65">
        <f t="shared" si="50"/>
        <v>-2.2598316710000024E-3</v>
      </c>
      <c r="BH257" s="66">
        <f t="shared" si="51"/>
        <v>4.0254462202999997E-2</v>
      </c>
    </row>
    <row r="258" spans="2:60" ht="15.5" x14ac:dyDescent="0.35">
      <c r="B258" s="67" t="s">
        <v>315</v>
      </c>
      <c r="C258" s="89" t="s">
        <v>685</v>
      </c>
      <c r="D258" s="84" t="s">
        <v>1050</v>
      </c>
      <c r="E258" s="84" t="s">
        <v>1155</v>
      </c>
      <c r="F258" s="84" t="s">
        <v>1156</v>
      </c>
      <c r="G258" s="89" t="s">
        <v>1245</v>
      </c>
      <c r="H258" s="89" t="s">
        <v>1278</v>
      </c>
      <c r="I258" s="89" t="s">
        <v>693</v>
      </c>
      <c r="J258" s="90">
        <v>5749520.9446999999</v>
      </c>
      <c r="K258" s="90">
        <v>92001.944696000006</v>
      </c>
      <c r="M258" s="68">
        <v>-7.4879278571000005E-2</v>
      </c>
      <c r="N258" s="69">
        <v>-0.13552189168000001</v>
      </c>
      <c r="O258" s="69">
        <v>-2.7957810650000001E-2</v>
      </c>
      <c r="P258" s="69">
        <v>-4.2891852252999997E-2</v>
      </c>
      <c r="Q258" s="69">
        <v>-3.8476514521000003E-2</v>
      </c>
      <c r="R258" s="69">
        <f t="shared" si="39"/>
        <v>-4.2891852252999997E-2</v>
      </c>
      <c r="S258" s="70" t="str">
        <f t="shared" si="40"/>
        <v>-x-</v>
      </c>
      <c r="U258" s="68">
        <v>-2.5717488578999999</v>
      </c>
      <c r="V258" s="69">
        <v>-5.8798837348999999</v>
      </c>
      <c r="W258" s="69">
        <v>-15.176928817</v>
      </c>
      <c r="X258" s="69">
        <v>-11.046098117</v>
      </c>
      <c r="Y258" s="69">
        <v>-11.065410579</v>
      </c>
      <c r="Z258" s="69">
        <f t="shared" si="41"/>
        <v>-11.046098117</v>
      </c>
      <c r="AA258" s="70" t="str">
        <f t="shared" si="42"/>
        <v>-x-</v>
      </c>
      <c r="AC258" s="71">
        <v>0.94041759691000004</v>
      </c>
      <c r="AD258" s="72">
        <v>0.95169881022000002</v>
      </c>
      <c r="AE258" s="72">
        <v>0.98658522224</v>
      </c>
      <c r="AF258" s="72">
        <v>0.98582110950000001</v>
      </c>
      <c r="AG258" s="72">
        <v>0.98411287192999997</v>
      </c>
      <c r="AH258" s="72">
        <f t="shared" si="43"/>
        <v>0.98411287192999997</v>
      </c>
      <c r="AI258" s="73">
        <f t="shared" si="44"/>
        <v>0.9697271221599999</v>
      </c>
      <c r="AK258" s="68">
        <v>-7.1783667634000001E-2</v>
      </c>
      <c r="AL258" s="69">
        <v>-4.4599503901000002E-2</v>
      </c>
      <c r="AM258" s="69">
        <v>-1.1285283384E-2</v>
      </c>
      <c r="AN258" s="69">
        <v>-1.0865107501999999E-2</v>
      </c>
      <c r="AO258" s="69">
        <v>-9.7466405538999996E-3</v>
      </c>
      <c r="AP258" s="69">
        <f t="shared" si="45"/>
        <v>-9.7466405538999996E-3</v>
      </c>
      <c r="AQ258" s="74">
        <f t="shared" si="46"/>
        <v>1</v>
      </c>
      <c r="AR258" s="70" t="str">
        <f t="shared" si="47"/>
        <v>-x-</v>
      </c>
      <c r="AT258" s="68">
        <v>0.10082583890000001</v>
      </c>
      <c r="AU258" s="69">
        <v>0.19362933018</v>
      </c>
      <c r="AV258" s="69">
        <v>0.13000102936999999</v>
      </c>
      <c r="AW258" s="69">
        <v>0.10154075111999999</v>
      </c>
      <c r="AX258" s="69">
        <v>9.1088026741E-2</v>
      </c>
      <c r="AY258" s="69">
        <f t="shared" si="48"/>
        <v>0.10154075111999999</v>
      </c>
      <c r="AZ258" s="70">
        <f t="shared" si="49"/>
        <v>0.12341699526220003</v>
      </c>
      <c r="BB258" s="75">
        <v>1.2290498168999999</v>
      </c>
      <c r="BC258" s="76">
        <v>1.2851400148000001</v>
      </c>
      <c r="BD258" s="76">
        <v>1.3244912093000001</v>
      </c>
      <c r="BE258" s="76">
        <v>1.0979870092999999</v>
      </c>
      <c r="BF258" s="76">
        <v>1.0474397580999999</v>
      </c>
      <c r="BG258" s="76">
        <f t="shared" si="50"/>
        <v>1.2290498168999999</v>
      </c>
      <c r="BH258" s="77">
        <f t="shared" si="51"/>
        <v>1.1968215616799998</v>
      </c>
    </row>
    <row r="259" spans="2:60" ht="15.5" x14ac:dyDescent="0.35">
      <c r="B259" s="46" t="s">
        <v>316</v>
      </c>
      <c r="C259" s="91" t="s">
        <v>686</v>
      </c>
      <c r="D259" s="85" t="s">
        <v>1051</v>
      </c>
      <c r="E259" s="85" t="s">
        <v>1155</v>
      </c>
      <c r="F259" s="85" t="s">
        <v>1156</v>
      </c>
      <c r="G259" s="91" t="s">
        <v>1168</v>
      </c>
      <c r="H259" s="91" t="s">
        <v>1231</v>
      </c>
      <c r="I259" s="91" t="s">
        <v>423</v>
      </c>
      <c r="J259" s="92">
        <v>276323.84999999998</v>
      </c>
      <c r="K259" s="92">
        <v>5094.8500000000004</v>
      </c>
      <c r="M259" s="50">
        <v>-8.4631869444999994E-2</v>
      </c>
      <c r="N259" s="51">
        <v>4.4561776901000001E-3</v>
      </c>
      <c r="O259" s="51">
        <v>-1.2917917156E-2</v>
      </c>
      <c r="P259" s="51">
        <v>-3.9007597022000001E-3</v>
      </c>
      <c r="Q259" s="51">
        <v>-4.2280961806999999E-3</v>
      </c>
      <c r="R259" s="51">
        <f t="shared" si="39"/>
        <v>-4.2280961806999999E-3</v>
      </c>
      <c r="S259" s="52">
        <f t="shared" si="40"/>
        <v>4.4561776901000001E-3</v>
      </c>
      <c r="U259" s="50">
        <v>-18.778662381</v>
      </c>
      <c r="V259" s="51">
        <v>-0.25073572905000002</v>
      </c>
      <c r="W259" s="51">
        <v>-0.80317936471999996</v>
      </c>
      <c r="X259" s="51">
        <v>-2.2070644931999999</v>
      </c>
      <c r="Y259" s="51">
        <v>-2.2102194830999999</v>
      </c>
      <c r="Z259" s="51">
        <f t="shared" si="41"/>
        <v>-2.2070644931999999</v>
      </c>
      <c r="AA259" s="52" t="str">
        <f t="shared" si="42"/>
        <v>-x-</v>
      </c>
      <c r="AC259" s="56">
        <v>0.99481314115999997</v>
      </c>
      <c r="AD259" s="57">
        <v>0.86846184950000005</v>
      </c>
      <c r="AE259" s="57">
        <v>0.92178618700000003</v>
      </c>
      <c r="AF259" s="57">
        <v>0.98788358667999998</v>
      </c>
      <c r="AG259" s="57">
        <v>0.98688016448000004</v>
      </c>
      <c r="AH259" s="57">
        <f t="shared" si="43"/>
        <v>0.98688016448000004</v>
      </c>
      <c r="AI259" s="58">
        <f t="shared" si="44"/>
        <v>0.95196498576400013</v>
      </c>
      <c r="AK259" s="50">
        <v>-1.3813812196E-3</v>
      </c>
      <c r="AL259" s="51">
        <v>-1.0766220082E-2</v>
      </c>
      <c r="AM259" s="51">
        <v>-5.3436250386000002E-3</v>
      </c>
      <c r="AN259" s="51">
        <v>-1.4558428718E-3</v>
      </c>
      <c r="AO259" s="51">
        <v>-1.5780115044000001E-3</v>
      </c>
      <c r="AP259" s="51">
        <f t="shared" si="45"/>
        <v>-1.3813812196E-3</v>
      </c>
      <c r="AQ259" s="60">
        <f t="shared" si="46"/>
        <v>1.1423432445801873</v>
      </c>
      <c r="AR259" s="52" t="str">
        <f t="shared" si="47"/>
        <v>-x-</v>
      </c>
      <c r="AT259" s="50">
        <v>5.5635818364E-2</v>
      </c>
      <c r="AU259" s="51">
        <v>5.4616942453999999E-2</v>
      </c>
      <c r="AV259" s="51">
        <v>4.6320244698000002E-2</v>
      </c>
      <c r="AW259" s="51">
        <v>1.0197706592E-2</v>
      </c>
      <c r="AX259" s="51">
        <v>1.1053458194E-2</v>
      </c>
      <c r="AY259" s="51">
        <f t="shared" si="48"/>
        <v>4.6320244698000002E-2</v>
      </c>
      <c r="AZ259" s="52">
        <f t="shared" si="49"/>
        <v>3.5564834060400001E-2</v>
      </c>
      <c r="BB259" s="64">
        <v>1.7771609269999999</v>
      </c>
      <c r="BC259" s="65">
        <v>1.5873931527</v>
      </c>
      <c r="BD259" s="65">
        <v>1.6598750252000001</v>
      </c>
      <c r="BE259" s="65">
        <v>1.6707884285000001</v>
      </c>
      <c r="BF259" s="65">
        <v>2.2399676929000001</v>
      </c>
      <c r="BG259" s="65">
        <f t="shared" si="50"/>
        <v>1.6707884285000001</v>
      </c>
      <c r="BH259" s="66">
        <f t="shared" si="51"/>
        <v>1.78703704526</v>
      </c>
    </row>
    <row r="260" spans="2:60" ht="15.5" x14ac:dyDescent="0.35">
      <c r="B260" s="67" t="s">
        <v>317</v>
      </c>
      <c r="C260" s="89" t="s">
        <v>687</v>
      </c>
      <c r="D260" s="84" t="s">
        <v>1052</v>
      </c>
      <c r="E260" s="84" t="s">
        <v>1155</v>
      </c>
      <c r="F260" s="84" t="s">
        <v>1156</v>
      </c>
      <c r="G260" s="89" t="s">
        <v>1254</v>
      </c>
      <c r="H260" s="89" t="s">
        <v>1288</v>
      </c>
      <c r="I260" s="89" t="s">
        <v>55</v>
      </c>
      <c r="J260" s="90">
        <v>85521.8</v>
      </c>
      <c r="K260" s="90">
        <v>140784.79999999999</v>
      </c>
      <c r="M260" s="68">
        <v>-0.12293846265</v>
      </c>
      <c r="N260" s="69">
        <v>-0.14656074225999999</v>
      </c>
      <c r="O260" s="69">
        <v>-0.17485565758999999</v>
      </c>
      <c r="P260" s="69">
        <v>-8.4872445488999998E-2</v>
      </c>
      <c r="Q260" s="69">
        <v>-8.4872445488999998E-2</v>
      </c>
      <c r="R260" s="69">
        <f t="shared" si="39"/>
        <v>-0.12293846265</v>
      </c>
      <c r="S260" s="70" t="str">
        <f t="shared" si="40"/>
        <v>-x-</v>
      </c>
      <c r="U260" s="68">
        <v>-0.11999011317</v>
      </c>
      <c r="V260" s="69">
        <v>-0.12770223163</v>
      </c>
      <c r="W260" s="69">
        <v>-7.0332401754999996E-2</v>
      </c>
      <c r="X260" s="69">
        <v>-4.8400201022000003E-2</v>
      </c>
      <c r="Y260" s="69">
        <v>-4.8400201022000003E-2</v>
      </c>
      <c r="Z260" s="69">
        <f t="shared" si="41"/>
        <v>-7.0332401754999996E-2</v>
      </c>
      <c r="AA260" s="70" t="str">
        <f t="shared" si="42"/>
        <v>-x-</v>
      </c>
      <c r="AC260" s="71">
        <v>2.4633276962999998E-2</v>
      </c>
      <c r="AD260" s="72">
        <v>2.4308615381000001E-2</v>
      </c>
      <c r="AE260" s="72">
        <v>1.289029835E-3</v>
      </c>
      <c r="AF260" s="72">
        <v>0</v>
      </c>
      <c r="AG260" s="72">
        <v>0</v>
      </c>
      <c r="AH260" s="72">
        <f t="shared" si="43"/>
        <v>1.289029835E-3</v>
      </c>
      <c r="AI260" s="73">
        <f t="shared" si="44"/>
        <v>1.0046184435799998E-2</v>
      </c>
      <c r="AK260" s="68">
        <v>-2.5626791756000002E-2</v>
      </c>
      <c r="AL260" s="69">
        <v>-2.6237033675E-2</v>
      </c>
      <c r="AM260" s="69">
        <v>-2.7967332750999999E-2</v>
      </c>
      <c r="AN260" s="69">
        <v>-1.8939555577E-2</v>
      </c>
      <c r="AO260" s="69">
        <v>-1.8939555577E-2</v>
      </c>
      <c r="AP260" s="69">
        <f t="shared" si="45"/>
        <v>-1.8939555577E-2</v>
      </c>
      <c r="AQ260" s="74">
        <f t="shared" si="46"/>
        <v>1</v>
      </c>
      <c r="AR260" s="70" t="str">
        <f t="shared" si="47"/>
        <v>-x-</v>
      </c>
      <c r="AT260" s="68">
        <v>2.3097858543000001E-2</v>
      </c>
      <c r="AU260" s="69">
        <v>2.8463152198999999E-2</v>
      </c>
      <c r="AV260" s="69">
        <v>2.6071811207999999E-2</v>
      </c>
      <c r="AW260" s="69">
        <v>1.6289733074000001E-2</v>
      </c>
      <c r="AX260" s="69">
        <v>1.6289733074000001E-2</v>
      </c>
      <c r="AY260" s="69">
        <f t="shared" si="48"/>
        <v>2.3097858543000001E-2</v>
      </c>
      <c r="AZ260" s="70">
        <f t="shared" si="49"/>
        <v>2.2042457619600001E-2</v>
      </c>
      <c r="BB260" s="75">
        <v>0.94293271503999998</v>
      </c>
      <c r="BC260" s="76">
        <v>1.0505037964999999</v>
      </c>
      <c r="BD260" s="76">
        <v>1.0116732996</v>
      </c>
      <c r="BE260" s="76">
        <v>0.77152572055000002</v>
      </c>
      <c r="BF260" s="76">
        <v>0.68152653108000005</v>
      </c>
      <c r="BG260" s="76">
        <f t="shared" si="50"/>
        <v>0.94293271503999998</v>
      </c>
      <c r="BH260" s="77">
        <f t="shared" si="51"/>
        <v>0.89163241255399994</v>
      </c>
    </row>
    <row r="261" spans="2:60" ht="15.5" x14ac:dyDescent="0.35">
      <c r="B261" s="46" t="s">
        <v>318</v>
      </c>
      <c r="C261" s="91" t="s">
        <v>697</v>
      </c>
      <c r="D261" s="85" t="s">
        <v>1053</v>
      </c>
      <c r="E261" s="85" t="s">
        <v>1155</v>
      </c>
      <c r="F261" s="85" t="s">
        <v>1156</v>
      </c>
      <c r="G261" s="91" t="s">
        <v>1194</v>
      </c>
      <c r="H261" s="91" t="s">
        <v>1288</v>
      </c>
      <c r="I261" s="91" t="s">
        <v>55</v>
      </c>
      <c r="J261" s="92">
        <v>1007987119.7</v>
      </c>
      <c r="K261" s="92">
        <v>672769119.76999998</v>
      </c>
      <c r="M261" s="50">
        <v>1.6969485732</v>
      </c>
      <c r="N261" s="51">
        <v>3.8961663912</v>
      </c>
      <c r="O261" s="51">
        <v>12.759811253000001</v>
      </c>
      <c r="P261" s="51">
        <v>3.6069586003</v>
      </c>
      <c r="Q261" s="51">
        <v>5.7744106859000004</v>
      </c>
      <c r="R261" s="51">
        <f t="shared" si="39"/>
        <v>3.8961663912</v>
      </c>
      <c r="S261" s="52">
        <f t="shared" si="40"/>
        <v>5.5468591007200008</v>
      </c>
      <c r="U261" s="50">
        <v>1.5787512173</v>
      </c>
      <c r="V261" s="51">
        <v>2.8352554694999998</v>
      </c>
      <c r="W261" s="51">
        <v>4.0087900333000004</v>
      </c>
      <c r="X261" s="51">
        <v>3.2409599707000001</v>
      </c>
      <c r="Y261" s="51">
        <v>4.3822478426</v>
      </c>
      <c r="Z261" s="51">
        <f t="shared" si="41"/>
        <v>3.2409599707000001</v>
      </c>
      <c r="AA261" s="52">
        <f t="shared" si="42"/>
        <v>3.2092009066800005</v>
      </c>
      <c r="AC261" s="56">
        <v>0.44795550711999998</v>
      </c>
      <c r="AD261" s="57">
        <v>0.37982349491</v>
      </c>
      <c r="AE261" s="57">
        <v>0.43231640645000002</v>
      </c>
      <c r="AF261" s="57">
        <v>0.48348840446000002</v>
      </c>
      <c r="AG261" s="57">
        <v>0.36338676836</v>
      </c>
      <c r="AH261" s="57">
        <f t="shared" si="43"/>
        <v>0.43231640645000002</v>
      </c>
      <c r="AI261" s="58">
        <f t="shared" si="44"/>
        <v>0.42139411626000001</v>
      </c>
      <c r="AK261" s="50">
        <v>0.88137953439000005</v>
      </c>
      <c r="AL261" s="51">
        <v>1.2666634553</v>
      </c>
      <c r="AM261" s="51">
        <v>1.2744141862</v>
      </c>
      <c r="AN261" s="51">
        <v>0.95537306137</v>
      </c>
      <c r="AO261" s="51">
        <v>1.5294648555000001</v>
      </c>
      <c r="AP261" s="51">
        <f t="shared" si="45"/>
        <v>1.5294648555000001</v>
      </c>
      <c r="AQ261" s="60">
        <f t="shared" si="46"/>
        <v>1</v>
      </c>
      <c r="AR261" s="52">
        <f t="shared" si="47"/>
        <v>1.181459018552</v>
      </c>
      <c r="AT261" s="50">
        <v>0.49837027784999999</v>
      </c>
      <c r="AU261" s="51">
        <v>0.94822538807000001</v>
      </c>
      <c r="AV261" s="51">
        <v>0.95162602609000002</v>
      </c>
      <c r="AW261" s="51">
        <v>0.79837512223999996</v>
      </c>
      <c r="AX261" s="51">
        <v>1.2781255201999999</v>
      </c>
      <c r="AY261" s="51">
        <f t="shared" si="48"/>
        <v>0.94822538807000001</v>
      </c>
      <c r="AZ261" s="52">
        <f t="shared" si="49"/>
        <v>0.89494446688999996</v>
      </c>
      <c r="BB261" s="64">
        <v>1.499182147</v>
      </c>
      <c r="BC261" s="65">
        <v>1.368935996</v>
      </c>
      <c r="BD261" s="65">
        <v>1.3463755675</v>
      </c>
      <c r="BE261" s="65">
        <v>0.71569134339999996</v>
      </c>
      <c r="BF261" s="65">
        <v>0.66684885182999998</v>
      </c>
      <c r="BG261" s="65">
        <f t="shared" si="50"/>
        <v>1.3463755675</v>
      </c>
      <c r="BH261" s="66">
        <f t="shared" si="51"/>
        <v>1.119406781146</v>
      </c>
    </row>
    <row r="262" spans="2:60" ht="15.5" x14ac:dyDescent="0.35">
      <c r="B262" s="67" t="s">
        <v>319</v>
      </c>
      <c r="C262" s="89" t="s">
        <v>698</v>
      </c>
      <c r="D262" s="84" t="s">
        <v>1054</v>
      </c>
      <c r="E262" s="84" t="s">
        <v>1155</v>
      </c>
      <c r="F262" s="84" t="s">
        <v>1156</v>
      </c>
      <c r="G262" s="89" t="s">
        <v>1194</v>
      </c>
      <c r="H262" s="89" t="s">
        <v>1288</v>
      </c>
      <c r="I262" s="89" t="s">
        <v>55</v>
      </c>
      <c r="J262" s="90">
        <v>5227185.6990999999</v>
      </c>
      <c r="K262" s="90">
        <v>3747187.6990999999</v>
      </c>
      <c r="M262" s="68">
        <v>7.8331480415000003</v>
      </c>
      <c r="N262" s="69">
        <v>8.9725040444000008</v>
      </c>
      <c r="O262" s="69">
        <v>10.861198254</v>
      </c>
      <c r="P262" s="69">
        <v>5.1956701254000004</v>
      </c>
      <c r="Q262" s="69">
        <v>5.8703728713999999</v>
      </c>
      <c r="R262" s="69">
        <f t="shared" si="39"/>
        <v>7.8331480415000003</v>
      </c>
      <c r="S262" s="70">
        <f t="shared" si="40"/>
        <v>7.7465786673400006</v>
      </c>
      <c r="U262" s="68">
        <v>5.3601683755999998</v>
      </c>
      <c r="V262" s="69">
        <v>5.2904989294</v>
      </c>
      <c r="W262" s="69">
        <v>3.3389237180000002</v>
      </c>
      <c r="X262" s="69">
        <v>3.3247760692999999</v>
      </c>
      <c r="Y262" s="69">
        <v>3.6233070802</v>
      </c>
      <c r="Z262" s="69">
        <f t="shared" si="41"/>
        <v>3.6233070802</v>
      </c>
      <c r="AA262" s="70">
        <f t="shared" si="42"/>
        <v>4.1875348345000001</v>
      </c>
      <c r="AC262" s="71">
        <v>6.3309342589999998E-2</v>
      </c>
      <c r="AD262" s="72">
        <v>0.12421699835</v>
      </c>
      <c r="AE262" s="72">
        <v>0.27391033329999998</v>
      </c>
      <c r="AF262" s="72">
        <v>0.48353240801000003</v>
      </c>
      <c r="AG262" s="72">
        <v>0.45314122819000002</v>
      </c>
      <c r="AH262" s="72">
        <f t="shared" si="43"/>
        <v>0.27391033329999998</v>
      </c>
      <c r="AI262" s="73">
        <f t="shared" si="44"/>
        <v>0.279622062088</v>
      </c>
      <c r="AK262" s="68">
        <v>2.5454967640000001</v>
      </c>
      <c r="AL262" s="69">
        <v>1.4091545672000001</v>
      </c>
      <c r="AM262" s="69">
        <v>1.1218009754</v>
      </c>
      <c r="AN262" s="69">
        <v>0.76581104485999996</v>
      </c>
      <c r="AO262" s="69">
        <v>0.86525823884999997</v>
      </c>
      <c r="AP262" s="69">
        <f t="shared" si="45"/>
        <v>2.5454967640000001</v>
      </c>
      <c r="AQ262" s="74">
        <f t="shared" si="46"/>
        <v>0.33991724172940252</v>
      </c>
      <c r="AR262" s="70">
        <f t="shared" si="47"/>
        <v>1.3415043180619999</v>
      </c>
      <c r="AT262" s="68">
        <v>3.0359098264000002</v>
      </c>
      <c r="AU262" s="69">
        <v>2.2601752483999999</v>
      </c>
      <c r="AV262" s="69">
        <v>1.4555594773</v>
      </c>
      <c r="AW262" s="69">
        <v>1.0503727396</v>
      </c>
      <c r="AX262" s="69">
        <v>1.1867727332</v>
      </c>
      <c r="AY262" s="69">
        <f t="shared" si="48"/>
        <v>1.4555594773</v>
      </c>
      <c r="AZ262" s="70">
        <f t="shared" si="49"/>
        <v>1.7977580049799999</v>
      </c>
      <c r="BB262" s="75"/>
      <c r="BC262" s="76"/>
      <c r="BD262" s="76"/>
      <c r="BE262" s="76">
        <v>0.71699142432999996</v>
      </c>
      <c r="BF262" s="76">
        <v>0.73454677954000003</v>
      </c>
      <c r="BG262" s="76">
        <f t="shared" si="50"/>
        <v>0.72576910193499999</v>
      </c>
      <c r="BH262" s="77">
        <f t="shared" si="51"/>
        <v>0.72576910193499999</v>
      </c>
    </row>
    <row r="263" spans="2:60" ht="15.5" x14ac:dyDescent="0.35">
      <c r="B263" s="46" t="s">
        <v>320</v>
      </c>
      <c r="C263" s="91" t="s">
        <v>699</v>
      </c>
      <c r="D263" s="85" t="s">
        <v>1055</v>
      </c>
      <c r="E263" s="85" t="s">
        <v>1155</v>
      </c>
      <c r="F263" s="85" t="s">
        <v>1156</v>
      </c>
      <c r="G263" s="91" t="s">
        <v>1194</v>
      </c>
      <c r="H263" s="91" t="s">
        <v>1288</v>
      </c>
      <c r="I263" s="91" t="s">
        <v>55</v>
      </c>
      <c r="J263" s="92">
        <v>82084324.660999998</v>
      </c>
      <c r="K263" s="92">
        <v>57044329.660999998</v>
      </c>
      <c r="M263" s="50">
        <v>9.2669098557999998</v>
      </c>
      <c r="N263" s="51">
        <v>7.4839682112999997</v>
      </c>
      <c r="O263" s="51">
        <v>3.2603910661</v>
      </c>
      <c r="P263" s="51">
        <v>14.983082196</v>
      </c>
      <c r="Q263" s="51">
        <v>25.379358929999999</v>
      </c>
      <c r="R263" s="51">
        <f t="shared" si="39"/>
        <v>9.2669098557999998</v>
      </c>
      <c r="S263" s="52">
        <f t="shared" si="40"/>
        <v>12.074742051839999</v>
      </c>
      <c r="U263" s="50">
        <v>6.4975178508000004</v>
      </c>
      <c r="V263" s="51">
        <v>4.9562371871000002</v>
      </c>
      <c r="W263" s="51">
        <v>5.4284155714000004</v>
      </c>
      <c r="X263" s="51">
        <v>7.6432041943</v>
      </c>
      <c r="Y263" s="51">
        <v>10.708643780999999</v>
      </c>
      <c r="Z263" s="51">
        <f t="shared" si="41"/>
        <v>6.4975178508000004</v>
      </c>
      <c r="AA263" s="52">
        <f t="shared" si="42"/>
        <v>7.0468037169200004</v>
      </c>
      <c r="AC263" s="56">
        <v>0.22711019072999999</v>
      </c>
      <c r="AD263" s="57">
        <v>0.19911407786999999</v>
      </c>
      <c r="AE263" s="57">
        <v>0.40614023657999998</v>
      </c>
      <c r="AF263" s="57">
        <v>0.45879091726999999</v>
      </c>
      <c r="AG263" s="57">
        <v>0.33267917436</v>
      </c>
      <c r="AH263" s="57">
        <f t="shared" si="43"/>
        <v>0.33267917436</v>
      </c>
      <c r="AI263" s="58">
        <f t="shared" si="44"/>
        <v>0.32476691936199997</v>
      </c>
      <c r="AK263" s="50">
        <v>3.1729032090999998</v>
      </c>
      <c r="AL263" s="51">
        <v>2.7690867261999998</v>
      </c>
      <c r="AM263" s="51">
        <v>1.2653279951</v>
      </c>
      <c r="AN263" s="51">
        <v>1.3012860501000001</v>
      </c>
      <c r="AO263" s="51">
        <v>2.2042064044999998</v>
      </c>
      <c r="AP263" s="51">
        <f t="shared" si="45"/>
        <v>3.1729032090999998</v>
      </c>
      <c r="AQ263" s="60">
        <f t="shared" si="46"/>
        <v>0.69469702012285062</v>
      </c>
      <c r="AR263" s="52">
        <f t="shared" si="47"/>
        <v>2.142562077</v>
      </c>
      <c r="AT263" s="50">
        <v>4.9907271252000003</v>
      </c>
      <c r="AU263" s="51">
        <v>3.2562881855999999</v>
      </c>
      <c r="AV263" s="51">
        <v>2.3388396175000001</v>
      </c>
      <c r="AW263" s="51">
        <v>2.1646677044999998</v>
      </c>
      <c r="AX263" s="51">
        <v>3.6666606988999999</v>
      </c>
      <c r="AY263" s="51">
        <f t="shared" si="48"/>
        <v>3.2562881855999999</v>
      </c>
      <c r="AZ263" s="52">
        <f t="shared" si="49"/>
        <v>3.2834366663399996</v>
      </c>
      <c r="BB263" s="64">
        <v>1.7551203116</v>
      </c>
      <c r="BC263" s="65">
        <v>1.8220001778999999</v>
      </c>
      <c r="BD263" s="65">
        <v>1.8350928852999999</v>
      </c>
      <c r="BE263" s="65">
        <v>0.58040290406999995</v>
      </c>
      <c r="BF263" s="65">
        <v>0.70589534546999999</v>
      </c>
      <c r="BG263" s="65">
        <f t="shared" si="50"/>
        <v>1.7551203116</v>
      </c>
      <c r="BH263" s="66">
        <f t="shared" si="51"/>
        <v>1.339702324868</v>
      </c>
    </row>
    <row r="264" spans="2:60" ht="15.5" x14ac:dyDescent="0.35">
      <c r="B264" s="67" t="s">
        <v>321</v>
      </c>
      <c r="C264" s="89" t="s">
        <v>700</v>
      </c>
      <c r="D264" s="84" t="s">
        <v>1056</v>
      </c>
      <c r="E264" s="84" t="s">
        <v>1155</v>
      </c>
      <c r="F264" s="84" t="s">
        <v>1156</v>
      </c>
      <c r="G264" s="89" t="s">
        <v>1198</v>
      </c>
      <c r="H264" s="89" t="s">
        <v>1281</v>
      </c>
      <c r="I264" s="89" t="s">
        <v>432</v>
      </c>
      <c r="J264" s="90">
        <v>639239.34236000001</v>
      </c>
      <c r="K264" s="90">
        <v>418644.90836</v>
      </c>
      <c r="M264" s="68">
        <v>9.2291181787000003</v>
      </c>
      <c r="N264" s="69">
        <v>16.66119642</v>
      </c>
      <c r="O264" s="69">
        <v>9.2059187877999999</v>
      </c>
      <c r="P264" s="69">
        <v>7.0137174602999997</v>
      </c>
      <c r="Q264" s="69">
        <v>13.487918192</v>
      </c>
      <c r="R264" s="69">
        <f t="shared" ref="R264:R327" si="52">IF($B264="","",IFERROR(MEDIAN(M264:Q264),"-x-"))</f>
        <v>9.2291181787000003</v>
      </c>
      <c r="S264" s="70">
        <f t="shared" ref="S264:S327" si="53">IF($B264="","",IFERROR(AVERAGEIFS(M264:Q264,M264:Q264,"&gt;0",M264:Q264,"&lt;50"),"-x-"))</f>
        <v>11.119573807760002</v>
      </c>
      <c r="U264" s="68">
        <v>5.3252565101</v>
      </c>
      <c r="V264" s="69">
        <v>6.0942071873000003</v>
      </c>
      <c r="W264" s="69">
        <v>7.0656945329000003</v>
      </c>
      <c r="X264" s="69">
        <v>6.6748786936000002</v>
      </c>
      <c r="Y264" s="69">
        <v>8.4192327901000006</v>
      </c>
      <c r="Z264" s="69">
        <f t="shared" ref="Z264:Z327" si="54">IF($B264="","",IFERROR(MEDIAN(U264:Y264),"-x-"))</f>
        <v>6.6748786936000002</v>
      </c>
      <c r="AA264" s="70">
        <f t="shared" ref="AA264:AA327" si="55">IF($B264="","",IFERROR(AVERAGEIFS(U264:Y264,U264:Y264,"&gt;0",U264:Y264,"&lt;50"),"-x-"))</f>
        <v>6.7158539428000008</v>
      </c>
      <c r="AC264" s="71">
        <v>0.44002026112999998</v>
      </c>
      <c r="AD264" s="72">
        <v>0.38024384925999999</v>
      </c>
      <c r="AE264" s="72">
        <v>0.56475311472</v>
      </c>
      <c r="AF264" s="72">
        <v>0.61905320383999995</v>
      </c>
      <c r="AG264" s="72">
        <v>0.52627815231999997</v>
      </c>
      <c r="AH264" s="72">
        <f t="shared" ref="AH264:AH327" si="56">IF($B264="","",IFERROR(MEDIAN(AC264:AG264),"-x-"))</f>
        <v>0.52627815231999997</v>
      </c>
      <c r="AI264" s="73">
        <f t="shared" ref="AI264:AI327" si="57">IF($B264="","",IFERROR(AVERAGE(AC264:AG264),"-x-"))</f>
        <v>0.50606971625399999</v>
      </c>
      <c r="AK264" s="68">
        <v>0.83500828485</v>
      </c>
      <c r="AL264" s="69">
        <v>1.0883536032000001</v>
      </c>
      <c r="AM264" s="69">
        <v>0.64455581290999997</v>
      </c>
      <c r="AN264" s="69">
        <v>0.49867715951000002</v>
      </c>
      <c r="AO264" s="69">
        <v>0.95899453751999997</v>
      </c>
      <c r="AP264" s="69">
        <f t="shared" ref="AP264:AP327" si="58">IF($B264="","",IF(MAX(AK264:AO264)=0,"-x-",MAX(AK264:AO264)))</f>
        <v>1.0883536032000001</v>
      </c>
      <c r="AQ264" s="74">
        <f t="shared" ref="AQ264:AQ327" si="59">IF($B264="","",IFERROR(AO264/AP264,"-x-"))</f>
        <v>0.88114242898663098</v>
      </c>
      <c r="AR264" s="70">
        <f t="shared" ref="AR264:AR327" si="60">IF($B264="","",IFERROR(AVERAGEIFS(AK264:AO264,AK264:AO264,"&gt;0",AK264:AO264,"&lt;30"),"-x-"))</f>
        <v>0.80511787959800007</v>
      </c>
      <c r="AT264" s="68">
        <v>0.34279573944000002</v>
      </c>
      <c r="AU264" s="69">
        <v>0.53102634130000004</v>
      </c>
      <c r="AV264" s="69">
        <v>0.36051581902000002</v>
      </c>
      <c r="AW264" s="69">
        <v>0.26379293685999999</v>
      </c>
      <c r="AX264" s="69">
        <v>0.50729410934999997</v>
      </c>
      <c r="AY264" s="69">
        <f t="shared" ref="AY264:AY327" si="61">IF($B264="","",IFERROR(MEDIAN(AT264:AX264),"-x-"))</f>
        <v>0.36051581902000002</v>
      </c>
      <c r="AZ264" s="70">
        <f t="shared" ref="AZ264:AZ327" si="62">IF($B264="","",IFERROR(AVERAGEIFS(AT264:AX264,AT264:AX264,"&gt;0",AT264:AX264,"&lt;50"),"-x-"))</f>
        <v>0.40108498919400004</v>
      </c>
      <c r="BB264" s="75">
        <v>0.71410739673000001</v>
      </c>
      <c r="BC264" s="76">
        <v>0.72045775299000003</v>
      </c>
      <c r="BD264" s="76">
        <v>0.72082080625</v>
      </c>
      <c r="BE264" s="76">
        <v>0.23238080588000001</v>
      </c>
      <c r="BF264" s="76">
        <v>0.58664130026000005</v>
      </c>
      <c r="BG264" s="76">
        <f t="shared" ref="BG264:BG327" si="63">IF($B264="","",IFERROR(MEDIAN(BB264:BF264),"-x-"))</f>
        <v>0.71410739673000001</v>
      </c>
      <c r="BH264" s="77">
        <f t="shared" ref="BH264:BH327" si="64">IF($B264="","",IFERROR(AVERAGEIFS(BB264:BF264,BB264:BF264,"&gt;0",BB264:BF264,"&lt;50"),"-x-"))</f>
        <v>0.59488161242199999</v>
      </c>
    </row>
    <row r="265" spans="2:60" ht="15.5" x14ac:dyDescent="0.35">
      <c r="B265" s="46" t="s">
        <v>322</v>
      </c>
      <c r="C265" s="91" t="s">
        <v>701</v>
      </c>
      <c r="D265" s="85" t="s">
        <v>1057</v>
      </c>
      <c r="E265" s="85" t="s">
        <v>1155</v>
      </c>
      <c r="F265" s="85" t="s">
        <v>1156</v>
      </c>
      <c r="G265" s="91" t="s">
        <v>1248</v>
      </c>
      <c r="H265" s="91" t="s">
        <v>1280</v>
      </c>
      <c r="I265" s="91" t="s">
        <v>6</v>
      </c>
      <c r="J265" s="92">
        <v>2541454.4622999998</v>
      </c>
      <c r="K265" s="92">
        <v>2995562.4622999998</v>
      </c>
      <c r="M265" s="50">
        <v>56.996943608999999</v>
      </c>
      <c r="N265" s="51">
        <v>110.99213432000001</v>
      </c>
      <c r="O265" s="51">
        <v>-42.924001124999997</v>
      </c>
      <c r="P265" s="51">
        <v>17.905030963000002</v>
      </c>
      <c r="Q265" s="51">
        <v>14.357029435999999</v>
      </c>
      <c r="R265" s="51">
        <f t="shared" si="52"/>
        <v>17.905030963000002</v>
      </c>
      <c r="S265" s="52">
        <f t="shared" si="53"/>
        <v>16.1310301995</v>
      </c>
      <c r="U265" s="50">
        <v>6.9802930932000002</v>
      </c>
      <c r="V265" s="51">
        <v>3.9677523773000001</v>
      </c>
      <c r="W265" s="51">
        <v>4.7821834489999997</v>
      </c>
      <c r="X265" s="51">
        <v>3.1684453350999999</v>
      </c>
      <c r="Y265" s="51">
        <v>5.3546013995999999</v>
      </c>
      <c r="Z265" s="51">
        <f t="shared" si="54"/>
        <v>4.7821834489999997</v>
      </c>
      <c r="AA265" s="52">
        <f t="shared" si="55"/>
        <v>4.8506551308399999</v>
      </c>
      <c r="AC265" s="56">
        <v>3.7662854195999997E-2</v>
      </c>
      <c r="AD265" s="57">
        <v>0.19618063828000001</v>
      </c>
      <c r="AE265" s="57">
        <v>0.20300525933999999</v>
      </c>
      <c r="AF265" s="57">
        <v>0</v>
      </c>
      <c r="AG265" s="57">
        <v>0</v>
      </c>
      <c r="AH265" s="57">
        <f t="shared" si="56"/>
        <v>3.7662854195999997E-2</v>
      </c>
      <c r="AI265" s="58">
        <f t="shared" si="57"/>
        <v>8.7369750363200008E-2</v>
      </c>
      <c r="AK265" s="50">
        <v>1.5701012327999999</v>
      </c>
      <c r="AL265" s="51">
        <v>0.98466176476</v>
      </c>
      <c r="AM265" s="51">
        <v>1.1044557106999999</v>
      </c>
      <c r="AN265" s="51">
        <v>1.8247292044000001</v>
      </c>
      <c r="AO265" s="51">
        <v>1.4631469196</v>
      </c>
      <c r="AP265" s="51">
        <f t="shared" si="58"/>
        <v>1.8247292044000001</v>
      </c>
      <c r="AQ265" s="60">
        <f t="shared" si="59"/>
        <v>0.80184331794103436</v>
      </c>
      <c r="AR265" s="52">
        <f t="shared" si="60"/>
        <v>1.3894189664519998</v>
      </c>
      <c r="AT265" s="50">
        <v>1.0172664694</v>
      </c>
      <c r="AU265" s="51">
        <v>0.57184764851000003</v>
      </c>
      <c r="AV265" s="51">
        <v>0.55235483454000001</v>
      </c>
      <c r="AW265" s="51">
        <v>0.64958485304000002</v>
      </c>
      <c r="AX265" s="51">
        <v>0.52086527386000003</v>
      </c>
      <c r="AY265" s="51">
        <f t="shared" si="61"/>
        <v>0.57184764851000003</v>
      </c>
      <c r="AZ265" s="52">
        <f t="shared" si="62"/>
        <v>0.66238381586999995</v>
      </c>
      <c r="BB265" s="64"/>
      <c r="BC265" s="65"/>
      <c r="BD265" s="65"/>
      <c r="BE265" s="65">
        <v>1.4047744714999999</v>
      </c>
      <c r="BF265" s="65">
        <v>1.3427029034</v>
      </c>
      <c r="BG265" s="65">
        <f t="shared" si="63"/>
        <v>1.3737386874499999</v>
      </c>
      <c r="BH265" s="66">
        <f t="shared" si="64"/>
        <v>1.3737386874499999</v>
      </c>
    </row>
    <row r="266" spans="2:60" ht="15.5" x14ac:dyDescent="0.35">
      <c r="B266" s="67" t="s">
        <v>323</v>
      </c>
      <c r="C266" s="89" t="s">
        <v>702</v>
      </c>
      <c r="D266" s="84" t="s">
        <v>1058</v>
      </c>
      <c r="E266" s="84" t="s">
        <v>1155</v>
      </c>
      <c r="F266" s="84" t="s">
        <v>1156</v>
      </c>
      <c r="G266" s="89" t="s">
        <v>9</v>
      </c>
      <c r="H266" s="89" t="s">
        <v>1277</v>
      </c>
      <c r="I266" s="89" t="s">
        <v>9</v>
      </c>
      <c r="J266" s="90"/>
      <c r="K266" s="90">
        <v>3460345.2267999998</v>
      </c>
      <c r="M266" s="68">
        <v>6.9880205187</v>
      </c>
      <c r="N266" s="69">
        <v>4.4454776581999997</v>
      </c>
      <c r="O266" s="69">
        <v>3.6355174291000001</v>
      </c>
      <c r="P266" s="69">
        <v>6.8550493402999999</v>
      </c>
      <c r="Q266" s="69">
        <v>7.0793037424999996</v>
      </c>
      <c r="R266" s="69">
        <f t="shared" si="52"/>
        <v>6.8550493402999999</v>
      </c>
      <c r="S266" s="70">
        <f t="shared" si="53"/>
        <v>5.8006737377599995</v>
      </c>
      <c r="U266" s="68"/>
      <c r="V266" s="69"/>
      <c r="W266" s="69"/>
      <c r="X266" s="69"/>
      <c r="Y266" s="69"/>
      <c r="Z266" s="69" t="str">
        <f t="shared" si="54"/>
        <v>-x-</v>
      </c>
      <c r="AA266" s="70" t="str">
        <f t="shared" si="55"/>
        <v>-x-</v>
      </c>
      <c r="AC266" s="71"/>
      <c r="AD266" s="72"/>
      <c r="AE266" s="72"/>
      <c r="AF266" s="72"/>
      <c r="AG266" s="72"/>
      <c r="AH266" s="72" t="str">
        <f t="shared" si="56"/>
        <v>-x-</v>
      </c>
      <c r="AI266" s="73" t="str">
        <f t="shared" si="57"/>
        <v>-x-</v>
      </c>
      <c r="AK266" s="68">
        <v>0.35186532641000001</v>
      </c>
      <c r="AL266" s="69">
        <v>0.81171681446999999</v>
      </c>
      <c r="AM266" s="69">
        <v>0.81797168720000002</v>
      </c>
      <c r="AN266" s="69">
        <v>2.2164311774000001</v>
      </c>
      <c r="AO266" s="69">
        <v>2.2889389632000001</v>
      </c>
      <c r="AP266" s="69">
        <f t="shared" si="58"/>
        <v>2.2889389632000001</v>
      </c>
      <c r="AQ266" s="74">
        <f t="shared" si="59"/>
        <v>1</v>
      </c>
      <c r="AR266" s="70">
        <f t="shared" si="60"/>
        <v>1.2973847937359999</v>
      </c>
      <c r="AT266" s="68"/>
      <c r="AU266" s="69"/>
      <c r="AV266" s="69"/>
      <c r="AW266" s="69"/>
      <c r="AX266" s="69"/>
      <c r="AY266" s="69" t="str">
        <f t="shared" si="61"/>
        <v>-x-</v>
      </c>
      <c r="AZ266" s="70" t="str">
        <f t="shared" si="62"/>
        <v>-x-</v>
      </c>
      <c r="BB266" s="75">
        <v>1.5221871664</v>
      </c>
      <c r="BC266" s="76">
        <v>1.5031048282999999</v>
      </c>
      <c r="BD266" s="76">
        <v>1.5209316516</v>
      </c>
      <c r="BE266" s="76">
        <v>1.4272617134000001</v>
      </c>
      <c r="BF266" s="76">
        <v>1.1787724018000001</v>
      </c>
      <c r="BG266" s="76">
        <f t="shared" si="63"/>
        <v>1.5031048282999999</v>
      </c>
      <c r="BH266" s="77">
        <f t="shared" si="64"/>
        <v>1.4304515522999999</v>
      </c>
    </row>
    <row r="267" spans="2:60" ht="15.5" x14ac:dyDescent="0.35">
      <c r="B267" s="46" t="s">
        <v>324</v>
      </c>
      <c r="C267" s="91" t="s">
        <v>703</v>
      </c>
      <c r="D267" s="85" t="s">
        <v>1059</v>
      </c>
      <c r="E267" s="85" t="s">
        <v>1155</v>
      </c>
      <c r="F267" s="85" t="s">
        <v>1156</v>
      </c>
      <c r="G267" s="91" t="s">
        <v>1168</v>
      </c>
      <c r="H267" s="91" t="s">
        <v>1231</v>
      </c>
      <c r="I267" s="91" t="s">
        <v>423</v>
      </c>
      <c r="J267" s="92">
        <v>2230358.69</v>
      </c>
      <c r="K267" s="92">
        <v>2130552.69</v>
      </c>
      <c r="M267" s="50">
        <v>5.9384153268000004</v>
      </c>
      <c r="N267" s="51">
        <v>8.6225864443999996</v>
      </c>
      <c r="O267" s="51">
        <v>5.2897391645000003</v>
      </c>
      <c r="P267" s="51">
        <v>7.6067572721000003</v>
      </c>
      <c r="Q267" s="51">
        <v>5.8299964494000003</v>
      </c>
      <c r="R267" s="51">
        <f t="shared" si="52"/>
        <v>5.9384153268000004</v>
      </c>
      <c r="S267" s="52">
        <f t="shared" si="53"/>
        <v>6.657498931440001</v>
      </c>
      <c r="U267" s="50">
        <v>5.3240590946999999</v>
      </c>
      <c r="V267" s="51">
        <v>6.8334767539000003</v>
      </c>
      <c r="W267" s="51">
        <v>3.5983659674999999</v>
      </c>
      <c r="X267" s="51">
        <v>5.3543179453</v>
      </c>
      <c r="Y267" s="51">
        <v>4.1470201850999997</v>
      </c>
      <c r="Z267" s="51">
        <f t="shared" si="54"/>
        <v>5.3240590946999999</v>
      </c>
      <c r="AA267" s="52">
        <f t="shared" si="55"/>
        <v>5.0514479892999997</v>
      </c>
      <c r="AC267" s="56">
        <v>0.40307145462999999</v>
      </c>
      <c r="AD267" s="57">
        <v>0.14336342344</v>
      </c>
      <c r="AE267" s="57">
        <v>0.2441261066</v>
      </c>
      <c r="AF267" s="57">
        <v>0.28229773139999997</v>
      </c>
      <c r="AG267" s="57">
        <v>0.33915279199999998</v>
      </c>
      <c r="AH267" s="57">
        <f t="shared" si="56"/>
        <v>0.28229773139999997</v>
      </c>
      <c r="AI267" s="58">
        <f t="shared" si="57"/>
        <v>0.28240230161399998</v>
      </c>
      <c r="AK267" s="50">
        <v>1.9234267105</v>
      </c>
      <c r="AL267" s="51">
        <v>3.7521531822999998</v>
      </c>
      <c r="AM267" s="51">
        <v>2.1517492372000002</v>
      </c>
      <c r="AN267" s="51">
        <v>2.7168467262</v>
      </c>
      <c r="AO267" s="51">
        <v>2.0822547900999999</v>
      </c>
      <c r="AP267" s="51">
        <f t="shared" si="58"/>
        <v>3.7521531822999998</v>
      </c>
      <c r="AQ267" s="60">
        <f t="shared" si="59"/>
        <v>0.55494930215605343</v>
      </c>
      <c r="AR267" s="52">
        <f t="shared" si="60"/>
        <v>2.5252861292600004</v>
      </c>
      <c r="AT267" s="50">
        <v>0.53199220112000001</v>
      </c>
      <c r="AU267" s="51">
        <v>1.1175696795000001</v>
      </c>
      <c r="AV267" s="51">
        <v>0.70237946459</v>
      </c>
      <c r="AW267" s="51">
        <v>0.83911043651999995</v>
      </c>
      <c r="AX267" s="51">
        <v>0.64311383821000001</v>
      </c>
      <c r="AY267" s="51">
        <f t="shared" si="61"/>
        <v>0.70237946459</v>
      </c>
      <c r="AZ267" s="52">
        <f t="shared" si="62"/>
        <v>0.76683312398800008</v>
      </c>
      <c r="BB267" s="64"/>
      <c r="BC267" s="65"/>
      <c r="BD267" s="65"/>
      <c r="BE267" s="65">
        <v>1.8754127622000001</v>
      </c>
      <c r="BF267" s="65">
        <v>1.7909004678</v>
      </c>
      <c r="BG267" s="65">
        <f t="shared" si="63"/>
        <v>1.833156615</v>
      </c>
      <c r="BH267" s="66">
        <f t="shared" si="64"/>
        <v>1.833156615</v>
      </c>
    </row>
    <row r="268" spans="2:60" ht="15.5" x14ac:dyDescent="0.35">
      <c r="B268" s="67" t="s">
        <v>325</v>
      </c>
      <c r="C268" s="89" t="s">
        <v>704</v>
      </c>
      <c r="D268" s="84" t="s">
        <v>1060</v>
      </c>
      <c r="E268" s="84" t="s">
        <v>1155</v>
      </c>
      <c r="F268" s="84" t="s">
        <v>1156</v>
      </c>
      <c r="G268" s="89" t="s">
        <v>1218</v>
      </c>
      <c r="H268" s="89" t="s">
        <v>1286</v>
      </c>
      <c r="I268" s="89" t="s">
        <v>450</v>
      </c>
      <c r="J268" s="90">
        <v>275045.5</v>
      </c>
      <c r="K268" s="90">
        <v>35535.5</v>
      </c>
      <c r="M268" s="68">
        <v>-1.2153653689999999</v>
      </c>
      <c r="N268" s="69">
        <v>-127.20833333</v>
      </c>
      <c r="O268" s="69">
        <v>-0.64387017591999995</v>
      </c>
      <c r="P268" s="69">
        <v>-0.30400571720000003</v>
      </c>
      <c r="Q268" s="69">
        <v>-0.17423974974000001</v>
      </c>
      <c r="R268" s="69">
        <f t="shared" si="52"/>
        <v>-0.64387017591999995</v>
      </c>
      <c r="S268" s="70" t="str">
        <f t="shared" si="53"/>
        <v>-x-</v>
      </c>
      <c r="U268" s="68">
        <v>7.0499300253000001</v>
      </c>
      <c r="V268" s="69">
        <v>3.5430297184000001</v>
      </c>
      <c r="W268" s="69">
        <v>4.7520522914000001</v>
      </c>
      <c r="X268" s="69">
        <v>7.2739077464999999</v>
      </c>
      <c r="Y268" s="69">
        <v>6.6354370219999996</v>
      </c>
      <c r="Z268" s="69">
        <f t="shared" si="54"/>
        <v>6.6354370219999996</v>
      </c>
      <c r="AA268" s="70">
        <f t="shared" si="55"/>
        <v>5.8508713607199994</v>
      </c>
      <c r="AC268" s="71">
        <v>0.72080401819999995</v>
      </c>
      <c r="AD268" s="72">
        <v>0.76466507361000002</v>
      </c>
      <c r="AE268" s="72">
        <v>0.81803080931000005</v>
      </c>
      <c r="AF268" s="72">
        <v>0.81063312673999999</v>
      </c>
      <c r="AG268" s="72">
        <v>0.88192048061999995</v>
      </c>
      <c r="AH268" s="72">
        <f t="shared" si="56"/>
        <v>0.81063312673999999</v>
      </c>
      <c r="AI268" s="73">
        <f t="shared" si="57"/>
        <v>0.79921070169599995</v>
      </c>
      <c r="AK268" s="68">
        <v>-0.28890610353000001</v>
      </c>
      <c r="AL268" s="69">
        <v>-0.22191782663000001</v>
      </c>
      <c r="AM268" s="69">
        <v>-0.13638700806000001</v>
      </c>
      <c r="AN268" s="69">
        <v>-8.5728517660999995E-2</v>
      </c>
      <c r="AO268" s="69">
        <v>-4.9134982065999998E-2</v>
      </c>
      <c r="AP268" s="69">
        <f t="shared" si="58"/>
        <v>-4.9134982065999998E-2</v>
      </c>
      <c r="AQ268" s="74">
        <f t="shared" si="59"/>
        <v>1</v>
      </c>
      <c r="AR268" s="70" t="str">
        <f t="shared" si="60"/>
        <v>-x-</v>
      </c>
      <c r="AT268" s="68">
        <v>0.13916398448</v>
      </c>
      <c r="AU268" s="69">
        <v>9.5896915836999996E-2</v>
      </c>
      <c r="AV268" s="69">
        <v>6.2575101608000006E-2</v>
      </c>
      <c r="AW268" s="69">
        <v>5.3815283876E-2</v>
      </c>
      <c r="AX268" s="69">
        <v>3.0844030437999999E-2</v>
      </c>
      <c r="AY268" s="69">
        <f t="shared" si="61"/>
        <v>6.2575101608000006E-2</v>
      </c>
      <c r="AZ268" s="70">
        <f t="shared" si="62"/>
        <v>7.6459063247799997E-2</v>
      </c>
      <c r="BB268" s="75">
        <v>1.2534479876</v>
      </c>
      <c r="BC268" s="76">
        <v>0.97299675031999999</v>
      </c>
      <c r="BD268" s="76">
        <v>1.0332865446999999</v>
      </c>
      <c r="BE268" s="76">
        <v>0.86257582478999995</v>
      </c>
      <c r="BF268" s="76">
        <v>0.49463021323</v>
      </c>
      <c r="BG268" s="76">
        <f t="shared" si="63"/>
        <v>0.97299675031999999</v>
      </c>
      <c r="BH268" s="77">
        <f t="shared" si="64"/>
        <v>0.92338746412799999</v>
      </c>
    </row>
    <row r="269" spans="2:60" ht="15.5" x14ac:dyDescent="0.35">
      <c r="B269" s="46" t="s">
        <v>326</v>
      </c>
      <c r="C269" s="91" t="s">
        <v>705</v>
      </c>
      <c r="D269" s="85" t="s">
        <v>1061</v>
      </c>
      <c r="E269" s="85" t="s">
        <v>1155</v>
      </c>
      <c r="F269" s="85" t="s">
        <v>1156</v>
      </c>
      <c r="G269" s="91" t="s">
        <v>1162</v>
      </c>
      <c r="H269" s="91" t="s">
        <v>420</v>
      </c>
      <c r="I269" s="91" t="s">
        <v>420</v>
      </c>
      <c r="J269" s="92"/>
      <c r="K269" s="92"/>
      <c r="M269" s="50"/>
      <c r="N269" s="51"/>
      <c r="O269" s="51"/>
      <c r="P269" s="51"/>
      <c r="Q269" s="51"/>
      <c r="R269" s="51" t="str">
        <f t="shared" si="52"/>
        <v>-x-</v>
      </c>
      <c r="S269" s="52" t="str">
        <f t="shared" si="53"/>
        <v>-x-</v>
      </c>
      <c r="U269" s="50"/>
      <c r="V269" s="51"/>
      <c r="W269" s="51"/>
      <c r="X269" s="51"/>
      <c r="Y269" s="51"/>
      <c r="Z269" s="51" t="str">
        <f t="shared" si="54"/>
        <v>-x-</v>
      </c>
      <c r="AA269" s="52" t="str">
        <f t="shared" si="55"/>
        <v>-x-</v>
      </c>
      <c r="AC269" s="56"/>
      <c r="AD269" s="57"/>
      <c r="AE269" s="57"/>
      <c r="AF269" s="57"/>
      <c r="AG269" s="57"/>
      <c r="AH269" s="57" t="str">
        <f t="shared" si="56"/>
        <v>-x-</v>
      </c>
      <c r="AI269" s="58" t="str">
        <f t="shared" si="57"/>
        <v>-x-</v>
      </c>
      <c r="AK269" s="50"/>
      <c r="AL269" s="51"/>
      <c r="AM269" s="51"/>
      <c r="AN269" s="51"/>
      <c r="AO269" s="51"/>
      <c r="AP269" s="51" t="str">
        <f t="shared" si="58"/>
        <v>-x-</v>
      </c>
      <c r="AQ269" s="60" t="str">
        <f t="shared" si="59"/>
        <v>-x-</v>
      </c>
      <c r="AR269" s="52" t="str">
        <f t="shared" si="60"/>
        <v>-x-</v>
      </c>
      <c r="AT269" s="50"/>
      <c r="AU269" s="51"/>
      <c r="AV269" s="51"/>
      <c r="AW269" s="51"/>
      <c r="AX269" s="51"/>
      <c r="AY269" s="51" t="str">
        <f t="shared" si="61"/>
        <v>-x-</v>
      </c>
      <c r="AZ269" s="52" t="str">
        <f t="shared" si="62"/>
        <v>-x-</v>
      </c>
      <c r="BB269" s="64"/>
      <c r="BC269" s="65"/>
      <c r="BD269" s="65"/>
      <c r="BE269" s="65"/>
      <c r="BF269" s="65"/>
      <c r="BG269" s="65" t="str">
        <f t="shared" si="63"/>
        <v>-x-</v>
      </c>
      <c r="BH269" s="66" t="str">
        <f t="shared" si="64"/>
        <v>-x-</v>
      </c>
    </row>
    <row r="270" spans="2:60" ht="15.5" x14ac:dyDescent="0.35">
      <c r="B270" s="67" t="s">
        <v>327</v>
      </c>
      <c r="C270" s="89" t="s">
        <v>706</v>
      </c>
      <c r="D270" s="84" t="s">
        <v>1062</v>
      </c>
      <c r="E270" s="84" t="s">
        <v>1155</v>
      </c>
      <c r="F270" s="84" t="s">
        <v>1156</v>
      </c>
      <c r="G270" s="89" t="s">
        <v>1184</v>
      </c>
      <c r="H270" s="89" t="s">
        <v>1277</v>
      </c>
      <c r="I270" s="89" t="s">
        <v>429</v>
      </c>
      <c r="J270" s="90">
        <v>19329122</v>
      </c>
      <c r="K270" s="90">
        <v>31633784</v>
      </c>
      <c r="M270" s="68">
        <v>13.011869057</v>
      </c>
      <c r="N270" s="69">
        <v>8.1179907401999998</v>
      </c>
      <c r="O270" s="69">
        <v>8.7639874406999994</v>
      </c>
      <c r="P270" s="69">
        <v>9.1843924875000003</v>
      </c>
      <c r="Q270" s="69">
        <v>9.3819063043999993</v>
      </c>
      <c r="R270" s="69">
        <f t="shared" si="52"/>
        <v>9.1843924875000003</v>
      </c>
      <c r="S270" s="70">
        <f t="shared" si="53"/>
        <v>9.6920292059599991</v>
      </c>
      <c r="U270" s="68">
        <v>4.6577683543999999</v>
      </c>
      <c r="V270" s="69">
        <v>2.0375755266</v>
      </c>
      <c r="W270" s="69">
        <v>3.8797986125000001</v>
      </c>
      <c r="X270" s="69">
        <v>5.3378731734000002</v>
      </c>
      <c r="Y270" s="69">
        <v>5.5283494510000004</v>
      </c>
      <c r="Z270" s="69">
        <f t="shared" si="54"/>
        <v>4.6577683543999999</v>
      </c>
      <c r="AA270" s="70">
        <f t="shared" si="55"/>
        <v>4.2882730235799995</v>
      </c>
      <c r="AC270" s="71">
        <v>0</v>
      </c>
      <c r="AD270" s="72">
        <v>0</v>
      </c>
      <c r="AE270" s="72">
        <v>0</v>
      </c>
      <c r="AF270" s="72">
        <v>0</v>
      </c>
      <c r="AG270" s="72">
        <v>0</v>
      </c>
      <c r="AH270" s="72">
        <f t="shared" si="56"/>
        <v>0</v>
      </c>
      <c r="AI270" s="73">
        <f t="shared" si="57"/>
        <v>0</v>
      </c>
      <c r="AK270" s="68">
        <v>1.3956423619</v>
      </c>
      <c r="AL270" s="69">
        <v>1.4840569082999999</v>
      </c>
      <c r="AM270" s="69">
        <v>1.6468418437000001</v>
      </c>
      <c r="AN270" s="69">
        <v>1.9673064539</v>
      </c>
      <c r="AO270" s="69">
        <v>2.0096141196000001</v>
      </c>
      <c r="AP270" s="69">
        <f t="shared" si="58"/>
        <v>2.0096141196000001</v>
      </c>
      <c r="AQ270" s="74">
        <f t="shared" si="59"/>
        <v>1</v>
      </c>
      <c r="AR270" s="70">
        <f t="shared" si="60"/>
        <v>1.70069233748</v>
      </c>
      <c r="AT270" s="68">
        <v>0.53262943713999999</v>
      </c>
      <c r="AU270" s="69">
        <v>0.5678818605</v>
      </c>
      <c r="AV270" s="69">
        <v>0.65769321219999999</v>
      </c>
      <c r="AW270" s="69">
        <v>0.75951516568999999</v>
      </c>
      <c r="AX270" s="69">
        <v>0.77584882516999998</v>
      </c>
      <c r="AY270" s="69">
        <f t="shared" si="61"/>
        <v>0.65769321219999999</v>
      </c>
      <c r="AZ270" s="70">
        <f t="shared" si="62"/>
        <v>0.65871370014000008</v>
      </c>
      <c r="BB270" s="75">
        <v>0.74181197055000003</v>
      </c>
      <c r="BC270" s="76">
        <v>0.79830055053000004</v>
      </c>
      <c r="BD270" s="76">
        <v>0.80595699129999998</v>
      </c>
      <c r="BE270" s="76">
        <v>0.91049745533000004</v>
      </c>
      <c r="BF270" s="76">
        <v>0.81324824339000001</v>
      </c>
      <c r="BG270" s="76">
        <f t="shared" si="63"/>
        <v>0.80595699129999998</v>
      </c>
      <c r="BH270" s="77">
        <f t="shared" si="64"/>
        <v>0.81396304222000015</v>
      </c>
    </row>
    <row r="271" spans="2:60" ht="15.5" x14ac:dyDescent="0.35">
      <c r="B271" s="46" t="s">
        <v>328</v>
      </c>
      <c r="C271" s="91" t="s">
        <v>707</v>
      </c>
      <c r="D271" s="85" t="s">
        <v>1063</v>
      </c>
      <c r="E271" s="85" t="s">
        <v>1155</v>
      </c>
      <c r="F271" s="85" t="s">
        <v>1156</v>
      </c>
      <c r="G271" s="91" t="s">
        <v>1255</v>
      </c>
      <c r="H271" s="91" t="s">
        <v>1289</v>
      </c>
      <c r="I271" s="91" t="s">
        <v>440</v>
      </c>
      <c r="J271" s="92">
        <v>1396405.57</v>
      </c>
      <c r="K271" s="92">
        <v>297482.57</v>
      </c>
      <c r="M271" s="50">
        <v>7.5789560282000004</v>
      </c>
      <c r="N271" s="51">
        <v>-29.939169370999998</v>
      </c>
      <c r="O271" s="51">
        <v>-5.0570612909000001</v>
      </c>
      <c r="P271" s="51">
        <v>-1.5222872919999999</v>
      </c>
      <c r="Q271" s="51">
        <v>-1.0196908526999999</v>
      </c>
      <c r="R271" s="51">
        <f t="shared" si="52"/>
        <v>-1.5222872919999999</v>
      </c>
      <c r="S271" s="52">
        <f t="shared" si="53"/>
        <v>7.5789560282000004</v>
      </c>
      <c r="U271" s="50">
        <v>4.4012121936000002</v>
      </c>
      <c r="V271" s="51">
        <v>7.1038260082000004</v>
      </c>
      <c r="W271" s="51">
        <v>5.1045164192000003</v>
      </c>
      <c r="X271" s="51">
        <v>4.8033770805999998</v>
      </c>
      <c r="Y271" s="51">
        <v>4.3469366111000003</v>
      </c>
      <c r="Z271" s="51">
        <f t="shared" si="54"/>
        <v>4.8033770805999998</v>
      </c>
      <c r="AA271" s="52">
        <f t="shared" si="55"/>
        <v>5.1519736625399997</v>
      </c>
      <c r="AC271" s="56">
        <v>0.43229785677999999</v>
      </c>
      <c r="AD271" s="57">
        <v>0.56735322529999999</v>
      </c>
      <c r="AE271" s="57">
        <v>0.69279771212999997</v>
      </c>
      <c r="AF271" s="57">
        <v>0.74350085209000005</v>
      </c>
      <c r="AG271" s="57">
        <v>0.81228998080000003</v>
      </c>
      <c r="AH271" s="57">
        <f t="shared" si="56"/>
        <v>0.69279771212999997</v>
      </c>
      <c r="AI271" s="58">
        <f t="shared" si="57"/>
        <v>0.64964792542000005</v>
      </c>
      <c r="AK271" s="50">
        <v>2.4834830357</v>
      </c>
      <c r="AL271" s="51">
        <v>2.7252406370000002</v>
      </c>
      <c r="AM271" s="51">
        <v>1.3904830195</v>
      </c>
      <c r="AN271" s="51">
        <v>16.774657223999998</v>
      </c>
      <c r="AO271" s="51">
        <v>11.236357695000001</v>
      </c>
      <c r="AP271" s="51">
        <f t="shared" si="58"/>
        <v>16.774657223999998</v>
      </c>
      <c r="AQ271" s="60">
        <f t="shared" si="59"/>
        <v>0.66984126977711422</v>
      </c>
      <c r="AR271" s="52">
        <f t="shared" si="60"/>
        <v>6.9220443222399997</v>
      </c>
      <c r="AT271" s="50">
        <v>0.52821643652000005</v>
      </c>
      <c r="AU271" s="51">
        <v>0.48007426396000002</v>
      </c>
      <c r="AV271" s="51">
        <v>0.21430813777999999</v>
      </c>
      <c r="AW271" s="51">
        <v>0.17040822317000001</v>
      </c>
      <c r="AX271" s="51">
        <v>0.1141464606</v>
      </c>
      <c r="AY271" s="51">
        <f t="shared" si="61"/>
        <v>0.21430813777999999</v>
      </c>
      <c r="AZ271" s="52">
        <f t="shared" si="62"/>
        <v>0.30143070440600001</v>
      </c>
      <c r="BB271" s="64">
        <v>1.8582691126999999</v>
      </c>
      <c r="BC271" s="65">
        <v>1.9944727903999999</v>
      </c>
      <c r="BD271" s="65">
        <v>2.0348645063999999</v>
      </c>
      <c r="BE271" s="65">
        <v>2.0623277786999998</v>
      </c>
      <c r="BF271" s="65">
        <v>2.0850568958000002</v>
      </c>
      <c r="BG271" s="65">
        <f t="shared" si="63"/>
        <v>2.0348645063999999</v>
      </c>
      <c r="BH271" s="66">
        <f t="shared" si="64"/>
        <v>2.0069982168000005</v>
      </c>
    </row>
    <row r="272" spans="2:60" ht="15.5" x14ac:dyDescent="0.35">
      <c r="B272" s="67" t="s">
        <v>329</v>
      </c>
      <c r="C272" s="89" t="s">
        <v>708</v>
      </c>
      <c r="D272" s="84" t="s">
        <v>1064</v>
      </c>
      <c r="E272" s="84" t="s">
        <v>1155</v>
      </c>
      <c r="F272" s="84" t="s">
        <v>1156</v>
      </c>
      <c r="G272" s="89" t="s">
        <v>1247</v>
      </c>
      <c r="H272" s="89" t="s">
        <v>1290</v>
      </c>
      <c r="I272" s="89" t="s">
        <v>449</v>
      </c>
      <c r="J272" s="90">
        <v>1249645.97</v>
      </c>
      <c r="K272" s="90">
        <v>594430.97</v>
      </c>
      <c r="M272" s="68">
        <v>4.3319357656999999</v>
      </c>
      <c r="N272" s="69">
        <v>3.9498875144999999</v>
      </c>
      <c r="O272" s="69">
        <v>9.0223374344000007</v>
      </c>
      <c r="P272" s="69">
        <v>64.531737750000005</v>
      </c>
      <c r="Q272" s="69">
        <v>68.887630048000005</v>
      </c>
      <c r="R272" s="69">
        <f t="shared" si="52"/>
        <v>9.0223374344000007</v>
      </c>
      <c r="S272" s="70">
        <f t="shared" si="53"/>
        <v>5.7680535715333336</v>
      </c>
      <c r="U272" s="68">
        <v>3.6002175155999998</v>
      </c>
      <c r="V272" s="69">
        <v>3.1491499928</v>
      </c>
      <c r="W272" s="69">
        <v>3.9490399453</v>
      </c>
      <c r="X272" s="69">
        <v>3.8771744068</v>
      </c>
      <c r="Y272" s="69">
        <v>3.9974088492000002</v>
      </c>
      <c r="Z272" s="69">
        <f t="shared" si="54"/>
        <v>3.8771744068</v>
      </c>
      <c r="AA272" s="70">
        <f t="shared" si="55"/>
        <v>3.7145981419400003</v>
      </c>
      <c r="AC272" s="71">
        <v>0.53822253191000002</v>
      </c>
      <c r="AD272" s="72">
        <v>0.58692382644999996</v>
      </c>
      <c r="AE272" s="72">
        <v>0.63960626998000003</v>
      </c>
      <c r="AF272" s="72">
        <v>0.69578364759</v>
      </c>
      <c r="AG272" s="72">
        <v>0.68178349368000002</v>
      </c>
      <c r="AH272" s="72">
        <f t="shared" si="56"/>
        <v>0.63960626998000003</v>
      </c>
      <c r="AI272" s="73">
        <f t="shared" si="57"/>
        <v>0.62846395392200005</v>
      </c>
      <c r="AK272" s="68">
        <v>0.94152502890000001</v>
      </c>
      <c r="AL272" s="69">
        <v>0.61438639283999996</v>
      </c>
      <c r="AM272" s="69">
        <v>0.44186915625000001</v>
      </c>
      <c r="AN272" s="69">
        <v>0.35332920472000001</v>
      </c>
      <c r="AO272" s="69">
        <v>0.37717892602999997</v>
      </c>
      <c r="AP272" s="69">
        <f t="shared" si="58"/>
        <v>0.94152502890000001</v>
      </c>
      <c r="AQ272" s="74">
        <f t="shared" si="59"/>
        <v>0.40060424784529058</v>
      </c>
      <c r="AR272" s="70">
        <f t="shared" si="60"/>
        <v>0.54565774174799997</v>
      </c>
      <c r="AT272" s="68">
        <v>0.26297247645999999</v>
      </c>
      <c r="AU272" s="69">
        <v>0.24822150160000001</v>
      </c>
      <c r="AV272" s="69">
        <v>0.19661966927999999</v>
      </c>
      <c r="AW272" s="69">
        <v>0.16615263732999999</v>
      </c>
      <c r="AX272" s="69">
        <v>0.17736794035</v>
      </c>
      <c r="AY272" s="69">
        <f t="shared" si="61"/>
        <v>0.19661966927999999</v>
      </c>
      <c r="AZ272" s="70">
        <f t="shared" si="62"/>
        <v>0.210266845004</v>
      </c>
      <c r="BB272" s="75">
        <v>1.9308158948</v>
      </c>
      <c r="BC272" s="76">
        <v>1.8871414837</v>
      </c>
      <c r="BD272" s="76">
        <v>1.7969380115</v>
      </c>
      <c r="BE272" s="76">
        <v>1.9054079415</v>
      </c>
      <c r="BF272" s="76">
        <v>1.6113361415</v>
      </c>
      <c r="BG272" s="76">
        <f t="shared" si="63"/>
        <v>1.8871414837</v>
      </c>
      <c r="BH272" s="77">
        <f t="shared" si="64"/>
        <v>1.8263278945999999</v>
      </c>
    </row>
    <row r="273" spans="2:60" ht="15.5" x14ac:dyDescent="0.35">
      <c r="B273" s="46" t="s">
        <v>330</v>
      </c>
      <c r="C273" s="91" t="s">
        <v>709</v>
      </c>
      <c r="D273" s="85" t="s">
        <v>1065</v>
      </c>
      <c r="E273" s="85" t="s">
        <v>1155</v>
      </c>
      <c r="F273" s="85" t="s">
        <v>1156</v>
      </c>
      <c r="G273" s="91" t="s">
        <v>1256</v>
      </c>
      <c r="H273" s="91" t="s">
        <v>1277</v>
      </c>
      <c r="I273" s="91" t="s">
        <v>443</v>
      </c>
      <c r="J273" s="92"/>
      <c r="K273" s="92">
        <v>525.40469332999999</v>
      </c>
      <c r="M273" s="50"/>
      <c r="N273" s="51"/>
      <c r="O273" s="51"/>
      <c r="P273" s="51"/>
      <c r="Q273" s="51"/>
      <c r="R273" s="51" t="str">
        <f t="shared" si="52"/>
        <v>-x-</v>
      </c>
      <c r="S273" s="52" t="str">
        <f t="shared" si="53"/>
        <v>-x-</v>
      </c>
      <c r="U273" s="50"/>
      <c r="V273" s="51"/>
      <c r="W273" s="51"/>
      <c r="X273" s="51"/>
      <c r="Y273" s="51"/>
      <c r="Z273" s="51" t="str">
        <f t="shared" si="54"/>
        <v>-x-</v>
      </c>
      <c r="AA273" s="52" t="str">
        <f t="shared" si="55"/>
        <v>-x-</v>
      </c>
      <c r="AC273" s="56"/>
      <c r="AD273" s="57"/>
      <c r="AE273" s="57"/>
      <c r="AF273" s="57"/>
      <c r="AG273" s="57"/>
      <c r="AH273" s="57" t="str">
        <f t="shared" si="56"/>
        <v>-x-</v>
      </c>
      <c r="AI273" s="58" t="str">
        <f t="shared" si="57"/>
        <v>-x-</v>
      </c>
      <c r="AK273" s="50"/>
      <c r="AL273" s="51"/>
      <c r="AM273" s="51"/>
      <c r="AN273" s="51"/>
      <c r="AO273" s="51"/>
      <c r="AP273" s="51" t="str">
        <f t="shared" si="58"/>
        <v>-x-</v>
      </c>
      <c r="AQ273" s="60" t="str">
        <f t="shared" si="59"/>
        <v>-x-</v>
      </c>
      <c r="AR273" s="52" t="str">
        <f t="shared" si="60"/>
        <v>-x-</v>
      </c>
      <c r="AT273" s="50"/>
      <c r="AU273" s="51"/>
      <c r="AV273" s="51"/>
      <c r="AW273" s="51"/>
      <c r="AX273" s="51"/>
      <c r="AY273" s="51" t="str">
        <f t="shared" si="61"/>
        <v>-x-</v>
      </c>
      <c r="AZ273" s="52" t="str">
        <f t="shared" si="62"/>
        <v>-x-</v>
      </c>
      <c r="BB273" s="64">
        <v>1.9744527029000001</v>
      </c>
      <c r="BC273" s="65">
        <v>1.8490484269</v>
      </c>
      <c r="BD273" s="65">
        <v>1.8377598179000001</v>
      </c>
      <c r="BE273" s="65">
        <v>0.22525557696000001</v>
      </c>
      <c r="BF273" s="65">
        <v>-0.1485433619</v>
      </c>
      <c r="BG273" s="65">
        <f t="shared" si="63"/>
        <v>1.8377598179000001</v>
      </c>
      <c r="BH273" s="66">
        <f t="shared" si="64"/>
        <v>1.4716291311650003</v>
      </c>
    </row>
    <row r="274" spans="2:60" ht="15.5" x14ac:dyDescent="0.35">
      <c r="B274" s="67" t="s">
        <v>331</v>
      </c>
      <c r="C274" s="89" t="s">
        <v>710</v>
      </c>
      <c r="D274" s="84" t="s">
        <v>1066</v>
      </c>
      <c r="E274" s="84" t="s">
        <v>1155</v>
      </c>
      <c r="F274" s="84" t="s">
        <v>1156</v>
      </c>
      <c r="G274" s="89" t="s">
        <v>1257</v>
      </c>
      <c r="H274" s="89" t="s">
        <v>1290</v>
      </c>
      <c r="I274" s="89" t="s">
        <v>421</v>
      </c>
      <c r="J274" s="90"/>
      <c r="K274" s="90"/>
      <c r="M274" s="68"/>
      <c r="N274" s="69"/>
      <c r="O274" s="69"/>
      <c r="P274" s="69"/>
      <c r="Q274" s="69"/>
      <c r="R274" s="69" t="str">
        <f t="shared" si="52"/>
        <v>-x-</v>
      </c>
      <c r="S274" s="70" t="str">
        <f t="shared" si="53"/>
        <v>-x-</v>
      </c>
      <c r="U274" s="68"/>
      <c r="V274" s="69"/>
      <c r="W274" s="69"/>
      <c r="X274" s="69"/>
      <c r="Y274" s="69"/>
      <c r="Z274" s="69" t="str">
        <f t="shared" si="54"/>
        <v>-x-</v>
      </c>
      <c r="AA274" s="70" t="str">
        <f t="shared" si="55"/>
        <v>-x-</v>
      </c>
      <c r="AC274" s="71"/>
      <c r="AD274" s="72"/>
      <c r="AE274" s="72"/>
      <c r="AF274" s="72"/>
      <c r="AG274" s="72"/>
      <c r="AH274" s="72" t="str">
        <f t="shared" si="56"/>
        <v>-x-</v>
      </c>
      <c r="AI274" s="73" t="str">
        <f t="shared" si="57"/>
        <v>-x-</v>
      </c>
      <c r="AK274" s="68"/>
      <c r="AL274" s="69"/>
      <c r="AM274" s="69"/>
      <c r="AN274" s="69"/>
      <c r="AO274" s="69"/>
      <c r="AP274" s="69" t="str">
        <f t="shared" si="58"/>
        <v>-x-</v>
      </c>
      <c r="AQ274" s="74" t="str">
        <f t="shared" si="59"/>
        <v>-x-</v>
      </c>
      <c r="AR274" s="70" t="str">
        <f t="shared" si="60"/>
        <v>-x-</v>
      </c>
      <c r="AT274" s="68"/>
      <c r="AU274" s="69"/>
      <c r="AV274" s="69"/>
      <c r="AW274" s="69"/>
      <c r="AX274" s="69"/>
      <c r="AY274" s="69" t="str">
        <f t="shared" si="61"/>
        <v>-x-</v>
      </c>
      <c r="AZ274" s="70" t="str">
        <f t="shared" si="62"/>
        <v>-x-</v>
      </c>
      <c r="BB274" s="75"/>
      <c r="BC274" s="76"/>
      <c r="BD274" s="76"/>
      <c r="BE274" s="76"/>
      <c r="BF274" s="76"/>
      <c r="BG274" s="76" t="str">
        <f t="shared" si="63"/>
        <v>-x-</v>
      </c>
      <c r="BH274" s="77" t="str">
        <f t="shared" si="64"/>
        <v>-x-</v>
      </c>
    </row>
    <row r="275" spans="2:60" ht="15.5" x14ac:dyDescent="0.35">
      <c r="B275" s="46" t="s">
        <v>332</v>
      </c>
      <c r="C275" s="91" t="s">
        <v>711</v>
      </c>
      <c r="D275" s="85" t="s">
        <v>1067</v>
      </c>
      <c r="E275" s="85" t="s">
        <v>1155</v>
      </c>
      <c r="F275" s="85" t="s">
        <v>1156</v>
      </c>
      <c r="G275" s="91" t="s">
        <v>1168</v>
      </c>
      <c r="H275" s="91" t="s">
        <v>1231</v>
      </c>
      <c r="I275" s="91" t="s">
        <v>428</v>
      </c>
      <c r="J275" s="92">
        <v>1617928.8348000001</v>
      </c>
      <c r="K275" s="92">
        <v>1051602.8348000001</v>
      </c>
      <c r="M275" s="50">
        <v>12.490784121000001</v>
      </c>
      <c r="N275" s="51">
        <v>31.688680162000001</v>
      </c>
      <c r="O275" s="51">
        <v>58.881130272999997</v>
      </c>
      <c r="P275" s="51">
        <v>-67.400726746000004</v>
      </c>
      <c r="Q275" s="51">
        <v>-78.542393078999993</v>
      </c>
      <c r="R275" s="51">
        <f t="shared" si="52"/>
        <v>12.490784121000001</v>
      </c>
      <c r="S275" s="52">
        <f t="shared" si="53"/>
        <v>22.089732141500001</v>
      </c>
      <c r="U275" s="50">
        <v>2.2646633568999999</v>
      </c>
      <c r="V275" s="51">
        <v>5.4183347058000004</v>
      </c>
      <c r="W275" s="51">
        <v>6.3875709064999997</v>
      </c>
      <c r="X275" s="51">
        <v>7.9542983925000001</v>
      </c>
      <c r="Y275" s="51">
        <v>8.7621857403999996</v>
      </c>
      <c r="Z275" s="51">
        <f t="shared" si="54"/>
        <v>6.3875709064999997</v>
      </c>
      <c r="AA275" s="52">
        <f t="shared" si="55"/>
        <v>6.1574106204200003</v>
      </c>
      <c r="AC275" s="56">
        <v>0.3873784005</v>
      </c>
      <c r="AD275" s="57">
        <v>0.46275525642999998</v>
      </c>
      <c r="AE275" s="57">
        <v>0.43811066225</v>
      </c>
      <c r="AF275" s="57">
        <v>0.48250370439000001</v>
      </c>
      <c r="AG275" s="57">
        <v>0.44448075706000001</v>
      </c>
      <c r="AH275" s="57">
        <f t="shared" si="56"/>
        <v>0.44448075706000001</v>
      </c>
      <c r="AI275" s="58">
        <f t="shared" si="57"/>
        <v>0.443045756126</v>
      </c>
      <c r="AK275" s="50">
        <v>1.1532054170999999</v>
      </c>
      <c r="AL275" s="51">
        <v>1.9319047184</v>
      </c>
      <c r="AM275" s="51">
        <v>1.8387089099</v>
      </c>
      <c r="AN275" s="51">
        <v>1.8690217421999999</v>
      </c>
      <c r="AO275" s="51">
        <v>2.1779800816999999</v>
      </c>
      <c r="AP275" s="51">
        <f t="shared" si="58"/>
        <v>2.1779800816999999</v>
      </c>
      <c r="AQ275" s="60">
        <f t="shared" si="59"/>
        <v>1</v>
      </c>
      <c r="AR275" s="52">
        <f t="shared" si="60"/>
        <v>1.79416417386</v>
      </c>
      <c r="AT275" s="50">
        <v>0.31069807114999998</v>
      </c>
      <c r="AU275" s="51">
        <v>0.41491020917999999</v>
      </c>
      <c r="AV275" s="51">
        <v>0.54302444455999999</v>
      </c>
      <c r="AW275" s="51">
        <v>0.50911887559000002</v>
      </c>
      <c r="AX275" s="51">
        <v>0.59327868971999997</v>
      </c>
      <c r="AY275" s="51">
        <f t="shared" si="61"/>
        <v>0.50911887559000002</v>
      </c>
      <c r="AZ275" s="52">
        <f t="shared" si="62"/>
        <v>0.47420605803999993</v>
      </c>
      <c r="BB275" s="64"/>
      <c r="BC275" s="65"/>
      <c r="BD275" s="65">
        <v>1.2407714080000001</v>
      </c>
      <c r="BE275" s="65">
        <v>1.2169764065999999</v>
      </c>
      <c r="BF275" s="65">
        <v>1.2198621365</v>
      </c>
      <c r="BG275" s="65">
        <f t="shared" si="63"/>
        <v>1.2198621365</v>
      </c>
      <c r="BH275" s="66">
        <f t="shared" si="64"/>
        <v>1.2258699837</v>
      </c>
    </row>
    <row r="276" spans="2:60" ht="15.5" x14ac:dyDescent="0.35">
      <c r="B276" s="67" t="s">
        <v>333</v>
      </c>
      <c r="C276" s="89" t="s">
        <v>712</v>
      </c>
      <c r="D276" s="84" t="s">
        <v>1068</v>
      </c>
      <c r="E276" s="84" t="s">
        <v>1155</v>
      </c>
      <c r="F276" s="84" t="s">
        <v>1156</v>
      </c>
      <c r="G276" s="89" t="s">
        <v>1258</v>
      </c>
      <c r="H276" s="89" t="s">
        <v>1280</v>
      </c>
      <c r="I276" s="89" t="s">
        <v>29</v>
      </c>
      <c r="J276" s="90">
        <v>1869809.37</v>
      </c>
      <c r="K276" s="90">
        <v>940426.37</v>
      </c>
      <c r="M276" s="68">
        <v>5.5639930014000001</v>
      </c>
      <c r="N276" s="69">
        <v>10.154083053000001</v>
      </c>
      <c r="O276" s="69">
        <v>6.6394825238999999</v>
      </c>
      <c r="P276" s="69">
        <v>9.0871023412999996</v>
      </c>
      <c r="Q276" s="69">
        <v>7.9095221955000001</v>
      </c>
      <c r="R276" s="69">
        <f t="shared" si="52"/>
        <v>7.9095221955000001</v>
      </c>
      <c r="S276" s="70">
        <f t="shared" si="53"/>
        <v>7.8708366230199998</v>
      </c>
      <c r="U276" s="68">
        <v>4.3511131107000001</v>
      </c>
      <c r="V276" s="69">
        <v>5.1154930987</v>
      </c>
      <c r="W276" s="69">
        <v>4.4969616781999999</v>
      </c>
      <c r="X276" s="69">
        <v>4.7345836592000001</v>
      </c>
      <c r="Y276" s="69">
        <v>4.4047542508999999</v>
      </c>
      <c r="Z276" s="69">
        <f t="shared" si="54"/>
        <v>4.4969616781999999</v>
      </c>
      <c r="AA276" s="70">
        <f t="shared" si="55"/>
        <v>4.6205811595399995</v>
      </c>
      <c r="AC276" s="71">
        <v>0.59593746615999998</v>
      </c>
      <c r="AD276" s="72">
        <v>0.52177229595999997</v>
      </c>
      <c r="AE276" s="72">
        <v>0.51248786425000004</v>
      </c>
      <c r="AF276" s="72">
        <v>0.44737675279</v>
      </c>
      <c r="AG276" s="72">
        <v>0.48188625930000001</v>
      </c>
      <c r="AH276" s="72">
        <f t="shared" si="56"/>
        <v>0.51248786425000004</v>
      </c>
      <c r="AI276" s="73">
        <f t="shared" si="57"/>
        <v>0.51189212769199999</v>
      </c>
      <c r="AK276" s="68">
        <v>0.37781450931999999</v>
      </c>
      <c r="AL276" s="69">
        <v>0.57261034959000001</v>
      </c>
      <c r="AM276" s="69">
        <v>0.58379608956999995</v>
      </c>
      <c r="AN276" s="69">
        <v>0.80286409173999995</v>
      </c>
      <c r="AO276" s="69">
        <v>0.69882247552999999</v>
      </c>
      <c r="AP276" s="69">
        <f t="shared" si="58"/>
        <v>0.80286409173999995</v>
      </c>
      <c r="AQ276" s="74">
        <f t="shared" si="59"/>
        <v>0.87041191992468281</v>
      </c>
      <c r="AR276" s="70">
        <f t="shared" si="60"/>
        <v>0.60718150314999997</v>
      </c>
      <c r="AT276" s="68">
        <v>5.7570345401999998E-2</v>
      </c>
      <c r="AU276" s="69">
        <v>8.2525757478999998E-2</v>
      </c>
      <c r="AV276" s="69">
        <v>7.4923529079999995E-2</v>
      </c>
      <c r="AW276" s="69">
        <v>9.4357129617000005E-2</v>
      </c>
      <c r="AX276" s="69">
        <v>8.2129570348999995E-2</v>
      </c>
      <c r="AY276" s="69">
        <f t="shared" si="61"/>
        <v>8.2129570348999995E-2</v>
      </c>
      <c r="AZ276" s="70">
        <f t="shared" si="62"/>
        <v>7.8301266385399998E-2</v>
      </c>
      <c r="BB276" s="75">
        <v>0.97193519284999996</v>
      </c>
      <c r="BC276" s="76">
        <v>1.0818979131999999</v>
      </c>
      <c r="BD276" s="76">
        <v>1.0635283609999999</v>
      </c>
      <c r="BE276" s="76">
        <v>1.2827147322000001</v>
      </c>
      <c r="BF276" s="76">
        <v>1.2097119887000001</v>
      </c>
      <c r="BG276" s="76">
        <f t="shared" si="63"/>
        <v>1.0818979131999999</v>
      </c>
      <c r="BH276" s="77">
        <f t="shared" si="64"/>
        <v>1.12195763759</v>
      </c>
    </row>
    <row r="277" spans="2:60" ht="15.5" x14ac:dyDescent="0.35">
      <c r="B277" s="46" t="s">
        <v>334</v>
      </c>
      <c r="C277" s="91" t="s">
        <v>713</v>
      </c>
      <c r="D277" s="85" t="s">
        <v>1069</v>
      </c>
      <c r="E277" s="85" t="s">
        <v>1155</v>
      </c>
      <c r="F277" s="85" t="s">
        <v>1156</v>
      </c>
      <c r="G277" s="91" t="s">
        <v>1162</v>
      </c>
      <c r="H277" s="91" t="s">
        <v>420</v>
      </c>
      <c r="I277" s="91" t="s">
        <v>420</v>
      </c>
      <c r="J277" s="92"/>
      <c r="K277" s="92"/>
      <c r="M277" s="50"/>
      <c r="N277" s="51"/>
      <c r="O277" s="51"/>
      <c r="P277" s="51"/>
      <c r="Q277" s="51"/>
      <c r="R277" s="51" t="str">
        <f t="shared" si="52"/>
        <v>-x-</v>
      </c>
      <c r="S277" s="52" t="str">
        <f t="shared" si="53"/>
        <v>-x-</v>
      </c>
      <c r="U277" s="50"/>
      <c r="V277" s="51"/>
      <c r="W277" s="51"/>
      <c r="X277" s="51"/>
      <c r="Y277" s="51"/>
      <c r="Z277" s="51" t="str">
        <f t="shared" si="54"/>
        <v>-x-</v>
      </c>
      <c r="AA277" s="52" t="str">
        <f t="shared" si="55"/>
        <v>-x-</v>
      </c>
      <c r="AC277" s="56"/>
      <c r="AD277" s="57"/>
      <c r="AE277" s="57"/>
      <c r="AF277" s="57"/>
      <c r="AG277" s="57"/>
      <c r="AH277" s="57" t="str">
        <f t="shared" si="56"/>
        <v>-x-</v>
      </c>
      <c r="AI277" s="58" t="str">
        <f t="shared" si="57"/>
        <v>-x-</v>
      </c>
      <c r="AK277" s="50"/>
      <c r="AL277" s="51"/>
      <c r="AM277" s="51"/>
      <c r="AN277" s="51"/>
      <c r="AO277" s="51"/>
      <c r="AP277" s="51" t="str">
        <f t="shared" si="58"/>
        <v>-x-</v>
      </c>
      <c r="AQ277" s="60" t="str">
        <f t="shared" si="59"/>
        <v>-x-</v>
      </c>
      <c r="AR277" s="52" t="str">
        <f t="shared" si="60"/>
        <v>-x-</v>
      </c>
      <c r="AT277" s="50"/>
      <c r="AU277" s="51"/>
      <c r="AV277" s="51"/>
      <c r="AW277" s="51"/>
      <c r="AX277" s="51"/>
      <c r="AY277" s="51" t="str">
        <f t="shared" si="61"/>
        <v>-x-</v>
      </c>
      <c r="AZ277" s="52" t="str">
        <f t="shared" si="62"/>
        <v>-x-</v>
      </c>
      <c r="BB277" s="64"/>
      <c r="BC277" s="65"/>
      <c r="BD277" s="65"/>
      <c r="BE277" s="65"/>
      <c r="BF277" s="65"/>
      <c r="BG277" s="65" t="str">
        <f t="shared" si="63"/>
        <v>-x-</v>
      </c>
      <c r="BH277" s="66" t="str">
        <f t="shared" si="64"/>
        <v>-x-</v>
      </c>
    </row>
    <row r="278" spans="2:60" ht="15.5" x14ac:dyDescent="0.35">
      <c r="B278" s="67" t="s">
        <v>335</v>
      </c>
      <c r="C278" s="89" t="s">
        <v>714</v>
      </c>
      <c r="D278" s="84" t="s">
        <v>1070</v>
      </c>
      <c r="E278" s="84" t="s">
        <v>1155</v>
      </c>
      <c r="F278" s="84" t="s">
        <v>1156</v>
      </c>
      <c r="G278" s="89" t="s">
        <v>1212</v>
      </c>
      <c r="H278" s="89" t="s">
        <v>420</v>
      </c>
      <c r="I278" s="89" t="s">
        <v>422</v>
      </c>
      <c r="J278" s="90">
        <v>1388957.5260999999</v>
      </c>
      <c r="K278" s="90">
        <v>498295.52607999998</v>
      </c>
      <c r="M278" s="68">
        <v>17.583790551</v>
      </c>
      <c r="N278" s="69">
        <v>-11.491540031</v>
      </c>
      <c r="O278" s="69">
        <v>64.626213831000001</v>
      </c>
      <c r="P278" s="69">
        <v>60.313791180999999</v>
      </c>
      <c r="Q278" s="69">
        <v>46.558014245000003</v>
      </c>
      <c r="R278" s="69">
        <f t="shared" si="52"/>
        <v>46.558014245000003</v>
      </c>
      <c r="S278" s="70">
        <f t="shared" si="53"/>
        <v>32.070902398000001</v>
      </c>
      <c r="U278" s="68">
        <v>4.1045100785999997</v>
      </c>
      <c r="V278" s="69">
        <v>3.7367930041999999</v>
      </c>
      <c r="W278" s="69">
        <v>2.4538468061000001</v>
      </c>
      <c r="X278" s="69">
        <v>2.6472190319000002</v>
      </c>
      <c r="Y278" s="69">
        <v>2.3935163296000002</v>
      </c>
      <c r="Z278" s="69">
        <f t="shared" si="54"/>
        <v>2.6472190319000002</v>
      </c>
      <c r="AA278" s="70">
        <f t="shared" si="55"/>
        <v>3.0671770500800002</v>
      </c>
      <c r="AC278" s="71">
        <v>0.58005492262000002</v>
      </c>
      <c r="AD278" s="72">
        <v>0.70205636092000001</v>
      </c>
      <c r="AE278" s="72">
        <v>0.81484359525000005</v>
      </c>
      <c r="AF278" s="72">
        <v>0.73190956151999997</v>
      </c>
      <c r="AG278" s="72">
        <v>0.77957548310000002</v>
      </c>
      <c r="AH278" s="72">
        <f t="shared" si="56"/>
        <v>0.73190956151999997</v>
      </c>
      <c r="AI278" s="73">
        <f t="shared" si="57"/>
        <v>0.72168798468200002</v>
      </c>
      <c r="AK278" s="68">
        <v>1.2139524855999999</v>
      </c>
      <c r="AL278" s="69">
        <v>0.74746795484999995</v>
      </c>
      <c r="AM278" s="69">
        <v>0.33348164031999999</v>
      </c>
      <c r="AN278" s="69">
        <v>0.50023341277</v>
      </c>
      <c r="AO278" s="69">
        <v>0.38614509056000001</v>
      </c>
      <c r="AP278" s="69">
        <f t="shared" si="58"/>
        <v>1.2139524855999999</v>
      </c>
      <c r="AQ278" s="74">
        <f t="shared" si="59"/>
        <v>0.31808913045649112</v>
      </c>
      <c r="AR278" s="70">
        <f t="shared" si="60"/>
        <v>0.63625611682000005</v>
      </c>
      <c r="AT278" s="68">
        <v>0.83636649608000002</v>
      </c>
      <c r="AU278" s="69">
        <v>0.54134627943000002</v>
      </c>
      <c r="AV278" s="69">
        <v>0.26902049391999999</v>
      </c>
      <c r="AW278" s="69">
        <v>0.45081742090999999</v>
      </c>
      <c r="AX278" s="69">
        <v>0.34799941264000001</v>
      </c>
      <c r="AY278" s="69">
        <f t="shared" si="61"/>
        <v>0.45081742090999999</v>
      </c>
      <c r="AZ278" s="70">
        <f t="shared" si="62"/>
        <v>0.48911002059600006</v>
      </c>
      <c r="BB278" s="75">
        <v>0.93424074447000005</v>
      </c>
      <c r="BC278" s="76">
        <v>1.0583425779</v>
      </c>
      <c r="BD278" s="76">
        <v>1.1606129821</v>
      </c>
      <c r="BE278" s="76">
        <v>1.7867351311999999</v>
      </c>
      <c r="BF278" s="76">
        <v>1.6952900636999999</v>
      </c>
      <c r="BG278" s="76">
        <f t="shared" si="63"/>
        <v>1.1606129821</v>
      </c>
      <c r="BH278" s="77">
        <f t="shared" si="64"/>
        <v>1.3270442998739997</v>
      </c>
    </row>
    <row r="279" spans="2:60" ht="15.5" x14ac:dyDescent="0.35">
      <c r="B279" s="46" t="s">
        <v>336</v>
      </c>
      <c r="C279" s="91" t="s">
        <v>715</v>
      </c>
      <c r="D279" s="85" t="s">
        <v>1071</v>
      </c>
      <c r="E279" s="85" t="s">
        <v>1155</v>
      </c>
      <c r="F279" s="85" t="s">
        <v>1156</v>
      </c>
      <c r="G279" s="91" t="s">
        <v>1185</v>
      </c>
      <c r="H279" s="91" t="s">
        <v>1285</v>
      </c>
      <c r="I279" s="91" t="s">
        <v>424</v>
      </c>
      <c r="J279" s="92"/>
      <c r="K279" s="92"/>
      <c r="M279" s="50"/>
      <c r="N279" s="51"/>
      <c r="O279" s="51"/>
      <c r="P279" s="51"/>
      <c r="Q279" s="51"/>
      <c r="R279" s="51" t="str">
        <f t="shared" si="52"/>
        <v>-x-</v>
      </c>
      <c r="S279" s="52" t="str">
        <f t="shared" si="53"/>
        <v>-x-</v>
      </c>
      <c r="U279" s="50"/>
      <c r="V279" s="51"/>
      <c r="W279" s="51"/>
      <c r="X279" s="51"/>
      <c r="Y279" s="51"/>
      <c r="Z279" s="51" t="str">
        <f t="shared" si="54"/>
        <v>-x-</v>
      </c>
      <c r="AA279" s="52" t="str">
        <f t="shared" si="55"/>
        <v>-x-</v>
      </c>
      <c r="AC279" s="56"/>
      <c r="AD279" s="57"/>
      <c r="AE279" s="57"/>
      <c r="AF279" s="57"/>
      <c r="AG279" s="57"/>
      <c r="AH279" s="57" t="str">
        <f t="shared" si="56"/>
        <v>-x-</v>
      </c>
      <c r="AI279" s="58" t="str">
        <f t="shared" si="57"/>
        <v>-x-</v>
      </c>
      <c r="AK279" s="50"/>
      <c r="AL279" s="51"/>
      <c r="AM279" s="51"/>
      <c r="AN279" s="51"/>
      <c r="AO279" s="51"/>
      <c r="AP279" s="51" t="str">
        <f t="shared" si="58"/>
        <v>-x-</v>
      </c>
      <c r="AQ279" s="60" t="str">
        <f t="shared" si="59"/>
        <v>-x-</v>
      </c>
      <c r="AR279" s="52" t="str">
        <f t="shared" si="60"/>
        <v>-x-</v>
      </c>
      <c r="AT279" s="50"/>
      <c r="AU279" s="51"/>
      <c r="AV279" s="51"/>
      <c r="AW279" s="51"/>
      <c r="AX279" s="51"/>
      <c r="AY279" s="51" t="str">
        <f t="shared" si="61"/>
        <v>-x-</v>
      </c>
      <c r="AZ279" s="52" t="str">
        <f t="shared" si="62"/>
        <v>-x-</v>
      </c>
      <c r="BB279" s="64"/>
      <c r="BC279" s="65"/>
      <c r="BD279" s="65"/>
      <c r="BE279" s="65"/>
      <c r="BF279" s="65"/>
      <c r="BG279" s="65" t="str">
        <f t="shared" si="63"/>
        <v>-x-</v>
      </c>
      <c r="BH279" s="66" t="str">
        <f t="shared" si="64"/>
        <v>-x-</v>
      </c>
    </row>
    <row r="280" spans="2:60" ht="15.5" x14ac:dyDescent="0.35">
      <c r="B280" s="67" t="s">
        <v>337</v>
      </c>
      <c r="C280" s="89" t="s">
        <v>716</v>
      </c>
      <c r="D280" s="84" t="s">
        <v>1072</v>
      </c>
      <c r="E280" s="84" t="s">
        <v>1155</v>
      </c>
      <c r="F280" s="84" t="s">
        <v>1156</v>
      </c>
      <c r="G280" s="89" t="s">
        <v>1259</v>
      </c>
      <c r="H280" s="89" t="s">
        <v>1280</v>
      </c>
      <c r="I280" s="89" t="s">
        <v>6</v>
      </c>
      <c r="J280" s="90">
        <v>354734.6</v>
      </c>
      <c r="K280" s="90">
        <v>372450.6</v>
      </c>
      <c r="M280" s="68">
        <v>-42.058386355000003</v>
      </c>
      <c r="N280" s="69">
        <v>57.383879786000001</v>
      </c>
      <c r="O280" s="69">
        <v>2865.8761257000001</v>
      </c>
      <c r="P280" s="69">
        <v>-2.7950013035999999</v>
      </c>
      <c r="Q280" s="69">
        <v>-2.27647165</v>
      </c>
      <c r="R280" s="69">
        <f t="shared" si="52"/>
        <v>-2.27647165</v>
      </c>
      <c r="S280" s="70" t="str">
        <f t="shared" si="53"/>
        <v>-x-</v>
      </c>
      <c r="U280" s="68">
        <v>3.6487063630000001</v>
      </c>
      <c r="V280" s="69">
        <v>4.8212144504000003</v>
      </c>
      <c r="W280" s="69">
        <v>1.278289467</v>
      </c>
      <c r="X280" s="69">
        <v>2.9019730908999999</v>
      </c>
      <c r="Y280" s="69">
        <v>2.3418998764999999</v>
      </c>
      <c r="Z280" s="69">
        <f t="shared" si="54"/>
        <v>2.9019730908999999</v>
      </c>
      <c r="AA280" s="70">
        <f t="shared" si="55"/>
        <v>2.9984166495600002</v>
      </c>
      <c r="AC280" s="71">
        <v>0.34431178902999998</v>
      </c>
      <c r="AD280" s="72">
        <v>0.30743663700000001</v>
      </c>
      <c r="AE280" s="72">
        <v>0.55919380983</v>
      </c>
      <c r="AF280" s="72">
        <v>0.56006684409999996</v>
      </c>
      <c r="AG280" s="72">
        <v>0.60983987589999999</v>
      </c>
      <c r="AH280" s="72">
        <f t="shared" si="56"/>
        <v>0.55919380983</v>
      </c>
      <c r="AI280" s="73">
        <f t="shared" si="57"/>
        <v>0.47616979117199998</v>
      </c>
      <c r="AK280" s="68">
        <v>1.4653237013</v>
      </c>
      <c r="AL280" s="69">
        <v>2.1154985750000002</v>
      </c>
      <c r="AM280" s="69">
        <v>0.77172160287000002</v>
      </c>
      <c r="AN280" s="69">
        <v>1.1292810963</v>
      </c>
      <c r="AO280" s="69">
        <v>0.9197764585</v>
      </c>
      <c r="AP280" s="69">
        <f t="shared" si="58"/>
        <v>2.1154985750000002</v>
      </c>
      <c r="AQ280" s="74">
        <f t="shared" si="59"/>
        <v>0.43477999435664944</v>
      </c>
      <c r="AR280" s="70">
        <f t="shared" si="60"/>
        <v>1.280320286794</v>
      </c>
      <c r="AT280" s="68">
        <v>0.34013442483</v>
      </c>
      <c r="AU280" s="69">
        <v>0.47089139579</v>
      </c>
      <c r="AV280" s="69">
        <v>0.15692652985</v>
      </c>
      <c r="AW280" s="69">
        <v>0.16232368319000001</v>
      </c>
      <c r="AX280" s="69">
        <v>0.13220933472999999</v>
      </c>
      <c r="AY280" s="69">
        <f t="shared" si="61"/>
        <v>0.16232368319000001</v>
      </c>
      <c r="AZ280" s="70">
        <f t="shared" si="62"/>
        <v>0.25249707367800001</v>
      </c>
      <c r="BB280" s="75"/>
      <c r="BC280" s="76"/>
      <c r="BD280" s="76"/>
      <c r="BE280" s="76">
        <v>2.1418927302999999</v>
      </c>
      <c r="BF280" s="76">
        <v>2.1254061719999999</v>
      </c>
      <c r="BG280" s="76">
        <f t="shared" si="63"/>
        <v>2.1336494511500002</v>
      </c>
      <c r="BH280" s="77">
        <f t="shared" si="64"/>
        <v>2.1336494511500002</v>
      </c>
    </row>
    <row r="281" spans="2:60" ht="15.5" x14ac:dyDescent="0.35">
      <c r="B281" s="46" t="s">
        <v>338</v>
      </c>
      <c r="C281" s="91" t="s">
        <v>717</v>
      </c>
      <c r="D281" s="85" t="s">
        <v>1073</v>
      </c>
      <c r="E281" s="85" t="s">
        <v>1155</v>
      </c>
      <c r="F281" s="85" t="s">
        <v>1156</v>
      </c>
      <c r="G281" s="91" t="s">
        <v>1204</v>
      </c>
      <c r="H281" s="91" t="s">
        <v>1280</v>
      </c>
      <c r="I281" s="91" t="s">
        <v>29</v>
      </c>
      <c r="J281" s="92">
        <v>40919028.721000001</v>
      </c>
      <c r="K281" s="92">
        <v>37566173.721000001</v>
      </c>
      <c r="M281" s="50">
        <v>39.233710201999997</v>
      </c>
      <c r="N281" s="51">
        <v>47.771520512999999</v>
      </c>
      <c r="O281" s="51">
        <v>31.444024081999999</v>
      </c>
      <c r="P281" s="51">
        <v>31.58968685</v>
      </c>
      <c r="Q281" s="51">
        <v>28.962825895999998</v>
      </c>
      <c r="R281" s="51">
        <f t="shared" si="52"/>
        <v>31.58968685</v>
      </c>
      <c r="S281" s="52">
        <f t="shared" si="53"/>
        <v>35.800353508599997</v>
      </c>
      <c r="U281" s="50">
        <v>12.213443740000001</v>
      </c>
      <c r="V281" s="51">
        <v>14.023807870000001</v>
      </c>
      <c r="W281" s="51">
        <v>9.5950605836000005</v>
      </c>
      <c r="X281" s="51">
        <v>9.1817805472000007</v>
      </c>
      <c r="Y281" s="51">
        <v>8.4760164098999997</v>
      </c>
      <c r="Z281" s="51">
        <f t="shared" si="54"/>
        <v>9.5950605836000005</v>
      </c>
      <c r="AA281" s="52">
        <f t="shared" si="55"/>
        <v>10.69802183014</v>
      </c>
      <c r="AC281" s="56">
        <v>5.5984586603999999E-2</v>
      </c>
      <c r="AD281" s="57">
        <v>5.8481145597000003E-2</v>
      </c>
      <c r="AE281" s="57">
        <v>8.0422509259000005E-2</v>
      </c>
      <c r="AF281" s="57">
        <v>8.6254698852000003E-2</v>
      </c>
      <c r="AG281" s="57">
        <v>9.3347532309999995E-2</v>
      </c>
      <c r="AH281" s="57">
        <f t="shared" si="56"/>
        <v>8.0422509259000005E-2</v>
      </c>
      <c r="AI281" s="58">
        <f t="shared" si="57"/>
        <v>7.4898094524399994E-2</v>
      </c>
      <c r="AK281" s="50">
        <v>7.3180386347999997</v>
      </c>
      <c r="AL281" s="51">
        <v>8.4625307023000005</v>
      </c>
      <c r="AM281" s="51">
        <v>5.8543741340000004</v>
      </c>
      <c r="AN281" s="51">
        <v>5.5958230610999999</v>
      </c>
      <c r="AO281" s="51">
        <v>5.1304987553999997</v>
      </c>
      <c r="AP281" s="51">
        <f t="shared" si="58"/>
        <v>8.4625307023000005</v>
      </c>
      <c r="AQ281" s="60">
        <f t="shared" si="59"/>
        <v>0.60626057805682165</v>
      </c>
      <c r="AR281" s="52">
        <f t="shared" si="60"/>
        <v>6.4722530575199997</v>
      </c>
      <c r="AT281" s="50">
        <v>1.3445026534</v>
      </c>
      <c r="AU281" s="51">
        <v>1.4834277926999999</v>
      </c>
      <c r="AV281" s="51">
        <v>0.97059622495999998</v>
      </c>
      <c r="AW281" s="51">
        <v>0.92580829806999998</v>
      </c>
      <c r="AX281" s="51">
        <v>0.84882210698000005</v>
      </c>
      <c r="AY281" s="51">
        <f t="shared" si="61"/>
        <v>0.97059622495999998</v>
      </c>
      <c r="AZ281" s="52">
        <f t="shared" si="62"/>
        <v>1.114631415222</v>
      </c>
      <c r="BB281" s="64">
        <v>0.45175924224000003</v>
      </c>
      <c r="BC281" s="65">
        <v>0.57589025887</v>
      </c>
      <c r="BD281" s="65">
        <v>0.61386229786000002</v>
      </c>
      <c r="BE281" s="65">
        <v>1.1059639918999999</v>
      </c>
      <c r="BF281" s="65">
        <v>1.038704896</v>
      </c>
      <c r="BG281" s="65">
        <f t="shared" si="63"/>
        <v>0.61386229786000002</v>
      </c>
      <c r="BH281" s="66">
        <f t="shared" si="64"/>
        <v>0.75723613737399997</v>
      </c>
    </row>
    <row r="282" spans="2:60" ht="15.5" x14ac:dyDescent="0.35">
      <c r="B282" s="67" t="s">
        <v>339</v>
      </c>
      <c r="C282" s="89" t="s">
        <v>718</v>
      </c>
      <c r="D282" s="84" t="s">
        <v>1074</v>
      </c>
      <c r="E282" s="84" t="s">
        <v>1155</v>
      </c>
      <c r="F282" s="84" t="s">
        <v>1156</v>
      </c>
      <c r="G282" s="89" t="s">
        <v>419</v>
      </c>
      <c r="H282" s="89" t="s">
        <v>1275</v>
      </c>
      <c r="I282" s="89" t="s">
        <v>419</v>
      </c>
      <c r="J282" s="90">
        <v>66665946.464000002</v>
      </c>
      <c r="K282" s="90">
        <v>4861264.4641000004</v>
      </c>
      <c r="M282" s="68">
        <v>400.96258418000002</v>
      </c>
      <c r="N282" s="69">
        <v>10.415614365</v>
      </c>
      <c r="O282" s="69">
        <v>-8.5842301422999991</v>
      </c>
      <c r="P282" s="69">
        <v>-0.37617354128000002</v>
      </c>
      <c r="Q282" s="69">
        <v>-0.21827353629999999</v>
      </c>
      <c r="R282" s="69">
        <f t="shared" si="52"/>
        <v>-0.21827353629999999</v>
      </c>
      <c r="S282" s="70">
        <f t="shared" si="53"/>
        <v>10.415614365</v>
      </c>
      <c r="U282" s="68">
        <v>5.9321758138999998</v>
      </c>
      <c r="V282" s="69">
        <v>4.1225014810999996</v>
      </c>
      <c r="W282" s="69">
        <v>4.9229951832000003</v>
      </c>
      <c r="X282" s="69">
        <v>29.566667605999999</v>
      </c>
      <c r="Y282" s="69">
        <v>28.085162349000001</v>
      </c>
      <c r="Z282" s="69">
        <f t="shared" si="54"/>
        <v>5.9321758138999998</v>
      </c>
      <c r="AA282" s="70">
        <f t="shared" si="55"/>
        <v>14.525900486640001</v>
      </c>
      <c r="AC282" s="71">
        <v>0.53342515795000001</v>
      </c>
      <c r="AD282" s="72">
        <v>0.55037951307999999</v>
      </c>
      <c r="AE282" s="72">
        <v>0.74369567454999996</v>
      </c>
      <c r="AF282" s="72">
        <v>0.90315164969999995</v>
      </c>
      <c r="AG282" s="72">
        <v>0.94142273770999996</v>
      </c>
      <c r="AH282" s="72">
        <f t="shared" si="56"/>
        <v>0.74369567454999996</v>
      </c>
      <c r="AI282" s="73">
        <f t="shared" si="57"/>
        <v>0.73441494659799988</v>
      </c>
      <c r="AK282" s="68">
        <v>1.8206031361999999</v>
      </c>
      <c r="AL282" s="69">
        <v>1.8564633423000001</v>
      </c>
      <c r="AM282" s="69">
        <v>1.1243879855000001</v>
      </c>
      <c r="AN282" s="69">
        <v>-5.2464198172999996</v>
      </c>
      <c r="AO282" s="69">
        <v>-3.0442189063999998</v>
      </c>
      <c r="AP282" s="69">
        <f t="shared" si="58"/>
        <v>1.8564633423000001</v>
      </c>
      <c r="AQ282" s="74">
        <f t="shared" si="59"/>
        <v>-1.6397947845436429</v>
      </c>
      <c r="AR282" s="70">
        <f t="shared" si="60"/>
        <v>1.6004848213333334</v>
      </c>
      <c r="AT282" s="68">
        <v>0.15813493817999999</v>
      </c>
      <c r="AU282" s="69">
        <v>0.18756708397999999</v>
      </c>
      <c r="AV282" s="69">
        <v>8.8799703676E-2</v>
      </c>
      <c r="AW282" s="69">
        <v>3.6050340240999998E-2</v>
      </c>
      <c r="AX282" s="69">
        <v>2.0918098658000001E-2</v>
      </c>
      <c r="AY282" s="69">
        <f t="shared" si="61"/>
        <v>8.8799703676E-2</v>
      </c>
      <c r="AZ282" s="70">
        <f t="shared" si="62"/>
        <v>9.8294032946999996E-2</v>
      </c>
      <c r="BB282" s="75"/>
      <c r="BC282" s="76"/>
      <c r="BD282" s="76"/>
      <c r="BE282" s="76"/>
      <c r="BF282" s="76">
        <v>1.0087874118</v>
      </c>
      <c r="BG282" s="76">
        <f t="shared" si="63"/>
        <v>1.0087874118</v>
      </c>
      <c r="BH282" s="77">
        <f t="shared" si="64"/>
        <v>1.0087874118</v>
      </c>
    </row>
    <row r="283" spans="2:60" ht="15.5" x14ac:dyDescent="0.35">
      <c r="B283" s="46" t="s">
        <v>340</v>
      </c>
      <c r="C283" s="91" t="s">
        <v>719</v>
      </c>
      <c r="D283" s="85" t="s">
        <v>1075</v>
      </c>
      <c r="E283" s="85" t="s">
        <v>1155</v>
      </c>
      <c r="F283" s="85" t="s">
        <v>1156</v>
      </c>
      <c r="G283" s="91" t="s">
        <v>1240</v>
      </c>
      <c r="H283" s="91" t="s">
        <v>1286</v>
      </c>
      <c r="I283" s="91" t="s">
        <v>442</v>
      </c>
      <c r="J283" s="92">
        <v>8875196.3800000008</v>
      </c>
      <c r="K283" s="92">
        <v>1830900.38</v>
      </c>
      <c r="M283" s="50">
        <v>5.7286067520000001</v>
      </c>
      <c r="N283" s="51">
        <v>11.009448055</v>
      </c>
      <c r="O283" s="51">
        <v>7.9561876224999999</v>
      </c>
      <c r="P283" s="51">
        <v>-7.5406237457999996</v>
      </c>
      <c r="Q283" s="51">
        <v>-6.9934280403000004</v>
      </c>
      <c r="R283" s="51">
        <f t="shared" si="52"/>
        <v>5.7286067520000001</v>
      </c>
      <c r="S283" s="52">
        <f t="shared" si="53"/>
        <v>8.231414143166667</v>
      </c>
      <c r="U283" s="50">
        <v>4.0100415824000004</v>
      </c>
      <c r="V283" s="51">
        <v>4.9041143279000003</v>
      </c>
      <c r="W283" s="51">
        <v>5.4228314337999999</v>
      </c>
      <c r="X283" s="51">
        <v>6.8147888253</v>
      </c>
      <c r="Y283" s="51">
        <v>6.6908837727000003</v>
      </c>
      <c r="Z283" s="51">
        <f t="shared" si="54"/>
        <v>5.4228314337999999</v>
      </c>
      <c r="AA283" s="52">
        <f t="shared" si="55"/>
        <v>5.5685319884200002</v>
      </c>
      <c r="AC283" s="56">
        <v>0.66989630612999995</v>
      </c>
      <c r="AD283" s="57">
        <v>0.56508837460000005</v>
      </c>
      <c r="AE283" s="57">
        <v>0.68792184718000005</v>
      </c>
      <c r="AF283" s="57">
        <v>0.82803395263000001</v>
      </c>
      <c r="AG283" s="57">
        <v>0.83993189180000005</v>
      </c>
      <c r="AH283" s="57">
        <f t="shared" si="56"/>
        <v>0.68792184718000005</v>
      </c>
      <c r="AI283" s="58">
        <f t="shared" si="57"/>
        <v>0.71817447446799998</v>
      </c>
      <c r="AK283" s="50">
        <v>0.98197614003</v>
      </c>
      <c r="AL283" s="51">
        <v>1.5127802647999999</v>
      </c>
      <c r="AM283" s="51">
        <v>1.0062501800000001</v>
      </c>
      <c r="AN283" s="51">
        <v>0.60937511501999997</v>
      </c>
      <c r="AO283" s="51">
        <v>0.56515497393000003</v>
      </c>
      <c r="AP283" s="51">
        <f t="shared" si="58"/>
        <v>1.5127802647999999</v>
      </c>
      <c r="AQ283" s="60">
        <f t="shared" si="59"/>
        <v>0.37358695580598245</v>
      </c>
      <c r="AR283" s="52">
        <f t="shared" si="60"/>
        <v>0.93510733475599994</v>
      </c>
      <c r="AT283" s="50">
        <v>0.24230607384</v>
      </c>
      <c r="AU283" s="51">
        <v>0.38595001782999999</v>
      </c>
      <c r="AV283" s="51">
        <v>0.27275774121000002</v>
      </c>
      <c r="AW283" s="51">
        <v>0.14385759368000001</v>
      </c>
      <c r="AX283" s="51">
        <v>0.13341837006999999</v>
      </c>
      <c r="AY283" s="51">
        <f t="shared" si="61"/>
        <v>0.24230607384</v>
      </c>
      <c r="AZ283" s="52">
        <f t="shared" si="62"/>
        <v>0.23565795932599998</v>
      </c>
      <c r="BB283" s="64">
        <v>1.6294805524</v>
      </c>
      <c r="BC283" s="65">
        <v>1.5355905149</v>
      </c>
      <c r="BD283" s="65">
        <v>1.5221413338000001</v>
      </c>
      <c r="BE283" s="65">
        <v>0.78766447612000001</v>
      </c>
      <c r="BF283" s="65">
        <v>0.79472708609999998</v>
      </c>
      <c r="BG283" s="65">
        <f t="shared" si="63"/>
        <v>1.5221413338000001</v>
      </c>
      <c r="BH283" s="66">
        <f t="shared" si="64"/>
        <v>1.2539207926639999</v>
      </c>
    </row>
    <row r="284" spans="2:60" ht="15.5" x14ac:dyDescent="0.35">
      <c r="B284" s="67" t="s">
        <v>341</v>
      </c>
      <c r="C284" s="89" t="s">
        <v>720</v>
      </c>
      <c r="D284" s="84" t="s">
        <v>1076</v>
      </c>
      <c r="E284" s="84" t="s">
        <v>1155</v>
      </c>
      <c r="F284" s="84" t="s">
        <v>1156</v>
      </c>
      <c r="G284" s="89" t="s">
        <v>1186</v>
      </c>
      <c r="H284" s="89" t="s">
        <v>1277</v>
      </c>
      <c r="I284" s="89" t="s">
        <v>425</v>
      </c>
      <c r="J284" s="90">
        <v>1259.9394400000001</v>
      </c>
      <c r="K284" s="90">
        <v>1259.9394400000001</v>
      </c>
      <c r="M284" s="68"/>
      <c r="N284" s="69"/>
      <c r="O284" s="69"/>
      <c r="P284" s="69"/>
      <c r="Q284" s="69"/>
      <c r="R284" s="69" t="str">
        <f t="shared" si="52"/>
        <v>-x-</v>
      </c>
      <c r="S284" s="70" t="str">
        <f t="shared" si="53"/>
        <v>-x-</v>
      </c>
      <c r="U284" s="68"/>
      <c r="V284" s="69"/>
      <c r="W284" s="69"/>
      <c r="X284" s="69"/>
      <c r="Y284" s="69"/>
      <c r="Z284" s="69" t="str">
        <f t="shared" si="54"/>
        <v>-x-</v>
      </c>
      <c r="AA284" s="70" t="str">
        <f t="shared" si="55"/>
        <v>-x-</v>
      </c>
      <c r="AC284" s="71"/>
      <c r="AD284" s="72"/>
      <c r="AE284" s="72"/>
      <c r="AF284" s="72">
        <v>0</v>
      </c>
      <c r="AG284" s="72">
        <v>0</v>
      </c>
      <c r="AH284" s="72">
        <f t="shared" si="56"/>
        <v>0</v>
      </c>
      <c r="AI284" s="73">
        <f t="shared" si="57"/>
        <v>0</v>
      </c>
      <c r="AK284" s="68"/>
      <c r="AL284" s="69"/>
      <c r="AM284" s="69"/>
      <c r="AN284" s="69">
        <v>0.49739017700999999</v>
      </c>
      <c r="AO284" s="69">
        <v>0.31412102718000001</v>
      </c>
      <c r="AP284" s="69">
        <f t="shared" si="58"/>
        <v>0.49739017700999999</v>
      </c>
      <c r="AQ284" s="74">
        <f t="shared" si="59"/>
        <v>0.63153846155205562</v>
      </c>
      <c r="AR284" s="70">
        <f t="shared" si="60"/>
        <v>0.405755602095</v>
      </c>
      <c r="AT284" s="68"/>
      <c r="AU284" s="69"/>
      <c r="AV284" s="69"/>
      <c r="AW284" s="69"/>
      <c r="AX284" s="69"/>
      <c r="AY284" s="69" t="str">
        <f t="shared" si="61"/>
        <v>-x-</v>
      </c>
      <c r="AZ284" s="70" t="str">
        <f t="shared" si="62"/>
        <v>-x-</v>
      </c>
      <c r="BB284" s="75"/>
      <c r="BC284" s="76"/>
      <c r="BD284" s="76"/>
      <c r="BE284" s="76"/>
      <c r="BF284" s="76"/>
      <c r="BG284" s="76" t="str">
        <f t="shared" si="63"/>
        <v>-x-</v>
      </c>
      <c r="BH284" s="77" t="str">
        <f t="shared" si="64"/>
        <v>-x-</v>
      </c>
    </row>
    <row r="285" spans="2:60" ht="15.5" x14ac:dyDescent="0.35">
      <c r="B285" s="46" t="s">
        <v>342</v>
      </c>
      <c r="C285" s="91" t="s">
        <v>721</v>
      </c>
      <c r="D285" s="85" t="s">
        <v>1077</v>
      </c>
      <c r="E285" s="85" t="s">
        <v>1155</v>
      </c>
      <c r="F285" s="85" t="s">
        <v>1156</v>
      </c>
      <c r="G285" s="91" t="s">
        <v>1240</v>
      </c>
      <c r="H285" s="91" t="s">
        <v>1286</v>
      </c>
      <c r="I285" s="91" t="s">
        <v>442</v>
      </c>
      <c r="J285" s="92">
        <v>69452.88</v>
      </c>
      <c r="K285" s="92">
        <v>69965.88</v>
      </c>
      <c r="M285" s="50">
        <v>-1.7710018641</v>
      </c>
      <c r="N285" s="51">
        <v>-17.499876174000001</v>
      </c>
      <c r="O285" s="51">
        <v>-1.8363956478000001</v>
      </c>
      <c r="P285" s="51">
        <v>-12.585847921999999</v>
      </c>
      <c r="Q285" s="51">
        <v>-4.5766719716999997</v>
      </c>
      <c r="R285" s="51">
        <f t="shared" si="52"/>
        <v>-4.5766719716999997</v>
      </c>
      <c r="S285" s="52" t="str">
        <f t="shared" si="53"/>
        <v>-x-</v>
      </c>
      <c r="U285" s="50">
        <v>4.2423985462999996</v>
      </c>
      <c r="V285" s="51">
        <v>-182.33290589000001</v>
      </c>
      <c r="W285" s="51">
        <v>-6.6300775194000003</v>
      </c>
      <c r="X285" s="51">
        <v>-16.132680562000001</v>
      </c>
      <c r="Y285" s="51">
        <v>-6.7331924381999997</v>
      </c>
      <c r="Z285" s="51">
        <f t="shared" si="54"/>
        <v>-6.7331924381999997</v>
      </c>
      <c r="AA285" s="52">
        <f t="shared" si="55"/>
        <v>4.2423985462999996</v>
      </c>
      <c r="AC285" s="56">
        <v>0</v>
      </c>
      <c r="AD285" s="57">
        <v>0</v>
      </c>
      <c r="AE285" s="57">
        <v>0</v>
      </c>
      <c r="AF285" s="57">
        <v>0</v>
      </c>
      <c r="AG285" s="57">
        <v>0</v>
      </c>
      <c r="AH285" s="57">
        <f t="shared" si="56"/>
        <v>0</v>
      </c>
      <c r="AI285" s="58">
        <f t="shared" si="57"/>
        <v>0</v>
      </c>
      <c r="AK285" s="50">
        <v>-4.1110789807000003</v>
      </c>
      <c r="AL285" s="51">
        <v>235.32420167999999</v>
      </c>
      <c r="AM285" s="51">
        <v>-1.9306427795000001</v>
      </c>
      <c r="AN285" s="51">
        <v>-9.4173206016000002</v>
      </c>
      <c r="AO285" s="51">
        <v>-3.4244802187999999</v>
      </c>
      <c r="AP285" s="51">
        <f t="shared" si="58"/>
        <v>235.32420167999999</v>
      </c>
      <c r="AQ285" s="60">
        <f t="shared" si="59"/>
        <v>-1.4552180329742275E-2</v>
      </c>
      <c r="AR285" s="52" t="str">
        <f t="shared" si="60"/>
        <v>-x-</v>
      </c>
      <c r="AT285" s="50">
        <v>0.30701094523</v>
      </c>
      <c r="AU285" s="51">
        <v>1.5965048187999999</v>
      </c>
      <c r="AV285" s="51">
        <v>1.698948084</v>
      </c>
      <c r="AW285" s="51">
        <v>135.56756189999999</v>
      </c>
      <c r="AX285" s="51">
        <v>49.297295237999997</v>
      </c>
      <c r="AY285" s="51">
        <f t="shared" si="61"/>
        <v>1.698948084</v>
      </c>
      <c r="AZ285" s="52">
        <f t="shared" si="62"/>
        <v>13.224939771507499</v>
      </c>
      <c r="BB285" s="64">
        <v>1.7422984354</v>
      </c>
      <c r="BC285" s="65">
        <v>1.7930333208</v>
      </c>
      <c r="BD285" s="65">
        <v>1.744078528</v>
      </c>
      <c r="BE285" s="65">
        <v>1.8793312407</v>
      </c>
      <c r="BF285" s="65">
        <v>1.7249469900000001</v>
      </c>
      <c r="BG285" s="65">
        <f t="shared" si="63"/>
        <v>1.744078528</v>
      </c>
      <c r="BH285" s="66">
        <f t="shared" si="64"/>
        <v>1.7767377029799998</v>
      </c>
    </row>
    <row r="286" spans="2:60" ht="15.5" x14ac:dyDescent="0.35">
      <c r="B286" s="67" t="s">
        <v>343</v>
      </c>
      <c r="C286" s="89" t="s">
        <v>722</v>
      </c>
      <c r="D286" s="84" t="s">
        <v>1078</v>
      </c>
      <c r="E286" s="84" t="s">
        <v>1155</v>
      </c>
      <c r="F286" s="84" t="s">
        <v>1156</v>
      </c>
      <c r="G286" s="89" t="s">
        <v>1164</v>
      </c>
      <c r="H286" s="89" t="s">
        <v>420</v>
      </c>
      <c r="I286" s="89" t="s">
        <v>422</v>
      </c>
      <c r="J286" s="90">
        <v>91565951.871999994</v>
      </c>
      <c r="K286" s="90">
        <v>83622939.871999994</v>
      </c>
      <c r="M286" s="68">
        <v>49.014696141000002</v>
      </c>
      <c r="N286" s="69">
        <v>31.768853540999999</v>
      </c>
      <c r="O286" s="69">
        <v>14.859353292</v>
      </c>
      <c r="P286" s="69">
        <v>19.146704909</v>
      </c>
      <c r="Q286" s="69">
        <v>17.869000642</v>
      </c>
      <c r="R286" s="69">
        <f t="shared" si="52"/>
        <v>19.146704909</v>
      </c>
      <c r="S286" s="70">
        <f t="shared" si="53"/>
        <v>26.531721705000002</v>
      </c>
      <c r="U286" s="68">
        <v>13.28388923</v>
      </c>
      <c r="V286" s="69">
        <v>9.7650558248999992</v>
      </c>
      <c r="W286" s="69">
        <v>6.4654778439999996</v>
      </c>
      <c r="X286" s="69">
        <v>8.3243775945999996</v>
      </c>
      <c r="Y286" s="69">
        <v>7.8141066582000001</v>
      </c>
      <c r="Z286" s="69">
        <f t="shared" si="54"/>
        <v>8.3243775945999996</v>
      </c>
      <c r="AA286" s="70">
        <f t="shared" si="55"/>
        <v>9.1305814303399977</v>
      </c>
      <c r="AC286" s="71">
        <v>0.33039921627000002</v>
      </c>
      <c r="AD286" s="72">
        <v>0.34784765508999999</v>
      </c>
      <c r="AE286" s="72">
        <v>0.40785032464999998</v>
      </c>
      <c r="AF286" s="72">
        <v>0.34036618087999998</v>
      </c>
      <c r="AG286" s="72">
        <v>0.35603860991000003</v>
      </c>
      <c r="AH286" s="72">
        <f t="shared" si="56"/>
        <v>0.34784765508999999</v>
      </c>
      <c r="AI286" s="73">
        <f t="shared" si="57"/>
        <v>0.35650039736000005</v>
      </c>
      <c r="AK286" s="68">
        <v>3.0553086063000001</v>
      </c>
      <c r="AL286" s="69">
        <v>2.8768116575999998</v>
      </c>
      <c r="AM286" s="69">
        <v>2.2845926520000002</v>
      </c>
      <c r="AN286" s="69">
        <v>4.6302016872999996</v>
      </c>
      <c r="AO286" s="69">
        <v>4.3212175314000003</v>
      </c>
      <c r="AP286" s="69">
        <f t="shared" si="58"/>
        <v>4.6302016872999996</v>
      </c>
      <c r="AQ286" s="74">
        <f t="shared" si="59"/>
        <v>0.9332676680699461</v>
      </c>
      <c r="AR286" s="70">
        <f t="shared" si="60"/>
        <v>3.4336264269200001</v>
      </c>
      <c r="AT286" s="68">
        <v>2.5479517399999998</v>
      </c>
      <c r="AU286" s="69">
        <v>1.3939670702</v>
      </c>
      <c r="AV286" s="69">
        <v>1.1303478245</v>
      </c>
      <c r="AW286" s="69">
        <v>1.6108817132</v>
      </c>
      <c r="AX286" s="69">
        <v>1.50338382</v>
      </c>
      <c r="AY286" s="69">
        <f t="shared" si="61"/>
        <v>1.50338382</v>
      </c>
      <c r="AZ286" s="70">
        <f t="shared" si="62"/>
        <v>1.6373064335799998</v>
      </c>
      <c r="BB286" s="75"/>
      <c r="BC286" s="76"/>
      <c r="BD286" s="76"/>
      <c r="BE286" s="76">
        <v>1.6115568853</v>
      </c>
      <c r="BF286" s="76">
        <v>1.6226774521</v>
      </c>
      <c r="BG286" s="76">
        <f t="shared" si="63"/>
        <v>1.6171171687000001</v>
      </c>
      <c r="BH286" s="77">
        <f t="shared" si="64"/>
        <v>1.6171171687000001</v>
      </c>
    </row>
    <row r="287" spans="2:60" ht="15.5" x14ac:dyDescent="0.35">
      <c r="B287" s="46" t="s">
        <v>344</v>
      </c>
      <c r="C287" s="91" t="s">
        <v>723</v>
      </c>
      <c r="D287" s="85" t="s">
        <v>1079</v>
      </c>
      <c r="E287" s="85" t="s">
        <v>1155</v>
      </c>
      <c r="F287" s="85" t="s">
        <v>1156</v>
      </c>
      <c r="G287" s="91" t="s">
        <v>1161</v>
      </c>
      <c r="H287" s="91" t="s">
        <v>1276</v>
      </c>
      <c r="I287" s="91" t="s">
        <v>17</v>
      </c>
      <c r="J287" s="92">
        <v>32851433.706</v>
      </c>
      <c r="K287" s="92">
        <v>16179686.706</v>
      </c>
      <c r="M287" s="50">
        <v>7.6673613958000004</v>
      </c>
      <c r="N287" s="51">
        <v>8.4263907492999994</v>
      </c>
      <c r="O287" s="51">
        <v>9.0066906457000009</v>
      </c>
      <c r="P287" s="51">
        <v>11.039029325</v>
      </c>
      <c r="Q287" s="51">
        <v>11.127341559</v>
      </c>
      <c r="R287" s="51">
        <f t="shared" si="52"/>
        <v>9.0066906457000009</v>
      </c>
      <c r="S287" s="52">
        <f t="shared" si="53"/>
        <v>9.4533627349599989</v>
      </c>
      <c r="U287" s="50">
        <v>5.3118654988999996</v>
      </c>
      <c r="V287" s="51">
        <v>5.3489322164999997</v>
      </c>
      <c r="W287" s="51">
        <v>6.4219519799000002</v>
      </c>
      <c r="X287" s="51">
        <v>6.9229772511999998</v>
      </c>
      <c r="Y287" s="51">
        <v>6.9501440860999999</v>
      </c>
      <c r="Z287" s="51">
        <f t="shared" si="54"/>
        <v>6.4219519799000002</v>
      </c>
      <c r="AA287" s="52">
        <f t="shared" si="55"/>
        <v>6.1911742065199995</v>
      </c>
      <c r="AC287" s="56">
        <v>0.48996781088000002</v>
      </c>
      <c r="AD287" s="57">
        <v>0.47118412251000003</v>
      </c>
      <c r="AE287" s="57">
        <v>0.54219194307999996</v>
      </c>
      <c r="AF287" s="57">
        <v>0.54271065473000002</v>
      </c>
      <c r="AG287" s="57">
        <v>0.54073248510000005</v>
      </c>
      <c r="AH287" s="57">
        <f t="shared" si="56"/>
        <v>0.54073248510000005</v>
      </c>
      <c r="AI287" s="58">
        <f t="shared" si="57"/>
        <v>0.51735740326000001</v>
      </c>
      <c r="AK287" s="50">
        <v>2.9595051469000002</v>
      </c>
      <c r="AL287" s="51">
        <v>3.4733981326999999</v>
      </c>
      <c r="AM287" s="51">
        <v>3.0891915905</v>
      </c>
      <c r="AN287" s="51">
        <v>2.5934272904000002</v>
      </c>
      <c r="AO287" s="51">
        <v>2.6141747086999998</v>
      </c>
      <c r="AP287" s="51">
        <f t="shared" si="58"/>
        <v>3.4733981326999999</v>
      </c>
      <c r="AQ287" s="60">
        <f t="shared" si="59"/>
        <v>0.75262742963125451</v>
      </c>
      <c r="AR287" s="52">
        <f t="shared" si="60"/>
        <v>2.9459393738399999</v>
      </c>
      <c r="AT287" s="50">
        <v>0.75369843412000004</v>
      </c>
      <c r="AU287" s="51">
        <v>0.86603179071000003</v>
      </c>
      <c r="AV287" s="51">
        <v>0.74336435286000002</v>
      </c>
      <c r="AW287" s="51">
        <v>0.68500271409000002</v>
      </c>
      <c r="AX287" s="51">
        <v>0.69048273579999997</v>
      </c>
      <c r="AY287" s="51">
        <f t="shared" si="61"/>
        <v>0.74336435286000002</v>
      </c>
      <c r="AZ287" s="52">
        <f t="shared" si="62"/>
        <v>0.74771600551599993</v>
      </c>
      <c r="BB287" s="64">
        <v>4.5359030867000001E-2</v>
      </c>
      <c r="BC287" s="65">
        <v>3.1277136413999998E-2</v>
      </c>
      <c r="BD287" s="65">
        <v>2.5347354475E-2</v>
      </c>
      <c r="BE287" s="65">
        <v>0.22566225864</v>
      </c>
      <c r="BF287" s="65">
        <v>0.33499442076000002</v>
      </c>
      <c r="BG287" s="65">
        <f t="shared" si="63"/>
        <v>4.5359030867000001E-2</v>
      </c>
      <c r="BH287" s="66">
        <f t="shared" si="64"/>
        <v>0.13252804023119999</v>
      </c>
    </row>
    <row r="288" spans="2:60" ht="15.5" x14ac:dyDescent="0.35">
      <c r="B288" s="67" t="s">
        <v>694</v>
      </c>
      <c r="C288" s="89" t="s">
        <v>724</v>
      </c>
      <c r="D288" s="84" t="s">
        <v>1080</v>
      </c>
      <c r="E288" s="84" t="s">
        <v>1155</v>
      </c>
      <c r="F288" s="84" t="s">
        <v>1156</v>
      </c>
      <c r="G288" s="89" t="s">
        <v>1161</v>
      </c>
      <c r="H288" s="89" t="s">
        <v>1276</v>
      </c>
      <c r="I288" s="89" t="s">
        <v>17</v>
      </c>
      <c r="J288" s="90">
        <v>1041913.746</v>
      </c>
      <c r="K288" s="90">
        <v>376845.74599999998</v>
      </c>
      <c r="M288" s="68">
        <v>0.40549028121000003</v>
      </c>
      <c r="N288" s="69">
        <v>-34.772764647999999</v>
      </c>
      <c r="O288" s="69">
        <v>-1.981908781</v>
      </c>
      <c r="P288" s="69">
        <v>-1.6044048835</v>
      </c>
      <c r="Q288" s="69">
        <v>-1.8207291375000001</v>
      </c>
      <c r="R288" s="69">
        <f t="shared" si="52"/>
        <v>-1.8207291375000001</v>
      </c>
      <c r="S288" s="70">
        <f t="shared" si="53"/>
        <v>0.40549028121000003</v>
      </c>
      <c r="U288" s="68">
        <v>1.3524571675999999</v>
      </c>
      <c r="V288" s="69">
        <v>4.5125224124000001</v>
      </c>
      <c r="W288" s="69">
        <v>10.059520972</v>
      </c>
      <c r="X288" s="69">
        <v>9.2217492729000003</v>
      </c>
      <c r="Y288" s="69">
        <v>9.4879864680000008</v>
      </c>
      <c r="Z288" s="69">
        <f t="shared" si="54"/>
        <v>9.2217492729000003</v>
      </c>
      <c r="AA288" s="70">
        <f t="shared" si="55"/>
        <v>6.9268472585799996</v>
      </c>
      <c r="AC288" s="71">
        <v>0.66880795748999999</v>
      </c>
      <c r="AD288" s="72">
        <v>0.77298810490000003</v>
      </c>
      <c r="AE288" s="72">
        <v>0.83065357799999995</v>
      </c>
      <c r="AF288" s="72">
        <v>0.67963799056999996</v>
      </c>
      <c r="AG288" s="72">
        <v>0.66180571637999996</v>
      </c>
      <c r="AH288" s="72">
        <f t="shared" si="56"/>
        <v>0.67963799056999996</v>
      </c>
      <c r="AI288" s="73">
        <f t="shared" si="57"/>
        <v>0.72277866946799985</v>
      </c>
      <c r="AK288" s="68">
        <v>0.54406212814999999</v>
      </c>
      <c r="AL288" s="69">
        <v>0.34493826845999997</v>
      </c>
      <c r="AM288" s="69">
        <v>0.28435540746999999</v>
      </c>
      <c r="AN288" s="69">
        <v>0.27900356324999998</v>
      </c>
      <c r="AO288" s="69">
        <v>0.31662202120999999</v>
      </c>
      <c r="AP288" s="69">
        <f t="shared" si="58"/>
        <v>0.54406212814999999</v>
      </c>
      <c r="AQ288" s="74">
        <f t="shared" si="59"/>
        <v>0.58195931094602138</v>
      </c>
      <c r="AR288" s="70">
        <f t="shared" si="60"/>
        <v>0.35379627770799993</v>
      </c>
      <c r="AT288" s="68">
        <v>1.5266958684</v>
      </c>
      <c r="AU288" s="69">
        <v>1.4099087939999999</v>
      </c>
      <c r="AV288" s="69">
        <v>0.89504941279000005</v>
      </c>
      <c r="AW288" s="69">
        <v>0.50544745135000002</v>
      </c>
      <c r="AX288" s="69">
        <v>0.57359766951000002</v>
      </c>
      <c r="AY288" s="69">
        <f t="shared" si="61"/>
        <v>0.89504941279000005</v>
      </c>
      <c r="AZ288" s="70">
        <f t="shared" si="62"/>
        <v>0.98213983920999992</v>
      </c>
      <c r="BB288" s="75">
        <v>0.75331858574999999</v>
      </c>
      <c r="BC288" s="76">
        <v>0.72377810037000001</v>
      </c>
      <c r="BD288" s="76">
        <v>0.85821266244000005</v>
      </c>
      <c r="BE288" s="76">
        <v>0.86820689728</v>
      </c>
      <c r="BF288" s="76">
        <v>0.90042409369999998</v>
      </c>
      <c r="BG288" s="76">
        <f t="shared" si="63"/>
        <v>0.85821266244000005</v>
      </c>
      <c r="BH288" s="77">
        <f t="shared" si="64"/>
        <v>0.82078806790800007</v>
      </c>
    </row>
    <row r="289" spans="2:60" ht="15.5" x14ac:dyDescent="0.35">
      <c r="B289" s="46" t="s">
        <v>345</v>
      </c>
      <c r="C289" s="91" t="s">
        <v>725</v>
      </c>
      <c r="D289" s="85" t="s">
        <v>1081</v>
      </c>
      <c r="E289" s="85" t="s">
        <v>1155</v>
      </c>
      <c r="F289" s="85" t="s">
        <v>1156</v>
      </c>
      <c r="G289" s="91" t="s">
        <v>1162</v>
      </c>
      <c r="H289" s="91" t="s">
        <v>420</v>
      </c>
      <c r="I289" s="91" t="s">
        <v>425</v>
      </c>
      <c r="J289" s="92">
        <v>-6565.4075000000003</v>
      </c>
      <c r="K289" s="92">
        <v>9662.5925000000007</v>
      </c>
      <c r="M289" s="50"/>
      <c r="N289" s="51"/>
      <c r="O289" s="51"/>
      <c r="P289" s="51">
        <v>1.5125762032000001</v>
      </c>
      <c r="Q289" s="51">
        <v>0.59377991448</v>
      </c>
      <c r="R289" s="51">
        <f t="shared" si="52"/>
        <v>1.0531780588399999</v>
      </c>
      <c r="S289" s="52">
        <f t="shared" si="53"/>
        <v>1.0531780588399999</v>
      </c>
      <c r="U289" s="50"/>
      <c r="V289" s="51"/>
      <c r="W289" s="51"/>
      <c r="X289" s="51"/>
      <c r="Y289" s="51"/>
      <c r="Z289" s="51" t="str">
        <f t="shared" si="54"/>
        <v>-x-</v>
      </c>
      <c r="AA289" s="52" t="str">
        <f t="shared" si="55"/>
        <v>-x-</v>
      </c>
      <c r="AC289" s="56"/>
      <c r="AD289" s="57"/>
      <c r="AE289" s="57"/>
      <c r="AF289" s="57">
        <v>0</v>
      </c>
      <c r="AG289" s="57">
        <v>0</v>
      </c>
      <c r="AH289" s="57">
        <f t="shared" si="56"/>
        <v>0</v>
      </c>
      <c r="AI289" s="58">
        <f t="shared" si="57"/>
        <v>0</v>
      </c>
      <c r="AK289" s="50"/>
      <c r="AL289" s="51"/>
      <c r="AM289" s="51"/>
      <c r="AN289" s="51">
        <v>0.18641177049999999</v>
      </c>
      <c r="AO289" s="51">
        <v>7.3178174368999996E-2</v>
      </c>
      <c r="AP289" s="51">
        <f t="shared" si="58"/>
        <v>0.18641177049999999</v>
      </c>
      <c r="AQ289" s="60">
        <f t="shared" si="59"/>
        <v>0.3925619834665966</v>
      </c>
      <c r="AR289" s="52">
        <f t="shared" si="60"/>
        <v>0.1297949724345</v>
      </c>
      <c r="AT289" s="50"/>
      <c r="AU289" s="51"/>
      <c r="AV289" s="51"/>
      <c r="AW289" s="51">
        <v>16.062118729000002</v>
      </c>
      <c r="AX289" s="51">
        <v>6.3053771871000004</v>
      </c>
      <c r="AY289" s="51">
        <f t="shared" si="61"/>
        <v>11.183747958050002</v>
      </c>
      <c r="AZ289" s="52">
        <f t="shared" si="62"/>
        <v>11.183747958050001</v>
      </c>
      <c r="BB289" s="64"/>
      <c r="BC289" s="65"/>
      <c r="BD289" s="65"/>
      <c r="BE289" s="65"/>
      <c r="BF289" s="65"/>
      <c r="BG289" s="65" t="str">
        <f t="shared" si="63"/>
        <v>-x-</v>
      </c>
      <c r="BH289" s="66" t="str">
        <f t="shared" si="64"/>
        <v>-x-</v>
      </c>
    </row>
    <row r="290" spans="2:60" ht="15.5" x14ac:dyDescent="0.35">
      <c r="B290" s="67" t="s">
        <v>346</v>
      </c>
      <c r="C290" s="89" t="s">
        <v>726</v>
      </c>
      <c r="D290" s="84" t="s">
        <v>1082</v>
      </c>
      <c r="E290" s="84" t="s">
        <v>1155</v>
      </c>
      <c r="F290" s="84" t="s">
        <v>1156</v>
      </c>
      <c r="G290" s="89" t="s">
        <v>1207</v>
      </c>
      <c r="H290" s="89" t="s">
        <v>1281</v>
      </c>
      <c r="I290" s="89" t="s">
        <v>56</v>
      </c>
      <c r="J290" s="90">
        <v>4967189.5439999998</v>
      </c>
      <c r="K290" s="90">
        <v>4814784.5439999998</v>
      </c>
      <c r="M290" s="68">
        <v>62.615762001</v>
      </c>
      <c r="N290" s="69">
        <v>-95.293381715999999</v>
      </c>
      <c r="O290" s="69">
        <v>13.141355942000001</v>
      </c>
      <c r="P290" s="69">
        <v>3.0018189568999998</v>
      </c>
      <c r="Q290" s="69">
        <v>3.2454840807999998</v>
      </c>
      <c r="R290" s="69">
        <f t="shared" si="52"/>
        <v>3.2454840807999998</v>
      </c>
      <c r="S290" s="70">
        <f t="shared" si="53"/>
        <v>6.4628863265666672</v>
      </c>
      <c r="U290" s="68">
        <v>5.1127226303000004</v>
      </c>
      <c r="V290" s="69">
        <v>4.1146423427999999</v>
      </c>
      <c r="W290" s="69">
        <v>2.468183018</v>
      </c>
      <c r="X290" s="69">
        <v>1.4621033029999999</v>
      </c>
      <c r="Y290" s="69">
        <v>1.582978277</v>
      </c>
      <c r="Z290" s="69">
        <f t="shared" si="54"/>
        <v>2.468183018</v>
      </c>
      <c r="AA290" s="70">
        <f t="shared" si="55"/>
        <v>2.9481259142199998</v>
      </c>
      <c r="AC290" s="71">
        <v>0.55649346528999999</v>
      </c>
      <c r="AD290" s="72">
        <v>0.51801881427999996</v>
      </c>
      <c r="AE290" s="72">
        <v>0.38944576875999998</v>
      </c>
      <c r="AF290" s="72">
        <v>0.35705738273999998</v>
      </c>
      <c r="AG290" s="72">
        <v>0.33844952767000003</v>
      </c>
      <c r="AH290" s="72">
        <f t="shared" si="56"/>
        <v>0.38944576875999998</v>
      </c>
      <c r="AI290" s="73">
        <f t="shared" si="57"/>
        <v>0.43189299174799994</v>
      </c>
      <c r="AK290" s="68">
        <v>0.61841400121000001</v>
      </c>
      <c r="AL290" s="69">
        <v>0.62505229255000005</v>
      </c>
      <c r="AM290" s="69">
        <v>0.57184482875999998</v>
      </c>
      <c r="AN290" s="69">
        <v>0.82864422069999999</v>
      </c>
      <c r="AO290" s="69">
        <v>0.8959073367</v>
      </c>
      <c r="AP290" s="69">
        <f t="shared" si="58"/>
        <v>0.8959073367</v>
      </c>
      <c r="AQ290" s="74">
        <f t="shared" si="59"/>
        <v>1</v>
      </c>
      <c r="AR290" s="70">
        <f t="shared" si="60"/>
        <v>0.70797253598400001</v>
      </c>
      <c r="AT290" s="68">
        <v>0.38478507878000001</v>
      </c>
      <c r="AU290" s="69">
        <v>0.37118908228000003</v>
      </c>
      <c r="AV290" s="69">
        <v>0.32073549526</v>
      </c>
      <c r="AW290" s="69">
        <v>0.42185080136000003</v>
      </c>
      <c r="AX290" s="69">
        <v>0.45609348195999999</v>
      </c>
      <c r="AY290" s="69">
        <f t="shared" si="61"/>
        <v>0.38478507878000001</v>
      </c>
      <c r="AZ290" s="70">
        <f t="shared" si="62"/>
        <v>0.39093078792800001</v>
      </c>
      <c r="BB290" s="75">
        <v>1.9716644620999999</v>
      </c>
      <c r="BC290" s="76">
        <v>2.1166957118999998</v>
      </c>
      <c r="BD290" s="76">
        <v>2.2017779962000001</v>
      </c>
      <c r="BE290" s="76">
        <v>2.4137448603</v>
      </c>
      <c r="BF290" s="76">
        <v>2.2432171888000001</v>
      </c>
      <c r="BG290" s="76">
        <f t="shared" si="63"/>
        <v>2.2017779962000001</v>
      </c>
      <c r="BH290" s="77">
        <f t="shared" si="64"/>
        <v>2.1894200438600002</v>
      </c>
    </row>
    <row r="291" spans="2:60" ht="15.5" x14ac:dyDescent="0.35">
      <c r="B291" s="46" t="s">
        <v>347</v>
      </c>
      <c r="C291" s="91" t="s">
        <v>727</v>
      </c>
      <c r="D291" s="85" t="s">
        <v>1083</v>
      </c>
      <c r="E291" s="85" t="s">
        <v>1155</v>
      </c>
      <c r="F291" s="85" t="s">
        <v>1156</v>
      </c>
      <c r="G291" s="91" t="s">
        <v>1218</v>
      </c>
      <c r="H291" s="91" t="s">
        <v>1286</v>
      </c>
      <c r="I291" s="91" t="s">
        <v>442</v>
      </c>
      <c r="J291" s="92">
        <v>327763.88127999997</v>
      </c>
      <c r="K291" s="92">
        <v>387158.88127999997</v>
      </c>
      <c r="M291" s="50">
        <v>6.1742678515999998</v>
      </c>
      <c r="N291" s="51">
        <v>8.4932995573000003</v>
      </c>
      <c r="O291" s="51">
        <v>5.6852536729000001</v>
      </c>
      <c r="P291" s="51">
        <v>6.5820329891</v>
      </c>
      <c r="Q291" s="51">
        <v>6.0073063753999998</v>
      </c>
      <c r="R291" s="51">
        <f t="shared" si="52"/>
        <v>6.1742678515999998</v>
      </c>
      <c r="S291" s="52">
        <f t="shared" si="53"/>
        <v>6.5884320892600003</v>
      </c>
      <c r="U291" s="50">
        <v>3.5661237505000001</v>
      </c>
      <c r="V291" s="51">
        <v>4.3169404738999999</v>
      </c>
      <c r="W291" s="51">
        <v>3.1944023820999998</v>
      </c>
      <c r="X291" s="51">
        <v>3.5867059491000002</v>
      </c>
      <c r="Y291" s="51">
        <v>3.2225334901</v>
      </c>
      <c r="Z291" s="51">
        <f t="shared" si="54"/>
        <v>3.5661237505000001</v>
      </c>
      <c r="AA291" s="52">
        <f t="shared" si="55"/>
        <v>3.5773412091400005</v>
      </c>
      <c r="AC291" s="56">
        <v>2.4920789193E-2</v>
      </c>
      <c r="AD291" s="57">
        <v>1.4419268256E-2</v>
      </c>
      <c r="AE291" s="57">
        <v>5.0194520303999998E-2</v>
      </c>
      <c r="AF291" s="57">
        <v>7.0458635569000005E-2</v>
      </c>
      <c r="AG291" s="57">
        <v>7.6682595349000002E-2</v>
      </c>
      <c r="AH291" s="57">
        <f t="shared" si="56"/>
        <v>5.0194520303999998E-2</v>
      </c>
      <c r="AI291" s="58">
        <f t="shared" si="57"/>
        <v>4.7335161734200007E-2</v>
      </c>
      <c r="AK291" s="50">
        <v>2.9270755965999999</v>
      </c>
      <c r="AL291" s="51">
        <v>2.4563234926000002</v>
      </c>
      <c r="AM291" s="51">
        <v>1.4158952059000001</v>
      </c>
      <c r="AN291" s="51">
        <v>1.5481371287000001</v>
      </c>
      <c r="AO291" s="51">
        <v>1.4129576771000001</v>
      </c>
      <c r="AP291" s="51">
        <f t="shared" si="58"/>
        <v>2.9270755965999999</v>
      </c>
      <c r="AQ291" s="60">
        <f t="shared" si="59"/>
        <v>0.48271991291965533</v>
      </c>
      <c r="AR291" s="52">
        <f t="shared" si="60"/>
        <v>1.95207782018</v>
      </c>
      <c r="AT291" s="50">
        <v>1.0494490711</v>
      </c>
      <c r="AU291" s="51">
        <v>1.3464086126000001</v>
      </c>
      <c r="AV291" s="51">
        <v>0.87696537042</v>
      </c>
      <c r="AW291" s="51">
        <v>1.0088923134000001</v>
      </c>
      <c r="AX291" s="51">
        <v>0.92079836674000004</v>
      </c>
      <c r="AY291" s="51">
        <f t="shared" si="61"/>
        <v>1.0088923134000001</v>
      </c>
      <c r="AZ291" s="52">
        <f t="shared" si="62"/>
        <v>1.0405027468520001</v>
      </c>
      <c r="BB291" s="64"/>
      <c r="BC291" s="65">
        <v>0.18475183247999999</v>
      </c>
      <c r="BD291" s="65">
        <v>0.19833104085</v>
      </c>
      <c r="BE291" s="65">
        <v>1.3593494122E-2</v>
      </c>
      <c r="BF291" s="65">
        <v>-0.12950396863999999</v>
      </c>
      <c r="BG291" s="65">
        <f t="shared" si="63"/>
        <v>9.9172663300999997E-2</v>
      </c>
      <c r="BH291" s="66">
        <f t="shared" si="64"/>
        <v>0.13222545581733333</v>
      </c>
    </row>
    <row r="292" spans="2:60" ht="15.5" x14ac:dyDescent="0.35">
      <c r="B292" s="67" t="s">
        <v>348</v>
      </c>
      <c r="C292" s="89" t="s">
        <v>728</v>
      </c>
      <c r="D292" s="84" t="s">
        <v>1084</v>
      </c>
      <c r="E292" s="84" t="s">
        <v>1155</v>
      </c>
      <c r="F292" s="84" t="s">
        <v>1156</v>
      </c>
      <c r="G292" s="89" t="s">
        <v>1168</v>
      </c>
      <c r="H292" s="89" t="s">
        <v>1231</v>
      </c>
      <c r="I292" s="89" t="s">
        <v>423</v>
      </c>
      <c r="J292" s="90"/>
      <c r="K292" s="90"/>
      <c r="M292" s="68">
        <v>13.618334113</v>
      </c>
      <c r="N292" s="69">
        <v>-1.0019912464</v>
      </c>
      <c r="O292" s="69">
        <v>-0.60985239094999999</v>
      </c>
      <c r="P292" s="69">
        <v>-0.4536043857</v>
      </c>
      <c r="Q292" s="69"/>
      <c r="R292" s="69">
        <f t="shared" si="52"/>
        <v>-0.53172838832500002</v>
      </c>
      <c r="S292" s="70">
        <f t="shared" si="53"/>
        <v>13.618334113</v>
      </c>
      <c r="U292" s="68">
        <v>16.546514566999999</v>
      </c>
      <c r="V292" s="69">
        <v>-7.0516565683000003</v>
      </c>
      <c r="W292" s="69">
        <v>-14.968020363000001</v>
      </c>
      <c r="X292" s="69">
        <v>-4.5984372244999996</v>
      </c>
      <c r="Y292" s="69"/>
      <c r="Z292" s="69">
        <f t="shared" si="54"/>
        <v>-5.8250468964</v>
      </c>
      <c r="AA292" s="70">
        <f t="shared" si="55"/>
        <v>16.546514566999999</v>
      </c>
      <c r="AC292" s="71">
        <v>0.69100209346999997</v>
      </c>
      <c r="AD292" s="72">
        <v>0.76810508064000005</v>
      </c>
      <c r="AE292" s="72">
        <v>0.87059005175000004</v>
      </c>
      <c r="AF292" s="72">
        <v>0.84491422721999998</v>
      </c>
      <c r="AG292" s="72"/>
      <c r="AH292" s="72">
        <f t="shared" si="56"/>
        <v>0.80650965393000007</v>
      </c>
      <c r="AI292" s="73">
        <f t="shared" si="57"/>
        <v>0.79365286327000006</v>
      </c>
      <c r="AK292" s="68">
        <v>0.45435019094000001</v>
      </c>
      <c r="AL292" s="69">
        <v>0.43603428371000003</v>
      </c>
      <c r="AM292" s="69">
        <v>0.32220798427000003</v>
      </c>
      <c r="AN292" s="69">
        <v>1.206089848</v>
      </c>
      <c r="AO292" s="69"/>
      <c r="AP292" s="69">
        <f t="shared" si="58"/>
        <v>1.206089848</v>
      </c>
      <c r="AQ292" s="74">
        <f t="shared" si="59"/>
        <v>0</v>
      </c>
      <c r="AR292" s="70">
        <f t="shared" si="60"/>
        <v>0.60467057673000002</v>
      </c>
      <c r="AT292" s="68">
        <v>0.43589056065999998</v>
      </c>
      <c r="AU292" s="69">
        <v>0.48436818546999999</v>
      </c>
      <c r="AV292" s="69">
        <v>0.15982667959999999</v>
      </c>
      <c r="AW292" s="69">
        <v>0.25852076332000001</v>
      </c>
      <c r="AX292" s="69"/>
      <c r="AY292" s="69">
        <f t="shared" si="61"/>
        <v>0.34720566199000003</v>
      </c>
      <c r="AZ292" s="70">
        <f t="shared" si="62"/>
        <v>0.33465154726250002</v>
      </c>
      <c r="BB292" s="75">
        <v>1.2017044442</v>
      </c>
      <c r="BC292" s="76">
        <v>1.1467325127000001</v>
      </c>
      <c r="BD292" s="76">
        <v>1.1184263708</v>
      </c>
      <c r="BE292" s="76">
        <v>0.58908669662000002</v>
      </c>
      <c r="BF292" s="76">
        <v>0.49472352937000003</v>
      </c>
      <c r="BG292" s="76">
        <f t="shared" si="63"/>
        <v>1.1184263708</v>
      </c>
      <c r="BH292" s="77">
        <f t="shared" si="64"/>
        <v>0.91013471073800001</v>
      </c>
    </row>
    <row r="293" spans="2:60" ht="15.5" x14ac:dyDescent="0.35">
      <c r="B293" s="46" t="s">
        <v>349</v>
      </c>
      <c r="C293" s="91" t="s">
        <v>729</v>
      </c>
      <c r="D293" s="85" t="s">
        <v>1085</v>
      </c>
      <c r="E293" s="85" t="s">
        <v>1155</v>
      </c>
      <c r="F293" s="85" t="s">
        <v>1156</v>
      </c>
      <c r="G293" s="91" t="s">
        <v>1260</v>
      </c>
      <c r="H293" s="91" t="s">
        <v>1280</v>
      </c>
      <c r="I293" s="91" t="s">
        <v>438</v>
      </c>
      <c r="J293" s="92"/>
      <c r="K293" s="92"/>
      <c r="M293" s="50"/>
      <c r="N293" s="51"/>
      <c r="O293" s="51"/>
      <c r="P293" s="51"/>
      <c r="Q293" s="51"/>
      <c r="R293" s="51" t="str">
        <f t="shared" si="52"/>
        <v>-x-</v>
      </c>
      <c r="S293" s="52" t="str">
        <f t="shared" si="53"/>
        <v>-x-</v>
      </c>
      <c r="U293" s="50"/>
      <c r="V293" s="51"/>
      <c r="W293" s="51"/>
      <c r="X293" s="51"/>
      <c r="Y293" s="51"/>
      <c r="Z293" s="51" t="str">
        <f t="shared" si="54"/>
        <v>-x-</v>
      </c>
      <c r="AA293" s="52" t="str">
        <f t="shared" si="55"/>
        <v>-x-</v>
      </c>
      <c r="AC293" s="56"/>
      <c r="AD293" s="57"/>
      <c r="AE293" s="57"/>
      <c r="AF293" s="57"/>
      <c r="AG293" s="57"/>
      <c r="AH293" s="57" t="str">
        <f t="shared" si="56"/>
        <v>-x-</v>
      </c>
      <c r="AI293" s="58" t="str">
        <f t="shared" si="57"/>
        <v>-x-</v>
      </c>
      <c r="AK293" s="50"/>
      <c r="AL293" s="51"/>
      <c r="AM293" s="51"/>
      <c r="AN293" s="51"/>
      <c r="AO293" s="51"/>
      <c r="AP293" s="51" t="str">
        <f t="shared" si="58"/>
        <v>-x-</v>
      </c>
      <c r="AQ293" s="60" t="str">
        <f t="shared" si="59"/>
        <v>-x-</v>
      </c>
      <c r="AR293" s="52" t="str">
        <f t="shared" si="60"/>
        <v>-x-</v>
      </c>
      <c r="AT293" s="50"/>
      <c r="AU293" s="51"/>
      <c r="AV293" s="51"/>
      <c r="AW293" s="51"/>
      <c r="AX293" s="51"/>
      <c r="AY293" s="51" t="str">
        <f t="shared" si="61"/>
        <v>-x-</v>
      </c>
      <c r="AZ293" s="52" t="str">
        <f t="shared" si="62"/>
        <v>-x-</v>
      </c>
      <c r="BB293" s="64"/>
      <c r="BC293" s="65"/>
      <c r="BD293" s="65"/>
      <c r="BE293" s="65"/>
      <c r="BF293" s="65"/>
      <c r="BG293" s="65" t="str">
        <f t="shared" si="63"/>
        <v>-x-</v>
      </c>
      <c r="BH293" s="66" t="str">
        <f t="shared" si="64"/>
        <v>-x-</v>
      </c>
    </row>
    <row r="294" spans="2:60" ht="15.5" x14ac:dyDescent="0.35">
      <c r="B294" s="67" t="s">
        <v>350</v>
      </c>
      <c r="C294" s="89" t="s">
        <v>730</v>
      </c>
      <c r="D294" s="84" t="s">
        <v>1086</v>
      </c>
      <c r="E294" s="84" t="s">
        <v>1155</v>
      </c>
      <c r="F294" s="84" t="s">
        <v>1156</v>
      </c>
      <c r="G294" s="89" t="s">
        <v>1261</v>
      </c>
      <c r="H294" s="89" t="s">
        <v>1279</v>
      </c>
      <c r="I294" s="89" t="s">
        <v>421</v>
      </c>
      <c r="J294" s="90">
        <v>1191573.6647000001</v>
      </c>
      <c r="K294" s="90">
        <v>631697.66466000001</v>
      </c>
      <c r="M294" s="68">
        <v>5.7210329007</v>
      </c>
      <c r="N294" s="69">
        <v>7.2518285904999997</v>
      </c>
      <c r="O294" s="69">
        <v>6.9049911375999997</v>
      </c>
      <c r="P294" s="69">
        <v>8.5822219459000006</v>
      </c>
      <c r="Q294" s="69">
        <v>8.1543045472000006</v>
      </c>
      <c r="R294" s="69">
        <f t="shared" si="52"/>
        <v>7.2518285904999997</v>
      </c>
      <c r="S294" s="70">
        <f t="shared" si="53"/>
        <v>7.3228758243800005</v>
      </c>
      <c r="U294" s="68">
        <v>5.2896339629</v>
      </c>
      <c r="V294" s="69">
        <v>7.2531251214000001</v>
      </c>
      <c r="W294" s="69">
        <v>7.4028453278999997</v>
      </c>
      <c r="X294" s="69">
        <v>7.8165278760000003</v>
      </c>
      <c r="Y294" s="69">
        <v>7.8079658257000002</v>
      </c>
      <c r="Z294" s="69">
        <f t="shared" si="54"/>
        <v>7.4028453278999997</v>
      </c>
      <c r="AA294" s="70">
        <f t="shared" si="55"/>
        <v>7.1140196227800008</v>
      </c>
      <c r="AC294" s="71">
        <v>0.36952516209000003</v>
      </c>
      <c r="AD294" s="72">
        <v>0.39753895691000002</v>
      </c>
      <c r="AE294" s="72">
        <v>0.52105037044000002</v>
      </c>
      <c r="AF294" s="72">
        <v>0.58305361261999999</v>
      </c>
      <c r="AG294" s="72">
        <v>0.59839854786000002</v>
      </c>
      <c r="AH294" s="72">
        <f t="shared" si="56"/>
        <v>0.52105037044000002</v>
      </c>
      <c r="AI294" s="73">
        <f t="shared" si="57"/>
        <v>0.493913329984</v>
      </c>
      <c r="AK294" s="68">
        <v>1.1253738481</v>
      </c>
      <c r="AL294" s="69">
        <v>1.0174539132</v>
      </c>
      <c r="AM294" s="69">
        <v>0.64101431403999998</v>
      </c>
      <c r="AN294" s="69">
        <v>0.58594663731999996</v>
      </c>
      <c r="AO294" s="69">
        <v>0.50855715968000004</v>
      </c>
      <c r="AP294" s="69">
        <f t="shared" si="58"/>
        <v>1.1253738481</v>
      </c>
      <c r="AQ294" s="74">
        <f t="shared" si="59"/>
        <v>0.45190063776460709</v>
      </c>
      <c r="AR294" s="70">
        <f t="shared" si="60"/>
        <v>0.77566917446799999</v>
      </c>
      <c r="AT294" s="68">
        <v>0.77257740148999998</v>
      </c>
      <c r="AU294" s="69">
        <v>0.96958765928000001</v>
      </c>
      <c r="AV294" s="69">
        <v>0.64455247183999997</v>
      </c>
      <c r="AW294" s="69">
        <v>0.55057816352</v>
      </c>
      <c r="AX294" s="69">
        <v>0.49560929858000002</v>
      </c>
      <c r="AY294" s="69">
        <f t="shared" si="61"/>
        <v>0.64455247183999997</v>
      </c>
      <c r="AZ294" s="70">
        <f t="shared" si="62"/>
        <v>0.68658099894200009</v>
      </c>
      <c r="BB294" s="75">
        <v>1.2211548281</v>
      </c>
      <c r="BC294" s="76">
        <v>1.1727135339999999</v>
      </c>
      <c r="BD294" s="76">
        <v>1.1220645035000001</v>
      </c>
      <c r="BE294" s="76">
        <v>0.65214184942999998</v>
      </c>
      <c r="BF294" s="76">
        <v>0.92455929369000001</v>
      </c>
      <c r="BG294" s="76">
        <f t="shared" si="63"/>
        <v>1.1220645035000001</v>
      </c>
      <c r="BH294" s="77">
        <f t="shared" si="64"/>
        <v>1.0185268017440001</v>
      </c>
    </row>
    <row r="295" spans="2:60" ht="15.5" x14ac:dyDescent="0.35">
      <c r="B295" s="46" t="s">
        <v>351</v>
      </c>
      <c r="C295" s="91" t="s">
        <v>731</v>
      </c>
      <c r="D295" s="85" t="s">
        <v>1087</v>
      </c>
      <c r="E295" s="85" t="s">
        <v>1155</v>
      </c>
      <c r="F295" s="85" t="s">
        <v>1156</v>
      </c>
      <c r="G295" s="91" t="s">
        <v>1168</v>
      </c>
      <c r="H295" s="91" t="s">
        <v>1231</v>
      </c>
      <c r="I295" s="91" t="s">
        <v>423</v>
      </c>
      <c r="J295" s="92"/>
      <c r="K295" s="92">
        <v>37650.991240000003</v>
      </c>
      <c r="M295" s="50">
        <v>-0.12863501287000001</v>
      </c>
      <c r="N295" s="51">
        <v>0.31010857396000002</v>
      </c>
      <c r="O295" s="51">
        <v>0.64871255234000003</v>
      </c>
      <c r="P295" s="51">
        <v>0.39154436194999998</v>
      </c>
      <c r="Q295" s="51"/>
      <c r="R295" s="51">
        <f t="shared" si="52"/>
        <v>0.350826467955</v>
      </c>
      <c r="S295" s="52">
        <f t="shared" si="53"/>
        <v>0.45012182941666667</v>
      </c>
      <c r="U295" s="50">
        <v>-1.7680404837999999</v>
      </c>
      <c r="V295" s="51">
        <v>-1.0451446883</v>
      </c>
      <c r="W295" s="51">
        <v>6.1818922955</v>
      </c>
      <c r="X295" s="51">
        <v>5.8607900125999999</v>
      </c>
      <c r="Y295" s="51"/>
      <c r="Z295" s="51">
        <f t="shared" si="54"/>
        <v>2.4078226621500001</v>
      </c>
      <c r="AA295" s="52">
        <f t="shared" si="55"/>
        <v>6.0213411540499999</v>
      </c>
      <c r="AC295" s="56">
        <v>0.91333647539999996</v>
      </c>
      <c r="AD295" s="57">
        <v>0.7950897267</v>
      </c>
      <c r="AE295" s="57">
        <v>0.87552001550000003</v>
      </c>
      <c r="AF295" s="57">
        <v>0.91996554468000002</v>
      </c>
      <c r="AG295" s="57"/>
      <c r="AH295" s="57">
        <f t="shared" si="56"/>
        <v>0.89442824544999999</v>
      </c>
      <c r="AI295" s="58">
        <f t="shared" si="57"/>
        <v>0.87597794057000011</v>
      </c>
      <c r="AK295" s="50">
        <v>-5.0630782383999998E-2</v>
      </c>
      <c r="AL295" s="51">
        <v>-9.3208406889999998E-2</v>
      </c>
      <c r="AM295" s="51">
        <v>-7.3085064365999999E-2</v>
      </c>
      <c r="AN295" s="51">
        <v>-4.4112056706999997E-2</v>
      </c>
      <c r="AO295" s="51"/>
      <c r="AP295" s="51">
        <f t="shared" si="58"/>
        <v>-4.4112056706999997E-2</v>
      </c>
      <c r="AQ295" s="60">
        <f t="shared" si="59"/>
        <v>0</v>
      </c>
      <c r="AR295" s="52" t="str">
        <f t="shared" si="60"/>
        <v>-x-</v>
      </c>
      <c r="AT295" s="50">
        <v>-1.4668236452000001</v>
      </c>
      <c r="AU295" s="51">
        <v>8.0079433678999994</v>
      </c>
      <c r="AV295" s="51">
        <v>0.37792441481</v>
      </c>
      <c r="AW295" s="51">
        <v>0.22810437893999999</v>
      </c>
      <c r="AX295" s="51"/>
      <c r="AY295" s="51">
        <f t="shared" si="61"/>
        <v>0.30301439687499998</v>
      </c>
      <c r="AZ295" s="52">
        <f t="shared" si="62"/>
        <v>2.8713240538833329</v>
      </c>
      <c r="BB295" s="64">
        <v>1.3246840101999999</v>
      </c>
      <c r="BC295" s="65">
        <v>1.3850251783</v>
      </c>
      <c r="BD295" s="65">
        <v>1.1793884544</v>
      </c>
      <c r="BE295" s="65">
        <v>0.49421812940999998</v>
      </c>
      <c r="BF295" s="65">
        <v>0.72817662465999999</v>
      </c>
      <c r="BG295" s="65">
        <f t="shared" si="63"/>
        <v>1.1793884544</v>
      </c>
      <c r="BH295" s="66">
        <f t="shared" si="64"/>
        <v>1.0222984793939998</v>
      </c>
    </row>
    <row r="296" spans="2:60" ht="15.5" x14ac:dyDescent="0.35">
      <c r="B296" s="67" t="s">
        <v>352</v>
      </c>
      <c r="C296" s="89" t="s">
        <v>732</v>
      </c>
      <c r="D296" s="84" t="s">
        <v>1088</v>
      </c>
      <c r="E296" s="84" t="s">
        <v>1155</v>
      </c>
      <c r="F296" s="84" t="s">
        <v>1156</v>
      </c>
      <c r="G296" s="89" t="s">
        <v>40</v>
      </c>
      <c r="H296" s="89" t="s">
        <v>1284</v>
      </c>
      <c r="I296" s="89" t="s">
        <v>40</v>
      </c>
      <c r="J296" s="90">
        <v>46449470.394000001</v>
      </c>
      <c r="K296" s="90">
        <v>30137966.394000001</v>
      </c>
      <c r="M296" s="68">
        <v>66.944639137999999</v>
      </c>
      <c r="N296" s="69">
        <v>59.092668183999997</v>
      </c>
      <c r="O296" s="69">
        <v>-34.404382576000003</v>
      </c>
      <c r="P296" s="69">
        <v>32.288961811</v>
      </c>
      <c r="Q296" s="69">
        <v>35.526608388</v>
      </c>
      <c r="R296" s="69">
        <f t="shared" si="52"/>
        <v>35.526608388</v>
      </c>
      <c r="S296" s="70">
        <f t="shared" si="53"/>
        <v>33.907785099500003</v>
      </c>
      <c r="U296" s="68">
        <v>8.8074511941000004</v>
      </c>
      <c r="V296" s="69">
        <v>9.6236630332999997</v>
      </c>
      <c r="W296" s="69">
        <v>9.4838341775000004</v>
      </c>
      <c r="X296" s="69">
        <v>6.4335255589000004</v>
      </c>
      <c r="Y296" s="69">
        <v>6.8378484592</v>
      </c>
      <c r="Z296" s="69">
        <f t="shared" si="54"/>
        <v>8.8074511941000004</v>
      </c>
      <c r="AA296" s="70">
        <f t="shared" si="55"/>
        <v>8.2372644846000007</v>
      </c>
      <c r="AC296" s="71">
        <v>0.32710931780000002</v>
      </c>
      <c r="AD296" s="72">
        <v>0.30881855646</v>
      </c>
      <c r="AE296" s="72">
        <v>0.36676928080999999</v>
      </c>
      <c r="AF296" s="72">
        <v>0.45775961910000001</v>
      </c>
      <c r="AG296" s="72">
        <v>0.43415422547999999</v>
      </c>
      <c r="AH296" s="72">
        <f t="shared" si="56"/>
        <v>0.36676928080999999</v>
      </c>
      <c r="AI296" s="73">
        <f t="shared" si="57"/>
        <v>0.37892219992999998</v>
      </c>
      <c r="AK296" s="68">
        <v>2.2692632012999998</v>
      </c>
      <c r="AL296" s="69">
        <v>2.7085161015999999</v>
      </c>
      <c r="AM296" s="69">
        <v>2.2412514027000001</v>
      </c>
      <c r="AN296" s="69">
        <v>1.978770302</v>
      </c>
      <c r="AO296" s="69">
        <v>2.1771835842999998</v>
      </c>
      <c r="AP296" s="69">
        <f t="shared" si="58"/>
        <v>2.7085161015999999</v>
      </c>
      <c r="AQ296" s="74">
        <f t="shared" si="59"/>
        <v>0.8038289242636858</v>
      </c>
      <c r="AR296" s="70">
        <f t="shared" si="60"/>
        <v>2.2749969183799998</v>
      </c>
      <c r="AT296" s="68">
        <v>3.502763243</v>
      </c>
      <c r="AU296" s="69">
        <v>3.8881046226999998</v>
      </c>
      <c r="AV296" s="69">
        <v>2.3680668480999998</v>
      </c>
      <c r="AW296" s="69">
        <v>1.9750890775000001</v>
      </c>
      <c r="AX296" s="69">
        <v>2.1731332396999998</v>
      </c>
      <c r="AY296" s="69">
        <f t="shared" si="61"/>
        <v>2.3680668480999998</v>
      </c>
      <c r="AZ296" s="70">
        <f t="shared" si="62"/>
        <v>2.7814314061999998</v>
      </c>
      <c r="BB296" s="75">
        <v>0.60092584186999998</v>
      </c>
      <c r="BC296" s="76">
        <v>0.55102175852000002</v>
      </c>
      <c r="BD296" s="76">
        <v>0.52002634401000003</v>
      </c>
      <c r="BE296" s="76">
        <v>0.83307779195999998</v>
      </c>
      <c r="BF296" s="76">
        <v>0.74666635810000004</v>
      </c>
      <c r="BG296" s="76">
        <f t="shared" si="63"/>
        <v>0.60092584186999998</v>
      </c>
      <c r="BH296" s="77">
        <f t="shared" si="64"/>
        <v>0.65034361889199999</v>
      </c>
    </row>
    <row r="297" spans="2:60" ht="15.5" x14ac:dyDescent="0.35">
      <c r="B297" s="46" t="s">
        <v>353</v>
      </c>
      <c r="C297" s="91" t="s">
        <v>733</v>
      </c>
      <c r="D297" s="85" t="s">
        <v>1089</v>
      </c>
      <c r="E297" s="85" t="s">
        <v>1155</v>
      </c>
      <c r="F297" s="85" t="s">
        <v>1156</v>
      </c>
      <c r="G297" s="91" t="s">
        <v>1170</v>
      </c>
      <c r="H297" s="91" t="s">
        <v>420</v>
      </c>
      <c r="I297" s="91" t="s">
        <v>41</v>
      </c>
      <c r="J297" s="92">
        <v>143517073.62</v>
      </c>
      <c r="K297" s="92">
        <v>115745697.61</v>
      </c>
      <c r="M297" s="50"/>
      <c r="N297" s="51">
        <v>14.620600422000001</v>
      </c>
      <c r="O297" s="51">
        <v>6.3145493596</v>
      </c>
      <c r="P297" s="51">
        <v>11.093800738000001</v>
      </c>
      <c r="Q297" s="51">
        <v>13.678195533</v>
      </c>
      <c r="R297" s="51">
        <f t="shared" si="52"/>
        <v>12.3859981355</v>
      </c>
      <c r="S297" s="52">
        <f t="shared" si="53"/>
        <v>11.426786513150001</v>
      </c>
      <c r="U297" s="50"/>
      <c r="V297" s="51">
        <v>7.4193359766000002</v>
      </c>
      <c r="W297" s="51">
        <v>4.4188799516000001</v>
      </c>
      <c r="X297" s="51">
        <v>8.2147910670000002</v>
      </c>
      <c r="Y297" s="51">
        <v>9.6916100574000001</v>
      </c>
      <c r="Z297" s="51">
        <f t="shared" si="54"/>
        <v>7.8170635217999997</v>
      </c>
      <c r="AA297" s="52">
        <f t="shared" si="55"/>
        <v>7.4361542631499997</v>
      </c>
      <c r="AC297" s="56"/>
      <c r="AD297" s="57">
        <v>0.27495658945000001</v>
      </c>
      <c r="AE297" s="57">
        <v>0.29456110795000001</v>
      </c>
      <c r="AF297" s="57">
        <v>0.29952785697000001</v>
      </c>
      <c r="AG297" s="57">
        <v>0.25750754073999998</v>
      </c>
      <c r="AH297" s="57">
        <f t="shared" si="56"/>
        <v>0.28475884870000001</v>
      </c>
      <c r="AI297" s="58">
        <f t="shared" si="57"/>
        <v>0.2816382737775</v>
      </c>
      <c r="AK297" s="50"/>
      <c r="AL297" s="51">
        <v>1.7254074446000001</v>
      </c>
      <c r="AM297" s="51">
        <v>1.6380669127</v>
      </c>
      <c r="AN297" s="51">
        <v>2.2140072603999998</v>
      </c>
      <c r="AO297" s="51">
        <v>2.7297789940000001</v>
      </c>
      <c r="AP297" s="51">
        <f t="shared" si="58"/>
        <v>2.7297789940000001</v>
      </c>
      <c r="AQ297" s="60">
        <f t="shared" si="59"/>
        <v>1</v>
      </c>
      <c r="AR297" s="52">
        <f t="shared" si="60"/>
        <v>2.0768151529250001</v>
      </c>
      <c r="AT297" s="50"/>
      <c r="AU297" s="51">
        <v>2.0145481782000001</v>
      </c>
      <c r="AV297" s="51">
        <v>1.6735323041000001</v>
      </c>
      <c r="AW297" s="51">
        <v>2.4644616498</v>
      </c>
      <c r="AX297" s="51">
        <v>3.0385788534999998</v>
      </c>
      <c r="AY297" s="51">
        <f t="shared" si="61"/>
        <v>2.2395049140000003</v>
      </c>
      <c r="AZ297" s="52">
        <f t="shared" si="62"/>
        <v>2.2977802464000003</v>
      </c>
      <c r="BB297" s="64">
        <v>1.1216820368</v>
      </c>
      <c r="BC297" s="65">
        <v>1.0620335447</v>
      </c>
      <c r="BD297" s="65">
        <v>0.99539645321000003</v>
      </c>
      <c r="BE297" s="65">
        <v>0.99009181257000001</v>
      </c>
      <c r="BF297" s="65">
        <v>0.93530519587000005</v>
      </c>
      <c r="BG297" s="65">
        <f t="shared" si="63"/>
        <v>0.99539645321000003</v>
      </c>
      <c r="BH297" s="66">
        <f t="shared" si="64"/>
        <v>1.0209018086300001</v>
      </c>
    </row>
    <row r="298" spans="2:60" ht="15.5" x14ac:dyDescent="0.35">
      <c r="B298" s="67" t="s">
        <v>354</v>
      </c>
      <c r="C298" s="89" t="s">
        <v>734</v>
      </c>
      <c r="D298" s="84" t="s">
        <v>1090</v>
      </c>
      <c r="E298" s="84" t="s">
        <v>1155</v>
      </c>
      <c r="F298" s="84" t="s">
        <v>1156</v>
      </c>
      <c r="G298" s="89" t="s">
        <v>1170</v>
      </c>
      <c r="H298" s="89" t="s">
        <v>420</v>
      </c>
      <c r="I298" s="89" t="s">
        <v>41</v>
      </c>
      <c r="J298" s="90">
        <v>14549182.405999999</v>
      </c>
      <c r="K298" s="90">
        <v>12764649.405999999</v>
      </c>
      <c r="M298" s="68">
        <v>4.4953594502999996</v>
      </c>
      <c r="N298" s="69">
        <v>5.7448543143000004</v>
      </c>
      <c r="O298" s="69">
        <v>5.2787145958000004</v>
      </c>
      <c r="P298" s="69">
        <v>5.7594104613999999</v>
      </c>
      <c r="Q298" s="69">
        <v>6.0053830454000003</v>
      </c>
      <c r="R298" s="69">
        <f t="shared" si="52"/>
        <v>5.7448543143000004</v>
      </c>
      <c r="S298" s="70">
        <f t="shared" si="53"/>
        <v>5.4567443734400003</v>
      </c>
      <c r="U298" s="68">
        <v>4.0604252913999996</v>
      </c>
      <c r="V298" s="69">
        <v>4.6222478270999998</v>
      </c>
      <c r="W298" s="69">
        <v>4.4420670493000003</v>
      </c>
      <c r="X298" s="69">
        <v>4.7378182044999999</v>
      </c>
      <c r="Y298" s="69">
        <v>4.9090335026999998</v>
      </c>
      <c r="Z298" s="69">
        <f t="shared" si="54"/>
        <v>4.6222478270999998</v>
      </c>
      <c r="AA298" s="70">
        <f t="shared" si="55"/>
        <v>4.5543183749999994</v>
      </c>
      <c r="AC298" s="71">
        <v>0.49689313090999998</v>
      </c>
      <c r="AD298" s="72">
        <v>0.40250960455000001</v>
      </c>
      <c r="AE298" s="72">
        <v>0.44670006745000002</v>
      </c>
      <c r="AF298" s="72">
        <v>0.37621943151999998</v>
      </c>
      <c r="AG298" s="72">
        <v>0.36674847737999999</v>
      </c>
      <c r="AH298" s="72">
        <f t="shared" si="56"/>
        <v>0.40250960455000001</v>
      </c>
      <c r="AI298" s="73">
        <f t="shared" si="57"/>
        <v>0.41781414236199999</v>
      </c>
      <c r="AK298" s="68">
        <v>0.58912527617999999</v>
      </c>
      <c r="AL298" s="69">
        <v>0.88633252771000004</v>
      </c>
      <c r="AM298" s="69">
        <v>0.75331669463999995</v>
      </c>
      <c r="AN298" s="69">
        <v>0.96997879169000001</v>
      </c>
      <c r="AO298" s="69">
        <v>1.0114045923999999</v>
      </c>
      <c r="AP298" s="69">
        <f t="shared" si="58"/>
        <v>1.0114045923999999</v>
      </c>
      <c r="AQ298" s="74">
        <f t="shared" si="59"/>
        <v>1</v>
      </c>
      <c r="AR298" s="70">
        <f t="shared" si="60"/>
        <v>0.84203157652399996</v>
      </c>
      <c r="AT298" s="68">
        <v>0.9123897258</v>
      </c>
      <c r="AU298" s="69">
        <v>1.3724715953</v>
      </c>
      <c r="AV298" s="69">
        <v>1.191177701</v>
      </c>
      <c r="AW298" s="69">
        <v>1.6621620129000001</v>
      </c>
      <c r="AX298" s="69">
        <v>1.7331495363</v>
      </c>
      <c r="AY298" s="69">
        <f t="shared" si="61"/>
        <v>1.3724715953</v>
      </c>
      <c r="AZ298" s="70">
        <f t="shared" si="62"/>
        <v>1.37427011426</v>
      </c>
      <c r="BB298" s="75">
        <v>0.84909901997000004</v>
      </c>
      <c r="BC298" s="76">
        <v>0.84731319062999999</v>
      </c>
      <c r="BD298" s="76">
        <v>0.77319505703000002</v>
      </c>
      <c r="BE298" s="76">
        <v>0.66295725323999999</v>
      </c>
      <c r="BF298" s="76">
        <v>0.66332736589999997</v>
      </c>
      <c r="BG298" s="76">
        <f t="shared" si="63"/>
        <v>0.77319505703000002</v>
      </c>
      <c r="BH298" s="77">
        <f t="shared" si="64"/>
        <v>0.75917837735400007</v>
      </c>
    </row>
    <row r="299" spans="2:60" ht="15.5" x14ac:dyDescent="0.35">
      <c r="B299" s="46" t="s">
        <v>355</v>
      </c>
      <c r="C299" s="91" t="s">
        <v>735</v>
      </c>
      <c r="D299" s="85" t="s">
        <v>1091</v>
      </c>
      <c r="E299" s="85" t="s">
        <v>1155</v>
      </c>
      <c r="F299" s="85" t="s">
        <v>1156</v>
      </c>
      <c r="G299" s="91" t="s">
        <v>1262</v>
      </c>
      <c r="H299" s="91" t="s">
        <v>420</v>
      </c>
      <c r="I299" s="91" t="s">
        <v>1292</v>
      </c>
      <c r="J299" s="92">
        <v>276695.99440000003</v>
      </c>
      <c r="K299" s="92">
        <v>39612.994400000003</v>
      </c>
      <c r="M299" s="50">
        <v>-7.8102390928999996E-2</v>
      </c>
      <c r="N299" s="51">
        <v>-0.21709194549999999</v>
      </c>
      <c r="O299" s="51">
        <v>-1.3084374534000001</v>
      </c>
      <c r="P299" s="51">
        <v>-8.2963533027000005E-2</v>
      </c>
      <c r="Q299" s="51">
        <v>-5.8129054391000003E-2</v>
      </c>
      <c r="R299" s="51">
        <f t="shared" si="52"/>
        <v>-8.2963533027000005E-2</v>
      </c>
      <c r="S299" s="52" t="str">
        <f t="shared" si="53"/>
        <v>-x-</v>
      </c>
      <c r="U299" s="50">
        <v>-3.8209641366999998</v>
      </c>
      <c r="V299" s="51">
        <v>2.0846032703000001</v>
      </c>
      <c r="W299" s="51">
        <v>0.68538075952999999</v>
      </c>
      <c r="X299" s="51">
        <v>-79.508297827000007</v>
      </c>
      <c r="Y299" s="51">
        <v>-78.096526784999995</v>
      </c>
      <c r="Z299" s="51">
        <f t="shared" si="54"/>
        <v>-3.8209641366999998</v>
      </c>
      <c r="AA299" s="52">
        <f t="shared" si="55"/>
        <v>1.3849920149150001</v>
      </c>
      <c r="AC299" s="56">
        <v>0.81753900294000004</v>
      </c>
      <c r="AD299" s="57">
        <v>0.82142520881000003</v>
      </c>
      <c r="AE299" s="57">
        <v>0.81058330725000005</v>
      </c>
      <c r="AF299" s="57">
        <v>0.85637049922999997</v>
      </c>
      <c r="AG299" s="57">
        <v>0.87038607982000005</v>
      </c>
      <c r="AH299" s="57">
        <f t="shared" si="56"/>
        <v>0.82142520881000003</v>
      </c>
      <c r="AI299" s="58">
        <f t="shared" si="57"/>
        <v>0.83526081960999998</v>
      </c>
      <c r="AK299" s="50">
        <v>-1.4328792151000001E-2</v>
      </c>
      <c r="AL299" s="51">
        <v>-1.5190263448999999E-2</v>
      </c>
      <c r="AM299" s="51">
        <v>-1.5170942476E-2</v>
      </c>
      <c r="AN299" s="51">
        <v>-1.0420397059000001E-2</v>
      </c>
      <c r="AO299" s="51">
        <v>-7.3011334661000002E-3</v>
      </c>
      <c r="AP299" s="51">
        <f t="shared" si="58"/>
        <v>-7.3011334661000002E-3</v>
      </c>
      <c r="AQ299" s="60">
        <f t="shared" si="59"/>
        <v>1</v>
      </c>
      <c r="AR299" s="52" t="str">
        <f t="shared" si="60"/>
        <v>-x-</v>
      </c>
      <c r="AT299" s="50">
        <v>3.1117989119E-2</v>
      </c>
      <c r="AU299" s="51">
        <v>3.3328084225999997E-2</v>
      </c>
      <c r="AV299" s="51">
        <v>3.1606515527000001E-2</v>
      </c>
      <c r="AW299" s="51">
        <v>2.4036806522E-2</v>
      </c>
      <c r="AX299" s="51">
        <v>1.6841578254000001E-2</v>
      </c>
      <c r="AY299" s="51">
        <f t="shared" si="61"/>
        <v>3.1117989119E-2</v>
      </c>
      <c r="AZ299" s="52">
        <f t="shared" si="62"/>
        <v>2.7386194729600001E-2</v>
      </c>
      <c r="BB299" s="64"/>
      <c r="BC299" s="65">
        <v>0.72614434276999995</v>
      </c>
      <c r="BD299" s="65">
        <v>0.68719998766000001</v>
      </c>
      <c r="BE299" s="65">
        <v>0.48599306486999999</v>
      </c>
      <c r="BF299" s="65">
        <v>0.34938067162000003</v>
      </c>
      <c r="BG299" s="65">
        <f t="shared" si="63"/>
        <v>0.58659652626500003</v>
      </c>
      <c r="BH299" s="66">
        <f t="shared" si="64"/>
        <v>0.56217951673</v>
      </c>
    </row>
    <row r="300" spans="2:60" ht="15.5" x14ac:dyDescent="0.35">
      <c r="B300" s="67" t="s">
        <v>356</v>
      </c>
      <c r="C300" s="89" t="s">
        <v>736</v>
      </c>
      <c r="D300" s="84" t="s">
        <v>1092</v>
      </c>
      <c r="E300" s="84" t="s">
        <v>1155</v>
      </c>
      <c r="F300" s="84" t="s">
        <v>1156</v>
      </c>
      <c r="G300" s="89" t="s">
        <v>9</v>
      </c>
      <c r="H300" s="89" t="s">
        <v>1277</v>
      </c>
      <c r="I300" s="89" t="s">
        <v>9</v>
      </c>
      <c r="J300" s="90"/>
      <c r="K300" s="90">
        <v>107332268.61</v>
      </c>
      <c r="M300" s="68">
        <v>8.3568377925000004</v>
      </c>
      <c r="N300" s="69">
        <v>13.394721659</v>
      </c>
      <c r="O300" s="69">
        <v>6.5855911528000002</v>
      </c>
      <c r="P300" s="69">
        <v>8.2917038866000006</v>
      </c>
      <c r="Q300" s="69">
        <v>6.9796399104000004</v>
      </c>
      <c r="R300" s="69">
        <f t="shared" si="52"/>
        <v>8.2917038866000006</v>
      </c>
      <c r="S300" s="70">
        <f t="shared" si="53"/>
        <v>8.72169888026</v>
      </c>
      <c r="U300" s="68"/>
      <c r="V300" s="69"/>
      <c r="W300" s="69"/>
      <c r="X300" s="69"/>
      <c r="Y300" s="69"/>
      <c r="Z300" s="69" t="str">
        <f t="shared" si="54"/>
        <v>-x-</v>
      </c>
      <c r="AA300" s="70" t="str">
        <f t="shared" si="55"/>
        <v>-x-</v>
      </c>
      <c r="AC300" s="71"/>
      <c r="AD300" s="72"/>
      <c r="AE300" s="72"/>
      <c r="AF300" s="72"/>
      <c r="AG300" s="72"/>
      <c r="AH300" s="72" t="str">
        <f t="shared" si="56"/>
        <v>-x-</v>
      </c>
      <c r="AI300" s="73" t="str">
        <f t="shared" si="57"/>
        <v>-x-</v>
      </c>
      <c r="AK300" s="68">
        <v>1.2772470511</v>
      </c>
      <c r="AL300" s="69">
        <v>1.3965717147000001</v>
      </c>
      <c r="AM300" s="69">
        <v>0.97906416612000002</v>
      </c>
      <c r="AN300" s="69">
        <v>1.3302054111999999</v>
      </c>
      <c r="AO300" s="69">
        <v>1.0963635071</v>
      </c>
      <c r="AP300" s="69">
        <f t="shared" si="58"/>
        <v>1.3965717147000001</v>
      </c>
      <c r="AQ300" s="74">
        <f t="shared" si="59"/>
        <v>0.78503917526033506</v>
      </c>
      <c r="AR300" s="70">
        <f t="shared" si="60"/>
        <v>1.215890370044</v>
      </c>
      <c r="AT300" s="68"/>
      <c r="AU300" s="69"/>
      <c r="AV300" s="69"/>
      <c r="AW300" s="69"/>
      <c r="AX300" s="69"/>
      <c r="AY300" s="69" t="str">
        <f t="shared" si="61"/>
        <v>-x-</v>
      </c>
      <c r="AZ300" s="70" t="str">
        <f t="shared" si="62"/>
        <v>-x-</v>
      </c>
      <c r="BB300" s="75">
        <v>1.1599044343</v>
      </c>
      <c r="BC300" s="76">
        <v>1.0545389396</v>
      </c>
      <c r="BD300" s="76">
        <v>1.0522288876999999</v>
      </c>
      <c r="BE300" s="76">
        <v>1.1568001897</v>
      </c>
      <c r="BF300" s="76">
        <v>1.0774013011000001</v>
      </c>
      <c r="BG300" s="76">
        <f t="shared" si="63"/>
        <v>1.0774013011000001</v>
      </c>
      <c r="BH300" s="77">
        <f t="shared" si="64"/>
        <v>1.1001747504800001</v>
      </c>
    </row>
    <row r="301" spans="2:60" ht="15.5" x14ac:dyDescent="0.35">
      <c r="B301" s="46" t="s">
        <v>357</v>
      </c>
      <c r="C301" s="91" t="s">
        <v>737</v>
      </c>
      <c r="D301" s="85" t="s">
        <v>1093</v>
      </c>
      <c r="E301" s="85" t="s">
        <v>1155</v>
      </c>
      <c r="F301" s="85" t="s">
        <v>1156</v>
      </c>
      <c r="G301" s="91" t="s">
        <v>1198</v>
      </c>
      <c r="H301" s="91" t="s">
        <v>1281</v>
      </c>
      <c r="I301" s="91" t="s">
        <v>432</v>
      </c>
      <c r="J301" s="92"/>
      <c r="K301" s="92">
        <v>10030.39624</v>
      </c>
      <c r="M301" s="50">
        <v>7.3782016300000004</v>
      </c>
      <c r="N301" s="51">
        <v>-0.64114669962000004</v>
      </c>
      <c r="O301" s="51">
        <v>-0.13794789916</v>
      </c>
      <c r="P301" s="51">
        <v>-8.9235047269000001E-2</v>
      </c>
      <c r="Q301" s="51"/>
      <c r="R301" s="51">
        <f t="shared" si="52"/>
        <v>-0.1135914732145</v>
      </c>
      <c r="S301" s="52">
        <f t="shared" si="53"/>
        <v>7.3782016300000004</v>
      </c>
      <c r="U301" s="50">
        <v>5.2859367685</v>
      </c>
      <c r="V301" s="51">
        <v>-4.8336640701000002</v>
      </c>
      <c r="W301" s="51">
        <v>-2.7094230715999998</v>
      </c>
      <c r="X301" s="51">
        <v>-2.5532004120999998</v>
      </c>
      <c r="Y301" s="51"/>
      <c r="Z301" s="51">
        <f t="shared" si="54"/>
        <v>-2.6313117418499998</v>
      </c>
      <c r="AA301" s="52">
        <f t="shared" si="55"/>
        <v>5.2859367685</v>
      </c>
      <c r="AC301" s="56">
        <v>0.74224157618999997</v>
      </c>
      <c r="AD301" s="57">
        <v>0.70413739250999996</v>
      </c>
      <c r="AE301" s="57">
        <v>0.88742780598000004</v>
      </c>
      <c r="AF301" s="57">
        <v>0.94100848297999995</v>
      </c>
      <c r="AG301" s="57"/>
      <c r="AH301" s="57">
        <f t="shared" si="56"/>
        <v>0.81483469108499995</v>
      </c>
      <c r="AI301" s="58">
        <f t="shared" si="57"/>
        <v>0.81870381441500006</v>
      </c>
      <c r="AK301" s="50">
        <v>0.14655969166999999</v>
      </c>
      <c r="AL301" s="51">
        <v>0.27983310303999998</v>
      </c>
      <c r="AM301" s="51">
        <v>0.22461302685000001</v>
      </c>
      <c r="AN301" s="51">
        <v>0.14529655174</v>
      </c>
      <c r="AO301" s="51"/>
      <c r="AP301" s="51">
        <f t="shared" si="58"/>
        <v>0.27983310303999998</v>
      </c>
      <c r="AQ301" s="60">
        <f t="shared" si="59"/>
        <v>0</v>
      </c>
      <c r="AR301" s="52">
        <f t="shared" si="60"/>
        <v>0.19907559332499999</v>
      </c>
      <c r="AT301" s="50">
        <v>0.1113245928</v>
      </c>
      <c r="AU301" s="51">
        <v>0.60633284017</v>
      </c>
      <c r="AV301" s="51">
        <v>0.6261377964</v>
      </c>
      <c r="AW301" s="51">
        <v>0.40503288705000001</v>
      </c>
      <c r="AX301" s="51"/>
      <c r="AY301" s="51">
        <f t="shared" si="61"/>
        <v>0.50568286361000003</v>
      </c>
      <c r="AZ301" s="52">
        <f t="shared" si="62"/>
        <v>0.43720702910499998</v>
      </c>
      <c r="BB301" s="64">
        <v>0.70840108687000003</v>
      </c>
      <c r="BC301" s="65">
        <v>1.1296338460999999</v>
      </c>
      <c r="BD301" s="65">
        <v>1.166715548</v>
      </c>
      <c r="BE301" s="65">
        <v>1.4764825422000001</v>
      </c>
      <c r="BF301" s="65">
        <v>1.4254053974000001</v>
      </c>
      <c r="BG301" s="65">
        <f t="shared" si="63"/>
        <v>1.166715548</v>
      </c>
      <c r="BH301" s="66">
        <f t="shared" si="64"/>
        <v>1.1813276841139999</v>
      </c>
    </row>
    <row r="302" spans="2:60" ht="15.5" x14ac:dyDescent="0.35">
      <c r="B302" s="67" t="s">
        <v>358</v>
      </c>
      <c r="C302" s="89" t="s">
        <v>738</v>
      </c>
      <c r="D302" s="84" t="s">
        <v>1094</v>
      </c>
      <c r="E302" s="84" t="s">
        <v>1155</v>
      </c>
      <c r="F302" s="84" t="s">
        <v>1156</v>
      </c>
      <c r="G302" s="89" t="s">
        <v>1166</v>
      </c>
      <c r="H302" s="89" t="s">
        <v>420</v>
      </c>
      <c r="I302" s="89" t="s">
        <v>8</v>
      </c>
      <c r="J302" s="90">
        <v>1262742.2</v>
      </c>
      <c r="K302" s="90">
        <v>835149.2</v>
      </c>
      <c r="M302" s="68">
        <v>-12.853651297000001</v>
      </c>
      <c r="N302" s="69">
        <v>5.1346312784999997</v>
      </c>
      <c r="O302" s="69">
        <v>-33.884526786000002</v>
      </c>
      <c r="P302" s="69">
        <v>-12.38890623</v>
      </c>
      <c r="Q302" s="69">
        <v>-12.984783269999999</v>
      </c>
      <c r="R302" s="69">
        <f t="shared" si="52"/>
        <v>-12.853651297000001</v>
      </c>
      <c r="S302" s="70">
        <f t="shared" si="53"/>
        <v>5.1346312784999997</v>
      </c>
      <c r="U302" s="68">
        <v>13.206393567999999</v>
      </c>
      <c r="V302" s="69">
        <v>4.5979213987999996</v>
      </c>
      <c r="W302" s="69">
        <v>13.808210404</v>
      </c>
      <c r="X302" s="69">
        <v>9.3145548184999996</v>
      </c>
      <c r="Y302" s="69">
        <v>9.6061086936999995</v>
      </c>
      <c r="Z302" s="69">
        <f t="shared" si="54"/>
        <v>9.6061086936999995</v>
      </c>
      <c r="AA302" s="70">
        <f t="shared" si="55"/>
        <v>10.1066377766</v>
      </c>
      <c r="AC302" s="71">
        <v>0.65334343559999997</v>
      </c>
      <c r="AD302" s="72">
        <v>0.4977257303</v>
      </c>
      <c r="AE302" s="72">
        <v>0.51182524287999998</v>
      </c>
      <c r="AF302" s="72">
        <v>0.5628411176</v>
      </c>
      <c r="AG302" s="72">
        <v>0.55125035853000004</v>
      </c>
      <c r="AH302" s="72">
        <f t="shared" si="56"/>
        <v>0.55125035853000004</v>
      </c>
      <c r="AI302" s="73">
        <f t="shared" si="57"/>
        <v>0.55539717698200008</v>
      </c>
      <c r="AK302" s="68">
        <v>0.69869651169000002</v>
      </c>
      <c r="AL302" s="69">
        <v>0.91815866645999999</v>
      </c>
      <c r="AM302" s="69">
        <v>0.71847921775000001</v>
      </c>
      <c r="AN302" s="69">
        <v>0.74593051296000001</v>
      </c>
      <c r="AO302" s="69">
        <v>0.78180800353000002</v>
      </c>
      <c r="AP302" s="69">
        <f t="shared" si="58"/>
        <v>0.91815866645999999</v>
      </c>
      <c r="AQ302" s="74">
        <f t="shared" si="59"/>
        <v>0.85149553349454754</v>
      </c>
      <c r="AR302" s="70">
        <f t="shared" si="60"/>
        <v>0.77261458247799997</v>
      </c>
      <c r="AT302" s="68">
        <v>2.6777731011000001</v>
      </c>
      <c r="AU302" s="69">
        <v>1.1193668269999999</v>
      </c>
      <c r="AV302" s="69">
        <v>2.1797406676</v>
      </c>
      <c r="AW302" s="69">
        <v>2.6595970983999999</v>
      </c>
      <c r="AX302" s="69">
        <v>2.7875174183000002</v>
      </c>
      <c r="AY302" s="69">
        <f t="shared" si="61"/>
        <v>2.6595970983999999</v>
      </c>
      <c r="AZ302" s="70">
        <f t="shared" si="62"/>
        <v>2.2847990224800001</v>
      </c>
      <c r="BB302" s="75">
        <v>0.80955270992999995</v>
      </c>
      <c r="BC302" s="76">
        <v>0.90279596862</v>
      </c>
      <c r="BD302" s="76">
        <v>0.87080677776000004</v>
      </c>
      <c r="BE302" s="76">
        <v>0.95572269006999999</v>
      </c>
      <c r="BF302" s="76">
        <v>0.80455773775999995</v>
      </c>
      <c r="BG302" s="76">
        <f t="shared" si="63"/>
        <v>0.87080677776000004</v>
      </c>
      <c r="BH302" s="77">
        <f t="shared" si="64"/>
        <v>0.86868717682800001</v>
      </c>
    </row>
    <row r="303" spans="2:60" ht="15.5" x14ac:dyDescent="0.35">
      <c r="B303" s="46" t="s">
        <v>359</v>
      </c>
      <c r="C303" s="91" t="s">
        <v>739</v>
      </c>
      <c r="D303" s="85" t="s">
        <v>1095</v>
      </c>
      <c r="E303" s="85" t="s">
        <v>1155</v>
      </c>
      <c r="F303" s="85" t="s">
        <v>1156</v>
      </c>
      <c r="G303" s="91" t="s">
        <v>1213</v>
      </c>
      <c r="H303" s="91" t="s">
        <v>420</v>
      </c>
      <c r="I303" s="91" t="s">
        <v>454</v>
      </c>
      <c r="J303" s="92">
        <v>13580415.83</v>
      </c>
      <c r="K303" s="92">
        <v>5473481.8306</v>
      </c>
      <c r="M303" s="50">
        <v>8.4328627077</v>
      </c>
      <c r="N303" s="51">
        <v>10.143387862999999</v>
      </c>
      <c r="O303" s="51">
        <v>7.3342217414000004</v>
      </c>
      <c r="P303" s="51">
        <v>6.4741265448999998</v>
      </c>
      <c r="Q303" s="51">
        <v>7.2020375982999996</v>
      </c>
      <c r="R303" s="51">
        <f t="shared" si="52"/>
        <v>7.3342217414000004</v>
      </c>
      <c r="S303" s="52">
        <f t="shared" si="53"/>
        <v>7.9173272910600003</v>
      </c>
      <c r="U303" s="50">
        <v>5.0679036927999999</v>
      </c>
      <c r="V303" s="51">
        <v>6.5110375983999997</v>
      </c>
      <c r="W303" s="51">
        <v>4.3741061825000003</v>
      </c>
      <c r="X303" s="51">
        <v>5.5129892666</v>
      </c>
      <c r="Y303" s="51">
        <v>5.7471005456000004</v>
      </c>
      <c r="Z303" s="51">
        <f t="shared" si="54"/>
        <v>5.5129892666</v>
      </c>
      <c r="AA303" s="52">
        <f t="shared" si="55"/>
        <v>5.4426274571799995</v>
      </c>
      <c r="AC303" s="56">
        <v>0.51425276484000004</v>
      </c>
      <c r="AD303" s="57">
        <v>0.48427886847000001</v>
      </c>
      <c r="AE303" s="57">
        <v>0.59560785006000005</v>
      </c>
      <c r="AF303" s="57">
        <v>0.69866567074999997</v>
      </c>
      <c r="AG303" s="57">
        <v>0.67577044474000003</v>
      </c>
      <c r="AH303" s="57">
        <f t="shared" si="56"/>
        <v>0.59560785006000005</v>
      </c>
      <c r="AI303" s="58">
        <f t="shared" si="57"/>
        <v>0.59371511977200009</v>
      </c>
      <c r="AK303" s="50">
        <v>1.5868549206</v>
      </c>
      <c r="AL303" s="51">
        <v>1.5668121267999999</v>
      </c>
      <c r="AM303" s="51">
        <v>1.1792076994</v>
      </c>
      <c r="AN303" s="51">
        <v>0.67413805954999995</v>
      </c>
      <c r="AO303" s="51">
        <v>0.74993400539999999</v>
      </c>
      <c r="AP303" s="51">
        <f t="shared" si="58"/>
        <v>1.5868549206</v>
      </c>
      <c r="AQ303" s="60">
        <f t="shared" si="59"/>
        <v>0.47259141063534982</v>
      </c>
      <c r="AR303" s="52">
        <f t="shared" si="60"/>
        <v>1.15138936235</v>
      </c>
      <c r="AT303" s="50">
        <v>1.4590041445999999</v>
      </c>
      <c r="AU303" s="51">
        <v>1.6155216673999999</v>
      </c>
      <c r="AV303" s="51">
        <v>1.0085646210000001</v>
      </c>
      <c r="AW303" s="51">
        <v>0.71826936191000001</v>
      </c>
      <c r="AX303" s="51">
        <v>0.79902716054</v>
      </c>
      <c r="AY303" s="51">
        <f t="shared" si="61"/>
        <v>1.0085646210000001</v>
      </c>
      <c r="AZ303" s="52">
        <f t="shared" si="62"/>
        <v>1.1200773910900002</v>
      </c>
      <c r="BB303" s="64">
        <v>1.0072679022</v>
      </c>
      <c r="BC303" s="65">
        <v>0.95687125302999998</v>
      </c>
      <c r="BD303" s="65">
        <v>0.93635865802999996</v>
      </c>
      <c r="BE303" s="65">
        <v>0.12434151823</v>
      </c>
      <c r="BF303" s="65">
        <v>0.18186486407999999</v>
      </c>
      <c r="BG303" s="65">
        <f t="shared" si="63"/>
        <v>0.93635865802999996</v>
      </c>
      <c r="BH303" s="66">
        <f t="shared" si="64"/>
        <v>0.64134083911399997</v>
      </c>
    </row>
    <row r="304" spans="2:60" ht="15.5" x14ac:dyDescent="0.35">
      <c r="B304" s="67" t="s">
        <v>360</v>
      </c>
      <c r="C304" s="89" t="s">
        <v>740</v>
      </c>
      <c r="D304" s="84" t="s">
        <v>1096</v>
      </c>
      <c r="E304" s="84" t="s">
        <v>1155</v>
      </c>
      <c r="F304" s="84" t="s">
        <v>1156</v>
      </c>
      <c r="G304" s="89" t="s">
        <v>1218</v>
      </c>
      <c r="H304" s="89" t="s">
        <v>1286</v>
      </c>
      <c r="I304" s="89" t="s">
        <v>1293</v>
      </c>
      <c r="J304" s="90">
        <v>1731852.5654</v>
      </c>
      <c r="K304" s="90">
        <v>1864778.5654</v>
      </c>
      <c r="M304" s="68">
        <v>6.2297267853999996</v>
      </c>
      <c r="N304" s="69">
        <v>9.0584712079000003</v>
      </c>
      <c r="O304" s="69">
        <v>8.0020943428999995</v>
      </c>
      <c r="P304" s="69">
        <v>6.2365959140999996</v>
      </c>
      <c r="Q304" s="69">
        <v>6.4588904219999996</v>
      </c>
      <c r="R304" s="69">
        <f t="shared" si="52"/>
        <v>6.4588904219999996</v>
      </c>
      <c r="S304" s="70">
        <f t="shared" si="53"/>
        <v>7.1971557344599999</v>
      </c>
      <c r="U304" s="68">
        <v>4.2681664805999997</v>
      </c>
      <c r="V304" s="69">
        <v>6.4341022700000003</v>
      </c>
      <c r="W304" s="69">
        <v>5.5203912721000004</v>
      </c>
      <c r="X304" s="69">
        <v>5.1083995930999997</v>
      </c>
      <c r="Y304" s="69">
        <v>5.3049944261000004</v>
      </c>
      <c r="Z304" s="69">
        <f t="shared" si="54"/>
        <v>5.3049944261000004</v>
      </c>
      <c r="AA304" s="70">
        <f t="shared" si="55"/>
        <v>5.3272108083800003</v>
      </c>
      <c r="AC304" s="71">
        <v>0.33287445637000002</v>
      </c>
      <c r="AD304" s="72">
        <v>0.21400423354000001</v>
      </c>
      <c r="AE304" s="72">
        <v>0.26831975086999998</v>
      </c>
      <c r="AF304" s="72">
        <v>0.35965271641000002</v>
      </c>
      <c r="AG304" s="72">
        <v>0.35162708845000001</v>
      </c>
      <c r="AH304" s="72">
        <f t="shared" si="56"/>
        <v>0.33287445637000002</v>
      </c>
      <c r="AI304" s="73">
        <f t="shared" si="57"/>
        <v>0.305295649128</v>
      </c>
      <c r="AK304" s="68">
        <v>1.5088276293</v>
      </c>
      <c r="AL304" s="69">
        <v>1.9399565034999999</v>
      </c>
      <c r="AM304" s="69">
        <v>1.4344859291000001</v>
      </c>
      <c r="AN304" s="69">
        <v>1.2009212043999999</v>
      </c>
      <c r="AO304" s="69">
        <v>1.2437263166000001</v>
      </c>
      <c r="AP304" s="69">
        <f t="shared" si="58"/>
        <v>1.9399565034999999</v>
      </c>
      <c r="AQ304" s="74">
        <f t="shared" si="59"/>
        <v>0.64111041374180999</v>
      </c>
      <c r="AR304" s="70">
        <f t="shared" si="60"/>
        <v>1.4655835165800002</v>
      </c>
      <c r="AT304" s="68">
        <v>0.80357254251999999</v>
      </c>
      <c r="AU304" s="69">
        <v>1.30746922</v>
      </c>
      <c r="AV304" s="69">
        <v>1.0498655530000001</v>
      </c>
      <c r="AW304" s="69">
        <v>0.92972005082999998</v>
      </c>
      <c r="AX304" s="69">
        <v>0.96285858729999996</v>
      </c>
      <c r="AY304" s="69">
        <f t="shared" si="61"/>
        <v>0.96285858729999996</v>
      </c>
      <c r="AZ304" s="70">
        <f t="shared" si="62"/>
        <v>1.01069719073</v>
      </c>
      <c r="BB304" s="75">
        <v>1.0994601019000001</v>
      </c>
      <c r="BC304" s="76">
        <v>1.0659836232</v>
      </c>
      <c r="BD304" s="76">
        <v>1.0988155713000001</v>
      </c>
      <c r="BE304" s="76">
        <v>0.61356517710000003</v>
      </c>
      <c r="BF304" s="76">
        <v>0.55863817743999999</v>
      </c>
      <c r="BG304" s="76">
        <f t="shared" si="63"/>
        <v>1.0659836232</v>
      </c>
      <c r="BH304" s="77">
        <f t="shared" si="64"/>
        <v>0.88729253018800003</v>
      </c>
    </row>
    <row r="305" spans="2:60" ht="15.5" x14ac:dyDescent="0.35">
      <c r="B305" s="46" t="s">
        <v>361</v>
      </c>
      <c r="C305" s="91" t="s">
        <v>741</v>
      </c>
      <c r="D305" s="85" t="s">
        <v>1097</v>
      </c>
      <c r="E305" s="85" t="s">
        <v>1155</v>
      </c>
      <c r="F305" s="85" t="s">
        <v>1156</v>
      </c>
      <c r="G305" s="91" t="s">
        <v>455</v>
      </c>
      <c r="H305" s="91" t="s">
        <v>1284</v>
      </c>
      <c r="I305" s="91" t="s">
        <v>428</v>
      </c>
      <c r="J305" s="92">
        <v>1473984.2368999999</v>
      </c>
      <c r="K305" s="92">
        <v>812759.23693000001</v>
      </c>
      <c r="M305" s="50">
        <v>-3.9825980270999999</v>
      </c>
      <c r="N305" s="51">
        <v>-8.8089150975999994E-2</v>
      </c>
      <c r="O305" s="51">
        <v>-4.6885415733000001E-2</v>
      </c>
      <c r="P305" s="51">
        <v>-1.3826664472000001E-2</v>
      </c>
      <c r="Q305" s="51">
        <v>-6.8085847779999998E-4</v>
      </c>
      <c r="R305" s="51">
        <f t="shared" si="52"/>
        <v>-4.6885415733000001E-2</v>
      </c>
      <c r="S305" s="52" t="str">
        <f t="shared" si="53"/>
        <v>-x-</v>
      </c>
      <c r="U305" s="50">
        <v>5.4589393392999996</v>
      </c>
      <c r="V305" s="51">
        <v>-1.4868373647999999</v>
      </c>
      <c r="W305" s="51">
        <v>-0.93795530213</v>
      </c>
      <c r="X305" s="51">
        <v>-1.1406186367</v>
      </c>
      <c r="Y305" s="51">
        <v>-2.4265271924</v>
      </c>
      <c r="Z305" s="51">
        <f t="shared" si="54"/>
        <v>-1.1406186367</v>
      </c>
      <c r="AA305" s="52">
        <f t="shared" si="55"/>
        <v>5.4589393392999996</v>
      </c>
      <c r="AC305" s="56">
        <v>0.67347819000999998</v>
      </c>
      <c r="AD305" s="57">
        <v>0.84292360446000003</v>
      </c>
      <c r="AE305" s="57">
        <v>0.94621845508000002</v>
      </c>
      <c r="AF305" s="57">
        <v>0.96312930820999998</v>
      </c>
      <c r="AG305" s="57">
        <v>0.50418328604999996</v>
      </c>
      <c r="AH305" s="57">
        <f t="shared" si="56"/>
        <v>0.84292360446000003</v>
      </c>
      <c r="AI305" s="58">
        <f t="shared" si="57"/>
        <v>0.78598656876200002</v>
      </c>
      <c r="AK305" s="50">
        <v>0.85581096274000001</v>
      </c>
      <c r="AL305" s="51">
        <v>1.137219008</v>
      </c>
      <c r="AM305" s="51">
        <v>-7.5480822838999997E-2</v>
      </c>
      <c r="AN305" s="51">
        <v>-2.2824769618E-2</v>
      </c>
      <c r="AO305" s="51">
        <v>-1.1239469886999999E-3</v>
      </c>
      <c r="AP305" s="51">
        <f t="shared" si="58"/>
        <v>1.137219008</v>
      </c>
      <c r="AQ305" s="60">
        <f t="shared" si="59"/>
        <v>-9.8832940778633208E-4</v>
      </c>
      <c r="AR305" s="52">
        <f t="shared" si="60"/>
        <v>0.99651498536999994</v>
      </c>
      <c r="AT305" s="50">
        <v>0.23589358244</v>
      </c>
      <c r="AU305" s="51">
        <v>9.7253726991999995E-2</v>
      </c>
      <c r="AV305" s="51">
        <v>6.6715217169999994E-2</v>
      </c>
      <c r="AW305" s="51">
        <v>1.4690299251999999E-2</v>
      </c>
      <c r="AX305" s="51">
        <v>7.2338594802999999E-4</v>
      </c>
      <c r="AY305" s="51">
        <f t="shared" si="61"/>
        <v>6.6715217169999994E-2</v>
      </c>
      <c r="AZ305" s="52">
        <f t="shared" si="62"/>
        <v>8.3055242360405998E-2</v>
      </c>
      <c r="BB305" s="64"/>
      <c r="BC305" s="65"/>
      <c r="BD305" s="65"/>
      <c r="BE305" s="65">
        <v>1.3020026008000001</v>
      </c>
      <c r="BF305" s="65">
        <v>0.80598107363000004</v>
      </c>
      <c r="BG305" s="65">
        <f t="shared" si="63"/>
        <v>1.0539918372150001</v>
      </c>
      <c r="BH305" s="66">
        <f t="shared" si="64"/>
        <v>1.0539918372150001</v>
      </c>
    </row>
    <row r="306" spans="2:60" ht="15.5" x14ac:dyDescent="0.35">
      <c r="B306" s="67" t="s">
        <v>362</v>
      </c>
      <c r="C306" s="89" t="s">
        <v>742</v>
      </c>
      <c r="D306" s="84" t="s">
        <v>1098</v>
      </c>
      <c r="E306" s="84" t="s">
        <v>1155</v>
      </c>
      <c r="F306" s="84" t="s">
        <v>1156</v>
      </c>
      <c r="G306" s="89" t="s">
        <v>1172</v>
      </c>
      <c r="H306" s="89" t="s">
        <v>420</v>
      </c>
      <c r="I306" s="89" t="s">
        <v>23</v>
      </c>
      <c r="J306" s="90">
        <v>2126254.7447000002</v>
      </c>
      <c r="K306" s="90">
        <v>1671751.7446999999</v>
      </c>
      <c r="M306" s="68">
        <v>-2.5873826032</v>
      </c>
      <c r="N306" s="69">
        <v>-35.968877962999997</v>
      </c>
      <c r="O306" s="69">
        <v>-495.3068389</v>
      </c>
      <c r="P306" s="69">
        <v>5.8240128369999997</v>
      </c>
      <c r="Q306" s="69">
        <v>7.7693042938000003</v>
      </c>
      <c r="R306" s="69">
        <f t="shared" si="52"/>
        <v>-2.5873826032</v>
      </c>
      <c r="S306" s="70">
        <f t="shared" si="53"/>
        <v>6.7966585653999996</v>
      </c>
      <c r="U306" s="68">
        <v>5.7792644390000003</v>
      </c>
      <c r="V306" s="69">
        <v>3.6256192249999999</v>
      </c>
      <c r="W306" s="69">
        <v>2.5216542506000001</v>
      </c>
      <c r="X306" s="69">
        <v>2.5514361032999999</v>
      </c>
      <c r="Y306" s="69">
        <v>3.1768288777000002</v>
      </c>
      <c r="Z306" s="69">
        <f t="shared" si="54"/>
        <v>3.1768288777000002</v>
      </c>
      <c r="AA306" s="70">
        <f t="shared" si="55"/>
        <v>3.5309605791199998</v>
      </c>
      <c r="AC306" s="71">
        <v>0.57176891846</v>
      </c>
      <c r="AD306" s="72">
        <v>0.45863309017999998</v>
      </c>
      <c r="AE306" s="72">
        <v>0.62858788578000002</v>
      </c>
      <c r="AF306" s="72">
        <v>0.36374446337999999</v>
      </c>
      <c r="AG306" s="72">
        <v>0.29999119691999998</v>
      </c>
      <c r="AH306" s="72">
        <f t="shared" si="56"/>
        <v>0.45863309017999998</v>
      </c>
      <c r="AI306" s="73">
        <f t="shared" si="57"/>
        <v>0.46454511094399997</v>
      </c>
      <c r="AK306" s="68">
        <v>0.46354909671</v>
      </c>
      <c r="AL306" s="69">
        <v>0.83399921916999997</v>
      </c>
      <c r="AM306" s="69">
        <v>0.47150181552999998</v>
      </c>
      <c r="AN306" s="69">
        <v>0.93321954716</v>
      </c>
      <c r="AO306" s="69">
        <v>1.2449262798</v>
      </c>
      <c r="AP306" s="69">
        <f t="shared" si="58"/>
        <v>1.2449262798</v>
      </c>
      <c r="AQ306" s="74">
        <f t="shared" si="59"/>
        <v>1</v>
      </c>
      <c r="AR306" s="70">
        <f t="shared" si="60"/>
        <v>0.7894391916739999</v>
      </c>
      <c r="AT306" s="68">
        <v>0.34287843868000001</v>
      </c>
      <c r="AU306" s="69">
        <v>0.55092712987000003</v>
      </c>
      <c r="AV306" s="69">
        <v>0.29048143179000002</v>
      </c>
      <c r="AW306" s="69">
        <v>0.56343810067</v>
      </c>
      <c r="AX306" s="69">
        <v>0.75163331149000001</v>
      </c>
      <c r="AY306" s="69">
        <f t="shared" si="61"/>
        <v>0.55092712987000003</v>
      </c>
      <c r="AZ306" s="70">
        <f t="shared" si="62"/>
        <v>0.49987168250000008</v>
      </c>
      <c r="BB306" s="75">
        <v>1.3083723871999999</v>
      </c>
      <c r="BC306" s="76">
        <v>1.4905446017999999</v>
      </c>
      <c r="BD306" s="76">
        <v>1.4808875883999999</v>
      </c>
      <c r="BE306" s="76">
        <v>2.0973320357</v>
      </c>
      <c r="BF306" s="76">
        <v>2.0743879511999999</v>
      </c>
      <c r="BG306" s="76">
        <f t="shared" si="63"/>
        <v>1.4905446017999999</v>
      </c>
      <c r="BH306" s="77">
        <f t="shared" si="64"/>
        <v>1.6903049128599998</v>
      </c>
    </row>
    <row r="307" spans="2:60" ht="15.5" x14ac:dyDescent="0.35">
      <c r="B307" s="46" t="s">
        <v>363</v>
      </c>
      <c r="C307" s="91" t="s">
        <v>743</v>
      </c>
      <c r="D307" s="85" t="s">
        <v>1099</v>
      </c>
      <c r="E307" s="85" t="s">
        <v>1155</v>
      </c>
      <c r="F307" s="85" t="s">
        <v>1156</v>
      </c>
      <c r="G307" s="91" t="s">
        <v>1159</v>
      </c>
      <c r="H307" s="91" t="s">
        <v>1278</v>
      </c>
      <c r="I307" s="91" t="s">
        <v>26</v>
      </c>
      <c r="J307" s="92">
        <v>48783752.197999999</v>
      </c>
      <c r="K307" s="92">
        <v>8062651.1978000002</v>
      </c>
      <c r="M307" s="50">
        <v>12.452464567</v>
      </c>
      <c r="N307" s="51">
        <v>-81.931223791999997</v>
      </c>
      <c r="O307" s="51">
        <v>-4.5331280117999997</v>
      </c>
      <c r="P307" s="51">
        <v>-5.9206121763999997</v>
      </c>
      <c r="Q307" s="51">
        <v>-4.0265460887</v>
      </c>
      <c r="R307" s="51">
        <f t="shared" si="52"/>
        <v>-4.5331280117999997</v>
      </c>
      <c r="S307" s="52">
        <f t="shared" si="53"/>
        <v>12.452464567</v>
      </c>
      <c r="U307" s="50">
        <v>4.6669449785000001</v>
      </c>
      <c r="V307" s="51">
        <v>6.4832752928000001</v>
      </c>
      <c r="W307" s="51">
        <v>5.9083669806000003</v>
      </c>
      <c r="X307" s="51">
        <v>5.8632215083999997</v>
      </c>
      <c r="Y307" s="51">
        <v>5.4402745172999998</v>
      </c>
      <c r="Z307" s="51">
        <f t="shared" si="54"/>
        <v>5.8632215083999997</v>
      </c>
      <c r="AA307" s="52">
        <f t="shared" si="55"/>
        <v>5.6724166555200002</v>
      </c>
      <c r="AC307" s="56">
        <v>0.67956195683999998</v>
      </c>
      <c r="AD307" s="57">
        <v>0.63244076047999997</v>
      </c>
      <c r="AE307" s="57">
        <v>0.82888814654999998</v>
      </c>
      <c r="AF307" s="57">
        <v>0.81699117679</v>
      </c>
      <c r="AG307" s="57">
        <v>0.86779764547000005</v>
      </c>
      <c r="AH307" s="57">
        <f t="shared" si="56"/>
        <v>0.81699117679</v>
      </c>
      <c r="AI307" s="58">
        <f t="shared" si="57"/>
        <v>0.76513593722600004</v>
      </c>
      <c r="AK307" s="50">
        <v>0.99000485384000003</v>
      </c>
      <c r="AL307" s="51">
        <v>1.489714368</v>
      </c>
      <c r="AM307" s="51">
        <v>0.95744218163000006</v>
      </c>
      <c r="AN307" s="51">
        <v>0.92072270607999995</v>
      </c>
      <c r="AO307" s="51">
        <v>0.62617383143000005</v>
      </c>
      <c r="AP307" s="51">
        <f t="shared" si="58"/>
        <v>1.489714368</v>
      </c>
      <c r="AQ307" s="60">
        <f t="shared" si="59"/>
        <v>0.42033147083803923</v>
      </c>
      <c r="AR307" s="52">
        <f t="shared" si="60"/>
        <v>0.99681158819600013</v>
      </c>
      <c r="AT307" s="50">
        <v>0.43622525447999999</v>
      </c>
      <c r="AU307" s="51">
        <v>0.57377163797999997</v>
      </c>
      <c r="AV307" s="51">
        <v>0.26893741064999999</v>
      </c>
      <c r="AW307" s="51">
        <v>0.26463891639999998</v>
      </c>
      <c r="AX307" s="51">
        <v>0.17997814447999999</v>
      </c>
      <c r="AY307" s="51">
        <f t="shared" si="61"/>
        <v>0.26893741064999999</v>
      </c>
      <c r="AZ307" s="52">
        <f t="shared" si="62"/>
        <v>0.34471027279799998</v>
      </c>
      <c r="BB307" s="64">
        <v>1.3129333046</v>
      </c>
      <c r="BC307" s="65">
        <v>1.4077095445000001</v>
      </c>
      <c r="BD307" s="65">
        <v>1.4461060970999999</v>
      </c>
      <c r="BE307" s="65">
        <v>1.4211525687</v>
      </c>
      <c r="BF307" s="65">
        <v>1.4437195895999999</v>
      </c>
      <c r="BG307" s="65">
        <f t="shared" si="63"/>
        <v>1.4211525687</v>
      </c>
      <c r="BH307" s="66">
        <f t="shared" si="64"/>
        <v>1.4063242209</v>
      </c>
    </row>
    <row r="308" spans="2:60" ht="15.5" x14ac:dyDescent="0.35">
      <c r="B308" s="67" t="s">
        <v>364</v>
      </c>
      <c r="C308" s="89" t="s">
        <v>744</v>
      </c>
      <c r="D308" s="84" t="s">
        <v>1100</v>
      </c>
      <c r="E308" s="84" t="s">
        <v>1155</v>
      </c>
      <c r="F308" s="84" t="s">
        <v>1156</v>
      </c>
      <c r="G308" s="89" t="s">
        <v>455</v>
      </c>
      <c r="H308" s="89" t="s">
        <v>1284</v>
      </c>
      <c r="I308" s="89" t="s">
        <v>453</v>
      </c>
      <c r="J308" s="90">
        <v>52308011.895000003</v>
      </c>
      <c r="K308" s="90">
        <v>4588075.8953</v>
      </c>
      <c r="M308" s="68">
        <v>11.584108792</v>
      </c>
      <c r="N308" s="69">
        <v>-16.074372972999999</v>
      </c>
      <c r="O308" s="69">
        <v>-15.202687439</v>
      </c>
      <c r="P308" s="69">
        <v>112.43961988</v>
      </c>
      <c r="Q308" s="69">
        <v>116.44758321</v>
      </c>
      <c r="R308" s="69">
        <f t="shared" si="52"/>
        <v>11.584108792</v>
      </c>
      <c r="S308" s="70">
        <f t="shared" si="53"/>
        <v>11.584108792</v>
      </c>
      <c r="U308" s="68">
        <v>5.0502927529999999</v>
      </c>
      <c r="V308" s="69">
        <v>5.4779248619000001</v>
      </c>
      <c r="W308" s="69">
        <v>4.6087932448000002</v>
      </c>
      <c r="X308" s="69">
        <v>3.9954681384000001</v>
      </c>
      <c r="Y308" s="69">
        <v>4.0075667739999998</v>
      </c>
      <c r="Z308" s="69">
        <f t="shared" si="54"/>
        <v>4.6087932448000002</v>
      </c>
      <c r="AA308" s="70">
        <f t="shared" si="55"/>
        <v>4.6280091544200008</v>
      </c>
      <c r="AC308" s="71">
        <v>0.87700827546000004</v>
      </c>
      <c r="AD308" s="72">
        <v>0.85048199863999996</v>
      </c>
      <c r="AE308" s="72">
        <v>0.95003903096999998</v>
      </c>
      <c r="AF308" s="72">
        <v>0.93023763087</v>
      </c>
      <c r="AG308" s="72">
        <v>0.92793013538000002</v>
      </c>
      <c r="AH308" s="72">
        <f t="shared" si="56"/>
        <v>0.92793013538000002</v>
      </c>
      <c r="AI308" s="73">
        <f t="shared" si="57"/>
        <v>0.90713941426399991</v>
      </c>
      <c r="AK308" s="68">
        <v>1.938056888</v>
      </c>
      <c r="AL308" s="69">
        <v>2.3944140265999998</v>
      </c>
      <c r="AM308" s="69">
        <v>1.0970177637</v>
      </c>
      <c r="AN308" s="69">
        <v>0.98168345469999996</v>
      </c>
      <c r="AO308" s="69">
        <v>1.0166760249</v>
      </c>
      <c r="AP308" s="69">
        <f t="shared" si="58"/>
        <v>2.3944140265999998</v>
      </c>
      <c r="AQ308" s="74">
        <f t="shared" si="59"/>
        <v>0.424603269779392</v>
      </c>
      <c r="AR308" s="70">
        <f t="shared" si="60"/>
        <v>1.48556963158</v>
      </c>
      <c r="AT308" s="68">
        <v>0.22904395822000001</v>
      </c>
      <c r="AU308" s="69">
        <v>0.24998316172000001</v>
      </c>
      <c r="AV308" s="69">
        <v>7.3363149190999996E-2</v>
      </c>
      <c r="AW308" s="69">
        <v>0.10195887708</v>
      </c>
      <c r="AX308" s="69">
        <v>0.10559324938</v>
      </c>
      <c r="AY308" s="69">
        <f t="shared" si="61"/>
        <v>0.10559324938</v>
      </c>
      <c r="AZ308" s="70">
        <f t="shared" si="62"/>
        <v>0.15198847911819999</v>
      </c>
      <c r="BB308" s="75">
        <v>1.8746244835000001</v>
      </c>
      <c r="BC308" s="76">
        <v>1.8218647430999999</v>
      </c>
      <c r="BD308" s="76">
        <v>1.8269547459</v>
      </c>
      <c r="BE308" s="76">
        <v>1.8226879972000001</v>
      </c>
      <c r="BF308" s="76">
        <v>1.9108352637999999</v>
      </c>
      <c r="BG308" s="76">
        <f t="shared" si="63"/>
        <v>1.8269547459</v>
      </c>
      <c r="BH308" s="77">
        <f t="shared" si="64"/>
        <v>1.8513934466999999</v>
      </c>
    </row>
    <row r="309" spans="2:60" ht="15.5" x14ac:dyDescent="0.35">
      <c r="B309" s="46" t="s">
        <v>365</v>
      </c>
      <c r="C309" s="91" t="s">
        <v>745</v>
      </c>
      <c r="D309" s="85" t="s">
        <v>1101</v>
      </c>
      <c r="E309" s="85" t="s">
        <v>1155</v>
      </c>
      <c r="F309" s="85" t="s">
        <v>1156</v>
      </c>
      <c r="G309" s="91" t="s">
        <v>419</v>
      </c>
      <c r="H309" s="91" t="s">
        <v>1275</v>
      </c>
      <c r="I309" s="91" t="s">
        <v>419</v>
      </c>
      <c r="J309" s="92">
        <v>14314933.736</v>
      </c>
      <c r="K309" s="92">
        <v>8609903.7360999994</v>
      </c>
      <c r="M309" s="50">
        <v>7.6786806381000003</v>
      </c>
      <c r="N309" s="51">
        <v>9.3677019523999991</v>
      </c>
      <c r="O309" s="51">
        <v>15.113468465</v>
      </c>
      <c r="P309" s="51">
        <v>12.740336457</v>
      </c>
      <c r="Q309" s="51">
        <v>15.475936738</v>
      </c>
      <c r="R309" s="51">
        <f t="shared" si="52"/>
        <v>12.740336457</v>
      </c>
      <c r="S309" s="52">
        <f t="shared" si="53"/>
        <v>12.0752248501</v>
      </c>
      <c r="U309" s="50">
        <v>4.5083307243000004</v>
      </c>
      <c r="V309" s="51">
        <v>4.6357455032999999</v>
      </c>
      <c r="W309" s="51">
        <v>5.4769012158999999</v>
      </c>
      <c r="X309" s="51">
        <v>5.0577316273999999</v>
      </c>
      <c r="Y309" s="51">
        <v>5.6594276800000003</v>
      </c>
      <c r="Z309" s="51">
        <f t="shared" si="54"/>
        <v>5.0577316273999999</v>
      </c>
      <c r="AA309" s="52">
        <f t="shared" si="55"/>
        <v>5.0676273501799995</v>
      </c>
      <c r="AC309" s="56">
        <v>0.26501039266999998</v>
      </c>
      <c r="AD309" s="57">
        <v>0.34656518179000001</v>
      </c>
      <c r="AE309" s="57">
        <v>0.42058624007000001</v>
      </c>
      <c r="AF309" s="57">
        <v>0.52160828191999997</v>
      </c>
      <c r="AG309" s="57">
        <v>0.47301965951000002</v>
      </c>
      <c r="AH309" s="57">
        <f t="shared" si="56"/>
        <v>0.42058624007000001</v>
      </c>
      <c r="AI309" s="58">
        <f t="shared" si="57"/>
        <v>0.40535795119200008</v>
      </c>
      <c r="AK309" s="50">
        <v>2.0831975677000001</v>
      </c>
      <c r="AL309" s="51">
        <v>1.6812346753</v>
      </c>
      <c r="AM309" s="51">
        <v>1.9292612384000001</v>
      </c>
      <c r="AN309" s="51">
        <v>1.4088314526000001</v>
      </c>
      <c r="AO309" s="51">
        <v>1.7113352154000001</v>
      </c>
      <c r="AP309" s="51">
        <f t="shared" si="58"/>
        <v>2.0831975677000001</v>
      </c>
      <c r="AQ309" s="60">
        <f t="shared" si="59"/>
        <v>0.82149443813408307</v>
      </c>
      <c r="AR309" s="52">
        <f t="shared" si="60"/>
        <v>1.76277202988</v>
      </c>
      <c r="AT309" s="50">
        <v>1.014880834</v>
      </c>
      <c r="AU309" s="51">
        <v>0.91971057053000005</v>
      </c>
      <c r="AV309" s="51">
        <v>0.98658636184000004</v>
      </c>
      <c r="AW309" s="51">
        <v>0.72528248138999996</v>
      </c>
      <c r="AX309" s="51">
        <v>0.88101486467000001</v>
      </c>
      <c r="AY309" s="51">
        <f t="shared" si="61"/>
        <v>0.91971057053000005</v>
      </c>
      <c r="AZ309" s="52">
        <f t="shared" si="62"/>
        <v>0.90549502248600011</v>
      </c>
      <c r="BB309" s="64">
        <v>0.11372984493</v>
      </c>
      <c r="BC309" s="65">
        <v>0.23741322509000001</v>
      </c>
      <c r="BD309" s="65">
        <v>0.18762860914999999</v>
      </c>
      <c r="BE309" s="65">
        <v>0.51915900960000005</v>
      </c>
      <c r="BF309" s="65">
        <v>0.64079228447000003</v>
      </c>
      <c r="BG309" s="65">
        <f t="shared" si="63"/>
        <v>0.23741322509000001</v>
      </c>
      <c r="BH309" s="66">
        <f t="shared" si="64"/>
        <v>0.339744594648</v>
      </c>
    </row>
    <row r="310" spans="2:60" ht="15.5" x14ac:dyDescent="0.35">
      <c r="B310" s="67" t="s">
        <v>366</v>
      </c>
      <c r="C310" s="89" t="s">
        <v>746</v>
      </c>
      <c r="D310" s="84" t="s">
        <v>1102</v>
      </c>
      <c r="E310" s="84" t="s">
        <v>1155</v>
      </c>
      <c r="F310" s="84" t="s">
        <v>1156</v>
      </c>
      <c r="G310" s="89" t="s">
        <v>1263</v>
      </c>
      <c r="H310" s="89" t="s">
        <v>420</v>
      </c>
      <c r="I310" s="89" t="s">
        <v>1294</v>
      </c>
      <c r="J310" s="90">
        <v>14527084.952</v>
      </c>
      <c r="K310" s="90">
        <v>10474159.952</v>
      </c>
      <c r="M310" s="68">
        <v>-89.085805901000001</v>
      </c>
      <c r="N310" s="69">
        <v>14.721748006</v>
      </c>
      <c r="O310" s="69">
        <v>22.781296909000002</v>
      </c>
      <c r="P310" s="69">
        <v>21.712386372000001</v>
      </c>
      <c r="Q310" s="69">
        <v>15.841655292</v>
      </c>
      <c r="R310" s="69">
        <f t="shared" si="52"/>
        <v>15.841655292</v>
      </c>
      <c r="S310" s="70">
        <f t="shared" si="53"/>
        <v>18.76427164475</v>
      </c>
      <c r="U310" s="68">
        <v>7.2673044954000003</v>
      </c>
      <c r="V310" s="69">
        <v>7.4894777989000003</v>
      </c>
      <c r="W310" s="69">
        <v>4.8304892385000002</v>
      </c>
      <c r="X310" s="69">
        <v>5.2007372042000002</v>
      </c>
      <c r="Y310" s="69">
        <v>4.2045995774999998</v>
      </c>
      <c r="Z310" s="69">
        <f t="shared" si="54"/>
        <v>5.2007372042000002</v>
      </c>
      <c r="AA310" s="70">
        <f t="shared" si="55"/>
        <v>5.7985216629000007</v>
      </c>
      <c r="AC310" s="71">
        <v>0.30033512008000002</v>
      </c>
      <c r="AD310" s="72">
        <v>0.20020659789</v>
      </c>
      <c r="AE310" s="72">
        <v>0.37299037404000002</v>
      </c>
      <c r="AF310" s="72">
        <v>0.34951516538999999</v>
      </c>
      <c r="AG310" s="72">
        <v>0.41652551318999997</v>
      </c>
      <c r="AH310" s="72">
        <f t="shared" si="56"/>
        <v>0.34951516538999999</v>
      </c>
      <c r="AI310" s="73">
        <f t="shared" si="57"/>
        <v>0.32791455411800002</v>
      </c>
      <c r="AK310" s="68">
        <v>1.9030812512999999</v>
      </c>
      <c r="AL310" s="69">
        <v>3.0108717313</v>
      </c>
      <c r="AM310" s="69">
        <v>1.8223714714000001</v>
      </c>
      <c r="AN310" s="69">
        <v>2.4579626568999999</v>
      </c>
      <c r="AO310" s="69">
        <v>1.7933633119000001</v>
      </c>
      <c r="AP310" s="69">
        <f t="shared" si="58"/>
        <v>3.0108717313</v>
      </c>
      <c r="AQ310" s="74">
        <f t="shared" si="59"/>
        <v>0.59562926353082535</v>
      </c>
      <c r="AR310" s="70">
        <f t="shared" si="60"/>
        <v>2.1975300845599999</v>
      </c>
      <c r="AT310" s="68">
        <v>2.7187173751999998</v>
      </c>
      <c r="AU310" s="69">
        <v>3.5950084099000001</v>
      </c>
      <c r="AV310" s="69">
        <v>1.7817432927000001</v>
      </c>
      <c r="AW310" s="69">
        <v>1.9149442970999999</v>
      </c>
      <c r="AX310" s="69">
        <v>1.3971696589</v>
      </c>
      <c r="AY310" s="69">
        <f t="shared" si="61"/>
        <v>1.9149442970999999</v>
      </c>
      <c r="AZ310" s="70">
        <f t="shared" si="62"/>
        <v>2.2815166067599999</v>
      </c>
      <c r="BB310" s="75"/>
      <c r="BC310" s="76"/>
      <c r="BD310" s="76"/>
      <c r="BE310" s="76"/>
      <c r="BF310" s="76">
        <v>1.8377637927999999</v>
      </c>
      <c r="BG310" s="76">
        <f t="shared" si="63"/>
        <v>1.8377637927999999</v>
      </c>
      <c r="BH310" s="77">
        <f t="shared" si="64"/>
        <v>1.8377637927999999</v>
      </c>
    </row>
    <row r="311" spans="2:60" ht="15.5" x14ac:dyDescent="0.35">
      <c r="B311" s="46" t="s">
        <v>367</v>
      </c>
      <c r="C311" s="91" t="s">
        <v>747</v>
      </c>
      <c r="D311" s="85" t="s">
        <v>1103</v>
      </c>
      <c r="E311" s="85" t="s">
        <v>1155</v>
      </c>
      <c r="F311" s="85" t="s">
        <v>1156</v>
      </c>
      <c r="G311" s="91" t="s">
        <v>1264</v>
      </c>
      <c r="H311" s="91" t="s">
        <v>420</v>
      </c>
      <c r="I311" s="91" t="s">
        <v>1295</v>
      </c>
      <c r="J311" s="92">
        <v>132698.82433</v>
      </c>
      <c r="K311" s="92">
        <v>170929.82433</v>
      </c>
      <c r="M311" s="50">
        <v>5.2796242069000003</v>
      </c>
      <c r="N311" s="51">
        <v>11.060240963</v>
      </c>
      <c r="O311" s="51">
        <v>6.5626366867000003</v>
      </c>
      <c r="P311" s="51">
        <v>4.4613439931999999</v>
      </c>
      <c r="Q311" s="51">
        <v>4.8289409032000004</v>
      </c>
      <c r="R311" s="51">
        <f t="shared" si="52"/>
        <v>5.2796242069000003</v>
      </c>
      <c r="S311" s="52">
        <f t="shared" si="53"/>
        <v>6.4385573506</v>
      </c>
      <c r="U311" s="50">
        <v>1.8774519151</v>
      </c>
      <c r="V311" s="51">
        <v>4.4315167762999996</v>
      </c>
      <c r="W311" s="51">
        <v>2.7168565009000001</v>
      </c>
      <c r="X311" s="51">
        <v>2.0609871306000001</v>
      </c>
      <c r="Y311" s="51">
        <v>2.3673813056999999</v>
      </c>
      <c r="Z311" s="51">
        <f t="shared" si="54"/>
        <v>2.3673813056999999</v>
      </c>
      <c r="AA311" s="52">
        <f t="shared" si="55"/>
        <v>2.6908387257199999</v>
      </c>
      <c r="AC311" s="56">
        <v>0</v>
      </c>
      <c r="AD311" s="57">
        <v>0</v>
      </c>
      <c r="AE311" s="57">
        <v>3.0491393790000001E-2</v>
      </c>
      <c r="AF311" s="57">
        <v>5.7036613606999999E-3</v>
      </c>
      <c r="AG311" s="57">
        <v>5.1335232800999997E-3</v>
      </c>
      <c r="AH311" s="57">
        <f t="shared" si="56"/>
        <v>5.1335232800999997E-3</v>
      </c>
      <c r="AI311" s="58">
        <f t="shared" si="57"/>
        <v>8.2657156861600002E-3</v>
      </c>
      <c r="AK311" s="50">
        <v>1.2060529082</v>
      </c>
      <c r="AL311" s="51">
        <v>2.1809572859999999</v>
      </c>
      <c r="AM311" s="51">
        <v>1.4566160521</v>
      </c>
      <c r="AN311" s="51">
        <v>2.3561676932000002</v>
      </c>
      <c r="AO311" s="51">
        <v>2.5503064918999998</v>
      </c>
      <c r="AP311" s="51">
        <f t="shared" si="58"/>
        <v>2.5503064918999998</v>
      </c>
      <c r="AQ311" s="60">
        <f t="shared" si="59"/>
        <v>1</v>
      </c>
      <c r="AR311" s="52">
        <f t="shared" si="60"/>
        <v>1.9500200862799999</v>
      </c>
      <c r="AT311" s="50">
        <v>0.53380551247999997</v>
      </c>
      <c r="AU311" s="51">
        <v>0.80541631644</v>
      </c>
      <c r="AV311" s="51">
        <v>0.48510942488999997</v>
      </c>
      <c r="AW311" s="51">
        <v>0.70418213935999996</v>
      </c>
      <c r="AX311" s="51">
        <v>0.76220393254999996</v>
      </c>
      <c r="AY311" s="51">
        <f t="shared" si="61"/>
        <v>0.70418213935999996</v>
      </c>
      <c r="AZ311" s="52">
        <f t="shared" si="62"/>
        <v>0.65814346514399991</v>
      </c>
      <c r="BB311" s="64"/>
      <c r="BC311" s="65"/>
      <c r="BD311" s="65"/>
      <c r="BE311" s="65"/>
      <c r="BF311" s="65"/>
      <c r="BG311" s="65" t="str">
        <f t="shared" si="63"/>
        <v>-x-</v>
      </c>
      <c r="BH311" s="66" t="str">
        <f t="shared" si="64"/>
        <v>-x-</v>
      </c>
    </row>
    <row r="312" spans="2:60" ht="15.5" x14ac:dyDescent="0.35">
      <c r="B312" s="67" t="s">
        <v>368</v>
      </c>
      <c r="C312" s="89" t="s">
        <v>748</v>
      </c>
      <c r="D312" s="84" t="s">
        <v>1104</v>
      </c>
      <c r="E312" s="84" t="s">
        <v>1155</v>
      </c>
      <c r="F312" s="84" t="s">
        <v>1156</v>
      </c>
      <c r="G312" s="89" t="s">
        <v>1208</v>
      </c>
      <c r="H312" s="89" t="s">
        <v>420</v>
      </c>
      <c r="I312" s="89" t="s">
        <v>1296</v>
      </c>
      <c r="J312" s="90">
        <v>138106</v>
      </c>
      <c r="K312" s="90">
        <v>205008</v>
      </c>
      <c r="M312" s="68">
        <v>2.6391077331999999</v>
      </c>
      <c r="N312" s="69">
        <v>1.5408185828000001</v>
      </c>
      <c r="O312" s="69">
        <v>2.1748028089</v>
      </c>
      <c r="P312" s="69">
        <v>5.0102262005</v>
      </c>
      <c r="Q312" s="69">
        <v>5.2280621222999999</v>
      </c>
      <c r="R312" s="69">
        <f t="shared" si="52"/>
        <v>2.6391077331999999</v>
      </c>
      <c r="S312" s="70">
        <f t="shared" si="53"/>
        <v>3.3186034895400001</v>
      </c>
      <c r="U312" s="68">
        <v>1.4496066272999999</v>
      </c>
      <c r="V312" s="69">
        <v>0.60339254997000003</v>
      </c>
      <c r="W312" s="69">
        <v>1.5746006483999999</v>
      </c>
      <c r="X312" s="69">
        <v>3.6420981615999999</v>
      </c>
      <c r="Y312" s="69">
        <v>3.8822173496999999</v>
      </c>
      <c r="Z312" s="69">
        <f t="shared" si="54"/>
        <v>1.5746006483999999</v>
      </c>
      <c r="AA312" s="70">
        <f t="shared" si="55"/>
        <v>2.2303830673939999</v>
      </c>
      <c r="AC312" s="71">
        <v>2.7864355601E-2</v>
      </c>
      <c r="AD312" s="72">
        <v>2.8092609449000001E-2</v>
      </c>
      <c r="AE312" s="72">
        <v>1.3123503858000001E-2</v>
      </c>
      <c r="AF312" s="72">
        <v>1.3695191622000001E-2</v>
      </c>
      <c r="AG312" s="72">
        <v>1.3132052220000001E-2</v>
      </c>
      <c r="AH312" s="72">
        <f t="shared" si="56"/>
        <v>1.3695191622000001E-2</v>
      </c>
      <c r="AI312" s="73">
        <f t="shared" si="57"/>
        <v>1.918154255E-2</v>
      </c>
      <c r="AK312" s="68">
        <v>-30.051011433999999</v>
      </c>
      <c r="AL312" s="69">
        <v>1.6438752452000001</v>
      </c>
      <c r="AM312" s="69">
        <v>1.3368008248000001</v>
      </c>
      <c r="AN312" s="69">
        <v>0.69175002552999998</v>
      </c>
      <c r="AO312" s="69">
        <v>0.72182611359000004</v>
      </c>
      <c r="AP312" s="69">
        <f t="shared" si="58"/>
        <v>1.6438752452000001</v>
      </c>
      <c r="AQ312" s="74">
        <f t="shared" si="59"/>
        <v>0.4391003001582276</v>
      </c>
      <c r="AR312" s="70">
        <f t="shared" si="60"/>
        <v>1.0985630522800001</v>
      </c>
      <c r="AT312" s="68">
        <v>0.56514332027000003</v>
      </c>
      <c r="AU312" s="69">
        <v>0.21722495574</v>
      </c>
      <c r="AV312" s="69">
        <v>0.44981971774000001</v>
      </c>
      <c r="AW312" s="69">
        <v>0.34460887577999999</v>
      </c>
      <c r="AX312" s="69">
        <v>0.35959187038000001</v>
      </c>
      <c r="AY312" s="69">
        <f t="shared" si="61"/>
        <v>0.35959187038000001</v>
      </c>
      <c r="AZ312" s="70">
        <f t="shared" si="62"/>
        <v>0.38727774798199999</v>
      </c>
      <c r="BB312" s="75"/>
      <c r="BC312" s="76"/>
      <c r="BD312" s="76"/>
      <c r="BE312" s="76"/>
      <c r="BF312" s="76"/>
      <c r="BG312" s="76" t="str">
        <f t="shared" si="63"/>
        <v>-x-</v>
      </c>
      <c r="BH312" s="77" t="str">
        <f t="shared" si="64"/>
        <v>-x-</v>
      </c>
    </row>
    <row r="313" spans="2:60" ht="15.5" x14ac:dyDescent="0.35">
      <c r="B313" s="46" t="s">
        <v>369</v>
      </c>
      <c r="C313" s="91" t="s">
        <v>749</v>
      </c>
      <c r="D313" s="85" t="s">
        <v>1105</v>
      </c>
      <c r="E313" s="85" t="s">
        <v>1155</v>
      </c>
      <c r="F313" s="85" t="s">
        <v>1156</v>
      </c>
      <c r="G313" s="91" t="s">
        <v>1162</v>
      </c>
      <c r="H313" s="91" t="s">
        <v>420</v>
      </c>
      <c r="I313" s="91" t="s">
        <v>420</v>
      </c>
      <c r="J313" s="92"/>
      <c r="K313" s="92"/>
      <c r="M313" s="50"/>
      <c r="N313" s="51"/>
      <c r="O313" s="51"/>
      <c r="P313" s="51"/>
      <c r="Q313" s="51"/>
      <c r="R313" s="51" t="str">
        <f t="shared" si="52"/>
        <v>-x-</v>
      </c>
      <c r="S313" s="52" t="str">
        <f t="shared" si="53"/>
        <v>-x-</v>
      </c>
      <c r="U313" s="50"/>
      <c r="V313" s="51"/>
      <c r="W313" s="51"/>
      <c r="X313" s="51"/>
      <c r="Y313" s="51"/>
      <c r="Z313" s="51" t="str">
        <f t="shared" si="54"/>
        <v>-x-</v>
      </c>
      <c r="AA313" s="52" t="str">
        <f t="shared" si="55"/>
        <v>-x-</v>
      </c>
      <c r="AC313" s="56"/>
      <c r="AD313" s="57"/>
      <c r="AE313" s="57"/>
      <c r="AF313" s="57"/>
      <c r="AG313" s="57"/>
      <c r="AH313" s="57" t="str">
        <f t="shared" si="56"/>
        <v>-x-</v>
      </c>
      <c r="AI313" s="58" t="str">
        <f t="shared" si="57"/>
        <v>-x-</v>
      </c>
      <c r="AK313" s="50"/>
      <c r="AL313" s="51"/>
      <c r="AM313" s="51"/>
      <c r="AN313" s="51"/>
      <c r="AO313" s="51"/>
      <c r="AP313" s="51" t="str">
        <f t="shared" si="58"/>
        <v>-x-</v>
      </c>
      <c r="AQ313" s="60" t="str">
        <f t="shared" si="59"/>
        <v>-x-</v>
      </c>
      <c r="AR313" s="52" t="str">
        <f t="shared" si="60"/>
        <v>-x-</v>
      </c>
      <c r="AT313" s="50"/>
      <c r="AU313" s="51"/>
      <c r="AV313" s="51"/>
      <c r="AW313" s="51"/>
      <c r="AX313" s="51"/>
      <c r="AY313" s="51" t="str">
        <f t="shared" si="61"/>
        <v>-x-</v>
      </c>
      <c r="AZ313" s="52" t="str">
        <f t="shared" si="62"/>
        <v>-x-</v>
      </c>
      <c r="BB313" s="64"/>
      <c r="BC313" s="65"/>
      <c r="BD313" s="65"/>
      <c r="BE313" s="65"/>
      <c r="BF313" s="65"/>
      <c r="BG313" s="65" t="str">
        <f t="shared" si="63"/>
        <v>-x-</v>
      </c>
      <c r="BH313" s="66" t="str">
        <f t="shared" si="64"/>
        <v>-x-</v>
      </c>
    </row>
    <row r="314" spans="2:60" ht="15.5" x14ac:dyDescent="0.35">
      <c r="B314" s="67" t="s">
        <v>370</v>
      </c>
      <c r="C314" s="89" t="s">
        <v>750</v>
      </c>
      <c r="D314" s="84" t="s">
        <v>1106</v>
      </c>
      <c r="E314" s="84" t="s">
        <v>1155</v>
      </c>
      <c r="F314" s="84" t="s">
        <v>1156</v>
      </c>
      <c r="G314" s="89" t="s">
        <v>42</v>
      </c>
      <c r="H314" s="89" t="s">
        <v>42</v>
      </c>
      <c r="I314" s="89" t="s">
        <v>420</v>
      </c>
      <c r="J314" s="90"/>
      <c r="K314" s="90"/>
      <c r="M314" s="68"/>
      <c r="N314" s="69"/>
      <c r="O314" s="69"/>
      <c r="P314" s="69"/>
      <c r="Q314" s="69"/>
      <c r="R314" s="69" t="str">
        <f t="shared" si="52"/>
        <v>-x-</v>
      </c>
      <c r="S314" s="70" t="str">
        <f t="shared" si="53"/>
        <v>-x-</v>
      </c>
      <c r="U314" s="68"/>
      <c r="V314" s="69"/>
      <c r="W314" s="69"/>
      <c r="X314" s="69"/>
      <c r="Y314" s="69"/>
      <c r="Z314" s="69" t="str">
        <f t="shared" si="54"/>
        <v>-x-</v>
      </c>
      <c r="AA314" s="70" t="str">
        <f t="shared" si="55"/>
        <v>-x-</v>
      </c>
      <c r="AC314" s="71"/>
      <c r="AD314" s="72"/>
      <c r="AE314" s="72"/>
      <c r="AF314" s="72"/>
      <c r="AG314" s="72"/>
      <c r="AH314" s="72" t="str">
        <f t="shared" si="56"/>
        <v>-x-</v>
      </c>
      <c r="AI314" s="73" t="str">
        <f t="shared" si="57"/>
        <v>-x-</v>
      </c>
      <c r="AK314" s="68"/>
      <c r="AL314" s="69"/>
      <c r="AM314" s="69"/>
      <c r="AN314" s="69"/>
      <c r="AO314" s="69"/>
      <c r="AP314" s="69" t="str">
        <f t="shared" si="58"/>
        <v>-x-</v>
      </c>
      <c r="AQ314" s="74" t="str">
        <f t="shared" si="59"/>
        <v>-x-</v>
      </c>
      <c r="AR314" s="70" t="str">
        <f t="shared" si="60"/>
        <v>-x-</v>
      </c>
      <c r="AT314" s="68"/>
      <c r="AU314" s="69"/>
      <c r="AV314" s="69"/>
      <c r="AW314" s="69"/>
      <c r="AX314" s="69"/>
      <c r="AY314" s="69" t="str">
        <f t="shared" si="61"/>
        <v>-x-</v>
      </c>
      <c r="AZ314" s="70" t="str">
        <f t="shared" si="62"/>
        <v>-x-</v>
      </c>
      <c r="BB314" s="75"/>
      <c r="BC314" s="76"/>
      <c r="BD314" s="76"/>
      <c r="BE314" s="76"/>
      <c r="BF314" s="76"/>
      <c r="BG314" s="76" t="str">
        <f t="shared" si="63"/>
        <v>-x-</v>
      </c>
      <c r="BH314" s="77" t="str">
        <f t="shared" si="64"/>
        <v>-x-</v>
      </c>
    </row>
    <row r="315" spans="2:60" ht="15.5" x14ac:dyDescent="0.35">
      <c r="B315" s="46" t="s">
        <v>371</v>
      </c>
      <c r="C315" s="91" t="s">
        <v>751</v>
      </c>
      <c r="D315" s="85" t="s">
        <v>1107</v>
      </c>
      <c r="E315" s="85" t="s">
        <v>1155</v>
      </c>
      <c r="F315" s="85" t="s">
        <v>1156</v>
      </c>
      <c r="G315" s="91" t="s">
        <v>1162</v>
      </c>
      <c r="H315" s="91" t="s">
        <v>420</v>
      </c>
      <c r="I315" s="91" t="s">
        <v>24</v>
      </c>
      <c r="J315" s="92"/>
      <c r="K315" s="92"/>
      <c r="M315" s="50"/>
      <c r="N315" s="51"/>
      <c r="O315" s="51"/>
      <c r="P315" s="51"/>
      <c r="Q315" s="51"/>
      <c r="R315" s="51" t="str">
        <f t="shared" si="52"/>
        <v>-x-</v>
      </c>
      <c r="S315" s="52" t="str">
        <f t="shared" si="53"/>
        <v>-x-</v>
      </c>
      <c r="U315" s="50"/>
      <c r="V315" s="51"/>
      <c r="W315" s="51"/>
      <c r="X315" s="51"/>
      <c r="Y315" s="51"/>
      <c r="Z315" s="51" t="str">
        <f t="shared" si="54"/>
        <v>-x-</v>
      </c>
      <c r="AA315" s="52" t="str">
        <f t="shared" si="55"/>
        <v>-x-</v>
      </c>
      <c r="AC315" s="56"/>
      <c r="AD315" s="57"/>
      <c r="AE315" s="57"/>
      <c r="AF315" s="57"/>
      <c r="AG315" s="57"/>
      <c r="AH315" s="57" t="str">
        <f t="shared" si="56"/>
        <v>-x-</v>
      </c>
      <c r="AI315" s="58" t="str">
        <f t="shared" si="57"/>
        <v>-x-</v>
      </c>
      <c r="AK315" s="50"/>
      <c r="AL315" s="51"/>
      <c r="AM315" s="51"/>
      <c r="AN315" s="51"/>
      <c r="AO315" s="51"/>
      <c r="AP315" s="51" t="str">
        <f t="shared" si="58"/>
        <v>-x-</v>
      </c>
      <c r="AQ315" s="60" t="str">
        <f t="shared" si="59"/>
        <v>-x-</v>
      </c>
      <c r="AR315" s="52" t="str">
        <f t="shared" si="60"/>
        <v>-x-</v>
      </c>
      <c r="AT315" s="50"/>
      <c r="AU315" s="51"/>
      <c r="AV315" s="51"/>
      <c r="AW315" s="51"/>
      <c r="AX315" s="51"/>
      <c r="AY315" s="51" t="str">
        <f t="shared" si="61"/>
        <v>-x-</v>
      </c>
      <c r="AZ315" s="52" t="str">
        <f t="shared" si="62"/>
        <v>-x-</v>
      </c>
      <c r="BB315" s="64"/>
      <c r="BC315" s="65"/>
      <c r="BD315" s="65"/>
      <c r="BE315" s="65"/>
      <c r="BF315" s="65"/>
      <c r="BG315" s="65" t="str">
        <f t="shared" si="63"/>
        <v>-x-</v>
      </c>
      <c r="BH315" s="66" t="str">
        <f t="shared" si="64"/>
        <v>-x-</v>
      </c>
    </row>
    <row r="316" spans="2:60" ht="15.5" x14ac:dyDescent="0.35">
      <c r="B316" s="67" t="s">
        <v>372</v>
      </c>
      <c r="C316" s="89" t="s">
        <v>752</v>
      </c>
      <c r="D316" s="84" t="s">
        <v>1108</v>
      </c>
      <c r="E316" s="84" t="s">
        <v>1155</v>
      </c>
      <c r="F316" s="84" t="s">
        <v>1156</v>
      </c>
      <c r="G316" s="89" t="s">
        <v>1230</v>
      </c>
      <c r="H316" s="89" t="s">
        <v>1291</v>
      </c>
      <c r="I316" s="89" t="s">
        <v>24</v>
      </c>
      <c r="J316" s="90">
        <v>110427621.31</v>
      </c>
      <c r="K316" s="90">
        <v>41894886.310000002</v>
      </c>
      <c r="M316" s="68">
        <v>2.7563842268999998</v>
      </c>
      <c r="N316" s="69">
        <v>5.1317808758999996</v>
      </c>
      <c r="O316" s="69">
        <v>-11.093363498</v>
      </c>
      <c r="P316" s="69">
        <v>4.7481907444000004</v>
      </c>
      <c r="Q316" s="69">
        <v>4.6272117376999997</v>
      </c>
      <c r="R316" s="69">
        <f t="shared" si="52"/>
        <v>4.6272117376999997</v>
      </c>
      <c r="S316" s="70">
        <f t="shared" si="53"/>
        <v>4.3158918962250006</v>
      </c>
      <c r="U316" s="68">
        <v>4.0739384783999997</v>
      </c>
      <c r="V316" s="69">
        <v>6.5437129415999999</v>
      </c>
      <c r="W316" s="69">
        <v>6.2667584557999998</v>
      </c>
      <c r="X316" s="69">
        <v>6.0792281959999999</v>
      </c>
      <c r="Y316" s="69">
        <v>5.0720953652</v>
      </c>
      <c r="Z316" s="69">
        <f t="shared" si="54"/>
        <v>6.0792281959999999</v>
      </c>
      <c r="AA316" s="70">
        <f t="shared" si="55"/>
        <v>5.6071466873999993</v>
      </c>
      <c r="AC316" s="71">
        <v>0.54142455961000002</v>
      </c>
      <c r="AD316" s="72">
        <v>0.51828765404999999</v>
      </c>
      <c r="AE316" s="72">
        <v>0.56987568844000003</v>
      </c>
      <c r="AF316" s="72">
        <v>0.59853524026000005</v>
      </c>
      <c r="AG316" s="72">
        <v>0.68412329543999995</v>
      </c>
      <c r="AH316" s="72">
        <f t="shared" si="56"/>
        <v>0.56987568844000003</v>
      </c>
      <c r="AI316" s="73">
        <f t="shared" si="57"/>
        <v>0.58244928756000003</v>
      </c>
      <c r="AK316" s="68">
        <v>1.9105011968000001</v>
      </c>
      <c r="AL316" s="69">
        <v>1.6048826822</v>
      </c>
      <c r="AM316" s="69">
        <v>2.3714447471</v>
      </c>
      <c r="AN316" s="69">
        <v>1.4513704426</v>
      </c>
      <c r="AO316" s="69">
        <v>0.87215572393999996</v>
      </c>
      <c r="AP316" s="69">
        <f t="shared" si="58"/>
        <v>2.3714447471</v>
      </c>
      <c r="AQ316" s="74">
        <f t="shared" si="59"/>
        <v>0.36777400148434602</v>
      </c>
      <c r="AR316" s="70">
        <f t="shared" si="60"/>
        <v>1.642070958528</v>
      </c>
      <c r="AT316" s="68">
        <v>1.2933473167</v>
      </c>
      <c r="AU316" s="69">
        <v>1.8181186815999999</v>
      </c>
      <c r="AV316" s="69">
        <v>1.6555108963</v>
      </c>
      <c r="AW316" s="69">
        <v>1.2703537132</v>
      </c>
      <c r="AX316" s="69">
        <v>1.0624522316</v>
      </c>
      <c r="AY316" s="69">
        <f t="shared" si="61"/>
        <v>1.2933473167</v>
      </c>
      <c r="AZ316" s="70">
        <f t="shared" si="62"/>
        <v>1.4199565678799999</v>
      </c>
      <c r="BB316" s="75">
        <v>0.24890139361999999</v>
      </c>
      <c r="BC316" s="76">
        <v>0.35983424490999999</v>
      </c>
      <c r="BD316" s="76">
        <v>0.32452263055000002</v>
      </c>
      <c r="BE316" s="76">
        <v>0.28304395019</v>
      </c>
      <c r="BF316" s="76">
        <v>0.44675030763000001</v>
      </c>
      <c r="BG316" s="76">
        <f t="shared" si="63"/>
        <v>0.32452263055000002</v>
      </c>
      <c r="BH316" s="77">
        <f t="shared" si="64"/>
        <v>0.33261050538000003</v>
      </c>
    </row>
    <row r="317" spans="2:60" ht="15.5" x14ac:dyDescent="0.35">
      <c r="B317" s="46" t="s">
        <v>373</v>
      </c>
      <c r="C317" s="91" t="s">
        <v>753</v>
      </c>
      <c r="D317" s="85" t="s">
        <v>1109</v>
      </c>
      <c r="E317" s="85" t="s">
        <v>1155</v>
      </c>
      <c r="F317" s="85" t="s">
        <v>1156</v>
      </c>
      <c r="G317" s="91" t="s">
        <v>1166</v>
      </c>
      <c r="H317" s="91" t="s">
        <v>420</v>
      </c>
      <c r="I317" s="91" t="s">
        <v>8</v>
      </c>
      <c r="J317" s="92">
        <v>1509857.24</v>
      </c>
      <c r="K317" s="92">
        <v>604470.24</v>
      </c>
      <c r="M317" s="50">
        <v>-11.113359414</v>
      </c>
      <c r="N317" s="51">
        <v>-72.810671181000004</v>
      </c>
      <c r="O317" s="51">
        <v>1.5480824156999999</v>
      </c>
      <c r="P317" s="51">
        <v>11.926419531000001</v>
      </c>
      <c r="Q317" s="51">
        <v>9.3522022464999992</v>
      </c>
      <c r="R317" s="51">
        <f t="shared" si="52"/>
        <v>1.5480824156999999</v>
      </c>
      <c r="S317" s="52">
        <f t="shared" si="53"/>
        <v>7.6089013977333337</v>
      </c>
      <c r="U317" s="50">
        <v>11.444583575999999</v>
      </c>
      <c r="V317" s="51">
        <v>10.350422742999999</v>
      </c>
      <c r="W317" s="51">
        <v>2.1422783069000002</v>
      </c>
      <c r="X317" s="51">
        <v>8.5166101005999995</v>
      </c>
      <c r="Y317" s="51">
        <v>7.6712592215999997</v>
      </c>
      <c r="Z317" s="51">
        <f t="shared" si="54"/>
        <v>8.5166101005999995</v>
      </c>
      <c r="AA317" s="52">
        <f t="shared" si="55"/>
        <v>8.0250307896199988</v>
      </c>
      <c r="AC317" s="56">
        <v>0.61654493434000002</v>
      </c>
      <c r="AD317" s="57">
        <v>0.57102265266999996</v>
      </c>
      <c r="AE317" s="57">
        <v>0.49209269751000001</v>
      </c>
      <c r="AF317" s="57">
        <v>0.37557648742999999</v>
      </c>
      <c r="AG317" s="57">
        <v>0.43408034287000002</v>
      </c>
      <c r="AH317" s="57">
        <f t="shared" si="56"/>
        <v>0.49209269751000001</v>
      </c>
      <c r="AI317" s="58">
        <f t="shared" si="57"/>
        <v>0.49786342296399999</v>
      </c>
      <c r="AK317" s="50">
        <v>0.41499592192000001</v>
      </c>
      <c r="AL317" s="51">
        <v>0.48221054596000001</v>
      </c>
      <c r="AM317" s="51">
        <v>0.78753918149000002</v>
      </c>
      <c r="AN317" s="51">
        <v>1.1443479009999999</v>
      </c>
      <c r="AO317" s="51">
        <v>0.89735003718999995</v>
      </c>
      <c r="AP317" s="51">
        <f t="shared" si="58"/>
        <v>1.1443479009999999</v>
      </c>
      <c r="AQ317" s="60">
        <f t="shared" si="59"/>
        <v>0.78415841581554135</v>
      </c>
      <c r="AR317" s="52">
        <f t="shared" si="60"/>
        <v>0.74528871751199988</v>
      </c>
      <c r="AT317" s="50">
        <v>1.3350346365000001</v>
      </c>
      <c r="AU317" s="51">
        <v>1.7215704908</v>
      </c>
      <c r="AV317" s="51">
        <v>0.62283345227999998</v>
      </c>
      <c r="AW317" s="51">
        <v>2.3525475559000002</v>
      </c>
      <c r="AX317" s="51">
        <v>1.8447699646</v>
      </c>
      <c r="AY317" s="51">
        <f t="shared" si="61"/>
        <v>1.7215704908</v>
      </c>
      <c r="AZ317" s="52">
        <f t="shared" si="62"/>
        <v>1.575351220016</v>
      </c>
      <c r="BB317" s="64">
        <v>1.1722949438000001</v>
      </c>
      <c r="BC317" s="65">
        <v>1.2312880508999999</v>
      </c>
      <c r="BD317" s="65">
        <v>1.126700958</v>
      </c>
      <c r="BE317" s="65">
        <v>0.88778972828000002</v>
      </c>
      <c r="BF317" s="65">
        <v>0.77483293355000005</v>
      </c>
      <c r="BG317" s="65">
        <f t="shared" si="63"/>
        <v>1.126700958</v>
      </c>
      <c r="BH317" s="66">
        <f t="shared" si="64"/>
        <v>1.0385813229059999</v>
      </c>
    </row>
    <row r="318" spans="2:60" ht="15.5" x14ac:dyDescent="0.35">
      <c r="B318" s="67" t="s">
        <v>374</v>
      </c>
      <c r="C318" s="89" t="s">
        <v>754</v>
      </c>
      <c r="D318" s="84" t="s">
        <v>1110</v>
      </c>
      <c r="E318" s="84" t="s">
        <v>1155</v>
      </c>
      <c r="F318" s="84" t="s">
        <v>1156</v>
      </c>
      <c r="G318" s="89" t="s">
        <v>1161</v>
      </c>
      <c r="H318" s="89" t="s">
        <v>1276</v>
      </c>
      <c r="I318" s="89" t="s">
        <v>17</v>
      </c>
      <c r="J318" s="90">
        <v>24464049.190000001</v>
      </c>
      <c r="K318" s="90">
        <v>14231203.189999999</v>
      </c>
      <c r="M318" s="68">
        <v>8.2415516882999995</v>
      </c>
      <c r="N318" s="69">
        <v>9.6662837887999995</v>
      </c>
      <c r="O318" s="69">
        <v>6.6828838165000004</v>
      </c>
      <c r="P318" s="69">
        <v>9.182348653</v>
      </c>
      <c r="Q318" s="69">
        <v>9.0493343409999998</v>
      </c>
      <c r="R318" s="69">
        <f t="shared" si="52"/>
        <v>9.0493343409999998</v>
      </c>
      <c r="S318" s="70">
        <f t="shared" si="53"/>
        <v>8.5644804575200002</v>
      </c>
      <c r="U318" s="68">
        <v>7.7450849868000002</v>
      </c>
      <c r="V318" s="69">
        <v>9.1961402929999991</v>
      </c>
      <c r="W318" s="69">
        <v>7.0618422496999997</v>
      </c>
      <c r="X318" s="69">
        <v>8.8150719136000006</v>
      </c>
      <c r="Y318" s="69">
        <v>8.7385929299999994</v>
      </c>
      <c r="Z318" s="69">
        <f t="shared" si="54"/>
        <v>8.7385929299999994</v>
      </c>
      <c r="AA318" s="70">
        <f t="shared" si="55"/>
        <v>8.3113464746200005</v>
      </c>
      <c r="AC318" s="71">
        <v>0.40407946830000002</v>
      </c>
      <c r="AD318" s="72">
        <v>0.42287091593999998</v>
      </c>
      <c r="AE318" s="72">
        <v>0.46343467646999997</v>
      </c>
      <c r="AF318" s="72">
        <v>0.43172892985</v>
      </c>
      <c r="AG318" s="72">
        <v>0.43539619467000001</v>
      </c>
      <c r="AH318" s="72">
        <f t="shared" si="56"/>
        <v>0.43172892985</v>
      </c>
      <c r="AI318" s="73">
        <f t="shared" si="57"/>
        <v>0.43150203704599999</v>
      </c>
      <c r="AK318" s="68">
        <v>1.8177952905999999</v>
      </c>
      <c r="AL318" s="69">
        <v>1.9795265709000001</v>
      </c>
      <c r="AM318" s="69">
        <v>1.6312746761000001</v>
      </c>
      <c r="AN318" s="69">
        <v>1.9065431999</v>
      </c>
      <c r="AO318" s="69">
        <v>1.8789252622999999</v>
      </c>
      <c r="AP318" s="69">
        <f t="shared" si="58"/>
        <v>1.9795265709000001</v>
      </c>
      <c r="AQ318" s="74">
        <f t="shared" si="59"/>
        <v>0.94917910672234052</v>
      </c>
      <c r="AR318" s="70">
        <f t="shared" si="60"/>
        <v>1.84281299996</v>
      </c>
      <c r="AT318" s="68">
        <v>4.5647631298000002</v>
      </c>
      <c r="AU318" s="69">
        <v>3.9326042348999999</v>
      </c>
      <c r="AV318" s="69">
        <v>3.0445984360999998</v>
      </c>
      <c r="AW318" s="69">
        <v>3.1372185087000002</v>
      </c>
      <c r="AX318" s="69">
        <v>3.0917731682</v>
      </c>
      <c r="AY318" s="69">
        <f t="shared" si="61"/>
        <v>3.1372185087000002</v>
      </c>
      <c r="AZ318" s="70">
        <f t="shared" si="62"/>
        <v>3.5541914955400005</v>
      </c>
      <c r="BB318" s="75">
        <v>0.53506255457999996</v>
      </c>
      <c r="BC318" s="76">
        <v>0.57534234703999998</v>
      </c>
      <c r="BD318" s="76">
        <v>0.56364275656999996</v>
      </c>
      <c r="BE318" s="76">
        <v>0.71977757675999998</v>
      </c>
      <c r="BF318" s="76">
        <v>0.57950121516999997</v>
      </c>
      <c r="BG318" s="76">
        <f t="shared" si="63"/>
        <v>0.57534234703999998</v>
      </c>
      <c r="BH318" s="77">
        <f t="shared" si="64"/>
        <v>0.59466529002400004</v>
      </c>
    </row>
    <row r="319" spans="2:60" ht="15.5" x14ac:dyDescent="0.35">
      <c r="B319" s="46" t="s">
        <v>375</v>
      </c>
      <c r="C319" s="91" t="s">
        <v>755</v>
      </c>
      <c r="D319" s="85" t="s">
        <v>1111</v>
      </c>
      <c r="E319" s="85" t="s">
        <v>1155</v>
      </c>
      <c r="F319" s="85" t="s">
        <v>1156</v>
      </c>
      <c r="G319" s="91" t="s">
        <v>1245</v>
      </c>
      <c r="H319" s="91" t="s">
        <v>1278</v>
      </c>
      <c r="I319" s="91" t="s">
        <v>1297</v>
      </c>
      <c r="J319" s="92">
        <v>1257294.0484</v>
      </c>
      <c r="K319" s="92">
        <v>685336.04839999997</v>
      </c>
      <c r="M319" s="50">
        <v>3.0905961572999998</v>
      </c>
      <c r="N319" s="51">
        <v>12.597846952999999</v>
      </c>
      <c r="O319" s="51">
        <v>13.591890515999999</v>
      </c>
      <c r="P319" s="51">
        <v>36.754668023999997</v>
      </c>
      <c r="Q319" s="51">
        <v>38.171336171</v>
      </c>
      <c r="R319" s="51">
        <f t="shared" si="52"/>
        <v>13.591890515999999</v>
      </c>
      <c r="S319" s="52">
        <f t="shared" si="53"/>
        <v>20.841267564260001</v>
      </c>
      <c r="U319" s="50">
        <v>2.3573358444000001</v>
      </c>
      <c r="V319" s="51">
        <v>8.7815307303000001</v>
      </c>
      <c r="W319" s="51">
        <v>6.0354417465000001</v>
      </c>
      <c r="X319" s="51">
        <v>11.729743013</v>
      </c>
      <c r="Y319" s="51">
        <v>11.874707672</v>
      </c>
      <c r="Z319" s="51">
        <f t="shared" si="54"/>
        <v>8.7815307303000001</v>
      </c>
      <c r="AA319" s="52">
        <f t="shared" si="55"/>
        <v>8.155751801240001</v>
      </c>
      <c r="AC319" s="56">
        <v>0.22455900628</v>
      </c>
      <c r="AD319" s="57">
        <v>0.21715234592999999</v>
      </c>
      <c r="AE319" s="57">
        <v>0.41204317054</v>
      </c>
      <c r="AF319" s="57">
        <v>0.57522680825000005</v>
      </c>
      <c r="AG319" s="57">
        <v>0.56968310452000004</v>
      </c>
      <c r="AH319" s="57">
        <f t="shared" si="56"/>
        <v>0.41204317054</v>
      </c>
      <c r="AI319" s="58">
        <f t="shared" si="57"/>
        <v>0.39973288710400007</v>
      </c>
      <c r="AK319" s="50">
        <v>1.6505746203</v>
      </c>
      <c r="AL319" s="51">
        <v>1.7568537576000001</v>
      </c>
      <c r="AM319" s="51">
        <v>0.80508336197999997</v>
      </c>
      <c r="AN319" s="51">
        <v>0.52111153741000005</v>
      </c>
      <c r="AO319" s="51">
        <v>0.54119720694999995</v>
      </c>
      <c r="AP319" s="51">
        <f t="shared" si="58"/>
        <v>1.7568537576000001</v>
      </c>
      <c r="AQ319" s="60">
        <f t="shared" si="59"/>
        <v>0.30804909322066609</v>
      </c>
      <c r="AR319" s="52">
        <f t="shared" si="60"/>
        <v>1.0549640968480001</v>
      </c>
      <c r="AT319" s="50">
        <v>0.63269577386999998</v>
      </c>
      <c r="AU319" s="51">
        <v>1.0802172282</v>
      </c>
      <c r="AV319" s="51">
        <v>0.62237475948999998</v>
      </c>
      <c r="AW319" s="51">
        <v>0.44398658399000002</v>
      </c>
      <c r="AX319" s="51">
        <v>0.46109955725000001</v>
      </c>
      <c r="AY319" s="51">
        <f t="shared" si="61"/>
        <v>0.62237475948999998</v>
      </c>
      <c r="AZ319" s="52">
        <f t="shared" si="62"/>
        <v>0.64807478056000001</v>
      </c>
      <c r="BB319" s="64">
        <v>0.88756153592999998</v>
      </c>
      <c r="BC319" s="65">
        <v>0.87537192655999996</v>
      </c>
      <c r="BD319" s="65">
        <v>0.85651647500000005</v>
      </c>
      <c r="BE319" s="65">
        <v>0.54509281955</v>
      </c>
      <c r="BF319" s="65">
        <v>0.68142713651999998</v>
      </c>
      <c r="BG319" s="65">
        <f t="shared" si="63"/>
        <v>0.85651647500000005</v>
      </c>
      <c r="BH319" s="66">
        <f t="shared" si="64"/>
        <v>0.7691939787119999</v>
      </c>
    </row>
    <row r="320" spans="2:60" ht="15.5" x14ac:dyDescent="0.35">
      <c r="B320" s="67" t="s">
        <v>376</v>
      </c>
      <c r="C320" s="89" t="s">
        <v>756</v>
      </c>
      <c r="D320" s="84" t="s">
        <v>1112</v>
      </c>
      <c r="E320" s="84" t="s">
        <v>1155</v>
      </c>
      <c r="F320" s="84" t="s">
        <v>1156</v>
      </c>
      <c r="G320" s="89" t="s">
        <v>1265</v>
      </c>
      <c r="H320" s="89" t="s">
        <v>1285</v>
      </c>
      <c r="I320" s="89" t="s">
        <v>424</v>
      </c>
      <c r="J320" s="90">
        <v>75993.119999999995</v>
      </c>
      <c r="K320" s="90">
        <v>64998.12</v>
      </c>
      <c r="M320" s="68">
        <v>-7.5474122547000002</v>
      </c>
      <c r="N320" s="69">
        <v>-1.0012569946000001</v>
      </c>
      <c r="O320" s="69">
        <v>-3.2094449985</v>
      </c>
      <c r="P320" s="69">
        <v>-1.8560134402999999</v>
      </c>
      <c r="Q320" s="69">
        <v>-0.75343119852999996</v>
      </c>
      <c r="R320" s="69">
        <f t="shared" si="52"/>
        <v>-1.8560134402999999</v>
      </c>
      <c r="S320" s="70" t="str">
        <f t="shared" si="53"/>
        <v>-x-</v>
      </c>
      <c r="U320" s="68">
        <v>-6.0050477875999997</v>
      </c>
      <c r="V320" s="69">
        <v>-0.87803266514</v>
      </c>
      <c r="W320" s="69">
        <v>-3.1792912445999999</v>
      </c>
      <c r="X320" s="69">
        <v>-1.9846472894</v>
      </c>
      <c r="Y320" s="69">
        <v>-0.88140666682000002</v>
      </c>
      <c r="Z320" s="69">
        <f t="shared" si="54"/>
        <v>-1.9846472894</v>
      </c>
      <c r="AA320" s="70" t="str">
        <f t="shared" si="55"/>
        <v>-x-</v>
      </c>
      <c r="AC320" s="71">
        <v>6.3868725165999998E-3</v>
      </c>
      <c r="AD320" s="72">
        <v>2.2775017180000001E-3</v>
      </c>
      <c r="AE320" s="72">
        <v>9.3811088406000002E-3</v>
      </c>
      <c r="AF320" s="72">
        <v>6.6157660445000002E-4</v>
      </c>
      <c r="AG320" s="72">
        <v>1.6281611671E-3</v>
      </c>
      <c r="AH320" s="72">
        <f t="shared" si="56"/>
        <v>2.2775017180000001E-3</v>
      </c>
      <c r="AI320" s="73">
        <f t="shared" si="57"/>
        <v>4.0670441693499999E-3</v>
      </c>
      <c r="AK320" s="68">
        <v>1.167444817</v>
      </c>
      <c r="AL320" s="69">
        <v>0.84391369576999997</v>
      </c>
      <c r="AM320" s="69">
        <v>1.3881422851</v>
      </c>
      <c r="AN320" s="69">
        <v>1.4201344591</v>
      </c>
      <c r="AO320" s="69">
        <v>0.57649022598999999</v>
      </c>
      <c r="AP320" s="69">
        <f t="shared" si="58"/>
        <v>1.4201344591</v>
      </c>
      <c r="AQ320" s="74">
        <f t="shared" si="59"/>
        <v>0.40594059407258276</v>
      </c>
      <c r="AR320" s="70">
        <f t="shared" si="60"/>
        <v>1.0792250965919998</v>
      </c>
      <c r="AT320" s="68">
        <v>7.5311156962999997</v>
      </c>
      <c r="AU320" s="69">
        <v>4.5115169855000001</v>
      </c>
      <c r="AV320" s="69">
        <v>6.2487744641000003</v>
      </c>
      <c r="AW320" s="69">
        <v>7.1422654658000004</v>
      </c>
      <c r="AX320" s="69">
        <v>2.8993354861</v>
      </c>
      <c r="AY320" s="69">
        <f t="shared" si="61"/>
        <v>6.2487744641000003</v>
      </c>
      <c r="AZ320" s="70">
        <f t="shared" si="62"/>
        <v>5.6666016195600006</v>
      </c>
      <c r="BB320" s="75"/>
      <c r="BC320" s="76"/>
      <c r="BD320" s="76"/>
      <c r="BE320" s="76"/>
      <c r="BF320" s="76">
        <v>0.10894937584</v>
      </c>
      <c r="BG320" s="76">
        <f t="shared" si="63"/>
        <v>0.10894937584</v>
      </c>
      <c r="BH320" s="77">
        <f t="shared" si="64"/>
        <v>0.10894937584</v>
      </c>
    </row>
    <row r="321" spans="2:60" ht="15.5" x14ac:dyDescent="0.35">
      <c r="B321" s="46" t="s">
        <v>377</v>
      </c>
      <c r="C321" s="91" t="s">
        <v>757</v>
      </c>
      <c r="D321" s="85" t="s">
        <v>1113</v>
      </c>
      <c r="E321" s="85" t="s">
        <v>1155</v>
      </c>
      <c r="F321" s="85" t="s">
        <v>1156</v>
      </c>
      <c r="G321" s="91" t="s">
        <v>1266</v>
      </c>
      <c r="H321" s="91" t="s">
        <v>420</v>
      </c>
      <c r="I321" s="91" t="s">
        <v>692</v>
      </c>
      <c r="J321" s="92">
        <v>529874.08712000004</v>
      </c>
      <c r="K321" s="92">
        <v>521198.08711999998</v>
      </c>
      <c r="M321" s="50">
        <v>3.9015342190000002</v>
      </c>
      <c r="N321" s="51">
        <v>4.4099880416000001</v>
      </c>
      <c r="O321" s="51">
        <v>5.6231289470999997</v>
      </c>
      <c r="P321" s="51">
        <v>6.0795224938999999</v>
      </c>
      <c r="Q321" s="51">
        <v>7.4156716228999997</v>
      </c>
      <c r="R321" s="51">
        <f t="shared" si="52"/>
        <v>5.6231289470999997</v>
      </c>
      <c r="S321" s="52">
        <f t="shared" si="53"/>
        <v>5.4859690648999999</v>
      </c>
      <c r="U321" s="50">
        <v>2.5937968840000001</v>
      </c>
      <c r="V321" s="51">
        <v>2.9428561093000001</v>
      </c>
      <c r="W321" s="51">
        <v>4.3520338633</v>
      </c>
      <c r="X321" s="51">
        <v>5.0519731914000001</v>
      </c>
      <c r="Y321" s="51">
        <v>6.1401929072000003</v>
      </c>
      <c r="Z321" s="51">
        <f t="shared" si="54"/>
        <v>4.3520338633</v>
      </c>
      <c r="AA321" s="52">
        <f t="shared" si="55"/>
        <v>4.21617059104</v>
      </c>
      <c r="AC321" s="56">
        <v>0.43549502392</v>
      </c>
      <c r="AD321" s="57">
        <v>0.27986534772999999</v>
      </c>
      <c r="AE321" s="57">
        <v>0.23587477587</v>
      </c>
      <c r="AF321" s="57">
        <v>9.9213435217999996E-2</v>
      </c>
      <c r="AG321" s="57">
        <v>8.2817711584000003E-2</v>
      </c>
      <c r="AH321" s="57">
        <f t="shared" si="56"/>
        <v>0.23587477587</v>
      </c>
      <c r="AI321" s="58">
        <f t="shared" si="57"/>
        <v>0.22665325886440005</v>
      </c>
      <c r="AK321" s="50">
        <v>0.42716457109</v>
      </c>
      <c r="AL321" s="51">
        <v>0.59950995488000003</v>
      </c>
      <c r="AM321" s="51">
        <v>0.85062047613000002</v>
      </c>
      <c r="AN321" s="51">
        <v>0.97599149960999998</v>
      </c>
      <c r="AO321" s="51">
        <v>1.1904935750000001</v>
      </c>
      <c r="AP321" s="51">
        <f t="shared" si="58"/>
        <v>1.1904935750000001</v>
      </c>
      <c r="AQ321" s="60">
        <f t="shared" si="59"/>
        <v>1</v>
      </c>
      <c r="AR321" s="52">
        <f t="shared" si="60"/>
        <v>0.80875601534200003</v>
      </c>
      <c r="AT321" s="50">
        <v>0.44349248842</v>
      </c>
      <c r="AU321" s="51">
        <v>0.72411517489999999</v>
      </c>
      <c r="AV321" s="51">
        <v>0.91077325628000005</v>
      </c>
      <c r="AW321" s="51">
        <v>0.90826291847999996</v>
      </c>
      <c r="AX321" s="51">
        <v>1.1078796989999999</v>
      </c>
      <c r="AY321" s="51">
        <f t="shared" si="61"/>
        <v>0.90826291847999996</v>
      </c>
      <c r="AZ321" s="52">
        <f t="shared" si="62"/>
        <v>0.81890470741599997</v>
      </c>
      <c r="BB321" s="64">
        <v>1.5530856408</v>
      </c>
      <c r="BC321" s="65">
        <v>1.3549253587000001</v>
      </c>
      <c r="BD321" s="65">
        <v>1.2417350118999999</v>
      </c>
      <c r="BE321" s="65">
        <v>0.83361018086000005</v>
      </c>
      <c r="BF321" s="65">
        <v>0.85421629143</v>
      </c>
      <c r="BG321" s="65">
        <f t="shared" si="63"/>
        <v>1.2417350118999999</v>
      </c>
      <c r="BH321" s="66">
        <f t="shared" si="64"/>
        <v>1.167514496738</v>
      </c>
    </row>
    <row r="322" spans="2:60" ht="15.5" x14ac:dyDescent="0.35">
      <c r="B322" s="67" t="s">
        <v>378</v>
      </c>
      <c r="C322" s="89" t="s">
        <v>758</v>
      </c>
      <c r="D322" s="84" t="s">
        <v>1114</v>
      </c>
      <c r="E322" s="84" t="s">
        <v>1155</v>
      </c>
      <c r="F322" s="84" t="s">
        <v>1156</v>
      </c>
      <c r="G322" s="89" t="s">
        <v>1168</v>
      </c>
      <c r="H322" s="89" t="s">
        <v>1231</v>
      </c>
      <c r="I322" s="89" t="s">
        <v>423</v>
      </c>
      <c r="J322" s="90">
        <v>597802.89</v>
      </c>
      <c r="K322" s="90">
        <v>96440.89</v>
      </c>
      <c r="M322" s="68">
        <v>186.68933014000001</v>
      </c>
      <c r="N322" s="69">
        <v>-5.2689855434000004</v>
      </c>
      <c r="O322" s="69">
        <v>-0.62005599278000001</v>
      </c>
      <c r="P322" s="69">
        <v>-0.82643198458</v>
      </c>
      <c r="Q322" s="69">
        <v>-0.95807601752000005</v>
      </c>
      <c r="R322" s="69">
        <f t="shared" si="52"/>
        <v>-0.82643198458</v>
      </c>
      <c r="S322" s="70" t="str">
        <f t="shared" si="53"/>
        <v>-x-</v>
      </c>
      <c r="U322" s="68">
        <v>19.777012926000001</v>
      </c>
      <c r="V322" s="69">
        <v>-35.465116584999997</v>
      </c>
      <c r="W322" s="69">
        <v>-6.1307778268000002</v>
      </c>
      <c r="X322" s="69">
        <v>-21.227855976000001</v>
      </c>
      <c r="Y322" s="69">
        <v>-21.709078331000001</v>
      </c>
      <c r="Z322" s="69">
        <f t="shared" si="54"/>
        <v>-21.227855976000001</v>
      </c>
      <c r="AA322" s="70">
        <f t="shared" si="55"/>
        <v>19.777012926000001</v>
      </c>
      <c r="AC322" s="71">
        <v>0.76875614105000001</v>
      </c>
      <c r="AD322" s="72">
        <v>0.70853590584000004</v>
      </c>
      <c r="AE322" s="72">
        <v>0.88056646205</v>
      </c>
      <c r="AF322" s="72">
        <v>0.89526054009</v>
      </c>
      <c r="AG322" s="72">
        <v>0.88056898471</v>
      </c>
      <c r="AH322" s="72">
        <f t="shared" si="56"/>
        <v>0.88056646205</v>
      </c>
      <c r="AI322" s="73">
        <f t="shared" si="57"/>
        <v>0.82673760674800012</v>
      </c>
      <c r="AK322" s="68">
        <v>0.33069636131000002</v>
      </c>
      <c r="AL322" s="69">
        <v>0.55366611477000005</v>
      </c>
      <c r="AM322" s="69">
        <v>0.24070138497999999</v>
      </c>
      <c r="AN322" s="69">
        <v>0.29111351014999998</v>
      </c>
      <c r="AO322" s="69">
        <v>0.33748557370999999</v>
      </c>
      <c r="AP322" s="69">
        <f t="shared" si="58"/>
        <v>0.55366611477000005</v>
      </c>
      <c r="AQ322" s="74">
        <f t="shared" si="59"/>
        <v>0.6095470983449941</v>
      </c>
      <c r="AR322" s="70">
        <f t="shared" si="60"/>
        <v>0.350732588984</v>
      </c>
      <c r="AT322" s="68">
        <v>0.82196256957000002</v>
      </c>
      <c r="AU322" s="69">
        <v>0.67704149889999998</v>
      </c>
      <c r="AV322" s="69">
        <v>0.19553477708</v>
      </c>
      <c r="AW322" s="69">
        <v>0.38775919530000003</v>
      </c>
      <c r="AX322" s="69">
        <v>0.44952614676000002</v>
      </c>
      <c r="AY322" s="69">
        <f t="shared" si="61"/>
        <v>0.44952614676000002</v>
      </c>
      <c r="AZ322" s="70">
        <f t="shared" si="62"/>
        <v>0.50636483752200001</v>
      </c>
      <c r="BB322" s="75">
        <v>1.7351856038</v>
      </c>
      <c r="BC322" s="76">
        <v>1.7169555831000001</v>
      </c>
      <c r="BD322" s="76">
        <v>1.7464430407</v>
      </c>
      <c r="BE322" s="76">
        <v>1.5888649225</v>
      </c>
      <c r="BF322" s="76">
        <v>1.7661100447</v>
      </c>
      <c r="BG322" s="76">
        <f t="shared" si="63"/>
        <v>1.7351856038</v>
      </c>
      <c r="BH322" s="77">
        <f t="shared" si="64"/>
        <v>1.71071183896</v>
      </c>
    </row>
    <row r="323" spans="2:60" ht="15.5" x14ac:dyDescent="0.35">
      <c r="B323" s="46" t="s">
        <v>379</v>
      </c>
      <c r="C323" s="91" t="s">
        <v>759</v>
      </c>
      <c r="D323" s="85" t="s">
        <v>1115</v>
      </c>
      <c r="E323" s="85" t="s">
        <v>1155</v>
      </c>
      <c r="F323" s="85" t="s">
        <v>1156</v>
      </c>
      <c r="G323" s="91" t="s">
        <v>1237</v>
      </c>
      <c r="H323" s="91" t="s">
        <v>1284</v>
      </c>
      <c r="I323" s="91" t="s">
        <v>455</v>
      </c>
      <c r="J323" s="92">
        <v>2085245.818</v>
      </c>
      <c r="K323" s="92">
        <v>2077039.818</v>
      </c>
      <c r="M323" s="50">
        <v>8.0220094752000008</v>
      </c>
      <c r="N323" s="51">
        <v>10.282558870000001</v>
      </c>
      <c r="O323" s="51">
        <v>6.9965881035999997</v>
      </c>
      <c r="P323" s="51">
        <v>10.038722712</v>
      </c>
      <c r="Q323" s="51">
        <v>8.7265447327000008</v>
      </c>
      <c r="R323" s="51">
        <f t="shared" si="52"/>
        <v>8.7265447327000008</v>
      </c>
      <c r="S323" s="52">
        <f t="shared" si="53"/>
        <v>8.8132847786999999</v>
      </c>
      <c r="U323" s="50">
        <v>5.5699822278999997</v>
      </c>
      <c r="V323" s="51">
        <v>7.2005921949999996</v>
      </c>
      <c r="W323" s="51">
        <v>4.6184303281999997</v>
      </c>
      <c r="X323" s="51">
        <v>7.0563858186999999</v>
      </c>
      <c r="Y323" s="51">
        <v>5.6966458441999999</v>
      </c>
      <c r="Z323" s="51">
        <f t="shared" si="54"/>
        <v>5.6966458441999999</v>
      </c>
      <c r="AA323" s="52">
        <f t="shared" si="55"/>
        <v>6.0284072827999999</v>
      </c>
      <c r="AC323" s="56">
        <v>0.10836274771</v>
      </c>
      <c r="AD323" s="57">
        <v>8.4543037767000007E-2</v>
      </c>
      <c r="AE323" s="57">
        <v>8.5754976770000005E-2</v>
      </c>
      <c r="AF323" s="57">
        <v>7.6491018078000003E-2</v>
      </c>
      <c r="AG323" s="57">
        <v>8.4776614191999999E-2</v>
      </c>
      <c r="AH323" s="57">
        <f t="shared" si="56"/>
        <v>8.4776614191999999E-2</v>
      </c>
      <c r="AI323" s="58">
        <f t="shared" si="57"/>
        <v>8.7985678903400005E-2</v>
      </c>
      <c r="AK323" s="50">
        <v>1.6678313332000001</v>
      </c>
      <c r="AL323" s="51">
        <v>2.2335327775999998</v>
      </c>
      <c r="AM323" s="51">
        <v>2.0488169883</v>
      </c>
      <c r="AN323" s="51">
        <v>2.7963149597000001</v>
      </c>
      <c r="AO323" s="51">
        <v>2.2799108447999998</v>
      </c>
      <c r="AP323" s="51">
        <f t="shared" si="58"/>
        <v>2.7963149597000001</v>
      </c>
      <c r="AQ323" s="60">
        <f t="shared" si="59"/>
        <v>0.81532691333332419</v>
      </c>
      <c r="AR323" s="52">
        <f t="shared" si="60"/>
        <v>2.2052813807199998</v>
      </c>
      <c r="AT323" s="50">
        <v>0.93240833979000004</v>
      </c>
      <c r="AU323" s="51">
        <v>1.1780342703</v>
      </c>
      <c r="AV323" s="51">
        <v>0.90319794555999999</v>
      </c>
      <c r="AW323" s="51">
        <v>1.0959861143</v>
      </c>
      <c r="AX323" s="51">
        <v>0.90057442192000003</v>
      </c>
      <c r="AY323" s="51">
        <f t="shared" si="61"/>
        <v>0.93240833979000004</v>
      </c>
      <c r="AZ323" s="52">
        <f t="shared" si="62"/>
        <v>1.002040218374</v>
      </c>
      <c r="BB323" s="64">
        <v>1.4130024416</v>
      </c>
      <c r="BC323" s="65">
        <v>1.2480602541000001</v>
      </c>
      <c r="BD323" s="65">
        <v>1.2494157268999999</v>
      </c>
      <c r="BE323" s="65">
        <v>1.0162798157999999</v>
      </c>
      <c r="BF323" s="65">
        <v>0.98695892096000004</v>
      </c>
      <c r="BG323" s="65">
        <f t="shared" si="63"/>
        <v>1.2480602541000001</v>
      </c>
      <c r="BH323" s="66">
        <f t="shared" si="64"/>
        <v>1.182743431872</v>
      </c>
    </row>
    <row r="324" spans="2:60" ht="15.5" x14ac:dyDescent="0.35">
      <c r="B324" s="67" t="s">
        <v>380</v>
      </c>
      <c r="C324" s="89" t="s">
        <v>760</v>
      </c>
      <c r="D324" s="84" t="s">
        <v>1116</v>
      </c>
      <c r="E324" s="84" t="s">
        <v>1155</v>
      </c>
      <c r="F324" s="84" t="s">
        <v>1156</v>
      </c>
      <c r="G324" s="89" t="s">
        <v>1245</v>
      </c>
      <c r="H324" s="89" t="s">
        <v>1278</v>
      </c>
      <c r="I324" s="89" t="s">
        <v>690</v>
      </c>
      <c r="J324" s="90">
        <v>599577.13</v>
      </c>
      <c r="K324" s="90">
        <v>634949.13</v>
      </c>
      <c r="M324" s="68">
        <v>5.0096732026000002</v>
      </c>
      <c r="N324" s="69">
        <v>4.9707178945999999</v>
      </c>
      <c r="O324" s="69">
        <v>3.5672373092999998</v>
      </c>
      <c r="P324" s="69">
        <v>19.986239005000002</v>
      </c>
      <c r="Q324" s="69">
        <v>21.212852561999998</v>
      </c>
      <c r="R324" s="69">
        <f t="shared" si="52"/>
        <v>5.0096732026000002</v>
      </c>
      <c r="S324" s="70">
        <f t="shared" si="53"/>
        <v>10.949343994699998</v>
      </c>
      <c r="U324" s="68">
        <v>2.7194500312000001</v>
      </c>
      <c r="V324" s="69">
        <v>2.8584887621999999</v>
      </c>
      <c r="W324" s="69">
        <v>1.1427630522000001</v>
      </c>
      <c r="X324" s="69">
        <v>13.98039004</v>
      </c>
      <c r="Y324" s="69">
        <v>14.708135165</v>
      </c>
      <c r="Z324" s="69">
        <f t="shared" si="54"/>
        <v>2.8584887621999999</v>
      </c>
      <c r="AA324" s="70">
        <f t="shared" si="55"/>
        <v>7.0818454101200006</v>
      </c>
      <c r="AC324" s="71">
        <v>1.4219277306E-2</v>
      </c>
      <c r="AD324" s="72">
        <v>1.3265482929000001E-2</v>
      </c>
      <c r="AE324" s="72">
        <v>1.0039637977999999E-2</v>
      </c>
      <c r="AF324" s="72">
        <v>3.2818707025000001E-3</v>
      </c>
      <c r="AG324" s="72">
        <v>3.1290126780999998E-3</v>
      </c>
      <c r="AH324" s="72">
        <f t="shared" si="56"/>
        <v>1.0039637977999999E-2</v>
      </c>
      <c r="AI324" s="73">
        <f t="shared" si="57"/>
        <v>8.7870563187199997E-3</v>
      </c>
      <c r="AK324" s="68">
        <v>0.72381815778000003</v>
      </c>
      <c r="AL324" s="69">
        <v>0.62460251478999995</v>
      </c>
      <c r="AM324" s="69">
        <v>0.56375948335000003</v>
      </c>
      <c r="AN324" s="69">
        <v>2.0734665182000001</v>
      </c>
      <c r="AO324" s="69">
        <v>2.2007211829000002</v>
      </c>
      <c r="AP324" s="69">
        <f t="shared" si="58"/>
        <v>2.2007211829000002</v>
      </c>
      <c r="AQ324" s="74">
        <f t="shared" si="59"/>
        <v>1</v>
      </c>
      <c r="AR324" s="70">
        <f t="shared" si="60"/>
        <v>1.2372735714040002</v>
      </c>
      <c r="AT324" s="68">
        <v>0.62242577794999998</v>
      </c>
      <c r="AU324" s="69">
        <v>0.64600386713000002</v>
      </c>
      <c r="AV324" s="69">
        <v>0.59736972357999996</v>
      </c>
      <c r="AW324" s="69">
        <v>2.0201525432</v>
      </c>
      <c r="AX324" s="69">
        <v>2.1441351744000001</v>
      </c>
      <c r="AY324" s="69">
        <f t="shared" si="61"/>
        <v>0.64600386713000002</v>
      </c>
      <c r="AZ324" s="70">
        <f t="shared" si="62"/>
        <v>1.206017417252</v>
      </c>
      <c r="BB324" s="75"/>
      <c r="BC324" s="76"/>
      <c r="BD324" s="76"/>
      <c r="BE324" s="76"/>
      <c r="BF324" s="76"/>
      <c r="BG324" s="76" t="str">
        <f t="shared" si="63"/>
        <v>-x-</v>
      </c>
      <c r="BH324" s="77" t="str">
        <f t="shared" si="64"/>
        <v>-x-</v>
      </c>
    </row>
    <row r="325" spans="2:60" ht="15.5" x14ac:dyDescent="0.35">
      <c r="B325" s="46" t="s">
        <v>381</v>
      </c>
      <c r="C325" s="91" t="s">
        <v>761</v>
      </c>
      <c r="D325" s="85" t="s">
        <v>1117</v>
      </c>
      <c r="E325" s="85" t="s">
        <v>1155</v>
      </c>
      <c r="F325" s="85" t="s">
        <v>1156</v>
      </c>
      <c r="G325" s="91" t="s">
        <v>42</v>
      </c>
      <c r="H325" s="91" t="s">
        <v>42</v>
      </c>
      <c r="I325" s="91" t="s">
        <v>42</v>
      </c>
      <c r="J325" s="92"/>
      <c r="K325" s="92">
        <v>1317300.73</v>
      </c>
      <c r="M325" s="50"/>
      <c r="N325" s="51"/>
      <c r="O325" s="51"/>
      <c r="P325" s="51"/>
      <c r="Q325" s="51"/>
      <c r="R325" s="51" t="str">
        <f t="shared" si="52"/>
        <v>-x-</v>
      </c>
      <c r="S325" s="52" t="str">
        <f t="shared" si="53"/>
        <v>-x-</v>
      </c>
      <c r="U325" s="50"/>
      <c r="V325" s="51"/>
      <c r="W325" s="51"/>
      <c r="X325" s="51"/>
      <c r="Y325" s="51"/>
      <c r="Z325" s="51" t="str">
        <f t="shared" si="54"/>
        <v>-x-</v>
      </c>
      <c r="AA325" s="52" t="str">
        <f t="shared" si="55"/>
        <v>-x-</v>
      </c>
      <c r="AC325" s="56"/>
      <c r="AD325" s="57"/>
      <c r="AE325" s="57"/>
      <c r="AF325" s="57"/>
      <c r="AG325" s="57"/>
      <c r="AH325" s="57" t="str">
        <f t="shared" si="56"/>
        <v>-x-</v>
      </c>
      <c r="AI325" s="58" t="str">
        <f t="shared" si="57"/>
        <v>-x-</v>
      </c>
      <c r="AK325" s="50"/>
      <c r="AL325" s="51"/>
      <c r="AM325" s="51"/>
      <c r="AN325" s="51"/>
      <c r="AO325" s="51"/>
      <c r="AP325" s="51" t="str">
        <f t="shared" si="58"/>
        <v>-x-</v>
      </c>
      <c r="AQ325" s="60" t="str">
        <f t="shared" si="59"/>
        <v>-x-</v>
      </c>
      <c r="AR325" s="52" t="str">
        <f t="shared" si="60"/>
        <v>-x-</v>
      </c>
      <c r="AT325" s="50"/>
      <c r="AU325" s="51"/>
      <c r="AV325" s="51"/>
      <c r="AW325" s="51"/>
      <c r="AX325" s="51"/>
      <c r="AY325" s="51" t="str">
        <f t="shared" si="61"/>
        <v>-x-</v>
      </c>
      <c r="AZ325" s="52" t="str">
        <f t="shared" si="62"/>
        <v>-x-</v>
      </c>
      <c r="BB325" s="64">
        <v>1.4757106204999999</v>
      </c>
      <c r="BC325" s="65">
        <v>1.3102265155999999</v>
      </c>
      <c r="BD325" s="65">
        <v>1.3659081557999999</v>
      </c>
      <c r="BE325" s="65">
        <v>0.99226983032000005</v>
      </c>
      <c r="BF325" s="65">
        <v>0.90848214838999997</v>
      </c>
      <c r="BG325" s="65">
        <f t="shared" si="63"/>
        <v>1.3102265155999999</v>
      </c>
      <c r="BH325" s="66">
        <f t="shared" si="64"/>
        <v>1.2105194541219999</v>
      </c>
    </row>
    <row r="326" spans="2:60" ht="15.5" x14ac:dyDescent="0.35">
      <c r="B326" s="67" t="s">
        <v>382</v>
      </c>
      <c r="C326" s="89" t="s">
        <v>762</v>
      </c>
      <c r="D326" s="84" t="s">
        <v>1118</v>
      </c>
      <c r="E326" s="84" t="s">
        <v>1155</v>
      </c>
      <c r="F326" s="84" t="s">
        <v>1156</v>
      </c>
      <c r="G326" s="89" t="s">
        <v>42</v>
      </c>
      <c r="H326" s="89" t="s">
        <v>42</v>
      </c>
      <c r="I326" s="89" t="s">
        <v>42</v>
      </c>
      <c r="J326" s="90">
        <v>138284651.05000001</v>
      </c>
      <c r="K326" s="90">
        <v>124788428.04000001</v>
      </c>
      <c r="M326" s="68">
        <v>15.277547855</v>
      </c>
      <c r="N326" s="69">
        <v>17.636882375999999</v>
      </c>
      <c r="O326" s="69">
        <v>13.876198704</v>
      </c>
      <c r="P326" s="69">
        <v>17.338784127</v>
      </c>
      <c r="Q326" s="69">
        <v>20.455574627000001</v>
      </c>
      <c r="R326" s="69">
        <f t="shared" si="52"/>
        <v>17.338784127</v>
      </c>
      <c r="S326" s="70">
        <f t="shared" si="53"/>
        <v>16.9169975378</v>
      </c>
      <c r="U326" s="68">
        <v>4.1106211199000002</v>
      </c>
      <c r="V326" s="69">
        <v>4.8223822155000002</v>
      </c>
      <c r="W326" s="69">
        <v>3.9432632833999999</v>
      </c>
      <c r="X326" s="69">
        <v>4.8085922586000001</v>
      </c>
      <c r="Y326" s="69">
        <v>5.5751662613999997</v>
      </c>
      <c r="Z326" s="69">
        <f t="shared" si="54"/>
        <v>4.8085922586000001</v>
      </c>
      <c r="AA326" s="70">
        <f t="shared" si="55"/>
        <v>4.6520050277599996</v>
      </c>
      <c r="AC326" s="71">
        <v>0.23716884601999999</v>
      </c>
      <c r="AD326" s="72">
        <v>0.17503032816</v>
      </c>
      <c r="AE326" s="72">
        <v>0.21426505423</v>
      </c>
      <c r="AF326" s="72">
        <v>0.16132634903000001</v>
      </c>
      <c r="AG326" s="72">
        <v>0.14019130956</v>
      </c>
      <c r="AH326" s="72">
        <f t="shared" si="56"/>
        <v>0.17503032816</v>
      </c>
      <c r="AI326" s="73">
        <f t="shared" si="57"/>
        <v>0.18559637739999998</v>
      </c>
      <c r="AK326" s="68">
        <v>0.90758781074999995</v>
      </c>
      <c r="AL326" s="69">
        <v>1.2694862423</v>
      </c>
      <c r="AM326" s="69">
        <v>1.0910712958</v>
      </c>
      <c r="AN326" s="69">
        <v>1.5391718201</v>
      </c>
      <c r="AO326" s="69">
        <v>1.8158507424000001</v>
      </c>
      <c r="AP326" s="69">
        <f t="shared" si="58"/>
        <v>1.8158507424000001</v>
      </c>
      <c r="AQ326" s="74">
        <f t="shared" si="59"/>
        <v>1</v>
      </c>
      <c r="AR326" s="70">
        <f t="shared" si="60"/>
        <v>1.3246335822700002</v>
      </c>
      <c r="AT326" s="68">
        <v>1.2990731072999999</v>
      </c>
      <c r="AU326" s="69">
        <v>1.7025429007999999</v>
      </c>
      <c r="AV326" s="69">
        <v>1.3785363537999999</v>
      </c>
      <c r="AW326" s="69">
        <v>1.7945128054999999</v>
      </c>
      <c r="AX326" s="69">
        <v>2.1170913913999998</v>
      </c>
      <c r="AY326" s="69">
        <f t="shared" si="61"/>
        <v>1.7025429007999999</v>
      </c>
      <c r="AZ326" s="70">
        <f t="shared" si="62"/>
        <v>1.6583513117599999</v>
      </c>
      <c r="BB326" s="75">
        <v>0.11483408388999999</v>
      </c>
      <c r="BC326" s="76">
        <v>0.17482785853999999</v>
      </c>
      <c r="BD326" s="76">
        <v>0.23072907674000001</v>
      </c>
      <c r="BE326" s="76">
        <v>0.55853130821999997</v>
      </c>
      <c r="BF326" s="76">
        <v>0.64189873725000002</v>
      </c>
      <c r="BG326" s="76">
        <f t="shared" si="63"/>
        <v>0.23072907674000001</v>
      </c>
      <c r="BH326" s="77">
        <f t="shared" si="64"/>
        <v>0.34416421292799998</v>
      </c>
    </row>
    <row r="327" spans="2:60" ht="15.5" x14ac:dyDescent="0.35">
      <c r="B327" s="46" t="s">
        <v>383</v>
      </c>
      <c r="C327" s="91" t="s">
        <v>763</v>
      </c>
      <c r="D327" s="85" t="s">
        <v>1119</v>
      </c>
      <c r="E327" s="85" t="s">
        <v>1155</v>
      </c>
      <c r="F327" s="85" t="s">
        <v>1156</v>
      </c>
      <c r="G327" s="91" t="s">
        <v>1168</v>
      </c>
      <c r="H327" s="91" t="s">
        <v>1231</v>
      </c>
      <c r="I327" s="91" t="s">
        <v>423</v>
      </c>
      <c r="J327" s="92">
        <v>3657144.08</v>
      </c>
      <c r="K327" s="92">
        <v>3385825.08</v>
      </c>
      <c r="M327" s="50">
        <v>-0.74445982817</v>
      </c>
      <c r="N327" s="51">
        <v>-16.867521591999999</v>
      </c>
      <c r="O327" s="51">
        <v>14.390059108999999</v>
      </c>
      <c r="P327" s="51">
        <v>5.9547050819000003</v>
      </c>
      <c r="Q327" s="51">
        <v>6.7742043969000001</v>
      </c>
      <c r="R327" s="51">
        <f t="shared" si="52"/>
        <v>5.9547050819000003</v>
      </c>
      <c r="S327" s="52">
        <f t="shared" si="53"/>
        <v>9.0396561959333344</v>
      </c>
      <c r="U327" s="50">
        <v>-4.8372305891999998</v>
      </c>
      <c r="V327" s="51">
        <v>17.533470384000001</v>
      </c>
      <c r="W327" s="51">
        <v>5.2364006674999999</v>
      </c>
      <c r="X327" s="51">
        <v>5.5687573326999997</v>
      </c>
      <c r="Y327" s="51">
        <v>6.2711135118000003</v>
      </c>
      <c r="Z327" s="51">
        <f t="shared" si="54"/>
        <v>5.5687573326999997</v>
      </c>
      <c r="AA327" s="52">
        <f t="shared" si="55"/>
        <v>8.6524354740000007</v>
      </c>
      <c r="AC327" s="56">
        <v>0.77634069777000003</v>
      </c>
      <c r="AD327" s="57">
        <v>0.40546772298</v>
      </c>
      <c r="AE327" s="57">
        <v>0.44202138897999999</v>
      </c>
      <c r="AF327" s="57">
        <v>0.30611070233999998</v>
      </c>
      <c r="AG327" s="57">
        <v>0.27942695471000001</v>
      </c>
      <c r="AH327" s="57">
        <f t="shared" si="56"/>
        <v>0.40546772298</v>
      </c>
      <c r="AI327" s="58">
        <f t="shared" si="57"/>
        <v>0.44187349335599996</v>
      </c>
      <c r="AK327" s="50">
        <v>0.59934126474000005</v>
      </c>
      <c r="AL327" s="51">
        <v>2.1238313531999999</v>
      </c>
      <c r="AM327" s="51">
        <v>1.6173553052</v>
      </c>
      <c r="AN327" s="51">
        <v>2.4810310155000002</v>
      </c>
      <c r="AO327" s="51">
        <v>2.8224758376999999</v>
      </c>
      <c r="AP327" s="51">
        <f t="shared" si="58"/>
        <v>2.8224758376999999</v>
      </c>
      <c r="AQ327" s="60">
        <f t="shared" si="59"/>
        <v>1</v>
      </c>
      <c r="AR327" s="52">
        <f t="shared" si="60"/>
        <v>1.9288069552680001</v>
      </c>
      <c r="AT327" s="50">
        <v>0.16888283065000001</v>
      </c>
      <c r="AU327" s="51">
        <v>0.55689623131999999</v>
      </c>
      <c r="AV327" s="51">
        <v>0.46623093830000001</v>
      </c>
      <c r="AW327" s="51">
        <v>0.72150372725</v>
      </c>
      <c r="AX327" s="51">
        <v>0.82079862130000003</v>
      </c>
      <c r="AY327" s="51">
        <f t="shared" si="61"/>
        <v>0.55689623131999999</v>
      </c>
      <c r="AZ327" s="52">
        <f t="shared" si="62"/>
        <v>0.54686246976399999</v>
      </c>
      <c r="BB327" s="64">
        <v>1.2458676290999999</v>
      </c>
      <c r="BC327" s="65">
        <v>1.4362555995999999</v>
      </c>
      <c r="BD327" s="65">
        <v>1.4388924267000001</v>
      </c>
      <c r="BE327" s="65">
        <v>1.7542577499000001</v>
      </c>
      <c r="BF327" s="65">
        <v>1.7808127932</v>
      </c>
      <c r="BG327" s="65">
        <f t="shared" si="63"/>
        <v>1.4388924267000001</v>
      </c>
      <c r="BH327" s="66">
        <f t="shared" si="64"/>
        <v>1.5312172396999999</v>
      </c>
    </row>
    <row r="328" spans="2:60" ht="15.5" x14ac:dyDescent="0.35">
      <c r="B328" s="67" t="s">
        <v>384</v>
      </c>
      <c r="C328" s="89" t="s">
        <v>764</v>
      </c>
      <c r="D328" s="84" t="s">
        <v>1120</v>
      </c>
      <c r="E328" s="84" t="s">
        <v>1155</v>
      </c>
      <c r="F328" s="84" t="s">
        <v>1156</v>
      </c>
      <c r="G328" s="89" t="s">
        <v>1213</v>
      </c>
      <c r="H328" s="89" t="s">
        <v>420</v>
      </c>
      <c r="I328" s="89" t="s">
        <v>419</v>
      </c>
      <c r="J328" s="90">
        <v>947079.75</v>
      </c>
      <c r="K328" s="90">
        <v>889914.75</v>
      </c>
      <c r="M328" s="68">
        <v>20.166764927999999</v>
      </c>
      <c r="N328" s="69">
        <v>46.691021468999999</v>
      </c>
      <c r="O328" s="69">
        <v>184.48860065</v>
      </c>
      <c r="P328" s="69">
        <v>170.31376184999999</v>
      </c>
      <c r="Q328" s="69">
        <v>187.54789252</v>
      </c>
      <c r="R328" s="69">
        <f t="shared" ref="R328:R391" si="65">IF($B328="","",IFERROR(MEDIAN(M328:Q328),"-x-"))</f>
        <v>170.31376184999999</v>
      </c>
      <c r="S328" s="70">
        <f t="shared" ref="S328:S391" si="66">IF($B328="","",IFERROR(AVERAGEIFS(M328:Q328,M328:Q328,"&gt;0",M328:Q328,"&lt;50"),"-x-"))</f>
        <v>33.428893198499999</v>
      </c>
      <c r="U328" s="68">
        <v>45.125625929000002</v>
      </c>
      <c r="V328" s="69">
        <v>27.660731556999998</v>
      </c>
      <c r="W328" s="69">
        <v>60.569731386000001</v>
      </c>
      <c r="X328" s="69">
        <v>384.57946666999999</v>
      </c>
      <c r="Y328" s="69">
        <v>420.92433333000002</v>
      </c>
      <c r="Z328" s="69">
        <f t="shared" ref="Z328:Z391" si="67">IF($B328="","",IFERROR(MEDIAN(U328:Y328),"-x-"))</f>
        <v>60.569731386000001</v>
      </c>
      <c r="AA328" s="70">
        <f t="shared" ref="AA328:AA391" si="68">IF($B328="","",IFERROR(AVERAGEIFS(U328:Y328,U328:Y328,"&gt;0",U328:Y328,"&lt;50"),"-x-"))</f>
        <v>36.393178743</v>
      </c>
      <c r="AC328" s="71">
        <v>1.0636736767000001E-2</v>
      </c>
      <c r="AD328" s="72">
        <v>6.2939818231999997E-2</v>
      </c>
      <c r="AE328" s="72">
        <v>6.8387256504000002E-2</v>
      </c>
      <c r="AF328" s="72">
        <v>7.8458937116999999E-2</v>
      </c>
      <c r="AG328" s="72">
        <v>7.17666156E-2</v>
      </c>
      <c r="AH328" s="72">
        <f t="shared" ref="AH328:AH391" si="69">IF($B328="","",IFERROR(MEDIAN(AC328:AG328),"-x-"))</f>
        <v>6.8387256504000002E-2</v>
      </c>
      <c r="AI328" s="73">
        <f t="shared" ref="AI328:AI391" si="70">IF($B328="","",IFERROR(AVERAGE(AC328:AG328),"-x-"))</f>
        <v>5.8437872843999997E-2</v>
      </c>
      <c r="AK328" s="68">
        <v>3.5193174618</v>
      </c>
      <c r="AL328" s="69">
        <v>2.3014127944</v>
      </c>
      <c r="AM328" s="69">
        <v>1.8951573027999999</v>
      </c>
      <c r="AN328" s="69">
        <v>1.2267817538000001</v>
      </c>
      <c r="AO328" s="69">
        <v>1.3509203836999999</v>
      </c>
      <c r="AP328" s="69">
        <f t="shared" ref="AP328:AP391" si="71">IF($B328="","",IF(MAX(AK328:AO328)=0,"-x-",MAX(AK328:AO328)))</f>
        <v>3.5193174618</v>
      </c>
      <c r="AQ328" s="74">
        <f t="shared" ref="AQ328:AQ391" si="72">IF($B328="","",IFERROR(AO328/AP328,"-x-"))</f>
        <v>0.38385863121568303</v>
      </c>
      <c r="AR328" s="70">
        <f t="shared" ref="AR328:AR391" si="73">IF($B328="","",IFERROR(AVERAGEIFS(AK328:AO328,AK328:AO328,"&gt;0",AK328:AO328,"&lt;30"),"-x-"))</f>
        <v>2.0587179393000001</v>
      </c>
      <c r="AT328" s="68">
        <v>29.114889977000001</v>
      </c>
      <c r="AU328" s="69">
        <v>17.924880949999999</v>
      </c>
      <c r="AV328" s="69">
        <v>19.795563133000002</v>
      </c>
      <c r="AW328" s="69">
        <v>8.3680783648000006</v>
      </c>
      <c r="AX328" s="69">
        <v>9.2148481993000004</v>
      </c>
      <c r="AY328" s="69">
        <f t="shared" ref="AY328:AY391" si="74">IF($B328="","",IFERROR(MEDIAN(AT328:AX328),"-x-"))</f>
        <v>17.924880949999999</v>
      </c>
      <c r="AZ328" s="70">
        <f t="shared" ref="AZ328:AZ391" si="75">IF($B328="","",IFERROR(AVERAGEIFS(AT328:AX328,AT328:AX328,"&gt;0",AT328:AX328,"&lt;50"),"-x-"))</f>
        <v>16.883652124820003</v>
      </c>
      <c r="BB328" s="75">
        <v>0.95207433752000004</v>
      </c>
      <c r="BC328" s="76">
        <v>0.86784349004000005</v>
      </c>
      <c r="BD328" s="76">
        <v>0.74825502255999998</v>
      </c>
      <c r="BE328" s="76">
        <v>-0.34469742143999998</v>
      </c>
      <c r="BF328" s="76">
        <v>-0.36563687117999999</v>
      </c>
      <c r="BG328" s="76">
        <f t="shared" ref="BG328:BG391" si="76">IF($B328="","",IFERROR(MEDIAN(BB328:BF328),"-x-"))</f>
        <v>0.74825502255999998</v>
      </c>
      <c r="BH328" s="77">
        <f t="shared" ref="BH328:BH391" si="77">IF($B328="","",IFERROR(AVERAGEIFS(BB328:BF328,BB328:BF328,"&gt;0",BB328:BF328,"&lt;50"),"-x-"))</f>
        <v>0.85605761670666658</v>
      </c>
    </row>
    <row r="329" spans="2:60" ht="15.5" x14ac:dyDescent="0.35">
      <c r="B329" s="46" t="s">
        <v>385</v>
      </c>
      <c r="C329" s="91" t="s">
        <v>765</v>
      </c>
      <c r="D329" s="85" t="s">
        <v>1121</v>
      </c>
      <c r="E329" s="85" t="s">
        <v>1155</v>
      </c>
      <c r="F329" s="85" t="s">
        <v>1156</v>
      </c>
      <c r="G329" s="91" t="s">
        <v>1198</v>
      </c>
      <c r="H329" s="91" t="s">
        <v>1281</v>
      </c>
      <c r="I329" s="91" t="s">
        <v>432</v>
      </c>
      <c r="J329" s="92">
        <v>370877.59</v>
      </c>
      <c r="K329" s="92">
        <v>18931.59</v>
      </c>
      <c r="M329" s="50">
        <v>12.287764915</v>
      </c>
      <c r="N329" s="51">
        <v>0.68673036727000003</v>
      </c>
      <c r="O329" s="51">
        <v>-0.22673781878999999</v>
      </c>
      <c r="P329" s="51">
        <v>-0.11712026203000001</v>
      </c>
      <c r="Q329" s="51">
        <v>-0.11712026203000001</v>
      </c>
      <c r="R329" s="51">
        <f t="shared" si="65"/>
        <v>-0.11712026203000001</v>
      </c>
      <c r="S329" s="52">
        <f t="shared" si="66"/>
        <v>6.4872476411350002</v>
      </c>
      <c r="U329" s="50"/>
      <c r="V329" s="51"/>
      <c r="W329" s="51"/>
      <c r="X329" s="51"/>
      <c r="Y329" s="51"/>
      <c r="Z329" s="51" t="str">
        <f t="shared" si="67"/>
        <v>-x-</v>
      </c>
      <c r="AA329" s="52" t="str">
        <f t="shared" si="68"/>
        <v>-x-</v>
      </c>
      <c r="AC329" s="56">
        <v>0.95737621143999996</v>
      </c>
      <c r="AD329" s="57">
        <v>0.95597228080999996</v>
      </c>
      <c r="AE329" s="57">
        <v>0.93950947358000003</v>
      </c>
      <c r="AF329" s="57">
        <v>0.94900561924000004</v>
      </c>
      <c r="AG329" s="57">
        <v>0.94896837300000003</v>
      </c>
      <c r="AH329" s="57">
        <f t="shared" si="69"/>
        <v>0.94900561924000004</v>
      </c>
      <c r="AI329" s="58">
        <f t="shared" si="70"/>
        <v>0.95016639161399996</v>
      </c>
      <c r="AK329" s="50">
        <v>-4.1709214670000001E-2</v>
      </c>
      <c r="AL329" s="51">
        <v>-3.6613229323999998E-2</v>
      </c>
      <c r="AM329" s="51">
        <v>-2.6149460574E-2</v>
      </c>
      <c r="AN329" s="51">
        <v>-1.6789230395E-2</v>
      </c>
      <c r="AO329" s="51">
        <v>-1.6789230395E-2</v>
      </c>
      <c r="AP329" s="51">
        <f t="shared" si="71"/>
        <v>-1.6789230395E-2</v>
      </c>
      <c r="AQ329" s="60">
        <f t="shared" si="72"/>
        <v>1</v>
      </c>
      <c r="AR329" s="52" t="str">
        <f t="shared" si="73"/>
        <v>-x-</v>
      </c>
      <c r="AT329" s="50">
        <v>6.4960762253000001E-2</v>
      </c>
      <c r="AU329" s="51">
        <v>8.6649185071000001E-2</v>
      </c>
      <c r="AV329" s="51">
        <v>7.5999286223999998E-2</v>
      </c>
      <c r="AW329" s="51">
        <v>5.7702556932999999E-2</v>
      </c>
      <c r="AX329" s="51">
        <v>5.7702556932999999E-2</v>
      </c>
      <c r="AY329" s="51">
        <f t="shared" si="74"/>
        <v>6.4960762253000001E-2</v>
      </c>
      <c r="AZ329" s="52">
        <f t="shared" si="75"/>
        <v>6.8602869482799991E-2</v>
      </c>
      <c r="BB329" s="64">
        <v>0.62249422886000005</v>
      </c>
      <c r="BC329" s="65">
        <v>0.65989153493999997</v>
      </c>
      <c r="BD329" s="65">
        <v>0.54639967422000002</v>
      </c>
      <c r="BE329" s="65">
        <v>0.47000686519000001</v>
      </c>
      <c r="BF329" s="65">
        <v>0.52536334553999997</v>
      </c>
      <c r="BG329" s="65">
        <f t="shared" si="76"/>
        <v>0.54639967422000002</v>
      </c>
      <c r="BH329" s="66">
        <f t="shared" si="77"/>
        <v>0.56483112974999994</v>
      </c>
    </row>
    <row r="330" spans="2:60" ht="15.5" x14ac:dyDescent="0.35">
      <c r="B330" s="67" t="s">
        <v>386</v>
      </c>
      <c r="C330" s="89" t="s">
        <v>766</v>
      </c>
      <c r="D330" s="84" t="s">
        <v>1122</v>
      </c>
      <c r="E330" s="84" t="s">
        <v>1155</v>
      </c>
      <c r="F330" s="84" t="s">
        <v>1156</v>
      </c>
      <c r="G330" s="89" t="s">
        <v>42</v>
      </c>
      <c r="H330" s="89" t="s">
        <v>42</v>
      </c>
      <c r="I330" s="89" t="s">
        <v>42</v>
      </c>
      <c r="J330" s="90"/>
      <c r="K330" s="90">
        <v>61699302.756999999</v>
      </c>
      <c r="M330" s="68">
        <v>17.960562857999999</v>
      </c>
      <c r="N330" s="69">
        <v>15.296590825999999</v>
      </c>
      <c r="O330" s="69">
        <v>12.353298112999999</v>
      </c>
      <c r="P330" s="69"/>
      <c r="Q330" s="69"/>
      <c r="R330" s="69">
        <f t="shared" si="65"/>
        <v>15.296590825999999</v>
      </c>
      <c r="S330" s="70">
        <f t="shared" si="66"/>
        <v>15.203483932333334</v>
      </c>
      <c r="U330" s="68">
        <v>3.0284450717000002</v>
      </c>
      <c r="V330" s="69">
        <v>3.5604787054</v>
      </c>
      <c r="W330" s="69">
        <v>2.854818903</v>
      </c>
      <c r="X330" s="69"/>
      <c r="Y330" s="69"/>
      <c r="Z330" s="69">
        <f t="shared" si="67"/>
        <v>3.0284450717000002</v>
      </c>
      <c r="AA330" s="70">
        <f t="shared" si="68"/>
        <v>3.1479142266999998</v>
      </c>
      <c r="AC330" s="71">
        <v>0.14205708088999999</v>
      </c>
      <c r="AD330" s="72">
        <v>7.9939860087000006E-2</v>
      </c>
      <c r="AE330" s="72">
        <v>9.7136058856999996E-2</v>
      </c>
      <c r="AF330" s="72"/>
      <c r="AG330" s="72"/>
      <c r="AH330" s="72">
        <f t="shared" si="69"/>
        <v>9.7136058856999996E-2</v>
      </c>
      <c r="AI330" s="73">
        <f t="shared" si="70"/>
        <v>0.10637766661133334</v>
      </c>
      <c r="AK330" s="68">
        <v>1.1818107712999999</v>
      </c>
      <c r="AL330" s="69">
        <v>1.6682595638</v>
      </c>
      <c r="AM330" s="69">
        <v>1.3472614882</v>
      </c>
      <c r="AN330" s="69"/>
      <c r="AO330" s="69"/>
      <c r="AP330" s="69">
        <f t="shared" si="71"/>
        <v>1.6682595638</v>
      </c>
      <c r="AQ330" s="74">
        <f t="shared" si="72"/>
        <v>0</v>
      </c>
      <c r="AR330" s="70">
        <f t="shared" si="73"/>
        <v>1.3991106077666666</v>
      </c>
      <c r="AT330" s="68">
        <v>1.3937103500000001</v>
      </c>
      <c r="AU330" s="69">
        <v>1.8210572371</v>
      </c>
      <c r="AV330" s="69">
        <v>1.4706586052999999</v>
      </c>
      <c r="AW330" s="69"/>
      <c r="AX330" s="69"/>
      <c r="AY330" s="69">
        <f t="shared" si="74"/>
        <v>1.4706586052999999</v>
      </c>
      <c r="AZ330" s="70">
        <f t="shared" si="75"/>
        <v>1.5618087307999999</v>
      </c>
      <c r="BB330" s="75">
        <v>0.64397810937</v>
      </c>
      <c r="BC330" s="76">
        <v>0.65449210128000002</v>
      </c>
      <c r="BD330" s="76">
        <v>0.66151247627999998</v>
      </c>
      <c r="BE330" s="76">
        <v>0.59635024086999999</v>
      </c>
      <c r="BF330" s="76">
        <v>0.68146507508999998</v>
      </c>
      <c r="BG330" s="76">
        <f t="shared" si="76"/>
        <v>0.65449210128000002</v>
      </c>
      <c r="BH330" s="77">
        <f t="shared" si="77"/>
        <v>0.64755960057799999</v>
      </c>
    </row>
    <row r="331" spans="2:60" ht="15.5" x14ac:dyDescent="0.35">
      <c r="B331" s="46" t="s">
        <v>387</v>
      </c>
      <c r="C331" s="91" t="s">
        <v>767</v>
      </c>
      <c r="D331" s="85" t="s">
        <v>1123</v>
      </c>
      <c r="E331" s="85" t="s">
        <v>1155</v>
      </c>
      <c r="F331" s="85" t="s">
        <v>1156</v>
      </c>
      <c r="G331" s="91" t="s">
        <v>1267</v>
      </c>
      <c r="H331" s="91" t="s">
        <v>420</v>
      </c>
      <c r="I331" s="91" t="s">
        <v>1296</v>
      </c>
      <c r="J331" s="92">
        <v>16465.47982</v>
      </c>
      <c r="K331" s="92">
        <v>37818.47982</v>
      </c>
      <c r="M331" s="50">
        <v>-14.560964301</v>
      </c>
      <c r="N331" s="51">
        <v>2.4791966744999998</v>
      </c>
      <c r="O331" s="51">
        <v>-0.65020816238000001</v>
      </c>
      <c r="P331" s="51">
        <v>-0.74617673021999997</v>
      </c>
      <c r="Q331" s="51">
        <v>-0.72423035580999995</v>
      </c>
      <c r="R331" s="51">
        <f t="shared" si="65"/>
        <v>-0.72423035580999995</v>
      </c>
      <c r="S331" s="52">
        <f t="shared" si="66"/>
        <v>2.4791966744999998</v>
      </c>
      <c r="U331" s="50">
        <v>1.8144408810999999</v>
      </c>
      <c r="V331" s="51">
        <v>0.55301786847000001</v>
      </c>
      <c r="W331" s="51">
        <v>-1.0325714654</v>
      </c>
      <c r="X331" s="51">
        <v>-1.1415280243999999</v>
      </c>
      <c r="Y331" s="51">
        <v>-1.0672465529999999</v>
      </c>
      <c r="Z331" s="51">
        <f t="shared" si="67"/>
        <v>-1.0325714654</v>
      </c>
      <c r="AA331" s="52">
        <f t="shared" si="68"/>
        <v>1.183729374785</v>
      </c>
      <c r="AC331" s="56">
        <v>0.36288673393999998</v>
      </c>
      <c r="AD331" s="57">
        <v>0.27998501468999998</v>
      </c>
      <c r="AE331" s="57">
        <v>0.66382738776000005</v>
      </c>
      <c r="AF331" s="57">
        <v>0.56182495453000003</v>
      </c>
      <c r="AG331" s="57">
        <v>0.56916000484999996</v>
      </c>
      <c r="AH331" s="57">
        <f t="shared" si="69"/>
        <v>0.56182495453000003</v>
      </c>
      <c r="AI331" s="58">
        <f t="shared" si="70"/>
        <v>0.48753681915399999</v>
      </c>
      <c r="AK331" s="50">
        <v>1.4447499529000001</v>
      </c>
      <c r="AL331" s="51">
        <v>0.80346502103999995</v>
      </c>
      <c r="AM331" s="51">
        <v>0.33772027815</v>
      </c>
      <c r="AN331" s="51">
        <v>0.37817856938</v>
      </c>
      <c r="AO331" s="51">
        <v>0.36705567028000002</v>
      </c>
      <c r="AP331" s="51">
        <f t="shared" si="71"/>
        <v>1.4447499529000001</v>
      </c>
      <c r="AQ331" s="60">
        <f t="shared" si="72"/>
        <v>0.25406172849718456</v>
      </c>
      <c r="AR331" s="52">
        <f t="shared" si="73"/>
        <v>0.66623389835000002</v>
      </c>
      <c r="AT331" s="50">
        <v>0.49047636008000001</v>
      </c>
      <c r="AU331" s="51">
        <v>0.20297934551999999</v>
      </c>
      <c r="AV331" s="51">
        <v>0.27265692346999998</v>
      </c>
      <c r="AW331" s="51">
        <v>0.21555391073999999</v>
      </c>
      <c r="AX331" s="51">
        <v>0.20921408984000001</v>
      </c>
      <c r="AY331" s="51">
        <f t="shared" si="74"/>
        <v>0.21555391073999999</v>
      </c>
      <c r="AZ331" s="52">
        <f t="shared" si="75"/>
        <v>0.27817612592999996</v>
      </c>
      <c r="BB331" s="64">
        <v>1.7548860266999999</v>
      </c>
      <c r="BC331" s="65">
        <v>1.9531442638000001</v>
      </c>
      <c r="BD331" s="65">
        <v>1.9027269687999999</v>
      </c>
      <c r="BE331" s="65">
        <v>1.6404703506</v>
      </c>
      <c r="BF331" s="65">
        <v>1.4424645245000001</v>
      </c>
      <c r="BG331" s="65">
        <f t="shared" si="76"/>
        <v>1.7548860266999999</v>
      </c>
      <c r="BH331" s="66">
        <f t="shared" si="77"/>
        <v>1.7387384268799999</v>
      </c>
    </row>
    <row r="332" spans="2:60" ht="15.5" x14ac:dyDescent="0.35">
      <c r="B332" s="67" t="s">
        <v>388</v>
      </c>
      <c r="C332" s="89" t="s">
        <v>768</v>
      </c>
      <c r="D332" s="84" t="s">
        <v>1124</v>
      </c>
      <c r="E332" s="84" t="s">
        <v>1155</v>
      </c>
      <c r="F332" s="84" t="s">
        <v>1156</v>
      </c>
      <c r="G332" s="89" t="s">
        <v>1185</v>
      </c>
      <c r="H332" s="89" t="s">
        <v>1285</v>
      </c>
      <c r="I332" s="89" t="s">
        <v>424</v>
      </c>
      <c r="J332" s="90">
        <v>19510661.855999999</v>
      </c>
      <c r="K332" s="90">
        <v>19121905.855999999</v>
      </c>
      <c r="M332" s="68">
        <v>33.394274705999997</v>
      </c>
      <c r="N332" s="69">
        <v>27.681248966999998</v>
      </c>
      <c r="O332" s="69">
        <v>22.294196734</v>
      </c>
      <c r="P332" s="69">
        <v>27.689061735999999</v>
      </c>
      <c r="Q332" s="69">
        <v>21.411646123000001</v>
      </c>
      <c r="R332" s="69">
        <f t="shared" si="65"/>
        <v>27.681248966999998</v>
      </c>
      <c r="S332" s="70">
        <f t="shared" si="66"/>
        <v>26.494085653199999</v>
      </c>
      <c r="U332" s="68">
        <v>18.129836508</v>
      </c>
      <c r="V332" s="69">
        <v>19.572256156000002</v>
      </c>
      <c r="W332" s="69">
        <v>13.042956437000001</v>
      </c>
      <c r="X332" s="69">
        <v>17.158471749</v>
      </c>
      <c r="Y332" s="69">
        <v>13.328666424</v>
      </c>
      <c r="Z332" s="69">
        <f t="shared" si="67"/>
        <v>17.158471749</v>
      </c>
      <c r="AA332" s="70">
        <f t="shared" si="68"/>
        <v>16.246437454800002</v>
      </c>
      <c r="AC332" s="71">
        <v>9.5819551964999999E-2</v>
      </c>
      <c r="AD332" s="72">
        <v>7.8966008313999997E-2</v>
      </c>
      <c r="AE332" s="72">
        <v>9.5854429961000007E-2</v>
      </c>
      <c r="AF332" s="72">
        <v>6.9125924759999999E-2</v>
      </c>
      <c r="AG332" s="72">
        <v>8.7616449124000004E-2</v>
      </c>
      <c r="AH332" s="72">
        <f t="shared" si="69"/>
        <v>8.7616449124000004E-2</v>
      </c>
      <c r="AI332" s="73">
        <f t="shared" si="70"/>
        <v>8.5476472824800004E-2</v>
      </c>
      <c r="AK332" s="68">
        <v>3.8535661971000001</v>
      </c>
      <c r="AL332" s="69">
        <v>4.3092712115999996</v>
      </c>
      <c r="AM332" s="69">
        <v>3.3478656818000001</v>
      </c>
      <c r="AN332" s="69">
        <v>4.8436169708000003</v>
      </c>
      <c r="AO332" s="69">
        <v>3.7455155948000001</v>
      </c>
      <c r="AP332" s="69">
        <f t="shared" si="71"/>
        <v>4.8436169708000003</v>
      </c>
      <c r="AQ332" s="74">
        <f t="shared" si="72"/>
        <v>0.77328897338085112</v>
      </c>
      <c r="AR332" s="70">
        <f t="shared" si="73"/>
        <v>4.0199671312200005</v>
      </c>
      <c r="AT332" s="68">
        <v>4.3857602575000003</v>
      </c>
      <c r="AU332" s="69">
        <v>4.5231507043999999</v>
      </c>
      <c r="AV332" s="69">
        <v>3.0620893082</v>
      </c>
      <c r="AW332" s="69">
        <v>4.2779003052000002</v>
      </c>
      <c r="AX332" s="69">
        <v>3.3080531352999998</v>
      </c>
      <c r="AY332" s="69">
        <f t="shared" si="74"/>
        <v>4.2779003052000002</v>
      </c>
      <c r="AZ332" s="70">
        <f t="shared" si="75"/>
        <v>3.9113907421199996</v>
      </c>
      <c r="BB332" s="75">
        <v>1.0179230504000001</v>
      </c>
      <c r="BC332" s="76">
        <v>1.0825964562999999</v>
      </c>
      <c r="BD332" s="76">
        <v>1.0654646958</v>
      </c>
      <c r="BE332" s="76">
        <v>1.0621721484</v>
      </c>
      <c r="BF332" s="76">
        <v>1.0584039995000001</v>
      </c>
      <c r="BG332" s="76">
        <f t="shared" si="76"/>
        <v>1.0621721484</v>
      </c>
      <c r="BH332" s="77">
        <f t="shared" si="77"/>
        <v>1.0573120700800001</v>
      </c>
    </row>
    <row r="333" spans="2:60" ht="15.5" x14ac:dyDescent="0.35">
      <c r="B333" s="46" t="s">
        <v>389</v>
      </c>
      <c r="C333" s="91" t="s">
        <v>769</v>
      </c>
      <c r="D333" s="85" t="s">
        <v>1125</v>
      </c>
      <c r="E333" s="85" t="s">
        <v>1155</v>
      </c>
      <c r="F333" s="85" t="s">
        <v>1156</v>
      </c>
      <c r="G333" s="91" t="s">
        <v>1197</v>
      </c>
      <c r="H333" s="91" t="s">
        <v>1280</v>
      </c>
      <c r="I333" s="91" t="s">
        <v>1298</v>
      </c>
      <c r="J333" s="92">
        <v>2534792.2352999998</v>
      </c>
      <c r="K333" s="92">
        <v>2396218.2352999998</v>
      </c>
      <c r="M333" s="50">
        <v>17.385849165</v>
      </c>
      <c r="N333" s="51">
        <v>20.982095577999999</v>
      </c>
      <c r="O333" s="51">
        <v>12.019943215</v>
      </c>
      <c r="P333" s="51">
        <v>17.748604614000001</v>
      </c>
      <c r="Q333" s="51">
        <v>16.648844450999999</v>
      </c>
      <c r="R333" s="51">
        <f t="shared" si="65"/>
        <v>17.385849165</v>
      </c>
      <c r="S333" s="52">
        <f t="shared" si="66"/>
        <v>16.9570674046</v>
      </c>
      <c r="U333" s="50">
        <v>11.819085917000001</v>
      </c>
      <c r="V333" s="51">
        <v>13.883125701999999</v>
      </c>
      <c r="W333" s="51">
        <v>7.6596155341000003</v>
      </c>
      <c r="X333" s="51">
        <v>10.684228881999999</v>
      </c>
      <c r="Y333" s="51">
        <v>10.056265091</v>
      </c>
      <c r="Z333" s="51">
        <f t="shared" si="67"/>
        <v>10.684228881999999</v>
      </c>
      <c r="AA333" s="52">
        <f t="shared" si="68"/>
        <v>10.82046422522</v>
      </c>
      <c r="AC333" s="56">
        <v>5.1666302567E-2</v>
      </c>
      <c r="AD333" s="57">
        <v>4.0730256206000001E-2</v>
      </c>
      <c r="AE333" s="57">
        <v>9.8049188443999999E-2</v>
      </c>
      <c r="AF333" s="57">
        <v>6.2714222984999998E-2</v>
      </c>
      <c r="AG333" s="57">
        <v>6.6581065992999997E-2</v>
      </c>
      <c r="AH333" s="57">
        <f t="shared" si="69"/>
        <v>6.2714222984999998E-2</v>
      </c>
      <c r="AI333" s="58">
        <f t="shared" si="70"/>
        <v>6.3948207238999993E-2</v>
      </c>
      <c r="AK333" s="50">
        <v>5.1078159965000003</v>
      </c>
      <c r="AL333" s="51">
        <v>5.8036026018999998</v>
      </c>
      <c r="AM333" s="51">
        <v>2.9433785077999999</v>
      </c>
      <c r="AN333" s="51">
        <v>4.5413878482000003</v>
      </c>
      <c r="AO333" s="51">
        <v>4.2599889693000002</v>
      </c>
      <c r="AP333" s="51">
        <f t="shared" si="71"/>
        <v>5.8036026018999998</v>
      </c>
      <c r="AQ333" s="60">
        <f t="shared" si="72"/>
        <v>0.73402492581165923</v>
      </c>
      <c r="AR333" s="52">
        <f t="shared" si="73"/>
        <v>4.5312347847400005</v>
      </c>
      <c r="AT333" s="50">
        <v>2.9555202097</v>
      </c>
      <c r="AU333" s="51">
        <v>3.5111842429000002</v>
      </c>
      <c r="AV333" s="51">
        <v>1.7016760546</v>
      </c>
      <c r="AW333" s="51">
        <v>2.4409690631999998</v>
      </c>
      <c r="AX333" s="51">
        <v>2.2897188328999998</v>
      </c>
      <c r="AY333" s="51">
        <f t="shared" si="74"/>
        <v>2.4409690631999998</v>
      </c>
      <c r="AZ333" s="52">
        <f t="shared" si="75"/>
        <v>2.5798136806600001</v>
      </c>
      <c r="BB333" s="64"/>
      <c r="BC333" s="65"/>
      <c r="BD333" s="65"/>
      <c r="BE333" s="65">
        <v>0.97905995423000003</v>
      </c>
      <c r="BF333" s="65">
        <v>0.94214238988999999</v>
      </c>
      <c r="BG333" s="65">
        <f t="shared" si="76"/>
        <v>0.96060117206000006</v>
      </c>
      <c r="BH333" s="66">
        <f t="shared" si="77"/>
        <v>0.96060117206000006</v>
      </c>
    </row>
    <row r="334" spans="2:60" ht="15.5" x14ac:dyDescent="0.35">
      <c r="B334" s="67" t="s">
        <v>390</v>
      </c>
      <c r="C334" s="89" t="s">
        <v>770</v>
      </c>
      <c r="D334" s="84" t="s">
        <v>1126</v>
      </c>
      <c r="E334" s="84" t="s">
        <v>1155</v>
      </c>
      <c r="F334" s="84" t="s">
        <v>1156</v>
      </c>
      <c r="G334" s="89" t="s">
        <v>1162</v>
      </c>
      <c r="H334" s="89" t="s">
        <v>420</v>
      </c>
      <c r="I334" s="89" t="s">
        <v>445</v>
      </c>
      <c r="J334" s="90">
        <v>153192.56</v>
      </c>
      <c r="K334" s="90">
        <v>162946.56</v>
      </c>
      <c r="M334" s="68">
        <v>37.946026543000002</v>
      </c>
      <c r="N334" s="69">
        <v>17.963563199999999</v>
      </c>
      <c r="O334" s="69">
        <v>6.9962837292</v>
      </c>
      <c r="P334" s="69">
        <v>7.9595197616000002</v>
      </c>
      <c r="Q334" s="69">
        <v>7.1398895802000002</v>
      </c>
      <c r="R334" s="69">
        <f t="shared" si="65"/>
        <v>7.9595197616000002</v>
      </c>
      <c r="S334" s="70">
        <f t="shared" si="66"/>
        <v>15.601056562800002</v>
      </c>
      <c r="U334" s="68">
        <v>12.184301398000001</v>
      </c>
      <c r="V334" s="69">
        <v>8.0016495870999993</v>
      </c>
      <c r="W334" s="69">
        <v>6.7294578567999999</v>
      </c>
      <c r="X334" s="69">
        <v>3.6062298865</v>
      </c>
      <c r="Y334" s="69">
        <v>3.2138074559000001</v>
      </c>
      <c r="Z334" s="69">
        <f t="shared" si="67"/>
        <v>6.7294578567999999</v>
      </c>
      <c r="AA334" s="70">
        <f t="shared" si="68"/>
        <v>6.7470892368600008</v>
      </c>
      <c r="AC334" s="71">
        <v>2.0729221748000001E-2</v>
      </c>
      <c r="AD334" s="72">
        <v>9.4897168687999994E-3</v>
      </c>
      <c r="AE334" s="72">
        <v>1.9951789776000001E-2</v>
      </c>
      <c r="AF334" s="72">
        <v>9.1767173571000005E-2</v>
      </c>
      <c r="AG334" s="72">
        <v>0.10123520854</v>
      </c>
      <c r="AH334" s="72">
        <f t="shared" si="69"/>
        <v>2.0729221748000001E-2</v>
      </c>
      <c r="AI334" s="73">
        <f t="shared" si="70"/>
        <v>4.8634622100760007E-2</v>
      </c>
      <c r="AK334" s="68">
        <v>4.0066966998</v>
      </c>
      <c r="AL334" s="69">
        <v>2.7570524219000001</v>
      </c>
      <c r="AM334" s="69">
        <v>1.6967195449000001</v>
      </c>
      <c r="AN334" s="69">
        <v>1.0651274444000001</v>
      </c>
      <c r="AO334" s="69">
        <v>0.95544612859</v>
      </c>
      <c r="AP334" s="69">
        <f t="shared" si="71"/>
        <v>4.0066966998</v>
      </c>
      <c r="AQ334" s="74">
        <f t="shared" si="72"/>
        <v>0.23846230453073536</v>
      </c>
      <c r="AR334" s="70">
        <f t="shared" si="73"/>
        <v>2.0962084479179999</v>
      </c>
      <c r="AT334" s="68">
        <v>3.0961883789</v>
      </c>
      <c r="AU334" s="69">
        <v>2.4318917494000001</v>
      </c>
      <c r="AV334" s="69">
        <v>1.9037709026</v>
      </c>
      <c r="AW334" s="69">
        <v>1.1492826006000001</v>
      </c>
      <c r="AX334" s="69">
        <v>1.030935422</v>
      </c>
      <c r="AY334" s="69">
        <f t="shared" si="74"/>
        <v>1.9037709026</v>
      </c>
      <c r="AZ334" s="70">
        <f t="shared" si="75"/>
        <v>1.9224138107000002</v>
      </c>
      <c r="BB334" s="75"/>
      <c r="BC334" s="76">
        <v>0.12930088042999999</v>
      </c>
      <c r="BD334" s="76">
        <v>8.6602076390999996E-2</v>
      </c>
      <c r="BE334" s="76">
        <v>0.21443434366</v>
      </c>
      <c r="BF334" s="76">
        <v>0.18931990764000001</v>
      </c>
      <c r="BG334" s="76">
        <f t="shared" si="76"/>
        <v>0.159310394035</v>
      </c>
      <c r="BH334" s="77">
        <f t="shared" si="77"/>
        <v>0.15491430203024997</v>
      </c>
    </row>
    <row r="335" spans="2:60" ht="15.5" x14ac:dyDescent="0.35">
      <c r="B335" s="46" t="s">
        <v>391</v>
      </c>
      <c r="C335" s="91" t="s">
        <v>771</v>
      </c>
      <c r="D335" s="85" t="s">
        <v>1127</v>
      </c>
      <c r="E335" s="85" t="s">
        <v>1155</v>
      </c>
      <c r="F335" s="85" t="s">
        <v>1156</v>
      </c>
      <c r="G335" s="91" t="s">
        <v>1168</v>
      </c>
      <c r="H335" s="91" t="s">
        <v>1231</v>
      </c>
      <c r="I335" s="91" t="s">
        <v>423</v>
      </c>
      <c r="J335" s="92">
        <v>1654708.32</v>
      </c>
      <c r="K335" s="92">
        <v>1106875.32</v>
      </c>
      <c r="M335" s="50">
        <v>9.2245773269000004</v>
      </c>
      <c r="N335" s="51">
        <v>8.5264401033000006</v>
      </c>
      <c r="O335" s="51">
        <v>4.6747531987000004</v>
      </c>
      <c r="P335" s="51">
        <v>7.1733449182999998</v>
      </c>
      <c r="Q335" s="51">
        <v>5.4315742672000002</v>
      </c>
      <c r="R335" s="51">
        <f t="shared" si="65"/>
        <v>7.1733449182999998</v>
      </c>
      <c r="S335" s="52">
        <f t="shared" si="66"/>
        <v>7.0061379628799996</v>
      </c>
      <c r="U335" s="50">
        <v>9.2199055554000005</v>
      </c>
      <c r="V335" s="51">
        <v>9.4463375778999996</v>
      </c>
      <c r="W335" s="51">
        <v>5.2108523694000004</v>
      </c>
      <c r="X335" s="51">
        <v>8.4928186620999995</v>
      </c>
      <c r="Y335" s="51">
        <v>6.9928086887000003</v>
      </c>
      <c r="Z335" s="51">
        <f t="shared" si="67"/>
        <v>8.4928186620999995</v>
      </c>
      <c r="AA335" s="52">
        <f t="shared" si="68"/>
        <v>7.8725445707000006</v>
      </c>
      <c r="AC335" s="56">
        <v>0.59069974251000001</v>
      </c>
      <c r="AD335" s="57">
        <v>0.49631041215999999</v>
      </c>
      <c r="AE335" s="57">
        <v>0.50917152302000002</v>
      </c>
      <c r="AF335" s="57">
        <v>0.42049842166000001</v>
      </c>
      <c r="AG335" s="57">
        <v>0.48935545580000001</v>
      </c>
      <c r="AH335" s="57">
        <f t="shared" si="69"/>
        <v>0.49631041215999999</v>
      </c>
      <c r="AI335" s="58">
        <f t="shared" si="70"/>
        <v>0.50120711103000004</v>
      </c>
      <c r="AK335" s="50">
        <v>0.49658179305</v>
      </c>
      <c r="AL335" s="51">
        <v>0.78405734704999996</v>
      </c>
      <c r="AM335" s="51">
        <v>0.54291254829000002</v>
      </c>
      <c r="AN335" s="51">
        <v>1.0084728061999999</v>
      </c>
      <c r="AO335" s="51">
        <v>0.76360400981999998</v>
      </c>
      <c r="AP335" s="51">
        <f t="shared" si="71"/>
        <v>1.0084728061999999</v>
      </c>
      <c r="AQ335" s="60">
        <f t="shared" si="72"/>
        <v>0.75718849841605185</v>
      </c>
      <c r="AR335" s="52">
        <f t="shared" si="73"/>
        <v>0.7191257008819999</v>
      </c>
      <c r="AT335" s="50">
        <v>0.82400820761000004</v>
      </c>
      <c r="AU335" s="51">
        <v>1.0091387135000001</v>
      </c>
      <c r="AV335" s="51">
        <v>0.59551907097000001</v>
      </c>
      <c r="AW335" s="51">
        <v>1.0603687332</v>
      </c>
      <c r="AX335" s="51">
        <v>0.80289900886999999</v>
      </c>
      <c r="AY335" s="51">
        <f t="shared" si="74"/>
        <v>0.82400820761000004</v>
      </c>
      <c r="AZ335" s="52">
        <f t="shared" si="75"/>
        <v>0.85838674682999994</v>
      </c>
      <c r="BB335" s="64">
        <v>1.5567669733</v>
      </c>
      <c r="BC335" s="65">
        <v>1.6769965434</v>
      </c>
      <c r="BD335" s="65">
        <v>1.6972085674999999</v>
      </c>
      <c r="BE335" s="65">
        <v>1.7638591069</v>
      </c>
      <c r="BF335" s="65">
        <v>1.7240343391999999</v>
      </c>
      <c r="BG335" s="65">
        <f t="shared" si="76"/>
        <v>1.6972085674999999</v>
      </c>
      <c r="BH335" s="66">
        <f t="shared" si="77"/>
        <v>1.6837731060599999</v>
      </c>
    </row>
    <row r="336" spans="2:60" ht="15.5" x14ac:dyDescent="0.35">
      <c r="B336" s="67" t="s">
        <v>392</v>
      </c>
      <c r="C336" s="89" t="s">
        <v>772</v>
      </c>
      <c r="D336" s="84" t="s">
        <v>1128</v>
      </c>
      <c r="E336" s="84" t="s">
        <v>1155</v>
      </c>
      <c r="F336" s="84" t="s">
        <v>1156</v>
      </c>
      <c r="G336" s="89" t="s">
        <v>1200</v>
      </c>
      <c r="H336" s="89" t="s">
        <v>1284</v>
      </c>
      <c r="I336" s="89" t="s">
        <v>15</v>
      </c>
      <c r="J336" s="90">
        <v>1646299.79</v>
      </c>
      <c r="K336" s="90">
        <v>488858.79</v>
      </c>
      <c r="M336" s="68">
        <v>18.629957051000002</v>
      </c>
      <c r="N336" s="69">
        <v>-22.713238023999999</v>
      </c>
      <c r="O336" s="69">
        <v>6.2771594357999998</v>
      </c>
      <c r="P336" s="69">
        <v>-0.54166487592000001</v>
      </c>
      <c r="Q336" s="69">
        <v>-1.2662144017000001</v>
      </c>
      <c r="R336" s="69">
        <f t="shared" si="65"/>
        <v>-0.54166487592000001</v>
      </c>
      <c r="S336" s="70">
        <f t="shared" si="66"/>
        <v>12.4535582434</v>
      </c>
      <c r="U336" s="68">
        <v>4.1815371005999999</v>
      </c>
      <c r="V336" s="69">
        <v>19.040572121</v>
      </c>
      <c r="W336" s="69">
        <v>5.0627594130000002</v>
      </c>
      <c r="X336" s="69">
        <v>-6.1081873605999997</v>
      </c>
      <c r="Y336" s="69">
        <v>-7.3585208311999999</v>
      </c>
      <c r="Z336" s="69">
        <f t="shared" si="67"/>
        <v>4.1815371005999999</v>
      </c>
      <c r="AA336" s="70">
        <f t="shared" si="68"/>
        <v>9.4282895448666668</v>
      </c>
      <c r="AC336" s="71">
        <v>0.91431411282999997</v>
      </c>
      <c r="AD336" s="72">
        <v>0.89325908989000002</v>
      </c>
      <c r="AE336" s="72">
        <v>0.86474770875999996</v>
      </c>
      <c r="AF336" s="72">
        <v>0.85905695369000001</v>
      </c>
      <c r="AG336" s="72">
        <v>0.72278930201000002</v>
      </c>
      <c r="AH336" s="72">
        <f t="shared" si="69"/>
        <v>0.86474770875999996</v>
      </c>
      <c r="AI336" s="73">
        <f t="shared" si="70"/>
        <v>0.85083343343600004</v>
      </c>
      <c r="AK336" s="68">
        <v>0.17133128307000001</v>
      </c>
      <c r="AL336" s="69">
        <v>0.20300433679999999</v>
      </c>
      <c r="AM336" s="69">
        <v>0.24202138839000001</v>
      </c>
      <c r="AN336" s="69">
        <v>0.40750257922999999</v>
      </c>
      <c r="AO336" s="69">
        <v>0.95259201305999996</v>
      </c>
      <c r="AP336" s="69">
        <f t="shared" si="71"/>
        <v>0.95259201305999996</v>
      </c>
      <c r="AQ336" s="74">
        <f t="shared" si="72"/>
        <v>1</v>
      </c>
      <c r="AR336" s="70">
        <f t="shared" si="73"/>
        <v>0.39529032010999998</v>
      </c>
      <c r="AT336" s="68">
        <v>0.13919919345000001</v>
      </c>
      <c r="AU336" s="69">
        <v>0.17670314107999999</v>
      </c>
      <c r="AV336" s="69">
        <v>0.16887115867999999</v>
      </c>
      <c r="AW336" s="69">
        <v>0.19826882744999999</v>
      </c>
      <c r="AX336" s="69">
        <v>0.46348001483000001</v>
      </c>
      <c r="AY336" s="69">
        <f t="shared" si="74"/>
        <v>0.17670314107999999</v>
      </c>
      <c r="AZ336" s="70">
        <f t="shared" si="75"/>
        <v>0.22930446709799995</v>
      </c>
      <c r="BB336" s="75">
        <v>1.9281098635</v>
      </c>
      <c r="BC336" s="76">
        <v>1.7419923138</v>
      </c>
      <c r="BD336" s="76">
        <v>1.6581724145000001</v>
      </c>
      <c r="BE336" s="76">
        <v>1.6410038478</v>
      </c>
      <c r="BF336" s="76">
        <v>1.4886117819</v>
      </c>
      <c r="BG336" s="76">
        <f t="shared" si="76"/>
        <v>1.6581724145000001</v>
      </c>
      <c r="BH336" s="77">
        <f t="shared" si="77"/>
        <v>1.6915780442999999</v>
      </c>
    </row>
    <row r="337" spans="2:60" ht="15.5" x14ac:dyDescent="0.35">
      <c r="B337" s="46" t="s">
        <v>393</v>
      </c>
      <c r="C337" s="91" t="s">
        <v>773</v>
      </c>
      <c r="D337" s="85" t="s">
        <v>1129</v>
      </c>
      <c r="E337" s="85" t="s">
        <v>1155</v>
      </c>
      <c r="F337" s="85" t="s">
        <v>1156</v>
      </c>
      <c r="G337" s="91" t="s">
        <v>1218</v>
      </c>
      <c r="H337" s="91" t="s">
        <v>1286</v>
      </c>
      <c r="I337" s="91" t="s">
        <v>442</v>
      </c>
      <c r="J337" s="92">
        <v>4105022.78</v>
      </c>
      <c r="K337" s="92">
        <v>1853428.78</v>
      </c>
      <c r="M337" s="50">
        <v>7.6924994752</v>
      </c>
      <c r="N337" s="51">
        <v>8.2464268231000002</v>
      </c>
      <c r="O337" s="51">
        <v>40.617223826999997</v>
      </c>
      <c r="P337" s="51">
        <v>-2.4948527534</v>
      </c>
      <c r="Q337" s="51">
        <v>-2.8704001573000002</v>
      </c>
      <c r="R337" s="51">
        <f t="shared" si="65"/>
        <v>7.6924994752</v>
      </c>
      <c r="S337" s="52">
        <f t="shared" si="66"/>
        <v>18.852050041766663</v>
      </c>
      <c r="U337" s="50">
        <v>5.2180505191000002</v>
      </c>
      <c r="V337" s="51">
        <v>5.3407883628999997</v>
      </c>
      <c r="W337" s="51">
        <v>5.7811991895999997</v>
      </c>
      <c r="X337" s="51">
        <v>17.165809664000001</v>
      </c>
      <c r="Y337" s="51">
        <v>18.24349162</v>
      </c>
      <c r="Z337" s="51">
        <f t="shared" si="67"/>
        <v>5.7811991895999997</v>
      </c>
      <c r="AA337" s="52">
        <f t="shared" si="68"/>
        <v>10.349867871120001</v>
      </c>
      <c r="AC337" s="56">
        <v>0.47374618635999999</v>
      </c>
      <c r="AD337" s="57">
        <v>0.47514018542000003</v>
      </c>
      <c r="AE337" s="57">
        <v>0.60831283153000004</v>
      </c>
      <c r="AF337" s="57">
        <v>0.71765957039999995</v>
      </c>
      <c r="AG337" s="57">
        <v>0.68840220798999996</v>
      </c>
      <c r="AH337" s="57">
        <f t="shared" si="69"/>
        <v>0.60831283153000004</v>
      </c>
      <c r="AI337" s="58">
        <f t="shared" si="70"/>
        <v>0.59265219633999999</v>
      </c>
      <c r="AK337" s="50">
        <v>1.2862521375</v>
      </c>
      <c r="AL337" s="51">
        <v>1.2596350277999999</v>
      </c>
      <c r="AM337" s="51">
        <v>0.879705191</v>
      </c>
      <c r="AN337" s="51">
        <v>0.64351428210999995</v>
      </c>
      <c r="AO337" s="51">
        <v>0.74038176965000002</v>
      </c>
      <c r="AP337" s="51">
        <f t="shared" si="71"/>
        <v>1.2862521375</v>
      </c>
      <c r="AQ337" s="60">
        <f t="shared" si="72"/>
        <v>0.57561169234597287</v>
      </c>
      <c r="AR337" s="52">
        <f t="shared" si="73"/>
        <v>0.96189768161199996</v>
      </c>
      <c r="AT337" s="50">
        <v>0.38413463285999999</v>
      </c>
      <c r="AU337" s="51">
        <v>0.36860215441999999</v>
      </c>
      <c r="AV337" s="51">
        <v>0.30282274964</v>
      </c>
      <c r="AW337" s="51">
        <v>0.16905658744999999</v>
      </c>
      <c r="AX337" s="51">
        <v>0.19450448711000001</v>
      </c>
      <c r="AY337" s="51">
        <f t="shared" si="74"/>
        <v>0.30282274964</v>
      </c>
      <c r="AZ337" s="52">
        <f t="shared" si="75"/>
        <v>0.28382412229599996</v>
      </c>
      <c r="BB337" s="64">
        <v>0.81049452078999995</v>
      </c>
      <c r="BC337" s="65">
        <v>0.94900633208999996</v>
      </c>
      <c r="BD337" s="65">
        <v>0.98671436688000003</v>
      </c>
      <c r="BE337" s="65">
        <v>0.46493077636000002</v>
      </c>
      <c r="BF337" s="65">
        <v>0.46578226297999997</v>
      </c>
      <c r="BG337" s="65">
        <f t="shared" si="76"/>
        <v>0.81049452078999995</v>
      </c>
      <c r="BH337" s="66">
        <f t="shared" si="77"/>
        <v>0.73538565181999993</v>
      </c>
    </row>
    <row r="338" spans="2:60" ht="15.5" x14ac:dyDescent="0.35">
      <c r="B338" s="67" t="s">
        <v>394</v>
      </c>
      <c r="C338" s="89" t="s">
        <v>774</v>
      </c>
      <c r="D338" s="84" t="s">
        <v>1130</v>
      </c>
      <c r="E338" s="84" t="s">
        <v>1155</v>
      </c>
      <c r="F338" s="84" t="s">
        <v>1156</v>
      </c>
      <c r="G338" s="89" t="s">
        <v>1202</v>
      </c>
      <c r="H338" s="89" t="s">
        <v>1288</v>
      </c>
      <c r="I338" s="89" t="s">
        <v>55</v>
      </c>
      <c r="J338" s="90">
        <v>49413480.489</v>
      </c>
      <c r="K338" s="90">
        <v>32543124.489</v>
      </c>
      <c r="M338" s="68">
        <v>7.6447542118999996</v>
      </c>
      <c r="N338" s="69">
        <v>11.900007279</v>
      </c>
      <c r="O338" s="69">
        <v>7.4030268151999996</v>
      </c>
      <c r="P338" s="69">
        <v>9.2828353216000004</v>
      </c>
      <c r="Q338" s="69">
        <v>13.293553166000001</v>
      </c>
      <c r="R338" s="69">
        <f t="shared" si="65"/>
        <v>9.2828353216000004</v>
      </c>
      <c r="S338" s="70">
        <f t="shared" si="66"/>
        <v>9.9048353587399998</v>
      </c>
      <c r="U338" s="68">
        <v>5.2457183612999998</v>
      </c>
      <c r="V338" s="69">
        <v>6.7686574561999997</v>
      </c>
      <c r="W338" s="69">
        <v>5.0023479632000001</v>
      </c>
      <c r="X338" s="69">
        <v>6.3880595655999999</v>
      </c>
      <c r="Y338" s="69">
        <v>7.9721059653999999</v>
      </c>
      <c r="Z338" s="69">
        <f t="shared" si="67"/>
        <v>6.3880595655999999</v>
      </c>
      <c r="AA338" s="70">
        <f t="shared" si="68"/>
        <v>6.2753778623399992</v>
      </c>
      <c r="AC338" s="71">
        <v>0.49009910214000002</v>
      </c>
      <c r="AD338" s="72">
        <v>0.31329069968000001</v>
      </c>
      <c r="AE338" s="72">
        <v>0.47560274350999998</v>
      </c>
      <c r="AF338" s="72">
        <v>0.48999228108999998</v>
      </c>
      <c r="AG338" s="72">
        <v>0.40151696661000003</v>
      </c>
      <c r="AH338" s="72">
        <f t="shared" si="69"/>
        <v>0.47560274350999998</v>
      </c>
      <c r="AI338" s="73">
        <f t="shared" si="70"/>
        <v>0.43410035860599994</v>
      </c>
      <c r="AK338" s="68">
        <v>1.1794994345000001</v>
      </c>
      <c r="AL338" s="69">
        <v>2.1571060458</v>
      </c>
      <c r="AM338" s="69">
        <v>1.1483133195999999</v>
      </c>
      <c r="AN338" s="69">
        <v>1.4505515059</v>
      </c>
      <c r="AO338" s="69">
        <v>2.0772730416999998</v>
      </c>
      <c r="AP338" s="69">
        <f t="shared" si="71"/>
        <v>2.1571060458</v>
      </c>
      <c r="AQ338" s="74">
        <f t="shared" si="72"/>
        <v>0.96299069104393864</v>
      </c>
      <c r="AR338" s="70">
        <f t="shared" si="73"/>
        <v>1.6025486694999997</v>
      </c>
      <c r="AT338" s="68">
        <v>9.5847109114000004E-2</v>
      </c>
      <c r="AU338" s="69">
        <v>0.23033619569</v>
      </c>
      <c r="AV338" s="69">
        <v>0.13102299625</v>
      </c>
      <c r="AW338" s="69">
        <v>0.15999709841000001</v>
      </c>
      <c r="AX338" s="69">
        <v>0.22912503136000001</v>
      </c>
      <c r="AY338" s="69">
        <f t="shared" si="74"/>
        <v>0.15999709841000001</v>
      </c>
      <c r="AZ338" s="70">
        <f t="shared" si="75"/>
        <v>0.16926568616480001</v>
      </c>
      <c r="BB338" s="75">
        <v>1.170470006</v>
      </c>
      <c r="BC338" s="76">
        <v>1.2053220549999999</v>
      </c>
      <c r="BD338" s="76">
        <v>1.2065311894999999</v>
      </c>
      <c r="BE338" s="76">
        <v>1.0725287129000001</v>
      </c>
      <c r="BF338" s="76">
        <v>1.1076130047999999</v>
      </c>
      <c r="BG338" s="76">
        <f t="shared" si="76"/>
        <v>1.170470006</v>
      </c>
      <c r="BH338" s="77">
        <f t="shared" si="77"/>
        <v>1.1524929936400001</v>
      </c>
    </row>
    <row r="339" spans="2:60" ht="15.5" x14ac:dyDescent="0.35">
      <c r="B339" s="46" t="s">
        <v>395</v>
      </c>
      <c r="C339" s="91" t="s">
        <v>775</v>
      </c>
      <c r="D339" s="85" t="s">
        <v>1131</v>
      </c>
      <c r="E339" s="85" t="s">
        <v>1155</v>
      </c>
      <c r="F339" s="85" t="s">
        <v>1156</v>
      </c>
      <c r="G339" s="91" t="s">
        <v>1206</v>
      </c>
      <c r="H339" s="91" t="s">
        <v>420</v>
      </c>
      <c r="I339" s="91" t="s">
        <v>1299</v>
      </c>
      <c r="J339" s="92">
        <v>189138.72776000001</v>
      </c>
      <c r="K339" s="92">
        <v>88555.727759999994</v>
      </c>
      <c r="M339" s="50">
        <v>5.0948300166999996</v>
      </c>
      <c r="N339" s="51">
        <v>11.459559392999999</v>
      </c>
      <c r="O339" s="51">
        <v>10.086279347</v>
      </c>
      <c r="P339" s="51">
        <v>-8.0683845561999998</v>
      </c>
      <c r="Q339" s="51">
        <v>-7.6678264577000004</v>
      </c>
      <c r="R339" s="51">
        <f t="shared" si="65"/>
        <v>5.0948300166999996</v>
      </c>
      <c r="S339" s="52">
        <f t="shared" si="66"/>
        <v>8.8802229189000013</v>
      </c>
      <c r="U339" s="50">
        <v>4.2378657394000001</v>
      </c>
      <c r="V339" s="51">
        <v>11.157098548</v>
      </c>
      <c r="W339" s="51">
        <v>10.696489869000001</v>
      </c>
      <c r="X339" s="51">
        <v>26.718804915</v>
      </c>
      <c r="Y339" s="51">
        <v>26.080905648000002</v>
      </c>
      <c r="Z339" s="51">
        <f t="shared" si="67"/>
        <v>11.157098548</v>
      </c>
      <c r="AA339" s="52">
        <f t="shared" si="68"/>
        <v>15.778232943879999</v>
      </c>
      <c r="AC339" s="56">
        <v>5.6266645794000002E-2</v>
      </c>
      <c r="AD339" s="57">
        <v>0.30926162954000003</v>
      </c>
      <c r="AE339" s="57">
        <v>0.44359691483000002</v>
      </c>
      <c r="AF339" s="57">
        <v>0.62606550731999999</v>
      </c>
      <c r="AG339" s="57">
        <v>0.63790770490000004</v>
      </c>
      <c r="AH339" s="57">
        <f t="shared" si="69"/>
        <v>0.44359691483000002</v>
      </c>
      <c r="AI339" s="58">
        <f t="shared" si="70"/>
        <v>0.41461968047679998</v>
      </c>
      <c r="AK339" s="50">
        <v>0.88940595426000002</v>
      </c>
      <c r="AL339" s="51">
        <v>0.91479848059000002</v>
      </c>
      <c r="AM339" s="51">
        <v>0.65268108035000005</v>
      </c>
      <c r="AN339" s="51">
        <v>0.51649145704999999</v>
      </c>
      <c r="AO339" s="51">
        <v>0.49085003718999998</v>
      </c>
      <c r="AP339" s="51">
        <f t="shared" si="71"/>
        <v>0.91479848059000002</v>
      </c>
      <c r="AQ339" s="60">
        <f t="shared" si="72"/>
        <v>0.53656630132728889</v>
      </c>
      <c r="AR339" s="52">
        <f t="shared" si="73"/>
        <v>0.69284540188799992</v>
      </c>
      <c r="AT339" s="50">
        <v>0.68324947517000001</v>
      </c>
      <c r="AU339" s="51">
        <v>0.79949188498000001</v>
      </c>
      <c r="AV339" s="51">
        <v>0.55422248333000002</v>
      </c>
      <c r="AW339" s="51">
        <v>0.38995042325000001</v>
      </c>
      <c r="AX339" s="51">
        <v>0.37059118237999999</v>
      </c>
      <c r="AY339" s="51">
        <f t="shared" si="74"/>
        <v>0.55422248333000002</v>
      </c>
      <c r="AZ339" s="52">
        <f t="shared" si="75"/>
        <v>0.55950108982199998</v>
      </c>
      <c r="BB339" s="64">
        <v>0.51141753218999997</v>
      </c>
      <c r="BC339" s="65">
        <v>0.58736651524000005</v>
      </c>
      <c r="BD339" s="65">
        <v>0.56574942050999999</v>
      </c>
      <c r="BE339" s="65">
        <v>0.46318428373999998</v>
      </c>
      <c r="BF339" s="65">
        <v>0.48331008664000003</v>
      </c>
      <c r="BG339" s="65">
        <f t="shared" si="76"/>
        <v>0.51141753218999997</v>
      </c>
      <c r="BH339" s="66">
        <f t="shared" si="77"/>
        <v>0.52220556766400006</v>
      </c>
    </row>
    <row r="340" spans="2:60" ht="15.5" x14ac:dyDescent="0.35">
      <c r="B340" s="67" t="s">
        <v>396</v>
      </c>
      <c r="C340" s="89" t="s">
        <v>776</v>
      </c>
      <c r="D340" s="84" t="s">
        <v>1132</v>
      </c>
      <c r="E340" s="84" t="s">
        <v>1155</v>
      </c>
      <c r="F340" s="84" t="s">
        <v>1156</v>
      </c>
      <c r="G340" s="89" t="s">
        <v>1205</v>
      </c>
      <c r="H340" s="89" t="s">
        <v>42</v>
      </c>
      <c r="I340" s="89" t="s">
        <v>42</v>
      </c>
      <c r="J340" s="90">
        <v>2950857.3572999998</v>
      </c>
      <c r="K340" s="90">
        <v>2673986.3572999998</v>
      </c>
      <c r="M340" s="68">
        <v>10.642857167000001</v>
      </c>
      <c r="N340" s="69">
        <v>9.7076538288999998</v>
      </c>
      <c r="O340" s="69">
        <v>7.0785461544999997</v>
      </c>
      <c r="P340" s="69">
        <v>9.2354649923000007</v>
      </c>
      <c r="Q340" s="69">
        <v>12.791863809000001</v>
      </c>
      <c r="R340" s="69">
        <f t="shared" si="65"/>
        <v>9.7076538288999998</v>
      </c>
      <c r="S340" s="70">
        <f t="shared" si="66"/>
        <v>9.8912771903400003</v>
      </c>
      <c r="U340" s="68">
        <v>3.4492004173000002</v>
      </c>
      <c r="V340" s="69">
        <v>3.0576632072000001</v>
      </c>
      <c r="W340" s="69">
        <v>2.6748781091999998</v>
      </c>
      <c r="X340" s="69">
        <v>3.6869355160000001</v>
      </c>
      <c r="Y340" s="69">
        <v>4.9286264273000002</v>
      </c>
      <c r="Z340" s="69">
        <f t="shared" si="67"/>
        <v>3.4492004173000002</v>
      </c>
      <c r="AA340" s="70">
        <f t="shared" si="68"/>
        <v>3.5594607354000005</v>
      </c>
      <c r="AC340" s="71">
        <v>0.21187854737</v>
      </c>
      <c r="AD340" s="72">
        <v>0.18686957685</v>
      </c>
      <c r="AE340" s="72">
        <v>0.3077500125</v>
      </c>
      <c r="AF340" s="72">
        <v>0.21823850310000001</v>
      </c>
      <c r="AG340" s="72">
        <v>0.16774142084999999</v>
      </c>
      <c r="AH340" s="72">
        <f t="shared" si="69"/>
        <v>0.21187854737</v>
      </c>
      <c r="AI340" s="73">
        <f t="shared" si="70"/>
        <v>0.21849561213399998</v>
      </c>
      <c r="AK340" s="68">
        <v>1.3806571464999999</v>
      </c>
      <c r="AL340" s="69">
        <v>1.2836633551000001</v>
      </c>
      <c r="AM340" s="69">
        <v>1.0315692578</v>
      </c>
      <c r="AN340" s="69">
        <v>1.7271672602000001</v>
      </c>
      <c r="AO340" s="69">
        <v>2.392265943</v>
      </c>
      <c r="AP340" s="69">
        <f t="shared" si="71"/>
        <v>2.392265943</v>
      </c>
      <c r="AQ340" s="74">
        <f t="shared" si="72"/>
        <v>1</v>
      </c>
      <c r="AR340" s="70">
        <f t="shared" si="73"/>
        <v>1.56306459252</v>
      </c>
      <c r="AT340" s="68">
        <v>2.0425812236000001</v>
      </c>
      <c r="AU340" s="69">
        <v>1.5950386336</v>
      </c>
      <c r="AV340" s="69">
        <v>1.2050895210000001</v>
      </c>
      <c r="AW340" s="69">
        <v>1.6282455538</v>
      </c>
      <c r="AX340" s="69">
        <v>2.2552514020999999</v>
      </c>
      <c r="AY340" s="69">
        <f t="shared" si="74"/>
        <v>1.6282455538</v>
      </c>
      <c r="AZ340" s="70">
        <f t="shared" si="75"/>
        <v>1.7452412668200001</v>
      </c>
      <c r="BB340" s="75"/>
      <c r="BC340" s="76"/>
      <c r="BD340" s="76"/>
      <c r="BE340" s="76"/>
      <c r="BF340" s="76">
        <v>1.2535139678</v>
      </c>
      <c r="BG340" s="76">
        <f t="shared" si="76"/>
        <v>1.2535139678</v>
      </c>
      <c r="BH340" s="77">
        <f t="shared" si="77"/>
        <v>1.2535139678</v>
      </c>
    </row>
    <row r="341" spans="2:60" ht="15.5" x14ac:dyDescent="0.35">
      <c r="B341" s="46" t="s">
        <v>397</v>
      </c>
      <c r="C341" s="91" t="s">
        <v>777</v>
      </c>
      <c r="D341" s="85" t="s">
        <v>1133</v>
      </c>
      <c r="E341" s="85" t="s">
        <v>1155</v>
      </c>
      <c r="F341" s="85" t="s">
        <v>1156</v>
      </c>
      <c r="G341" s="91" t="s">
        <v>1193</v>
      </c>
      <c r="H341" s="91" t="s">
        <v>1287</v>
      </c>
      <c r="I341" s="91" t="s">
        <v>434</v>
      </c>
      <c r="J341" s="92">
        <v>9262978.2902000006</v>
      </c>
      <c r="K341" s="92">
        <v>6797738.2901999997</v>
      </c>
      <c r="M341" s="50">
        <v>6.8812660213000001</v>
      </c>
      <c r="N341" s="51">
        <v>10.066140037</v>
      </c>
      <c r="O341" s="51">
        <v>9.7696337894000003</v>
      </c>
      <c r="P341" s="51">
        <v>13.286525572</v>
      </c>
      <c r="Q341" s="51">
        <v>14.181009427999999</v>
      </c>
      <c r="R341" s="51">
        <f t="shared" si="65"/>
        <v>10.066140037</v>
      </c>
      <c r="S341" s="52">
        <f t="shared" si="66"/>
        <v>10.83691496954</v>
      </c>
      <c r="U341" s="50">
        <v>3.3958360549000002</v>
      </c>
      <c r="V341" s="51">
        <v>6.2463524409</v>
      </c>
      <c r="W341" s="51">
        <v>6.4259586739000003</v>
      </c>
      <c r="X341" s="51">
        <v>8.0723735575000006</v>
      </c>
      <c r="Y341" s="51">
        <v>8.3624208286999995</v>
      </c>
      <c r="Z341" s="51">
        <f t="shared" si="67"/>
        <v>6.4259586739000003</v>
      </c>
      <c r="AA341" s="52">
        <f t="shared" si="68"/>
        <v>6.5005883111799987</v>
      </c>
      <c r="AC341" s="56">
        <v>0.13513703227000001</v>
      </c>
      <c r="AD341" s="57">
        <v>0.21093013616</v>
      </c>
      <c r="AE341" s="57">
        <v>0.30322620020000002</v>
      </c>
      <c r="AF341" s="57">
        <v>0.35255014036999999</v>
      </c>
      <c r="AG341" s="57">
        <v>0.34157910879999998</v>
      </c>
      <c r="AH341" s="57">
        <f t="shared" si="69"/>
        <v>0.30322620020000002</v>
      </c>
      <c r="AI341" s="58">
        <f t="shared" si="70"/>
        <v>0.26868452356</v>
      </c>
      <c r="AK341" s="50">
        <v>3.9306710433999998</v>
      </c>
      <c r="AL341" s="51">
        <v>3.2728534997000001</v>
      </c>
      <c r="AM341" s="51">
        <v>1.9301130041000001</v>
      </c>
      <c r="AN341" s="51">
        <v>3.5848070230000002</v>
      </c>
      <c r="AO341" s="51">
        <v>3.8261456626000001</v>
      </c>
      <c r="AP341" s="51">
        <f t="shared" si="71"/>
        <v>3.9306710433999998</v>
      </c>
      <c r="AQ341" s="60">
        <f t="shared" si="72"/>
        <v>0.97340775159103976</v>
      </c>
      <c r="AR341" s="52">
        <f t="shared" si="73"/>
        <v>3.3089180465600001</v>
      </c>
      <c r="AT341" s="50">
        <v>1.2549526290999999</v>
      </c>
      <c r="AU341" s="51">
        <v>1.6186848331000001</v>
      </c>
      <c r="AV341" s="51">
        <v>0.99933177226000003</v>
      </c>
      <c r="AW341" s="51">
        <v>1.2623950446000001</v>
      </c>
      <c r="AX341" s="51">
        <v>1.3473828001000001</v>
      </c>
      <c r="AY341" s="51">
        <f t="shared" si="74"/>
        <v>1.2623950446000001</v>
      </c>
      <c r="AZ341" s="52">
        <f t="shared" si="75"/>
        <v>1.2965494158320001</v>
      </c>
      <c r="BB341" s="64">
        <v>0.61762294926000005</v>
      </c>
      <c r="BC341" s="65">
        <v>0.78473077229999999</v>
      </c>
      <c r="BD341" s="65">
        <v>0.77178578847000001</v>
      </c>
      <c r="BE341" s="65">
        <v>0.96454368300000004</v>
      </c>
      <c r="BF341" s="65">
        <v>0.88320521868000001</v>
      </c>
      <c r="BG341" s="65">
        <f t="shared" si="76"/>
        <v>0.78473077229999999</v>
      </c>
      <c r="BH341" s="66">
        <f t="shared" si="77"/>
        <v>0.80437768234200002</v>
      </c>
    </row>
    <row r="342" spans="2:60" ht="15.5" x14ac:dyDescent="0.35">
      <c r="B342" s="67" t="s">
        <v>398</v>
      </c>
      <c r="C342" s="89" t="s">
        <v>778</v>
      </c>
      <c r="D342" s="84" t="s">
        <v>1134</v>
      </c>
      <c r="E342" s="84" t="s">
        <v>1155</v>
      </c>
      <c r="F342" s="84" t="s">
        <v>1156</v>
      </c>
      <c r="G342" s="89" t="s">
        <v>1159</v>
      </c>
      <c r="H342" s="89" t="s">
        <v>1278</v>
      </c>
      <c r="I342" s="89" t="s">
        <v>26</v>
      </c>
      <c r="J342" s="90">
        <v>12323778.550000001</v>
      </c>
      <c r="K342" s="90">
        <v>9947932.5500000007</v>
      </c>
      <c r="M342" s="68">
        <v>5.4554887880000003</v>
      </c>
      <c r="N342" s="69">
        <v>8.2214706687000003</v>
      </c>
      <c r="O342" s="69">
        <v>-44.870122862000002</v>
      </c>
      <c r="P342" s="69">
        <v>-2.3793541231000002</v>
      </c>
      <c r="Q342" s="69">
        <v>-3.8850372474000001</v>
      </c>
      <c r="R342" s="69">
        <f t="shared" si="65"/>
        <v>-2.3793541231000002</v>
      </c>
      <c r="S342" s="70">
        <f t="shared" si="66"/>
        <v>6.8384797283500003</v>
      </c>
      <c r="U342" s="68">
        <v>3.5996611282000002</v>
      </c>
      <c r="V342" s="69">
        <v>7.5065043277000001</v>
      </c>
      <c r="W342" s="69">
        <v>5.8904819544000002</v>
      </c>
      <c r="X342" s="69">
        <v>-108.4817573</v>
      </c>
      <c r="Y342" s="69">
        <v>-67.041913101000006</v>
      </c>
      <c r="Z342" s="69">
        <f t="shared" si="67"/>
        <v>3.5996611282000002</v>
      </c>
      <c r="AA342" s="70">
        <f t="shared" si="68"/>
        <v>5.6655491367666668</v>
      </c>
      <c r="AC342" s="71">
        <v>0.40807782593000003</v>
      </c>
      <c r="AD342" s="72">
        <v>0.34219522680999997</v>
      </c>
      <c r="AE342" s="72">
        <v>0.50824960168</v>
      </c>
      <c r="AF342" s="72">
        <v>0.46571028728000002</v>
      </c>
      <c r="AG342" s="72">
        <v>0.38382240269000001</v>
      </c>
      <c r="AH342" s="72">
        <f t="shared" si="69"/>
        <v>0.40807782593000003</v>
      </c>
      <c r="AI342" s="73">
        <f t="shared" si="70"/>
        <v>0.42161106887800004</v>
      </c>
      <c r="AK342" s="68">
        <v>0.38063225781999999</v>
      </c>
      <c r="AL342" s="69">
        <v>0.47936054189999999</v>
      </c>
      <c r="AM342" s="69">
        <v>0.27420958704999998</v>
      </c>
      <c r="AN342" s="69">
        <v>0.35188581748999997</v>
      </c>
      <c r="AO342" s="69">
        <v>0.49328187361999998</v>
      </c>
      <c r="AP342" s="69">
        <f t="shared" si="71"/>
        <v>0.49328187361999998</v>
      </c>
      <c r="AQ342" s="74">
        <f t="shared" si="72"/>
        <v>1</v>
      </c>
      <c r="AR342" s="70">
        <f t="shared" si="73"/>
        <v>0.39587401557599999</v>
      </c>
      <c r="AT342" s="68">
        <v>0.27143243039999998</v>
      </c>
      <c r="AU342" s="69">
        <v>0.41375328624000002</v>
      </c>
      <c r="AV342" s="69">
        <v>0.25313745000999999</v>
      </c>
      <c r="AW342" s="69">
        <v>0.27887078152</v>
      </c>
      <c r="AX342" s="69">
        <v>0.40079045507</v>
      </c>
      <c r="AY342" s="69">
        <f t="shared" si="74"/>
        <v>0.27887078152</v>
      </c>
      <c r="AZ342" s="70">
        <f t="shared" si="75"/>
        <v>0.32359688064799996</v>
      </c>
      <c r="BB342" s="75">
        <v>1.3463785775999999</v>
      </c>
      <c r="BC342" s="76">
        <v>1.2179522116999999</v>
      </c>
      <c r="BD342" s="76">
        <v>1.2120802324</v>
      </c>
      <c r="BE342" s="76">
        <v>0.84755702706000002</v>
      </c>
      <c r="BF342" s="76">
        <v>0.94322107215999995</v>
      </c>
      <c r="BG342" s="76">
        <f t="shared" si="76"/>
        <v>1.2120802324</v>
      </c>
      <c r="BH342" s="77">
        <f t="shared" si="77"/>
        <v>1.1134378241839999</v>
      </c>
    </row>
    <row r="343" spans="2:60" ht="15.5" x14ac:dyDescent="0.35">
      <c r="B343" s="46" t="s">
        <v>399</v>
      </c>
      <c r="C343" s="91" t="s">
        <v>779</v>
      </c>
      <c r="D343" s="85" t="s">
        <v>1135</v>
      </c>
      <c r="E343" s="85" t="s">
        <v>1155</v>
      </c>
      <c r="F343" s="85" t="s">
        <v>1156</v>
      </c>
      <c r="G343" s="91" t="s">
        <v>1177</v>
      </c>
      <c r="H343" s="91" t="s">
        <v>1283</v>
      </c>
      <c r="I343" s="91" t="s">
        <v>11</v>
      </c>
      <c r="J343" s="92">
        <v>410915225.94999999</v>
      </c>
      <c r="K343" s="92">
        <v>335448225.94999999</v>
      </c>
      <c r="M343" s="50">
        <v>4.3330244172999999</v>
      </c>
      <c r="N343" s="51">
        <v>8.4877499164000003</v>
      </c>
      <c r="O343" s="51">
        <v>7.3901021419999999</v>
      </c>
      <c r="P343" s="51">
        <v>22.236806882</v>
      </c>
      <c r="Q343" s="51">
        <v>21.520226355999998</v>
      </c>
      <c r="R343" s="51">
        <f t="shared" si="65"/>
        <v>8.4877499164000003</v>
      </c>
      <c r="S343" s="52">
        <f t="shared" si="66"/>
        <v>12.793581942739999</v>
      </c>
      <c r="U343" s="50">
        <v>4.1938767308999996</v>
      </c>
      <c r="V343" s="51">
        <v>4.8278400651000002</v>
      </c>
      <c r="W343" s="51">
        <v>4.2345059549000004</v>
      </c>
      <c r="X343" s="51">
        <v>7.5826755495000002</v>
      </c>
      <c r="Y343" s="51">
        <v>7.9964821055000002</v>
      </c>
      <c r="Z343" s="51">
        <f t="shared" si="67"/>
        <v>4.8278400651000002</v>
      </c>
      <c r="AA343" s="52">
        <f t="shared" si="68"/>
        <v>5.7670760811799999</v>
      </c>
      <c r="AC343" s="56">
        <v>0.14271084704000001</v>
      </c>
      <c r="AD343" s="57">
        <v>0.16878312073999999</v>
      </c>
      <c r="AE343" s="57">
        <v>0.29194454481999998</v>
      </c>
      <c r="AF343" s="57">
        <v>0.25194189266</v>
      </c>
      <c r="AG343" s="57">
        <v>0.22666482724000001</v>
      </c>
      <c r="AH343" s="57">
        <f t="shared" si="69"/>
        <v>0.22666482724000001</v>
      </c>
      <c r="AI343" s="58">
        <f t="shared" si="70"/>
        <v>0.21640904649999998</v>
      </c>
      <c r="AK343" s="50">
        <v>2.1295051768</v>
      </c>
      <c r="AL343" s="51">
        <v>1.7382699908000001</v>
      </c>
      <c r="AM343" s="51">
        <v>1.1261615498999999</v>
      </c>
      <c r="AN343" s="51">
        <v>1.6667553098000001</v>
      </c>
      <c r="AO343" s="51">
        <v>1.7542895257</v>
      </c>
      <c r="AP343" s="51">
        <f t="shared" si="71"/>
        <v>2.1295051768</v>
      </c>
      <c r="AQ343" s="60">
        <f t="shared" si="72"/>
        <v>0.82380148440689149</v>
      </c>
      <c r="AR343" s="52">
        <f t="shared" si="73"/>
        <v>1.6829963106000001</v>
      </c>
      <c r="AT343" s="50">
        <v>1.8349949415</v>
      </c>
      <c r="AU343" s="51">
        <v>1.6292942223</v>
      </c>
      <c r="AV343" s="51">
        <v>1.133312817</v>
      </c>
      <c r="AW343" s="51">
        <v>1.4381387686</v>
      </c>
      <c r="AX343" s="51">
        <v>1.5627564033000001</v>
      </c>
      <c r="AY343" s="51">
        <f t="shared" si="74"/>
        <v>1.5627564033000001</v>
      </c>
      <c r="AZ343" s="52">
        <f t="shared" si="75"/>
        <v>1.51969943054</v>
      </c>
      <c r="BB343" s="64">
        <v>0.43363431603000002</v>
      </c>
      <c r="BC343" s="65">
        <v>0.49613393714999998</v>
      </c>
      <c r="BD343" s="65">
        <v>0.55265737065999998</v>
      </c>
      <c r="BE343" s="65">
        <v>0.65214008560000003</v>
      </c>
      <c r="BF343" s="65">
        <v>0.74508006902000001</v>
      </c>
      <c r="BG343" s="65">
        <f t="shared" si="76"/>
        <v>0.55265737065999998</v>
      </c>
      <c r="BH343" s="66">
        <f t="shared" si="77"/>
        <v>0.57592915569199998</v>
      </c>
    </row>
    <row r="344" spans="2:60" ht="15.5" x14ac:dyDescent="0.35">
      <c r="B344" s="67" t="s">
        <v>400</v>
      </c>
      <c r="C344" s="89" t="s">
        <v>780</v>
      </c>
      <c r="D344" s="84" t="s">
        <v>1136</v>
      </c>
      <c r="E344" s="84" t="s">
        <v>1155</v>
      </c>
      <c r="F344" s="84" t="s">
        <v>1156</v>
      </c>
      <c r="G344" s="89" t="s">
        <v>1268</v>
      </c>
      <c r="H344" s="89" t="s">
        <v>420</v>
      </c>
      <c r="I344" s="89" t="s">
        <v>428</v>
      </c>
      <c r="J344" s="90">
        <v>1566798.3252999999</v>
      </c>
      <c r="K344" s="90">
        <v>1533107.3252999999</v>
      </c>
      <c r="M344" s="68">
        <v>29.958418534</v>
      </c>
      <c r="N344" s="69">
        <v>7.6863963487999998</v>
      </c>
      <c r="O344" s="69">
        <v>5.1104238713000001</v>
      </c>
      <c r="P344" s="69">
        <v>6.4525683501</v>
      </c>
      <c r="Q344" s="69">
        <v>5.8917376430999999</v>
      </c>
      <c r="R344" s="69">
        <f t="shared" si="65"/>
        <v>6.4525683501</v>
      </c>
      <c r="S344" s="70">
        <f t="shared" si="66"/>
        <v>11.01990894946</v>
      </c>
      <c r="U344" s="68">
        <v>2.8041572468</v>
      </c>
      <c r="V344" s="69">
        <v>3.7979773932000001</v>
      </c>
      <c r="W344" s="69">
        <v>3.3260038847</v>
      </c>
      <c r="X344" s="69">
        <v>4.1132528878999999</v>
      </c>
      <c r="Y344" s="69">
        <v>3.7627783428999999</v>
      </c>
      <c r="Z344" s="69">
        <f t="shared" si="67"/>
        <v>3.7627783428999999</v>
      </c>
      <c r="AA344" s="70">
        <f t="shared" si="68"/>
        <v>3.5608339510999998</v>
      </c>
      <c r="AC344" s="71">
        <v>0.54172059337</v>
      </c>
      <c r="AD344" s="72">
        <v>0.30177623251000002</v>
      </c>
      <c r="AE344" s="72">
        <v>0.23755531247</v>
      </c>
      <c r="AF344" s="72">
        <v>0.31846982992</v>
      </c>
      <c r="AG344" s="72">
        <v>0.33852247977</v>
      </c>
      <c r="AH344" s="72">
        <f t="shared" si="69"/>
        <v>0.31846982992</v>
      </c>
      <c r="AI344" s="73">
        <f t="shared" si="70"/>
        <v>0.34760888960799996</v>
      </c>
      <c r="AK344" s="68">
        <v>0.59382124776</v>
      </c>
      <c r="AL344" s="69">
        <v>1.2650573882</v>
      </c>
      <c r="AM344" s="69">
        <v>1.0715994257999999</v>
      </c>
      <c r="AN344" s="69">
        <v>0.98369926110000006</v>
      </c>
      <c r="AO344" s="69">
        <v>0.89820016645</v>
      </c>
      <c r="AP344" s="69">
        <f t="shared" si="71"/>
        <v>1.2650573882</v>
      </c>
      <c r="AQ344" s="74">
        <f t="shared" si="72"/>
        <v>0.71000744695702178</v>
      </c>
      <c r="AR344" s="70">
        <f t="shared" si="73"/>
        <v>0.96247549786199982</v>
      </c>
      <c r="AT344" s="68">
        <v>0.39019777054999999</v>
      </c>
      <c r="AU344" s="69">
        <v>0.72684259065000001</v>
      </c>
      <c r="AV344" s="69">
        <v>0.89651017918999998</v>
      </c>
      <c r="AW344" s="69">
        <v>0.81735041429999999</v>
      </c>
      <c r="AX344" s="69">
        <v>0.74630967735999998</v>
      </c>
      <c r="AY344" s="69">
        <f t="shared" si="74"/>
        <v>0.74630967735999998</v>
      </c>
      <c r="AZ344" s="70">
        <f t="shared" si="75"/>
        <v>0.71544212640999993</v>
      </c>
      <c r="BB344" s="75">
        <v>1.2787204581</v>
      </c>
      <c r="BC344" s="76">
        <v>1.3063955273000001</v>
      </c>
      <c r="BD344" s="76">
        <v>1.2710767441999999</v>
      </c>
      <c r="BE344" s="76">
        <v>1.1627130858000001</v>
      </c>
      <c r="BF344" s="76">
        <v>1.0065989959999999</v>
      </c>
      <c r="BG344" s="76">
        <f t="shared" si="76"/>
        <v>1.2710767441999999</v>
      </c>
      <c r="BH344" s="77">
        <f t="shared" si="77"/>
        <v>1.20510096228</v>
      </c>
    </row>
    <row r="345" spans="2:60" ht="15.5" x14ac:dyDescent="0.35">
      <c r="B345" s="46" t="s">
        <v>401</v>
      </c>
      <c r="C345" s="91" t="s">
        <v>781</v>
      </c>
      <c r="D345" s="85" t="s">
        <v>1137</v>
      </c>
      <c r="E345" s="85" t="s">
        <v>1155</v>
      </c>
      <c r="F345" s="85" t="s">
        <v>1156</v>
      </c>
      <c r="G345" s="91" t="s">
        <v>1269</v>
      </c>
      <c r="H345" s="91" t="s">
        <v>420</v>
      </c>
      <c r="I345" s="91" t="s">
        <v>33</v>
      </c>
      <c r="J345" s="92">
        <v>16076239.429</v>
      </c>
      <c r="K345" s="92">
        <v>4104033.4293</v>
      </c>
      <c r="M345" s="50">
        <v>18.601585010000001</v>
      </c>
      <c r="N345" s="51">
        <v>18.141628286</v>
      </c>
      <c r="O345" s="51">
        <v>13.598875398000001</v>
      </c>
      <c r="P345" s="51">
        <v>10.516553915999999</v>
      </c>
      <c r="Q345" s="51">
        <v>12.535211324</v>
      </c>
      <c r="R345" s="51">
        <f t="shared" si="65"/>
        <v>13.598875398000001</v>
      </c>
      <c r="S345" s="52">
        <f t="shared" si="66"/>
        <v>14.678770786799998</v>
      </c>
      <c r="U345" s="50">
        <v>9.6322722107000001</v>
      </c>
      <c r="V345" s="51">
        <v>7.6698113184999999</v>
      </c>
      <c r="W345" s="51">
        <v>5.0812400149999997</v>
      </c>
      <c r="X345" s="51">
        <v>4.2237231265000004</v>
      </c>
      <c r="Y345" s="51">
        <v>4.4047134415000002</v>
      </c>
      <c r="Z345" s="51">
        <f t="shared" si="67"/>
        <v>5.0812400149999997</v>
      </c>
      <c r="AA345" s="52">
        <f t="shared" si="68"/>
        <v>6.2023520224400004</v>
      </c>
      <c r="AC345" s="56">
        <v>0.36784096445999998</v>
      </c>
      <c r="AD345" s="57">
        <v>0.51485026548000001</v>
      </c>
      <c r="AE345" s="57">
        <v>0.73847890858999998</v>
      </c>
      <c r="AF345" s="57">
        <v>0.82897017767000003</v>
      </c>
      <c r="AG345" s="57">
        <v>0.80263611639999999</v>
      </c>
      <c r="AH345" s="57">
        <f t="shared" si="69"/>
        <v>0.73847890858999998</v>
      </c>
      <c r="AI345" s="58">
        <f t="shared" si="70"/>
        <v>0.65055528652000005</v>
      </c>
      <c r="AK345" s="50">
        <v>3.5341438651999999</v>
      </c>
      <c r="AL345" s="51">
        <v>2.3316563555999998</v>
      </c>
      <c r="AM345" s="51">
        <v>2.1014539141999999</v>
      </c>
      <c r="AN345" s="51">
        <v>1.3440110349000001</v>
      </c>
      <c r="AO345" s="51">
        <v>1.6019945771999999</v>
      </c>
      <c r="AP345" s="51">
        <f t="shared" si="71"/>
        <v>3.5341438651999999</v>
      </c>
      <c r="AQ345" s="60">
        <f t="shared" si="72"/>
        <v>0.4532907086704977</v>
      </c>
      <c r="AR345" s="52">
        <f t="shared" si="73"/>
        <v>2.1826519494199994</v>
      </c>
      <c r="AT345" s="50">
        <v>2.5313270834999999</v>
      </c>
      <c r="AU345" s="51">
        <v>1.7498025624</v>
      </c>
      <c r="AV345" s="51">
        <v>1.1024630745999999</v>
      </c>
      <c r="AW345" s="51">
        <v>0.60058812971999997</v>
      </c>
      <c r="AX345" s="51">
        <v>0.71587130013</v>
      </c>
      <c r="AY345" s="51">
        <f t="shared" si="74"/>
        <v>1.1024630745999999</v>
      </c>
      <c r="AZ345" s="52">
        <f t="shared" si="75"/>
        <v>1.34001043007</v>
      </c>
      <c r="BB345" s="64"/>
      <c r="BC345" s="65"/>
      <c r="BD345" s="65"/>
      <c r="BE345" s="65">
        <v>1.3165512069</v>
      </c>
      <c r="BF345" s="65">
        <v>1.3966949390000001</v>
      </c>
      <c r="BG345" s="65">
        <f t="shared" si="76"/>
        <v>1.3566230729500002</v>
      </c>
      <c r="BH345" s="66">
        <f t="shared" si="77"/>
        <v>1.3566230729500002</v>
      </c>
    </row>
    <row r="346" spans="2:60" ht="15.5" x14ac:dyDescent="0.35">
      <c r="B346" s="67" t="s">
        <v>402</v>
      </c>
      <c r="C346" s="89" t="s">
        <v>782</v>
      </c>
      <c r="D346" s="84" t="s">
        <v>1138</v>
      </c>
      <c r="E346" s="84" t="s">
        <v>1155</v>
      </c>
      <c r="F346" s="84" t="s">
        <v>1156</v>
      </c>
      <c r="G346" s="89" t="s">
        <v>1198</v>
      </c>
      <c r="H346" s="89" t="s">
        <v>1281</v>
      </c>
      <c r="I346" s="89" t="s">
        <v>56</v>
      </c>
      <c r="J346" s="90">
        <v>693246.78</v>
      </c>
      <c r="K346" s="90">
        <v>419605.78</v>
      </c>
      <c r="M346" s="68">
        <v>7.9344462088999999</v>
      </c>
      <c r="N346" s="69">
        <v>100.87721653</v>
      </c>
      <c r="O346" s="69">
        <v>1335.95857</v>
      </c>
      <c r="P346" s="69">
        <v>18.484603206999999</v>
      </c>
      <c r="Q346" s="69">
        <v>17.174302220000001</v>
      </c>
      <c r="R346" s="69">
        <f t="shared" si="65"/>
        <v>18.484603206999999</v>
      </c>
      <c r="S346" s="70">
        <f t="shared" si="66"/>
        <v>14.531117211966667</v>
      </c>
      <c r="U346" s="68">
        <v>5.0801346694999996</v>
      </c>
      <c r="V346" s="69">
        <v>12.686664798000001</v>
      </c>
      <c r="W346" s="69">
        <v>5.4467328903999999</v>
      </c>
      <c r="X346" s="69">
        <v>2.7716495140999999</v>
      </c>
      <c r="Y346" s="69">
        <v>2.6493068777</v>
      </c>
      <c r="Z346" s="69">
        <f t="shared" si="67"/>
        <v>5.0801346694999996</v>
      </c>
      <c r="AA346" s="70">
        <f t="shared" si="68"/>
        <v>5.7268977499399991</v>
      </c>
      <c r="AC346" s="71">
        <v>0.14064271201</v>
      </c>
      <c r="AD346" s="72">
        <v>0.11975150623</v>
      </c>
      <c r="AE346" s="72">
        <v>0.28121695401000002</v>
      </c>
      <c r="AF346" s="72">
        <v>0.41023642684</v>
      </c>
      <c r="AG346" s="72">
        <v>0.42813505170999999</v>
      </c>
      <c r="AH346" s="72">
        <f t="shared" si="69"/>
        <v>0.28121695401000002</v>
      </c>
      <c r="AI346" s="73">
        <f t="shared" si="70"/>
        <v>0.27599653015999998</v>
      </c>
      <c r="AK346" s="68">
        <v>1.8963882429000001</v>
      </c>
      <c r="AL346" s="69">
        <v>2.2406570007000002</v>
      </c>
      <c r="AM346" s="69">
        <v>0.85231614785999998</v>
      </c>
      <c r="AN346" s="69">
        <v>0.42386583661999999</v>
      </c>
      <c r="AO346" s="69">
        <v>0.39381965073000003</v>
      </c>
      <c r="AP346" s="69">
        <f t="shared" si="71"/>
        <v>2.2406570007000002</v>
      </c>
      <c r="AQ346" s="74">
        <f t="shared" si="72"/>
        <v>0.17576079275273612</v>
      </c>
      <c r="AR346" s="70">
        <f t="shared" si="73"/>
        <v>1.1614093757620001</v>
      </c>
      <c r="AT346" s="68">
        <v>0.41146199185999999</v>
      </c>
      <c r="AU346" s="69">
        <v>2.0704923622</v>
      </c>
      <c r="AV346" s="69">
        <v>0.79925190301000004</v>
      </c>
      <c r="AW346" s="69">
        <v>0.36653918743000002</v>
      </c>
      <c r="AX346" s="69">
        <v>0.34055666275000002</v>
      </c>
      <c r="AY346" s="69">
        <f t="shared" si="74"/>
        <v>0.41146199185999999</v>
      </c>
      <c r="AZ346" s="70">
        <f t="shared" si="75"/>
        <v>0.79766042145000005</v>
      </c>
      <c r="BB346" s="75">
        <v>1.7601354178999999</v>
      </c>
      <c r="BC346" s="76">
        <v>1.942527997</v>
      </c>
      <c r="BD346" s="76">
        <v>1.8546765795</v>
      </c>
      <c r="BE346" s="76">
        <v>1.438669357</v>
      </c>
      <c r="BF346" s="76">
        <v>1.3648627678</v>
      </c>
      <c r="BG346" s="76">
        <f t="shared" si="76"/>
        <v>1.7601354178999999</v>
      </c>
      <c r="BH346" s="77">
        <f t="shared" si="77"/>
        <v>1.67217442384</v>
      </c>
    </row>
    <row r="347" spans="2:60" ht="15.5" x14ac:dyDescent="0.35">
      <c r="B347" s="46" t="s">
        <v>403</v>
      </c>
      <c r="C347" s="91" t="s">
        <v>783</v>
      </c>
      <c r="D347" s="85" t="s">
        <v>1139</v>
      </c>
      <c r="E347" s="85" t="s">
        <v>1155</v>
      </c>
      <c r="F347" s="85" t="s">
        <v>1156</v>
      </c>
      <c r="G347" s="91" t="s">
        <v>1202</v>
      </c>
      <c r="H347" s="91" t="s">
        <v>1288</v>
      </c>
      <c r="I347" s="91" t="s">
        <v>55</v>
      </c>
      <c r="J347" s="92">
        <v>58823586.68</v>
      </c>
      <c r="K347" s="92">
        <v>39120586.68</v>
      </c>
      <c r="M347" s="50">
        <v>11.338665432000001</v>
      </c>
      <c r="N347" s="51">
        <v>5.324217065</v>
      </c>
      <c r="O347" s="51">
        <v>3.1241111679000002</v>
      </c>
      <c r="P347" s="51">
        <v>15.079308688999999</v>
      </c>
      <c r="Q347" s="51">
        <v>19.538212048999998</v>
      </c>
      <c r="R347" s="51">
        <f t="shared" si="65"/>
        <v>11.338665432000001</v>
      </c>
      <c r="S347" s="52">
        <f t="shared" si="66"/>
        <v>10.880902880580001</v>
      </c>
      <c r="U347" s="50">
        <v>6.7750902082</v>
      </c>
      <c r="V347" s="51">
        <v>4.2273051254</v>
      </c>
      <c r="W347" s="51">
        <v>3.2404672573000002</v>
      </c>
      <c r="X347" s="51">
        <v>8.4655075365000005</v>
      </c>
      <c r="Y347" s="51">
        <v>9.9802488429</v>
      </c>
      <c r="Z347" s="51">
        <f t="shared" si="67"/>
        <v>6.7750902082</v>
      </c>
      <c r="AA347" s="52">
        <f t="shared" si="68"/>
        <v>6.5377237940599997</v>
      </c>
      <c r="AC347" s="56">
        <v>0.50078097183000003</v>
      </c>
      <c r="AD347" s="57">
        <v>0.37946432762999999</v>
      </c>
      <c r="AE347" s="57">
        <v>0.51136770506999996</v>
      </c>
      <c r="AF347" s="57">
        <v>0.43468572315999998</v>
      </c>
      <c r="AG347" s="57">
        <v>0.37242975973999998</v>
      </c>
      <c r="AH347" s="57">
        <f t="shared" si="69"/>
        <v>0.43468572315999998</v>
      </c>
      <c r="AI347" s="58">
        <f t="shared" si="70"/>
        <v>0.43974569748600001</v>
      </c>
      <c r="AK347" s="50">
        <v>1.3745149608</v>
      </c>
      <c r="AL347" s="51">
        <v>1.6131517131999999</v>
      </c>
      <c r="AM347" s="51">
        <v>0.97536797842</v>
      </c>
      <c r="AN347" s="51">
        <v>1.4651672451</v>
      </c>
      <c r="AO347" s="51">
        <v>1.8984125141999999</v>
      </c>
      <c r="AP347" s="51">
        <f t="shared" si="71"/>
        <v>1.8984125141999999</v>
      </c>
      <c r="AQ347" s="60">
        <f t="shared" si="72"/>
        <v>1</v>
      </c>
      <c r="AR347" s="52">
        <f t="shared" si="73"/>
        <v>1.4653228823439999</v>
      </c>
      <c r="AT347" s="50">
        <v>9.6048018528999995E-2</v>
      </c>
      <c r="AU347" s="51">
        <v>0.15572682240999999</v>
      </c>
      <c r="AV347" s="51">
        <v>0.11546400927</v>
      </c>
      <c r="AW347" s="51">
        <v>0.15982512026000001</v>
      </c>
      <c r="AX347" s="51">
        <v>0.20708489724000001</v>
      </c>
      <c r="AY347" s="51">
        <f t="shared" si="74"/>
        <v>0.15572682240999999</v>
      </c>
      <c r="AZ347" s="52">
        <f t="shared" si="75"/>
        <v>0.14682977354179999</v>
      </c>
      <c r="BB347" s="64">
        <v>1.2478065818999999</v>
      </c>
      <c r="BC347" s="65">
        <v>1.1781007321000001</v>
      </c>
      <c r="BD347" s="65">
        <v>1.2372262221999999</v>
      </c>
      <c r="BE347" s="65">
        <v>1.1689102011000001</v>
      </c>
      <c r="BF347" s="65">
        <v>1.0922475104</v>
      </c>
      <c r="BG347" s="65">
        <f t="shared" si="76"/>
        <v>1.1781007321000001</v>
      </c>
      <c r="BH347" s="66">
        <f t="shared" si="77"/>
        <v>1.18485824954</v>
      </c>
    </row>
    <row r="348" spans="2:60" ht="15.5" x14ac:dyDescent="0.35">
      <c r="B348" s="67" t="s">
        <v>404</v>
      </c>
      <c r="C348" s="89" t="s">
        <v>784</v>
      </c>
      <c r="D348" s="84" t="s">
        <v>1140</v>
      </c>
      <c r="E348" s="84" t="s">
        <v>1155</v>
      </c>
      <c r="F348" s="84" t="s">
        <v>1156</v>
      </c>
      <c r="G348" s="89" t="s">
        <v>1270</v>
      </c>
      <c r="H348" s="89" t="s">
        <v>420</v>
      </c>
      <c r="I348" s="89" t="s">
        <v>425</v>
      </c>
      <c r="J348" s="90">
        <v>3639010.4739000001</v>
      </c>
      <c r="K348" s="90">
        <v>2033760.4739000001</v>
      </c>
      <c r="M348" s="68"/>
      <c r="N348" s="69"/>
      <c r="O348" s="69">
        <v>2.862295</v>
      </c>
      <c r="P348" s="69">
        <v>5.1344921148999996</v>
      </c>
      <c r="Q348" s="69">
        <v>4.9899603172000004</v>
      </c>
      <c r="R348" s="69">
        <f t="shared" si="65"/>
        <v>4.9899603172000004</v>
      </c>
      <c r="S348" s="70">
        <f t="shared" si="66"/>
        <v>4.3289158106999999</v>
      </c>
      <c r="U348" s="68"/>
      <c r="V348" s="69"/>
      <c r="W348" s="69">
        <v>4.1018530069999999</v>
      </c>
      <c r="X348" s="69">
        <v>4.3128908796000003</v>
      </c>
      <c r="Y348" s="69">
        <v>4.4784899863999996</v>
      </c>
      <c r="Z348" s="69">
        <f t="shared" si="67"/>
        <v>4.3128908796000003</v>
      </c>
      <c r="AA348" s="70">
        <f t="shared" si="68"/>
        <v>4.2977446243333333</v>
      </c>
      <c r="AC348" s="71"/>
      <c r="AD348" s="72"/>
      <c r="AE348" s="72">
        <v>0.74060167221999995</v>
      </c>
      <c r="AF348" s="72">
        <v>0.55311795067000002</v>
      </c>
      <c r="AG348" s="72">
        <v>0.53614286884999995</v>
      </c>
      <c r="AH348" s="72">
        <f t="shared" si="69"/>
        <v>0.55311795067000002</v>
      </c>
      <c r="AI348" s="73">
        <f t="shared" si="70"/>
        <v>0.60995416391333324</v>
      </c>
      <c r="AK348" s="68"/>
      <c r="AL348" s="69"/>
      <c r="AM348" s="69">
        <v>0.32182554196000002</v>
      </c>
      <c r="AN348" s="69">
        <v>0.64913020111999997</v>
      </c>
      <c r="AO348" s="69">
        <v>0.63085771129000001</v>
      </c>
      <c r="AP348" s="69">
        <f t="shared" si="71"/>
        <v>0.64913020111999997</v>
      </c>
      <c r="AQ348" s="74">
        <f t="shared" si="72"/>
        <v>0.97185080928529766</v>
      </c>
      <c r="AR348" s="70">
        <f t="shared" si="73"/>
        <v>0.5339378181233333</v>
      </c>
      <c r="AT348" s="68"/>
      <c r="AU348" s="69"/>
      <c r="AV348" s="69">
        <v>0.38588567226999998</v>
      </c>
      <c r="AW348" s="69">
        <v>0.84069802941000005</v>
      </c>
      <c r="AX348" s="69">
        <v>0.81703306025</v>
      </c>
      <c r="AY348" s="69">
        <f t="shared" si="74"/>
        <v>0.81703306025</v>
      </c>
      <c r="AZ348" s="70">
        <f t="shared" si="75"/>
        <v>0.68120558731000003</v>
      </c>
      <c r="BB348" s="75"/>
      <c r="BC348" s="76"/>
      <c r="BD348" s="76"/>
      <c r="BE348" s="76"/>
      <c r="BF348" s="76"/>
      <c r="BG348" s="76" t="str">
        <f t="shared" si="76"/>
        <v>-x-</v>
      </c>
      <c r="BH348" s="77" t="str">
        <f t="shared" si="77"/>
        <v>-x-</v>
      </c>
    </row>
    <row r="349" spans="2:60" ht="15.5" x14ac:dyDescent="0.35">
      <c r="B349" s="46" t="s">
        <v>405</v>
      </c>
      <c r="C349" s="91" t="s">
        <v>785</v>
      </c>
      <c r="D349" s="85" t="s">
        <v>1141</v>
      </c>
      <c r="E349" s="85" t="s">
        <v>1155</v>
      </c>
      <c r="F349" s="85" t="s">
        <v>1156</v>
      </c>
      <c r="G349" s="91" t="s">
        <v>1157</v>
      </c>
      <c r="H349" s="91" t="s">
        <v>1275</v>
      </c>
      <c r="I349" s="91" t="s">
        <v>441</v>
      </c>
      <c r="J349" s="92">
        <v>673123.37467000005</v>
      </c>
      <c r="K349" s="92">
        <v>540805.37467000005</v>
      </c>
      <c r="M349" s="50">
        <v>12.374231707</v>
      </c>
      <c r="N349" s="51">
        <v>15.48119762</v>
      </c>
      <c r="O349" s="51">
        <v>10.921762056</v>
      </c>
      <c r="P349" s="51">
        <v>10.272070686999999</v>
      </c>
      <c r="Q349" s="51">
        <v>8.2288218440000005</v>
      </c>
      <c r="R349" s="51">
        <f t="shared" si="65"/>
        <v>10.921762056</v>
      </c>
      <c r="S349" s="52">
        <f t="shared" si="66"/>
        <v>11.4556167828</v>
      </c>
      <c r="U349" s="50">
        <v>10.251768500000001</v>
      </c>
      <c r="V349" s="51">
        <v>13.695203055</v>
      </c>
      <c r="W349" s="51">
        <v>8.9400353208999999</v>
      </c>
      <c r="X349" s="51">
        <v>8.2743979463000006</v>
      </c>
      <c r="Y349" s="51">
        <v>6.8982401404999996</v>
      </c>
      <c r="Z349" s="51">
        <f t="shared" si="67"/>
        <v>8.9400353208999999</v>
      </c>
      <c r="AA349" s="52">
        <f t="shared" si="68"/>
        <v>9.6119289925399993</v>
      </c>
      <c r="AC349" s="56">
        <v>0.12175704866000001</v>
      </c>
      <c r="AD349" s="57">
        <v>0.11630359245000001</v>
      </c>
      <c r="AE349" s="57">
        <v>0.22351587999</v>
      </c>
      <c r="AF349" s="57">
        <v>0.21097765002999999</v>
      </c>
      <c r="AG349" s="57">
        <v>0.25025426544000001</v>
      </c>
      <c r="AH349" s="57">
        <f t="shared" si="69"/>
        <v>0.21097765002999999</v>
      </c>
      <c r="AI349" s="58">
        <f t="shared" si="70"/>
        <v>0.18456168731399999</v>
      </c>
      <c r="AK349" s="50">
        <v>3.2033821820999999</v>
      </c>
      <c r="AL349" s="51">
        <v>2.4439076272000002</v>
      </c>
      <c r="AM349" s="51">
        <v>1.2761273191</v>
      </c>
      <c r="AN349" s="51">
        <v>1.0472917169</v>
      </c>
      <c r="AO349" s="51">
        <v>0.83897173412000003</v>
      </c>
      <c r="AP349" s="51">
        <f t="shared" si="71"/>
        <v>3.2033821820999999</v>
      </c>
      <c r="AQ349" s="60">
        <f t="shared" si="72"/>
        <v>0.26190185448618752</v>
      </c>
      <c r="AR349" s="52">
        <f t="shared" si="73"/>
        <v>1.7619361158840001</v>
      </c>
      <c r="AT349" s="50">
        <v>2.1806761099999998</v>
      </c>
      <c r="AU349" s="51">
        <v>1.9934082509</v>
      </c>
      <c r="AV349" s="51">
        <v>1.0486359992000001</v>
      </c>
      <c r="AW349" s="51">
        <v>0.83340791050999996</v>
      </c>
      <c r="AX349" s="51">
        <v>0.66763220657</v>
      </c>
      <c r="AY349" s="51">
        <f t="shared" si="74"/>
        <v>1.0486359992000001</v>
      </c>
      <c r="AZ349" s="52">
        <f t="shared" si="75"/>
        <v>1.3447520954360002</v>
      </c>
      <c r="BB349" s="64"/>
      <c r="BC349" s="65"/>
      <c r="BD349" s="65"/>
      <c r="BE349" s="65"/>
      <c r="BF349" s="65">
        <v>0.90537367376</v>
      </c>
      <c r="BG349" s="65">
        <f t="shared" si="76"/>
        <v>0.90537367376</v>
      </c>
      <c r="BH349" s="66">
        <f t="shared" si="77"/>
        <v>0.90537367376</v>
      </c>
    </row>
    <row r="350" spans="2:60" ht="15.5" x14ac:dyDescent="0.35">
      <c r="B350" s="67" t="s">
        <v>406</v>
      </c>
      <c r="C350" s="89" t="s">
        <v>786</v>
      </c>
      <c r="D350" s="84" t="s">
        <v>1142</v>
      </c>
      <c r="E350" s="84" t="s">
        <v>1155</v>
      </c>
      <c r="F350" s="84" t="s">
        <v>1156</v>
      </c>
      <c r="G350" s="89" t="s">
        <v>1271</v>
      </c>
      <c r="H350" s="89" t="s">
        <v>1280</v>
      </c>
      <c r="I350" s="89" t="s">
        <v>692</v>
      </c>
      <c r="J350" s="90">
        <v>6211588.585</v>
      </c>
      <c r="K350" s="90">
        <v>6078957.1100000003</v>
      </c>
      <c r="M350" s="68">
        <v>14.664346705</v>
      </c>
      <c r="N350" s="69">
        <v>21.832066122000001</v>
      </c>
      <c r="O350" s="69">
        <v>6.9261341584</v>
      </c>
      <c r="P350" s="69">
        <v>12.613533902</v>
      </c>
      <c r="Q350" s="69">
        <v>9.8130561591000003</v>
      </c>
      <c r="R350" s="69">
        <f t="shared" si="65"/>
        <v>12.613533902</v>
      </c>
      <c r="S350" s="70">
        <f t="shared" si="66"/>
        <v>13.169827409300002</v>
      </c>
      <c r="U350" s="68">
        <v>10.593797135000001</v>
      </c>
      <c r="V350" s="69">
        <v>13.720157030999999</v>
      </c>
      <c r="W350" s="69">
        <v>5.5372378061000003</v>
      </c>
      <c r="X350" s="69">
        <v>8.9368016619000006</v>
      </c>
      <c r="Y350" s="69">
        <v>6.9857552410999997</v>
      </c>
      <c r="Z350" s="69">
        <f t="shared" si="67"/>
        <v>8.9368016619000006</v>
      </c>
      <c r="AA350" s="70">
        <f t="shared" si="68"/>
        <v>9.1547497750200009</v>
      </c>
      <c r="AC350" s="71">
        <v>4.0867399594999999E-2</v>
      </c>
      <c r="AD350" s="72">
        <v>3.2600031001E-2</v>
      </c>
      <c r="AE350" s="72">
        <v>8.0950244025000007E-2</v>
      </c>
      <c r="AF350" s="72">
        <v>6.3663476171999994E-2</v>
      </c>
      <c r="AG350" s="72">
        <v>8.0371708789000004E-2</v>
      </c>
      <c r="AH350" s="72">
        <f t="shared" si="69"/>
        <v>6.3663476171999994E-2</v>
      </c>
      <c r="AI350" s="73">
        <f t="shared" si="70"/>
        <v>5.9690571916400002E-2</v>
      </c>
      <c r="AK350" s="68">
        <v>3.1872353260000001</v>
      </c>
      <c r="AL350" s="69">
        <v>4.1658664183000003</v>
      </c>
      <c r="AM350" s="69">
        <v>1.8122024488999999</v>
      </c>
      <c r="AN350" s="69">
        <v>2.6491303702</v>
      </c>
      <c r="AO350" s="69">
        <v>2.0609660460999999</v>
      </c>
      <c r="AP350" s="69">
        <f t="shared" si="71"/>
        <v>4.1658664183000003</v>
      </c>
      <c r="AQ350" s="74">
        <f t="shared" si="72"/>
        <v>0.49472686811235667</v>
      </c>
      <c r="AR350" s="70">
        <f t="shared" si="73"/>
        <v>2.7750801219000003</v>
      </c>
      <c r="AT350" s="68">
        <v>2.8700946857999998</v>
      </c>
      <c r="AU350" s="69">
        <v>3.6860835488000001</v>
      </c>
      <c r="AV350" s="69">
        <v>1.7560321941999999</v>
      </c>
      <c r="AW350" s="69">
        <v>2.5818280744000002</v>
      </c>
      <c r="AX350" s="69">
        <v>2.0086063178</v>
      </c>
      <c r="AY350" s="69">
        <f t="shared" si="74"/>
        <v>2.5818280744000002</v>
      </c>
      <c r="AZ350" s="70">
        <f t="shared" si="75"/>
        <v>2.5805289642</v>
      </c>
      <c r="BB350" s="75"/>
      <c r="BC350" s="76"/>
      <c r="BD350" s="76">
        <v>1.4024701511</v>
      </c>
      <c r="BE350" s="76">
        <v>1.5460190576999999</v>
      </c>
      <c r="BF350" s="76">
        <v>1.2587485709999999</v>
      </c>
      <c r="BG350" s="76">
        <f t="shared" si="76"/>
        <v>1.4024701511</v>
      </c>
      <c r="BH350" s="77">
        <f t="shared" si="77"/>
        <v>1.4024125932666667</v>
      </c>
    </row>
    <row r="351" spans="2:60" ht="15.5" x14ac:dyDescent="0.35">
      <c r="B351" s="46" t="s">
        <v>407</v>
      </c>
      <c r="C351" s="91" t="s">
        <v>787</v>
      </c>
      <c r="D351" s="85" t="s">
        <v>1143</v>
      </c>
      <c r="E351" s="85" t="s">
        <v>1155</v>
      </c>
      <c r="F351" s="85" t="s">
        <v>1156</v>
      </c>
      <c r="G351" s="91" t="s">
        <v>1204</v>
      </c>
      <c r="H351" s="91" t="s">
        <v>1280</v>
      </c>
      <c r="I351" s="91" t="s">
        <v>29</v>
      </c>
      <c r="J351" s="92">
        <v>3192373.8004000001</v>
      </c>
      <c r="K351" s="92">
        <v>410550.80040000001</v>
      </c>
      <c r="M351" s="50">
        <v>17.640975946000001</v>
      </c>
      <c r="N351" s="51">
        <v>11.574686948</v>
      </c>
      <c r="O351" s="51">
        <v>-0.46082737764999998</v>
      </c>
      <c r="P351" s="51">
        <v>24.587301791000002</v>
      </c>
      <c r="Q351" s="51">
        <v>22.509501639</v>
      </c>
      <c r="R351" s="51">
        <f t="shared" si="65"/>
        <v>17.640975946000001</v>
      </c>
      <c r="S351" s="52">
        <f t="shared" si="66"/>
        <v>19.078116581000003</v>
      </c>
      <c r="U351" s="50">
        <v>8.5350199409999998</v>
      </c>
      <c r="V351" s="51">
        <v>7.4577824267999997</v>
      </c>
      <c r="W351" s="51">
        <v>-6.1422281582</v>
      </c>
      <c r="X351" s="51">
        <v>3.7472617670999999</v>
      </c>
      <c r="Y351" s="51">
        <v>3.7032995185000002</v>
      </c>
      <c r="Z351" s="51">
        <f t="shared" si="67"/>
        <v>3.7472617670999999</v>
      </c>
      <c r="AA351" s="52">
        <f t="shared" si="68"/>
        <v>5.8608409133499997</v>
      </c>
      <c r="AC351" s="56">
        <v>0.42167435099</v>
      </c>
      <c r="AD351" s="57">
        <v>0.41953982147000002</v>
      </c>
      <c r="AE351" s="57">
        <v>0.85676236752000001</v>
      </c>
      <c r="AF351" s="57">
        <v>0.88468321847999998</v>
      </c>
      <c r="AG351" s="57">
        <v>0.89338936948000003</v>
      </c>
      <c r="AH351" s="57">
        <f t="shared" si="69"/>
        <v>0.85676236752000001</v>
      </c>
      <c r="AI351" s="58">
        <f t="shared" si="70"/>
        <v>0.69520982558800004</v>
      </c>
      <c r="AK351" s="50">
        <v>2.0041867448000001</v>
      </c>
      <c r="AL351" s="51">
        <v>1.3573022599</v>
      </c>
      <c r="AM351" s="51">
        <v>0.33604964355</v>
      </c>
      <c r="AN351" s="51">
        <v>0.23150603682000001</v>
      </c>
      <c r="AO351" s="51">
        <v>0.21194214639</v>
      </c>
      <c r="AP351" s="51">
        <f t="shared" si="71"/>
        <v>2.0041867448000001</v>
      </c>
      <c r="AQ351" s="60">
        <f t="shared" si="72"/>
        <v>0.10574969969235573</v>
      </c>
      <c r="AR351" s="52">
        <f t="shared" si="73"/>
        <v>0.82819736629200003</v>
      </c>
      <c r="AT351" s="50">
        <v>0.52385838516000005</v>
      </c>
      <c r="AU351" s="51">
        <v>0.37585518974999998</v>
      </c>
      <c r="AV351" s="51">
        <v>5.6313227437999998E-2</v>
      </c>
      <c r="AW351" s="51">
        <v>3.8769833693000001E-2</v>
      </c>
      <c r="AX351" s="51">
        <v>3.5493509718999998E-2</v>
      </c>
      <c r="AY351" s="51">
        <f t="shared" si="74"/>
        <v>5.6313227437999998E-2</v>
      </c>
      <c r="AZ351" s="52">
        <f t="shared" si="75"/>
        <v>0.206058029152</v>
      </c>
      <c r="BB351" s="64"/>
      <c r="BC351" s="65"/>
      <c r="BD351" s="65"/>
      <c r="BE351" s="65"/>
      <c r="BF351" s="65">
        <v>1.1025517648000001</v>
      </c>
      <c r="BG351" s="65">
        <f t="shared" si="76"/>
        <v>1.1025517648000001</v>
      </c>
      <c r="BH351" s="66">
        <f t="shared" si="77"/>
        <v>1.1025517648000001</v>
      </c>
    </row>
    <row r="352" spans="2:60" ht="15.5" x14ac:dyDescent="0.35">
      <c r="B352" s="67" t="s">
        <v>408</v>
      </c>
      <c r="C352" s="89" t="s">
        <v>788</v>
      </c>
      <c r="D352" s="84" t="s">
        <v>1144</v>
      </c>
      <c r="E352" s="84" t="s">
        <v>1155</v>
      </c>
      <c r="F352" s="84" t="s">
        <v>1156</v>
      </c>
      <c r="G352" s="89" t="s">
        <v>1168</v>
      </c>
      <c r="H352" s="89" t="s">
        <v>1231</v>
      </c>
      <c r="I352" s="89" t="s">
        <v>423</v>
      </c>
      <c r="J352" s="90">
        <v>38120.345079999999</v>
      </c>
      <c r="K352" s="90">
        <v>18530.345079999999</v>
      </c>
      <c r="M352" s="68">
        <v>-5.6865866082999998</v>
      </c>
      <c r="N352" s="69">
        <v>-1.6609271377999999</v>
      </c>
      <c r="O352" s="69">
        <v>-0.80053370742999996</v>
      </c>
      <c r="P352" s="69">
        <v>-1.4371736670999999</v>
      </c>
      <c r="Q352" s="69">
        <v>-0.88084837662000004</v>
      </c>
      <c r="R352" s="69">
        <f t="shared" si="65"/>
        <v>-1.4371736670999999</v>
      </c>
      <c r="S352" s="70" t="str">
        <f t="shared" si="66"/>
        <v>-x-</v>
      </c>
      <c r="U352" s="68">
        <v>-7.4042550793000004</v>
      </c>
      <c r="V352" s="69">
        <v>-2.1103010142</v>
      </c>
      <c r="W352" s="69">
        <v>-1.3356193416</v>
      </c>
      <c r="X352" s="69">
        <v>-5.5799889036000003</v>
      </c>
      <c r="Y352" s="69">
        <v>-4.2692737237999996</v>
      </c>
      <c r="Z352" s="69">
        <f t="shared" si="67"/>
        <v>-4.2692737237999996</v>
      </c>
      <c r="AA352" s="70" t="str">
        <f t="shared" si="68"/>
        <v>-x-</v>
      </c>
      <c r="AC352" s="71">
        <v>0.73811458618000003</v>
      </c>
      <c r="AD352" s="72">
        <v>0.25127855582000003</v>
      </c>
      <c r="AE352" s="72">
        <v>0.31345785107000002</v>
      </c>
      <c r="AF352" s="72">
        <v>0.42486148551000003</v>
      </c>
      <c r="AG352" s="72">
        <v>0.54654002054999995</v>
      </c>
      <c r="AH352" s="72">
        <f t="shared" si="69"/>
        <v>0.42486148551000003</v>
      </c>
      <c r="AI352" s="73">
        <f t="shared" si="70"/>
        <v>0.45485049982600001</v>
      </c>
      <c r="AK352" s="68">
        <v>-0.52968950459999997</v>
      </c>
      <c r="AL352" s="69">
        <v>23.216253542</v>
      </c>
      <c r="AM352" s="69">
        <v>0.31843931124000002</v>
      </c>
      <c r="AN352" s="69">
        <v>-0.66495966128999995</v>
      </c>
      <c r="AO352" s="69">
        <v>-0.40755592144000002</v>
      </c>
      <c r="AP352" s="69">
        <f t="shared" si="71"/>
        <v>23.216253542</v>
      </c>
      <c r="AQ352" s="74">
        <f t="shared" si="72"/>
        <v>-1.7554766995574879E-2</v>
      </c>
      <c r="AR352" s="70">
        <f t="shared" si="73"/>
        <v>11.76734642662</v>
      </c>
      <c r="AT352" s="68">
        <v>0.62165428032000003</v>
      </c>
      <c r="AU352" s="69">
        <v>1.7370752584</v>
      </c>
      <c r="AV352" s="69">
        <v>0.31498387292000002</v>
      </c>
      <c r="AW352" s="69">
        <v>0.84310792668000001</v>
      </c>
      <c r="AX352" s="69">
        <v>0.51674356796999998</v>
      </c>
      <c r="AY352" s="69">
        <f t="shared" si="74"/>
        <v>0.62165428032000003</v>
      </c>
      <c r="AZ352" s="70">
        <f t="shared" si="75"/>
        <v>0.80671298125800006</v>
      </c>
      <c r="BB352" s="75">
        <v>2.5177046954</v>
      </c>
      <c r="BC352" s="76">
        <v>1.8969028695000001</v>
      </c>
      <c r="BD352" s="76">
        <v>1.9271045353</v>
      </c>
      <c r="BE352" s="76">
        <v>1.7063668136000001</v>
      </c>
      <c r="BF352" s="76">
        <v>1.4373991399999999</v>
      </c>
      <c r="BG352" s="76">
        <f t="shared" si="76"/>
        <v>1.8969028695000001</v>
      </c>
      <c r="BH352" s="77">
        <f t="shared" si="77"/>
        <v>1.8970956107599999</v>
      </c>
    </row>
    <row r="353" spans="2:60" ht="15.5" x14ac:dyDescent="0.35">
      <c r="B353" s="46" t="s">
        <v>409</v>
      </c>
      <c r="C353" s="91" t="s">
        <v>789</v>
      </c>
      <c r="D353" s="85" t="s">
        <v>1145</v>
      </c>
      <c r="E353" s="85" t="s">
        <v>1155</v>
      </c>
      <c r="F353" s="85" t="s">
        <v>1156</v>
      </c>
      <c r="G353" s="91" t="s">
        <v>1167</v>
      </c>
      <c r="H353" s="91" t="s">
        <v>1281</v>
      </c>
      <c r="I353" s="91" t="s">
        <v>61</v>
      </c>
      <c r="J353" s="92">
        <v>5701071.9699999997</v>
      </c>
      <c r="K353" s="92">
        <v>4928432.97</v>
      </c>
      <c r="M353" s="50">
        <v>6.5269590501000003</v>
      </c>
      <c r="N353" s="51">
        <v>9.98059501</v>
      </c>
      <c r="O353" s="51">
        <v>7.3576337577000004</v>
      </c>
      <c r="P353" s="51">
        <v>4.7017369126000004</v>
      </c>
      <c r="Q353" s="51">
        <v>3.6793143222000002</v>
      </c>
      <c r="R353" s="51">
        <f t="shared" si="65"/>
        <v>6.5269590501000003</v>
      </c>
      <c r="S353" s="52">
        <f t="shared" si="66"/>
        <v>6.4492478105200011</v>
      </c>
      <c r="U353" s="50">
        <v>6.2399446959000002</v>
      </c>
      <c r="V353" s="51">
        <v>7.8197819848999996</v>
      </c>
      <c r="W353" s="51">
        <v>6.1836360129000001</v>
      </c>
      <c r="X353" s="51">
        <v>7.964781597</v>
      </c>
      <c r="Y353" s="51">
        <v>6.2608008089</v>
      </c>
      <c r="Z353" s="51">
        <f t="shared" si="67"/>
        <v>6.2608008089</v>
      </c>
      <c r="AA353" s="52">
        <f t="shared" si="68"/>
        <v>6.8937890199199998</v>
      </c>
      <c r="AC353" s="56">
        <v>0.11991226813</v>
      </c>
      <c r="AD353" s="57">
        <v>8.1440784688999998E-2</v>
      </c>
      <c r="AE353" s="57">
        <v>7.3968249993999993E-2</v>
      </c>
      <c r="AF353" s="57">
        <v>0.13475889665999999</v>
      </c>
      <c r="AG353" s="57">
        <v>0.16533755724999999</v>
      </c>
      <c r="AH353" s="57">
        <f t="shared" si="69"/>
        <v>0.11991226813</v>
      </c>
      <c r="AI353" s="58">
        <f t="shared" si="70"/>
        <v>0.11508355134459999</v>
      </c>
      <c r="AK353" s="50">
        <v>1.7884406551000001</v>
      </c>
      <c r="AL353" s="51">
        <v>2.474863746</v>
      </c>
      <c r="AM353" s="51">
        <v>1.9986748522</v>
      </c>
      <c r="AN353" s="51">
        <v>2.5827271266</v>
      </c>
      <c r="AO353" s="51">
        <v>1.9667191438</v>
      </c>
      <c r="AP353" s="51">
        <f t="shared" si="71"/>
        <v>2.5827271266</v>
      </c>
      <c r="AQ353" s="60">
        <f t="shared" si="72"/>
        <v>0.76148932790629864</v>
      </c>
      <c r="AR353" s="52">
        <f t="shared" si="73"/>
        <v>2.16228510474</v>
      </c>
      <c r="AT353" s="50">
        <v>1.2089457746000001</v>
      </c>
      <c r="AU353" s="51">
        <v>1.7529735026</v>
      </c>
      <c r="AV353" s="51">
        <v>1.3753680641999999</v>
      </c>
      <c r="AW353" s="51">
        <v>1.5389300808999999</v>
      </c>
      <c r="AX353" s="51">
        <v>1.2231878725000001</v>
      </c>
      <c r="AY353" s="51">
        <f t="shared" si="74"/>
        <v>1.3753680641999999</v>
      </c>
      <c r="AZ353" s="52">
        <f t="shared" si="75"/>
        <v>1.4198810589600002</v>
      </c>
      <c r="BB353" s="64">
        <v>1.2805110068000001</v>
      </c>
      <c r="BC353" s="65">
        <v>1.2646540763</v>
      </c>
      <c r="BD353" s="65">
        <v>1.2539078462</v>
      </c>
      <c r="BE353" s="65">
        <v>1.0416852413</v>
      </c>
      <c r="BF353" s="65">
        <v>0.85111743568999998</v>
      </c>
      <c r="BG353" s="65">
        <f t="shared" si="76"/>
        <v>1.2539078462</v>
      </c>
      <c r="BH353" s="66">
        <f t="shared" si="77"/>
        <v>1.138375121258</v>
      </c>
    </row>
    <row r="354" spans="2:60" ht="15.5" x14ac:dyDescent="0.35">
      <c r="B354" s="67" t="s">
        <v>410</v>
      </c>
      <c r="C354" s="89" t="s">
        <v>790</v>
      </c>
      <c r="D354" s="84" t="s">
        <v>1146</v>
      </c>
      <c r="E354" s="84" t="s">
        <v>1155</v>
      </c>
      <c r="F354" s="84" t="s">
        <v>1156</v>
      </c>
      <c r="G354" s="89" t="s">
        <v>1173</v>
      </c>
      <c r="H354" s="89" t="s">
        <v>1280</v>
      </c>
      <c r="I354" s="89" t="s">
        <v>424</v>
      </c>
      <c r="J354" s="90">
        <v>-21369.040000000001</v>
      </c>
      <c r="K354" s="90">
        <v>149767.96</v>
      </c>
      <c r="M354" s="68">
        <v>16.371578269</v>
      </c>
      <c r="N354" s="69">
        <v>-22.436282626000001</v>
      </c>
      <c r="O354" s="69">
        <v>4.9604857451999997</v>
      </c>
      <c r="P354" s="69">
        <v>-0.87053942406999996</v>
      </c>
      <c r="Q354" s="69">
        <v>-0.78116845657</v>
      </c>
      <c r="R354" s="69">
        <f t="shared" si="65"/>
        <v>-0.78116845657</v>
      </c>
      <c r="S354" s="70">
        <f t="shared" si="66"/>
        <v>10.6660320071</v>
      </c>
      <c r="U354" s="68">
        <v>0.86627381022000005</v>
      </c>
      <c r="V354" s="69">
        <v>0.70784205277000001</v>
      </c>
      <c r="W354" s="69">
        <v>0.15563596303999999</v>
      </c>
      <c r="X354" s="69">
        <v>-7.7655785810000003E-2</v>
      </c>
      <c r="Y354" s="69">
        <v>-0.39187676509000002</v>
      </c>
      <c r="Z354" s="69">
        <f t="shared" si="67"/>
        <v>0.15563596303999999</v>
      </c>
      <c r="AA354" s="70">
        <f t="shared" si="68"/>
        <v>0.57658394200999996</v>
      </c>
      <c r="AC354" s="71">
        <v>0</v>
      </c>
      <c r="AD354" s="72">
        <v>0</v>
      </c>
      <c r="AE354" s="72">
        <v>0</v>
      </c>
      <c r="AF354" s="72">
        <v>0</v>
      </c>
      <c r="AG354" s="72">
        <v>0</v>
      </c>
      <c r="AH354" s="72">
        <f t="shared" si="69"/>
        <v>0</v>
      </c>
      <c r="AI354" s="73">
        <f t="shared" si="70"/>
        <v>0</v>
      </c>
      <c r="AK354" s="68">
        <v>0.57944025415</v>
      </c>
      <c r="AL354" s="69">
        <v>0.41866947666999998</v>
      </c>
      <c r="AM354" s="69">
        <v>0.21349176837</v>
      </c>
      <c r="AN354" s="69">
        <v>0.35853364238000002</v>
      </c>
      <c r="AO354" s="69">
        <v>0.32172600609000002</v>
      </c>
      <c r="AP354" s="69">
        <f t="shared" si="71"/>
        <v>0.57944025415</v>
      </c>
      <c r="AQ354" s="74">
        <f t="shared" si="72"/>
        <v>0.55523585699435141</v>
      </c>
      <c r="AR354" s="70">
        <f t="shared" si="73"/>
        <v>0.378372229532</v>
      </c>
      <c r="AT354" s="68">
        <v>0.35419864220000002</v>
      </c>
      <c r="AU354" s="69">
        <v>0.29582354109999998</v>
      </c>
      <c r="AV354" s="69">
        <v>0.16965731411000001</v>
      </c>
      <c r="AW354" s="69">
        <v>0.19143545829</v>
      </c>
      <c r="AX354" s="69">
        <v>0.17178238841999999</v>
      </c>
      <c r="AY354" s="69">
        <f t="shared" si="74"/>
        <v>0.19143545829</v>
      </c>
      <c r="AZ354" s="70">
        <f t="shared" si="75"/>
        <v>0.23657946882399999</v>
      </c>
      <c r="BB354" s="75"/>
      <c r="BC354" s="76"/>
      <c r="BD354" s="76"/>
      <c r="BE354" s="76"/>
      <c r="BF354" s="76">
        <v>1.4095233922999999</v>
      </c>
      <c r="BG354" s="76">
        <f t="shared" si="76"/>
        <v>1.4095233922999999</v>
      </c>
      <c r="BH354" s="77">
        <f t="shared" si="77"/>
        <v>1.4095233922999999</v>
      </c>
    </row>
    <row r="355" spans="2:60" ht="15.5" x14ac:dyDescent="0.35">
      <c r="B355" s="46" t="s">
        <v>411</v>
      </c>
      <c r="C355" s="91" t="s">
        <v>791</v>
      </c>
      <c r="D355" s="85" t="s">
        <v>1147</v>
      </c>
      <c r="E355" s="85" t="s">
        <v>1155</v>
      </c>
      <c r="F355" s="85" t="s">
        <v>1156</v>
      </c>
      <c r="G355" s="91" t="s">
        <v>1160</v>
      </c>
      <c r="H355" s="91" t="s">
        <v>1279</v>
      </c>
      <c r="I355" s="91" t="s">
        <v>1293</v>
      </c>
      <c r="J355" s="92">
        <v>184171244.09</v>
      </c>
      <c r="K355" s="92">
        <v>186127005.09</v>
      </c>
      <c r="M355" s="50">
        <v>38.399522070000003</v>
      </c>
      <c r="N355" s="51">
        <v>27.020262318</v>
      </c>
      <c r="O355" s="51">
        <v>36.638444708999998</v>
      </c>
      <c r="P355" s="51">
        <v>31.920335997999999</v>
      </c>
      <c r="Q355" s="51">
        <v>29.602335128</v>
      </c>
      <c r="R355" s="51">
        <f t="shared" si="65"/>
        <v>31.920335997999999</v>
      </c>
      <c r="S355" s="52">
        <f t="shared" si="66"/>
        <v>32.716180044600002</v>
      </c>
      <c r="U355" s="50">
        <v>28.569496755999999</v>
      </c>
      <c r="V355" s="51">
        <v>21.312985446999999</v>
      </c>
      <c r="W355" s="51">
        <v>25.628405418</v>
      </c>
      <c r="X355" s="51">
        <v>22.442168588000001</v>
      </c>
      <c r="Y355" s="51">
        <v>20.624237496999999</v>
      </c>
      <c r="Z355" s="51">
        <f t="shared" si="67"/>
        <v>22.442168588000001</v>
      </c>
      <c r="AA355" s="52">
        <f t="shared" si="68"/>
        <v>23.715458741199999</v>
      </c>
      <c r="AC355" s="56">
        <v>2.0961701191999998E-2</v>
      </c>
      <c r="AD355" s="57">
        <v>1.7979706748E-2</v>
      </c>
      <c r="AE355" s="57">
        <v>1.5979275375000001E-2</v>
      </c>
      <c r="AF355" s="57">
        <v>2.2058106022E-2</v>
      </c>
      <c r="AG355" s="57">
        <v>2.1514520326E-2</v>
      </c>
      <c r="AH355" s="57">
        <f t="shared" si="69"/>
        <v>2.0961701191999998E-2</v>
      </c>
      <c r="AI355" s="58">
        <f t="shared" si="70"/>
        <v>1.96986619326E-2</v>
      </c>
      <c r="AK355" s="50">
        <v>10.89253699</v>
      </c>
      <c r="AL355" s="51">
        <v>8.9289204894999994</v>
      </c>
      <c r="AM355" s="51">
        <v>9.9710099011000004</v>
      </c>
      <c r="AN355" s="51">
        <v>11.685769637</v>
      </c>
      <c r="AO355" s="51">
        <v>10.488331161</v>
      </c>
      <c r="AP355" s="51">
        <f t="shared" si="71"/>
        <v>11.685769637</v>
      </c>
      <c r="AQ355" s="60">
        <f t="shared" si="72"/>
        <v>0.89753020013259399</v>
      </c>
      <c r="AR355" s="52">
        <f t="shared" si="73"/>
        <v>10.393313635719998</v>
      </c>
      <c r="AT355" s="50">
        <v>5.4034414508999999</v>
      </c>
      <c r="AU355" s="51">
        <v>4.7647405874000004</v>
      </c>
      <c r="AV355" s="51">
        <v>5.8280873294999997</v>
      </c>
      <c r="AW355" s="51">
        <v>4.98800373</v>
      </c>
      <c r="AX355" s="51">
        <v>4.6305796672000001</v>
      </c>
      <c r="AY355" s="51">
        <f t="shared" si="74"/>
        <v>4.98800373</v>
      </c>
      <c r="AZ355" s="52">
        <f t="shared" si="75"/>
        <v>5.122970553</v>
      </c>
      <c r="BB355" s="64">
        <v>0.56251292124999996</v>
      </c>
      <c r="BC355" s="65">
        <v>0.58790557094999996</v>
      </c>
      <c r="BD355" s="65">
        <v>0.60160372970999998</v>
      </c>
      <c r="BE355" s="65">
        <v>0.49737728399999998</v>
      </c>
      <c r="BF355" s="65">
        <v>0.55740187597000002</v>
      </c>
      <c r="BG355" s="65">
        <f t="shared" si="76"/>
        <v>0.56251292124999996</v>
      </c>
      <c r="BH355" s="66">
        <f t="shared" si="77"/>
        <v>0.56136027637600006</v>
      </c>
    </row>
    <row r="356" spans="2:60" ht="15.5" x14ac:dyDescent="0.35">
      <c r="B356" s="67" t="s">
        <v>412</v>
      </c>
      <c r="C356" s="89" t="s">
        <v>792</v>
      </c>
      <c r="D356" s="84" t="s">
        <v>1148</v>
      </c>
      <c r="E356" s="84" t="s">
        <v>1155</v>
      </c>
      <c r="F356" s="84" t="s">
        <v>1156</v>
      </c>
      <c r="G356" s="89" t="s">
        <v>1272</v>
      </c>
      <c r="H356" s="89" t="s">
        <v>1280</v>
      </c>
      <c r="I356" s="89" t="s">
        <v>424</v>
      </c>
      <c r="J356" s="90">
        <v>-19592.346399999999</v>
      </c>
      <c r="K356" s="90">
        <v>91096.653600000005</v>
      </c>
      <c r="M356" s="68">
        <v>-2.4170365890999999</v>
      </c>
      <c r="N356" s="69">
        <v>-2.8368089636999998</v>
      </c>
      <c r="O356" s="69">
        <v>-2.1692601490999999</v>
      </c>
      <c r="P356" s="69">
        <v>-6.2198004854000004</v>
      </c>
      <c r="Q356" s="69">
        <v>-9.1896151316000001</v>
      </c>
      <c r="R356" s="69">
        <f t="shared" si="65"/>
        <v>-2.8368089636999998</v>
      </c>
      <c r="S356" s="70" t="str">
        <f t="shared" si="66"/>
        <v>-x-</v>
      </c>
      <c r="U356" s="68"/>
      <c r="V356" s="69"/>
      <c r="W356" s="69"/>
      <c r="X356" s="69"/>
      <c r="Y356" s="69"/>
      <c r="Z356" s="69" t="str">
        <f t="shared" si="67"/>
        <v>-x-</v>
      </c>
      <c r="AA356" s="70" t="str">
        <f t="shared" si="68"/>
        <v>-x-</v>
      </c>
      <c r="AC356" s="71">
        <v>0.18860270002999999</v>
      </c>
      <c r="AD356" s="72">
        <v>9.3572311724999996E-2</v>
      </c>
      <c r="AE356" s="72">
        <v>0.15830288638000001</v>
      </c>
      <c r="AF356" s="72">
        <v>0.14739500914000001</v>
      </c>
      <c r="AG356" s="72">
        <v>0.10475093641</v>
      </c>
      <c r="AH356" s="72">
        <f t="shared" si="69"/>
        <v>0.14739500914000001</v>
      </c>
      <c r="AI356" s="73">
        <f t="shared" si="70"/>
        <v>0.13852476873699998</v>
      </c>
      <c r="AK356" s="68">
        <v>0.42542802691999998</v>
      </c>
      <c r="AL356" s="69">
        <v>0.59800825249</v>
      </c>
      <c r="AM356" s="69">
        <v>0.24129460954000001</v>
      </c>
      <c r="AN356" s="69">
        <v>0.27982990328000001</v>
      </c>
      <c r="AO356" s="69">
        <v>0.41344237963000002</v>
      </c>
      <c r="AP356" s="69">
        <f t="shared" si="71"/>
        <v>0.59800825249</v>
      </c>
      <c r="AQ356" s="74">
        <f t="shared" si="72"/>
        <v>0.69136567582219721</v>
      </c>
      <c r="AR356" s="70">
        <f t="shared" si="73"/>
        <v>0.39160063437199999</v>
      </c>
      <c r="AT356" s="68">
        <v>0.51080604644000005</v>
      </c>
      <c r="AU356" s="69">
        <v>0.76933081719999996</v>
      </c>
      <c r="AV356" s="69">
        <v>0.33055097152000001</v>
      </c>
      <c r="AW356" s="69">
        <v>0.40842650608999997</v>
      </c>
      <c r="AX356" s="69">
        <v>0.60344096395000002</v>
      </c>
      <c r="AY356" s="69">
        <f t="shared" si="74"/>
        <v>0.51080604644000005</v>
      </c>
      <c r="AZ356" s="70">
        <f t="shared" si="75"/>
        <v>0.52451106104000011</v>
      </c>
      <c r="BB356" s="75"/>
      <c r="BC356" s="76"/>
      <c r="BD356" s="76"/>
      <c r="BE356" s="76">
        <v>1.1786861854999999</v>
      </c>
      <c r="BF356" s="76">
        <v>1.2071219848000001</v>
      </c>
      <c r="BG356" s="76">
        <f t="shared" si="76"/>
        <v>1.1929040851499999</v>
      </c>
      <c r="BH356" s="77">
        <f t="shared" si="77"/>
        <v>1.1929040851499999</v>
      </c>
    </row>
    <row r="357" spans="2:60" ht="15.5" x14ac:dyDescent="0.35">
      <c r="B357" s="46" t="s">
        <v>413</v>
      </c>
      <c r="C357" s="91" t="s">
        <v>793</v>
      </c>
      <c r="D357" s="85" t="s">
        <v>1149</v>
      </c>
      <c r="E357" s="85" t="s">
        <v>1155</v>
      </c>
      <c r="F357" s="85" t="s">
        <v>1156</v>
      </c>
      <c r="G357" s="91" t="s">
        <v>1218</v>
      </c>
      <c r="H357" s="91" t="s">
        <v>1286</v>
      </c>
      <c r="I357" s="91" t="s">
        <v>442</v>
      </c>
      <c r="J357" s="92">
        <v>142813.42000000001</v>
      </c>
      <c r="K357" s="92">
        <v>34965.42</v>
      </c>
      <c r="M357" s="50">
        <v>0.68723826715000003</v>
      </c>
      <c r="N357" s="51">
        <v>-0.52861002905999999</v>
      </c>
      <c r="O357" s="51">
        <v>0.78850574712999999</v>
      </c>
      <c r="P357" s="51">
        <v>-0.62197653650999996</v>
      </c>
      <c r="Q357" s="51">
        <v>-1.2244937839000001</v>
      </c>
      <c r="R357" s="51">
        <f t="shared" si="65"/>
        <v>-0.52861002905999999</v>
      </c>
      <c r="S357" s="52">
        <f t="shared" si="66"/>
        <v>0.73787200714000001</v>
      </c>
      <c r="U357" s="50">
        <v>6.3049781299000003</v>
      </c>
      <c r="V357" s="51">
        <v>-12.142875748</v>
      </c>
      <c r="W357" s="51">
        <v>1.3149147748000001</v>
      </c>
      <c r="X357" s="51">
        <v>41.665931123</v>
      </c>
      <c r="Y357" s="51">
        <v>45.539993623000001</v>
      </c>
      <c r="Z357" s="51">
        <f t="shared" si="67"/>
        <v>6.3049781299000003</v>
      </c>
      <c r="AA357" s="52">
        <f t="shared" si="68"/>
        <v>23.706454412675001</v>
      </c>
      <c r="AC357" s="56">
        <v>0.74050120525999996</v>
      </c>
      <c r="AD357" s="57">
        <v>0.85698554566999996</v>
      </c>
      <c r="AE357" s="57">
        <v>0.76549921929999998</v>
      </c>
      <c r="AF357" s="57">
        <v>0.83054099765</v>
      </c>
      <c r="AG357" s="57">
        <v>0.76180201813000004</v>
      </c>
      <c r="AH357" s="57">
        <f t="shared" si="69"/>
        <v>0.76549921929999998</v>
      </c>
      <c r="AI357" s="58">
        <f t="shared" si="70"/>
        <v>0.79106579720199999</v>
      </c>
      <c r="AK357" s="50">
        <v>-2.5060238907999999</v>
      </c>
      <c r="AL357" s="51">
        <v>-2.3095649170999999</v>
      </c>
      <c r="AM357" s="51">
        <v>0.99002748930999995</v>
      </c>
      <c r="AN357" s="51">
        <v>2.6885467756999999</v>
      </c>
      <c r="AO357" s="51">
        <v>5.2929791099000001</v>
      </c>
      <c r="AP357" s="51">
        <f t="shared" si="71"/>
        <v>5.2929791099000001</v>
      </c>
      <c r="AQ357" s="60">
        <f t="shared" si="72"/>
        <v>1</v>
      </c>
      <c r="AR357" s="52">
        <f t="shared" si="73"/>
        <v>2.9905177916366665</v>
      </c>
      <c r="AT357" s="50">
        <v>7.0162921808000003E-2</v>
      </c>
      <c r="AU357" s="51">
        <v>4.9892382487000002E-2</v>
      </c>
      <c r="AV357" s="51">
        <v>9.2683153488999998E-2</v>
      </c>
      <c r="AW357" s="51">
        <v>8.9899018531000005E-2</v>
      </c>
      <c r="AX357" s="51">
        <v>0.17698543741</v>
      </c>
      <c r="AY357" s="51">
        <f t="shared" si="74"/>
        <v>8.9899018531000005E-2</v>
      </c>
      <c r="AZ357" s="52">
        <f t="shared" si="75"/>
        <v>9.5924582745E-2</v>
      </c>
      <c r="BB357" s="64">
        <v>1.1467142634</v>
      </c>
      <c r="BC357" s="65">
        <v>0.79301960298999996</v>
      </c>
      <c r="BD357" s="65">
        <v>0.69185952473000001</v>
      </c>
      <c r="BE357" s="65">
        <v>0.27096343614000001</v>
      </c>
      <c r="BF357" s="65">
        <v>0.14389596657000001</v>
      </c>
      <c r="BG357" s="65">
        <f t="shared" si="76"/>
        <v>0.69185952473000001</v>
      </c>
      <c r="BH357" s="66">
        <f t="shared" si="77"/>
        <v>0.60929055876600002</v>
      </c>
    </row>
    <row r="358" spans="2:60" ht="15.5" x14ac:dyDescent="0.35">
      <c r="B358" s="67" t="s">
        <v>414</v>
      </c>
      <c r="C358" s="89" t="s">
        <v>794</v>
      </c>
      <c r="D358" s="84" t="s">
        <v>1150</v>
      </c>
      <c r="E358" s="84" t="s">
        <v>1155</v>
      </c>
      <c r="F358" s="84" t="s">
        <v>1156</v>
      </c>
      <c r="G358" s="89" t="s">
        <v>1257</v>
      </c>
      <c r="H358" s="89" t="s">
        <v>1290</v>
      </c>
      <c r="I358" s="89" t="s">
        <v>36</v>
      </c>
      <c r="J358" s="90">
        <v>5731965.3499999996</v>
      </c>
      <c r="K358" s="90">
        <v>6158110.3499999996</v>
      </c>
      <c r="M358" s="68">
        <v>18.031340364999998</v>
      </c>
      <c r="N358" s="69">
        <v>27.619588756999999</v>
      </c>
      <c r="O358" s="69">
        <v>6.9788106735</v>
      </c>
      <c r="P358" s="69">
        <v>15.579821236000001</v>
      </c>
      <c r="Q358" s="69">
        <v>14.440651511</v>
      </c>
      <c r="R358" s="69">
        <f t="shared" si="65"/>
        <v>15.579821236000001</v>
      </c>
      <c r="S358" s="70">
        <f t="shared" si="66"/>
        <v>16.530042508499996</v>
      </c>
      <c r="U358" s="68">
        <v>7.5680912648999996</v>
      </c>
      <c r="V358" s="69">
        <v>4.8449269091999998</v>
      </c>
      <c r="W358" s="69">
        <v>3.0169366536000002</v>
      </c>
      <c r="X358" s="69">
        <v>4.6958317273999999</v>
      </c>
      <c r="Y358" s="69">
        <v>4.2832726058999997</v>
      </c>
      <c r="Z358" s="69">
        <f t="shared" si="67"/>
        <v>4.6958317273999999</v>
      </c>
      <c r="AA358" s="70">
        <f t="shared" si="68"/>
        <v>4.8818118321999995</v>
      </c>
      <c r="AC358" s="71">
        <v>0.13345363077</v>
      </c>
      <c r="AD358" s="72">
        <v>0.17207479606000001</v>
      </c>
      <c r="AE358" s="72">
        <v>0.15496602614999999</v>
      </c>
      <c r="AF358" s="72">
        <v>0.24702906439</v>
      </c>
      <c r="AG358" s="72">
        <v>0.26334377902</v>
      </c>
      <c r="AH358" s="72">
        <f t="shared" si="69"/>
        <v>0.17207479606000001</v>
      </c>
      <c r="AI358" s="73">
        <f t="shared" si="70"/>
        <v>0.194173459278</v>
      </c>
      <c r="AK358" s="68">
        <v>3.4523455631000002</v>
      </c>
      <c r="AL358" s="69">
        <v>3.5644062292999998</v>
      </c>
      <c r="AM358" s="69">
        <v>2.3566324802</v>
      </c>
      <c r="AN358" s="69">
        <v>3.8211228858999999</v>
      </c>
      <c r="AO358" s="69">
        <v>3.5417289543999999</v>
      </c>
      <c r="AP358" s="69">
        <f t="shared" si="71"/>
        <v>3.8211228858999999</v>
      </c>
      <c r="AQ358" s="74">
        <f t="shared" si="72"/>
        <v>0.92688172041496808</v>
      </c>
      <c r="AR358" s="70">
        <f t="shared" si="73"/>
        <v>3.3472472225799996</v>
      </c>
      <c r="AT358" s="68">
        <v>0.69585352081999996</v>
      </c>
      <c r="AU358" s="69">
        <v>0.60566734401</v>
      </c>
      <c r="AV358" s="69">
        <v>0.49040555511</v>
      </c>
      <c r="AW358" s="69">
        <v>0.55628518349</v>
      </c>
      <c r="AX358" s="69">
        <v>0.51561056793000004</v>
      </c>
      <c r="AY358" s="69">
        <f t="shared" si="74"/>
        <v>0.55628518349</v>
      </c>
      <c r="AZ358" s="70">
        <f t="shared" si="75"/>
        <v>0.57276443427200008</v>
      </c>
      <c r="BB358" s="75">
        <v>0.53833111771999997</v>
      </c>
      <c r="BC358" s="76">
        <v>0.61206224113999996</v>
      </c>
      <c r="BD358" s="76">
        <v>0.54693900065000001</v>
      </c>
      <c r="BE358" s="76">
        <v>0.50880225011000002</v>
      </c>
      <c r="BF358" s="76">
        <v>0.47762335065</v>
      </c>
      <c r="BG358" s="76">
        <f t="shared" si="76"/>
        <v>0.53833111771999997</v>
      </c>
      <c r="BH358" s="77">
        <f t="shared" si="77"/>
        <v>0.53675159205400003</v>
      </c>
    </row>
    <row r="359" spans="2:60" ht="15.5" x14ac:dyDescent="0.35">
      <c r="B359" s="46" t="s">
        <v>415</v>
      </c>
      <c r="C359" s="91" t="s">
        <v>795</v>
      </c>
      <c r="D359" s="85" t="s">
        <v>1151</v>
      </c>
      <c r="E359" s="85" t="s">
        <v>1155</v>
      </c>
      <c r="F359" s="85" t="s">
        <v>1156</v>
      </c>
      <c r="G359" s="91" t="s">
        <v>1273</v>
      </c>
      <c r="H359" s="91" t="s">
        <v>1277</v>
      </c>
      <c r="I359" s="91" t="s">
        <v>1300</v>
      </c>
      <c r="J359" s="92">
        <v>2001596.6642</v>
      </c>
      <c r="K359" s="92">
        <v>1419976.6642</v>
      </c>
      <c r="M359" s="50">
        <v>8.3228770284000007</v>
      </c>
      <c r="N359" s="51">
        <v>8.1883808251999994</v>
      </c>
      <c r="O359" s="51">
        <v>5.5629129837000004</v>
      </c>
      <c r="P359" s="51">
        <v>7.0937006676000003</v>
      </c>
      <c r="Q359" s="51">
        <v>7.0618903506999997</v>
      </c>
      <c r="R359" s="51">
        <f t="shared" si="65"/>
        <v>7.0937006676000003</v>
      </c>
      <c r="S359" s="52">
        <f t="shared" si="66"/>
        <v>7.2459523711200005</v>
      </c>
      <c r="U359" s="50">
        <v>3.9125156733000002</v>
      </c>
      <c r="V359" s="51">
        <v>3.2629081211000002</v>
      </c>
      <c r="W359" s="51">
        <v>2.3001436828999999</v>
      </c>
      <c r="X359" s="51">
        <v>2.7568725799</v>
      </c>
      <c r="Y359" s="51">
        <v>2.7480907961000001</v>
      </c>
      <c r="Z359" s="51">
        <f t="shared" si="67"/>
        <v>2.7568725799</v>
      </c>
      <c r="AA359" s="52">
        <f t="shared" si="68"/>
        <v>2.9961061706600001</v>
      </c>
      <c r="AC359" s="56">
        <v>0.25124491144</v>
      </c>
      <c r="AD359" s="57">
        <v>0.23499072435999999</v>
      </c>
      <c r="AE359" s="57">
        <v>0.27990049475000001</v>
      </c>
      <c r="AF359" s="57">
        <v>0.21410224442</v>
      </c>
      <c r="AG359" s="57">
        <v>0.21485945322</v>
      </c>
      <c r="AH359" s="57">
        <f t="shared" si="69"/>
        <v>0.23499072435999999</v>
      </c>
      <c r="AI359" s="58">
        <f t="shared" si="70"/>
        <v>0.239019565638</v>
      </c>
      <c r="AK359" s="50">
        <v>2.9623728760999999</v>
      </c>
      <c r="AL359" s="51">
        <v>2.4070321826000001</v>
      </c>
      <c r="AM359" s="51">
        <v>1.6301838693999999</v>
      </c>
      <c r="AN359" s="51">
        <v>2.0441233999000001</v>
      </c>
      <c r="AO359" s="51">
        <v>2.0349569272000001</v>
      </c>
      <c r="AP359" s="51">
        <f t="shared" si="71"/>
        <v>2.9623728760999999</v>
      </c>
      <c r="AQ359" s="60">
        <f t="shared" si="72"/>
        <v>0.68693476895421945</v>
      </c>
      <c r="AR359" s="52">
        <f t="shared" si="73"/>
        <v>2.21573385104</v>
      </c>
      <c r="AT359" s="50">
        <v>1.1813351756999999</v>
      </c>
      <c r="AU359" s="51">
        <v>1.0337476673999999</v>
      </c>
      <c r="AV359" s="51">
        <v>0.70842945659000001</v>
      </c>
      <c r="AW359" s="51">
        <v>1.0313816361000001</v>
      </c>
      <c r="AX359" s="51">
        <v>1.0267566064</v>
      </c>
      <c r="AY359" s="51">
        <f t="shared" si="74"/>
        <v>1.0313816361000001</v>
      </c>
      <c r="AZ359" s="52">
        <f t="shared" si="75"/>
        <v>0.99633010843799996</v>
      </c>
      <c r="BB359" s="64">
        <v>0.94507429234999996</v>
      </c>
      <c r="BC359" s="65">
        <v>1.0254748893000001</v>
      </c>
      <c r="BD359" s="65">
        <v>1.0097171162</v>
      </c>
      <c r="BE359" s="65">
        <v>1.4061987010000001</v>
      </c>
      <c r="BF359" s="65">
        <v>1.1912814846999999</v>
      </c>
      <c r="BG359" s="65">
        <f t="shared" si="76"/>
        <v>1.0254748893000001</v>
      </c>
      <c r="BH359" s="66">
        <f t="shared" si="77"/>
        <v>1.11554929671</v>
      </c>
    </row>
    <row r="360" spans="2:60" ht="15.5" x14ac:dyDescent="0.35">
      <c r="B360" s="67" t="s">
        <v>416</v>
      </c>
      <c r="C360" s="89" t="s">
        <v>796</v>
      </c>
      <c r="D360" s="84" t="s">
        <v>1152</v>
      </c>
      <c r="E360" s="84" t="s">
        <v>1155</v>
      </c>
      <c r="F360" s="84" t="s">
        <v>1156</v>
      </c>
      <c r="G360" s="89" t="s">
        <v>1210</v>
      </c>
      <c r="H360" s="89" t="s">
        <v>1280</v>
      </c>
      <c r="I360" s="89" t="s">
        <v>438</v>
      </c>
      <c r="J360" s="90">
        <v>1009359.9893</v>
      </c>
      <c r="K360" s="90">
        <v>757060.98930000002</v>
      </c>
      <c r="M360" s="68">
        <v>7.0502238375999999</v>
      </c>
      <c r="N360" s="69">
        <v>9.7483991093999993</v>
      </c>
      <c r="O360" s="69">
        <v>8.4425458086000003</v>
      </c>
      <c r="P360" s="69">
        <v>8.4213292939999995</v>
      </c>
      <c r="Q360" s="69">
        <v>8.7539718011000005</v>
      </c>
      <c r="R360" s="69">
        <f t="shared" si="65"/>
        <v>8.4425458086000003</v>
      </c>
      <c r="S360" s="70">
        <f t="shared" si="66"/>
        <v>8.4832939701400001</v>
      </c>
      <c r="U360" s="68">
        <v>5.3084341262999999</v>
      </c>
      <c r="V360" s="69">
        <v>6.4479301192999996</v>
      </c>
      <c r="W360" s="69">
        <v>5.8400180473000001</v>
      </c>
      <c r="X360" s="69">
        <v>5.0840503037999998</v>
      </c>
      <c r="Y360" s="69">
        <v>5.1980635972</v>
      </c>
      <c r="Z360" s="69">
        <f t="shared" si="67"/>
        <v>5.3084341262999999</v>
      </c>
      <c r="AA360" s="70">
        <f t="shared" si="68"/>
        <v>5.5756992387800004</v>
      </c>
      <c r="AC360" s="71">
        <v>6.5182562533999996E-2</v>
      </c>
      <c r="AD360" s="72">
        <v>0.12544702155000001</v>
      </c>
      <c r="AE360" s="72">
        <v>0.26937644385999998</v>
      </c>
      <c r="AF360" s="72">
        <v>0.38004968780999998</v>
      </c>
      <c r="AG360" s="72">
        <v>0.37308213700999998</v>
      </c>
      <c r="AH360" s="72">
        <f t="shared" si="69"/>
        <v>0.26937644385999998</v>
      </c>
      <c r="AI360" s="73">
        <f t="shared" si="70"/>
        <v>0.24262757055279999</v>
      </c>
      <c r="AK360" s="68">
        <v>1.3295217539999999</v>
      </c>
      <c r="AL360" s="69">
        <v>1.5914555256</v>
      </c>
      <c r="AM360" s="69">
        <v>1.4128414607999999</v>
      </c>
      <c r="AN360" s="69">
        <v>0.93531270908999997</v>
      </c>
      <c r="AO360" s="69">
        <v>0.97225756109999995</v>
      </c>
      <c r="AP360" s="69">
        <f t="shared" si="71"/>
        <v>1.5914555256</v>
      </c>
      <c r="AQ360" s="74">
        <f t="shared" si="72"/>
        <v>0.61092348825358833</v>
      </c>
      <c r="AR360" s="70">
        <f t="shared" si="73"/>
        <v>1.2482778021179999</v>
      </c>
      <c r="AT360" s="68">
        <v>0.41882588552</v>
      </c>
      <c r="AU360" s="69">
        <v>0.46961753432999997</v>
      </c>
      <c r="AV360" s="69">
        <v>0.34972161593000001</v>
      </c>
      <c r="AW360" s="69">
        <v>0.24180594789000001</v>
      </c>
      <c r="AX360" s="69">
        <v>0.25135728282999997</v>
      </c>
      <c r="AY360" s="69">
        <f t="shared" si="74"/>
        <v>0.34972161593000001</v>
      </c>
      <c r="AZ360" s="70">
        <f t="shared" si="75"/>
        <v>0.34626565330000003</v>
      </c>
      <c r="BB360" s="75">
        <v>0.90891919243999997</v>
      </c>
      <c r="BC360" s="76">
        <v>0.52360632485000003</v>
      </c>
      <c r="BD360" s="76">
        <v>0.51889183473</v>
      </c>
      <c r="BE360" s="76">
        <v>0.27644738808000002</v>
      </c>
      <c r="BF360" s="76">
        <v>0.33860374197999998</v>
      </c>
      <c r="BG360" s="76">
        <f t="shared" si="76"/>
        <v>0.51889183473</v>
      </c>
      <c r="BH360" s="77">
        <f t="shared" si="77"/>
        <v>0.51329369641600009</v>
      </c>
    </row>
    <row r="361" spans="2:60" ht="15.5" x14ac:dyDescent="0.35">
      <c r="B361" s="46" t="s">
        <v>417</v>
      </c>
      <c r="C361" s="91" t="s">
        <v>797</v>
      </c>
      <c r="D361" s="85" t="s">
        <v>1153</v>
      </c>
      <c r="E361" s="85" t="s">
        <v>1155</v>
      </c>
      <c r="F361" s="85" t="s">
        <v>1156</v>
      </c>
      <c r="G361" s="91" t="s">
        <v>1172</v>
      </c>
      <c r="H361" s="91" t="s">
        <v>420</v>
      </c>
      <c r="I361" s="91" t="s">
        <v>23</v>
      </c>
      <c r="J361" s="92">
        <v>6882919.1399999997</v>
      </c>
      <c r="K361" s="92">
        <v>2611820.14</v>
      </c>
      <c r="M361" s="50">
        <v>-51.803026627999998</v>
      </c>
      <c r="N361" s="51">
        <v>42.762254431000002</v>
      </c>
      <c r="O361" s="51">
        <v>7.2619127345000001</v>
      </c>
      <c r="P361" s="51">
        <v>17.858018604000002</v>
      </c>
      <c r="Q361" s="51">
        <v>14.541739059999999</v>
      </c>
      <c r="R361" s="51">
        <f t="shared" si="65"/>
        <v>14.541739059999999</v>
      </c>
      <c r="S361" s="52">
        <f t="shared" si="66"/>
        <v>20.605981207375002</v>
      </c>
      <c r="U361" s="50">
        <v>5.4449288550999997</v>
      </c>
      <c r="V361" s="51">
        <v>6.9136977610999999</v>
      </c>
      <c r="W361" s="51">
        <v>3.9881403655000001</v>
      </c>
      <c r="X361" s="51">
        <v>4.3914859017000003</v>
      </c>
      <c r="Y361" s="51">
        <v>4.0417243445000004</v>
      </c>
      <c r="Z361" s="51">
        <f t="shared" si="67"/>
        <v>4.3914859017000003</v>
      </c>
      <c r="AA361" s="52">
        <f t="shared" si="68"/>
        <v>4.9559954455800002</v>
      </c>
      <c r="AC361" s="56">
        <v>0.63071257572999995</v>
      </c>
      <c r="AD361" s="57">
        <v>0.44051179274000002</v>
      </c>
      <c r="AE361" s="57">
        <v>0.70246218486000001</v>
      </c>
      <c r="AF361" s="57">
        <v>0.64096849449000004</v>
      </c>
      <c r="AG361" s="57">
        <v>0.68675666643</v>
      </c>
      <c r="AH361" s="57">
        <f t="shared" si="69"/>
        <v>0.64096849449000004</v>
      </c>
      <c r="AI361" s="58">
        <f t="shared" si="70"/>
        <v>0.62028234285000006</v>
      </c>
      <c r="AK361" s="50">
        <v>1.0016989886000001</v>
      </c>
      <c r="AL361" s="51">
        <v>2.147085884</v>
      </c>
      <c r="AM361" s="51">
        <v>0.75984666034000004</v>
      </c>
      <c r="AN361" s="51">
        <v>1.0891079028999999</v>
      </c>
      <c r="AO361" s="51">
        <v>0.88685779111999996</v>
      </c>
      <c r="AP361" s="51">
        <f t="shared" si="71"/>
        <v>2.147085884</v>
      </c>
      <c r="AQ361" s="60">
        <f t="shared" si="72"/>
        <v>0.41305184749656709</v>
      </c>
      <c r="AR361" s="52">
        <f t="shared" si="73"/>
        <v>1.176919445392</v>
      </c>
      <c r="AT361" s="50">
        <v>0.66095402850999996</v>
      </c>
      <c r="AU361" s="51">
        <v>1.2655647254</v>
      </c>
      <c r="AV361" s="51">
        <v>0.46322063488999998</v>
      </c>
      <c r="AW361" s="51">
        <v>0.58696527804999998</v>
      </c>
      <c r="AX361" s="51">
        <v>0.47796433077</v>
      </c>
      <c r="AY361" s="51">
        <f t="shared" si="74"/>
        <v>0.58696527804999998</v>
      </c>
      <c r="AZ361" s="52">
        <f t="shared" si="75"/>
        <v>0.69093379952399991</v>
      </c>
      <c r="BB361" s="64">
        <v>1.8302495969999999</v>
      </c>
      <c r="BC361" s="65">
        <v>2.0801059945000002</v>
      </c>
      <c r="BD361" s="65">
        <v>2.0115314907999999</v>
      </c>
      <c r="BE361" s="65">
        <v>1.9649268666999999</v>
      </c>
      <c r="BF361" s="65">
        <v>2.0118111351999999</v>
      </c>
      <c r="BG361" s="65">
        <f t="shared" si="76"/>
        <v>2.0115314907999999</v>
      </c>
      <c r="BH361" s="66">
        <f t="shared" si="77"/>
        <v>1.9797250168399998</v>
      </c>
    </row>
    <row r="362" spans="2:60" ht="15.5" x14ac:dyDescent="0.35">
      <c r="B362" s="67" t="s">
        <v>418</v>
      </c>
      <c r="C362" s="89" t="s">
        <v>798</v>
      </c>
      <c r="D362" s="84" t="s">
        <v>1154</v>
      </c>
      <c r="E362" s="84" t="s">
        <v>1155</v>
      </c>
      <c r="F362" s="84" t="s">
        <v>1156</v>
      </c>
      <c r="G362" s="89" t="s">
        <v>1274</v>
      </c>
      <c r="H362" s="89" t="s">
        <v>420</v>
      </c>
      <c r="I362" s="89" t="s">
        <v>448</v>
      </c>
      <c r="J362" s="90"/>
      <c r="K362" s="90"/>
      <c r="M362" s="68">
        <v>-26.509998516</v>
      </c>
      <c r="N362" s="69">
        <v>-15.540021384999999</v>
      </c>
      <c r="O362" s="69">
        <v>-3.4766120622000001</v>
      </c>
      <c r="P362" s="69">
        <v>-13.032046772999999</v>
      </c>
      <c r="Q362" s="69"/>
      <c r="R362" s="69">
        <f t="shared" si="65"/>
        <v>-14.286034079</v>
      </c>
      <c r="S362" s="70" t="str">
        <f t="shared" si="66"/>
        <v>-x-</v>
      </c>
      <c r="U362" s="68">
        <v>5.8638209840000002</v>
      </c>
      <c r="V362" s="69">
        <v>5.9510979102999997</v>
      </c>
      <c r="W362" s="69">
        <v>5.3145646447999999</v>
      </c>
      <c r="X362" s="69">
        <v>3.9523462821000002</v>
      </c>
      <c r="Y362" s="69"/>
      <c r="Z362" s="69">
        <f t="shared" si="67"/>
        <v>5.5891928144000005</v>
      </c>
      <c r="AA362" s="70">
        <f t="shared" si="68"/>
        <v>5.2704574552999999</v>
      </c>
      <c r="AC362" s="71">
        <v>0.41102156812000001</v>
      </c>
      <c r="AD362" s="72">
        <v>0.42344943481000002</v>
      </c>
      <c r="AE362" s="72">
        <v>0.59024959658999998</v>
      </c>
      <c r="AF362" s="72">
        <v>0.47385153157999998</v>
      </c>
      <c r="AG362" s="72"/>
      <c r="AH362" s="72">
        <f t="shared" si="69"/>
        <v>0.448650483195</v>
      </c>
      <c r="AI362" s="73">
        <f t="shared" si="70"/>
        <v>0.47464303277500003</v>
      </c>
      <c r="AK362" s="68">
        <v>0.97791787018999998</v>
      </c>
      <c r="AL362" s="69">
        <v>1.091072542</v>
      </c>
      <c r="AM362" s="69">
        <v>0.58313357395999998</v>
      </c>
      <c r="AN362" s="69">
        <v>0.93044175254999995</v>
      </c>
      <c r="AO362" s="69"/>
      <c r="AP362" s="69">
        <f t="shared" si="71"/>
        <v>1.091072542</v>
      </c>
      <c r="AQ362" s="74">
        <f t="shared" si="72"/>
        <v>0</v>
      </c>
      <c r="AR362" s="70">
        <f t="shared" si="73"/>
        <v>0.8956414346749999</v>
      </c>
      <c r="AT362" s="68">
        <v>0.40576654515999999</v>
      </c>
      <c r="AU362" s="69">
        <v>0.39568806972999998</v>
      </c>
      <c r="AV362" s="69">
        <v>0.1459809899</v>
      </c>
      <c r="AW362" s="69">
        <v>0.26686335486000001</v>
      </c>
      <c r="AX362" s="69"/>
      <c r="AY362" s="69">
        <f t="shared" si="74"/>
        <v>0.33127571229499997</v>
      </c>
      <c r="AZ362" s="70">
        <f t="shared" si="75"/>
        <v>0.30357473991249995</v>
      </c>
      <c r="BB362" s="75">
        <v>1.1603042431999999</v>
      </c>
      <c r="BC362" s="76">
        <v>1.1741130972</v>
      </c>
      <c r="BD362" s="76">
        <v>1.1717202979000001</v>
      </c>
      <c r="BE362" s="76">
        <v>1.3820024226000001</v>
      </c>
      <c r="BF362" s="76">
        <v>1.3425181868</v>
      </c>
      <c r="BG362" s="76">
        <f t="shared" si="76"/>
        <v>1.1741130972</v>
      </c>
      <c r="BH362" s="77">
        <f t="shared" si="77"/>
        <v>1.2461316495400001</v>
      </c>
    </row>
    <row r="363" spans="2:60" ht="15.5" x14ac:dyDescent="0.35">
      <c r="B363" s="46"/>
      <c r="C363" s="91"/>
      <c r="D363" s="85"/>
      <c r="E363" s="85"/>
      <c r="F363" s="85"/>
      <c r="G363" s="91"/>
      <c r="H363" s="91"/>
      <c r="I363" s="91"/>
      <c r="J363" s="92"/>
      <c r="K363" s="92"/>
      <c r="M363" s="50"/>
      <c r="N363" s="51"/>
      <c r="O363" s="51"/>
      <c r="P363" s="51"/>
      <c r="Q363" s="51"/>
      <c r="R363" s="51" t="str">
        <f t="shared" si="65"/>
        <v/>
      </c>
      <c r="S363" s="52" t="str">
        <f t="shared" si="66"/>
        <v/>
      </c>
      <c r="U363" s="50"/>
      <c r="V363" s="51"/>
      <c r="W363" s="51"/>
      <c r="X363" s="51"/>
      <c r="Y363" s="51"/>
      <c r="Z363" s="51" t="str">
        <f t="shared" si="67"/>
        <v/>
      </c>
      <c r="AA363" s="52" t="str">
        <f t="shared" si="68"/>
        <v/>
      </c>
      <c r="AC363" s="56"/>
      <c r="AD363" s="57"/>
      <c r="AE363" s="57"/>
      <c r="AF363" s="57"/>
      <c r="AG363" s="57"/>
      <c r="AH363" s="57" t="str">
        <f t="shared" si="69"/>
        <v/>
      </c>
      <c r="AI363" s="58" t="str">
        <f t="shared" si="70"/>
        <v/>
      </c>
      <c r="AK363" s="50"/>
      <c r="AL363" s="51"/>
      <c r="AM363" s="51"/>
      <c r="AN363" s="51"/>
      <c r="AO363" s="51"/>
      <c r="AP363" s="51" t="str">
        <f t="shared" si="71"/>
        <v/>
      </c>
      <c r="AQ363" s="60" t="str">
        <f t="shared" si="72"/>
        <v/>
      </c>
      <c r="AR363" s="52" t="str">
        <f t="shared" si="73"/>
        <v/>
      </c>
      <c r="AT363" s="50"/>
      <c r="AU363" s="51"/>
      <c r="AV363" s="51"/>
      <c r="AW363" s="51"/>
      <c r="AX363" s="51"/>
      <c r="AY363" s="51" t="str">
        <f t="shared" si="74"/>
        <v/>
      </c>
      <c r="AZ363" s="52" t="str">
        <f t="shared" si="75"/>
        <v/>
      </c>
      <c r="BB363" s="64"/>
      <c r="BC363" s="65"/>
      <c r="BD363" s="65"/>
      <c r="BE363" s="65"/>
      <c r="BF363" s="65"/>
      <c r="BG363" s="65" t="str">
        <f t="shared" si="76"/>
        <v/>
      </c>
      <c r="BH363" s="66" t="str">
        <f t="shared" si="77"/>
        <v/>
      </c>
    </row>
    <row r="364" spans="2:60" ht="15.5" x14ac:dyDescent="0.35">
      <c r="B364" s="67"/>
      <c r="C364" s="89"/>
      <c r="D364" s="84"/>
      <c r="E364" s="84"/>
      <c r="F364" s="84"/>
      <c r="G364" s="89"/>
      <c r="H364" s="89"/>
      <c r="I364" s="89"/>
      <c r="J364" s="90"/>
      <c r="K364" s="90"/>
      <c r="M364" s="68"/>
      <c r="N364" s="69"/>
      <c r="O364" s="69"/>
      <c r="P364" s="69"/>
      <c r="Q364" s="69"/>
      <c r="R364" s="69" t="str">
        <f t="shared" si="65"/>
        <v/>
      </c>
      <c r="S364" s="70" t="str">
        <f t="shared" si="66"/>
        <v/>
      </c>
      <c r="U364" s="68"/>
      <c r="V364" s="69"/>
      <c r="W364" s="69"/>
      <c r="X364" s="69"/>
      <c r="Y364" s="69"/>
      <c r="Z364" s="69" t="str">
        <f t="shared" si="67"/>
        <v/>
      </c>
      <c r="AA364" s="70" t="str">
        <f t="shared" si="68"/>
        <v/>
      </c>
      <c r="AC364" s="71"/>
      <c r="AD364" s="72"/>
      <c r="AE364" s="72"/>
      <c r="AF364" s="72"/>
      <c r="AG364" s="72"/>
      <c r="AH364" s="72" t="str">
        <f t="shared" si="69"/>
        <v/>
      </c>
      <c r="AI364" s="73" t="str">
        <f t="shared" si="70"/>
        <v/>
      </c>
      <c r="AK364" s="68"/>
      <c r="AL364" s="69"/>
      <c r="AM364" s="69"/>
      <c r="AN364" s="69"/>
      <c r="AO364" s="69"/>
      <c r="AP364" s="69" t="str">
        <f t="shared" si="71"/>
        <v/>
      </c>
      <c r="AQ364" s="74" t="str">
        <f t="shared" si="72"/>
        <v/>
      </c>
      <c r="AR364" s="70" t="str">
        <f t="shared" si="73"/>
        <v/>
      </c>
      <c r="AT364" s="68"/>
      <c r="AU364" s="69"/>
      <c r="AV364" s="69"/>
      <c r="AW364" s="69"/>
      <c r="AX364" s="69"/>
      <c r="AY364" s="69" t="str">
        <f t="shared" si="74"/>
        <v/>
      </c>
      <c r="AZ364" s="70" t="str">
        <f t="shared" si="75"/>
        <v/>
      </c>
      <c r="BB364" s="75"/>
      <c r="BC364" s="76"/>
      <c r="BD364" s="76"/>
      <c r="BE364" s="76"/>
      <c r="BF364" s="76"/>
      <c r="BG364" s="76" t="str">
        <f t="shared" si="76"/>
        <v/>
      </c>
      <c r="BH364" s="77" t="str">
        <f t="shared" si="77"/>
        <v/>
      </c>
    </row>
    <row r="365" spans="2:60" ht="15.5" x14ac:dyDescent="0.35">
      <c r="B365" s="46"/>
      <c r="C365" s="91"/>
      <c r="D365" s="85"/>
      <c r="E365" s="85"/>
      <c r="F365" s="85"/>
      <c r="G365" s="91"/>
      <c r="H365" s="91"/>
      <c r="I365" s="91"/>
      <c r="J365" s="92"/>
      <c r="K365" s="92"/>
      <c r="M365" s="50"/>
      <c r="N365" s="51"/>
      <c r="O365" s="51"/>
      <c r="P365" s="51"/>
      <c r="Q365" s="51"/>
      <c r="R365" s="51" t="str">
        <f t="shared" si="65"/>
        <v/>
      </c>
      <c r="S365" s="52" t="str">
        <f t="shared" si="66"/>
        <v/>
      </c>
      <c r="U365" s="50"/>
      <c r="V365" s="51"/>
      <c r="W365" s="51"/>
      <c r="X365" s="51"/>
      <c r="Y365" s="51"/>
      <c r="Z365" s="51" t="str">
        <f t="shared" si="67"/>
        <v/>
      </c>
      <c r="AA365" s="52" t="str">
        <f t="shared" si="68"/>
        <v/>
      </c>
      <c r="AC365" s="56"/>
      <c r="AD365" s="57"/>
      <c r="AE365" s="57"/>
      <c r="AF365" s="57"/>
      <c r="AG365" s="57"/>
      <c r="AH365" s="57" t="str">
        <f t="shared" si="69"/>
        <v/>
      </c>
      <c r="AI365" s="58" t="str">
        <f t="shared" si="70"/>
        <v/>
      </c>
      <c r="AK365" s="50"/>
      <c r="AL365" s="51"/>
      <c r="AM365" s="51"/>
      <c r="AN365" s="51"/>
      <c r="AO365" s="51"/>
      <c r="AP365" s="51" t="str">
        <f t="shared" si="71"/>
        <v/>
      </c>
      <c r="AQ365" s="60" t="str">
        <f t="shared" si="72"/>
        <v/>
      </c>
      <c r="AR365" s="52" t="str">
        <f t="shared" si="73"/>
        <v/>
      </c>
      <c r="AT365" s="50"/>
      <c r="AU365" s="51"/>
      <c r="AV365" s="51"/>
      <c r="AW365" s="51"/>
      <c r="AX365" s="51"/>
      <c r="AY365" s="51" t="str">
        <f t="shared" si="74"/>
        <v/>
      </c>
      <c r="AZ365" s="52" t="str">
        <f t="shared" si="75"/>
        <v/>
      </c>
      <c r="BB365" s="64"/>
      <c r="BC365" s="65"/>
      <c r="BD365" s="65"/>
      <c r="BE365" s="65"/>
      <c r="BF365" s="65"/>
      <c r="BG365" s="65" t="str">
        <f t="shared" si="76"/>
        <v/>
      </c>
      <c r="BH365" s="66" t="str">
        <f t="shared" si="77"/>
        <v/>
      </c>
    </row>
    <row r="366" spans="2:60" ht="15.5" x14ac:dyDescent="0.35">
      <c r="B366" s="67"/>
      <c r="C366" s="89"/>
      <c r="D366" s="84"/>
      <c r="E366" s="84"/>
      <c r="F366" s="84"/>
      <c r="G366" s="89"/>
      <c r="H366" s="89"/>
      <c r="I366" s="89"/>
      <c r="J366" s="90"/>
      <c r="K366" s="90"/>
      <c r="M366" s="68"/>
      <c r="N366" s="69"/>
      <c r="O366" s="69"/>
      <c r="P366" s="69"/>
      <c r="Q366" s="69"/>
      <c r="R366" s="69" t="str">
        <f t="shared" si="65"/>
        <v/>
      </c>
      <c r="S366" s="70" t="str">
        <f t="shared" si="66"/>
        <v/>
      </c>
      <c r="U366" s="68"/>
      <c r="V366" s="69"/>
      <c r="W366" s="69"/>
      <c r="X366" s="69"/>
      <c r="Y366" s="69"/>
      <c r="Z366" s="69" t="str">
        <f t="shared" si="67"/>
        <v/>
      </c>
      <c r="AA366" s="70" t="str">
        <f t="shared" si="68"/>
        <v/>
      </c>
      <c r="AC366" s="71"/>
      <c r="AD366" s="72"/>
      <c r="AE366" s="72"/>
      <c r="AF366" s="72"/>
      <c r="AG366" s="72"/>
      <c r="AH366" s="72" t="str">
        <f t="shared" si="69"/>
        <v/>
      </c>
      <c r="AI366" s="73" t="str">
        <f t="shared" si="70"/>
        <v/>
      </c>
      <c r="AK366" s="68"/>
      <c r="AL366" s="69"/>
      <c r="AM366" s="69"/>
      <c r="AN366" s="69"/>
      <c r="AO366" s="69"/>
      <c r="AP366" s="69" t="str">
        <f t="shared" si="71"/>
        <v/>
      </c>
      <c r="AQ366" s="74" t="str">
        <f t="shared" si="72"/>
        <v/>
      </c>
      <c r="AR366" s="70" t="str">
        <f t="shared" si="73"/>
        <v/>
      </c>
      <c r="AT366" s="68"/>
      <c r="AU366" s="69"/>
      <c r="AV366" s="69"/>
      <c r="AW366" s="69"/>
      <c r="AX366" s="69"/>
      <c r="AY366" s="69" t="str">
        <f t="shared" si="74"/>
        <v/>
      </c>
      <c r="AZ366" s="70" t="str">
        <f t="shared" si="75"/>
        <v/>
      </c>
      <c r="BB366" s="75"/>
      <c r="BC366" s="76"/>
      <c r="BD366" s="76"/>
      <c r="BE366" s="76"/>
      <c r="BF366" s="76"/>
      <c r="BG366" s="76" t="str">
        <f t="shared" si="76"/>
        <v/>
      </c>
      <c r="BH366" s="77" t="str">
        <f t="shared" si="77"/>
        <v/>
      </c>
    </row>
    <row r="367" spans="2:60" ht="15.5" x14ac:dyDescent="0.35">
      <c r="B367" s="46"/>
      <c r="C367" s="91"/>
      <c r="D367" s="85"/>
      <c r="E367" s="85"/>
      <c r="F367" s="85"/>
      <c r="G367" s="91"/>
      <c r="H367" s="91"/>
      <c r="I367" s="91"/>
      <c r="J367" s="92"/>
      <c r="K367" s="92"/>
      <c r="M367" s="50"/>
      <c r="N367" s="51"/>
      <c r="O367" s="51"/>
      <c r="P367" s="51"/>
      <c r="Q367" s="51"/>
      <c r="R367" s="51" t="str">
        <f t="shared" si="65"/>
        <v/>
      </c>
      <c r="S367" s="52" t="str">
        <f t="shared" si="66"/>
        <v/>
      </c>
      <c r="U367" s="50"/>
      <c r="V367" s="51"/>
      <c r="W367" s="51"/>
      <c r="X367" s="51"/>
      <c r="Y367" s="51"/>
      <c r="Z367" s="51" t="str">
        <f t="shared" si="67"/>
        <v/>
      </c>
      <c r="AA367" s="52" t="str">
        <f t="shared" si="68"/>
        <v/>
      </c>
      <c r="AC367" s="56"/>
      <c r="AD367" s="57"/>
      <c r="AE367" s="57"/>
      <c r="AF367" s="57"/>
      <c r="AG367" s="57"/>
      <c r="AH367" s="57" t="str">
        <f t="shared" si="69"/>
        <v/>
      </c>
      <c r="AI367" s="58" t="str">
        <f t="shared" si="70"/>
        <v/>
      </c>
      <c r="AK367" s="50"/>
      <c r="AL367" s="51"/>
      <c r="AM367" s="51"/>
      <c r="AN367" s="51"/>
      <c r="AO367" s="51"/>
      <c r="AP367" s="51" t="str">
        <f t="shared" si="71"/>
        <v/>
      </c>
      <c r="AQ367" s="60" t="str">
        <f t="shared" si="72"/>
        <v/>
      </c>
      <c r="AR367" s="52" t="str">
        <f t="shared" si="73"/>
        <v/>
      </c>
      <c r="AT367" s="50"/>
      <c r="AU367" s="51"/>
      <c r="AV367" s="51"/>
      <c r="AW367" s="51"/>
      <c r="AX367" s="51"/>
      <c r="AY367" s="51" t="str">
        <f t="shared" si="74"/>
        <v/>
      </c>
      <c r="AZ367" s="52" t="str">
        <f t="shared" si="75"/>
        <v/>
      </c>
      <c r="BB367" s="64"/>
      <c r="BC367" s="65"/>
      <c r="BD367" s="65"/>
      <c r="BE367" s="65"/>
      <c r="BF367" s="65"/>
      <c r="BG367" s="65" t="str">
        <f t="shared" si="76"/>
        <v/>
      </c>
      <c r="BH367" s="66" t="str">
        <f t="shared" si="77"/>
        <v/>
      </c>
    </row>
    <row r="368" spans="2:60" ht="15.5" x14ac:dyDescent="0.35">
      <c r="B368" s="67"/>
      <c r="C368" s="89"/>
      <c r="D368" s="84"/>
      <c r="E368" s="84"/>
      <c r="F368" s="84"/>
      <c r="G368" s="89"/>
      <c r="H368" s="89"/>
      <c r="I368" s="89"/>
      <c r="J368" s="90"/>
      <c r="K368" s="90"/>
      <c r="M368" s="68"/>
      <c r="N368" s="69"/>
      <c r="O368" s="69"/>
      <c r="P368" s="69"/>
      <c r="Q368" s="69"/>
      <c r="R368" s="69" t="str">
        <f t="shared" si="65"/>
        <v/>
      </c>
      <c r="S368" s="70" t="str">
        <f t="shared" si="66"/>
        <v/>
      </c>
      <c r="U368" s="68"/>
      <c r="V368" s="69"/>
      <c r="W368" s="69"/>
      <c r="X368" s="69"/>
      <c r="Y368" s="69"/>
      <c r="Z368" s="69" t="str">
        <f t="shared" si="67"/>
        <v/>
      </c>
      <c r="AA368" s="70" t="str">
        <f t="shared" si="68"/>
        <v/>
      </c>
      <c r="AC368" s="71"/>
      <c r="AD368" s="72"/>
      <c r="AE368" s="72"/>
      <c r="AF368" s="72"/>
      <c r="AG368" s="72"/>
      <c r="AH368" s="72" t="str">
        <f t="shared" si="69"/>
        <v/>
      </c>
      <c r="AI368" s="73" t="str">
        <f t="shared" si="70"/>
        <v/>
      </c>
      <c r="AK368" s="68"/>
      <c r="AL368" s="69"/>
      <c r="AM368" s="69"/>
      <c r="AN368" s="69"/>
      <c r="AO368" s="69"/>
      <c r="AP368" s="69" t="str">
        <f t="shared" si="71"/>
        <v/>
      </c>
      <c r="AQ368" s="74" t="str">
        <f t="shared" si="72"/>
        <v/>
      </c>
      <c r="AR368" s="70" t="str">
        <f t="shared" si="73"/>
        <v/>
      </c>
      <c r="AT368" s="68"/>
      <c r="AU368" s="69"/>
      <c r="AV368" s="69"/>
      <c r="AW368" s="69"/>
      <c r="AX368" s="69"/>
      <c r="AY368" s="69" t="str">
        <f t="shared" si="74"/>
        <v/>
      </c>
      <c r="AZ368" s="70" t="str">
        <f t="shared" si="75"/>
        <v/>
      </c>
      <c r="BB368" s="75"/>
      <c r="BC368" s="76"/>
      <c r="BD368" s="76"/>
      <c r="BE368" s="76"/>
      <c r="BF368" s="76"/>
      <c r="BG368" s="76" t="str">
        <f t="shared" si="76"/>
        <v/>
      </c>
      <c r="BH368" s="77" t="str">
        <f t="shared" si="77"/>
        <v/>
      </c>
    </row>
    <row r="369" spans="2:60" ht="15.5" x14ac:dyDescent="0.35">
      <c r="B369" s="46"/>
      <c r="C369" s="91"/>
      <c r="D369" s="85"/>
      <c r="E369" s="85"/>
      <c r="F369" s="85"/>
      <c r="G369" s="91"/>
      <c r="H369" s="91"/>
      <c r="I369" s="91"/>
      <c r="J369" s="92"/>
      <c r="K369" s="92"/>
      <c r="M369" s="50"/>
      <c r="N369" s="51"/>
      <c r="O369" s="51"/>
      <c r="P369" s="51"/>
      <c r="Q369" s="51"/>
      <c r="R369" s="51" t="str">
        <f t="shared" si="65"/>
        <v/>
      </c>
      <c r="S369" s="52" t="str">
        <f t="shared" si="66"/>
        <v/>
      </c>
      <c r="U369" s="50"/>
      <c r="V369" s="51"/>
      <c r="W369" s="51"/>
      <c r="X369" s="51"/>
      <c r="Y369" s="51"/>
      <c r="Z369" s="51" t="str">
        <f t="shared" si="67"/>
        <v/>
      </c>
      <c r="AA369" s="52" t="str">
        <f t="shared" si="68"/>
        <v/>
      </c>
      <c r="AC369" s="56"/>
      <c r="AD369" s="57"/>
      <c r="AE369" s="57"/>
      <c r="AF369" s="57"/>
      <c r="AG369" s="57"/>
      <c r="AH369" s="57" t="str">
        <f t="shared" si="69"/>
        <v/>
      </c>
      <c r="AI369" s="58" t="str">
        <f t="shared" si="70"/>
        <v/>
      </c>
      <c r="AK369" s="50"/>
      <c r="AL369" s="51"/>
      <c r="AM369" s="51"/>
      <c r="AN369" s="51"/>
      <c r="AO369" s="51"/>
      <c r="AP369" s="51" t="str">
        <f t="shared" si="71"/>
        <v/>
      </c>
      <c r="AQ369" s="60" t="str">
        <f t="shared" si="72"/>
        <v/>
      </c>
      <c r="AR369" s="52" t="str">
        <f t="shared" si="73"/>
        <v/>
      </c>
      <c r="AT369" s="50"/>
      <c r="AU369" s="51"/>
      <c r="AV369" s="51"/>
      <c r="AW369" s="51"/>
      <c r="AX369" s="51"/>
      <c r="AY369" s="51" t="str">
        <f t="shared" si="74"/>
        <v/>
      </c>
      <c r="AZ369" s="52" t="str">
        <f t="shared" si="75"/>
        <v/>
      </c>
      <c r="BB369" s="64"/>
      <c r="BC369" s="65"/>
      <c r="BD369" s="65"/>
      <c r="BE369" s="65"/>
      <c r="BF369" s="65"/>
      <c r="BG369" s="65" t="str">
        <f t="shared" si="76"/>
        <v/>
      </c>
      <c r="BH369" s="66" t="str">
        <f t="shared" si="77"/>
        <v/>
      </c>
    </row>
    <row r="370" spans="2:60" ht="15.5" x14ac:dyDescent="0.35">
      <c r="B370" s="67"/>
      <c r="C370" s="89"/>
      <c r="D370" s="84"/>
      <c r="E370" s="84"/>
      <c r="F370" s="84"/>
      <c r="G370" s="89"/>
      <c r="H370" s="89"/>
      <c r="I370" s="89"/>
      <c r="J370" s="90"/>
      <c r="K370" s="90"/>
      <c r="M370" s="68"/>
      <c r="N370" s="69"/>
      <c r="O370" s="69"/>
      <c r="P370" s="69"/>
      <c r="Q370" s="69"/>
      <c r="R370" s="69" t="str">
        <f t="shared" si="65"/>
        <v/>
      </c>
      <c r="S370" s="70" t="str">
        <f t="shared" si="66"/>
        <v/>
      </c>
      <c r="U370" s="68"/>
      <c r="V370" s="69"/>
      <c r="W370" s="69"/>
      <c r="X370" s="69"/>
      <c r="Y370" s="69"/>
      <c r="Z370" s="69" t="str">
        <f t="shared" si="67"/>
        <v/>
      </c>
      <c r="AA370" s="70" t="str">
        <f t="shared" si="68"/>
        <v/>
      </c>
      <c r="AC370" s="71"/>
      <c r="AD370" s="72"/>
      <c r="AE370" s="72"/>
      <c r="AF370" s="72"/>
      <c r="AG370" s="72"/>
      <c r="AH370" s="72" t="str">
        <f t="shared" si="69"/>
        <v/>
      </c>
      <c r="AI370" s="73" t="str">
        <f t="shared" si="70"/>
        <v/>
      </c>
      <c r="AK370" s="68"/>
      <c r="AL370" s="69"/>
      <c r="AM370" s="69"/>
      <c r="AN370" s="69"/>
      <c r="AO370" s="69"/>
      <c r="AP370" s="69" t="str">
        <f t="shared" si="71"/>
        <v/>
      </c>
      <c r="AQ370" s="74" t="str">
        <f t="shared" si="72"/>
        <v/>
      </c>
      <c r="AR370" s="70" t="str">
        <f t="shared" si="73"/>
        <v/>
      </c>
      <c r="AT370" s="68"/>
      <c r="AU370" s="69"/>
      <c r="AV370" s="69"/>
      <c r="AW370" s="69"/>
      <c r="AX370" s="69"/>
      <c r="AY370" s="69" t="str">
        <f t="shared" si="74"/>
        <v/>
      </c>
      <c r="AZ370" s="70" t="str">
        <f t="shared" si="75"/>
        <v/>
      </c>
      <c r="BB370" s="75"/>
      <c r="BC370" s="76"/>
      <c r="BD370" s="76"/>
      <c r="BE370" s="76"/>
      <c r="BF370" s="76"/>
      <c r="BG370" s="76" t="str">
        <f t="shared" si="76"/>
        <v/>
      </c>
      <c r="BH370" s="77" t="str">
        <f t="shared" si="77"/>
        <v/>
      </c>
    </row>
    <row r="371" spans="2:60" ht="15.5" x14ac:dyDescent="0.35">
      <c r="B371" s="46"/>
      <c r="C371" s="91"/>
      <c r="D371" s="85"/>
      <c r="E371" s="85"/>
      <c r="F371" s="85"/>
      <c r="G371" s="91"/>
      <c r="H371" s="91"/>
      <c r="I371" s="91"/>
      <c r="J371" s="92"/>
      <c r="K371" s="92"/>
      <c r="M371" s="50"/>
      <c r="N371" s="51"/>
      <c r="O371" s="51"/>
      <c r="P371" s="51"/>
      <c r="Q371" s="51"/>
      <c r="R371" s="51" t="str">
        <f t="shared" si="65"/>
        <v/>
      </c>
      <c r="S371" s="52" t="str">
        <f t="shared" si="66"/>
        <v/>
      </c>
      <c r="U371" s="50"/>
      <c r="V371" s="51"/>
      <c r="W371" s="51"/>
      <c r="X371" s="51"/>
      <c r="Y371" s="51"/>
      <c r="Z371" s="51" t="str">
        <f t="shared" si="67"/>
        <v/>
      </c>
      <c r="AA371" s="52" t="str">
        <f t="shared" si="68"/>
        <v/>
      </c>
      <c r="AC371" s="56"/>
      <c r="AD371" s="57"/>
      <c r="AE371" s="57"/>
      <c r="AF371" s="57"/>
      <c r="AG371" s="57"/>
      <c r="AH371" s="57" t="str">
        <f t="shared" si="69"/>
        <v/>
      </c>
      <c r="AI371" s="58" t="str">
        <f t="shared" si="70"/>
        <v/>
      </c>
      <c r="AK371" s="50"/>
      <c r="AL371" s="51"/>
      <c r="AM371" s="51"/>
      <c r="AN371" s="51"/>
      <c r="AO371" s="51"/>
      <c r="AP371" s="51" t="str">
        <f t="shared" si="71"/>
        <v/>
      </c>
      <c r="AQ371" s="60" t="str">
        <f t="shared" si="72"/>
        <v/>
      </c>
      <c r="AR371" s="52" t="str">
        <f t="shared" si="73"/>
        <v/>
      </c>
      <c r="AT371" s="50"/>
      <c r="AU371" s="51"/>
      <c r="AV371" s="51"/>
      <c r="AW371" s="51"/>
      <c r="AX371" s="51"/>
      <c r="AY371" s="51" t="str">
        <f t="shared" si="74"/>
        <v/>
      </c>
      <c r="AZ371" s="52" t="str">
        <f t="shared" si="75"/>
        <v/>
      </c>
      <c r="BB371" s="64"/>
      <c r="BC371" s="65"/>
      <c r="BD371" s="65"/>
      <c r="BE371" s="65"/>
      <c r="BF371" s="65"/>
      <c r="BG371" s="65" t="str">
        <f t="shared" si="76"/>
        <v/>
      </c>
      <c r="BH371" s="66" t="str">
        <f t="shared" si="77"/>
        <v/>
      </c>
    </row>
    <row r="372" spans="2:60" ht="15.5" x14ac:dyDescent="0.35">
      <c r="B372" s="67"/>
      <c r="C372" s="89"/>
      <c r="D372" s="84"/>
      <c r="E372" s="84"/>
      <c r="F372" s="84"/>
      <c r="G372" s="89"/>
      <c r="H372" s="89"/>
      <c r="I372" s="89"/>
      <c r="J372" s="90"/>
      <c r="K372" s="90"/>
      <c r="M372" s="68"/>
      <c r="N372" s="69"/>
      <c r="O372" s="69"/>
      <c r="P372" s="69"/>
      <c r="Q372" s="69"/>
      <c r="R372" s="69" t="str">
        <f t="shared" si="65"/>
        <v/>
      </c>
      <c r="S372" s="70" t="str">
        <f t="shared" si="66"/>
        <v/>
      </c>
      <c r="U372" s="68"/>
      <c r="V372" s="69"/>
      <c r="W372" s="69"/>
      <c r="X372" s="69"/>
      <c r="Y372" s="69"/>
      <c r="Z372" s="69" t="str">
        <f t="shared" si="67"/>
        <v/>
      </c>
      <c r="AA372" s="70" t="str">
        <f t="shared" si="68"/>
        <v/>
      </c>
      <c r="AC372" s="71"/>
      <c r="AD372" s="72"/>
      <c r="AE372" s="72"/>
      <c r="AF372" s="72"/>
      <c r="AG372" s="72"/>
      <c r="AH372" s="72" t="str">
        <f t="shared" si="69"/>
        <v/>
      </c>
      <c r="AI372" s="73" t="str">
        <f t="shared" si="70"/>
        <v/>
      </c>
      <c r="AK372" s="68"/>
      <c r="AL372" s="69"/>
      <c r="AM372" s="69"/>
      <c r="AN372" s="69"/>
      <c r="AO372" s="69"/>
      <c r="AP372" s="69" t="str">
        <f t="shared" si="71"/>
        <v/>
      </c>
      <c r="AQ372" s="74" t="str">
        <f t="shared" si="72"/>
        <v/>
      </c>
      <c r="AR372" s="70" t="str">
        <f t="shared" si="73"/>
        <v/>
      </c>
      <c r="AT372" s="68"/>
      <c r="AU372" s="69"/>
      <c r="AV372" s="69"/>
      <c r="AW372" s="69"/>
      <c r="AX372" s="69"/>
      <c r="AY372" s="69" t="str">
        <f t="shared" si="74"/>
        <v/>
      </c>
      <c r="AZ372" s="70" t="str">
        <f t="shared" si="75"/>
        <v/>
      </c>
      <c r="BB372" s="75"/>
      <c r="BC372" s="76"/>
      <c r="BD372" s="76"/>
      <c r="BE372" s="76"/>
      <c r="BF372" s="76"/>
      <c r="BG372" s="76" t="str">
        <f t="shared" si="76"/>
        <v/>
      </c>
      <c r="BH372" s="77" t="str">
        <f t="shared" si="77"/>
        <v/>
      </c>
    </row>
    <row r="373" spans="2:60" ht="15.5" x14ac:dyDescent="0.35">
      <c r="B373" s="46"/>
      <c r="C373" s="91"/>
      <c r="D373" s="85"/>
      <c r="E373" s="85"/>
      <c r="F373" s="85"/>
      <c r="G373" s="91"/>
      <c r="H373" s="91"/>
      <c r="I373" s="91"/>
      <c r="J373" s="92"/>
      <c r="K373" s="92"/>
      <c r="M373" s="50"/>
      <c r="N373" s="51"/>
      <c r="O373" s="51"/>
      <c r="P373" s="51"/>
      <c r="Q373" s="51"/>
      <c r="R373" s="51" t="str">
        <f t="shared" si="65"/>
        <v/>
      </c>
      <c r="S373" s="52" t="str">
        <f t="shared" si="66"/>
        <v/>
      </c>
      <c r="U373" s="50"/>
      <c r="V373" s="51"/>
      <c r="W373" s="51"/>
      <c r="X373" s="51"/>
      <c r="Y373" s="51"/>
      <c r="Z373" s="51" t="str">
        <f t="shared" si="67"/>
        <v/>
      </c>
      <c r="AA373" s="52" t="str">
        <f t="shared" si="68"/>
        <v/>
      </c>
      <c r="AC373" s="56"/>
      <c r="AD373" s="57"/>
      <c r="AE373" s="57"/>
      <c r="AF373" s="57"/>
      <c r="AG373" s="57"/>
      <c r="AH373" s="57" t="str">
        <f t="shared" si="69"/>
        <v/>
      </c>
      <c r="AI373" s="58" t="str">
        <f t="shared" si="70"/>
        <v/>
      </c>
      <c r="AK373" s="50"/>
      <c r="AL373" s="51"/>
      <c r="AM373" s="51"/>
      <c r="AN373" s="51"/>
      <c r="AO373" s="51"/>
      <c r="AP373" s="51" t="str">
        <f t="shared" si="71"/>
        <v/>
      </c>
      <c r="AQ373" s="60" t="str">
        <f t="shared" si="72"/>
        <v/>
      </c>
      <c r="AR373" s="52" t="str">
        <f t="shared" si="73"/>
        <v/>
      </c>
      <c r="AT373" s="50"/>
      <c r="AU373" s="51"/>
      <c r="AV373" s="51"/>
      <c r="AW373" s="51"/>
      <c r="AX373" s="51"/>
      <c r="AY373" s="51" t="str">
        <f t="shared" si="74"/>
        <v/>
      </c>
      <c r="AZ373" s="52" t="str">
        <f t="shared" si="75"/>
        <v/>
      </c>
      <c r="BB373" s="64"/>
      <c r="BC373" s="65"/>
      <c r="BD373" s="65"/>
      <c r="BE373" s="65"/>
      <c r="BF373" s="65"/>
      <c r="BG373" s="65" t="str">
        <f t="shared" si="76"/>
        <v/>
      </c>
      <c r="BH373" s="66" t="str">
        <f t="shared" si="77"/>
        <v/>
      </c>
    </row>
    <row r="374" spans="2:60" ht="15.5" x14ac:dyDescent="0.35">
      <c r="B374" s="67"/>
      <c r="C374" s="89"/>
      <c r="D374" s="84"/>
      <c r="E374" s="84"/>
      <c r="F374" s="84"/>
      <c r="G374" s="89"/>
      <c r="H374" s="89"/>
      <c r="I374" s="89"/>
      <c r="J374" s="90"/>
      <c r="K374" s="90"/>
      <c r="M374" s="68"/>
      <c r="N374" s="69"/>
      <c r="O374" s="69"/>
      <c r="P374" s="69"/>
      <c r="Q374" s="69"/>
      <c r="R374" s="69" t="str">
        <f t="shared" si="65"/>
        <v/>
      </c>
      <c r="S374" s="70" t="str">
        <f t="shared" si="66"/>
        <v/>
      </c>
      <c r="U374" s="68"/>
      <c r="V374" s="69"/>
      <c r="W374" s="69"/>
      <c r="X374" s="69"/>
      <c r="Y374" s="69"/>
      <c r="Z374" s="69" t="str">
        <f t="shared" si="67"/>
        <v/>
      </c>
      <c r="AA374" s="70" t="str">
        <f t="shared" si="68"/>
        <v/>
      </c>
      <c r="AC374" s="71"/>
      <c r="AD374" s="72"/>
      <c r="AE374" s="72"/>
      <c r="AF374" s="72"/>
      <c r="AG374" s="72"/>
      <c r="AH374" s="72" t="str">
        <f t="shared" si="69"/>
        <v/>
      </c>
      <c r="AI374" s="73" t="str">
        <f t="shared" si="70"/>
        <v/>
      </c>
      <c r="AK374" s="68"/>
      <c r="AL374" s="69"/>
      <c r="AM374" s="69"/>
      <c r="AN374" s="69"/>
      <c r="AO374" s="69"/>
      <c r="AP374" s="69" t="str">
        <f t="shared" si="71"/>
        <v/>
      </c>
      <c r="AQ374" s="74" t="str">
        <f t="shared" si="72"/>
        <v/>
      </c>
      <c r="AR374" s="70" t="str">
        <f t="shared" si="73"/>
        <v/>
      </c>
      <c r="AT374" s="68"/>
      <c r="AU374" s="69"/>
      <c r="AV374" s="69"/>
      <c r="AW374" s="69"/>
      <c r="AX374" s="69"/>
      <c r="AY374" s="69" t="str">
        <f t="shared" si="74"/>
        <v/>
      </c>
      <c r="AZ374" s="70" t="str">
        <f t="shared" si="75"/>
        <v/>
      </c>
      <c r="BB374" s="75"/>
      <c r="BC374" s="76"/>
      <c r="BD374" s="76"/>
      <c r="BE374" s="76"/>
      <c r="BF374" s="76"/>
      <c r="BG374" s="76" t="str">
        <f t="shared" si="76"/>
        <v/>
      </c>
      <c r="BH374" s="77" t="str">
        <f t="shared" si="77"/>
        <v/>
      </c>
    </row>
    <row r="375" spans="2:60" ht="15.5" x14ac:dyDescent="0.35">
      <c r="B375" s="46"/>
      <c r="C375" s="91"/>
      <c r="D375" s="85"/>
      <c r="E375" s="85"/>
      <c r="F375" s="85"/>
      <c r="G375" s="91"/>
      <c r="H375" s="91"/>
      <c r="I375" s="91"/>
      <c r="J375" s="92"/>
      <c r="K375" s="92"/>
      <c r="M375" s="50"/>
      <c r="N375" s="51"/>
      <c r="O375" s="51"/>
      <c r="P375" s="51"/>
      <c r="Q375" s="51"/>
      <c r="R375" s="51" t="str">
        <f t="shared" si="65"/>
        <v/>
      </c>
      <c r="S375" s="52" t="str">
        <f t="shared" si="66"/>
        <v/>
      </c>
      <c r="U375" s="50"/>
      <c r="V375" s="51"/>
      <c r="W375" s="51"/>
      <c r="X375" s="51"/>
      <c r="Y375" s="51"/>
      <c r="Z375" s="51" t="str">
        <f t="shared" si="67"/>
        <v/>
      </c>
      <c r="AA375" s="52" t="str">
        <f t="shared" si="68"/>
        <v/>
      </c>
      <c r="AC375" s="56"/>
      <c r="AD375" s="57"/>
      <c r="AE375" s="57"/>
      <c r="AF375" s="57"/>
      <c r="AG375" s="57"/>
      <c r="AH375" s="57" t="str">
        <f t="shared" si="69"/>
        <v/>
      </c>
      <c r="AI375" s="58" t="str">
        <f t="shared" si="70"/>
        <v/>
      </c>
      <c r="AK375" s="50"/>
      <c r="AL375" s="51"/>
      <c r="AM375" s="51"/>
      <c r="AN375" s="51"/>
      <c r="AO375" s="51"/>
      <c r="AP375" s="51" t="str">
        <f t="shared" si="71"/>
        <v/>
      </c>
      <c r="AQ375" s="60" t="str">
        <f t="shared" si="72"/>
        <v/>
      </c>
      <c r="AR375" s="52" t="str">
        <f t="shared" si="73"/>
        <v/>
      </c>
      <c r="AT375" s="50"/>
      <c r="AU375" s="51"/>
      <c r="AV375" s="51"/>
      <c r="AW375" s="51"/>
      <c r="AX375" s="51"/>
      <c r="AY375" s="51" t="str">
        <f t="shared" si="74"/>
        <v/>
      </c>
      <c r="AZ375" s="52" t="str">
        <f t="shared" si="75"/>
        <v/>
      </c>
      <c r="BB375" s="64"/>
      <c r="BC375" s="65"/>
      <c r="BD375" s="65"/>
      <c r="BE375" s="65"/>
      <c r="BF375" s="65"/>
      <c r="BG375" s="65" t="str">
        <f t="shared" si="76"/>
        <v/>
      </c>
      <c r="BH375" s="66" t="str">
        <f t="shared" si="77"/>
        <v/>
      </c>
    </row>
    <row r="376" spans="2:60" ht="15.5" x14ac:dyDescent="0.35">
      <c r="B376" s="67"/>
      <c r="C376" s="89"/>
      <c r="D376" s="84"/>
      <c r="E376" s="84"/>
      <c r="F376" s="84"/>
      <c r="G376" s="89"/>
      <c r="H376" s="89"/>
      <c r="I376" s="89"/>
      <c r="J376" s="90"/>
      <c r="K376" s="90"/>
      <c r="M376" s="68"/>
      <c r="N376" s="69"/>
      <c r="O376" s="69"/>
      <c r="P376" s="69"/>
      <c r="Q376" s="69"/>
      <c r="R376" s="69" t="str">
        <f t="shared" si="65"/>
        <v/>
      </c>
      <c r="S376" s="70" t="str">
        <f t="shared" si="66"/>
        <v/>
      </c>
      <c r="U376" s="68"/>
      <c r="V376" s="69"/>
      <c r="W376" s="69"/>
      <c r="X376" s="69"/>
      <c r="Y376" s="69"/>
      <c r="Z376" s="69" t="str">
        <f t="shared" si="67"/>
        <v/>
      </c>
      <c r="AA376" s="70" t="str">
        <f t="shared" si="68"/>
        <v/>
      </c>
      <c r="AC376" s="71"/>
      <c r="AD376" s="72"/>
      <c r="AE376" s="72"/>
      <c r="AF376" s="72"/>
      <c r="AG376" s="72"/>
      <c r="AH376" s="72" t="str">
        <f t="shared" si="69"/>
        <v/>
      </c>
      <c r="AI376" s="73" t="str">
        <f t="shared" si="70"/>
        <v/>
      </c>
      <c r="AK376" s="68"/>
      <c r="AL376" s="69"/>
      <c r="AM376" s="69"/>
      <c r="AN376" s="69"/>
      <c r="AO376" s="69"/>
      <c r="AP376" s="69" t="str">
        <f t="shared" si="71"/>
        <v/>
      </c>
      <c r="AQ376" s="74" t="str">
        <f t="shared" si="72"/>
        <v/>
      </c>
      <c r="AR376" s="70" t="str">
        <f t="shared" si="73"/>
        <v/>
      </c>
      <c r="AT376" s="68"/>
      <c r="AU376" s="69"/>
      <c r="AV376" s="69"/>
      <c r="AW376" s="69"/>
      <c r="AX376" s="69"/>
      <c r="AY376" s="69" t="str">
        <f t="shared" si="74"/>
        <v/>
      </c>
      <c r="AZ376" s="70" t="str">
        <f t="shared" si="75"/>
        <v/>
      </c>
      <c r="BB376" s="75"/>
      <c r="BC376" s="76"/>
      <c r="BD376" s="76"/>
      <c r="BE376" s="76"/>
      <c r="BF376" s="76"/>
      <c r="BG376" s="76" t="str">
        <f t="shared" si="76"/>
        <v/>
      </c>
      <c r="BH376" s="77" t="str">
        <f t="shared" si="77"/>
        <v/>
      </c>
    </row>
    <row r="377" spans="2:60" ht="15.5" x14ac:dyDescent="0.35">
      <c r="B377" s="46"/>
      <c r="C377" s="91"/>
      <c r="D377" s="85"/>
      <c r="E377" s="85"/>
      <c r="F377" s="85"/>
      <c r="G377" s="91"/>
      <c r="H377" s="91"/>
      <c r="I377" s="91"/>
      <c r="J377" s="92"/>
      <c r="K377" s="92"/>
      <c r="M377" s="50"/>
      <c r="N377" s="51"/>
      <c r="O377" s="51"/>
      <c r="P377" s="51"/>
      <c r="Q377" s="51"/>
      <c r="R377" s="51" t="str">
        <f t="shared" si="65"/>
        <v/>
      </c>
      <c r="S377" s="52" t="str">
        <f t="shared" si="66"/>
        <v/>
      </c>
      <c r="U377" s="50"/>
      <c r="V377" s="51"/>
      <c r="W377" s="51"/>
      <c r="X377" s="51"/>
      <c r="Y377" s="51"/>
      <c r="Z377" s="51" t="str">
        <f t="shared" si="67"/>
        <v/>
      </c>
      <c r="AA377" s="52" t="str">
        <f t="shared" si="68"/>
        <v/>
      </c>
      <c r="AC377" s="56"/>
      <c r="AD377" s="57"/>
      <c r="AE377" s="57"/>
      <c r="AF377" s="57"/>
      <c r="AG377" s="57"/>
      <c r="AH377" s="57" t="str">
        <f t="shared" si="69"/>
        <v/>
      </c>
      <c r="AI377" s="58" t="str">
        <f t="shared" si="70"/>
        <v/>
      </c>
      <c r="AK377" s="50"/>
      <c r="AL377" s="51"/>
      <c r="AM377" s="51"/>
      <c r="AN377" s="51"/>
      <c r="AO377" s="51"/>
      <c r="AP377" s="51" t="str">
        <f t="shared" si="71"/>
        <v/>
      </c>
      <c r="AQ377" s="60" t="str">
        <f t="shared" si="72"/>
        <v/>
      </c>
      <c r="AR377" s="52" t="str">
        <f t="shared" si="73"/>
        <v/>
      </c>
      <c r="AT377" s="50"/>
      <c r="AU377" s="51"/>
      <c r="AV377" s="51"/>
      <c r="AW377" s="51"/>
      <c r="AX377" s="51"/>
      <c r="AY377" s="51" t="str">
        <f t="shared" si="74"/>
        <v/>
      </c>
      <c r="AZ377" s="52" t="str">
        <f t="shared" si="75"/>
        <v/>
      </c>
      <c r="BB377" s="64"/>
      <c r="BC377" s="65"/>
      <c r="BD377" s="65"/>
      <c r="BE377" s="65"/>
      <c r="BF377" s="65"/>
      <c r="BG377" s="65" t="str">
        <f t="shared" si="76"/>
        <v/>
      </c>
      <c r="BH377" s="66" t="str">
        <f t="shared" si="77"/>
        <v/>
      </c>
    </row>
    <row r="378" spans="2:60" ht="15.5" x14ac:dyDescent="0.35">
      <c r="B378" s="67"/>
      <c r="C378" s="89"/>
      <c r="D378" s="84"/>
      <c r="E378" s="84"/>
      <c r="F378" s="84"/>
      <c r="G378" s="89"/>
      <c r="H378" s="89"/>
      <c r="I378" s="89"/>
      <c r="J378" s="90"/>
      <c r="K378" s="90"/>
      <c r="M378" s="68"/>
      <c r="N378" s="69"/>
      <c r="O378" s="69"/>
      <c r="P378" s="69"/>
      <c r="Q378" s="69"/>
      <c r="R378" s="69" t="str">
        <f t="shared" si="65"/>
        <v/>
      </c>
      <c r="S378" s="70" t="str">
        <f t="shared" si="66"/>
        <v/>
      </c>
      <c r="U378" s="68"/>
      <c r="V378" s="69"/>
      <c r="W378" s="69"/>
      <c r="X378" s="69"/>
      <c r="Y378" s="69"/>
      <c r="Z378" s="69" t="str">
        <f t="shared" si="67"/>
        <v/>
      </c>
      <c r="AA378" s="70" t="str">
        <f t="shared" si="68"/>
        <v/>
      </c>
      <c r="AC378" s="71"/>
      <c r="AD378" s="72"/>
      <c r="AE378" s="72"/>
      <c r="AF378" s="72"/>
      <c r="AG378" s="72"/>
      <c r="AH378" s="72" t="str">
        <f t="shared" si="69"/>
        <v/>
      </c>
      <c r="AI378" s="73" t="str">
        <f t="shared" si="70"/>
        <v/>
      </c>
      <c r="AK378" s="68"/>
      <c r="AL378" s="69"/>
      <c r="AM378" s="69"/>
      <c r="AN378" s="69"/>
      <c r="AO378" s="69"/>
      <c r="AP378" s="69" t="str">
        <f t="shared" si="71"/>
        <v/>
      </c>
      <c r="AQ378" s="74" t="str">
        <f t="shared" si="72"/>
        <v/>
      </c>
      <c r="AR378" s="70" t="str">
        <f t="shared" si="73"/>
        <v/>
      </c>
      <c r="AT378" s="68"/>
      <c r="AU378" s="69"/>
      <c r="AV378" s="69"/>
      <c r="AW378" s="69"/>
      <c r="AX378" s="69"/>
      <c r="AY378" s="69" t="str">
        <f t="shared" si="74"/>
        <v/>
      </c>
      <c r="AZ378" s="70" t="str">
        <f t="shared" si="75"/>
        <v/>
      </c>
      <c r="BB378" s="75"/>
      <c r="BC378" s="76"/>
      <c r="BD378" s="76"/>
      <c r="BE378" s="76"/>
      <c r="BF378" s="76"/>
      <c r="BG378" s="76" t="str">
        <f t="shared" si="76"/>
        <v/>
      </c>
      <c r="BH378" s="77" t="str">
        <f t="shared" si="77"/>
        <v/>
      </c>
    </row>
    <row r="379" spans="2:60" ht="15.5" x14ac:dyDescent="0.35">
      <c r="B379" s="46"/>
      <c r="C379" s="91"/>
      <c r="D379" s="85"/>
      <c r="E379" s="85"/>
      <c r="F379" s="85"/>
      <c r="G379" s="91"/>
      <c r="H379" s="91"/>
      <c r="I379" s="91"/>
      <c r="J379" s="92"/>
      <c r="K379" s="92"/>
      <c r="M379" s="50"/>
      <c r="N379" s="51"/>
      <c r="O379" s="51"/>
      <c r="P379" s="51"/>
      <c r="Q379" s="51"/>
      <c r="R379" s="51" t="str">
        <f t="shared" si="65"/>
        <v/>
      </c>
      <c r="S379" s="52" t="str">
        <f t="shared" si="66"/>
        <v/>
      </c>
      <c r="U379" s="50"/>
      <c r="V379" s="51"/>
      <c r="W379" s="51"/>
      <c r="X379" s="51"/>
      <c r="Y379" s="51"/>
      <c r="Z379" s="51" t="str">
        <f t="shared" si="67"/>
        <v/>
      </c>
      <c r="AA379" s="52" t="str">
        <f t="shared" si="68"/>
        <v/>
      </c>
      <c r="AC379" s="56"/>
      <c r="AD379" s="57"/>
      <c r="AE379" s="57"/>
      <c r="AF379" s="57"/>
      <c r="AG379" s="57"/>
      <c r="AH379" s="57" t="str">
        <f t="shared" si="69"/>
        <v/>
      </c>
      <c r="AI379" s="58" t="str">
        <f t="shared" si="70"/>
        <v/>
      </c>
      <c r="AK379" s="50"/>
      <c r="AL379" s="51"/>
      <c r="AM379" s="51"/>
      <c r="AN379" s="51"/>
      <c r="AO379" s="51"/>
      <c r="AP379" s="51" t="str">
        <f t="shared" si="71"/>
        <v/>
      </c>
      <c r="AQ379" s="60" t="str">
        <f t="shared" si="72"/>
        <v/>
      </c>
      <c r="AR379" s="52" t="str">
        <f t="shared" si="73"/>
        <v/>
      </c>
      <c r="AT379" s="50"/>
      <c r="AU379" s="51"/>
      <c r="AV379" s="51"/>
      <c r="AW379" s="51"/>
      <c r="AX379" s="51"/>
      <c r="AY379" s="51" t="str">
        <f t="shared" si="74"/>
        <v/>
      </c>
      <c r="AZ379" s="52" t="str">
        <f t="shared" si="75"/>
        <v/>
      </c>
      <c r="BB379" s="64"/>
      <c r="BC379" s="65"/>
      <c r="BD379" s="65"/>
      <c r="BE379" s="65"/>
      <c r="BF379" s="65"/>
      <c r="BG379" s="65" t="str">
        <f t="shared" si="76"/>
        <v/>
      </c>
      <c r="BH379" s="66" t="str">
        <f t="shared" si="77"/>
        <v/>
      </c>
    </row>
    <row r="380" spans="2:60" ht="15.5" x14ac:dyDescent="0.35">
      <c r="B380" s="67"/>
      <c r="C380" s="89"/>
      <c r="D380" s="84"/>
      <c r="E380" s="84"/>
      <c r="F380" s="84"/>
      <c r="G380" s="89"/>
      <c r="H380" s="89"/>
      <c r="I380" s="89"/>
      <c r="J380" s="90"/>
      <c r="K380" s="90"/>
      <c r="M380" s="68"/>
      <c r="N380" s="69"/>
      <c r="O380" s="69"/>
      <c r="P380" s="69"/>
      <c r="Q380" s="69"/>
      <c r="R380" s="69" t="str">
        <f t="shared" si="65"/>
        <v/>
      </c>
      <c r="S380" s="70" t="str">
        <f t="shared" si="66"/>
        <v/>
      </c>
      <c r="U380" s="68"/>
      <c r="V380" s="69"/>
      <c r="W380" s="69"/>
      <c r="X380" s="69"/>
      <c r="Y380" s="69"/>
      <c r="Z380" s="69" t="str">
        <f t="shared" si="67"/>
        <v/>
      </c>
      <c r="AA380" s="70" t="str">
        <f t="shared" si="68"/>
        <v/>
      </c>
      <c r="AC380" s="71"/>
      <c r="AD380" s="72"/>
      <c r="AE380" s="72"/>
      <c r="AF380" s="72"/>
      <c r="AG380" s="72"/>
      <c r="AH380" s="72" t="str">
        <f t="shared" si="69"/>
        <v/>
      </c>
      <c r="AI380" s="73" t="str">
        <f t="shared" si="70"/>
        <v/>
      </c>
      <c r="AK380" s="68"/>
      <c r="AL380" s="69"/>
      <c r="AM380" s="69"/>
      <c r="AN380" s="69"/>
      <c r="AO380" s="69"/>
      <c r="AP380" s="69" t="str">
        <f t="shared" si="71"/>
        <v/>
      </c>
      <c r="AQ380" s="74" t="str">
        <f t="shared" si="72"/>
        <v/>
      </c>
      <c r="AR380" s="70" t="str">
        <f t="shared" si="73"/>
        <v/>
      </c>
      <c r="AT380" s="68"/>
      <c r="AU380" s="69"/>
      <c r="AV380" s="69"/>
      <c r="AW380" s="69"/>
      <c r="AX380" s="69"/>
      <c r="AY380" s="69" t="str">
        <f t="shared" si="74"/>
        <v/>
      </c>
      <c r="AZ380" s="70" t="str">
        <f t="shared" si="75"/>
        <v/>
      </c>
      <c r="BB380" s="75"/>
      <c r="BC380" s="76"/>
      <c r="BD380" s="76"/>
      <c r="BE380" s="76"/>
      <c r="BF380" s="76"/>
      <c r="BG380" s="76" t="str">
        <f t="shared" si="76"/>
        <v/>
      </c>
      <c r="BH380" s="77" t="str">
        <f t="shared" si="77"/>
        <v/>
      </c>
    </row>
    <row r="381" spans="2:60" ht="15.5" x14ac:dyDescent="0.35">
      <c r="B381" s="46"/>
      <c r="C381" s="91"/>
      <c r="D381" s="85"/>
      <c r="E381" s="85"/>
      <c r="F381" s="85"/>
      <c r="G381" s="91"/>
      <c r="H381" s="91"/>
      <c r="I381" s="91"/>
      <c r="J381" s="92"/>
      <c r="K381" s="92"/>
      <c r="M381" s="50"/>
      <c r="N381" s="51"/>
      <c r="O381" s="51"/>
      <c r="P381" s="51"/>
      <c r="Q381" s="51"/>
      <c r="R381" s="51" t="str">
        <f t="shared" si="65"/>
        <v/>
      </c>
      <c r="S381" s="52" t="str">
        <f t="shared" si="66"/>
        <v/>
      </c>
      <c r="U381" s="50"/>
      <c r="V381" s="51"/>
      <c r="W381" s="51"/>
      <c r="X381" s="51"/>
      <c r="Y381" s="51"/>
      <c r="Z381" s="51" t="str">
        <f t="shared" si="67"/>
        <v/>
      </c>
      <c r="AA381" s="52" t="str">
        <f t="shared" si="68"/>
        <v/>
      </c>
      <c r="AC381" s="56"/>
      <c r="AD381" s="57"/>
      <c r="AE381" s="57"/>
      <c r="AF381" s="57"/>
      <c r="AG381" s="57"/>
      <c r="AH381" s="57" t="str">
        <f t="shared" si="69"/>
        <v/>
      </c>
      <c r="AI381" s="58" t="str">
        <f t="shared" si="70"/>
        <v/>
      </c>
      <c r="AK381" s="50"/>
      <c r="AL381" s="51"/>
      <c r="AM381" s="51"/>
      <c r="AN381" s="51"/>
      <c r="AO381" s="51"/>
      <c r="AP381" s="51" t="str">
        <f t="shared" si="71"/>
        <v/>
      </c>
      <c r="AQ381" s="60" t="str">
        <f t="shared" si="72"/>
        <v/>
      </c>
      <c r="AR381" s="52" t="str">
        <f t="shared" si="73"/>
        <v/>
      </c>
      <c r="AT381" s="50"/>
      <c r="AU381" s="51"/>
      <c r="AV381" s="51"/>
      <c r="AW381" s="51"/>
      <c r="AX381" s="51"/>
      <c r="AY381" s="51" t="str">
        <f t="shared" si="74"/>
        <v/>
      </c>
      <c r="AZ381" s="52" t="str">
        <f t="shared" si="75"/>
        <v/>
      </c>
      <c r="BB381" s="64"/>
      <c r="BC381" s="65"/>
      <c r="BD381" s="65"/>
      <c r="BE381" s="65"/>
      <c r="BF381" s="65"/>
      <c r="BG381" s="65" t="str">
        <f t="shared" si="76"/>
        <v/>
      </c>
      <c r="BH381" s="66" t="str">
        <f t="shared" si="77"/>
        <v/>
      </c>
    </row>
    <row r="382" spans="2:60" ht="15.5" x14ac:dyDescent="0.35">
      <c r="B382" s="67"/>
      <c r="C382" s="89"/>
      <c r="D382" s="84"/>
      <c r="E382" s="84"/>
      <c r="F382" s="84"/>
      <c r="G382" s="89"/>
      <c r="H382" s="89"/>
      <c r="I382" s="89"/>
      <c r="J382" s="90"/>
      <c r="K382" s="90"/>
      <c r="M382" s="68"/>
      <c r="N382" s="69"/>
      <c r="O382" s="69"/>
      <c r="P382" s="69"/>
      <c r="Q382" s="69"/>
      <c r="R382" s="69" t="str">
        <f t="shared" si="65"/>
        <v/>
      </c>
      <c r="S382" s="70" t="str">
        <f t="shared" si="66"/>
        <v/>
      </c>
      <c r="U382" s="68"/>
      <c r="V382" s="69"/>
      <c r="W382" s="69"/>
      <c r="X382" s="69"/>
      <c r="Y382" s="69"/>
      <c r="Z382" s="69" t="str">
        <f t="shared" si="67"/>
        <v/>
      </c>
      <c r="AA382" s="70" t="str">
        <f t="shared" si="68"/>
        <v/>
      </c>
      <c r="AC382" s="71"/>
      <c r="AD382" s="72"/>
      <c r="AE382" s="72"/>
      <c r="AF382" s="72"/>
      <c r="AG382" s="72"/>
      <c r="AH382" s="72" t="str">
        <f t="shared" si="69"/>
        <v/>
      </c>
      <c r="AI382" s="73" t="str">
        <f t="shared" si="70"/>
        <v/>
      </c>
      <c r="AK382" s="68"/>
      <c r="AL382" s="69"/>
      <c r="AM382" s="69"/>
      <c r="AN382" s="69"/>
      <c r="AO382" s="69"/>
      <c r="AP382" s="69" t="str">
        <f t="shared" si="71"/>
        <v/>
      </c>
      <c r="AQ382" s="74" t="str">
        <f t="shared" si="72"/>
        <v/>
      </c>
      <c r="AR382" s="70" t="str">
        <f t="shared" si="73"/>
        <v/>
      </c>
      <c r="AT382" s="68"/>
      <c r="AU382" s="69"/>
      <c r="AV382" s="69"/>
      <c r="AW382" s="69"/>
      <c r="AX382" s="69"/>
      <c r="AY382" s="69" t="str">
        <f t="shared" si="74"/>
        <v/>
      </c>
      <c r="AZ382" s="70" t="str">
        <f t="shared" si="75"/>
        <v/>
      </c>
      <c r="BB382" s="75"/>
      <c r="BC382" s="76"/>
      <c r="BD382" s="76"/>
      <c r="BE382" s="76"/>
      <c r="BF382" s="76"/>
      <c r="BG382" s="76" t="str">
        <f t="shared" si="76"/>
        <v/>
      </c>
      <c r="BH382" s="77" t="str">
        <f t="shared" si="77"/>
        <v/>
      </c>
    </row>
    <row r="383" spans="2:60" ht="15.5" x14ac:dyDescent="0.35">
      <c r="B383" s="46"/>
      <c r="C383" s="91"/>
      <c r="D383" s="85"/>
      <c r="E383" s="85"/>
      <c r="F383" s="85"/>
      <c r="G383" s="91"/>
      <c r="H383" s="91"/>
      <c r="I383" s="91"/>
      <c r="J383" s="92"/>
      <c r="K383" s="92"/>
      <c r="M383" s="50"/>
      <c r="N383" s="51"/>
      <c r="O383" s="51"/>
      <c r="P383" s="51"/>
      <c r="Q383" s="51"/>
      <c r="R383" s="51" t="str">
        <f t="shared" si="65"/>
        <v/>
      </c>
      <c r="S383" s="52" t="str">
        <f t="shared" si="66"/>
        <v/>
      </c>
      <c r="U383" s="50"/>
      <c r="V383" s="51"/>
      <c r="W383" s="51"/>
      <c r="X383" s="51"/>
      <c r="Y383" s="51"/>
      <c r="Z383" s="51" t="str">
        <f t="shared" si="67"/>
        <v/>
      </c>
      <c r="AA383" s="52" t="str">
        <f t="shared" si="68"/>
        <v/>
      </c>
      <c r="AC383" s="56"/>
      <c r="AD383" s="57"/>
      <c r="AE383" s="57"/>
      <c r="AF383" s="57"/>
      <c r="AG383" s="57"/>
      <c r="AH383" s="57" t="str">
        <f t="shared" si="69"/>
        <v/>
      </c>
      <c r="AI383" s="58" t="str">
        <f t="shared" si="70"/>
        <v/>
      </c>
      <c r="AK383" s="50"/>
      <c r="AL383" s="51"/>
      <c r="AM383" s="51"/>
      <c r="AN383" s="51"/>
      <c r="AO383" s="51"/>
      <c r="AP383" s="51" t="str">
        <f t="shared" si="71"/>
        <v/>
      </c>
      <c r="AQ383" s="60" t="str">
        <f t="shared" si="72"/>
        <v/>
      </c>
      <c r="AR383" s="52" t="str">
        <f t="shared" si="73"/>
        <v/>
      </c>
      <c r="AT383" s="50"/>
      <c r="AU383" s="51"/>
      <c r="AV383" s="51"/>
      <c r="AW383" s="51"/>
      <c r="AX383" s="51"/>
      <c r="AY383" s="51" t="str">
        <f t="shared" si="74"/>
        <v/>
      </c>
      <c r="AZ383" s="52" t="str">
        <f t="shared" si="75"/>
        <v/>
      </c>
      <c r="BB383" s="64"/>
      <c r="BC383" s="65"/>
      <c r="BD383" s="65"/>
      <c r="BE383" s="65"/>
      <c r="BF383" s="65"/>
      <c r="BG383" s="65" t="str">
        <f t="shared" si="76"/>
        <v/>
      </c>
      <c r="BH383" s="66" t="str">
        <f t="shared" si="77"/>
        <v/>
      </c>
    </row>
    <row r="384" spans="2:60" ht="15.5" x14ac:dyDescent="0.35">
      <c r="B384" s="67"/>
      <c r="C384" s="89"/>
      <c r="D384" s="84"/>
      <c r="E384" s="84"/>
      <c r="F384" s="84"/>
      <c r="G384" s="89"/>
      <c r="H384" s="89"/>
      <c r="I384" s="89"/>
      <c r="J384" s="90"/>
      <c r="K384" s="90"/>
      <c r="M384" s="68"/>
      <c r="N384" s="69"/>
      <c r="O384" s="69"/>
      <c r="P384" s="69"/>
      <c r="Q384" s="69"/>
      <c r="R384" s="69" t="str">
        <f t="shared" si="65"/>
        <v/>
      </c>
      <c r="S384" s="70" t="str">
        <f t="shared" si="66"/>
        <v/>
      </c>
      <c r="U384" s="68"/>
      <c r="V384" s="69"/>
      <c r="W384" s="69"/>
      <c r="X384" s="69"/>
      <c r="Y384" s="69"/>
      <c r="Z384" s="69" t="str">
        <f t="shared" si="67"/>
        <v/>
      </c>
      <c r="AA384" s="70" t="str">
        <f t="shared" si="68"/>
        <v/>
      </c>
      <c r="AC384" s="71"/>
      <c r="AD384" s="72"/>
      <c r="AE384" s="72"/>
      <c r="AF384" s="72"/>
      <c r="AG384" s="72"/>
      <c r="AH384" s="72" t="str">
        <f t="shared" si="69"/>
        <v/>
      </c>
      <c r="AI384" s="73" t="str">
        <f t="shared" si="70"/>
        <v/>
      </c>
      <c r="AK384" s="68"/>
      <c r="AL384" s="69"/>
      <c r="AM384" s="69"/>
      <c r="AN384" s="69"/>
      <c r="AO384" s="69"/>
      <c r="AP384" s="69" t="str">
        <f t="shared" si="71"/>
        <v/>
      </c>
      <c r="AQ384" s="74" t="str">
        <f t="shared" si="72"/>
        <v/>
      </c>
      <c r="AR384" s="70" t="str">
        <f t="shared" si="73"/>
        <v/>
      </c>
      <c r="AT384" s="68"/>
      <c r="AU384" s="69"/>
      <c r="AV384" s="69"/>
      <c r="AW384" s="69"/>
      <c r="AX384" s="69"/>
      <c r="AY384" s="69" t="str">
        <f t="shared" si="74"/>
        <v/>
      </c>
      <c r="AZ384" s="70" t="str">
        <f t="shared" si="75"/>
        <v/>
      </c>
      <c r="BB384" s="75"/>
      <c r="BC384" s="76"/>
      <c r="BD384" s="76"/>
      <c r="BE384" s="76"/>
      <c r="BF384" s="76"/>
      <c r="BG384" s="76" t="str">
        <f t="shared" si="76"/>
        <v/>
      </c>
      <c r="BH384" s="77" t="str">
        <f t="shared" si="77"/>
        <v/>
      </c>
    </row>
    <row r="385" spans="2:60" ht="15.5" x14ac:dyDescent="0.35">
      <c r="B385" s="46"/>
      <c r="C385" s="91"/>
      <c r="D385" s="85"/>
      <c r="E385" s="85"/>
      <c r="F385" s="85"/>
      <c r="G385" s="91"/>
      <c r="H385" s="91"/>
      <c r="I385" s="91"/>
      <c r="J385" s="92"/>
      <c r="K385" s="92"/>
      <c r="M385" s="50"/>
      <c r="N385" s="51"/>
      <c r="O385" s="51"/>
      <c r="P385" s="51"/>
      <c r="Q385" s="51"/>
      <c r="R385" s="51" t="str">
        <f t="shared" si="65"/>
        <v/>
      </c>
      <c r="S385" s="52" t="str">
        <f t="shared" si="66"/>
        <v/>
      </c>
      <c r="U385" s="50"/>
      <c r="V385" s="51"/>
      <c r="W385" s="51"/>
      <c r="X385" s="51"/>
      <c r="Y385" s="51"/>
      <c r="Z385" s="51" t="str">
        <f t="shared" si="67"/>
        <v/>
      </c>
      <c r="AA385" s="52" t="str">
        <f t="shared" si="68"/>
        <v/>
      </c>
      <c r="AC385" s="56"/>
      <c r="AD385" s="57"/>
      <c r="AE385" s="57"/>
      <c r="AF385" s="57"/>
      <c r="AG385" s="57"/>
      <c r="AH385" s="57" t="str">
        <f t="shared" si="69"/>
        <v/>
      </c>
      <c r="AI385" s="58" t="str">
        <f t="shared" si="70"/>
        <v/>
      </c>
      <c r="AK385" s="50"/>
      <c r="AL385" s="51"/>
      <c r="AM385" s="51"/>
      <c r="AN385" s="51"/>
      <c r="AO385" s="51"/>
      <c r="AP385" s="51" t="str">
        <f t="shared" si="71"/>
        <v/>
      </c>
      <c r="AQ385" s="60" t="str">
        <f t="shared" si="72"/>
        <v/>
      </c>
      <c r="AR385" s="52" t="str">
        <f t="shared" si="73"/>
        <v/>
      </c>
      <c r="AT385" s="50"/>
      <c r="AU385" s="51"/>
      <c r="AV385" s="51"/>
      <c r="AW385" s="51"/>
      <c r="AX385" s="51"/>
      <c r="AY385" s="51" t="str">
        <f t="shared" si="74"/>
        <v/>
      </c>
      <c r="AZ385" s="52" t="str">
        <f t="shared" si="75"/>
        <v/>
      </c>
      <c r="BB385" s="64"/>
      <c r="BC385" s="65"/>
      <c r="BD385" s="65"/>
      <c r="BE385" s="65"/>
      <c r="BF385" s="65"/>
      <c r="BG385" s="65" t="str">
        <f t="shared" si="76"/>
        <v/>
      </c>
      <c r="BH385" s="66" t="str">
        <f t="shared" si="77"/>
        <v/>
      </c>
    </row>
    <row r="386" spans="2:60" ht="15.5" x14ac:dyDescent="0.35">
      <c r="B386" s="67"/>
      <c r="C386" s="89"/>
      <c r="D386" s="84"/>
      <c r="E386" s="84"/>
      <c r="F386" s="84"/>
      <c r="G386" s="89"/>
      <c r="H386" s="89"/>
      <c r="I386" s="89"/>
      <c r="J386" s="90"/>
      <c r="K386" s="90"/>
      <c r="M386" s="68"/>
      <c r="N386" s="69"/>
      <c r="O386" s="69"/>
      <c r="P386" s="69"/>
      <c r="Q386" s="69"/>
      <c r="R386" s="69" t="str">
        <f t="shared" si="65"/>
        <v/>
      </c>
      <c r="S386" s="70" t="str">
        <f t="shared" si="66"/>
        <v/>
      </c>
      <c r="U386" s="68"/>
      <c r="V386" s="69"/>
      <c r="W386" s="69"/>
      <c r="X386" s="69"/>
      <c r="Y386" s="69"/>
      <c r="Z386" s="69" t="str">
        <f t="shared" si="67"/>
        <v/>
      </c>
      <c r="AA386" s="70" t="str">
        <f t="shared" si="68"/>
        <v/>
      </c>
      <c r="AC386" s="71"/>
      <c r="AD386" s="72"/>
      <c r="AE386" s="72"/>
      <c r="AF386" s="72"/>
      <c r="AG386" s="72"/>
      <c r="AH386" s="72" t="str">
        <f t="shared" si="69"/>
        <v/>
      </c>
      <c r="AI386" s="73" t="str">
        <f t="shared" si="70"/>
        <v/>
      </c>
      <c r="AK386" s="68"/>
      <c r="AL386" s="69"/>
      <c r="AM386" s="69"/>
      <c r="AN386" s="69"/>
      <c r="AO386" s="69"/>
      <c r="AP386" s="69" t="str">
        <f t="shared" si="71"/>
        <v/>
      </c>
      <c r="AQ386" s="74" t="str">
        <f t="shared" si="72"/>
        <v/>
      </c>
      <c r="AR386" s="70" t="str">
        <f t="shared" si="73"/>
        <v/>
      </c>
      <c r="AT386" s="68"/>
      <c r="AU386" s="69"/>
      <c r="AV386" s="69"/>
      <c r="AW386" s="69"/>
      <c r="AX386" s="69"/>
      <c r="AY386" s="69" t="str">
        <f t="shared" si="74"/>
        <v/>
      </c>
      <c r="AZ386" s="70" t="str">
        <f t="shared" si="75"/>
        <v/>
      </c>
      <c r="BB386" s="75"/>
      <c r="BC386" s="76"/>
      <c r="BD386" s="76"/>
      <c r="BE386" s="76"/>
      <c r="BF386" s="76"/>
      <c r="BG386" s="76" t="str">
        <f t="shared" si="76"/>
        <v/>
      </c>
      <c r="BH386" s="77" t="str">
        <f t="shared" si="77"/>
        <v/>
      </c>
    </row>
    <row r="387" spans="2:60" ht="15.5" x14ac:dyDescent="0.35">
      <c r="B387" s="46"/>
      <c r="C387" s="91"/>
      <c r="D387" s="85"/>
      <c r="E387" s="85"/>
      <c r="F387" s="85"/>
      <c r="G387" s="91"/>
      <c r="H387" s="91"/>
      <c r="I387" s="91"/>
      <c r="J387" s="92"/>
      <c r="K387" s="92"/>
      <c r="M387" s="50"/>
      <c r="N387" s="51"/>
      <c r="O387" s="51"/>
      <c r="P387" s="51"/>
      <c r="Q387" s="51"/>
      <c r="R387" s="51" t="str">
        <f t="shared" si="65"/>
        <v/>
      </c>
      <c r="S387" s="52" t="str">
        <f t="shared" si="66"/>
        <v/>
      </c>
      <c r="U387" s="50"/>
      <c r="V387" s="51"/>
      <c r="W387" s="51"/>
      <c r="X387" s="51"/>
      <c r="Y387" s="51"/>
      <c r="Z387" s="51" t="str">
        <f t="shared" si="67"/>
        <v/>
      </c>
      <c r="AA387" s="52" t="str">
        <f t="shared" si="68"/>
        <v/>
      </c>
      <c r="AC387" s="56"/>
      <c r="AD387" s="57"/>
      <c r="AE387" s="57"/>
      <c r="AF387" s="57"/>
      <c r="AG387" s="57"/>
      <c r="AH387" s="57" t="str">
        <f t="shared" si="69"/>
        <v/>
      </c>
      <c r="AI387" s="58" t="str">
        <f t="shared" si="70"/>
        <v/>
      </c>
      <c r="AK387" s="50"/>
      <c r="AL387" s="51"/>
      <c r="AM387" s="51"/>
      <c r="AN387" s="51"/>
      <c r="AO387" s="51"/>
      <c r="AP387" s="51" t="str">
        <f t="shared" si="71"/>
        <v/>
      </c>
      <c r="AQ387" s="60" t="str">
        <f t="shared" si="72"/>
        <v/>
      </c>
      <c r="AR387" s="52" t="str">
        <f t="shared" si="73"/>
        <v/>
      </c>
      <c r="AT387" s="50"/>
      <c r="AU387" s="51"/>
      <c r="AV387" s="51"/>
      <c r="AW387" s="51"/>
      <c r="AX387" s="51"/>
      <c r="AY387" s="51" t="str">
        <f t="shared" si="74"/>
        <v/>
      </c>
      <c r="AZ387" s="52" t="str">
        <f t="shared" si="75"/>
        <v/>
      </c>
      <c r="BB387" s="64"/>
      <c r="BC387" s="65"/>
      <c r="BD387" s="65"/>
      <c r="BE387" s="65"/>
      <c r="BF387" s="65"/>
      <c r="BG387" s="65" t="str">
        <f t="shared" si="76"/>
        <v/>
      </c>
      <c r="BH387" s="66" t="str">
        <f t="shared" si="77"/>
        <v/>
      </c>
    </row>
    <row r="388" spans="2:60" ht="15.5" x14ac:dyDescent="0.35">
      <c r="B388" s="67"/>
      <c r="C388" s="89"/>
      <c r="D388" s="84"/>
      <c r="E388" s="84"/>
      <c r="F388" s="84"/>
      <c r="G388" s="89"/>
      <c r="H388" s="89"/>
      <c r="I388" s="89"/>
      <c r="J388" s="90"/>
      <c r="K388" s="90"/>
      <c r="M388" s="68"/>
      <c r="N388" s="69"/>
      <c r="O388" s="69"/>
      <c r="P388" s="69"/>
      <c r="Q388" s="69"/>
      <c r="R388" s="69" t="str">
        <f t="shared" si="65"/>
        <v/>
      </c>
      <c r="S388" s="70" t="str">
        <f t="shared" si="66"/>
        <v/>
      </c>
      <c r="U388" s="68"/>
      <c r="V388" s="69"/>
      <c r="W388" s="69"/>
      <c r="X388" s="69"/>
      <c r="Y388" s="69"/>
      <c r="Z388" s="69" t="str">
        <f t="shared" si="67"/>
        <v/>
      </c>
      <c r="AA388" s="70" t="str">
        <f t="shared" si="68"/>
        <v/>
      </c>
      <c r="AC388" s="71"/>
      <c r="AD388" s="72"/>
      <c r="AE388" s="72"/>
      <c r="AF388" s="72"/>
      <c r="AG388" s="72"/>
      <c r="AH388" s="72" t="str">
        <f t="shared" si="69"/>
        <v/>
      </c>
      <c r="AI388" s="73" t="str">
        <f t="shared" si="70"/>
        <v/>
      </c>
      <c r="AK388" s="68"/>
      <c r="AL388" s="69"/>
      <c r="AM388" s="69"/>
      <c r="AN388" s="69"/>
      <c r="AO388" s="69"/>
      <c r="AP388" s="69" t="str">
        <f t="shared" si="71"/>
        <v/>
      </c>
      <c r="AQ388" s="74" t="str">
        <f t="shared" si="72"/>
        <v/>
      </c>
      <c r="AR388" s="70" t="str">
        <f t="shared" si="73"/>
        <v/>
      </c>
      <c r="AT388" s="68"/>
      <c r="AU388" s="69"/>
      <c r="AV388" s="69"/>
      <c r="AW388" s="69"/>
      <c r="AX388" s="69"/>
      <c r="AY388" s="69" t="str">
        <f t="shared" si="74"/>
        <v/>
      </c>
      <c r="AZ388" s="70" t="str">
        <f t="shared" si="75"/>
        <v/>
      </c>
      <c r="BB388" s="75"/>
      <c r="BC388" s="76"/>
      <c r="BD388" s="76"/>
      <c r="BE388" s="76"/>
      <c r="BF388" s="76"/>
      <c r="BG388" s="76" t="str">
        <f t="shared" si="76"/>
        <v/>
      </c>
      <c r="BH388" s="77" t="str">
        <f t="shared" si="77"/>
        <v/>
      </c>
    </row>
    <row r="389" spans="2:60" ht="15.5" x14ac:dyDescent="0.35">
      <c r="B389" s="46"/>
      <c r="C389" s="91"/>
      <c r="D389" s="85"/>
      <c r="E389" s="85"/>
      <c r="F389" s="85"/>
      <c r="G389" s="91"/>
      <c r="H389" s="91"/>
      <c r="I389" s="91"/>
      <c r="J389" s="92"/>
      <c r="K389" s="92"/>
      <c r="M389" s="50"/>
      <c r="N389" s="51"/>
      <c r="O389" s="51"/>
      <c r="P389" s="51"/>
      <c r="Q389" s="51"/>
      <c r="R389" s="51" t="str">
        <f t="shared" si="65"/>
        <v/>
      </c>
      <c r="S389" s="52" t="str">
        <f t="shared" si="66"/>
        <v/>
      </c>
      <c r="U389" s="50"/>
      <c r="V389" s="51"/>
      <c r="W389" s="51"/>
      <c r="X389" s="51"/>
      <c r="Y389" s="51"/>
      <c r="Z389" s="51" t="str">
        <f t="shared" si="67"/>
        <v/>
      </c>
      <c r="AA389" s="52" t="str">
        <f t="shared" si="68"/>
        <v/>
      </c>
      <c r="AC389" s="56"/>
      <c r="AD389" s="57"/>
      <c r="AE389" s="57"/>
      <c r="AF389" s="57"/>
      <c r="AG389" s="57"/>
      <c r="AH389" s="57" t="str">
        <f t="shared" si="69"/>
        <v/>
      </c>
      <c r="AI389" s="58" t="str">
        <f t="shared" si="70"/>
        <v/>
      </c>
      <c r="AK389" s="50"/>
      <c r="AL389" s="51"/>
      <c r="AM389" s="51"/>
      <c r="AN389" s="51"/>
      <c r="AO389" s="51"/>
      <c r="AP389" s="51" t="str">
        <f t="shared" si="71"/>
        <v/>
      </c>
      <c r="AQ389" s="60" t="str">
        <f t="shared" si="72"/>
        <v/>
      </c>
      <c r="AR389" s="52" t="str">
        <f t="shared" si="73"/>
        <v/>
      </c>
      <c r="AT389" s="50"/>
      <c r="AU389" s="51"/>
      <c r="AV389" s="51"/>
      <c r="AW389" s="51"/>
      <c r="AX389" s="51"/>
      <c r="AY389" s="51" t="str">
        <f t="shared" si="74"/>
        <v/>
      </c>
      <c r="AZ389" s="52" t="str">
        <f t="shared" si="75"/>
        <v/>
      </c>
      <c r="BB389" s="64"/>
      <c r="BC389" s="65"/>
      <c r="BD389" s="65"/>
      <c r="BE389" s="65"/>
      <c r="BF389" s="65"/>
      <c r="BG389" s="65" t="str">
        <f t="shared" si="76"/>
        <v/>
      </c>
      <c r="BH389" s="66" t="str">
        <f t="shared" si="77"/>
        <v/>
      </c>
    </row>
    <row r="390" spans="2:60" ht="15.5" x14ac:dyDescent="0.35">
      <c r="B390" s="67"/>
      <c r="C390" s="89"/>
      <c r="D390" s="84"/>
      <c r="E390" s="84"/>
      <c r="F390" s="84"/>
      <c r="G390" s="89"/>
      <c r="H390" s="89"/>
      <c r="I390" s="89"/>
      <c r="J390" s="90"/>
      <c r="K390" s="90"/>
      <c r="M390" s="68"/>
      <c r="N390" s="69"/>
      <c r="O390" s="69"/>
      <c r="P390" s="69"/>
      <c r="Q390" s="69"/>
      <c r="R390" s="69" t="str">
        <f t="shared" si="65"/>
        <v/>
      </c>
      <c r="S390" s="70" t="str">
        <f t="shared" si="66"/>
        <v/>
      </c>
      <c r="U390" s="68"/>
      <c r="V390" s="69"/>
      <c r="W390" s="69"/>
      <c r="X390" s="69"/>
      <c r="Y390" s="69"/>
      <c r="Z390" s="69" t="str">
        <f t="shared" si="67"/>
        <v/>
      </c>
      <c r="AA390" s="70" t="str">
        <f t="shared" si="68"/>
        <v/>
      </c>
      <c r="AC390" s="71"/>
      <c r="AD390" s="72"/>
      <c r="AE390" s="72"/>
      <c r="AF390" s="72"/>
      <c r="AG390" s="72"/>
      <c r="AH390" s="72" t="str">
        <f t="shared" si="69"/>
        <v/>
      </c>
      <c r="AI390" s="73" t="str">
        <f t="shared" si="70"/>
        <v/>
      </c>
      <c r="AK390" s="68"/>
      <c r="AL390" s="69"/>
      <c r="AM390" s="69"/>
      <c r="AN390" s="69"/>
      <c r="AO390" s="69"/>
      <c r="AP390" s="69" t="str">
        <f t="shared" si="71"/>
        <v/>
      </c>
      <c r="AQ390" s="74" t="str">
        <f t="shared" si="72"/>
        <v/>
      </c>
      <c r="AR390" s="70" t="str">
        <f t="shared" si="73"/>
        <v/>
      </c>
      <c r="AT390" s="68"/>
      <c r="AU390" s="69"/>
      <c r="AV390" s="69"/>
      <c r="AW390" s="69"/>
      <c r="AX390" s="69"/>
      <c r="AY390" s="69" t="str">
        <f t="shared" si="74"/>
        <v/>
      </c>
      <c r="AZ390" s="70" t="str">
        <f t="shared" si="75"/>
        <v/>
      </c>
      <c r="BB390" s="75"/>
      <c r="BC390" s="76"/>
      <c r="BD390" s="76"/>
      <c r="BE390" s="76"/>
      <c r="BF390" s="76"/>
      <c r="BG390" s="76" t="str">
        <f t="shared" si="76"/>
        <v/>
      </c>
      <c r="BH390" s="77" t="str">
        <f t="shared" si="77"/>
        <v/>
      </c>
    </row>
    <row r="391" spans="2:60" ht="15.5" x14ac:dyDescent="0.35">
      <c r="B391" s="46"/>
      <c r="C391" s="91"/>
      <c r="D391" s="85"/>
      <c r="E391" s="85"/>
      <c r="F391" s="85"/>
      <c r="G391" s="91"/>
      <c r="H391" s="91"/>
      <c r="I391" s="91"/>
      <c r="J391" s="92"/>
      <c r="K391" s="92"/>
      <c r="M391" s="50"/>
      <c r="N391" s="51"/>
      <c r="O391" s="51"/>
      <c r="P391" s="51"/>
      <c r="Q391" s="51"/>
      <c r="R391" s="51" t="str">
        <f t="shared" si="65"/>
        <v/>
      </c>
      <c r="S391" s="52" t="str">
        <f t="shared" si="66"/>
        <v/>
      </c>
      <c r="U391" s="50"/>
      <c r="V391" s="51"/>
      <c r="W391" s="51"/>
      <c r="X391" s="51"/>
      <c r="Y391" s="51"/>
      <c r="Z391" s="51" t="str">
        <f t="shared" si="67"/>
        <v/>
      </c>
      <c r="AA391" s="52" t="str">
        <f t="shared" si="68"/>
        <v/>
      </c>
      <c r="AC391" s="56"/>
      <c r="AD391" s="57"/>
      <c r="AE391" s="57"/>
      <c r="AF391" s="57"/>
      <c r="AG391" s="57"/>
      <c r="AH391" s="57" t="str">
        <f t="shared" si="69"/>
        <v/>
      </c>
      <c r="AI391" s="58" t="str">
        <f t="shared" si="70"/>
        <v/>
      </c>
      <c r="AK391" s="50"/>
      <c r="AL391" s="51"/>
      <c r="AM391" s="51"/>
      <c r="AN391" s="51"/>
      <c r="AO391" s="51"/>
      <c r="AP391" s="51" t="str">
        <f t="shared" si="71"/>
        <v/>
      </c>
      <c r="AQ391" s="60" t="str">
        <f t="shared" si="72"/>
        <v/>
      </c>
      <c r="AR391" s="52" t="str">
        <f t="shared" si="73"/>
        <v/>
      </c>
      <c r="AT391" s="50"/>
      <c r="AU391" s="51"/>
      <c r="AV391" s="51"/>
      <c r="AW391" s="51"/>
      <c r="AX391" s="51"/>
      <c r="AY391" s="51" t="str">
        <f t="shared" si="74"/>
        <v/>
      </c>
      <c r="AZ391" s="52" t="str">
        <f t="shared" si="75"/>
        <v/>
      </c>
      <c r="BB391" s="64"/>
      <c r="BC391" s="65"/>
      <c r="BD391" s="65"/>
      <c r="BE391" s="65"/>
      <c r="BF391" s="65"/>
      <c r="BG391" s="65" t="str">
        <f t="shared" si="76"/>
        <v/>
      </c>
      <c r="BH391" s="66" t="str">
        <f t="shared" si="77"/>
        <v/>
      </c>
    </row>
    <row r="392" spans="2:60" ht="15.5" x14ac:dyDescent="0.35">
      <c r="B392" s="67"/>
      <c r="C392" s="89"/>
      <c r="D392" s="84"/>
      <c r="E392" s="84"/>
      <c r="F392" s="84"/>
      <c r="G392" s="89"/>
      <c r="H392" s="89"/>
      <c r="I392" s="89"/>
      <c r="J392" s="90"/>
      <c r="K392" s="90"/>
      <c r="M392" s="68"/>
      <c r="N392" s="69"/>
      <c r="O392" s="69"/>
      <c r="P392" s="69"/>
      <c r="Q392" s="69"/>
      <c r="R392" s="69" t="str">
        <f t="shared" ref="R392:R455" si="78">IF($B392="","",IFERROR(MEDIAN(M392:Q392),"-x-"))</f>
        <v/>
      </c>
      <c r="S392" s="70" t="str">
        <f t="shared" ref="S392:S455" si="79">IF($B392="","",IFERROR(AVERAGEIFS(M392:Q392,M392:Q392,"&gt;0",M392:Q392,"&lt;50"),"-x-"))</f>
        <v/>
      </c>
      <c r="U392" s="68"/>
      <c r="V392" s="69"/>
      <c r="W392" s="69"/>
      <c r="X392" s="69"/>
      <c r="Y392" s="69"/>
      <c r="Z392" s="69" t="str">
        <f t="shared" ref="Z392:Z455" si="80">IF($B392="","",IFERROR(MEDIAN(U392:Y392),"-x-"))</f>
        <v/>
      </c>
      <c r="AA392" s="70" t="str">
        <f t="shared" ref="AA392:AA455" si="81">IF($B392="","",IFERROR(AVERAGEIFS(U392:Y392,U392:Y392,"&gt;0",U392:Y392,"&lt;50"),"-x-"))</f>
        <v/>
      </c>
      <c r="AC392" s="71"/>
      <c r="AD392" s="72"/>
      <c r="AE392" s="72"/>
      <c r="AF392" s="72"/>
      <c r="AG392" s="72"/>
      <c r="AH392" s="72" t="str">
        <f t="shared" ref="AH392:AH455" si="82">IF($B392="","",IFERROR(MEDIAN(AC392:AG392),"-x-"))</f>
        <v/>
      </c>
      <c r="AI392" s="73" t="str">
        <f t="shared" ref="AI392:AI455" si="83">IF($B392="","",IFERROR(AVERAGE(AC392:AG392),"-x-"))</f>
        <v/>
      </c>
      <c r="AK392" s="68"/>
      <c r="AL392" s="69"/>
      <c r="AM392" s="69"/>
      <c r="AN392" s="69"/>
      <c r="AO392" s="69"/>
      <c r="AP392" s="69" t="str">
        <f t="shared" ref="AP392:AP455" si="84">IF($B392="","",IF(MAX(AK392:AO392)=0,"-x-",MAX(AK392:AO392)))</f>
        <v/>
      </c>
      <c r="AQ392" s="74" t="str">
        <f t="shared" ref="AQ392:AQ455" si="85">IF($B392="","",IFERROR(AO392/AP392,"-x-"))</f>
        <v/>
      </c>
      <c r="AR392" s="70" t="str">
        <f t="shared" ref="AR392:AR455" si="86">IF($B392="","",IFERROR(AVERAGEIFS(AK392:AO392,AK392:AO392,"&gt;0",AK392:AO392,"&lt;30"),"-x-"))</f>
        <v/>
      </c>
      <c r="AT392" s="68"/>
      <c r="AU392" s="69"/>
      <c r="AV392" s="69"/>
      <c r="AW392" s="69"/>
      <c r="AX392" s="69"/>
      <c r="AY392" s="69" t="str">
        <f t="shared" ref="AY392:AY455" si="87">IF($B392="","",IFERROR(MEDIAN(AT392:AX392),"-x-"))</f>
        <v/>
      </c>
      <c r="AZ392" s="70" t="str">
        <f t="shared" ref="AZ392:AZ455" si="88">IF($B392="","",IFERROR(AVERAGEIFS(AT392:AX392,AT392:AX392,"&gt;0",AT392:AX392,"&lt;50"),"-x-"))</f>
        <v/>
      </c>
      <c r="BB392" s="75"/>
      <c r="BC392" s="76"/>
      <c r="BD392" s="76"/>
      <c r="BE392" s="76"/>
      <c r="BF392" s="76"/>
      <c r="BG392" s="76" t="str">
        <f t="shared" ref="BG392:BG455" si="89">IF($B392="","",IFERROR(MEDIAN(BB392:BF392),"-x-"))</f>
        <v/>
      </c>
      <c r="BH392" s="77" t="str">
        <f t="shared" ref="BH392:BH455" si="90">IF($B392="","",IFERROR(AVERAGEIFS(BB392:BF392,BB392:BF392,"&gt;0",BB392:BF392,"&lt;50"),"-x-"))</f>
        <v/>
      </c>
    </row>
    <row r="393" spans="2:60" ht="15.5" x14ac:dyDescent="0.35">
      <c r="B393" s="46"/>
      <c r="C393" s="91"/>
      <c r="D393" s="85"/>
      <c r="E393" s="85"/>
      <c r="F393" s="85"/>
      <c r="G393" s="91"/>
      <c r="H393" s="91"/>
      <c r="I393" s="91"/>
      <c r="J393" s="92"/>
      <c r="K393" s="92"/>
      <c r="M393" s="50"/>
      <c r="N393" s="51"/>
      <c r="O393" s="51"/>
      <c r="P393" s="51"/>
      <c r="Q393" s="51"/>
      <c r="R393" s="51" t="str">
        <f t="shared" si="78"/>
        <v/>
      </c>
      <c r="S393" s="52" t="str">
        <f t="shared" si="79"/>
        <v/>
      </c>
      <c r="U393" s="50"/>
      <c r="V393" s="51"/>
      <c r="W393" s="51"/>
      <c r="X393" s="51"/>
      <c r="Y393" s="51"/>
      <c r="Z393" s="51" t="str">
        <f t="shared" si="80"/>
        <v/>
      </c>
      <c r="AA393" s="52" t="str">
        <f t="shared" si="81"/>
        <v/>
      </c>
      <c r="AC393" s="56"/>
      <c r="AD393" s="57"/>
      <c r="AE393" s="57"/>
      <c r="AF393" s="57"/>
      <c r="AG393" s="57"/>
      <c r="AH393" s="57" t="str">
        <f t="shared" si="82"/>
        <v/>
      </c>
      <c r="AI393" s="58" t="str">
        <f t="shared" si="83"/>
        <v/>
      </c>
      <c r="AK393" s="50"/>
      <c r="AL393" s="51"/>
      <c r="AM393" s="51"/>
      <c r="AN393" s="51"/>
      <c r="AO393" s="51"/>
      <c r="AP393" s="51" t="str">
        <f t="shared" si="84"/>
        <v/>
      </c>
      <c r="AQ393" s="60" t="str">
        <f t="shared" si="85"/>
        <v/>
      </c>
      <c r="AR393" s="52" t="str">
        <f t="shared" si="86"/>
        <v/>
      </c>
      <c r="AT393" s="50"/>
      <c r="AU393" s="51"/>
      <c r="AV393" s="51"/>
      <c r="AW393" s="51"/>
      <c r="AX393" s="51"/>
      <c r="AY393" s="51" t="str">
        <f t="shared" si="87"/>
        <v/>
      </c>
      <c r="AZ393" s="52" t="str">
        <f t="shared" si="88"/>
        <v/>
      </c>
      <c r="BB393" s="64"/>
      <c r="BC393" s="65"/>
      <c r="BD393" s="65"/>
      <c r="BE393" s="65"/>
      <c r="BF393" s="65"/>
      <c r="BG393" s="65" t="str">
        <f t="shared" si="89"/>
        <v/>
      </c>
      <c r="BH393" s="66" t="str">
        <f t="shared" si="90"/>
        <v/>
      </c>
    </row>
    <row r="394" spans="2:60" ht="15.5" x14ac:dyDescent="0.35">
      <c r="B394" s="67"/>
      <c r="C394" s="89"/>
      <c r="D394" s="84"/>
      <c r="E394" s="84"/>
      <c r="F394" s="84"/>
      <c r="G394" s="89"/>
      <c r="H394" s="89"/>
      <c r="I394" s="89"/>
      <c r="J394" s="90"/>
      <c r="K394" s="90"/>
      <c r="M394" s="68"/>
      <c r="N394" s="69"/>
      <c r="O394" s="69"/>
      <c r="P394" s="69"/>
      <c r="Q394" s="69"/>
      <c r="R394" s="69" t="str">
        <f t="shared" si="78"/>
        <v/>
      </c>
      <c r="S394" s="70" t="str">
        <f t="shared" si="79"/>
        <v/>
      </c>
      <c r="U394" s="68"/>
      <c r="V394" s="69"/>
      <c r="W394" s="69"/>
      <c r="X394" s="69"/>
      <c r="Y394" s="69"/>
      <c r="Z394" s="69" t="str">
        <f t="shared" si="80"/>
        <v/>
      </c>
      <c r="AA394" s="70" t="str">
        <f t="shared" si="81"/>
        <v/>
      </c>
      <c r="AC394" s="71"/>
      <c r="AD394" s="72"/>
      <c r="AE394" s="72"/>
      <c r="AF394" s="72"/>
      <c r="AG394" s="72"/>
      <c r="AH394" s="72" t="str">
        <f t="shared" si="82"/>
        <v/>
      </c>
      <c r="AI394" s="73" t="str">
        <f t="shared" si="83"/>
        <v/>
      </c>
      <c r="AK394" s="68"/>
      <c r="AL394" s="69"/>
      <c r="AM394" s="69"/>
      <c r="AN394" s="69"/>
      <c r="AO394" s="69"/>
      <c r="AP394" s="69" t="str">
        <f t="shared" si="84"/>
        <v/>
      </c>
      <c r="AQ394" s="74" t="str">
        <f t="shared" si="85"/>
        <v/>
      </c>
      <c r="AR394" s="70" t="str">
        <f t="shared" si="86"/>
        <v/>
      </c>
      <c r="AT394" s="68"/>
      <c r="AU394" s="69"/>
      <c r="AV394" s="69"/>
      <c r="AW394" s="69"/>
      <c r="AX394" s="69"/>
      <c r="AY394" s="69" t="str">
        <f t="shared" si="87"/>
        <v/>
      </c>
      <c r="AZ394" s="70" t="str">
        <f t="shared" si="88"/>
        <v/>
      </c>
      <c r="BB394" s="75"/>
      <c r="BC394" s="76"/>
      <c r="BD394" s="76"/>
      <c r="BE394" s="76"/>
      <c r="BF394" s="76"/>
      <c r="BG394" s="76" t="str">
        <f t="shared" si="89"/>
        <v/>
      </c>
      <c r="BH394" s="77" t="str">
        <f t="shared" si="90"/>
        <v/>
      </c>
    </row>
    <row r="395" spans="2:60" ht="15.5" x14ac:dyDescent="0.35">
      <c r="B395" s="46"/>
      <c r="C395" s="91"/>
      <c r="D395" s="85"/>
      <c r="E395" s="85"/>
      <c r="F395" s="85"/>
      <c r="G395" s="91"/>
      <c r="H395" s="91"/>
      <c r="I395" s="91"/>
      <c r="J395" s="92"/>
      <c r="K395" s="92"/>
      <c r="M395" s="50"/>
      <c r="N395" s="51"/>
      <c r="O395" s="51"/>
      <c r="P395" s="51"/>
      <c r="Q395" s="51"/>
      <c r="R395" s="51" t="str">
        <f t="shared" si="78"/>
        <v/>
      </c>
      <c r="S395" s="52" t="str">
        <f t="shared" si="79"/>
        <v/>
      </c>
      <c r="U395" s="50"/>
      <c r="V395" s="51"/>
      <c r="W395" s="51"/>
      <c r="X395" s="51"/>
      <c r="Y395" s="51"/>
      <c r="Z395" s="51" t="str">
        <f t="shared" si="80"/>
        <v/>
      </c>
      <c r="AA395" s="52" t="str">
        <f t="shared" si="81"/>
        <v/>
      </c>
      <c r="AC395" s="56"/>
      <c r="AD395" s="57"/>
      <c r="AE395" s="57"/>
      <c r="AF395" s="57"/>
      <c r="AG395" s="57"/>
      <c r="AH395" s="57" t="str">
        <f t="shared" si="82"/>
        <v/>
      </c>
      <c r="AI395" s="58" t="str">
        <f t="shared" si="83"/>
        <v/>
      </c>
      <c r="AK395" s="50"/>
      <c r="AL395" s="51"/>
      <c r="AM395" s="51"/>
      <c r="AN395" s="51"/>
      <c r="AO395" s="51"/>
      <c r="AP395" s="51" t="str">
        <f t="shared" si="84"/>
        <v/>
      </c>
      <c r="AQ395" s="60" t="str">
        <f t="shared" si="85"/>
        <v/>
      </c>
      <c r="AR395" s="52" t="str">
        <f t="shared" si="86"/>
        <v/>
      </c>
      <c r="AT395" s="50"/>
      <c r="AU395" s="51"/>
      <c r="AV395" s="51"/>
      <c r="AW395" s="51"/>
      <c r="AX395" s="51"/>
      <c r="AY395" s="51" t="str">
        <f t="shared" si="87"/>
        <v/>
      </c>
      <c r="AZ395" s="52" t="str">
        <f t="shared" si="88"/>
        <v/>
      </c>
      <c r="BB395" s="64"/>
      <c r="BC395" s="65"/>
      <c r="BD395" s="65"/>
      <c r="BE395" s="65"/>
      <c r="BF395" s="65"/>
      <c r="BG395" s="65" t="str">
        <f t="shared" si="89"/>
        <v/>
      </c>
      <c r="BH395" s="66" t="str">
        <f t="shared" si="90"/>
        <v/>
      </c>
    </row>
    <row r="396" spans="2:60" ht="15.5" x14ac:dyDescent="0.35">
      <c r="B396" s="67"/>
      <c r="C396" s="89"/>
      <c r="D396" s="84"/>
      <c r="E396" s="84"/>
      <c r="F396" s="84"/>
      <c r="G396" s="89"/>
      <c r="H396" s="89"/>
      <c r="I396" s="89"/>
      <c r="J396" s="90"/>
      <c r="K396" s="90"/>
      <c r="M396" s="68"/>
      <c r="N396" s="69"/>
      <c r="O396" s="69"/>
      <c r="P396" s="69"/>
      <c r="Q396" s="69"/>
      <c r="R396" s="69" t="str">
        <f t="shared" si="78"/>
        <v/>
      </c>
      <c r="S396" s="70" t="str">
        <f t="shared" si="79"/>
        <v/>
      </c>
      <c r="U396" s="68"/>
      <c r="V396" s="69"/>
      <c r="W396" s="69"/>
      <c r="X396" s="69"/>
      <c r="Y396" s="69"/>
      <c r="Z396" s="69" t="str">
        <f t="shared" si="80"/>
        <v/>
      </c>
      <c r="AA396" s="70" t="str">
        <f t="shared" si="81"/>
        <v/>
      </c>
      <c r="AC396" s="71"/>
      <c r="AD396" s="72"/>
      <c r="AE396" s="72"/>
      <c r="AF396" s="72"/>
      <c r="AG396" s="72"/>
      <c r="AH396" s="72" t="str">
        <f t="shared" si="82"/>
        <v/>
      </c>
      <c r="AI396" s="73" t="str">
        <f t="shared" si="83"/>
        <v/>
      </c>
      <c r="AK396" s="68"/>
      <c r="AL396" s="69"/>
      <c r="AM396" s="69"/>
      <c r="AN396" s="69"/>
      <c r="AO396" s="69"/>
      <c r="AP396" s="69" t="str">
        <f t="shared" si="84"/>
        <v/>
      </c>
      <c r="AQ396" s="74" t="str">
        <f t="shared" si="85"/>
        <v/>
      </c>
      <c r="AR396" s="70" t="str">
        <f t="shared" si="86"/>
        <v/>
      </c>
      <c r="AT396" s="68"/>
      <c r="AU396" s="69"/>
      <c r="AV396" s="69"/>
      <c r="AW396" s="69"/>
      <c r="AX396" s="69"/>
      <c r="AY396" s="69" t="str">
        <f t="shared" si="87"/>
        <v/>
      </c>
      <c r="AZ396" s="70" t="str">
        <f t="shared" si="88"/>
        <v/>
      </c>
      <c r="BB396" s="75"/>
      <c r="BC396" s="76"/>
      <c r="BD396" s="76"/>
      <c r="BE396" s="76"/>
      <c r="BF396" s="76"/>
      <c r="BG396" s="76" t="str">
        <f t="shared" si="89"/>
        <v/>
      </c>
      <c r="BH396" s="77" t="str">
        <f t="shared" si="90"/>
        <v/>
      </c>
    </row>
    <row r="397" spans="2:60" ht="15.5" x14ac:dyDescent="0.35">
      <c r="B397" s="46"/>
      <c r="C397" s="91"/>
      <c r="D397" s="85"/>
      <c r="E397" s="85"/>
      <c r="F397" s="85"/>
      <c r="G397" s="91"/>
      <c r="H397" s="91"/>
      <c r="I397" s="91"/>
      <c r="J397" s="92"/>
      <c r="K397" s="92"/>
      <c r="M397" s="50"/>
      <c r="N397" s="51"/>
      <c r="O397" s="51"/>
      <c r="P397" s="51"/>
      <c r="Q397" s="51"/>
      <c r="R397" s="51" t="str">
        <f t="shared" si="78"/>
        <v/>
      </c>
      <c r="S397" s="52" t="str">
        <f t="shared" si="79"/>
        <v/>
      </c>
      <c r="U397" s="50"/>
      <c r="V397" s="51"/>
      <c r="W397" s="51"/>
      <c r="X397" s="51"/>
      <c r="Y397" s="51"/>
      <c r="Z397" s="51" t="str">
        <f t="shared" si="80"/>
        <v/>
      </c>
      <c r="AA397" s="52" t="str">
        <f t="shared" si="81"/>
        <v/>
      </c>
      <c r="AC397" s="56"/>
      <c r="AD397" s="57"/>
      <c r="AE397" s="57"/>
      <c r="AF397" s="57"/>
      <c r="AG397" s="57"/>
      <c r="AH397" s="57" t="str">
        <f t="shared" si="82"/>
        <v/>
      </c>
      <c r="AI397" s="58" t="str">
        <f t="shared" si="83"/>
        <v/>
      </c>
      <c r="AK397" s="50"/>
      <c r="AL397" s="51"/>
      <c r="AM397" s="51"/>
      <c r="AN397" s="51"/>
      <c r="AO397" s="51"/>
      <c r="AP397" s="51" t="str">
        <f t="shared" si="84"/>
        <v/>
      </c>
      <c r="AQ397" s="60" t="str">
        <f t="shared" si="85"/>
        <v/>
      </c>
      <c r="AR397" s="52" t="str">
        <f t="shared" si="86"/>
        <v/>
      </c>
      <c r="AT397" s="50"/>
      <c r="AU397" s="51"/>
      <c r="AV397" s="51"/>
      <c r="AW397" s="51"/>
      <c r="AX397" s="51"/>
      <c r="AY397" s="51" t="str">
        <f t="shared" si="87"/>
        <v/>
      </c>
      <c r="AZ397" s="52" t="str">
        <f t="shared" si="88"/>
        <v/>
      </c>
      <c r="BB397" s="64"/>
      <c r="BC397" s="65"/>
      <c r="BD397" s="65"/>
      <c r="BE397" s="65"/>
      <c r="BF397" s="65"/>
      <c r="BG397" s="65" t="str">
        <f t="shared" si="89"/>
        <v/>
      </c>
      <c r="BH397" s="66" t="str">
        <f t="shared" si="90"/>
        <v/>
      </c>
    </row>
    <row r="398" spans="2:60" ht="15.5" x14ac:dyDescent="0.35">
      <c r="B398" s="67"/>
      <c r="C398" s="89"/>
      <c r="D398" s="84"/>
      <c r="E398" s="84"/>
      <c r="F398" s="84"/>
      <c r="G398" s="89"/>
      <c r="H398" s="89"/>
      <c r="I398" s="89"/>
      <c r="J398" s="90"/>
      <c r="K398" s="90"/>
      <c r="M398" s="68"/>
      <c r="N398" s="69"/>
      <c r="O398" s="69"/>
      <c r="P398" s="69"/>
      <c r="Q398" s="69"/>
      <c r="R398" s="69" t="str">
        <f t="shared" si="78"/>
        <v/>
      </c>
      <c r="S398" s="70" t="str">
        <f t="shared" si="79"/>
        <v/>
      </c>
      <c r="U398" s="68"/>
      <c r="V398" s="69"/>
      <c r="W398" s="69"/>
      <c r="X398" s="69"/>
      <c r="Y398" s="69"/>
      <c r="Z398" s="69" t="str">
        <f t="shared" si="80"/>
        <v/>
      </c>
      <c r="AA398" s="70" t="str">
        <f t="shared" si="81"/>
        <v/>
      </c>
      <c r="AC398" s="71"/>
      <c r="AD398" s="72"/>
      <c r="AE398" s="72"/>
      <c r="AF398" s="72"/>
      <c r="AG398" s="72"/>
      <c r="AH398" s="72" t="str">
        <f t="shared" si="82"/>
        <v/>
      </c>
      <c r="AI398" s="73" t="str">
        <f t="shared" si="83"/>
        <v/>
      </c>
      <c r="AK398" s="68"/>
      <c r="AL398" s="69"/>
      <c r="AM398" s="69"/>
      <c r="AN398" s="69"/>
      <c r="AO398" s="69"/>
      <c r="AP398" s="69" t="str">
        <f t="shared" si="84"/>
        <v/>
      </c>
      <c r="AQ398" s="74" t="str">
        <f t="shared" si="85"/>
        <v/>
      </c>
      <c r="AR398" s="70" t="str">
        <f t="shared" si="86"/>
        <v/>
      </c>
      <c r="AT398" s="68"/>
      <c r="AU398" s="69"/>
      <c r="AV398" s="69"/>
      <c r="AW398" s="69"/>
      <c r="AX398" s="69"/>
      <c r="AY398" s="69" t="str">
        <f t="shared" si="87"/>
        <v/>
      </c>
      <c r="AZ398" s="70" t="str">
        <f t="shared" si="88"/>
        <v/>
      </c>
      <c r="BB398" s="75"/>
      <c r="BC398" s="76"/>
      <c r="BD398" s="76"/>
      <c r="BE398" s="76"/>
      <c r="BF398" s="76"/>
      <c r="BG398" s="76" t="str">
        <f t="shared" si="89"/>
        <v/>
      </c>
      <c r="BH398" s="77" t="str">
        <f t="shared" si="90"/>
        <v/>
      </c>
    </row>
    <row r="399" spans="2:60" ht="15.5" x14ac:dyDescent="0.35">
      <c r="B399" s="46"/>
      <c r="C399" s="91"/>
      <c r="D399" s="85"/>
      <c r="E399" s="85"/>
      <c r="F399" s="85"/>
      <c r="G399" s="91"/>
      <c r="H399" s="91"/>
      <c r="I399" s="91"/>
      <c r="J399" s="92"/>
      <c r="K399" s="92"/>
      <c r="M399" s="50"/>
      <c r="N399" s="51"/>
      <c r="O399" s="51"/>
      <c r="P399" s="51"/>
      <c r="Q399" s="51"/>
      <c r="R399" s="51" t="str">
        <f t="shared" si="78"/>
        <v/>
      </c>
      <c r="S399" s="52" t="str">
        <f t="shared" si="79"/>
        <v/>
      </c>
      <c r="U399" s="50"/>
      <c r="V399" s="51"/>
      <c r="W399" s="51"/>
      <c r="X399" s="51"/>
      <c r="Y399" s="51"/>
      <c r="Z399" s="51" t="str">
        <f t="shared" si="80"/>
        <v/>
      </c>
      <c r="AA399" s="52" t="str">
        <f t="shared" si="81"/>
        <v/>
      </c>
      <c r="AC399" s="56"/>
      <c r="AD399" s="57"/>
      <c r="AE399" s="57"/>
      <c r="AF399" s="57"/>
      <c r="AG399" s="57"/>
      <c r="AH399" s="57" t="str">
        <f t="shared" si="82"/>
        <v/>
      </c>
      <c r="AI399" s="58" t="str">
        <f t="shared" si="83"/>
        <v/>
      </c>
      <c r="AK399" s="50"/>
      <c r="AL399" s="51"/>
      <c r="AM399" s="51"/>
      <c r="AN399" s="51"/>
      <c r="AO399" s="51"/>
      <c r="AP399" s="51" t="str">
        <f t="shared" si="84"/>
        <v/>
      </c>
      <c r="AQ399" s="60" t="str">
        <f t="shared" si="85"/>
        <v/>
      </c>
      <c r="AR399" s="52" t="str">
        <f t="shared" si="86"/>
        <v/>
      </c>
      <c r="AT399" s="50"/>
      <c r="AU399" s="51"/>
      <c r="AV399" s="51"/>
      <c r="AW399" s="51"/>
      <c r="AX399" s="51"/>
      <c r="AY399" s="51" t="str">
        <f t="shared" si="87"/>
        <v/>
      </c>
      <c r="AZ399" s="52" t="str">
        <f t="shared" si="88"/>
        <v/>
      </c>
      <c r="BB399" s="64"/>
      <c r="BC399" s="65"/>
      <c r="BD399" s="65"/>
      <c r="BE399" s="65"/>
      <c r="BF399" s="65"/>
      <c r="BG399" s="65" t="str">
        <f t="shared" si="89"/>
        <v/>
      </c>
      <c r="BH399" s="66" t="str">
        <f t="shared" si="90"/>
        <v/>
      </c>
    </row>
    <row r="400" spans="2:60" ht="15.5" x14ac:dyDescent="0.35">
      <c r="B400" s="67"/>
      <c r="C400" s="89"/>
      <c r="D400" s="84"/>
      <c r="E400" s="84"/>
      <c r="F400" s="84"/>
      <c r="G400" s="89"/>
      <c r="H400" s="89"/>
      <c r="I400" s="89"/>
      <c r="J400" s="90"/>
      <c r="K400" s="90"/>
      <c r="M400" s="68"/>
      <c r="N400" s="69"/>
      <c r="O400" s="69"/>
      <c r="P400" s="69"/>
      <c r="Q400" s="69"/>
      <c r="R400" s="69" t="str">
        <f t="shared" si="78"/>
        <v/>
      </c>
      <c r="S400" s="70" t="str">
        <f t="shared" si="79"/>
        <v/>
      </c>
      <c r="U400" s="68"/>
      <c r="V400" s="69"/>
      <c r="W400" s="69"/>
      <c r="X400" s="69"/>
      <c r="Y400" s="69"/>
      <c r="Z400" s="69" t="str">
        <f t="shared" si="80"/>
        <v/>
      </c>
      <c r="AA400" s="70" t="str">
        <f t="shared" si="81"/>
        <v/>
      </c>
      <c r="AC400" s="71"/>
      <c r="AD400" s="72"/>
      <c r="AE400" s="72"/>
      <c r="AF400" s="72"/>
      <c r="AG400" s="72"/>
      <c r="AH400" s="72" t="str">
        <f t="shared" si="82"/>
        <v/>
      </c>
      <c r="AI400" s="73" t="str">
        <f t="shared" si="83"/>
        <v/>
      </c>
      <c r="AK400" s="68"/>
      <c r="AL400" s="69"/>
      <c r="AM400" s="69"/>
      <c r="AN400" s="69"/>
      <c r="AO400" s="69"/>
      <c r="AP400" s="69" t="str">
        <f t="shared" si="84"/>
        <v/>
      </c>
      <c r="AQ400" s="74" t="str">
        <f t="shared" si="85"/>
        <v/>
      </c>
      <c r="AR400" s="70" t="str">
        <f t="shared" si="86"/>
        <v/>
      </c>
      <c r="AT400" s="68"/>
      <c r="AU400" s="69"/>
      <c r="AV400" s="69"/>
      <c r="AW400" s="69"/>
      <c r="AX400" s="69"/>
      <c r="AY400" s="69" t="str">
        <f t="shared" si="87"/>
        <v/>
      </c>
      <c r="AZ400" s="70" t="str">
        <f t="shared" si="88"/>
        <v/>
      </c>
      <c r="BB400" s="75"/>
      <c r="BC400" s="76"/>
      <c r="BD400" s="76"/>
      <c r="BE400" s="76"/>
      <c r="BF400" s="76"/>
      <c r="BG400" s="76" t="str">
        <f t="shared" si="89"/>
        <v/>
      </c>
      <c r="BH400" s="77" t="str">
        <f t="shared" si="90"/>
        <v/>
      </c>
    </row>
    <row r="401" spans="2:60" ht="15.5" x14ac:dyDescent="0.35">
      <c r="B401" s="46"/>
      <c r="C401" s="91"/>
      <c r="D401" s="85"/>
      <c r="E401" s="85"/>
      <c r="F401" s="85"/>
      <c r="G401" s="91"/>
      <c r="H401" s="91"/>
      <c r="I401" s="91"/>
      <c r="J401" s="92"/>
      <c r="K401" s="92"/>
      <c r="M401" s="50"/>
      <c r="N401" s="51"/>
      <c r="O401" s="51"/>
      <c r="P401" s="51"/>
      <c r="Q401" s="51"/>
      <c r="R401" s="51" t="str">
        <f t="shared" si="78"/>
        <v/>
      </c>
      <c r="S401" s="52" t="str">
        <f t="shared" si="79"/>
        <v/>
      </c>
      <c r="U401" s="50"/>
      <c r="V401" s="51"/>
      <c r="W401" s="51"/>
      <c r="X401" s="51"/>
      <c r="Y401" s="51"/>
      <c r="Z401" s="51" t="str">
        <f t="shared" si="80"/>
        <v/>
      </c>
      <c r="AA401" s="52" t="str">
        <f t="shared" si="81"/>
        <v/>
      </c>
      <c r="AC401" s="56"/>
      <c r="AD401" s="57"/>
      <c r="AE401" s="57"/>
      <c r="AF401" s="57"/>
      <c r="AG401" s="57"/>
      <c r="AH401" s="57" t="str">
        <f t="shared" si="82"/>
        <v/>
      </c>
      <c r="AI401" s="58" t="str">
        <f t="shared" si="83"/>
        <v/>
      </c>
      <c r="AK401" s="50"/>
      <c r="AL401" s="51"/>
      <c r="AM401" s="51"/>
      <c r="AN401" s="51"/>
      <c r="AO401" s="51"/>
      <c r="AP401" s="51" t="str">
        <f t="shared" si="84"/>
        <v/>
      </c>
      <c r="AQ401" s="60" t="str">
        <f t="shared" si="85"/>
        <v/>
      </c>
      <c r="AR401" s="52" t="str">
        <f t="shared" si="86"/>
        <v/>
      </c>
      <c r="AT401" s="50"/>
      <c r="AU401" s="51"/>
      <c r="AV401" s="51"/>
      <c r="AW401" s="51"/>
      <c r="AX401" s="51"/>
      <c r="AY401" s="51" t="str">
        <f t="shared" si="87"/>
        <v/>
      </c>
      <c r="AZ401" s="52" t="str">
        <f t="shared" si="88"/>
        <v/>
      </c>
      <c r="BB401" s="64"/>
      <c r="BC401" s="65"/>
      <c r="BD401" s="65"/>
      <c r="BE401" s="65"/>
      <c r="BF401" s="65"/>
      <c r="BG401" s="65" t="str">
        <f t="shared" si="89"/>
        <v/>
      </c>
      <c r="BH401" s="66" t="str">
        <f t="shared" si="90"/>
        <v/>
      </c>
    </row>
    <row r="402" spans="2:60" ht="15.5" x14ac:dyDescent="0.35">
      <c r="B402" s="67"/>
      <c r="C402" s="89"/>
      <c r="D402" s="84"/>
      <c r="E402" s="84"/>
      <c r="F402" s="84"/>
      <c r="G402" s="89"/>
      <c r="H402" s="89"/>
      <c r="I402" s="89"/>
      <c r="J402" s="90"/>
      <c r="K402" s="90"/>
      <c r="M402" s="68"/>
      <c r="N402" s="69"/>
      <c r="O402" s="69"/>
      <c r="P402" s="69"/>
      <c r="Q402" s="69"/>
      <c r="R402" s="69" t="str">
        <f t="shared" si="78"/>
        <v/>
      </c>
      <c r="S402" s="70" t="str">
        <f t="shared" si="79"/>
        <v/>
      </c>
      <c r="U402" s="68"/>
      <c r="V402" s="69"/>
      <c r="W402" s="69"/>
      <c r="X402" s="69"/>
      <c r="Y402" s="69"/>
      <c r="Z402" s="69" t="str">
        <f t="shared" si="80"/>
        <v/>
      </c>
      <c r="AA402" s="70" t="str">
        <f t="shared" si="81"/>
        <v/>
      </c>
      <c r="AC402" s="71"/>
      <c r="AD402" s="72"/>
      <c r="AE402" s="72"/>
      <c r="AF402" s="72"/>
      <c r="AG402" s="72"/>
      <c r="AH402" s="72" t="str">
        <f t="shared" si="82"/>
        <v/>
      </c>
      <c r="AI402" s="73" t="str">
        <f t="shared" si="83"/>
        <v/>
      </c>
      <c r="AK402" s="68"/>
      <c r="AL402" s="69"/>
      <c r="AM402" s="69"/>
      <c r="AN402" s="69"/>
      <c r="AO402" s="69"/>
      <c r="AP402" s="69" t="str">
        <f t="shared" si="84"/>
        <v/>
      </c>
      <c r="AQ402" s="74" t="str">
        <f t="shared" si="85"/>
        <v/>
      </c>
      <c r="AR402" s="70" t="str">
        <f t="shared" si="86"/>
        <v/>
      </c>
      <c r="AT402" s="68"/>
      <c r="AU402" s="69"/>
      <c r="AV402" s="69"/>
      <c r="AW402" s="69"/>
      <c r="AX402" s="69"/>
      <c r="AY402" s="69" t="str">
        <f t="shared" si="87"/>
        <v/>
      </c>
      <c r="AZ402" s="70" t="str">
        <f t="shared" si="88"/>
        <v/>
      </c>
      <c r="BB402" s="75"/>
      <c r="BC402" s="76"/>
      <c r="BD402" s="76"/>
      <c r="BE402" s="76"/>
      <c r="BF402" s="76"/>
      <c r="BG402" s="76" t="str">
        <f t="shared" si="89"/>
        <v/>
      </c>
      <c r="BH402" s="77" t="str">
        <f t="shared" si="90"/>
        <v/>
      </c>
    </row>
    <row r="403" spans="2:60" ht="15.5" x14ac:dyDescent="0.35">
      <c r="B403" s="46"/>
      <c r="C403" s="91"/>
      <c r="D403" s="85"/>
      <c r="E403" s="85"/>
      <c r="F403" s="85"/>
      <c r="G403" s="91"/>
      <c r="H403" s="91"/>
      <c r="I403" s="91"/>
      <c r="J403" s="92"/>
      <c r="K403" s="92"/>
      <c r="M403" s="50"/>
      <c r="N403" s="51"/>
      <c r="O403" s="51"/>
      <c r="P403" s="51"/>
      <c r="Q403" s="51"/>
      <c r="R403" s="51" t="str">
        <f t="shared" si="78"/>
        <v/>
      </c>
      <c r="S403" s="52" t="str">
        <f t="shared" si="79"/>
        <v/>
      </c>
      <c r="U403" s="50"/>
      <c r="V403" s="51"/>
      <c r="W403" s="51"/>
      <c r="X403" s="51"/>
      <c r="Y403" s="51"/>
      <c r="Z403" s="51" t="str">
        <f t="shared" si="80"/>
        <v/>
      </c>
      <c r="AA403" s="52" t="str">
        <f t="shared" si="81"/>
        <v/>
      </c>
      <c r="AC403" s="56"/>
      <c r="AD403" s="57"/>
      <c r="AE403" s="57"/>
      <c r="AF403" s="57"/>
      <c r="AG403" s="57"/>
      <c r="AH403" s="57" t="str">
        <f t="shared" si="82"/>
        <v/>
      </c>
      <c r="AI403" s="58" t="str">
        <f t="shared" si="83"/>
        <v/>
      </c>
      <c r="AK403" s="50"/>
      <c r="AL403" s="51"/>
      <c r="AM403" s="51"/>
      <c r="AN403" s="51"/>
      <c r="AO403" s="51"/>
      <c r="AP403" s="51" t="str">
        <f t="shared" si="84"/>
        <v/>
      </c>
      <c r="AQ403" s="60" t="str">
        <f t="shared" si="85"/>
        <v/>
      </c>
      <c r="AR403" s="52" t="str">
        <f t="shared" si="86"/>
        <v/>
      </c>
      <c r="AT403" s="50"/>
      <c r="AU403" s="51"/>
      <c r="AV403" s="51"/>
      <c r="AW403" s="51"/>
      <c r="AX403" s="51"/>
      <c r="AY403" s="51" t="str">
        <f t="shared" si="87"/>
        <v/>
      </c>
      <c r="AZ403" s="52" t="str">
        <f t="shared" si="88"/>
        <v/>
      </c>
      <c r="BB403" s="64"/>
      <c r="BC403" s="65"/>
      <c r="BD403" s="65"/>
      <c r="BE403" s="65"/>
      <c r="BF403" s="65"/>
      <c r="BG403" s="65" t="str">
        <f t="shared" si="89"/>
        <v/>
      </c>
      <c r="BH403" s="66" t="str">
        <f t="shared" si="90"/>
        <v/>
      </c>
    </row>
    <row r="404" spans="2:60" ht="15.5" x14ac:dyDescent="0.35">
      <c r="B404" s="67"/>
      <c r="C404" s="89"/>
      <c r="D404" s="84"/>
      <c r="E404" s="84"/>
      <c r="F404" s="84"/>
      <c r="G404" s="89"/>
      <c r="H404" s="89"/>
      <c r="I404" s="89"/>
      <c r="J404" s="90"/>
      <c r="K404" s="90"/>
      <c r="M404" s="68"/>
      <c r="N404" s="69"/>
      <c r="O404" s="69"/>
      <c r="P404" s="69"/>
      <c r="Q404" s="69"/>
      <c r="R404" s="69" t="str">
        <f t="shared" si="78"/>
        <v/>
      </c>
      <c r="S404" s="70" t="str">
        <f t="shared" si="79"/>
        <v/>
      </c>
      <c r="U404" s="68"/>
      <c r="V404" s="69"/>
      <c r="W404" s="69"/>
      <c r="X404" s="69"/>
      <c r="Y404" s="69"/>
      <c r="Z404" s="69" t="str">
        <f t="shared" si="80"/>
        <v/>
      </c>
      <c r="AA404" s="70" t="str">
        <f t="shared" si="81"/>
        <v/>
      </c>
      <c r="AC404" s="71"/>
      <c r="AD404" s="72"/>
      <c r="AE404" s="72"/>
      <c r="AF404" s="72"/>
      <c r="AG404" s="72"/>
      <c r="AH404" s="72" t="str">
        <f t="shared" si="82"/>
        <v/>
      </c>
      <c r="AI404" s="73" t="str">
        <f t="shared" si="83"/>
        <v/>
      </c>
      <c r="AK404" s="68"/>
      <c r="AL404" s="69"/>
      <c r="AM404" s="69"/>
      <c r="AN404" s="69"/>
      <c r="AO404" s="69"/>
      <c r="AP404" s="69" t="str">
        <f t="shared" si="84"/>
        <v/>
      </c>
      <c r="AQ404" s="74" t="str">
        <f t="shared" si="85"/>
        <v/>
      </c>
      <c r="AR404" s="70" t="str">
        <f t="shared" si="86"/>
        <v/>
      </c>
      <c r="AT404" s="68"/>
      <c r="AU404" s="69"/>
      <c r="AV404" s="69"/>
      <c r="AW404" s="69"/>
      <c r="AX404" s="69"/>
      <c r="AY404" s="69" t="str">
        <f t="shared" si="87"/>
        <v/>
      </c>
      <c r="AZ404" s="70" t="str">
        <f t="shared" si="88"/>
        <v/>
      </c>
      <c r="BB404" s="75"/>
      <c r="BC404" s="76"/>
      <c r="BD404" s="76"/>
      <c r="BE404" s="76"/>
      <c r="BF404" s="76"/>
      <c r="BG404" s="76" t="str">
        <f t="shared" si="89"/>
        <v/>
      </c>
      <c r="BH404" s="77" t="str">
        <f t="shared" si="90"/>
        <v/>
      </c>
    </row>
    <row r="405" spans="2:60" ht="15.5" x14ac:dyDescent="0.35">
      <c r="B405" s="46"/>
      <c r="C405" s="91"/>
      <c r="D405" s="85"/>
      <c r="E405" s="85"/>
      <c r="F405" s="85"/>
      <c r="G405" s="91"/>
      <c r="H405" s="91"/>
      <c r="I405" s="91"/>
      <c r="J405" s="92"/>
      <c r="K405" s="92"/>
      <c r="M405" s="50"/>
      <c r="N405" s="51"/>
      <c r="O405" s="51"/>
      <c r="P405" s="51"/>
      <c r="Q405" s="51"/>
      <c r="R405" s="51" t="str">
        <f t="shared" si="78"/>
        <v/>
      </c>
      <c r="S405" s="52" t="str">
        <f t="shared" si="79"/>
        <v/>
      </c>
      <c r="U405" s="50"/>
      <c r="V405" s="51"/>
      <c r="W405" s="51"/>
      <c r="X405" s="51"/>
      <c r="Y405" s="51"/>
      <c r="Z405" s="51" t="str">
        <f t="shared" si="80"/>
        <v/>
      </c>
      <c r="AA405" s="52" t="str">
        <f t="shared" si="81"/>
        <v/>
      </c>
      <c r="AC405" s="56"/>
      <c r="AD405" s="57"/>
      <c r="AE405" s="57"/>
      <c r="AF405" s="57"/>
      <c r="AG405" s="57"/>
      <c r="AH405" s="57" t="str">
        <f t="shared" si="82"/>
        <v/>
      </c>
      <c r="AI405" s="58" t="str">
        <f t="shared" si="83"/>
        <v/>
      </c>
      <c r="AK405" s="50"/>
      <c r="AL405" s="51"/>
      <c r="AM405" s="51"/>
      <c r="AN405" s="51"/>
      <c r="AO405" s="51"/>
      <c r="AP405" s="51" t="str">
        <f t="shared" si="84"/>
        <v/>
      </c>
      <c r="AQ405" s="60" t="str">
        <f t="shared" si="85"/>
        <v/>
      </c>
      <c r="AR405" s="52" t="str">
        <f t="shared" si="86"/>
        <v/>
      </c>
      <c r="AT405" s="50"/>
      <c r="AU405" s="51"/>
      <c r="AV405" s="51"/>
      <c r="AW405" s="51"/>
      <c r="AX405" s="51"/>
      <c r="AY405" s="51" t="str">
        <f t="shared" si="87"/>
        <v/>
      </c>
      <c r="AZ405" s="52" t="str">
        <f t="shared" si="88"/>
        <v/>
      </c>
      <c r="BB405" s="64"/>
      <c r="BC405" s="65"/>
      <c r="BD405" s="65"/>
      <c r="BE405" s="65"/>
      <c r="BF405" s="65"/>
      <c r="BG405" s="65" t="str">
        <f t="shared" si="89"/>
        <v/>
      </c>
      <c r="BH405" s="66" t="str">
        <f t="shared" si="90"/>
        <v/>
      </c>
    </row>
    <row r="406" spans="2:60" ht="15.5" x14ac:dyDescent="0.35">
      <c r="B406" s="67"/>
      <c r="C406" s="89"/>
      <c r="D406" s="84"/>
      <c r="E406" s="84"/>
      <c r="F406" s="84"/>
      <c r="G406" s="89"/>
      <c r="H406" s="89"/>
      <c r="I406" s="89"/>
      <c r="J406" s="90"/>
      <c r="K406" s="90"/>
      <c r="M406" s="68"/>
      <c r="N406" s="69"/>
      <c r="O406" s="69"/>
      <c r="P406" s="69"/>
      <c r="Q406" s="69"/>
      <c r="R406" s="69" t="str">
        <f t="shared" si="78"/>
        <v/>
      </c>
      <c r="S406" s="70" t="str">
        <f t="shared" si="79"/>
        <v/>
      </c>
      <c r="U406" s="68"/>
      <c r="V406" s="69"/>
      <c r="W406" s="69"/>
      <c r="X406" s="69"/>
      <c r="Y406" s="69"/>
      <c r="Z406" s="69" t="str">
        <f t="shared" si="80"/>
        <v/>
      </c>
      <c r="AA406" s="70" t="str">
        <f t="shared" si="81"/>
        <v/>
      </c>
      <c r="AC406" s="71"/>
      <c r="AD406" s="72"/>
      <c r="AE406" s="72"/>
      <c r="AF406" s="72"/>
      <c r="AG406" s="72"/>
      <c r="AH406" s="72" t="str">
        <f t="shared" si="82"/>
        <v/>
      </c>
      <c r="AI406" s="73" t="str">
        <f t="shared" si="83"/>
        <v/>
      </c>
      <c r="AK406" s="68"/>
      <c r="AL406" s="69"/>
      <c r="AM406" s="69"/>
      <c r="AN406" s="69"/>
      <c r="AO406" s="69"/>
      <c r="AP406" s="69" t="str">
        <f t="shared" si="84"/>
        <v/>
      </c>
      <c r="AQ406" s="74" t="str">
        <f t="shared" si="85"/>
        <v/>
      </c>
      <c r="AR406" s="70" t="str">
        <f t="shared" si="86"/>
        <v/>
      </c>
      <c r="AT406" s="68"/>
      <c r="AU406" s="69"/>
      <c r="AV406" s="69"/>
      <c r="AW406" s="69"/>
      <c r="AX406" s="69"/>
      <c r="AY406" s="69" t="str">
        <f t="shared" si="87"/>
        <v/>
      </c>
      <c r="AZ406" s="70" t="str">
        <f t="shared" si="88"/>
        <v/>
      </c>
      <c r="BB406" s="75"/>
      <c r="BC406" s="76"/>
      <c r="BD406" s="76"/>
      <c r="BE406" s="76"/>
      <c r="BF406" s="76"/>
      <c r="BG406" s="76" t="str">
        <f t="shared" si="89"/>
        <v/>
      </c>
      <c r="BH406" s="77" t="str">
        <f t="shared" si="90"/>
        <v/>
      </c>
    </row>
    <row r="407" spans="2:60" ht="15.5" x14ac:dyDescent="0.35">
      <c r="B407" s="46"/>
      <c r="C407" s="91"/>
      <c r="D407" s="85"/>
      <c r="E407" s="85"/>
      <c r="F407" s="85"/>
      <c r="G407" s="91"/>
      <c r="H407" s="91"/>
      <c r="I407" s="91"/>
      <c r="J407" s="92"/>
      <c r="K407" s="92"/>
      <c r="M407" s="50"/>
      <c r="N407" s="51"/>
      <c r="O407" s="51"/>
      <c r="P407" s="51"/>
      <c r="Q407" s="51"/>
      <c r="R407" s="51" t="str">
        <f t="shared" si="78"/>
        <v/>
      </c>
      <c r="S407" s="52" t="str">
        <f t="shared" si="79"/>
        <v/>
      </c>
      <c r="U407" s="50"/>
      <c r="V407" s="51"/>
      <c r="W407" s="51"/>
      <c r="X407" s="51"/>
      <c r="Y407" s="51"/>
      <c r="Z407" s="51" t="str">
        <f t="shared" si="80"/>
        <v/>
      </c>
      <c r="AA407" s="52" t="str">
        <f t="shared" si="81"/>
        <v/>
      </c>
      <c r="AC407" s="56"/>
      <c r="AD407" s="57"/>
      <c r="AE407" s="57"/>
      <c r="AF407" s="57"/>
      <c r="AG407" s="57"/>
      <c r="AH407" s="57" t="str">
        <f t="shared" si="82"/>
        <v/>
      </c>
      <c r="AI407" s="58" t="str">
        <f t="shared" si="83"/>
        <v/>
      </c>
      <c r="AK407" s="50"/>
      <c r="AL407" s="51"/>
      <c r="AM407" s="51"/>
      <c r="AN407" s="51"/>
      <c r="AO407" s="51"/>
      <c r="AP407" s="51" t="str">
        <f t="shared" si="84"/>
        <v/>
      </c>
      <c r="AQ407" s="60" t="str">
        <f t="shared" si="85"/>
        <v/>
      </c>
      <c r="AR407" s="52" t="str">
        <f t="shared" si="86"/>
        <v/>
      </c>
      <c r="AT407" s="50"/>
      <c r="AU407" s="51"/>
      <c r="AV407" s="51"/>
      <c r="AW407" s="51"/>
      <c r="AX407" s="51"/>
      <c r="AY407" s="51" t="str">
        <f t="shared" si="87"/>
        <v/>
      </c>
      <c r="AZ407" s="52" t="str">
        <f t="shared" si="88"/>
        <v/>
      </c>
      <c r="BB407" s="64"/>
      <c r="BC407" s="65"/>
      <c r="BD407" s="65"/>
      <c r="BE407" s="65"/>
      <c r="BF407" s="65"/>
      <c r="BG407" s="65" t="str">
        <f t="shared" si="89"/>
        <v/>
      </c>
      <c r="BH407" s="66" t="str">
        <f t="shared" si="90"/>
        <v/>
      </c>
    </row>
    <row r="408" spans="2:60" ht="15.5" x14ac:dyDescent="0.35">
      <c r="B408" s="67"/>
      <c r="C408" s="89"/>
      <c r="D408" s="84"/>
      <c r="E408" s="84"/>
      <c r="F408" s="84"/>
      <c r="G408" s="89"/>
      <c r="H408" s="89"/>
      <c r="I408" s="89"/>
      <c r="J408" s="90"/>
      <c r="K408" s="90"/>
      <c r="M408" s="68"/>
      <c r="N408" s="69"/>
      <c r="O408" s="69"/>
      <c r="P408" s="69"/>
      <c r="Q408" s="69"/>
      <c r="R408" s="69" t="str">
        <f t="shared" si="78"/>
        <v/>
      </c>
      <c r="S408" s="70" t="str">
        <f t="shared" si="79"/>
        <v/>
      </c>
      <c r="U408" s="68"/>
      <c r="V408" s="69"/>
      <c r="W408" s="69"/>
      <c r="X408" s="69"/>
      <c r="Y408" s="69"/>
      <c r="Z408" s="69" t="str">
        <f t="shared" si="80"/>
        <v/>
      </c>
      <c r="AA408" s="70" t="str">
        <f t="shared" si="81"/>
        <v/>
      </c>
      <c r="AC408" s="71"/>
      <c r="AD408" s="72"/>
      <c r="AE408" s="72"/>
      <c r="AF408" s="72"/>
      <c r="AG408" s="72"/>
      <c r="AH408" s="72" t="str">
        <f t="shared" si="82"/>
        <v/>
      </c>
      <c r="AI408" s="73" t="str">
        <f t="shared" si="83"/>
        <v/>
      </c>
      <c r="AK408" s="68"/>
      <c r="AL408" s="69"/>
      <c r="AM408" s="69"/>
      <c r="AN408" s="69"/>
      <c r="AO408" s="69"/>
      <c r="AP408" s="69" t="str">
        <f t="shared" si="84"/>
        <v/>
      </c>
      <c r="AQ408" s="74" t="str">
        <f t="shared" si="85"/>
        <v/>
      </c>
      <c r="AR408" s="70" t="str">
        <f t="shared" si="86"/>
        <v/>
      </c>
      <c r="AT408" s="68"/>
      <c r="AU408" s="69"/>
      <c r="AV408" s="69"/>
      <c r="AW408" s="69"/>
      <c r="AX408" s="69"/>
      <c r="AY408" s="69" t="str">
        <f t="shared" si="87"/>
        <v/>
      </c>
      <c r="AZ408" s="70" t="str">
        <f t="shared" si="88"/>
        <v/>
      </c>
      <c r="BB408" s="75"/>
      <c r="BC408" s="76"/>
      <c r="BD408" s="76"/>
      <c r="BE408" s="76"/>
      <c r="BF408" s="76"/>
      <c r="BG408" s="76" t="str">
        <f t="shared" si="89"/>
        <v/>
      </c>
      <c r="BH408" s="77" t="str">
        <f t="shared" si="90"/>
        <v/>
      </c>
    </row>
    <row r="409" spans="2:60" ht="15.5" x14ac:dyDescent="0.35">
      <c r="B409" s="46"/>
      <c r="C409" s="91"/>
      <c r="D409" s="85"/>
      <c r="E409" s="85"/>
      <c r="F409" s="85"/>
      <c r="G409" s="91"/>
      <c r="H409" s="91"/>
      <c r="I409" s="91"/>
      <c r="J409" s="92"/>
      <c r="K409" s="92"/>
      <c r="M409" s="50"/>
      <c r="N409" s="51"/>
      <c r="O409" s="51"/>
      <c r="P409" s="51"/>
      <c r="Q409" s="51"/>
      <c r="R409" s="51" t="str">
        <f t="shared" si="78"/>
        <v/>
      </c>
      <c r="S409" s="52" t="str">
        <f t="shared" si="79"/>
        <v/>
      </c>
      <c r="U409" s="50"/>
      <c r="V409" s="51"/>
      <c r="W409" s="51"/>
      <c r="X409" s="51"/>
      <c r="Y409" s="51"/>
      <c r="Z409" s="51" t="str">
        <f t="shared" si="80"/>
        <v/>
      </c>
      <c r="AA409" s="52" t="str">
        <f t="shared" si="81"/>
        <v/>
      </c>
      <c r="AC409" s="56"/>
      <c r="AD409" s="57"/>
      <c r="AE409" s="57"/>
      <c r="AF409" s="57"/>
      <c r="AG409" s="57"/>
      <c r="AH409" s="57" t="str">
        <f t="shared" si="82"/>
        <v/>
      </c>
      <c r="AI409" s="58" t="str">
        <f t="shared" si="83"/>
        <v/>
      </c>
      <c r="AK409" s="50"/>
      <c r="AL409" s="51"/>
      <c r="AM409" s="51"/>
      <c r="AN409" s="51"/>
      <c r="AO409" s="51"/>
      <c r="AP409" s="51" t="str">
        <f t="shared" si="84"/>
        <v/>
      </c>
      <c r="AQ409" s="60" t="str">
        <f t="shared" si="85"/>
        <v/>
      </c>
      <c r="AR409" s="52" t="str">
        <f t="shared" si="86"/>
        <v/>
      </c>
      <c r="AT409" s="50"/>
      <c r="AU409" s="51"/>
      <c r="AV409" s="51"/>
      <c r="AW409" s="51"/>
      <c r="AX409" s="51"/>
      <c r="AY409" s="51" t="str">
        <f t="shared" si="87"/>
        <v/>
      </c>
      <c r="AZ409" s="52" t="str">
        <f t="shared" si="88"/>
        <v/>
      </c>
      <c r="BB409" s="64"/>
      <c r="BC409" s="65"/>
      <c r="BD409" s="65"/>
      <c r="BE409" s="65"/>
      <c r="BF409" s="65"/>
      <c r="BG409" s="65" t="str">
        <f t="shared" si="89"/>
        <v/>
      </c>
      <c r="BH409" s="66" t="str">
        <f t="shared" si="90"/>
        <v/>
      </c>
    </row>
    <row r="410" spans="2:60" ht="15.5" x14ac:dyDescent="0.35">
      <c r="B410" s="67"/>
      <c r="C410" s="89"/>
      <c r="D410" s="84"/>
      <c r="E410" s="84"/>
      <c r="F410" s="84"/>
      <c r="G410" s="89"/>
      <c r="H410" s="89"/>
      <c r="I410" s="89"/>
      <c r="J410" s="90"/>
      <c r="K410" s="90"/>
      <c r="M410" s="68"/>
      <c r="N410" s="69"/>
      <c r="O410" s="69"/>
      <c r="P410" s="69"/>
      <c r="Q410" s="69"/>
      <c r="R410" s="69" t="str">
        <f t="shared" si="78"/>
        <v/>
      </c>
      <c r="S410" s="70" t="str">
        <f t="shared" si="79"/>
        <v/>
      </c>
      <c r="U410" s="68"/>
      <c r="V410" s="69"/>
      <c r="W410" s="69"/>
      <c r="X410" s="69"/>
      <c r="Y410" s="69"/>
      <c r="Z410" s="69" t="str">
        <f t="shared" si="80"/>
        <v/>
      </c>
      <c r="AA410" s="70" t="str">
        <f t="shared" si="81"/>
        <v/>
      </c>
      <c r="AC410" s="71"/>
      <c r="AD410" s="72"/>
      <c r="AE410" s="72"/>
      <c r="AF410" s="72"/>
      <c r="AG410" s="72"/>
      <c r="AH410" s="72" t="str">
        <f t="shared" si="82"/>
        <v/>
      </c>
      <c r="AI410" s="73" t="str">
        <f t="shared" si="83"/>
        <v/>
      </c>
      <c r="AK410" s="68"/>
      <c r="AL410" s="69"/>
      <c r="AM410" s="69"/>
      <c r="AN410" s="69"/>
      <c r="AO410" s="69"/>
      <c r="AP410" s="69" t="str">
        <f t="shared" si="84"/>
        <v/>
      </c>
      <c r="AQ410" s="74" t="str">
        <f t="shared" si="85"/>
        <v/>
      </c>
      <c r="AR410" s="70" t="str">
        <f t="shared" si="86"/>
        <v/>
      </c>
      <c r="AT410" s="68"/>
      <c r="AU410" s="69"/>
      <c r="AV410" s="69"/>
      <c r="AW410" s="69"/>
      <c r="AX410" s="69"/>
      <c r="AY410" s="69" t="str">
        <f t="shared" si="87"/>
        <v/>
      </c>
      <c r="AZ410" s="70" t="str">
        <f t="shared" si="88"/>
        <v/>
      </c>
      <c r="BB410" s="75"/>
      <c r="BC410" s="76"/>
      <c r="BD410" s="76"/>
      <c r="BE410" s="76"/>
      <c r="BF410" s="76"/>
      <c r="BG410" s="76" t="str">
        <f t="shared" si="89"/>
        <v/>
      </c>
      <c r="BH410" s="77" t="str">
        <f t="shared" si="90"/>
        <v/>
      </c>
    </row>
    <row r="411" spans="2:60" ht="15.5" x14ac:dyDescent="0.35">
      <c r="B411" s="46"/>
      <c r="C411" s="91"/>
      <c r="D411" s="85"/>
      <c r="E411" s="85"/>
      <c r="F411" s="85"/>
      <c r="G411" s="91"/>
      <c r="H411" s="91"/>
      <c r="I411" s="91"/>
      <c r="J411" s="92"/>
      <c r="K411" s="92"/>
      <c r="M411" s="50"/>
      <c r="N411" s="51"/>
      <c r="O411" s="51"/>
      <c r="P411" s="51"/>
      <c r="Q411" s="51"/>
      <c r="R411" s="51" t="str">
        <f t="shared" si="78"/>
        <v/>
      </c>
      <c r="S411" s="52" t="str">
        <f t="shared" si="79"/>
        <v/>
      </c>
      <c r="U411" s="50"/>
      <c r="V411" s="51"/>
      <c r="W411" s="51"/>
      <c r="X411" s="51"/>
      <c r="Y411" s="51"/>
      <c r="Z411" s="51" t="str">
        <f t="shared" si="80"/>
        <v/>
      </c>
      <c r="AA411" s="52" t="str">
        <f t="shared" si="81"/>
        <v/>
      </c>
      <c r="AC411" s="56"/>
      <c r="AD411" s="57"/>
      <c r="AE411" s="57"/>
      <c r="AF411" s="57"/>
      <c r="AG411" s="57"/>
      <c r="AH411" s="57" t="str">
        <f t="shared" si="82"/>
        <v/>
      </c>
      <c r="AI411" s="58" t="str">
        <f t="shared" si="83"/>
        <v/>
      </c>
      <c r="AK411" s="50"/>
      <c r="AL411" s="51"/>
      <c r="AM411" s="51"/>
      <c r="AN411" s="51"/>
      <c r="AO411" s="51"/>
      <c r="AP411" s="51" t="str">
        <f t="shared" si="84"/>
        <v/>
      </c>
      <c r="AQ411" s="60" t="str">
        <f t="shared" si="85"/>
        <v/>
      </c>
      <c r="AR411" s="52" t="str">
        <f t="shared" si="86"/>
        <v/>
      </c>
      <c r="AT411" s="50"/>
      <c r="AU411" s="51"/>
      <c r="AV411" s="51"/>
      <c r="AW411" s="51"/>
      <c r="AX411" s="51"/>
      <c r="AY411" s="51" t="str">
        <f t="shared" si="87"/>
        <v/>
      </c>
      <c r="AZ411" s="52" t="str">
        <f t="shared" si="88"/>
        <v/>
      </c>
      <c r="BB411" s="64"/>
      <c r="BC411" s="65"/>
      <c r="BD411" s="65"/>
      <c r="BE411" s="65"/>
      <c r="BF411" s="65"/>
      <c r="BG411" s="65" t="str">
        <f t="shared" si="89"/>
        <v/>
      </c>
      <c r="BH411" s="66" t="str">
        <f t="shared" si="90"/>
        <v/>
      </c>
    </row>
    <row r="412" spans="2:60" ht="15.5" x14ac:dyDescent="0.35">
      <c r="B412" s="67"/>
      <c r="C412" s="89"/>
      <c r="D412" s="84"/>
      <c r="E412" s="84"/>
      <c r="F412" s="84"/>
      <c r="G412" s="89"/>
      <c r="H412" s="89"/>
      <c r="I412" s="89"/>
      <c r="J412" s="90"/>
      <c r="K412" s="90"/>
      <c r="M412" s="68"/>
      <c r="N412" s="69"/>
      <c r="O412" s="69"/>
      <c r="P412" s="69"/>
      <c r="Q412" s="69"/>
      <c r="R412" s="69" t="str">
        <f t="shared" si="78"/>
        <v/>
      </c>
      <c r="S412" s="70" t="str">
        <f t="shared" si="79"/>
        <v/>
      </c>
      <c r="U412" s="68"/>
      <c r="V412" s="69"/>
      <c r="W412" s="69"/>
      <c r="X412" s="69"/>
      <c r="Y412" s="69"/>
      <c r="Z412" s="69" t="str">
        <f t="shared" si="80"/>
        <v/>
      </c>
      <c r="AA412" s="70" t="str">
        <f t="shared" si="81"/>
        <v/>
      </c>
      <c r="AC412" s="71"/>
      <c r="AD412" s="72"/>
      <c r="AE412" s="72"/>
      <c r="AF412" s="72"/>
      <c r="AG412" s="72"/>
      <c r="AH412" s="72" t="str">
        <f t="shared" si="82"/>
        <v/>
      </c>
      <c r="AI412" s="73" t="str">
        <f t="shared" si="83"/>
        <v/>
      </c>
      <c r="AK412" s="68"/>
      <c r="AL412" s="69"/>
      <c r="AM412" s="69"/>
      <c r="AN412" s="69"/>
      <c r="AO412" s="69"/>
      <c r="AP412" s="69" t="str">
        <f t="shared" si="84"/>
        <v/>
      </c>
      <c r="AQ412" s="74" t="str">
        <f t="shared" si="85"/>
        <v/>
      </c>
      <c r="AR412" s="70" t="str">
        <f t="shared" si="86"/>
        <v/>
      </c>
      <c r="AT412" s="68"/>
      <c r="AU412" s="69"/>
      <c r="AV412" s="69"/>
      <c r="AW412" s="69"/>
      <c r="AX412" s="69"/>
      <c r="AY412" s="69" t="str">
        <f t="shared" si="87"/>
        <v/>
      </c>
      <c r="AZ412" s="70" t="str">
        <f t="shared" si="88"/>
        <v/>
      </c>
      <c r="BB412" s="75"/>
      <c r="BC412" s="76"/>
      <c r="BD412" s="76"/>
      <c r="BE412" s="76"/>
      <c r="BF412" s="76"/>
      <c r="BG412" s="76" t="str">
        <f t="shared" si="89"/>
        <v/>
      </c>
      <c r="BH412" s="77" t="str">
        <f t="shared" si="90"/>
        <v/>
      </c>
    </row>
    <row r="413" spans="2:60" ht="15.5" x14ac:dyDescent="0.35">
      <c r="B413" s="46"/>
      <c r="C413" s="91"/>
      <c r="D413" s="85"/>
      <c r="E413" s="85"/>
      <c r="F413" s="85"/>
      <c r="G413" s="91"/>
      <c r="H413" s="91"/>
      <c r="I413" s="91"/>
      <c r="J413" s="92"/>
      <c r="K413" s="92"/>
      <c r="M413" s="50"/>
      <c r="N413" s="51"/>
      <c r="O413" s="51"/>
      <c r="P413" s="51"/>
      <c r="Q413" s="51"/>
      <c r="R413" s="51" t="str">
        <f t="shared" si="78"/>
        <v/>
      </c>
      <c r="S413" s="52" t="str">
        <f t="shared" si="79"/>
        <v/>
      </c>
      <c r="U413" s="50"/>
      <c r="V413" s="51"/>
      <c r="W413" s="51"/>
      <c r="X413" s="51"/>
      <c r="Y413" s="51"/>
      <c r="Z413" s="51" t="str">
        <f t="shared" si="80"/>
        <v/>
      </c>
      <c r="AA413" s="52" t="str">
        <f t="shared" si="81"/>
        <v/>
      </c>
      <c r="AC413" s="56"/>
      <c r="AD413" s="57"/>
      <c r="AE413" s="57"/>
      <c r="AF413" s="57"/>
      <c r="AG413" s="57"/>
      <c r="AH413" s="57" t="str">
        <f t="shared" si="82"/>
        <v/>
      </c>
      <c r="AI413" s="58" t="str">
        <f t="shared" si="83"/>
        <v/>
      </c>
      <c r="AK413" s="50"/>
      <c r="AL413" s="51"/>
      <c r="AM413" s="51"/>
      <c r="AN413" s="51"/>
      <c r="AO413" s="51"/>
      <c r="AP413" s="51" t="str">
        <f t="shared" si="84"/>
        <v/>
      </c>
      <c r="AQ413" s="60" t="str">
        <f t="shared" si="85"/>
        <v/>
      </c>
      <c r="AR413" s="52" t="str">
        <f t="shared" si="86"/>
        <v/>
      </c>
      <c r="AT413" s="50"/>
      <c r="AU413" s="51"/>
      <c r="AV413" s="51"/>
      <c r="AW413" s="51"/>
      <c r="AX413" s="51"/>
      <c r="AY413" s="51" t="str">
        <f t="shared" si="87"/>
        <v/>
      </c>
      <c r="AZ413" s="52" t="str">
        <f t="shared" si="88"/>
        <v/>
      </c>
      <c r="BB413" s="64"/>
      <c r="BC413" s="65"/>
      <c r="BD413" s="65"/>
      <c r="BE413" s="65"/>
      <c r="BF413" s="65"/>
      <c r="BG413" s="65" t="str">
        <f t="shared" si="89"/>
        <v/>
      </c>
      <c r="BH413" s="66" t="str">
        <f t="shared" si="90"/>
        <v/>
      </c>
    </row>
    <row r="414" spans="2:60" ht="15.5" x14ac:dyDescent="0.35">
      <c r="B414" s="67"/>
      <c r="C414" s="89"/>
      <c r="D414" s="84"/>
      <c r="E414" s="84"/>
      <c r="F414" s="84"/>
      <c r="G414" s="89"/>
      <c r="H414" s="89"/>
      <c r="I414" s="89"/>
      <c r="J414" s="90"/>
      <c r="K414" s="90"/>
      <c r="M414" s="68"/>
      <c r="N414" s="69"/>
      <c r="O414" s="69"/>
      <c r="P414" s="69"/>
      <c r="Q414" s="69"/>
      <c r="R414" s="69" t="str">
        <f t="shared" si="78"/>
        <v/>
      </c>
      <c r="S414" s="70" t="str">
        <f t="shared" si="79"/>
        <v/>
      </c>
      <c r="U414" s="68"/>
      <c r="V414" s="69"/>
      <c r="W414" s="69"/>
      <c r="X414" s="69"/>
      <c r="Y414" s="69"/>
      <c r="Z414" s="69" t="str">
        <f t="shared" si="80"/>
        <v/>
      </c>
      <c r="AA414" s="70" t="str">
        <f t="shared" si="81"/>
        <v/>
      </c>
      <c r="AC414" s="71"/>
      <c r="AD414" s="72"/>
      <c r="AE414" s="72"/>
      <c r="AF414" s="72"/>
      <c r="AG414" s="72"/>
      <c r="AH414" s="72" t="str">
        <f t="shared" si="82"/>
        <v/>
      </c>
      <c r="AI414" s="73" t="str">
        <f t="shared" si="83"/>
        <v/>
      </c>
      <c r="AK414" s="68"/>
      <c r="AL414" s="69"/>
      <c r="AM414" s="69"/>
      <c r="AN414" s="69"/>
      <c r="AO414" s="69"/>
      <c r="AP414" s="69" t="str">
        <f t="shared" si="84"/>
        <v/>
      </c>
      <c r="AQ414" s="74" t="str">
        <f t="shared" si="85"/>
        <v/>
      </c>
      <c r="AR414" s="70" t="str">
        <f t="shared" si="86"/>
        <v/>
      </c>
      <c r="AT414" s="68"/>
      <c r="AU414" s="69"/>
      <c r="AV414" s="69"/>
      <c r="AW414" s="69"/>
      <c r="AX414" s="69"/>
      <c r="AY414" s="69" t="str">
        <f t="shared" si="87"/>
        <v/>
      </c>
      <c r="AZ414" s="70" t="str">
        <f t="shared" si="88"/>
        <v/>
      </c>
      <c r="BB414" s="75"/>
      <c r="BC414" s="76"/>
      <c r="BD414" s="76"/>
      <c r="BE414" s="76"/>
      <c r="BF414" s="76"/>
      <c r="BG414" s="76" t="str">
        <f t="shared" si="89"/>
        <v/>
      </c>
      <c r="BH414" s="77" t="str">
        <f t="shared" si="90"/>
        <v/>
      </c>
    </row>
    <row r="415" spans="2:60" ht="15.5" x14ac:dyDescent="0.35">
      <c r="B415" s="46"/>
      <c r="C415" s="91"/>
      <c r="D415" s="85"/>
      <c r="E415" s="85"/>
      <c r="F415" s="85"/>
      <c r="G415" s="91"/>
      <c r="H415" s="91"/>
      <c r="I415" s="91"/>
      <c r="J415" s="96"/>
      <c r="K415" s="92"/>
      <c r="M415" s="50"/>
      <c r="N415" s="51"/>
      <c r="O415" s="51"/>
      <c r="P415" s="51"/>
      <c r="Q415" s="51"/>
      <c r="R415" s="51" t="str">
        <f t="shared" si="78"/>
        <v/>
      </c>
      <c r="S415" s="52" t="str">
        <f t="shared" si="79"/>
        <v/>
      </c>
      <c r="U415" s="50"/>
      <c r="V415" s="51"/>
      <c r="W415" s="51"/>
      <c r="X415" s="51"/>
      <c r="Y415" s="51"/>
      <c r="Z415" s="51" t="str">
        <f t="shared" si="80"/>
        <v/>
      </c>
      <c r="AA415" s="52" t="str">
        <f t="shared" si="81"/>
        <v/>
      </c>
      <c r="AC415" s="56"/>
      <c r="AD415" s="57"/>
      <c r="AE415" s="57"/>
      <c r="AF415" s="57"/>
      <c r="AG415" s="57"/>
      <c r="AH415" s="57" t="str">
        <f t="shared" si="82"/>
        <v/>
      </c>
      <c r="AI415" s="58" t="str">
        <f t="shared" si="83"/>
        <v/>
      </c>
      <c r="AK415" s="50"/>
      <c r="AL415" s="51"/>
      <c r="AM415" s="51"/>
      <c r="AN415" s="51"/>
      <c r="AO415" s="51"/>
      <c r="AP415" s="51" t="str">
        <f t="shared" si="84"/>
        <v/>
      </c>
      <c r="AQ415" s="60" t="str">
        <f t="shared" si="85"/>
        <v/>
      </c>
      <c r="AR415" s="52" t="str">
        <f t="shared" si="86"/>
        <v/>
      </c>
      <c r="AT415" s="50"/>
      <c r="AU415" s="51"/>
      <c r="AV415" s="51"/>
      <c r="AW415" s="51"/>
      <c r="AX415" s="51"/>
      <c r="AY415" s="51" t="str">
        <f t="shared" si="87"/>
        <v/>
      </c>
      <c r="AZ415" s="52" t="str">
        <f t="shared" si="88"/>
        <v/>
      </c>
      <c r="BB415" s="64"/>
      <c r="BC415" s="65"/>
      <c r="BD415" s="65"/>
      <c r="BE415" s="65"/>
      <c r="BF415" s="65"/>
      <c r="BG415" s="65" t="str">
        <f t="shared" si="89"/>
        <v/>
      </c>
      <c r="BH415" s="66" t="str">
        <f t="shared" si="90"/>
        <v/>
      </c>
    </row>
    <row r="416" spans="2:60" ht="15.5" x14ac:dyDescent="0.35">
      <c r="B416" s="67"/>
      <c r="C416" s="89"/>
      <c r="D416" s="84"/>
      <c r="E416" s="84"/>
      <c r="F416" s="84"/>
      <c r="G416" s="89"/>
      <c r="H416" s="89"/>
      <c r="I416" s="89"/>
      <c r="J416" s="95"/>
      <c r="K416" s="90"/>
      <c r="M416" s="68"/>
      <c r="N416" s="69"/>
      <c r="O416" s="69"/>
      <c r="P416" s="69"/>
      <c r="Q416" s="69"/>
      <c r="R416" s="69" t="str">
        <f t="shared" si="78"/>
        <v/>
      </c>
      <c r="S416" s="70" t="str">
        <f t="shared" si="79"/>
        <v/>
      </c>
      <c r="U416" s="68"/>
      <c r="V416" s="69"/>
      <c r="W416" s="69"/>
      <c r="X416" s="69"/>
      <c r="Y416" s="69"/>
      <c r="Z416" s="69" t="str">
        <f t="shared" si="80"/>
        <v/>
      </c>
      <c r="AA416" s="70" t="str">
        <f t="shared" si="81"/>
        <v/>
      </c>
      <c r="AC416" s="71"/>
      <c r="AD416" s="72"/>
      <c r="AE416" s="72"/>
      <c r="AF416" s="72"/>
      <c r="AG416" s="72"/>
      <c r="AH416" s="72" t="str">
        <f t="shared" si="82"/>
        <v/>
      </c>
      <c r="AI416" s="73" t="str">
        <f t="shared" si="83"/>
        <v/>
      </c>
      <c r="AK416" s="68"/>
      <c r="AL416" s="69"/>
      <c r="AM416" s="69"/>
      <c r="AN416" s="69"/>
      <c r="AO416" s="69"/>
      <c r="AP416" s="69" t="str">
        <f t="shared" si="84"/>
        <v/>
      </c>
      <c r="AQ416" s="74" t="str">
        <f t="shared" si="85"/>
        <v/>
      </c>
      <c r="AR416" s="70" t="str">
        <f t="shared" si="86"/>
        <v/>
      </c>
      <c r="AT416" s="68"/>
      <c r="AU416" s="69"/>
      <c r="AV416" s="69"/>
      <c r="AW416" s="69"/>
      <c r="AX416" s="69"/>
      <c r="AY416" s="69" t="str">
        <f t="shared" si="87"/>
        <v/>
      </c>
      <c r="AZ416" s="70" t="str">
        <f t="shared" si="88"/>
        <v/>
      </c>
      <c r="BB416" s="75"/>
      <c r="BC416" s="76"/>
      <c r="BD416" s="76"/>
      <c r="BE416" s="76"/>
      <c r="BF416" s="76"/>
      <c r="BG416" s="76" t="str">
        <f t="shared" si="89"/>
        <v/>
      </c>
      <c r="BH416" s="77" t="str">
        <f t="shared" si="90"/>
        <v/>
      </c>
    </row>
    <row r="417" spans="2:60" ht="15.5" x14ac:dyDescent="0.35">
      <c r="B417" s="46"/>
      <c r="C417" s="91"/>
      <c r="D417" s="85"/>
      <c r="E417" s="85"/>
      <c r="F417" s="85"/>
      <c r="G417" s="91"/>
      <c r="H417" s="91"/>
      <c r="I417" s="91"/>
      <c r="J417" s="96"/>
      <c r="K417" s="92"/>
      <c r="M417" s="50"/>
      <c r="N417" s="51"/>
      <c r="O417" s="51"/>
      <c r="P417" s="51"/>
      <c r="Q417" s="51"/>
      <c r="R417" s="51" t="str">
        <f t="shared" si="78"/>
        <v/>
      </c>
      <c r="S417" s="52" t="str">
        <f t="shared" si="79"/>
        <v/>
      </c>
      <c r="U417" s="50"/>
      <c r="V417" s="51"/>
      <c r="W417" s="51"/>
      <c r="X417" s="51"/>
      <c r="Y417" s="51"/>
      <c r="Z417" s="51" t="str">
        <f t="shared" si="80"/>
        <v/>
      </c>
      <c r="AA417" s="52" t="str">
        <f t="shared" si="81"/>
        <v/>
      </c>
      <c r="AC417" s="56"/>
      <c r="AD417" s="57"/>
      <c r="AE417" s="57"/>
      <c r="AF417" s="57"/>
      <c r="AG417" s="57"/>
      <c r="AH417" s="57" t="str">
        <f t="shared" si="82"/>
        <v/>
      </c>
      <c r="AI417" s="58" t="str">
        <f t="shared" si="83"/>
        <v/>
      </c>
      <c r="AK417" s="50"/>
      <c r="AL417" s="51"/>
      <c r="AM417" s="51"/>
      <c r="AN417" s="51"/>
      <c r="AO417" s="51"/>
      <c r="AP417" s="51" t="str">
        <f t="shared" si="84"/>
        <v/>
      </c>
      <c r="AQ417" s="60" t="str">
        <f t="shared" si="85"/>
        <v/>
      </c>
      <c r="AR417" s="52" t="str">
        <f t="shared" si="86"/>
        <v/>
      </c>
      <c r="AT417" s="50"/>
      <c r="AU417" s="51"/>
      <c r="AV417" s="51"/>
      <c r="AW417" s="51"/>
      <c r="AX417" s="51"/>
      <c r="AY417" s="51" t="str">
        <f t="shared" si="87"/>
        <v/>
      </c>
      <c r="AZ417" s="52" t="str">
        <f t="shared" si="88"/>
        <v/>
      </c>
      <c r="BB417" s="64"/>
      <c r="BC417" s="65"/>
      <c r="BD417" s="65"/>
      <c r="BE417" s="65"/>
      <c r="BF417" s="65"/>
      <c r="BG417" s="65" t="str">
        <f t="shared" si="89"/>
        <v/>
      </c>
      <c r="BH417" s="66" t="str">
        <f t="shared" si="90"/>
        <v/>
      </c>
    </row>
    <row r="418" spans="2:60" ht="15.5" x14ac:dyDescent="0.35">
      <c r="B418" s="67"/>
      <c r="C418" s="89"/>
      <c r="D418" s="84"/>
      <c r="E418" s="84"/>
      <c r="F418" s="84"/>
      <c r="G418" s="89"/>
      <c r="H418" s="89"/>
      <c r="I418" s="89"/>
      <c r="J418" s="95"/>
      <c r="K418" s="90"/>
      <c r="M418" s="68"/>
      <c r="N418" s="69"/>
      <c r="O418" s="69"/>
      <c r="P418" s="69"/>
      <c r="Q418" s="69"/>
      <c r="R418" s="69" t="str">
        <f t="shared" si="78"/>
        <v/>
      </c>
      <c r="S418" s="70" t="str">
        <f t="shared" si="79"/>
        <v/>
      </c>
      <c r="U418" s="68"/>
      <c r="V418" s="69"/>
      <c r="W418" s="69"/>
      <c r="X418" s="69"/>
      <c r="Y418" s="69"/>
      <c r="Z418" s="69" t="str">
        <f t="shared" si="80"/>
        <v/>
      </c>
      <c r="AA418" s="70" t="str">
        <f t="shared" si="81"/>
        <v/>
      </c>
      <c r="AC418" s="71"/>
      <c r="AD418" s="72"/>
      <c r="AE418" s="72"/>
      <c r="AF418" s="72"/>
      <c r="AG418" s="72"/>
      <c r="AH418" s="72" t="str">
        <f t="shared" si="82"/>
        <v/>
      </c>
      <c r="AI418" s="73" t="str">
        <f t="shared" si="83"/>
        <v/>
      </c>
      <c r="AK418" s="68"/>
      <c r="AL418" s="69"/>
      <c r="AM418" s="69"/>
      <c r="AN418" s="69"/>
      <c r="AO418" s="69"/>
      <c r="AP418" s="69" t="str">
        <f t="shared" si="84"/>
        <v/>
      </c>
      <c r="AQ418" s="74" t="str">
        <f t="shared" si="85"/>
        <v/>
      </c>
      <c r="AR418" s="70" t="str">
        <f t="shared" si="86"/>
        <v/>
      </c>
      <c r="AT418" s="68"/>
      <c r="AU418" s="69"/>
      <c r="AV418" s="69"/>
      <c r="AW418" s="69"/>
      <c r="AX418" s="69"/>
      <c r="AY418" s="69" t="str">
        <f t="shared" si="87"/>
        <v/>
      </c>
      <c r="AZ418" s="70" t="str">
        <f t="shared" si="88"/>
        <v/>
      </c>
      <c r="BB418" s="75"/>
      <c r="BC418" s="76"/>
      <c r="BD418" s="76"/>
      <c r="BE418" s="76"/>
      <c r="BF418" s="76"/>
      <c r="BG418" s="76" t="str">
        <f t="shared" si="89"/>
        <v/>
      </c>
      <c r="BH418" s="77" t="str">
        <f t="shared" si="90"/>
        <v/>
      </c>
    </row>
    <row r="419" spans="2:60" ht="15.5" x14ac:dyDescent="0.35">
      <c r="B419" s="46"/>
      <c r="C419" s="91"/>
      <c r="D419" s="85"/>
      <c r="E419" s="85"/>
      <c r="F419" s="85"/>
      <c r="G419" s="91"/>
      <c r="H419" s="91"/>
      <c r="I419" s="91"/>
      <c r="J419" s="96"/>
      <c r="K419" s="92"/>
      <c r="M419" s="50"/>
      <c r="N419" s="51"/>
      <c r="O419" s="51"/>
      <c r="P419" s="51"/>
      <c r="Q419" s="51"/>
      <c r="R419" s="51" t="str">
        <f t="shared" si="78"/>
        <v/>
      </c>
      <c r="S419" s="52" t="str">
        <f t="shared" si="79"/>
        <v/>
      </c>
      <c r="U419" s="50"/>
      <c r="V419" s="51"/>
      <c r="W419" s="51"/>
      <c r="X419" s="51"/>
      <c r="Y419" s="51"/>
      <c r="Z419" s="51" t="str">
        <f t="shared" si="80"/>
        <v/>
      </c>
      <c r="AA419" s="52" t="str">
        <f t="shared" si="81"/>
        <v/>
      </c>
      <c r="AC419" s="56"/>
      <c r="AD419" s="57"/>
      <c r="AE419" s="57"/>
      <c r="AF419" s="57"/>
      <c r="AG419" s="57"/>
      <c r="AH419" s="57" t="str">
        <f t="shared" si="82"/>
        <v/>
      </c>
      <c r="AI419" s="58" t="str">
        <f t="shared" si="83"/>
        <v/>
      </c>
      <c r="AK419" s="50"/>
      <c r="AL419" s="51"/>
      <c r="AM419" s="51"/>
      <c r="AN419" s="51"/>
      <c r="AO419" s="51"/>
      <c r="AP419" s="51" t="str">
        <f t="shared" si="84"/>
        <v/>
      </c>
      <c r="AQ419" s="60" t="str">
        <f t="shared" si="85"/>
        <v/>
      </c>
      <c r="AR419" s="52" t="str">
        <f t="shared" si="86"/>
        <v/>
      </c>
      <c r="AT419" s="50"/>
      <c r="AU419" s="51"/>
      <c r="AV419" s="51"/>
      <c r="AW419" s="51"/>
      <c r="AX419" s="51"/>
      <c r="AY419" s="51" t="str">
        <f t="shared" si="87"/>
        <v/>
      </c>
      <c r="AZ419" s="52" t="str">
        <f t="shared" si="88"/>
        <v/>
      </c>
      <c r="BB419" s="64"/>
      <c r="BC419" s="65"/>
      <c r="BD419" s="65"/>
      <c r="BE419" s="65"/>
      <c r="BF419" s="65"/>
      <c r="BG419" s="65" t="str">
        <f t="shared" si="89"/>
        <v/>
      </c>
      <c r="BH419" s="66" t="str">
        <f t="shared" si="90"/>
        <v/>
      </c>
    </row>
    <row r="420" spans="2:60" ht="15.5" x14ac:dyDescent="0.35">
      <c r="B420" s="67"/>
      <c r="C420" s="89"/>
      <c r="D420" s="84"/>
      <c r="E420" s="84"/>
      <c r="F420" s="84"/>
      <c r="G420" s="89"/>
      <c r="H420" s="89"/>
      <c r="I420" s="89"/>
      <c r="J420" s="95"/>
      <c r="K420" s="90"/>
      <c r="M420" s="68"/>
      <c r="N420" s="69"/>
      <c r="O420" s="69"/>
      <c r="P420" s="69"/>
      <c r="Q420" s="69"/>
      <c r="R420" s="69" t="str">
        <f t="shared" si="78"/>
        <v/>
      </c>
      <c r="S420" s="70" t="str">
        <f t="shared" si="79"/>
        <v/>
      </c>
      <c r="U420" s="68"/>
      <c r="V420" s="69"/>
      <c r="W420" s="69"/>
      <c r="X420" s="69"/>
      <c r="Y420" s="69"/>
      <c r="Z420" s="69" t="str">
        <f t="shared" si="80"/>
        <v/>
      </c>
      <c r="AA420" s="70" t="str">
        <f t="shared" si="81"/>
        <v/>
      </c>
      <c r="AC420" s="71"/>
      <c r="AD420" s="72"/>
      <c r="AE420" s="72"/>
      <c r="AF420" s="72"/>
      <c r="AG420" s="72"/>
      <c r="AH420" s="72" t="str">
        <f t="shared" si="82"/>
        <v/>
      </c>
      <c r="AI420" s="73" t="str">
        <f t="shared" si="83"/>
        <v/>
      </c>
      <c r="AK420" s="68"/>
      <c r="AL420" s="69"/>
      <c r="AM420" s="69"/>
      <c r="AN420" s="69"/>
      <c r="AO420" s="69"/>
      <c r="AP420" s="69" t="str">
        <f t="shared" si="84"/>
        <v/>
      </c>
      <c r="AQ420" s="74" t="str">
        <f t="shared" si="85"/>
        <v/>
      </c>
      <c r="AR420" s="70" t="str">
        <f t="shared" si="86"/>
        <v/>
      </c>
      <c r="AT420" s="68"/>
      <c r="AU420" s="69"/>
      <c r="AV420" s="69"/>
      <c r="AW420" s="69"/>
      <c r="AX420" s="69"/>
      <c r="AY420" s="69" t="str">
        <f t="shared" si="87"/>
        <v/>
      </c>
      <c r="AZ420" s="70" t="str">
        <f t="shared" si="88"/>
        <v/>
      </c>
      <c r="BB420" s="75"/>
      <c r="BC420" s="76"/>
      <c r="BD420" s="76"/>
      <c r="BE420" s="76"/>
      <c r="BF420" s="76"/>
      <c r="BG420" s="76" t="str">
        <f t="shared" si="89"/>
        <v/>
      </c>
      <c r="BH420" s="77" t="str">
        <f t="shared" si="90"/>
        <v/>
      </c>
    </row>
    <row r="421" spans="2:60" ht="15.5" x14ac:dyDescent="0.35">
      <c r="B421" s="46"/>
      <c r="C421" s="91"/>
      <c r="D421" s="85"/>
      <c r="E421" s="85"/>
      <c r="F421" s="85"/>
      <c r="G421" s="91"/>
      <c r="H421" s="91"/>
      <c r="I421" s="91"/>
      <c r="J421" s="96"/>
      <c r="K421" s="92"/>
      <c r="M421" s="50"/>
      <c r="N421" s="51"/>
      <c r="O421" s="51"/>
      <c r="P421" s="51"/>
      <c r="Q421" s="51"/>
      <c r="R421" s="51" t="str">
        <f t="shared" si="78"/>
        <v/>
      </c>
      <c r="S421" s="52" t="str">
        <f t="shared" si="79"/>
        <v/>
      </c>
      <c r="U421" s="50"/>
      <c r="V421" s="51"/>
      <c r="W421" s="51"/>
      <c r="X421" s="51"/>
      <c r="Y421" s="51"/>
      <c r="Z421" s="51" t="str">
        <f t="shared" si="80"/>
        <v/>
      </c>
      <c r="AA421" s="52" t="str">
        <f t="shared" si="81"/>
        <v/>
      </c>
      <c r="AC421" s="56"/>
      <c r="AD421" s="57"/>
      <c r="AE421" s="57"/>
      <c r="AF421" s="57"/>
      <c r="AG421" s="57"/>
      <c r="AH421" s="57" t="str">
        <f t="shared" si="82"/>
        <v/>
      </c>
      <c r="AI421" s="58" t="str">
        <f t="shared" si="83"/>
        <v/>
      </c>
      <c r="AK421" s="50"/>
      <c r="AL421" s="51"/>
      <c r="AM421" s="51"/>
      <c r="AN421" s="51"/>
      <c r="AO421" s="51"/>
      <c r="AP421" s="51" t="str">
        <f t="shared" si="84"/>
        <v/>
      </c>
      <c r="AQ421" s="60" t="str">
        <f t="shared" si="85"/>
        <v/>
      </c>
      <c r="AR421" s="52" t="str">
        <f t="shared" si="86"/>
        <v/>
      </c>
      <c r="AT421" s="50"/>
      <c r="AU421" s="51"/>
      <c r="AV421" s="51"/>
      <c r="AW421" s="51"/>
      <c r="AX421" s="51"/>
      <c r="AY421" s="51" t="str">
        <f t="shared" si="87"/>
        <v/>
      </c>
      <c r="AZ421" s="52" t="str">
        <f t="shared" si="88"/>
        <v/>
      </c>
      <c r="BB421" s="64"/>
      <c r="BC421" s="65"/>
      <c r="BD421" s="65"/>
      <c r="BE421" s="65"/>
      <c r="BF421" s="65"/>
      <c r="BG421" s="65" t="str">
        <f t="shared" si="89"/>
        <v/>
      </c>
      <c r="BH421" s="66" t="str">
        <f t="shared" si="90"/>
        <v/>
      </c>
    </row>
    <row r="422" spans="2:60" ht="15.5" x14ac:dyDescent="0.35">
      <c r="B422" s="67"/>
      <c r="C422" s="89"/>
      <c r="D422" s="84"/>
      <c r="E422" s="84"/>
      <c r="F422" s="84"/>
      <c r="G422" s="89"/>
      <c r="H422" s="89"/>
      <c r="I422" s="89"/>
      <c r="J422" s="95"/>
      <c r="K422" s="90"/>
      <c r="M422" s="68"/>
      <c r="N422" s="69"/>
      <c r="O422" s="69"/>
      <c r="P422" s="69"/>
      <c r="Q422" s="69"/>
      <c r="R422" s="69" t="str">
        <f t="shared" si="78"/>
        <v/>
      </c>
      <c r="S422" s="70" t="str">
        <f t="shared" si="79"/>
        <v/>
      </c>
      <c r="U422" s="68"/>
      <c r="V422" s="69"/>
      <c r="W422" s="69"/>
      <c r="X422" s="69"/>
      <c r="Y422" s="69"/>
      <c r="Z422" s="69" t="str">
        <f t="shared" si="80"/>
        <v/>
      </c>
      <c r="AA422" s="70" t="str">
        <f t="shared" si="81"/>
        <v/>
      </c>
      <c r="AC422" s="71"/>
      <c r="AD422" s="72"/>
      <c r="AE422" s="72"/>
      <c r="AF422" s="72"/>
      <c r="AG422" s="72"/>
      <c r="AH422" s="72" t="str">
        <f t="shared" si="82"/>
        <v/>
      </c>
      <c r="AI422" s="73" t="str">
        <f t="shared" si="83"/>
        <v/>
      </c>
      <c r="AK422" s="68"/>
      <c r="AL422" s="69"/>
      <c r="AM422" s="69"/>
      <c r="AN422" s="69"/>
      <c r="AO422" s="69"/>
      <c r="AP422" s="69" t="str">
        <f t="shared" si="84"/>
        <v/>
      </c>
      <c r="AQ422" s="74" t="str">
        <f t="shared" si="85"/>
        <v/>
      </c>
      <c r="AR422" s="70" t="str">
        <f t="shared" si="86"/>
        <v/>
      </c>
      <c r="AT422" s="68"/>
      <c r="AU422" s="69"/>
      <c r="AV422" s="69"/>
      <c r="AW422" s="69"/>
      <c r="AX422" s="69"/>
      <c r="AY422" s="69" t="str">
        <f t="shared" si="87"/>
        <v/>
      </c>
      <c r="AZ422" s="70" t="str">
        <f t="shared" si="88"/>
        <v/>
      </c>
      <c r="BB422" s="75"/>
      <c r="BC422" s="76"/>
      <c r="BD422" s="76"/>
      <c r="BE422" s="76"/>
      <c r="BF422" s="76"/>
      <c r="BG422" s="76" t="str">
        <f t="shared" si="89"/>
        <v/>
      </c>
      <c r="BH422" s="77" t="str">
        <f t="shared" si="90"/>
        <v/>
      </c>
    </row>
    <row r="423" spans="2:60" ht="15.5" x14ac:dyDescent="0.35">
      <c r="B423" s="46"/>
      <c r="C423" s="91"/>
      <c r="D423" s="85"/>
      <c r="E423" s="85"/>
      <c r="F423" s="85"/>
      <c r="G423" s="91"/>
      <c r="H423" s="91"/>
      <c r="I423" s="91"/>
      <c r="J423" s="96"/>
      <c r="K423" s="92"/>
      <c r="M423" s="50"/>
      <c r="N423" s="51"/>
      <c r="O423" s="51"/>
      <c r="P423" s="51"/>
      <c r="Q423" s="51"/>
      <c r="R423" s="51" t="str">
        <f t="shared" si="78"/>
        <v/>
      </c>
      <c r="S423" s="52" t="str">
        <f t="shared" si="79"/>
        <v/>
      </c>
      <c r="U423" s="50"/>
      <c r="V423" s="51"/>
      <c r="W423" s="51"/>
      <c r="X423" s="51"/>
      <c r="Y423" s="51"/>
      <c r="Z423" s="51" t="str">
        <f t="shared" si="80"/>
        <v/>
      </c>
      <c r="AA423" s="52" t="str">
        <f t="shared" si="81"/>
        <v/>
      </c>
      <c r="AC423" s="56"/>
      <c r="AD423" s="57"/>
      <c r="AE423" s="57"/>
      <c r="AF423" s="57"/>
      <c r="AG423" s="57"/>
      <c r="AH423" s="57" t="str">
        <f t="shared" si="82"/>
        <v/>
      </c>
      <c r="AI423" s="58" t="str">
        <f t="shared" si="83"/>
        <v/>
      </c>
      <c r="AK423" s="50"/>
      <c r="AL423" s="51"/>
      <c r="AM423" s="51"/>
      <c r="AN423" s="51"/>
      <c r="AO423" s="51"/>
      <c r="AP423" s="51" t="str">
        <f t="shared" si="84"/>
        <v/>
      </c>
      <c r="AQ423" s="60" t="str">
        <f t="shared" si="85"/>
        <v/>
      </c>
      <c r="AR423" s="52" t="str">
        <f t="shared" si="86"/>
        <v/>
      </c>
      <c r="AT423" s="50"/>
      <c r="AU423" s="51"/>
      <c r="AV423" s="51"/>
      <c r="AW423" s="51"/>
      <c r="AX423" s="51"/>
      <c r="AY423" s="51" t="str">
        <f t="shared" si="87"/>
        <v/>
      </c>
      <c r="AZ423" s="52" t="str">
        <f t="shared" si="88"/>
        <v/>
      </c>
      <c r="BB423" s="64"/>
      <c r="BC423" s="65"/>
      <c r="BD423" s="65"/>
      <c r="BE423" s="65"/>
      <c r="BF423" s="65"/>
      <c r="BG423" s="65" t="str">
        <f t="shared" si="89"/>
        <v/>
      </c>
      <c r="BH423" s="66" t="str">
        <f t="shared" si="90"/>
        <v/>
      </c>
    </row>
    <row r="424" spans="2:60" ht="15.5" x14ac:dyDescent="0.35">
      <c r="B424" s="67"/>
      <c r="C424" s="89"/>
      <c r="D424" s="84"/>
      <c r="E424" s="84"/>
      <c r="F424" s="84"/>
      <c r="G424" s="89"/>
      <c r="H424" s="89"/>
      <c r="I424" s="89"/>
      <c r="J424" s="95"/>
      <c r="K424" s="90"/>
      <c r="M424" s="68"/>
      <c r="N424" s="69"/>
      <c r="O424" s="69"/>
      <c r="P424" s="69"/>
      <c r="Q424" s="69"/>
      <c r="R424" s="69" t="str">
        <f t="shared" si="78"/>
        <v/>
      </c>
      <c r="S424" s="70" t="str">
        <f t="shared" si="79"/>
        <v/>
      </c>
      <c r="U424" s="68"/>
      <c r="V424" s="69"/>
      <c r="W424" s="69"/>
      <c r="X424" s="69"/>
      <c r="Y424" s="69"/>
      <c r="Z424" s="69" t="str">
        <f t="shared" si="80"/>
        <v/>
      </c>
      <c r="AA424" s="70" t="str">
        <f t="shared" si="81"/>
        <v/>
      </c>
      <c r="AC424" s="71"/>
      <c r="AD424" s="72"/>
      <c r="AE424" s="72"/>
      <c r="AF424" s="72"/>
      <c r="AG424" s="72"/>
      <c r="AH424" s="72" t="str">
        <f t="shared" si="82"/>
        <v/>
      </c>
      <c r="AI424" s="73" t="str">
        <f t="shared" si="83"/>
        <v/>
      </c>
      <c r="AK424" s="68"/>
      <c r="AL424" s="69"/>
      <c r="AM424" s="69"/>
      <c r="AN424" s="69"/>
      <c r="AO424" s="69"/>
      <c r="AP424" s="69" t="str">
        <f t="shared" si="84"/>
        <v/>
      </c>
      <c r="AQ424" s="74" t="str">
        <f t="shared" si="85"/>
        <v/>
      </c>
      <c r="AR424" s="70" t="str">
        <f t="shared" si="86"/>
        <v/>
      </c>
      <c r="AT424" s="68"/>
      <c r="AU424" s="69"/>
      <c r="AV424" s="69"/>
      <c r="AW424" s="69"/>
      <c r="AX424" s="69"/>
      <c r="AY424" s="69" t="str">
        <f t="shared" si="87"/>
        <v/>
      </c>
      <c r="AZ424" s="70" t="str">
        <f t="shared" si="88"/>
        <v/>
      </c>
      <c r="BB424" s="75"/>
      <c r="BC424" s="76"/>
      <c r="BD424" s="76"/>
      <c r="BE424" s="76"/>
      <c r="BF424" s="76"/>
      <c r="BG424" s="76" t="str">
        <f t="shared" si="89"/>
        <v/>
      </c>
      <c r="BH424" s="77" t="str">
        <f t="shared" si="90"/>
        <v/>
      </c>
    </row>
    <row r="425" spans="2:60" ht="15.5" x14ac:dyDescent="0.35">
      <c r="B425" s="46"/>
      <c r="C425" s="91"/>
      <c r="D425" s="85"/>
      <c r="E425" s="85"/>
      <c r="F425" s="85"/>
      <c r="G425" s="91"/>
      <c r="H425" s="91"/>
      <c r="I425" s="91"/>
      <c r="J425" s="96"/>
      <c r="K425" s="92"/>
      <c r="M425" s="50"/>
      <c r="N425" s="51"/>
      <c r="O425" s="51"/>
      <c r="P425" s="51"/>
      <c r="Q425" s="51"/>
      <c r="R425" s="51" t="str">
        <f t="shared" si="78"/>
        <v/>
      </c>
      <c r="S425" s="52" t="str">
        <f t="shared" si="79"/>
        <v/>
      </c>
      <c r="U425" s="50"/>
      <c r="V425" s="51"/>
      <c r="W425" s="51"/>
      <c r="X425" s="51"/>
      <c r="Y425" s="51"/>
      <c r="Z425" s="51" t="str">
        <f t="shared" si="80"/>
        <v/>
      </c>
      <c r="AA425" s="52" t="str">
        <f t="shared" si="81"/>
        <v/>
      </c>
      <c r="AC425" s="56"/>
      <c r="AD425" s="57"/>
      <c r="AE425" s="57"/>
      <c r="AF425" s="57"/>
      <c r="AG425" s="57"/>
      <c r="AH425" s="57" t="str">
        <f t="shared" si="82"/>
        <v/>
      </c>
      <c r="AI425" s="58" t="str">
        <f t="shared" si="83"/>
        <v/>
      </c>
      <c r="AK425" s="50"/>
      <c r="AL425" s="51"/>
      <c r="AM425" s="51"/>
      <c r="AN425" s="51"/>
      <c r="AO425" s="51"/>
      <c r="AP425" s="51" t="str">
        <f t="shared" si="84"/>
        <v/>
      </c>
      <c r="AQ425" s="60" t="str">
        <f t="shared" si="85"/>
        <v/>
      </c>
      <c r="AR425" s="52" t="str">
        <f t="shared" si="86"/>
        <v/>
      </c>
      <c r="AT425" s="50"/>
      <c r="AU425" s="51"/>
      <c r="AV425" s="51"/>
      <c r="AW425" s="51"/>
      <c r="AX425" s="51"/>
      <c r="AY425" s="51" t="str">
        <f t="shared" si="87"/>
        <v/>
      </c>
      <c r="AZ425" s="52" t="str">
        <f t="shared" si="88"/>
        <v/>
      </c>
      <c r="BB425" s="64"/>
      <c r="BC425" s="65"/>
      <c r="BD425" s="65"/>
      <c r="BE425" s="65"/>
      <c r="BF425" s="65"/>
      <c r="BG425" s="65" t="str">
        <f t="shared" si="89"/>
        <v/>
      </c>
      <c r="BH425" s="66" t="str">
        <f t="shared" si="90"/>
        <v/>
      </c>
    </row>
    <row r="426" spans="2:60" ht="15.5" x14ac:dyDescent="0.35">
      <c r="B426" s="67"/>
      <c r="C426" s="89"/>
      <c r="D426" s="84"/>
      <c r="E426" s="84"/>
      <c r="F426" s="84"/>
      <c r="G426" s="89"/>
      <c r="H426" s="89"/>
      <c r="I426" s="89"/>
      <c r="J426" s="95"/>
      <c r="K426" s="90"/>
      <c r="M426" s="68"/>
      <c r="N426" s="69"/>
      <c r="O426" s="69"/>
      <c r="P426" s="69"/>
      <c r="Q426" s="69"/>
      <c r="R426" s="69" t="str">
        <f t="shared" si="78"/>
        <v/>
      </c>
      <c r="S426" s="70" t="str">
        <f t="shared" si="79"/>
        <v/>
      </c>
      <c r="U426" s="68"/>
      <c r="V426" s="69"/>
      <c r="W426" s="69"/>
      <c r="X426" s="69"/>
      <c r="Y426" s="69"/>
      <c r="Z426" s="69" t="str">
        <f t="shared" si="80"/>
        <v/>
      </c>
      <c r="AA426" s="70" t="str">
        <f t="shared" si="81"/>
        <v/>
      </c>
      <c r="AC426" s="71"/>
      <c r="AD426" s="72"/>
      <c r="AE426" s="72"/>
      <c r="AF426" s="72"/>
      <c r="AG426" s="72"/>
      <c r="AH426" s="72" t="str">
        <f t="shared" si="82"/>
        <v/>
      </c>
      <c r="AI426" s="73" t="str">
        <f t="shared" si="83"/>
        <v/>
      </c>
      <c r="AK426" s="68"/>
      <c r="AL426" s="69"/>
      <c r="AM426" s="69"/>
      <c r="AN426" s="69"/>
      <c r="AO426" s="69"/>
      <c r="AP426" s="69" t="str">
        <f t="shared" si="84"/>
        <v/>
      </c>
      <c r="AQ426" s="74" t="str">
        <f t="shared" si="85"/>
        <v/>
      </c>
      <c r="AR426" s="70" t="str">
        <f t="shared" si="86"/>
        <v/>
      </c>
      <c r="AT426" s="68"/>
      <c r="AU426" s="69"/>
      <c r="AV426" s="69"/>
      <c r="AW426" s="69"/>
      <c r="AX426" s="69"/>
      <c r="AY426" s="69" t="str">
        <f t="shared" si="87"/>
        <v/>
      </c>
      <c r="AZ426" s="70" t="str">
        <f t="shared" si="88"/>
        <v/>
      </c>
      <c r="BB426" s="75"/>
      <c r="BC426" s="76"/>
      <c r="BD426" s="76"/>
      <c r="BE426" s="76"/>
      <c r="BF426" s="76"/>
      <c r="BG426" s="76" t="str">
        <f t="shared" si="89"/>
        <v/>
      </c>
      <c r="BH426" s="77" t="str">
        <f t="shared" si="90"/>
        <v/>
      </c>
    </row>
    <row r="427" spans="2:60" ht="15.5" x14ac:dyDescent="0.35">
      <c r="B427" s="46"/>
      <c r="C427" s="91"/>
      <c r="D427" s="85"/>
      <c r="E427" s="85"/>
      <c r="F427" s="85"/>
      <c r="G427" s="91"/>
      <c r="H427" s="91"/>
      <c r="I427" s="91"/>
      <c r="J427" s="96"/>
      <c r="K427" s="92"/>
      <c r="M427" s="50"/>
      <c r="N427" s="51"/>
      <c r="O427" s="51"/>
      <c r="P427" s="51"/>
      <c r="Q427" s="51"/>
      <c r="R427" s="51" t="str">
        <f t="shared" si="78"/>
        <v/>
      </c>
      <c r="S427" s="52" t="str">
        <f t="shared" si="79"/>
        <v/>
      </c>
      <c r="U427" s="50"/>
      <c r="V427" s="51"/>
      <c r="W427" s="51"/>
      <c r="X427" s="51"/>
      <c r="Y427" s="51"/>
      <c r="Z427" s="51" t="str">
        <f t="shared" si="80"/>
        <v/>
      </c>
      <c r="AA427" s="52" t="str">
        <f t="shared" si="81"/>
        <v/>
      </c>
      <c r="AC427" s="56"/>
      <c r="AD427" s="57"/>
      <c r="AE427" s="57"/>
      <c r="AF427" s="57"/>
      <c r="AG427" s="57"/>
      <c r="AH427" s="57" t="str">
        <f t="shared" si="82"/>
        <v/>
      </c>
      <c r="AI427" s="58" t="str">
        <f t="shared" si="83"/>
        <v/>
      </c>
      <c r="AK427" s="50"/>
      <c r="AL427" s="51"/>
      <c r="AM427" s="51"/>
      <c r="AN427" s="51"/>
      <c r="AO427" s="51"/>
      <c r="AP427" s="51" t="str">
        <f t="shared" si="84"/>
        <v/>
      </c>
      <c r="AQ427" s="60" t="str">
        <f t="shared" si="85"/>
        <v/>
      </c>
      <c r="AR427" s="52" t="str">
        <f t="shared" si="86"/>
        <v/>
      </c>
      <c r="AT427" s="50"/>
      <c r="AU427" s="51"/>
      <c r="AV427" s="51"/>
      <c r="AW427" s="51"/>
      <c r="AX427" s="51"/>
      <c r="AY427" s="51" t="str">
        <f t="shared" si="87"/>
        <v/>
      </c>
      <c r="AZ427" s="52" t="str">
        <f t="shared" si="88"/>
        <v/>
      </c>
      <c r="BB427" s="64"/>
      <c r="BC427" s="65"/>
      <c r="BD427" s="65"/>
      <c r="BE427" s="65"/>
      <c r="BF427" s="65"/>
      <c r="BG427" s="65" t="str">
        <f t="shared" si="89"/>
        <v/>
      </c>
      <c r="BH427" s="66" t="str">
        <f t="shared" si="90"/>
        <v/>
      </c>
    </row>
    <row r="428" spans="2:60" ht="15.5" x14ac:dyDescent="0.35">
      <c r="B428" s="67"/>
      <c r="C428" s="89"/>
      <c r="D428" s="84"/>
      <c r="E428" s="84"/>
      <c r="F428" s="84"/>
      <c r="G428" s="89"/>
      <c r="H428" s="89"/>
      <c r="I428" s="89"/>
      <c r="J428" s="95"/>
      <c r="K428" s="90"/>
      <c r="M428" s="68"/>
      <c r="N428" s="69"/>
      <c r="O428" s="69"/>
      <c r="P428" s="69"/>
      <c r="Q428" s="69"/>
      <c r="R428" s="69" t="str">
        <f t="shared" si="78"/>
        <v/>
      </c>
      <c r="S428" s="70" t="str">
        <f t="shared" si="79"/>
        <v/>
      </c>
      <c r="U428" s="68"/>
      <c r="V428" s="69"/>
      <c r="W428" s="69"/>
      <c r="X428" s="69"/>
      <c r="Y428" s="69"/>
      <c r="Z428" s="69" t="str">
        <f t="shared" si="80"/>
        <v/>
      </c>
      <c r="AA428" s="70" t="str">
        <f t="shared" si="81"/>
        <v/>
      </c>
      <c r="AC428" s="71"/>
      <c r="AD428" s="72"/>
      <c r="AE428" s="72"/>
      <c r="AF428" s="72"/>
      <c r="AG428" s="72"/>
      <c r="AH428" s="72" t="str">
        <f t="shared" si="82"/>
        <v/>
      </c>
      <c r="AI428" s="73" t="str">
        <f t="shared" si="83"/>
        <v/>
      </c>
      <c r="AK428" s="68"/>
      <c r="AL428" s="69"/>
      <c r="AM428" s="69"/>
      <c r="AN428" s="69"/>
      <c r="AO428" s="69"/>
      <c r="AP428" s="69" t="str">
        <f t="shared" si="84"/>
        <v/>
      </c>
      <c r="AQ428" s="74" t="str">
        <f t="shared" si="85"/>
        <v/>
      </c>
      <c r="AR428" s="70" t="str">
        <f t="shared" si="86"/>
        <v/>
      </c>
      <c r="AT428" s="68"/>
      <c r="AU428" s="69"/>
      <c r="AV428" s="69"/>
      <c r="AW428" s="69"/>
      <c r="AX428" s="69"/>
      <c r="AY428" s="69" t="str">
        <f t="shared" si="87"/>
        <v/>
      </c>
      <c r="AZ428" s="70" t="str">
        <f t="shared" si="88"/>
        <v/>
      </c>
      <c r="BB428" s="75"/>
      <c r="BC428" s="76"/>
      <c r="BD428" s="76"/>
      <c r="BE428" s="76"/>
      <c r="BF428" s="76"/>
      <c r="BG428" s="76" t="str">
        <f t="shared" si="89"/>
        <v/>
      </c>
      <c r="BH428" s="77" t="str">
        <f t="shared" si="90"/>
        <v/>
      </c>
    </row>
    <row r="429" spans="2:60" ht="15.5" x14ac:dyDescent="0.35">
      <c r="B429" s="46"/>
      <c r="C429" s="91"/>
      <c r="D429" s="85"/>
      <c r="E429" s="85"/>
      <c r="F429" s="85"/>
      <c r="G429" s="91"/>
      <c r="H429" s="91"/>
      <c r="I429" s="91"/>
      <c r="J429" s="96"/>
      <c r="K429" s="92"/>
      <c r="M429" s="50"/>
      <c r="N429" s="51"/>
      <c r="O429" s="51"/>
      <c r="P429" s="51"/>
      <c r="Q429" s="51"/>
      <c r="R429" s="51" t="str">
        <f t="shared" si="78"/>
        <v/>
      </c>
      <c r="S429" s="52" t="str">
        <f t="shared" si="79"/>
        <v/>
      </c>
      <c r="U429" s="50"/>
      <c r="V429" s="51"/>
      <c r="W429" s="51"/>
      <c r="X429" s="51"/>
      <c r="Y429" s="51"/>
      <c r="Z429" s="51" t="str">
        <f t="shared" si="80"/>
        <v/>
      </c>
      <c r="AA429" s="52" t="str">
        <f t="shared" si="81"/>
        <v/>
      </c>
      <c r="AC429" s="56"/>
      <c r="AD429" s="57"/>
      <c r="AE429" s="57"/>
      <c r="AF429" s="57"/>
      <c r="AG429" s="57"/>
      <c r="AH429" s="57" t="str">
        <f t="shared" si="82"/>
        <v/>
      </c>
      <c r="AI429" s="58" t="str">
        <f t="shared" si="83"/>
        <v/>
      </c>
      <c r="AK429" s="50"/>
      <c r="AL429" s="51"/>
      <c r="AM429" s="51"/>
      <c r="AN429" s="51"/>
      <c r="AO429" s="51"/>
      <c r="AP429" s="51" t="str">
        <f t="shared" si="84"/>
        <v/>
      </c>
      <c r="AQ429" s="60" t="str">
        <f t="shared" si="85"/>
        <v/>
      </c>
      <c r="AR429" s="52" t="str">
        <f t="shared" si="86"/>
        <v/>
      </c>
      <c r="AT429" s="50"/>
      <c r="AU429" s="51"/>
      <c r="AV429" s="51"/>
      <c r="AW429" s="51"/>
      <c r="AX429" s="51"/>
      <c r="AY429" s="51" t="str">
        <f t="shared" si="87"/>
        <v/>
      </c>
      <c r="AZ429" s="52" t="str">
        <f t="shared" si="88"/>
        <v/>
      </c>
      <c r="BB429" s="64"/>
      <c r="BC429" s="65"/>
      <c r="BD429" s="65"/>
      <c r="BE429" s="65"/>
      <c r="BF429" s="65"/>
      <c r="BG429" s="65" t="str">
        <f t="shared" si="89"/>
        <v/>
      </c>
      <c r="BH429" s="66" t="str">
        <f t="shared" si="90"/>
        <v/>
      </c>
    </row>
    <row r="430" spans="2:60" ht="15.5" x14ac:dyDescent="0.35">
      <c r="B430" s="67"/>
      <c r="C430" s="89"/>
      <c r="D430" s="84"/>
      <c r="E430" s="84"/>
      <c r="F430" s="84"/>
      <c r="G430" s="89"/>
      <c r="H430" s="89"/>
      <c r="I430" s="89"/>
      <c r="J430" s="95"/>
      <c r="K430" s="90"/>
      <c r="M430" s="68"/>
      <c r="N430" s="69"/>
      <c r="O430" s="69"/>
      <c r="P430" s="69"/>
      <c r="Q430" s="69"/>
      <c r="R430" s="69" t="str">
        <f t="shared" si="78"/>
        <v/>
      </c>
      <c r="S430" s="70" t="str">
        <f t="shared" si="79"/>
        <v/>
      </c>
      <c r="U430" s="68"/>
      <c r="V430" s="69"/>
      <c r="W430" s="69"/>
      <c r="X430" s="69"/>
      <c r="Y430" s="69"/>
      <c r="Z430" s="69" t="str">
        <f t="shared" si="80"/>
        <v/>
      </c>
      <c r="AA430" s="70" t="str">
        <f t="shared" si="81"/>
        <v/>
      </c>
      <c r="AC430" s="71"/>
      <c r="AD430" s="72"/>
      <c r="AE430" s="72"/>
      <c r="AF430" s="72"/>
      <c r="AG430" s="72"/>
      <c r="AH430" s="72" t="str">
        <f t="shared" si="82"/>
        <v/>
      </c>
      <c r="AI430" s="73" t="str">
        <f t="shared" si="83"/>
        <v/>
      </c>
      <c r="AK430" s="68"/>
      <c r="AL430" s="69"/>
      <c r="AM430" s="69"/>
      <c r="AN430" s="69"/>
      <c r="AO430" s="69"/>
      <c r="AP430" s="69" t="str">
        <f t="shared" si="84"/>
        <v/>
      </c>
      <c r="AQ430" s="74" t="str">
        <f t="shared" si="85"/>
        <v/>
      </c>
      <c r="AR430" s="70" t="str">
        <f t="shared" si="86"/>
        <v/>
      </c>
      <c r="AT430" s="68"/>
      <c r="AU430" s="69"/>
      <c r="AV430" s="69"/>
      <c r="AW430" s="69"/>
      <c r="AX430" s="69"/>
      <c r="AY430" s="69" t="str">
        <f t="shared" si="87"/>
        <v/>
      </c>
      <c r="AZ430" s="70" t="str">
        <f t="shared" si="88"/>
        <v/>
      </c>
      <c r="BB430" s="75"/>
      <c r="BC430" s="76"/>
      <c r="BD430" s="76"/>
      <c r="BE430" s="76"/>
      <c r="BF430" s="76"/>
      <c r="BG430" s="76" t="str">
        <f t="shared" si="89"/>
        <v/>
      </c>
      <c r="BH430" s="77" t="str">
        <f t="shared" si="90"/>
        <v/>
      </c>
    </row>
    <row r="431" spans="2:60" ht="15.5" x14ac:dyDescent="0.35">
      <c r="B431" s="46"/>
      <c r="C431" s="91"/>
      <c r="D431" s="85"/>
      <c r="E431" s="85"/>
      <c r="F431" s="85"/>
      <c r="G431" s="91"/>
      <c r="H431" s="91"/>
      <c r="I431" s="91"/>
      <c r="J431" s="96"/>
      <c r="K431" s="92"/>
      <c r="M431" s="50"/>
      <c r="N431" s="51"/>
      <c r="O431" s="51"/>
      <c r="P431" s="51"/>
      <c r="Q431" s="51"/>
      <c r="R431" s="51" t="str">
        <f t="shared" si="78"/>
        <v/>
      </c>
      <c r="S431" s="52" t="str">
        <f t="shared" si="79"/>
        <v/>
      </c>
      <c r="U431" s="50"/>
      <c r="V431" s="51"/>
      <c r="W431" s="51"/>
      <c r="X431" s="51"/>
      <c r="Y431" s="51"/>
      <c r="Z431" s="51" t="str">
        <f t="shared" si="80"/>
        <v/>
      </c>
      <c r="AA431" s="52" t="str">
        <f t="shared" si="81"/>
        <v/>
      </c>
      <c r="AC431" s="56"/>
      <c r="AD431" s="57"/>
      <c r="AE431" s="57"/>
      <c r="AF431" s="57"/>
      <c r="AG431" s="57"/>
      <c r="AH431" s="57" t="str">
        <f t="shared" si="82"/>
        <v/>
      </c>
      <c r="AI431" s="58" t="str">
        <f t="shared" si="83"/>
        <v/>
      </c>
      <c r="AK431" s="50"/>
      <c r="AL431" s="51"/>
      <c r="AM431" s="51"/>
      <c r="AN431" s="51"/>
      <c r="AO431" s="51"/>
      <c r="AP431" s="51" t="str">
        <f t="shared" si="84"/>
        <v/>
      </c>
      <c r="AQ431" s="60" t="str">
        <f t="shared" si="85"/>
        <v/>
      </c>
      <c r="AR431" s="52" t="str">
        <f t="shared" si="86"/>
        <v/>
      </c>
      <c r="AT431" s="50"/>
      <c r="AU431" s="51"/>
      <c r="AV431" s="51"/>
      <c r="AW431" s="51"/>
      <c r="AX431" s="51"/>
      <c r="AY431" s="51" t="str">
        <f t="shared" si="87"/>
        <v/>
      </c>
      <c r="AZ431" s="52" t="str">
        <f t="shared" si="88"/>
        <v/>
      </c>
      <c r="BB431" s="64"/>
      <c r="BC431" s="65"/>
      <c r="BD431" s="65"/>
      <c r="BE431" s="65"/>
      <c r="BF431" s="65"/>
      <c r="BG431" s="65" t="str">
        <f t="shared" si="89"/>
        <v/>
      </c>
      <c r="BH431" s="66" t="str">
        <f t="shared" si="90"/>
        <v/>
      </c>
    </row>
    <row r="432" spans="2:60" ht="15.5" x14ac:dyDescent="0.35">
      <c r="B432" s="67"/>
      <c r="C432" s="89"/>
      <c r="D432" s="84"/>
      <c r="E432" s="84"/>
      <c r="F432" s="84"/>
      <c r="G432" s="89"/>
      <c r="H432" s="89"/>
      <c r="I432" s="89"/>
      <c r="J432" s="95"/>
      <c r="K432" s="90"/>
      <c r="M432" s="68"/>
      <c r="N432" s="69"/>
      <c r="O432" s="69"/>
      <c r="P432" s="69"/>
      <c r="Q432" s="69"/>
      <c r="R432" s="69" t="str">
        <f t="shared" si="78"/>
        <v/>
      </c>
      <c r="S432" s="70" t="str">
        <f t="shared" si="79"/>
        <v/>
      </c>
      <c r="U432" s="68"/>
      <c r="V432" s="69"/>
      <c r="W432" s="69"/>
      <c r="X432" s="69"/>
      <c r="Y432" s="69"/>
      <c r="Z432" s="69" t="str">
        <f t="shared" si="80"/>
        <v/>
      </c>
      <c r="AA432" s="70" t="str">
        <f t="shared" si="81"/>
        <v/>
      </c>
      <c r="AC432" s="71"/>
      <c r="AD432" s="72"/>
      <c r="AE432" s="72"/>
      <c r="AF432" s="72"/>
      <c r="AG432" s="72"/>
      <c r="AH432" s="72" t="str">
        <f t="shared" si="82"/>
        <v/>
      </c>
      <c r="AI432" s="73" t="str">
        <f t="shared" si="83"/>
        <v/>
      </c>
      <c r="AK432" s="68"/>
      <c r="AL432" s="69"/>
      <c r="AM432" s="69"/>
      <c r="AN432" s="69"/>
      <c r="AO432" s="69"/>
      <c r="AP432" s="69" t="str">
        <f t="shared" si="84"/>
        <v/>
      </c>
      <c r="AQ432" s="74" t="str">
        <f t="shared" si="85"/>
        <v/>
      </c>
      <c r="AR432" s="70" t="str">
        <f t="shared" si="86"/>
        <v/>
      </c>
      <c r="AT432" s="68"/>
      <c r="AU432" s="69"/>
      <c r="AV432" s="69"/>
      <c r="AW432" s="69"/>
      <c r="AX432" s="69"/>
      <c r="AY432" s="69" t="str">
        <f t="shared" si="87"/>
        <v/>
      </c>
      <c r="AZ432" s="70" t="str">
        <f t="shared" si="88"/>
        <v/>
      </c>
      <c r="BB432" s="75"/>
      <c r="BC432" s="76"/>
      <c r="BD432" s="76"/>
      <c r="BE432" s="76"/>
      <c r="BF432" s="76"/>
      <c r="BG432" s="76" t="str">
        <f t="shared" si="89"/>
        <v/>
      </c>
      <c r="BH432" s="77" t="str">
        <f t="shared" si="90"/>
        <v/>
      </c>
    </row>
    <row r="433" spans="2:60" ht="15.5" x14ac:dyDescent="0.35">
      <c r="B433" s="46"/>
      <c r="C433" s="91"/>
      <c r="D433" s="85"/>
      <c r="E433" s="85"/>
      <c r="F433" s="85"/>
      <c r="G433" s="91"/>
      <c r="H433" s="91"/>
      <c r="I433" s="91"/>
      <c r="J433" s="96"/>
      <c r="K433" s="92"/>
      <c r="M433" s="50"/>
      <c r="N433" s="51"/>
      <c r="O433" s="51"/>
      <c r="P433" s="51"/>
      <c r="Q433" s="51"/>
      <c r="R433" s="51" t="str">
        <f t="shared" si="78"/>
        <v/>
      </c>
      <c r="S433" s="52" t="str">
        <f t="shared" si="79"/>
        <v/>
      </c>
      <c r="U433" s="50"/>
      <c r="V433" s="51"/>
      <c r="W433" s="51"/>
      <c r="X433" s="51"/>
      <c r="Y433" s="51"/>
      <c r="Z433" s="51" t="str">
        <f t="shared" si="80"/>
        <v/>
      </c>
      <c r="AA433" s="52" t="str">
        <f t="shared" si="81"/>
        <v/>
      </c>
      <c r="AC433" s="56"/>
      <c r="AD433" s="57"/>
      <c r="AE433" s="57"/>
      <c r="AF433" s="57"/>
      <c r="AG433" s="57"/>
      <c r="AH433" s="57" t="str">
        <f t="shared" si="82"/>
        <v/>
      </c>
      <c r="AI433" s="58" t="str">
        <f t="shared" si="83"/>
        <v/>
      </c>
      <c r="AK433" s="50"/>
      <c r="AL433" s="51"/>
      <c r="AM433" s="51"/>
      <c r="AN433" s="51"/>
      <c r="AO433" s="51"/>
      <c r="AP433" s="51" t="str">
        <f t="shared" si="84"/>
        <v/>
      </c>
      <c r="AQ433" s="60" t="str">
        <f t="shared" si="85"/>
        <v/>
      </c>
      <c r="AR433" s="52" t="str">
        <f t="shared" si="86"/>
        <v/>
      </c>
      <c r="AT433" s="50"/>
      <c r="AU433" s="51"/>
      <c r="AV433" s="51"/>
      <c r="AW433" s="51"/>
      <c r="AX433" s="51"/>
      <c r="AY433" s="51" t="str">
        <f t="shared" si="87"/>
        <v/>
      </c>
      <c r="AZ433" s="52" t="str">
        <f t="shared" si="88"/>
        <v/>
      </c>
      <c r="BB433" s="64"/>
      <c r="BC433" s="65"/>
      <c r="BD433" s="65"/>
      <c r="BE433" s="65"/>
      <c r="BF433" s="65"/>
      <c r="BG433" s="65" t="str">
        <f t="shared" si="89"/>
        <v/>
      </c>
      <c r="BH433" s="66" t="str">
        <f t="shared" si="90"/>
        <v/>
      </c>
    </row>
    <row r="434" spans="2:60" ht="15.5" x14ac:dyDescent="0.35">
      <c r="B434" s="67"/>
      <c r="C434" s="89"/>
      <c r="D434" s="84"/>
      <c r="E434" s="84"/>
      <c r="F434" s="84"/>
      <c r="G434" s="89"/>
      <c r="H434" s="89"/>
      <c r="I434" s="89"/>
      <c r="J434" s="95"/>
      <c r="K434" s="90"/>
      <c r="M434" s="68"/>
      <c r="N434" s="69"/>
      <c r="O434" s="69"/>
      <c r="P434" s="69"/>
      <c r="Q434" s="69"/>
      <c r="R434" s="69" t="str">
        <f t="shared" si="78"/>
        <v/>
      </c>
      <c r="S434" s="70" t="str">
        <f t="shared" si="79"/>
        <v/>
      </c>
      <c r="U434" s="68"/>
      <c r="V434" s="69"/>
      <c r="W434" s="69"/>
      <c r="X434" s="69"/>
      <c r="Y434" s="69"/>
      <c r="Z434" s="69" t="str">
        <f t="shared" si="80"/>
        <v/>
      </c>
      <c r="AA434" s="70" t="str">
        <f t="shared" si="81"/>
        <v/>
      </c>
      <c r="AC434" s="71"/>
      <c r="AD434" s="72"/>
      <c r="AE434" s="72"/>
      <c r="AF434" s="72"/>
      <c r="AG434" s="72"/>
      <c r="AH434" s="72" t="str">
        <f t="shared" si="82"/>
        <v/>
      </c>
      <c r="AI434" s="73" t="str">
        <f t="shared" si="83"/>
        <v/>
      </c>
      <c r="AK434" s="68"/>
      <c r="AL434" s="69"/>
      <c r="AM434" s="69"/>
      <c r="AN434" s="69"/>
      <c r="AO434" s="69"/>
      <c r="AP434" s="69" t="str">
        <f t="shared" si="84"/>
        <v/>
      </c>
      <c r="AQ434" s="74" t="str">
        <f t="shared" si="85"/>
        <v/>
      </c>
      <c r="AR434" s="70" t="str">
        <f t="shared" si="86"/>
        <v/>
      </c>
      <c r="AT434" s="68"/>
      <c r="AU434" s="69"/>
      <c r="AV434" s="69"/>
      <c r="AW434" s="69"/>
      <c r="AX434" s="69"/>
      <c r="AY434" s="69" t="str">
        <f t="shared" si="87"/>
        <v/>
      </c>
      <c r="AZ434" s="70" t="str">
        <f t="shared" si="88"/>
        <v/>
      </c>
      <c r="BB434" s="75"/>
      <c r="BC434" s="76"/>
      <c r="BD434" s="76"/>
      <c r="BE434" s="76"/>
      <c r="BF434" s="76"/>
      <c r="BG434" s="76" t="str">
        <f t="shared" si="89"/>
        <v/>
      </c>
      <c r="BH434" s="77" t="str">
        <f t="shared" si="90"/>
        <v/>
      </c>
    </row>
    <row r="435" spans="2:60" ht="15.5" x14ac:dyDescent="0.35">
      <c r="B435" s="46"/>
      <c r="C435" s="91"/>
      <c r="D435" s="85"/>
      <c r="E435" s="85"/>
      <c r="F435" s="85"/>
      <c r="G435" s="91"/>
      <c r="H435" s="91"/>
      <c r="I435" s="91"/>
      <c r="J435" s="96"/>
      <c r="K435" s="92"/>
      <c r="M435" s="50"/>
      <c r="N435" s="51"/>
      <c r="O435" s="51"/>
      <c r="P435" s="51"/>
      <c r="Q435" s="51"/>
      <c r="R435" s="51" t="str">
        <f t="shared" si="78"/>
        <v/>
      </c>
      <c r="S435" s="52" t="str">
        <f t="shared" si="79"/>
        <v/>
      </c>
      <c r="U435" s="50"/>
      <c r="V435" s="51"/>
      <c r="W435" s="51"/>
      <c r="X435" s="51"/>
      <c r="Y435" s="51"/>
      <c r="Z435" s="51" t="str">
        <f t="shared" si="80"/>
        <v/>
      </c>
      <c r="AA435" s="52" t="str">
        <f t="shared" si="81"/>
        <v/>
      </c>
      <c r="AC435" s="56"/>
      <c r="AD435" s="57"/>
      <c r="AE435" s="57"/>
      <c r="AF435" s="57"/>
      <c r="AG435" s="57"/>
      <c r="AH435" s="57" t="str">
        <f t="shared" si="82"/>
        <v/>
      </c>
      <c r="AI435" s="58" t="str">
        <f t="shared" si="83"/>
        <v/>
      </c>
      <c r="AK435" s="50"/>
      <c r="AL435" s="51"/>
      <c r="AM435" s="51"/>
      <c r="AN435" s="51"/>
      <c r="AO435" s="51"/>
      <c r="AP435" s="51" t="str">
        <f t="shared" si="84"/>
        <v/>
      </c>
      <c r="AQ435" s="60" t="str">
        <f t="shared" si="85"/>
        <v/>
      </c>
      <c r="AR435" s="52" t="str">
        <f t="shared" si="86"/>
        <v/>
      </c>
      <c r="AT435" s="50"/>
      <c r="AU435" s="51"/>
      <c r="AV435" s="51"/>
      <c r="AW435" s="51"/>
      <c r="AX435" s="51"/>
      <c r="AY435" s="51" t="str">
        <f t="shared" si="87"/>
        <v/>
      </c>
      <c r="AZ435" s="52" t="str">
        <f t="shared" si="88"/>
        <v/>
      </c>
      <c r="BB435" s="64"/>
      <c r="BC435" s="65"/>
      <c r="BD435" s="65"/>
      <c r="BE435" s="65"/>
      <c r="BF435" s="65"/>
      <c r="BG435" s="65" t="str">
        <f t="shared" si="89"/>
        <v/>
      </c>
      <c r="BH435" s="66" t="str">
        <f t="shared" si="90"/>
        <v/>
      </c>
    </row>
    <row r="436" spans="2:60" ht="15.5" x14ac:dyDescent="0.35">
      <c r="B436" s="67"/>
      <c r="C436" s="89"/>
      <c r="D436" s="84"/>
      <c r="E436" s="84"/>
      <c r="F436" s="84"/>
      <c r="G436" s="89"/>
      <c r="H436" s="89"/>
      <c r="I436" s="89"/>
      <c r="J436" s="95"/>
      <c r="K436" s="90"/>
      <c r="M436" s="68"/>
      <c r="N436" s="69"/>
      <c r="O436" s="69"/>
      <c r="P436" s="69"/>
      <c r="Q436" s="69"/>
      <c r="R436" s="69" t="str">
        <f t="shared" si="78"/>
        <v/>
      </c>
      <c r="S436" s="70" t="str">
        <f t="shared" si="79"/>
        <v/>
      </c>
      <c r="U436" s="68"/>
      <c r="V436" s="69"/>
      <c r="W436" s="69"/>
      <c r="X436" s="69"/>
      <c r="Y436" s="69"/>
      <c r="Z436" s="69" t="str">
        <f t="shared" si="80"/>
        <v/>
      </c>
      <c r="AA436" s="70" t="str">
        <f t="shared" si="81"/>
        <v/>
      </c>
      <c r="AC436" s="71"/>
      <c r="AD436" s="72"/>
      <c r="AE436" s="72"/>
      <c r="AF436" s="72"/>
      <c r="AG436" s="72"/>
      <c r="AH436" s="72" t="str">
        <f t="shared" si="82"/>
        <v/>
      </c>
      <c r="AI436" s="73" t="str">
        <f t="shared" si="83"/>
        <v/>
      </c>
      <c r="AK436" s="68"/>
      <c r="AL436" s="69"/>
      <c r="AM436" s="69"/>
      <c r="AN436" s="69"/>
      <c r="AO436" s="69"/>
      <c r="AP436" s="69" t="str">
        <f t="shared" si="84"/>
        <v/>
      </c>
      <c r="AQ436" s="74" t="str">
        <f t="shared" si="85"/>
        <v/>
      </c>
      <c r="AR436" s="70" t="str">
        <f t="shared" si="86"/>
        <v/>
      </c>
      <c r="AT436" s="68"/>
      <c r="AU436" s="69"/>
      <c r="AV436" s="69"/>
      <c r="AW436" s="69"/>
      <c r="AX436" s="69"/>
      <c r="AY436" s="69" t="str">
        <f t="shared" si="87"/>
        <v/>
      </c>
      <c r="AZ436" s="70" t="str">
        <f t="shared" si="88"/>
        <v/>
      </c>
      <c r="BB436" s="75"/>
      <c r="BC436" s="76"/>
      <c r="BD436" s="76"/>
      <c r="BE436" s="76"/>
      <c r="BF436" s="76"/>
      <c r="BG436" s="76" t="str">
        <f t="shared" si="89"/>
        <v/>
      </c>
      <c r="BH436" s="77" t="str">
        <f t="shared" si="90"/>
        <v/>
      </c>
    </row>
    <row r="437" spans="2:60" ht="15.5" x14ac:dyDescent="0.35">
      <c r="B437" s="46"/>
      <c r="C437" s="91"/>
      <c r="D437" s="85"/>
      <c r="E437" s="85"/>
      <c r="F437" s="85"/>
      <c r="G437" s="91"/>
      <c r="H437" s="91"/>
      <c r="I437" s="91"/>
      <c r="J437" s="96"/>
      <c r="K437" s="92"/>
      <c r="M437" s="50"/>
      <c r="N437" s="51"/>
      <c r="O437" s="51"/>
      <c r="P437" s="51"/>
      <c r="Q437" s="51"/>
      <c r="R437" s="51" t="str">
        <f t="shared" si="78"/>
        <v/>
      </c>
      <c r="S437" s="52" t="str">
        <f t="shared" si="79"/>
        <v/>
      </c>
      <c r="U437" s="50"/>
      <c r="V437" s="51"/>
      <c r="W437" s="51"/>
      <c r="X437" s="51"/>
      <c r="Y437" s="51"/>
      <c r="Z437" s="51" t="str">
        <f t="shared" si="80"/>
        <v/>
      </c>
      <c r="AA437" s="52" t="str">
        <f t="shared" si="81"/>
        <v/>
      </c>
      <c r="AC437" s="56"/>
      <c r="AD437" s="57"/>
      <c r="AE437" s="57"/>
      <c r="AF437" s="57"/>
      <c r="AG437" s="57"/>
      <c r="AH437" s="57" t="str">
        <f t="shared" si="82"/>
        <v/>
      </c>
      <c r="AI437" s="58" t="str">
        <f t="shared" si="83"/>
        <v/>
      </c>
      <c r="AK437" s="50"/>
      <c r="AL437" s="51"/>
      <c r="AM437" s="51"/>
      <c r="AN437" s="51"/>
      <c r="AO437" s="51"/>
      <c r="AP437" s="51" t="str">
        <f t="shared" si="84"/>
        <v/>
      </c>
      <c r="AQ437" s="60" t="str">
        <f t="shared" si="85"/>
        <v/>
      </c>
      <c r="AR437" s="52" t="str">
        <f t="shared" si="86"/>
        <v/>
      </c>
      <c r="AT437" s="50"/>
      <c r="AU437" s="51"/>
      <c r="AV437" s="51"/>
      <c r="AW437" s="51"/>
      <c r="AX437" s="51"/>
      <c r="AY437" s="51" t="str">
        <f t="shared" si="87"/>
        <v/>
      </c>
      <c r="AZ437" s="52" t="str">
        <f t="shared" si="88"/>
        <v/>
      </c>
      <c r="BB437" s="64"/>
      <c r="BC437" s="65"/>
      <c r="BD437" s="65"/>
      <c r="BE437" s="65"/>
      <c r="BF437" s="65"/>
      <c r="BG437" s="65" t="str">
        <f t="shared" si="89"/>
        <v/>
      </c>
      <c r="BH437" s="66" t="str">
        <f t="shared" si="90"/>
        <v/>
      </c>
    </row>
    <row r="438" spans="2:60" ht="15.5" x14ac:dyDescent="0.35">
      <c r="B438" s="67"/>
      <c r="C438" s="89"/>
      <c r="D438" s="84"/>
      <c r="E438" s="84"/>
      <c r="F438" s="84"/>
      <c r="G438" s="89"/>
      <c r="H438" s="89"/>
      <c r="I438" s="89"/>
      <c r="J438" s="95"/>
      <c r="K438" s="90"/>
      <c r="M438" s="68"/>
      <c r="N438" s="69"/>
      <c r="O438" s="69"/>
      <c r="P438" s="69"/>
      <c r="Q438" s="69"/>
      <c r="R438" s="69" t="str">
        <f t="shared" si="78"/>
        <v/>
      </c>
      <c r="S438" s="70" t="str">
        <f t="shared" si="79"/>
        <v/>
      </c>
      <c r="U438" s="68"/>
      <c r="V438" s="69"/>
      <c r="W438" s="69"/>
      <c r="X438" s="69"/>
      <c r="Y438" s="69"/>
      <c r="Z438" s="69" t="str">
        <f t="shared" si="80"/>
        <v/>
      </c>
      <c r="AA438" s="70" t="str">
        <f t="shared" si="81"/>
        <v/>
      </c>
      <c r="AC438" s="71"/>
      <c r="AD438" s="72"/>
      <c r="AE438" s="72"/>
      <c r="AF438" s="72"/>
      <c r="AG438" s="72"/>
      <c r="AH438" s="72" t="str">
        <f t="shared" si="82"/>
        <v/>
      </c>
      <c r="AI438" s="73" t="str">
        <f t="shared" si="83"/>
        <v/>
      </c>
      <c r="AK438" s="68"/>
      <c r="AL438" s="69"/>
      <c r="AM438" s="69"/>
      <c r="AN438" s="69"/>
      <c r="AO438" s="69"/>
      <c r="AP438" s="69" t="str">
        <f t="shared" si="84"/>
        <v/>
      </c>
      <c r="AQ438" s="74" t="str">
        <f t="shared" si="85"/>
        <v/>
      </c>
      <c r="AR438" s="70" t="str">
        <f t="shared" si="86"/>
        <v/>
      </c>
      <c r="AT438" s="68"/>
      <c r="AU438" s="69"/>
      <c r="AV438" s="69"/>
      <c r="AW438" s="69"/>
      <c r="AX438" s="69"/>
      <c r="AY438" s="69" t="str">
        <f t="shared" si="87"/>
        <v/>
      </c>
      <c r="AZ438" s="70" t="str">
        <f t="shared" si="88"/>
        <v/>
      </c>
      <c r="BB438" s="75"/>
      <c r="BC438" s="76"/>
      <c r="BD438" s="76"/>
      <c r="BE438" s="76"/>
      <c r="BF438" s="76"/>
      <c r="BG438" s="76" t="str">
        <f t="shared" si="89"/>
        <v/>
      </c>
      <c r="BH438" s="77" t="str">
        <f t="shared" si="90"/>
        <v/>
      </c>
    </row>
    <row r="439" spans="2:60" ht="15.5" x14ac:dyDescent="0.35">
      <c r="B439" s="46"/>
      <c r="C439" s="91"/>
      <c r="D439" s="85"/>
      <c r="E439" s="85"/>
      <c r="F439" s="85"/>
      <c r="G439" s="91"/>
      <c r="H439" s="91"/>
      <c r="I439" s="91"/>
      <c r="J439" s="96"/>
      <c r="K439" s="92"/>
      <c r="M439" s="50"/>
      <c r="N439" s="51"/>
      <c r="O439" s="51"/>
      <c r="P439" s="51"/>
      <c r="Q439" s="51"/>
      <c r="R439" s="51" t="str">
        <f t="shared" si="78"/>
        <v/>
      </c>
      <c r="S439" s="52" t="str">
        <f t="shared" si="79"/>
        <v/>
      </c>
      <c r="U439" s="50"/>
      <c r="V439" s="51"/>
      <c r="W439" s="51"/>
      <c r="X439" s="51"/>
      <c r="Y439" s="51"/>
      <c r="Z439" s="51" t="str">
        <f t="shared" si="80"/>
        <v/>
      </c>
      <c r="AA439" s="52" t="str">
        <f t="shared" si="81"/>
        <v/>
      </c>
      <c r="AC439" s="56"/>
      <c r="AD439" s="57"/>
      <c r="AE439" s="57"/>
      <c r="AF439" s="57"/>
      <c r="AG439" s="57"/>
      <c r="AH439" s="57" t="str">
        <f t="shared" si="82"/>
        <v/>
      </c>
      <c r="AI439" s="58" t="str">
        <f t="shared" si="83"/>
        <v/>
      </c>
      <c r="AK439" s="50"/>
      <c r="AL439" s="51"/>
      <c r="AM439" s="51"/>
      <c r="AN439" s="51"/>
      <c r="AO439" s="51"/>
      <c r="AP439" s="51" t="str">
        <f t="shared" si="84"/>
        <v/>
      </c>
      <c r="AQ439" s="60" t="str">
        <f t="shared" si="85"/>
        <v/>
      </c>
      <c r="AR439" s="52" t="str">
        <f t="shared" si="86"/>
        <v/>
      </c>
      <c r="AT439" s="50"/>
      <c r="AU439" s="51"/>
      <c r="AV439" s="51"/>
      <c r="AW439" s="51"/>
      <c r="AX439" s="51"/>
      <c r="AY439" s="51" t="str">
        <f t="shared" si="87"/>
        <v/>
      </c>
      <c r="AZ439" s="52" t="str">
        <f t="shared" si="88"/>
        <v/>
      </c>
      <c r="BB439" s="64"/>
      <c r="BC439" s="65"/>
      <c r="BD439" s="65"/>
      <c r="BE439" s="65"/>
      <c r="BF439" s="65"/>
      <c r="BG439" s="65" t="str">
        <f t="shared" si="89"/>
        <v/>
      </c>
      <c r="BH439" s="66" t="str">
        <f t="shared" si="90"/>
        <v/>
      </c>
    </row>
    <row r="440" spans="2:60" ht="15.5" x14ac:dyDescent="0.35">
      <c r="B440" s="67"/>
      <c r="C440" s="89"/>
      <c r="D440" s="84"/>
      <c r="E440" s="84"/>
      <c r="F440" s="84"/>
      <c r="G440" s="89"/>
      <c r="H440" s="89"/>
      <c r="I440" s="89"/>
      <c r="J440" s="95"/>
      <c r="K440" s="90"/>
      <c r="M440" s="68"/>
      <c r="N440" s="69"/>
      <c r="O440" s="69"/>
      <c r="P440" s="69"/>
      <c r="Q440" s="69"/>
      <c r="R440" s="69" t="str">
        <f t="shared" si="78"/>
        <v/>
      </c>
      <c r="S440" s="70" t="str">
        <f t="shared" si="79"/>
        <v/>
      </c>
      <c r="U440" s="68"/>
      <c r="V440" s="69"/>
      <c r="W440" s="69"/>
      <c r="X440" s="69"/>
      <c r="Y440" s="69"/>
      <c r="Z440" s="69" t="str">
        <f t="shared" si="80"/>
        <v/>
      </c>
      <c r="AA440" s="70" t="str">
        <f t="shared" si="81"/>
        <v/>
      </c>
      <c r="AC440" s="71"/>
      <c r="AD440" s="72"/>
      <c r="AE440" s="72"/>
      <c r="AF440" s="72"/>
      <c r="AG440" s="72"/>
      <c r="AH440" s="72" t="str">
        <f t="shared" si="82"/>
        <v/>
      </c>
      <c r="AI440" s="73" t="str">
        <f t="shared" si="83"/>
        <v/>
      </c>
      <c r="AK440" s="68"/>
      <c r="AL440" s="69"/>
      <c r="AM440" s="69"/>
      <c r="AN440" s="69"/>
      <c r="AO440" s="69"/>
      <c r="AP440" s="69" t="str">
        <f t="shared" si="84"/>
        <v/>
      </c>
      <c r="AQ440" s="74" t="str">
        <f t="shared" si="85"/>
        <v/>
      </c>
      <c r="AR440" s="70" t="str">
        <f t="shared" si="86"/>
        <v/>
      </c>
      <c r="AT440" s="68"/>
      <c r="AU440" s="69"/>
      <c r="AV440" s="69"/>
      <c r="AW440" s="69"/>
      <c r="AX440" s="69"/>
      <c r="AY440" s="69" t="str">
        <f t="shared" si="87"/>
        <v/>
      </c>
      <c r="AZ440" s="70" t="str">
        <f t="shared" si="88"/>
        <v/>
      </c>
      <c r="BB440" s="75"/>
      <c r="BC440" s="76"/>
      <c r="BD440" s="76"/>
      <c r="BE440" s="76"/>
      <c r="BF440" s="76"/>
      <c r="BG440" s="76" t="str">
        <f t="shared" si="89"/>
        <v/>
      </c>
      <c r="BH440" s="77" t="str">
        <f t="shared" si="90"/>
        <v/>
      </c>
    </row>
    <row r="441" spans="2:60" ht="15.5" x14ac:dyDescent="0.35">
      <c r="B441" s="46"/>
      <c r="C441" s="91"/>
      <c r="D441" s="85"/>
      <c r="E441" s="85"/>
      <c r="F441" s="85"/>
      <c r="G441" s="91"/>
      <c r="H441" s="91"/>
      <c r="I441" s="91"/>
      <c r="J441" s="96"/>
      <c r="K441" s="92"/>
      <c r="M441" s="50"/>
      <c r="N441" s="51"/>
      <c r="O441" s="51"/>
      <c r="P441" s="51"/>
      <c r="Q441" s="51"/>
      <c r="R441" s="51" t="str">
        <f t="shared" si="78"/>
        <v/>
      </c>
      <c r="S441" s="52" t="str">
        <f t="shared" si="79"/>
        <v/>
      </c>
      <c r="U441" s="50"/>
      <c r="V441" s="51"/>
      <c r="W441" s="51"/>
      <c r="X441" s="51"/>
      <c r="Y441" s="51"/>
      <c r="Z441" s="51" t="str">
        <f t="shared" si="80"/>
        <v/>
      </c>
      <c r="AA441" s="52" t="str">
        <f t="shared" si="81"/>
        <v/>
      </c>
      <c r="AC441" s="56"/>
      <c r="AD441" s="57"/>
      <c r="AE441" s="57"/>
      <c r="AF441" s="57"/>
      <c r="AG441" s="57"/>
      <c r="AH441" s="57" t="str">
        <f t="shared" si="82"/>
        <v/>
      </c>
      <c r="AI441" s="58" t="str">
        <f t="shared" si="83"/>
        <v/>
      </c>
      <c r="AK441" s="50"/>
      <c r="AL441" s="51"/>
      <c r="AM441" s="51"/>
      <c r="AN441" s="51"/>
      <c r="AO441" s="51"/>
      <c r="AP441" s="51" t="str">
        <f t="shared" si="84"/>
        <v/>
      </c>
      <c r="AQ441" s="60" t="str">
        <f t="shared" si="85"/>
        <v/>
      </c>
      <c r="AR441" s="52" t="str">
        <f t="shared" si="86"/>
        <v/>
      </c>
      <c r="AT441" s="50"/>
      <c r="AU441" s="51"/>
      <c r="AV441" s="51"/>
      <c r="AW441" s="51"/>
      <c r="AX441" s="51"/>
      <c r="AY441" s="51" t="str">
        <f t="shared" si="87"/>
        <v/>
      </c>
      <c r="AZ441" s="52" t="str">
        <f t="shared" si="88"/>
        <v/>
      </c>
      <c r="BB441" s="64"/>
      <c r="BC441" s="65"/>
      <c r="BD441" s="65"/>
      <c r="BE441" s="65"/>
      <c r="BF441" s="65"/>
      <c r="BG441" s="65" t="str">
        <f t="shared" si="89"/>
        <v/>
      </c>
      <c r="BH441" s="66" t="str">
        <f t="shared" si="90"/>
        <v/>
      </c>
    </row>
    <row r="442" spans="2:60" ht="15.5" x14ac:dyDescent="0.35">
      <c r="B442" s="67"/>
      <c r="C442" s="89"/>
      <c r="D442" s="84"/>
      <c r="E442" s="84"/>
      <c r="F442" s="84"/>
      <c r="G442" s="89"/>
      <c r="H442" s="89"/>
      <c r="I442" s="89"/>
      <c r="J442" s="95"/>
      <c r="K442" s="90"/>
      <c r="M442" s="68"/>
      <c r="N442" s="69"/>
      <c r="O442" s="69"/>
      <c r="P442" s="69"/>
      <c r="Q442" s="69"/>
      <c r="R442" s="69" t="str">
        <f t="shared" si="78"/>
        <v/>
      </c>
      <c r="S442" s="70" t="str">
        <f t="shared" si="79"/>
        <v/>
      </c>
      <c r="U442" s="68"/>
      <c r="V442" s="69"/>
      <c r="W442" s="69"/>
      <c r="X442" s="69"/>
      <c r="Y442" s="69"/>
      <c r="Z442" s="69" t="str">
        <f t="shared" si="80"/>
        <v/>
      </c>
      <c r="AA442" s="70" t="str">
        <f t="shared" si="81"/>
        <v/>
      </c>
      <c r="AC442" s="71"/>
      <c r="AD442" s="72"/>
      <c r="AE442" s="72"/>
      <c r="AF442" s="72"/>
      <c r="AG442" s="72"/>
      <c r="AH442" s="72" t="str">
        <f t="shared" si="82"/>
        <v/>
      </c>
      <c r="AI442" s="73" t="str">
        <f t="shared" si="83"/>
        <v/>
      </c>
      <c r="AK442" s="68"/>
      <c r="AL442" s="69"/>
      <c r="AM442" s="69"/>
      <c r="AN442" s="69"/>
      <c r="AO442" s="69"/>
      <c r="AP442" s="69" t="str">
        <f t="shared" si="84"/>
        <v/>
      </c>
      <c r="AQ442" s="74" t="str">
        <f t="shared" si="85"/>
        <v/>
      </c>
      <c r="AR442" s="70" t="str">
        <f t="shared" si="86"/>
        <v/>
      </c>
      <c r="AT442" s="68"/>
      <c r="AU442" s="69"/>
      <c r="AV442" s="69"/>
      <c r="AW442" s="69"/>
      <c r="AX442" s="69"/>
      <c r="AY442" s="69" t="str">
        <f t="shared" si="87"/>
        <v/>
      </c>
      <c r="AZ442" s="70" t="str">
        <f t="shared" si="88"/>
        <v/>
      </c>
      <c r="BB442" s="75"/>
      <c r="BC442" s="76"/>
      <c r="BD442" s="76"/>
      <c r="BE442" s="76"/>
      <c r="BF442" s="76"/>
      <c r="BG442" s="76" t="str">
        <f t="shared" si="89"/>
        <v/>
      </c>
      <c r="BH442" s="77" t="str">
        <f t="shared" si="90"/>
        <v/>
      </c>
    </row>
    <row r="443" spans="2:60" ht="15.5" x14ac:dyDescent="0.35">
      <c r="B443" s="46"/>
      <c r="C443" s="91"/>
      <c r="D443" s="85"/>
      <c r="E443" s="85"/>
      <c r="F443" s="85"/>
      <c r="G443" s="91"/>
      <c r="H443" s="91"/>
      <c r="I443" s="91"/>
      <c r="J443" s="96"/>
      <c r="K443" s="92"/>
      <c r="M443" s="50"/>
      <c r="N443" s="51"/>
      <c r="O443" s="51"/>
      <c r="P443" s="51"/>
      <c r="Q443" s="51"/>
      <c r="R443" s="51" t="str">
        <f t="shared" si="78"/>
        <v/>
      </c>
      <c r="S443" s="52" t="str">
        <f t="shared" si="79"/>
        <v/>
      </c>
      <c r="U443" s="50"/>
      <c r="V443" s="51"/>
      <c r="W443" s="51"/>
      <c r="X443" s="51"/>
      <c r="Y443" s="51"/>
      <c r="Z443" s="51" t="str">
        <f t="shared" si="80"/>
        <v/>
      </c>
      <c r="AA443" s="52" t="str">
        <f t="shared" si="81"/>
        <v/>
      </c>
      <c r="AC443" s="56"/>
      <c r="AD443" s="57"/>
      <c r="AE443" s="57"/>
      <c r="AF443" s="57"/>
      <c r="AG443" s="57"/>
      <c r="AH443" s="57" t="str">
        <f t="shared" si="82"/>
        <v/>
      </c>
      <c r="AI443" s="58" t="str">
        <f t="shared" si="83"/>
        <v/>
      </c>
      <c r="AK443" s="50"/>
      <c r="AL443" s="51"/>
      <c r="AM443" s="51"/>
      <c r="AN443" s="51"/>
      <c r="AO443" s="51"/>
      <c r="AP443" s="51" t="str">
        <f t="shared" si="84"/>
        <v/>
      </c>
      <c r="AQ443" s="60" t="str">
        <f t="shared" si="85"/>
        <v/>
      </c>
      <c r="AR443" s="52" t="str">
        <f t="shared" si="86"/>
        <v/>
      </c>
      <c r="AT443" s="50"/>
      <c r="AU443" s="51"/>
      <c r="AV443" s="51"/>
      <c r="AW443" s="51"/>
      <c r="AX443" s="51"/>
      <c r="AY443" s="51" t="str">
        <f t="shared" si="87"/>
        <v/>
      </c>
      <c r="AZ443" s="52" t="str">
        <f t="shared" si="88"/>
        <v/>
      </c>
      <c r="BB443" s="64"/>
      <c r="BC443" s="65"/>
      <c r="BD443" s="65"/>
      <c r="BE443" s="65"/>
      <c r="BF443" s="65"/>
      <c r="BG443" s="65" t="str">
        <f t="shared" si="89"/>
        <v/>
      </c>
      <c r="BH443" s="66" t="str">
        <f t="shared" si="90"/>
        <v/>
      </c>
    </row>
    <row r="444" spans="2:60" ht="15.5" x14ac:dyDescent="0.35">
      <c r="B444" s="67"/>
      <c r="C444" s="89"/>
      <c r="D444" s="84"/>
      <c r="E444" s="84"/>
      <c r="F444" s="84"/>
      <c r="G444" s="89"/>
      <c r="H444" s="89"/>
      <c r="I444" s="89"/>
      <c r="J444" s="95"/>
      <c r="K444" s="90"/>
      <c r="M444" s="68"/>
      <c r="N444" s="69"/>
      <c r="O444" s="69"/>
      <c r="P444" s="69"/>
      <c r="Q444" s="69"/>
      <c r="R444" s="69" t="str">
        <f t="shared" si="78"/>
        <v/>
      </c>
      <c r="S444" s="70" t="str">
        <f t="shared" si="79"/>
        <v/>
      </c>
      <c r="U444" s="68"/>
      <c r="V444" s="69"/>
      <c r="W444" s="69"/>
      <c r="X444" s="69"/>
      <c r="Y444" s="69"/>
      <c r="Z444" s="69" t="str">
        <f t="shared" si="80"/>
        <v/>
      </c>
      <c r="AA444" s="70" t="str">
        <f t="shared" si="81"/>
        <v/>
      </c>
      <c r="AC444" s="71"/>
      <c r="AD444" s="72"/>
      <c r="AE444" s="72"/>
      <c r="AF444" s="72"/>
      <c r="AG444" s="72"/>
      <c r="AH444" s="72" t="str">
        <f t="shared" si="82"/>
        <v/>
      </c>
      <c r="AI444" s="73" t="str">
        <f t="shared" si="83"/>
        <v/>
      </c>
      <c r="AK444" s="68"/>
      <c r="AL444" s="69"/>
      <c r="AM444" s="69"/>
      <c r="AN444" s="69"/>
      <c r="AO444" s="69"/>
      <c r="AP444" s="69" t="str">
        <f t="shared" si="84"/>
        <v/>
      </c>
      <c r="AQ444" s="74" t="str">
        <f t="shared" si="85"/>
        <v/>
      </c>
      <c r="AR444" s="70" t="str">
        <f t="shared" si="86"/>
        <v/>
      </c>
      <c r="AT444" s="68"/>
      <c r="AU444" s="69"/>
      <c r="AV444" s="69"/>
      <c r="AW444" s="69"/>
      <c r="AX444" s="69"/>
      <c r="AY444" s="69" t="str">
        <f t="shared" si="87"/>
        <v/>
      </c>
      <c r="AZ444" s="70" t="str">
        <f t="shared" si="88"/>
        <v/>
      </c>
      <c r="BB444" s="75"/>
      <c r="BC444" s="76"/>
      <c r="BD444" s="76"/>
      <c r="BE444" s="76"/>
      <c r="BF444" s="76"/>
      <c r="BG444" s="76" t="str">
        <f t="shared" si="89"/>
        <v/>
      </c>
      <c r="BH444" s="77" t="str">
        <f t="shared" si="90"/>
        <v/>
      </c>
    </row>
    <row r="445" spans="2:60" ht="15.5" x14ac:dyDescent="0.35">
      <c r="B445" s="46"/>
      <c r="C445" s="91"/>
      <c r="D445" s="85"/>
      <c r="E445" s="85"/>
      <c r="F445" s="85"/>
      <c r="G445" s="91"/>
      <c r="H445" s="91"/>
      <c r="I445" s="91"/>
      <c r="J445" s="96"/>
      <c r="K445" s="92"/>
      <c r="M445" s="50"/>
      <c r="N445" s="51"/>
      <c r="O445" s="51"/>
      <c r="P445" s="51"/>
      <c r="Q445" s="51"/>
      <c r="R445" s="51" t="str">
        <f t="shared" si="78"/>
        <v/>
      </c>
      <c r="S445" s="52" t="str">
        <f t="shared" si="79"/>
        <v/>
      </c>
      <c r="U445" s="50"/>
      <c r="V445" s="51"/>
      <c r="W445" s="51"/>
      <c r="X445" s="51"/>
      <c r="Y445" s="51"/>
      <c r="Z445" s="51" t="str">
        <f t="shared" si="80"/>
        <v/>
      </c>
      <c r="AA445" s="52" t="str">
        <f t="shared" si="81"/>
        <v/>
      </c>
      <c r="AC445" s="56"/>
      <c r="AD445" s="57"/>
      <c r="AE445" s="57"/>
      <c r="AF445" s="57"/>
      <c r="AG445" s="57"/>
      <c r="AH445" s="57" t="str">
        <f t="shared" si="82"/>
        <v/>
      </c>
      <c r="AI445" s="58" t="str">
        <f t="shared" si="83"/>
        <v/>
      </c>
      <c r="AK445" s="50"/>
      <c r="AL445" s="51"/>
      <c r="AM445" s="51"/>
      <c r="AN445" s="51"/>
      <c r="AO445" s="51"/>
      <c r="AP445" s="51" t="str">
        <f t="shared" si="84"/>
        <v/>
      </c>
      <c r="AQ445" s="60" t="str">
        <f t="shared" si="85"/>
        <v/>
      </c>
      <c r="AR445" s="52" t="str">
        <f t="shared" si="86"/>
        <v/>
      </c>
      <c r="AT445" s="50"/>
      <c r="AU445" s="51"/>
      <c r="AV445" s="51"/>
      <c r="AW445" s="51"/>
      <c r="AX445" s="51"/>
      <c r="AY445" s="51" t="str">
        <f t="shared" si="87"/>
        <v/>
      </c>
      <c r="AZ445" s="52" t="str">
        <f t="shared" si="88"/>
        <v/>
      </c>
      <c r="BB445" s="64"/>
      <c r="BC445" s="65"/>
      <c r="BD445" s="65"/>
      <c r="BE445" s="65"/>
      <c r="BF445" s="65"/>
      <c r="BG445" s="65" t="str">
        <f t="shared" si="89"/>
        <v/>
      </c>
      <c r="BH445" s="66" t="str">
        <f t="shared" si="90"/>
        <v/>
      </c>
    </row>
    <row r="446" spans="2:60" ht="15.5" x14ac:dyDescent="0.35">
      <c r="B446" s="67"/>
      <c r="C446" s="89"/>
      <c r="D446" s="84"/>
      <c r="E446" s="84"/>
      <c r="F446" s="84"/>
      <c r="G446" s="89"/>
      <c r="H446" s="89"/>
      <c r="I446" s="89"/>
      <c r="J446" s="95"/>
      <c r="K446" s="90"/>
      <c r="M446" s="68"/>
      <c r="N446" s="69"/>
      <c r="O446" s="69"/>
      <c r="P446" s="69"/>
      <c r="Q446" s="69"/>
      <c r="R446" s="69" t="str">
        <f t="shared" si="78"/>
        <v/>
      </c>
      <c r="S446" s="70" t="str">
        <f t="shared" si="79"/>
        <v/>
      </c>
      <c r="U446" s="68"/>
      <c r="V446" s="69"/>
      <c r="W446" s="69"/>
      <c r="X446" s="69"/>
      <c r="Y446" s="69"/>
      <c r="Z446" s="69" t="str">
        <f t="shared" si="80"/>
        <v/>
      </c>
      <c r="AA446" s="70" t="str">
        <f t="shared" si="81"/>
        <v/>
      </c>
      <c r="AC446" s="71"/>
      <c r="AD446" s="72"/>
      <c r="AE446" s="72"/>
      <c r="AF446" s="72"/>
      <c r="AG446" s="72"/>
      <c r="AH446" s="72" t="str">
        <f t="shared" si="82"/>
        <v/>
      </c>
      <c r="AI446" s="73" t="str">
        <f t="shared" si="83"/>
        <v/>
      </c>
      <c r="AK446" s="68"/>
      <c r="AL446" s="69"/>
      <c r="AM446" s="69"/>
      <c r="AN446" s="69"/>
      <c r="AO446" s="69"/>
      <c r="AP446" s="69" t="str">
        <f t="shared" si="84"/>
        <v/>
      </c>
      <c r="AQ446" s="74" t="str">
        <f t="shared" si="85"/>
        <v/>
      </c>
      <c r="AR446" s="70" t="str">
        <f t="shared" si="86"/>
        <v/>
      </c>
      <c r="AT446" s="68"/>
      <c r="AU446" s="69"/>
      <c r="AV446" s="69"/>
      <c r="AW446" s="69"/>
      <c r="AX446" s="69"/>
      <c r="AY446" s="69" t="str">
        <f t="shared" si="87"/>
        <v/>
      </c>
      <c r="AZ446" s="70" t="str">
        <f t="shared" si="88"/>
        <v/>
      </c>
      <c r="BB446" s="75"/>
      <c r="BC446" s="76"/>
      <c r="BD446" s="76"/>
      <c r="BE446" s="76"/>
      <c r="BF446" s="76"/>
      <c r="BG446" s="76" t="str">
        <f t="shared" si="89"/>
        <v/>
      </c>
      <c r="BH446" s="77" t="str">
        <f t="shared" si="90"/>
        <v/>
      </c>
    </row>
    <row r="447" spans="2:60" ht="15.5" x14ac:dyDescent="0.35">
      <c r="B447" s="46"/>
      <c r="C447" s="91"/>
      <c r="D447" s="85"/>
      <c r="E447" s="85"/>
      <c r="F447" s="85"/>
      <c r="G447" s="91"/>
      <c r="H447" s="91"/>
      <c r="I447" s="91"/>
      <c r="J447" s="96"/>
      <c r="K447" s="92"/>
      <c r="M447" s="50"/>
      <c r="N447" s="51"/>
      <c r="O447" s="51"/>
      <c r="P447" s="51"/>
      <c r="Q447" s="51"/>
      <c r="R447" s="51" t="str">
        <f t="shared" si="78"/>
        <v/>
      </c>
      <c r="S447" s="52" t="str">
        <f t="shared" si="79"/>
        <v/>
      </c>
      <c r="U447" s="50"/>
      <c r="V447" s="51"/>
      <c r="W447" s="51"/>
      <c r="X447" s="51"/>
      <c r="Y447" s="51"/>
      <c r="Z447" s="51" t="str">
        <f t="shared" si="80"/>
        <v/>
      </c>
      <c r="AA447" s="52" t="str">
        <f t="shared" si="81"/>
        <v/>
      </c>
      <c r="AC447" s="56"/>
      <c r="AD447" s="57"/>
      <c r="AE447" s="57"/>
      <c r="AF447" s="57"/>
      <c r="AG447" s="57"/>
      <c r="AH447" s="57" t="str">
        <f t="shared" si="82"/>
        <v/>
      </c>
      <c r="AI447" s="58" t="str">
        <f t="shared" si="83"/>
        <v/>
      </c>
      <c r="AK447" s="50"/>
      <c r="AL447" s="51"/>
      <c r="AM447" s="51"/>
      <c r="AN447" s="51"/>
      <c r="AO447" s="51"/>
      <c r="AP447" s="51" t="str">
        <f t="shared" si="84"/>
        <v/>
      </c>
      <c r="AQ447" s="60" t="str">
        <f t="shared" si="85"/>
        <v/>
      </c>
      <c r="AR447" s="52" t="str">
        <f t="shared" si="86"/>
        <v/>
      </c>
      <c r="AT447" s="50"/>
      <c r="AU447" s="51"/>
      <c r="AV447" s="51"/>
      <c r="AW447" s="51"/>
      <c r="AX447" s="51"/>
      <c r="AY447" s="51" t="str">
        <f t="shared" si="87"/>
        <v/>
      </c>
      <c r="AZ447" s="52" t="str">
        <f t="shared" si="88"/>
        <v/>
      </c>
      <c r="BB447" s="64"/>
      <c r="BC447" s="65"/>
      <c r="BD447" s="65"/>
      <c r="BE447" s="65"/>
      <c r="BF447" s="65"/>
      <c r="BG447" s="65" t="str">
        <f t="shared" si="89"/>
        <v/>
      </c>
      <c r="BH447" s="66" t="str">
        <f t="shared" si="90"/>
        <v/>
      </c>
    </row>
    <row r="448" spans="2:60" ht="15.5" x14ac:dyDescent="0.35">
      <c r="B448" s="67"/>
      <c r="C448" s="89"/>
      <c r="D448" s="84"/>
      <c r="E448" s="84"/>
      <c r="F448" s="84"/>
      <c r="G448" s="89"/>
      <c r="H448" s="89"/>
      <c r="I448" s="89"/>
      <c r="J448" s="95"/>
      <c r="K448" s="90"/>
      <c r="M448" s="68"/>
      <c r="N448" s="69"/>
      <c r="O448" s="69"/>
      <c r="P448" s="69"/>
      <c r="Q448" s="69"/>
      <c r="R448" s="69" t="str">
        <f t="shared" si="78"/>
        <v/>
      </c>
      <c r="S448" s="70" t="str">
        <f t="shared" si="79"/>
        <v/>
      </c>
      <c r="U448" s="68"/>
      <c r="V448" s="69"/>
      <c r="W448" s="69"/>
      <c r="X448" s="69"/>
      <c r="Y448" s="69"/>
      <c r="Z448" s="69" t="str">
        <f t="shared" si="80"/>
        <v/>
      </c>
      <c r="AA448" s="70" t="str">
        <f t="shared" si="81"/>
        <v/>
      </c>
      <c r="AC448" s="71"/>
      <c r="AD448" s="72"/>
      <c r="AE448" s="72"/>
      <c r="AF448" s="72"/>
      <c r="AG448" s="72"/>
      <c r="AH448" s="72" t="str">
        <f t="shared" si="82"/>
        <v/>
      </c>
      <c r="AI448" s="73" t="str">
        <f t="shared" si="83"/>
        <v/>
      </c>
      <c r="AK448" s="68"/>
      <c r="AL448" s="69"/>
      <c r="AM448" s="69"/>
      <c r="AN448" s="69"/>
      <c r="AO448" s="69"/>
      <c r="AP448" s="69" t="str">
        <f t="shared" si="84"/>
        <v/>
      </c>
      <c r="AQ448" s="74" t="str">
        <f t="shared" si="85"/>
        <v/>
      </c>
      <c r="AR448" s="70" t="str">
        <f t="shared" si="86"/>
        <v/>
      </c>
      <c r="AT448" s="68"/>
      <c r="AU448" s="69"/>
      <c r="AV448" s="69"/>
      <c r="AW448" s="69"/>
      <c r="AX448" s="69"/>
      <c r="AY448" s="69" t="str">
        <f t="shared" si="87"/>
        <v/>
      </c>
      <c r="AZ448" s="70" t="str">
        <f t="shared" si="88"/>
        <v/>
      </c>
      <c r="BB448" s="75"/>
      <c r="BC448" s="76"/>
      <c r="BD448" s="76"/>
      <c r="BE448" s="76"/>
      <c r="BF448" s="76"/>
      <c r="BG448" s="76" t="str">
        <f t="shared" si="89"/>
        <v/>
      </c>
      <c r="BH448" s="77" t="str">
        <f t="shared" si="90"/>
        <v/>
      </c>
    </row>
    <row r="449" spans="2:60" ht="15.5" x14ac:dyDescent="0.35">
      <c r="B449" s="46"/>
      <c r="C449" s="91"/>
      <c r="D449" s="85"/>
      <c r="E449" s="85"/>
      <c r="F449" s="85"/>
      <c r="G449" s="91"/>
      <c r="H449" s="91"/>
      <c r="I449" s="91"/>
      <c r="J449" s="96"/>
      <c r="K449" s="92"/>
      <c r="M449" s="50"/>
      <c r="N449" s="51"/>
      <c r="O449" s="51"/>
      <c r="P449" s="51"/>
      <c r="Q449" s="51"/>
      <c r="R449" s="51" t="str">
        <f t="shared" si="78"/>
        <v/>
      </c>
      <c r="S449" s="52" t="str">
        <f t="shared" si="79"/>
        <v/>
      </c>
      <c r="U449" s="50"/>
      <c r="V449" s="51"/>
      <c r="W449" s="51"/>
      <c r="X449" s="51"/>
      <c r="Y449" s="51"/>
      <c r="Z449" s="51" t="str">
        <f t="shared" si="80"/>
        <v/>
      </c>
      <c r="AA449" s="52" t="str">
        <f t="shared" si="81"/>
        <v/>
      </c>
      <c r="AC449" s="56"/>
      <c r="AD449" s="57"/>
      <c r="AE449" s="57"/>
      <c r="AF449" s="57"/>
      <c r="AG449" s="57"/>
      <c r="AH449" s="57" t="str">
        <f t="shared" si="82"/>
        <v/>
      </c>
      <c r="AI449" s="58" t="str">
        <f t="shared" si="83"/>
        <v/>
      </c>
      <c r="AK449" s="50"/>
      <c r="AL449" s="51"/>
      <c r="AM449" s="51"/>
      <c r="AN449" s="51"/>
      <c r="AO449" s="51"/>
      <c r="AP449" s="51" t="str">
        <f t="shared" si="84"/>
        <v/>
      </c>
      <c r="AQ449" s="60" t="str">
        <f t="shared" si="85"/>
        <v/>
      </c>
      <c r="AR449" s="52" t="str">
        <f t="shared" si="86"/>
        <v/>
      </c>
      <c r="AT449" s="50"/>
      <c r="AU449" s="51"/>
      <c r="AV449" s="51"/>
      <c r="AW449" s="51"/>
      <c r="AX449" s="51"/>
      <c r="AY449" s="51" t="str">
        <f t="shared" si="87"/>
        <v/>
      </c>
      <c r="AZ449" s="52" t="str">
        <f t="shared" si="88"/>
        <v/>
      </c>
      <c r="BB449" s="64"/>
      <c r="BC449" s="65"/>
      <c r="BD449" s="65"/>
      <c r="BE449" s="65"/>
      <c r="BF449" s="65"/>
      <c r="BG449" s="65" t="str">
        <f t="shared" si="89"/>
        <v/>
      </c>
      <c r="BH449" s="66" t="str">
        <f t="shared" si="90"/>
        <v/>
      </c>
    </row>
    <row r="450" spans="2:60" ht="15.5" x14ac:dyDescent="0.35">
      <c r="B450" s="67"/>
      <c r="C450" s="89"/>
      <c r="D450" s="84"/>
      <c r="E450" s="84"/>
      <c r="F450" s="84"/>
      <c r="G450" s="89"/>
      <c r="H450" s="89"/>
      <c r="I450" s="89"/>
      <c r="J450" s="95"/>
      <c r="K450" s="90"/>
      <c r="M450" s="68"/>
      <c r="N450" s="69"/>
      <c r="O450" s="69"/>
      <c r="P450" s="69"/>
      <c r="Q450" s="69"/>
      <c r="R450" s="69" t="str">
        <f t="shared" si="78"/>
        <v/>
      </c>
      <c r="S450" s="70" t="str">
        <f t="shared" si="79"/>
        <v/>
      </c>
      <c r="U450" s="68"/>
      <c r="V450" s="69"/>
      <c r="W450" s="69"/>
      <c r="X450" s="69"/>
      <c r="Y450" s="69"/>
      <c r="Z450" s="69" t="str">
        <f t="shared" si="80"/>
        <v/>
      </c>
      <c r="AA450" s="70" t="str">
        <f t="shared" si="81"/>
        <v/>
      </c>
      <c r="AC450" s="71"/>
      <c r="AD450" s="72"/>
      <c r="AE450" s="72"/>
      <c r="AF450" s="72"/>
      <c r="AG450" s="72"/>
      <c r="AH450" s="72" t="str">
        <f t="shared" si="82"/>
        <v/>
      </c>
      <c r="AI450" s="73" t="str">
        <f t="shared" si="83"/>
        <v/>
      </c>
      <c r="AK450" s="68"/>
      <c r="AL450" s="69"/>
      <c r="AM450" s="69"/>
      <c r="AN450" s="69"/>
      <c r="AO450" s="69"/>
      <c r="AP450" s="69" t="str">
        <f t="shared" si="84"/>
        <v/>
      </c>
      <c r="AQ450" s="74" t="str">
        <f t="shared" si="85"/>
        <v/>
      </c>
      <c r="AR450" s="70" t="str">
        <f t="shared" si="86"/>
        <v/>
      </c>
      <c r="AT450" s="68"/>
      <c r="AU450" s="69"/>
      <c r="AV450" s="69"/>
      <c r="AW450" s="69"/>
      <c r="AX450" s="69"/>
      <c r="AY450" s="69" t="str">
        <f t="shared" si="87"/>
        <v/>
      </c>
      <c r="AZ450" s="70" t="str">
        <f t="shared" si="88"/>
        <v/>
      </c>
      <c r="BB450" s="75"/>
      <c r="BC450" s="76"/>
      <c r="BD450" s="76"/>
      <c r="BE450" s="76"/>
      <c r="BF450" s="76"/>
      <c r="BG450" s="76" t="str">
        <f t="shared" si="89"/>
        <v/>
      </c>
      <c r="BH450" s="77" t="str">
        <f t="shared" si="90"/>
        <v/>
      </c>
    </row>
    <row r="451" spans="2:60" ht="15.5" x14ac:dyDescent="0.35">
      <c r="B451" s="46"/>
      <c r="C451" s="91"/>
      <c r="D451" s="85"/>
      <c r="E451" s="85"/>
      <c r="F451" s="85"/>
      <c r="G451" s="91"/>
      <c r="H451" s="91"/>
      <c r="I451" s="91"/>
      <c r="J451" s="96"/>
      <c r="K451" s="92"/>
      <c r="M451" s="50"/>
      <c r="N451" s="51"/>
      <c r="O451" s="51"/>
      <c r="P451" s="51"/>
      <c r="Q451" s="51"/>
      <c r="R451" s="51" t="str">
        <f t="shared" si="78"/>
        <v/>
      </c>
      <c r="S451" s="52" t="str">
        <f t="shared" si="79"/>
        <v/>
      </c>
      <c r="U451" s="50"/>
      <c r="V451" s="51"/>
      <c r="W451" s="51"/>
      <c r="X451" s="51"/>
      <c r="Y451" s="51"/>
      <c r="Z451" s="51" t="str">
        <f t="shared" si="80"/>
        <v/>
      </c>
      <c r="AA451" s="52" t="str">
        <f t="shared" si="81"/>
        <v/>
      </c>
      <c r="AC451" s="56"/>
      <c r="AD451" s="57"/>
      <c r="AE451" s="57"/>
      <c r="AF451" s="57"/>
      <c r="AG451" s="57"/>
      <c r="AH451" s="57" t="str">
        <f t="shared" si="82"/>
        <v/>
      </c>
      <c r="AI451" s="58" t="str">
        <f t="shared" si="83"/>
        <v/>
      </c>
      <c r="AK451" s="50"/>
      <c r="AL451" s="51"/>
      <c r="AM451" s="51"/>
      <c r="AN451" s="51"/>
      <c r="AO451" s="51"/>
      <c r="AP451" s="51" t="str">
        <f t="shared" si="84"/>
        <v/>
      </c>
      <c r="AQ451" s="60" t="str">
        <f t="shared" si="85"/>
        <v/>
      </c>
      <c r="AR451" s="52" t="str">
        <f t="shared" si="86"/>
        <v/>
      </c>
      <c r="AT451" s="50"/>
      <c r="AU451" s="51"/>
      <c r="AV451" s="51"/>
      <c r="AW451" s="51"/>
      <c r="AX451" s="51"/>
      <c r="AY451" s="51" t="str">
        <f t="shared" si="87"/>
        <v/>
      </c>
      <c r="AZ451" s="52" t="str">
        <f t="shared" si="88"/>
        <v/>
      </c>
      <c r="BB451" s="64"/>
      <c r="BC451" s="65"/>
      <c r="BD451" s="65"/>
      <c r="BE451" s="65"/>
      <c r="BF451" s="65"/>
      <c r="BG451" s="65" t="str">
        <f t="shared" si="89"/>
        <v/>
      </c>
      <c r="BH451" s="66" t="str">
        <f t="shared" si="90"/>
        <v/>
      </c>
    </row>
    <row r="452" spans="2:60" ht="15.5" x14ac:dyDescent="0.35">
      <c r="B452" s="67"/>
      <c r="C452" s="89"/>
      <c r="D452" s="84"/>
      <c r="E452" s="84"/>
      <c r="F452" s="84"/>
      <c r="G452" s="89"/>
      <c r="H452" s="89"/>
      <c r="I452" s="89"/>
      <c r="J452" s="95"/>
      <c r="K452" s="90"/>
      <c r="M452" s="68"/>
      <c r="N452" s="69"/>
      <c r="O452" s="69"/>
      <c r="P452" s="69"/>
      <c r="Q452" s="69"/>
      <c r="R452" s="69" t="str">
        <f t="shared" si="78"/>
        <v/>
      </c>
      <c r="S452" s="70" t="str">
        <f t="shared" si="79"/>
        <v/>
      </c>
      <c r="U452" s="68"/>
      <c r="V452" s="69"/>
      <c r="W452" s="69"/>
      <c r="X452" s="69"/>
      <c r="Y452" s="69"/>
      <c r="Z452" s="69" t="str">
        <f t="shared" si="80"/>
        <v/>
      </c>
      <c r="AA452" s="70" t="str">
        <f t="shared" si="81"/>
        <v/>
      </c>
      <c r="AC452" s="71"/>
      <c r="AD452" s="72"/>
      <c r="AE452" s="72"/>
      <c r="AF452" s="72"/>
      <c r="AG452" s="72"/>
      <c r="AH452" s="72" t="str">
        <f t="shared" si="82"/>
        <v/>
      </c>
      <c r="AI452" s="73" t="str">
        <f t="shared" si="83"/>
        <v/>
      </c>
      <c r="AK452" s="68"/>
      <c r="AL452" s="69"/>
      <c r="AM452" s="69"/>
      <c r="AN452" s="69"/>
      <c r="AO452" s="69"/>
      <c r="AP452" s="69" t="str">
        <f t="shared" si="84"/>
        <v/>
      </c>
      <c r="AQ452" s="74" t="str">
        <f t="shared" si="85"/>
        <v/>
      </c>
      <c r="AR452" s="70" t="str">
        <f t="shared" si="86"/>
        <v/>
      </c>
      <c r="AT452" s="68"/>
      <c r="AU452" s="69"/>
      <c r="AV452" s="69"/>
      <c r="AW452" s="69"/>
      <c r="AX452" s="69"/>
      <c r="AY452" s="69" t="str">
        <f t="shared" si="87"/>
        <v/>
      </c>
      <c r="AZ452" s="70" t="str">
        <f t="shared" si="88"/>
        <v/>
      </c>
      <c r="BB452" s="75"/>
      <c r="BC452" s="76"/>
      <c r="BD452" s="76"/>
      <c r="BE452" s="76"/>
      <c r="BF452" s="76"/>
      <c r="BG452" s="76" t="str">
        <f t="shared" si="89"/>
        <v/>
      </c>
      <c r="BH452" s="77" t="str">
        <f t="shared" si="90"/>
        <v/>
      </c>
    </row>
    <row r="453" spans="2:60" ht="15.5" x14ac:dyDescent="0.35">
      <c r="B453" s="46"/>
      <c r="C453" s="91"/>
      <c r="D453" s="85"/>
      <c r="E453" s="85"/>
      <c r="F453" s="85"/>
      <c r="G453" s="91"/>
      <c r="H453" s="91"/>
      <c r="I453" s="91"/>
      <c r="J453" s="96"/>
      <c r="K453" s="92"/>
      <c r="M453" s="50"/>
      <c r="N453" s="51"/>
      <c r="O453" s="51"/>
      <c r="P453" s="51"/>
      <c r="Q453" s="51"/>
      <c r="R453" s="51" t="str">
        <f t="shared" si="78"/>
        <v/>
      </c>
      <c r="S453" s="52" t="str">
        <f t="shared" si="79"/>
        <v/>
      </c>
      <c r="U453" s="50"/>
      <c r="V453" s="51"/>
      <c r="W453" s="51"/>
      <c r="X453" s="51"/>
      <c r="Y453" s="51"/>
      <c r="Z453" s="51" t="str">
        <f t="shared" si="80"/>
        <v/>
      </c>
      <c r="AA453" s="52" t="str">
        <f t="shared" si="81"/>
        <v/>
      </c>
      <c r="AC453" s="56"/>
      <c r="AD453" s="57"/>
      <c r="AE453" s="57"/>
      <c r="AF453" s="57"/>
      <c r="AG453" s="57"/>
      <c r="AH453" s="57" t="str">
        <f t="shared" si="82"/>
        <v/>
      </c>
      <c r="AI453" s="58" t="str">
        <f t="shared" si="83"/>
        <v/>
      </c>
      <c r="AK453" s="50"/>
      <c r="AL453" s="51"/>
      <c r="AM453" s="51"/>
      <c r="AN453" s="51"/>
      <c r="AO453" s="51"/>
      <c r="AP453" s="51" t="str">
        <f t="shared" si="84"/>
        <v/>
      </c>
      <c r="AQ453" s="60" t="str">
        <f t="shared" si="85"/>
        <v/>
      </c>
      <c r="AR453" s="52" t="str">
        <f t="shared" si="86"/>
        <v/>
      </c>
      <c r="AT453" s="50"/>
      <c r="AU453" s="51"/>
      <c r="AV453" s="51"/>
      <c r="AW453" s="51"/>
      <c r="AX453" s="51"/>
      <c r="AY453" s="51" t="str">
        <f t="shared" si="87"/>
        <v/>
      </c>
      <c r="AZ453" s="52" t="str">
        <f t="shared" si="88"/>
        <v/>
      </c>
      <c r="BB453" s="64"/>
      <c r="BC453" s="65"/>
      <c r="BD453" s="65"/>
      <c r="BE453" s="65"/>
      <c r="BF453" s="65"/>
      <c r="BG453" s="65" t="str">
        <f t="shared" si="89"/>
        <v/>
      </c>
      <c r="BH453" s="66" t="str">
        <f t="shared" si="90"/>
        <v/>
      </c>
    </row>
    <row r="454" spans="2:60" ht="15.5" x14ac:dyDescent="0.35">
      <c r="B454" s="67"/>
      <c r="C454" s="89"/>
      <c r="D454" s="84"/>
      <c r="E454" s="84"/>
      <c r="F454" s="84"/>
      <c r="G454" s="89"/>
      <c r="H454" s="89"/>
      <c r="I454" s="89"/>
      <c r="J454" s="95"/>
      <c r="K454" s="90"/>
      <c r="M454" s="68"/>
      <c r="N454" s="69"/>
      <c r="O454" s="69"/>
      <c r="P454" s="69"/>
      <c r="Q454" s="69"/>
      <c r="R454" s="69" t="str">
        <f t="shared" si="78"/>
        <v/>
      </c>
      <c r="S454" s="70" t="str">
        <f t="shared" si="79"/>
        <v/>
      </c>
      <c r="U454" s="68"/>
      <c r="V454" s="69"/>
      <c r="W454" s="69"/>
      <c r="X454" s="69"/>
      <c r="Y454" s="69"/>
      <c r="Z454" s="69" t="str">
        <f t="shared" si="80"/>
        <v/>
      </c>
      <c r="AA454" s="70" t="str">
        <f t="shared" si="81"/>
        <v/>
      </c>
      <c r="AC454" s="71"/>
      <c r="AD454" s="72"/>
      <c r="AE454" s="72"/>
      <c r="AF454" s="72"/>
      <c r="AG454" s="72"/>
      <c r="AH454" s="72" t="str">
        <f t="shared" si="82"/>
        <v/>
      </c>
      <c r="AI454" s="73" t="str">
        <f t="shared" si="83"/>
        <v/>
      </c>
      <c r="AK454" s="68"/>
      <c r="AL454" s="69"/>
      <c r="AM454" s="69"/>
      <c r="AN454" s="69"/>
      <c r="AO454" s="69"/>
      <c r="AP454" s="69" t="str">
        <f t="shared" si="84"/>
        <v/>
      </c>
      <c r="AQ454" s="74" t="str">
        <f t="shared" si="85"/>
        <v/>
      </c>
      <c r="AR454" s="70" t="str">
        <f t="shared" si="86"/>
        <v/>
      </c>
      <c r="AT454" s="68"/>
      <c r="AU454" s="69"/>
      <c r="AV454" s="69"/>
      <c r="AW454" s="69"/>
      <c r="AX454" s="69"/>
      <c r="AY454" s="69" t="str">
        <f t="shared" si="87"/>
        <v/>
      </c>
      <c r="AZ454" s="70" t="str">
        <f t="shared" si="88"/>
        <v/>
      </c>
      <c r="BB454" s="75"/>
      <c r="BC454" s="76"/>
      <c r="BD454" s="76"/>
      <c r="BE454" s="76"/>
      <c r="BF454" s="76"/>
      <c r="BG454" s="76" t="str">
        <f t="shared" si="89"/>
        <v/>
      </c>
      <c r="BH454" s="77" t="str">
        <f t="shared" si="90"/>
        <v/>
      </c>
    </row>
    <row r="455" spans="2:60" ht="15.5" x14ac:dyDescent="0.35">
      <c r="B455" s="46"/>
      <c r="C455" s="91"/>
      <c r="D455" s="85"/>
      <c r="E455" s="85"/>
      <c r="F455" s="85"/>
      <c r="G455" s="91"/>
      <c r="H455" s="91"/>
      <c r="I455" s="91"/>
      <c r="J455" s="96"/>
      <c r="K455" s="92"/>
      <c r="M455" s="50"/>
      <c r="N455" s="51"/>
      <c r="O455" s="51"/>
      <c r="P455" s="51"/>
      <c r="Q455" s="51"/>
      <c r="R455" s="51" t="str">
        <f t="shared" si="78"/>
        <v/>
      </c>
      <c r="S455" s="52" t="str">
        <f t="shared" si="79"/>
        <v/>
      </c>
      <c r="U455" s="50"/>
      <c r="V455" s="51"/>
      <c r="W455" s="51"/>
      <c r="X455" s="51"/>
      <c r="Y455" s="51"/>
      <c r="Z455" s="51" t="str">
        <f t="shared" si="80"/>
        <v/>
      </c>
      <c r="AA455" s="52" t="str">
        <f t="shared" si="81"/>
        <v/>
      </c>
      <c r="AC455" s="56"/>
      <c r="AD455" s="57"/>
      <c r="AE455" s="57"/>
      <c r="AF455" s="57"/>
      <c r="AG455" s="57"/>
      <c r="AH455" s="57" t="str">
        <f t="shared" si="82"/>
        <v/>
      </c>
      <c r="AI455" s="58" t="str">
        <f t="shared" si="83"/>
        <v/>
      </c>
      <c r="AK455" s="50"/>
      <c r="AL455" s="51"/>
      <c r="AM455" s="51"/>
      <c r="AN455" s="51"/>
      <c r="AO455" s="51"/>
      <c r="AP455" s="51" t="str">
        <f t="shared" si="84"/>
        <v/>
      </c>
      <c r="AQ455" s="60" t="str">
        <f t="shared" si="85"/>
        <v/>
      </c>
      <c r="AR455" s="52" t="str">
        <f t="shared" si="86"/>
        <v/>
      </c>
      <c r="AT455" s="50"/>
      <c r="AU455" s="51"/>
      <c r="AV455" s="51"/>
      <c r="AW455" s="51"/>
      <c r="AX455" s="51"/>
      <c r="AY455" s="51" t="str">
        <f t="shared" si="87"/>
        <v/>
      </c>
      <c r="AZ455" s="52" t="str">
        <f t="shared" si="88"/>
        <v/>
      </c>
      <c r="BB455" s="64"/>
      <c r="BC455" s="65"/>
      <c r="BD455" s="65"/>
      <c r="BE455" s="65"/>
      <c r="BF455" s="65"/>
      <c r="BG455" s="65" t="str">
        <f t="shared" si="89"/>
        <v/>
      </c>
      <c r="BH455" s="66" t="str">
        <f t="shared" si="90"/>
        <v/>
      </c>
    </row>
    <row r="456" spans="2:60" ht="15.5" x14ac:dyDescent="0.35">
      <c r="B456" s="67"/>
      <c r="C456" s="89"/>
      <c r="D456" s="84"/>
      <c r="E456" s="84"/>
      <c r="F456" s="84"/>
      <c r="G456" s="89"/>
      <c r="H456" s="89"/>
      <c r="I456" s="89"/>
      <c r="J456" s="95"/>
      <c r="K456" s="90"/>
      <c r="M456" s="68"/>
      <c r="N456" s="69"/>
      <c r="O456" s="69"/>
      <c r="P456" s="69"/>
      <c r="Q456" s="69"/>
      <c r="R456" s="69" t="str">
        <f t="shared" ref="R456:R519" si="91">IF($B456="","",IFERROR(MEDIAN(M456:Q456),"-x-"))</f>
        <v/>
      </c>
      <c r="S456" s="70" t="str">
        <f t="shared" ref="S456:S519" si="92">IF($B456="","",IFERROR(AVERAGEIFS(M456:Q456,M456:Q456,"&gt;0",M456:Q456,"&lt;50"),"-x-"))</f>
        <v/>
      </c>
      <c r="U456" s="68"/>
      <c r="V456" s="69"/>
      <c r="W456" s="69"/>
      <c r="X456" s="69"/>
      <c r="Y456" s="69"/>
      <c r="Z456" s="69" t="str">
        <f t="shared" ref="Z456:Z519" si="93">IF($B456="","",IFERROR(MEDIAN(U456:Y456),"-x-"))</f>
        <v/>
      </c>
      <c r="AA456" s="70" t="str">
        <f t="shared" ref="AA456:AA519" si="94">IF($B456="","",IFERROR(AVERAGEIFS(U456:Y456,U456:Y456,"&gt;0",U456:Y456,"&lt;50"),"-x-"))</f>
        <v/>
      </c>
      <c r="AC456" s="71"/>
      <c r="AD456" s="72"/>
      <c r="AE456" s="72"/>
      <c r="AF456" s="72"/>
      <c r="AG456" s="72"/>
      <c r="AH456" s="72" t="str">
        <f t="shared" ref="AH456:AH519" si="95">IF($B456="","",IFERROR(MEDIAN(AC456:AG456),"-x-"))</f>
        <v/>
      </c>
      <c r="AI456" s="73" t="str">
        <f t="shared" ref="AI456:AI519" si="96">IF($B456="","",IFERROR(AVERAGE(AC456:AG456),"-x-"))</f>
        <v/>
      </c>
      <c r="AK456" s="68"/>
      <c r="AL456" s="69"/>
      <c r="AM456" s="69"/>
      <c r="AN456" s="69"/>
      <c r="AO456" s="69"/>
      <c r="AP456" s="69" t="str">
        <f t="shared" ref="AP456:AP519" si="97">IF($B456="","",IF(MAX(AK456:AO456)=0,"-x-",MAX(AK456:AO456)))</f>
        <v/>
      </c>
      <c r="AQ456" s="74" t="str">
        <f t="shared" ref="AQ456:AQ519" si="98">IF($B456="","",IFERROR(AO456/AP456,"-x-"))</f>
        <v/>
      </c>
      <c r="AR456" s="70" t="str">
        <f t="shared" ref="AR456:AR519" si="99">IF($B456="","",IFERROR(AVERAGEIFS(AK456:AO456,AK456:AO456,"&gt;0",AK456:AO456,"&lt;30"),"-x-"))</f>
        <v/>
      </c>
      <c r="AT456" s="68"/>
      <c r="AU456" s="69"/>
      <c r="AV456" s="69"/>
      <c r="AW456" s="69"/>
      <c r="AX456" s="69"/>
      <c r="AY456" s="69" t="str">
        <f t="shared" ref="AY456:AY519" si="100">IF($B456="","",IFERROR(MEDIAN(AT456:AX456),"-x-"))</f>
        <v/>
      </c>
      <c r="AZ456" s="70" t="str">
        <f t="shared" ref="AZ456:AZ519" si="101">IF($B456="","",IFERROR(AVERAGEIFS(AT456:AX456,AT456:AX456,"&gt;0",AT456:AX456,"&lt;50"),"-x-"))</f>
        <v/>
      </c>
      <c r="BB456" s="75"/>
      <c r="BC456" s="76"/>
      <c r="BD456" s="76"/>
      <c r="BE456" s="76"/>
      <c r="BF456" s="76"/>
      <c r="BG456" s="76" t="str">
        <f t="shared" ref="BG456:BG519" si="102">IF($B456="","",IFERROR(MEDIAN(BB456:BF456),"-x-"))</f>
        <v/>
      </c>
      <c r="BH456" s="77" t="str">
        <f t="shared" ref="BH456:BH519" si="103">IF($B456="","",IFERROR(AVERAGEIFS(BB456:BF456,BB456:BF456,"&gt;0",BB456:BF456,"&lt;50"),"-x-"))</f>
        <v/>
      </c>
    </row>
    <row r="457" spans="2:60" ht="15.5" x14ac:dyDescent="0.35">
      <c r="B457" s="46"/>
      <c r="C457" s="91"/>
      <c r="D457" s="85"/>
      <c r="E457" s="85"/>
      <c r="F457" s="85"/>
      <c r="G457" s="91"/>
      <c r="H457" s="91"/>
      <c r="I457" s="91"/>
      <c r="J457" s="96"/>
      <c r="K457" s="92"/>
      <c r="M457" s="50"/>
      <c r="N457" s="51"/>
      <c r="O457" s="51"/>
      <c r="P457" s="51"/>
      <c r="Q457" s="51"/>
      <c r="R457" s="51" t="str">
        <f t="shared" si="91"/>
        <v/>
      </c>
      <c r="S457" s="52" t="str">
        <f t="shared" si="92"/>
        <v/>
      </c>
      <c r="U457" s="50"/>
      <c r="V457" s="51"/>
      <c r="W457" s="51"/>
      <c r="X457" s="51"/>
      <c r="Y457" s="51"/>
      <c r="Z457" s="51" t="str">
        <f t="shared" si="93"/>
        <v/>
      </c>
      <c r="AA457" s="52" t="str">
        <f t="shared" si="94"/>
        <v/>
      </c>
      <c r="AC457" s="56"/>
      <c r="AD457" s="57"/>
      <c r="AE457" s="57"/>
      <c r="AF457" s="57"/>
      <c r="AG457" s="57"/>
      <c r="AH457" s="57" t="str">
        <f t="shared" si="95"/>
        <v/>
      </c>
      <c r="AI457" s="58" t="str">
        <f t="shared" si="96"/>
        <v/>
      </c>
      <c r="AK457" s="50"/>
      <c r="AL457" s="51"/>
      <c r="AM457" s="51"/>
      <c r="AN457" s="51"/>
      <c r="AO457" s="51"/>
      <c r="AP457" s="51" t="str">
        <f t="shared" si="97"/>
        <v/>
      </c>
      <c r="AQ457" s="60" t="str">
        <f t="shared" si="98"/>
        <v/>
      </c>
      <c r="AR457" s="52" t="str">
        <f t="shared" si="99"/>
        <v/>
      </c>
      <c r="AT457" s="50"/>
      <c r="AU457" s="51"/>
      <c r="AV457" s="51"/>
      <c r="AW457" s="51"/>
      <c r="AX457" s="51"/>
      <c r="AY457" s="51" t="str">
        <f t="shared" si="100"/>
        <v/>
      </c>
      <c r="AZ457" s="52" t="str">
        <f t="shared" si="101"/>
        <v/>
      </c>
      <c r="BB457" s="64"/>
      <c r="BC457" s="65"/>
      <c r="BD457" s="65"/>
      <c r="BE457" s="65"/>
      <c r="BF457" s="65"/>
      <c r="BG457" s="65" t="str">
        <f t="shared" si="102"/>
        <v/>
      </c>
      <c r="BH457" s="66" t="str">
        <f t="shared" si="103"/>
        <v/>
      </c>
    </row>
    <row r="458" spans="2:60" ht="15.5" x14ac:dyDescent="0.35">
      <c r="B458" s="67"/>
      <c r="C458" s="89"/>
      <c r="D458" s="84"/>
      <c r="E458" s="84"/>
      <c r="F458" s="84"/>
      <c r="G458" s="89"/>
      <c r="H458" s="89"/>
      <c r="I458" s="89"/>
      <c r="J458" s="95"/>
      <c r="K458" s="90"/>
      <c r="M458" s="68"/>
      <c r="N458" s="69"/>
      <c r="O458" s="69"/>
      <c r="P458" s="69"/>
      <c r="Q458" s="69"/>
      <c r="R458" s="69" t="str">
        <f t="shared" si="91"/>
        <v/>
      </c>
      <c r="S458" s="70" t="str">
        <f t="shared" si="92"/>
        <v/>
      </c>
      <c r="U458" s="68"/>
      <c r="V458" s="69"/>
      <c r="W458" s="69"/>
      <c r="X458" s="69"/>
      <c r="Y458" s="69"/>
      <c r="Z458" s="69" t="str">
        <f t="shared" si="93"/>
        <v/>
      </c>
      <c r="AA458" s="70" t="str">
        <f t="shared" si="94"/>
        <v/>
      </c>
      <c r="AC458" s="71"/>
      <c r="AD458" s="72"/>
      <c r="AE458" s="72"/>
      <c r="AF458" s="72"/>
      <c r="AG458" s="72"/>
      <c r="AH458" s="72" t="str">
        <f t="shared" si="95"/>
        <v/>
      </c>
      <c r="AI458" s="73" t="str">
        <f t="shared" si="96"/>
        <v/>
      </c>
      <c r="AK458" s="68"/>
      <c r="AL458" s="69"/>
      <c r="AM458" s="69"/>
      <c r="AN458" s="69"/>
      <c r="AO458" s="69"/>
      <c r="AP458" s="69" t="str">
        <f t="shared" si="97"/>
        <v/>
      </c>
      <c r="AQ458" s="74" t="str">
        <f t="shared" si="98"/>
        <v/>
      </c>
      <c r="AR458" s="70" t="str">
        <f t="shared" si="99"/>
        <v/>
      </c>
      <c r="AT458" s="68"/>
      <c r="AU458" s="69"/>
      <c r="AV458" s="69"/>
      <c r="AW458" s="69"/>
      <c r="AX458" s="69"/>
      <c r="AY458" s="69" t="str">
        <f t="shared" si="100"/>
        <v/>
      </c>
      <c r="AZ458" s="70" t="str">
        <f t="shared" si="101"/>
        <v/>
      </c>
      <c r="BB458" s="75"/>
      <c r="BC458" s="76"/>
      <c r="BD458" s="76"/>
      <c r="BE458" s="76"/>
      <c r="BF458" s="76"/>
      <c r="BG458" s="76" t="str">
        <f t="shared" si="102"/>
        <v/>
      </c>
      <c r="BH458" s="77" t="str">
        <f t="shared" si="103"/>
        <v/>
      </c>
    </row>
    <row r="459" spans="2:60" ht="15.5" x14ac:dyDescent="0.35">
      <c r="B459" s="46"/>
      <c r="C459" s="91"/>
      <c r="D459" s="85"/>
      <c r="E459" s="85"/>
      <c r="F459" s="85"/>
      <c r="G459" s="91"/>
      <c r="H459" s="91"/>
      <c r="I459" s="91"/>
      <c r="J459" s="96"/>
      <c r="K459" s="92"/>
      <c r="M459" s="50"/>
      <c r="N459" s="51"/>
      <c r="O459" s="51"/>
      <c r="P459" s="51"/>
      <c r="Q459" s="51"/>
      <c r="R459" s="51" t="str">
        <f t="shared" si="91"/>
        <v/>
      </c>
      <c r="S459" s="52" t="str">
        <f t="shared" si="92"/>
        <v/>
      </c>
      <c r="U459" s="50"/>
      <c r="V459" s="51"/>
      <c r="W459" s="51"/>
      <c r="X459" s="51"/>
      <c r="Y459" s="51"/>
      <c r="Z459" s="51" t="str">
        <f t="shared" si="93"/>
        <v/>
      </c>
      <c r="AA459" s="52" t="str">
        <f t="shared" si="94"/>
        <v/>
      </c>
      <c r="AC459" s="56"/>
      <c r="AD459" s="57"/>
      <c r="AE459" s="57"/>
      <c r="AF459" s="57"/>
      <c r="AG459" s="57"/>
      <c r="AH459" s="57" t="str">
        <f t="shared" si="95"/>
        <v/>
      </c>
      <c r="AI459" s="58" t="str">
        <f t="shared" si="96"/>
        <v/>
      </c>
      <c r="AK459" s="50"/>
      <c r="AL459" s="51"/>
      <c r="AM459" s="51"/>
      <c r="AN459" s="51"/>
      <c r="AO459" s="51"/>
      <c r="AP459" s="51" t="str">
        <f t="shared" si="97"/>
        <v/>
      </c>
      <c r="AQ459" s="60" t="str">
        <f t="shared" si="98"/>
        <v/>
      </c>
      <c r="AR459" s="52" t="str">
        <f t="shared" si="99"/>
        <v/>
      </c>
      <c r="AT459" s="50"/>
      <c r="AU459" s="51"/>
      <c r="AV459" s="51"/>
      <c r="AW459" s="51"/>
      <c r="AX459" s="51"/>
      <c r="AY459" s="51" t="str">
        <f t="shared" si="100"/>
        <v/>
      </c>
      <c r="AZ459" s="52" t="str">
        <f t="shared" si="101"/>
        <v/>
      </c>
      <c r="BB459" s="64"/>
      <c r="BC459" s="65"/>
      <c r="BD459" s="65"/>
      <c r="BE459" s="65"/>
      <c r="BF459" s="65"/>
      <c r="BG459" s="65" t="str">
        <f t="shared" si="102"/>
        <v/>
      </c>
      <c r="BH459" s="66" t="str">
        <f t="shared" si="103"/>
        <v/>
      </c>
    </row>
    <row r="460" spans="2:60" ht="15.5" x14ac:dyDescent="0.35">
      <c r="B460" s="67"/>
      <c r="C460" s="89"/>
      <c r="D460" s="84"/>
      <c r="E460" s="84"/>
      <c r="F460" s="84"/>
      <c r="G460" s="89"/>
      <c r="H460" s="89"/>
      <c r="I460" s="89"/>
      <c r="J460" s="95"/>
      <c r="K460" s="90"/>
      <c r="M460" s="68"/>
      <c r="N460" s="69"/>
      <c r="O460" s="69"/>
      <c r="P460" s="69"/>
      <c r="Q460" s="69"/>
      <c r="R460" s="69" t="str">
        <f t="shared" si="91"/>
        <v/>
      </c>
      <c r="S460" s="70" t="str">
        <f t="shared" si="92"/>
        <v/>
      </c>
      <c r="U460" s="68"/>
      <c r="V460" s="69"/>
      <c r="W460" s="69"/>
      <c r="X460" s="69"/>
      <c r="Y460" s="69"/>
      <c r="Z460" s="69" t="str">
        <f t="shared" si="93"/>
        <v/>
      </c>
      <c r="AA460" s="70" t="str">
        <f t="shared" si="94"/>
        <v/>
      </c>
      <c r="AC460" s="71"/>
      <c r="AD460" s="72"/>
      <c r="AE460" s="72"/>
      <c r="AF460" s="72"/>
      <c r="AG460" s="72"/>
      <c r="AH460" s="72" t="str">
        <f t="shared" si="95"/>
        <v/>
      </c>
      <c r="AI460" s="73" t="str">
        <f t="shared" si="96"/>
        <v/>
      </c>
      <c r="AK460" s="68"/>
      <c r="AL460" s="69"/>
      <c r="AM460" s="69"/>
      <c r="AN460" s="69"/>
      <c r="AO460" s="69"/>
      <c r="AP460" s="69" t="str">
        <f t="shared" si="97"/>
        <v/>
      </c>
      <c r="AQ460" s="74" t="str">
        <f t="shared" si="98"/>
        <v/>
      </c>
      <c r="AR460" s="70" t="str">
        <f t="shared" si="99"/>
        <v/>
      </c>
      <c r="AT460" s="68"/>
      <c r="AU460" s="69"/>
      <c r="AV460" s="69"/>
      <c r="AW460" s="69"/>
      <c r="AX460" s="69"/>
      <c r="AY460" s="69" t="str">
        <f t="shared" si="100"/>
        <v/>
      </c>
      <c r="AZ460" s="70" t="str">
        <f t="shared" si="101"/>
        <v/>
      </c>
      <c r="BB460" s="75"/>
      <c r="BC460" s="76"/>
      <c r="BD460" s="76"/>
      <c r="BE460" s="76"/>
      <c r="BF460" s="76"/>
      <c r="BG460" s="76" t="str">
        <f t="shared" si="102"/>
        <v/>
      </c>
      <c r="BH460" s="77" t="str">
        <f t="shared" si="103"/>
        <v/>
      </c>
    </row>
    <row r="461" spans="2:60" ht="15.5" x14ac:dyDescent="0.35">
      <c r="B461" s="46"/>
      <c r="C461" s="91"/>
      <c r="D461" s="85"/>
      <c r="E461" s="85"/>
      <c r="F461" s="85"/>
      <c r="G461" s="91"/>
      <c r="H461" s="91"/>
      <c r="I461" s="91"/>
      <c r="J461" s="96"/>
      <c r="K461" s="92"/>
      <c r="M461" s="50"/>
      <c r="N461" s="51"/>
      <c r="O461" s="51"/>
      <c r="P461" s="51"/>
      <c r="Q461" s="51"/>
      <c r="R461" s="51" t="str">
        <f t="shared" si="91"/>
        <v/>
      </c>
      <c r="S461" s="52" t="str">
        <f t="shared" si="92"/>
        <v/>
      </c>
      <c r="U461" s="50"/>
      <c r="V461" s="51"/>
      <c r="W461" s="51"/>
      <c r="X461" s="51"/>
      <c r="Y461" s="51"/>
      <c r="Z461" s="51" t="str">
        <f t="shared" si="93"/>
        <v/>
      </c>
      <c r="AA461" s="52" t="str">
        <f t="shared" si="94"/>
        <v/>
      </c>
      <c r="AC461" s="56"/>
      <c r="AD461" s="57"/>
      <c r="AE461" s="57"/>
      <c r="AF461" s="57"/>
      <c r="AG461" s="57"/>
      <c r="AH461" s="57" t="str">
        <f t="shared" si="95"/>
        <v/>
      </c>
      <c r="AI461" s="58" t="str">
        <f t="shared" si="96"/>
        <v/>
      </c>
      <c r="AK461" s="50"/>
      <c r="AL461" s="51"/>
      <c r="AM461" s="51"/>
      <c r="AN461" s="51"/>
      <c r="AO461" s="51"/>
      <c r="AP461" s="51" t="str">
        <f t="shared" si="97"/>
        <v/>
      </c>
      <c r="AQ461" s="60" t="str">
        <f t="shared" si="98"/>
        <v/>
      </c>
      <c r="AR461" s="52" t="str">
        <f t="shared" si="99"/>
        <v/>
      </c>
      <c r="AT461" s="50"/>
      <c r="AU461" s="51"/>
      <c r="AV461" s="51"/>
      <c r="AW461" s="51"/>
      <c r="AX461" s="51"/>
      <c r="AY461" s="51" t="str">
        <f t="shared" si="100"/>
        <v/>
      </c>
      <c r="AZ461" s="52" t="str">
        <f t="shared" si="101"/>
        <v/>
      </c>
      <c r="BB461" s="64"/>
      <c r="BC461" s="65"/>
      <c r="BD461" s="65"/>
      <c r="BE461" s="65"/>
      <c r="BF461" s="65"/>
      <c r="BG461" s="65" t="str">
        <f t="shared" si="102"/>
        <v/>
      </c>
      <c r="BH461" s="66" t="str">
        <f t="shared" si="103"/>
        <v/>
      </c>
    </row>
    <row r="462" spans="2:60" ht="15.5" x14ac:dyDescent="0.35">
      <c r="B462" s="67"/>
      <c r="C462" s="89"/>
      <c r="D462" s="84"/>
      <c r="E462" s="84"/>
      <c r="F462" s="84"/>
      <c r="G462" s="89"/>
      <c r="H462" s="89"/>
      <c r="I462" s="89"/>
      <c r="J462" s="95"/>
      <c r="K462" s="90"/>
      <c r="M462" s="68"/>
      <c r="N462" s="69"/>
      <c r="O462" s="69"/>
      <c r="P462" s="69"/>
      <c r="Q462" s="69"/>
      <c r="R462" s="69" t="str">
        <f t="shared" si="91"/>
        <v/>
      </c>
      <c r="S462" s="70" t="str">
        <f t="shared" si="92"/>
        <v/>
      </c>
      <c r="U462" s="68"/>
      <c r="V462" s="69"/>
      <c r="W462" s="69"/>
      <c r="X462" s="69"/>
      <c r="Y462" s="69"/>
      <c r="Z462" s="69" t="str">
        <f t="shared" si="93"/>
        <v/>
      </c>
      <c r="AA462" s="70" t="str">
        <f t="shared" si="94"/>
        <v/>
      </c>
      <c r="AC462" s="71"/>
      <c r="AD462" s="72"/>
      <c r="AE462" s="72"/>
      <c r="AF462" s="72"/>
      <c r="AG462" s="72"/>
      <c r="AH462" s="72" t="str">
        <f t="shared" si="95"/>
        <v/>
      </c>
      <c r="AI462" s="73" t="str">
        <f t="shared" si="96"/>
        <v/>
      </c>
      <c r="AK462" s="68"/>
      <c r="AL462" s="69"/>
      <c r="AM462" s="69"/>
      <c r="AN462" s="69"/>
      <c r="AO462" s="69"/>
      <c r="AP462" s="69" t="str">
        <f t="shared" si="97"/>
        <v/>
      </c>
      <c r="AQ462" s="74" t="str">
        <f t="shared" si="98"/>
        <v/>
      </c>
      <c r="AR462" s="70" t="str">
        <f t="shared" si="99"/>
        <v/>
      </c>
      <c r="AT462" s="68"/>
      <c r="AU462" s="69"/>
      <c r="AV462" s="69"/>
      <c r="AW462" s="69"/>
      <c r="AX462" s="69"/>
      <c r="AY462" s="69" t="str">
        <f t="shared" si="100"/>
        <v/>
      </c>
      <c r="AZ462" s="70" t="str">
        <f t="shared" si="101"/>
        <v/>
      </c>
      <c r="BB462" s="75"/>
      <c r="BC462" s="76"/>
      <c r="BD462" s="76"/>
      <c r="BE462" s="76"/>
      <c r="BF462" s="76"/>
      <c r="BG462" s="76" t="str">
        <f t="shared" si="102"/>
        <v/>
      </c>
      <c r="BH462" s="77" t="str">
        <f t="shared" si="103"/>
        <v/>
      </c>
    </row>
    <row r="463" spans="2:60" ht="15.5" x14ac:dyDescent="0.35">
      <c r="B463" s="46"/>
      <c r="C463" s="91"/>
      <c r="D463" s="85"/>
      <c r="E463" s="85"/>
      <c r="F463" s="85"/>
      <c r="G463" s="91"/>
      <c r="H463" s="91"/>
      <c r="I463" s="91"/>
      <c r="J463" s="96"/>
      <c r="K463" s="92"/>
      <c r="M463" s="50"/>
      <c r="N463" s="51"/>
      <c r="O463" s="51"/>
      <c r="P463" s="51"/>
      <c r="Q463" s="51"/>
      <c r="R463" s="51" t="str">
        <f t="shared" si="91"/>
        <v/>
      </c>
      <c r="S463" s="52" t="str">
        <f t="shared" si="92"/>
        <v/>
      </c>
      <c r="U463" s="50"/>
      <c r="V463" s="51"/>
      <c r="W463" s="51"/>
      <c r="X463" s="51"/>
      <c r="Y463" s="51"/>
      <c r="Z463" s="51" t="str">
        <f t="shared" si="93"/>
        <v/>
      </c>
      <c r="AA463" s="52" t="str">
        <f t="shared" si="94"/>
        <v/>
      </c>
      <c r="AC463" s="56"/>
      <c r="AD463" s="57"/>
      <c r="AE463" s="57"/>
      <c r="AF463" s="57"/>
      <c r="AG463" s="57"/>
      <c r="AH463" s="57" t="str">
        <f t="shared" si="95"/>
        <v/>
      </c>
      <c r="AI463" s="58" t="str">
        <f t="shared" si="96"/>
        <v/>
      </c>
      <c r="AK463" s="50"/>
      <c r="AL463" s="51"/>
      <c r="AM463" s="51"/>
      <c r="AN463" s="51"/>
      <c r="AO463" s="51"/>
      <c r="AP463" s="51" t="str">
        <f t="shared" si="97"/>
        <v/>
      </c>
      <c r="AQ463" s="60" t="str">
        <f t="shared" si="98"/>
        <v/>
      </c>
      <c r="AR463" s="52" t="str">
        <f t="shared" si="99"/>
        <v/>
      </c>
      <c r="AT463" s="50"/>
      <c r="AU463" s="51"/>
      <c r="AV463" s="51"/>
      <c r="AW463" s="51"/>
      <c r="AX463" s="51"/>
      <c r="AY463" s="51" t="str">
        <f t="shared" si="100"/>
        <v/>
      </c>
      <c r="AZ463" s="52" t="str">
        <f t="shared" si="101"/>
        <v/>
      </c>
      <c r="BB463" s="64"/>
      <c r="BC463" s="65"/>
      <c r="BD463" s="65"/>
      <c r="BE463" s="65"/>
      <c r="BF463" s="65"/>
      <c r="BG463" s="65" t="str">
        <f t="shared" si="102"/>
        <v/>
      </c>
      <c r="BH463" s="66" t="str">
        <f t="shared" si="103"/>
        <v/>
      </c>
    </row>
    <row r="464" spans="2:60" ht="15.5" x14ac:dyDescent="0.35">
      <c r="B464" s="67"/>
      <c r="C464" s="89"/>
      <c r="D464" s="84"/>
      <c r="E464" s="84"/>
      <c r="F464" s="84"/>
      <c r="G464" s="89"/>
      <c r="H464" s="89"/>
      <c r="I464" s="89"/>
      <c r="J464" s="95"/>
      <c r="K464" s="90"/>
      <c r="M464" s="68"/>
      <c r="N464" s="69"/>
      <c r="O464" s="69"/>
      <c r="P464" s="69"/>
      <c r="Q464" s="69"/>
      <c r="R464" s="69" t="str">
        <f t="shared" si="91"/>
        <v/>
      </c>
      <c r="S464" s="70" t="str">
        <f t="shared" si="92"/>
        <v/>
      </c>
      <c r="U464" s="68"/>
      <c r="V464" s="69"/>
      <c r="W464" s="69"/>
      <c r="X464" s="69"/>
      <c r="Y464" s="69"/>
      <c r="Z464" s="69" t="str">
        <f t="shared" si="93"/>
        <v/>
      </c>
      <c r="AA464" s="70" t="str">
        <f t="shared" si="94"/>
        <v/>
      </c>
      <c r="AC464" s="71"/>
      <c r="AD464" s="72"/>
      <c r="AE464" s="72"/>
      <c r="AF464" s="72"/>
      <c r="AG464" s="72"/>
      <c r="AH464" s="72" t="str">
        <f t="shared" si="95"/>
        <v/>
      </c>
      <c r="AI464" s="73" t="str">
        <f t="shared" si="96"/>
        <v/>
      </c>
      <c r="AK464" s="68"/>
      <c r="AL464" s="69"/>
      <c r="AM464" s="69"/>
      <c r="AN464" s="69"/>
      <c r="AO464" s="69"/>
      <c r="AP464" s="69" t="str">
        <f t="shared" si="97"/>
        <v/>
      </c>
      <c r="AQ464" s="74" t="str">
        <f t="shared" si="98"/>
        <v/>
      </c>
      <c r="AR464" s="70" t="str">
        <f t="shared" si="99"/>
        <v/>
      </c>
      <c r="AT464" s="68"/>
      <c r="AU464" s="69"/>
      <c r="AV464" s="69"/>
      <c r="AW464" s="69"/>
      <c r="AX464" s="69"/>
      <c r="AY464" s="69" t="str">
        <f t="shared" si="100"/>
        <v/>
      </c>
      <c r="AZ464" s="70" t="str">
        <f t="shared" si="101"/>
        <v/>
      </c>
      <c r="BB464" s="75"/>
      <c r="BC464" s="76"/>
      <c r="BD464" s="76"/>
      <c r="BE464" s="76"/>
      <c r="BF464" s="76"/>
      <c r="BG464" s="76" t="str">
        <f t="shared" si="102"/>
        <v/>
      </c>
      <c r="BH464" s="77" t="str">
        <f t="shared" si="103"/>
        <v/>
      </c>
    </row>
    <row r="465" spans="2:60" ht="15.5" x14ac:dyDescent="0.35">
      <c r="B465" s="46"/>
      <c r="C465" s="91"/>
      <c r="D465" s="85"/>
      <c r="E465" s="85"/>
      <c r="F465" s="85"/>
      <c r="G465" s="91"/>
      <c r="H465" s="91"/>
      <c r="I465" s="91"/>
      <c r="J465" s="96"/>
      <c r="K465" s="92"/>
      <c r="M465" s="50"/>
      <c r="N465" s="51"/>
      <c r="O465" s="51"/>
      <c r="P465" s="51"/>
      <c r="Q465" s="51"/>
      <c r="R465" s="51" t="str">
        <f t="shared" si="91"/>
        <v/>
      </c>
      <c r="S465" s="52" t="str">
        <f t="shared" si="92"/>
        <v/>
      </c>
      <c r="U465" s="50"/>
      <c r="V465" s="51"/>
      <c r="W465" s="51"/>
      <c r="X465" s="51"/>
      <c r="Y465" s="51"/>
      <c r="Z465" s="51" t="str">
        <f t="shared" si="93"/>
        <v/>
      </c>
      <c r="AA465" s="52" t="str">
        <f t="shared" si="94"/>
        <v/>
      </c>
      <c r="AC465" s="56"/>
      <c r="AD465" s="57"/>
      <c r="AE465" s="57"/>
      <c r="AF465" s="57"/>
      <c r="AG465" s="57"/>
      <c r="AH465" s="57" t="str">
        <f t="shared" si="95"/>
        <v/>
      </c>
      <c r="AI465" s="58" t="str">
        <f t="shared" si="96"/>
        <v/>
      </c>
      <c r="AK465" s="50"/>
      <c r="AL465" s="51"/>
      <c r="AM465" s="51"/>
      <c r="AN465" s="51"/>
      <c r="AO465" s="51"/>
      <c r="AP465" s="51" t="str">
        <f t="shared" si="97"/>
        <v/>
      </c>
      <c r="AQ465" s="60" t="str">
        <f t="shared" si="98"/>
        <v/>
      </c>
      <c r="AR465" s="52" t="str">
        <f t="shared" si="99"/>
        <v/>
      </c>
      <c r="AT465" s="50"/>
      <c r="AU465" s="51"/>
      <c r="AV465" s="51"/>
      <c r="AW465" s="51"/>
      <c r="AX465" s="51"/>
      <c r="AY465" s="51" t="str">
        <f t="shared" si="100"/>
        <v/>
      </c>
      <c r="AZ465" s="52" t="str">
        <f t="shared" si="101"/>
        <v/>
      </c>
      <c r="BB465" s="64"/>
      <c r="BC465" s="65"/>
      <c r="BD465" s="65"/>
      <c r="BE465" s="65"/>
      <c r="BF465" s="65"/>
      <c r="BG465" s="65" t="str">
        <f t="shared" si="102"/>
        <v/>
      </c>
      <c r="BH465" s="66" t="str">
        <f t="shared" si="103"/>
        <v/>
      </c>
    </row>
    <row r="466" spans="2:60" ht="15.5" x14ac:dyDescent="0.35">
      <c r="B466" s="67"/>
      <c r="C466" s="89"/>
      <c r="D466" s="84"/>
      <c r="E466" s="84"/>
      <c r="F466" s="84"/>
      <c r="G466" s="89"/>
      <c r="H466" s="89"/>
      <c r="I466" s="89"/>
      <c r="J466" s="95"/>
      <c r="K466" s="90"/>
      <c r="M466" s="68"/>
      <c r="N466" s="69"/>
      <c r="O466" s="69"/>
      <c r="P466" s="69"/>
      <c r="Q466" s="69"/>
      <c r="R466" s="69" t="str">
        <f t="shared" si="91"/>
        <v/>
      </c>
      <c r="S466" s="70" t="str">
        <f t="shared" si="92"/>
        <v/>
      </c>
      <c r="U466" s="68"/>
      <c r="V466" s="69"/>
      <c r="W466" s="69"/>
      <c r="X466" s="69"/>
      <c r="Y466" s="69"/>
      <c r="Z466" s="69" t="str">
        <f t="shared" si="93"/>
        <v/>
      </c>
      <c r="AA466" s="70" t="str">
        <f t="shared" si="94"/>
        <v/>
      </c>
      <c r="AC466" s="71"/>
      <c r="AD466" s="72"/>
      <c r="AE466" s="72"/>
      <c r="AF466" s="72"/>
      <c r="AG466" s="72"/>
      <c r="AH466" s="72" t="str">
        <f t="shared" si="95"/>
        <v/>
      </c>
      <c r="AI466" s="73" t="str">
        <f t="shared" si="96"/>
        <v/>
      </c>
      <c r="AK466" s="68"/>
      <c r="AL466" s="69"/>
      <c r="AM466" s="69"/>
      <c r="AN466" s="69"/>
      <c r="AO466" s="69"/>
      <c r="AP466" s="69" t="str">
        <f t="shared" si="97"/>
        <v/>
      </c>
      <c r="AQ466" s="74" t="str">
        <f t="shared" si="98"/>
        <v/>
      </c>
      <c r="AR466" s="70" t="str">
        <f t="shared" si="99"/>
        <v/>
      </c>
      <c r="AT466" s="68"/>
      <c r="AU466" s="69"/>
      <c r="AV466" s="69"/>
      <c r="AW466" s="69"/>
      <c r="AX466" s="69"/>
      <c r="AY466" s="69" t="str">
        <f t="shared" si="100"/>
        <v/>
      </c>
      <c r="AZ466" s="70" t="str">
        <f t="shared" si="101"/>
        <v/>
      </c>
      <c r="BB466" s="75"/>
      <c r="BC466" s="76"/>
      <c r="BD466" s="76"/>
      <c r="BE466" s="76"/>
      <c r="BF466" s="76"/>
      <c r="BG466" s="76" t="str">
        <f t="shared" si="102"/>
        <v/>
      </c>
      <c r="BH466" s="77" t="str">
        <f t="shared" si="103"/>
        <v/>
      </c>
    </row>
    <row r="467" spans="2:60" ht="15.5" x14ac:dyDescent="0.35">
      <c r="B467" s="46"/>
      <c r="C467" s="91"/>
      <c r="D467" s="85"/>
      <c r="E467" s="85"/>
      <c r="F467" s="85"/>
      <c r="G467" s="91"/>
      <c r="H467" s="91"/>
      <c r="I467" s="91"/>
      <c r="J467" s="96"/>
      <c r="K467" s="92"/>
      <c r="M467" s="50"/>
      <c r="N467" s="51"/>
      <c r="O467" s="51"/>
      <c r="P467" s="51"/>
      <c r="Q467" s="51"/>
      <c r="R467" s="51" t="str">
        <f t="shared" si="91"/>
        <v/>
      </c>
      <c r="S467" s="52" t="str">
        <f t="shared" si="92"/>
        <v/>
      </c>
      <c r="U467" s="50"/>
      <c r="V467" s="51"/>
      <c r="W467" s="51"/>
      <c r="X467" s="51"/>
      <c r="Y467" s="51"/>
      <c r="Z467" s="51" t="str">
        <f t="shared" si="93"/>
        <v/>
      </c>
      <c r="AA467" s="52" t="str">
        <f t="shared" si="94"/>
        <v/>
      </c>
      <c r="AC467" s="56"/>
      <c r="AD467" s="57"/>
      <c r="AE467" s="57"/>
      <c r="AF467" s="57"/>
      <c r="AG467" s="57"/>
      <c r="AH467" s="57" t="str">
        <f t="shared" si="95"/>
        <v/>
      </c>
      <c r="AI467" s="58" t="str">
        <f t="shared" si="96"/>
        <v/>
      </c>
      <c r="AK467" s="50"/>
      <c r="AL467" s="51"/>
      <c r="AM467" s="51"/>
      <c r="AN467" s="51"/>
      <c r="AO467" s="51"/>
      <c r="AP467" s="51" t="str">
        <f t="shared" si="97"/>
        <v/>
      </c>
      <c r="AQ467" s="60" t="str">
        <f t="shared" si="98"/>
        <v/>
      </c>
      <c r="AR467" s="52" t="str">
        <f t="shared" si="99"/>
        <v/>
      </c>
      <c r="AT467" s="50"/>
      <c r="AU467" s="51"/>
      <c r="AV467" s="51"/>
      <c r="AW467" s="51"/>
      <c r="AX467" s="51"/>
      <c r="AY467" s="51" t="str">
        <f t="shared" si="100"/>
        <v/>
      </c>
      <c r="AZ467" s="52" t="str">
        <f t="shared" si="101"/>
        <v/>
      </c>
      <c r="BB467" s="64"/>
      <c r="BC467" s="65"/>
      <c r="BD467" s="65"/>
      <c r="BE467" s="65"/>
      <c r="BF467" s="65"/>
      <c r="BG467" s="65" t="str">
        <f t="shared" si="102"/>
        <v/>
      </c>
      <c r="BH467" s="66" t="str">
        <f t="shared" si="103"/>
        <v/>
      </c>
    </row>
    <row r="468" spans="2:60" ht="15.5" x14ac:dyDescent="0.35">
      <c r="B468" s="67"/>
      <c r="C468" s="89"/>
      <c r="D468" s="84"/>
      <c r="E468" s="84"/>
      <c r="F468" s="84"/>
      <c r="G468" s="89"/>
      <c r="H468" s="89"/>
      <c r="I468" s="89"/>
      <c r="J468" s="95"/>
      <c r="K468" s="90"/>
      <c r="M468" s="68"/>
      <c r="N468" s="69"/>
      <c r="O468" s="69"/>
      <c r="P468" s="69"/>
      <c r="Q468" s="69"/>
      <c r="R468" s="69" t="str">
        <f t="shared" si="91"/>
        <v/>
      </c>
      <c r="S468" s="70" t="str">
        <f t="shared" si="92"/>
        <v/>
      </c>
      <c r="U468" s="68"/>
      <c r="V468" s="69"/>
      <c r="W468" s="69"/>
      <c r="X468" s="69"/>
      <c r="Y468" s="69"/>
      <c r="Z468" s="69" t="str">
        <f t="shared" si="93"/>
        <v/>
      </c>
      <c r="AA468" s="70" t="str">
        <f t="shared" si="94"/>
        <v/>
      </c>
      <c r="AC468" s="71"/>
      <c r="AD468" s="72"/>
      <c r="AE468" s="72"/>
      <c r="AF468" s="72"/>
      <c r="AG468" s="72"/>
      <c r="AH468" s="72" t="str">
        <f t="shared" si="95"/>
        <v/>
      </c>
      <c r="AI468" s="73" t="str">
        <f t="shared" si="96"/>
        <v/>
      </c>
      <c r="AK468" s="68"/>
      <c r="AL468" s="69"/>
      <c r="AM468" s="69"/>
      <c r="AN468" s="69"/>
      <c r="AO468" s="69"/>
      <c r="AP468" s="69" t="str">
        <f t="shared" si="97"/>
        <v/>
      </c>
      <c r="AQ468" s="74" t="str">
        <f t="shared" si="98"/>
        <v/>
      </c>
      <c r="AR468" s="70" t="str">
        <f t="shared" si="99"/>
        <v/>
      </c>
      <c r="AT468" s="68"/>
      <c r="AU468" s="69"/>
      <c r="AV468" s="69"/>
      <c r="AW468" s="69"/>
      <c r="AX468" s="69"/>
      <c r="AY468" s="69" t="str">
        <f t="shared" si="100"/>
        <v/>
      </c>
      <c r="AZ468" s="70" t="str">
        <f t="shared" si="101"/>
        <v/>
      </c>
      <c r="BB468" s="75"/>
      <c r="BC468" s="76"/>
      <c r="BD468" s="76"/>
      <c r="BE468" s="76"/>
      <c r="BF468" s="76"/>
      <c r="BG468" s="76" t="str">
        <f t="shared" si="102"/>
        <v/>
      </c>
      <c r="BH468" s="77" t="str">
        <f t="shared" si="103"/>
        <v/>
      </c>
    </row>
    <row r="469" spans="2:60" ht="15.5" x14ac:dyDescent="0.35">
      <c r="B469" s="46"/>
      <c r="C469" s="91"/>
      <c r="D469" s="85"/>
      <c r="E469" s="85"/>
      <c r="F469" s="85"/>
      <c r="G469" s="91"/>
      <c r="H469" s="91"/>
      <c r="I469" s="91"/>
      <c r="J469" s="96"/>
      <c r="K469" s="92"/>
      <c r="M469" s="50"/>
      <c r="N469" s="51"/>
      <c r="O469" s="51"/>
      <c r="P469" s="51"/>
      <c r="Q469" s="51"/>
      <c r="R469" s="51" t="str">
        <f t="shared" si="91"/>
        <v/>
      </c>
      <c r="S469" s="52" t="str">
        <f t="shared" si="92"/>
        <v/>
      </c>
      <c r="U469" s="50"/>
      <c r="V469" s="51"/>
      <c r="W469" s="51"/>
      <c r="X469" s="51"/>
      <c r="Y469" s="51"/>
      <c r="Z469" s="51" t="str">
        <f t="shared" si="93"/>
        <v/>
      </c>
      <c r="AA469" s="52" t="str">
        <f t="shared" si="94"/>
        <v/>
      </c>
      <c r="AC469" s="56"/>
      <c r="AD469" s="57"/>
      <c r="AE469" s="57"/>
      <c r="AF469" s="57"/>
      <c r="AG469" s="57"/>
      <c r="AH469" s="57" t="str">
        <f t="shared" si="95"/>
        <v/>
      </c>
      <c r="AI469" s="58" t="str">
        <f t="shared" si="96"/>
        <v/>
      </c>
      <c r="AK469" s="50"/>
      <c r="AL469" s="51"/>
      <c r="AM469" s="51"/>
      <c r="AN469" s="51"/>
      <c r="AO469" s="51"/>
      <c r="AP469" s="51" t="str">
        <f t="shared" si="97"/>
        <v/>
      </c>
      <c r="AQ469" s="60" t="str">
        <f t="shared" si="98"/>
        <v/>
      </c>
      <c r="AR469" s="52" t="str">
        <f t="shared" si="99"/>
        <v/>
      </c>
      <c r="AT469" s="50"/>
      <c r="AU469" s="51"/>
      <c r="AV469" s="51"/>
      <c r="AW469" s="51"/>
      <c r="AX469" s="51"/>
      <c r="AY469" s="51" t="str">
        <f t="shared" si="100"/>
        <v/>
      </c>
      <c r="AZ469" s="52" t="str">
        <f t="shared" si="101"/>
        <v/>
      </c>
      <c r="BB469" s="64"/>
      <c r="BC469" s="65"/>
      <c r="BD469" s="65"/>
      <c r="BE469" s="65"/>
      <c r="BF469" s="65"/>
      <c r="BG469" s="65" t="str">
        <f t="shared" si="102"/>
        <v/>
      </c>
      <c r="BH469" s="66" t="str">
        <f t="shared" si="103"/>
        <v/>
      </c>
    </row>
    <row r="470" spans="2:60" ht="15.5" x14ac:dyDescent="0.35">
      <c r="B470" s="67"/>
      <c r="C470" s="89"/>
      <c r="D470" s="84"/>
      <c r="E470" s="84"/>
      <c r="F470" s="84"/>
      <c r="G470" s="89"/>
      <c r="H470" s="89"/>
      <c r="I470" s="89"/>
      <c r="J470" s="95"/>
      <c r="K470" s="90"/>
      <c r="M470" s="68"/>
      <c r="N470" s="69"/>
      <c r="O470" s="69"/>
      <c r="P470" s="69"/>
      <c r="Q470" s="69"/>
      <c r="R470" s="69" t="str">
        <f t="shared" si="91"/>
        <v/>
      </c>
      <c r="S470" s="70" t="str">
        <f t="shared" si="92"/>
        <v/>
      </c>
      <c r="U470" s="68"/>
      <c r="V470" s="69"/>
      <c r="W470" s="69"/>
      <c r="X470" s="69"/>
      <c r="Y470" s="69"/>
      <c r="Z470" s="69" t="str">
        <f t="shared" si="93"/>
        <v/>
      </c>
      <c r="AA470" s="70" t="str">
        <f t="shared" si="94"/>
        <v/>
      </c>
      <c r="AC470" s="71"/>
      <c r="AD470" s="72"/>
      <c r="AE470" s="72"/>
      <c r="AF470" s="72"/>
      <c r="AG470" s="72"/>
      <c r="AH470" s="72" t="str">
        <f t="shared" si="95"/>
        <v/>
      </c>
      <c r="AI470" s="73" t="str">
        <f t="shared" si="96"/>
        <v/>
      </c>
      <c r="AK470" s="68"/>
      <c r="AL470" s="69"/>
      <c r="AM470" s="69"/>
      <c r="AN470" s="69"/>
      <c r="AO470" s="69"/>
      <c r="AP470" s="69" t="str">
        <f t="shared" si="97"/>
        <v/>
      </c>
      <c r="AQ470" s="74" t="str">
        <f t="shared" si="98"/>
        <v/>
      </c>
      <c r="AR470" s="70" t="str">
        <f t="shared" si="99"/>
        <v/>
      </c>
      <c r="AT470" s="68"/>
      <c r="AU470" s="69"/>
      <c r="AV470" s="69"/>
      <c r="AW470" s="69"/>
      <c r="AX470" s="69"/>
      <c r="AY470" s="69" t="str">
        <f t="shared" si="100"/>
        <v/>
      </c>
      <c r="AZ470" s="70" t="str">
        <f t="shared" si="101"/>
        <v/>
      </c>
      <c r="BB470" s="75"/>
      <c r="BC470" s="76"/>
      <c r="BD470" s="76"/>
      <c r="BE470" s="76"/>
      <c r="BF470" s="76"/>
      <c r="BG470" s="76" t="str">
        <f t="shared" si="102"/>
        <v/>
      </c>
      <c r="BH470" s="77" t="str">
        <f t="shared" si="103"/>
        <v/>
      </c>
    </row>
    <row r="471" spans="2:60" ht="15.5" x14ac:dyDescent="0.35">
      <c r="B471" s="46"/>
      <c r="C471" s="91"/>
      <c r="D471" s="85"/>
      <c r="E471" s="85"/>
      <c r="F471" s="85"/>
      <c r="G471" s="91"/>
      <c r="H471" s="91"/>
      <c r="I471" s="91"/>
      <c r="J471" s="96"/>
      <c r="K471" s="92"/>
      <c r="M471" s="50"/>
      <c r="N471" s="51"/>
      <c r="O471" s="51"/>
      <c r="P471" s="51"/>
      <c r="Q471" s="51"/>
      <c r="R471" s="51" t="str">
        <f t="shared" si="91"/>
        <v/>
      </c>
      <c r="S471" s="52" t="str">
        <f t="shared" si="92"/>
        <v/>
      </c>
      <c r="U471" s="50"/>
      <c r="V471" s="51"/>
      <c r="W471" s="51"/>
      <c r="X471" s="51"/>
      <c r="Y471" s="51"/>
      <c r="Z471" s="51" t="str">
        <f t="shared" si="93"/>
        <v/>
      </c>
      <c r="AA471" s="52" t="str">
        <f t="shared" si="94"/>
        <v/>
      </c>
      <c r="AC471" s="56"/>
      <c r="AD471" s="57"/>
      <c r="AE471" s="57"/>
      <c r="AF471" s="57"/>
      <c r="AG471" s="57"/>
      <c r="AH471" s="57" t="str">
        <f t="shared" si="95"/>
        <v/>
      </c>
      <c r="AI471" s="58" t="str">
        <f t="shared" si="96"/>
        <v/>
      </c>
      <c r="AK471" s="50"/>
      <c r="AL471" s="51"/>
      <c r="AM471" s="51"/>
      <c r="AN471" s="51"/>
      <c r="AO471" s="51"/>
      <c r="AP471" s="51" t="str">
        <f t="shared" si="97"/>
        <v/>
      </c>
      <c r="AQ471" s="60" t="str">
        <f t="shared" si="98"/>
        <v/>
      </c>
      <c r="AR471" s="52" t="str">
        <f t="shared" si="99"/>
        <v/>
      </c>
      <c r="AT471" s="50"/>
      <c r="AU471" s="51"/>
      <c r="AV471" s="51"/>
      <c r="AW471" s="51"/>
      <c r="AX471" s="51"/>
      <c r="AY471" s="51" t="str">
        <f t="shared" si="100"/>
        <v/>
      </c>
      <c r="AZ471" s="52" t="str">
        <f t="shared" si="101"/>
        <v/>
      </c>
      <c r="BB471" s="64"/>
      <c r="BC471" s="65"/>
      <c r="BD471" s="65"/>
      <c r="BE471" s="65"/>
      <c r="BF471" s="65"/>
      <c r="BG471" s="65" t="str">
        <f t="shared" si="102"/>
        <v/>
      </c>
      <c r="BH471" s="66" t="str">
        <f t="shared" si="103"/>
        <v/>
      </c>
    </row>
    <row r="472" spans="2:60" ht="15.5" x14ac:dyDescent="0.35">
      <c r="B472" s="67"/>
      <c r="C472" s="89"/>
      <c r="D472" s="84"/>
      <c r="E472" s="84"/>
      <c r="F472" s="84"/>
      <c r="G472" s="89"/>
      <c r="H472" s="89"/>
      <c r="I472" s="89"/>
      <c r="J472" s="95"/>
      <c r="K472" s="90"/>
      <c r="M472" s="68"/>
      <c r="N472" s="69"/>
      <c r="O472" s="69"/>
      <c r="P472" s="69"/>
      <c r="Q472" s="69"/>
      <c r="R472" s="69" t="str">
        <f t="shared" si="91"/>
        <v/>
      </c>
      <c r="S472" s="70" t="str">
        <f t="shared" si="92"/>
        <v/>
      </c>
      <c r="U472" s="68"/>
      <c r="V472" s="69"/>
      <c r="W472" s="69"/>
      <c r="X472" s="69"/>
      <c r="Y472" s="69"/>
      <c r="Z472" s="69" t="str">
        <f t="shared" si="93"/>
        <v/>
      </c>
      <c r="AA472" s="70" t="str">
        <f t="shared" si="94"/>
        <v/>
      </c>
      <c r="AC472" s="71"/>
      <c r="AD472" s="72"/>
      <c r="AE472" s="72"/>
      <c r="AF472" s="72"/>
      <c r="AG472" s="72"/>
      <c r="AH472" s="72" t="str">
        <f t="shared" si="95"/>
        <v/>
      </c>
      <c r="AI472" s="73" t="str">
        <f t="shared" si="96"/>
        <v/>
      </c>
      <c r="AK472" s="68"/>
      <c r="AL472" s="69"/>
      <c r="AM472" s="69"/>
      <c r="AN472" s="69"/>
      <c r="AO472" s="69"/>
      <c r="AP472" s="69" t="str">
        <f t="shared" si="97"/>
        <v/>
      </c>
      <c r="AQ472" s="74" t="str">
        <f t="shared" si="98"/>
        <v/>
      </c>
      <c r="AR472" s="70" t="str">
        <f t="shared" si="99"/>
        <v/>
      </c>
      <c r="AT472" s="68"/>
      <c r="AU472" s="69"/>
      <c r="AV472" s="69"/>
      <c r="AW472" s="69"/>
      <c r="AX472" s="69"/>
      <c r="AY472" s="69" t="str">
        <f t="shared" si="100"/>
        <v/>
      </c>
      <c r="AZ472" s="70" t="str">
        <f t="shared" si="101"/>
        <v/>
      </c>
      <c r="BB472" s="75"/>
      <c r="BC472" s="76"/>
      <c r="BD472" s="76"/>
      <c r="BE472" s="76"/>
      <c r="BF472" s="76"/>
      <c r="BG472" s="76" t="str">
        <f t="shared" si="102"/>
        <v/>
      </c>
      <c r="BH472" s="77" t="str">
        <f t="shared" si="103"/>
        <v/>
      </c>
    </row>
    <row r="473" spans="2:60" ht="15.5" x14ac:dyDescent="0.35">
      <c r="B473" s="46"/>
      <c r="C473" s="91"/>
      <c r="D473" s="85"/>
      <c r="E473" s="85"/>
      <c r="F473" s="85"/>
      <c r="G473" s="91"/>
      <c r="H473" s="91"/>
      <c r="I473" s="91"/>
      <c r="J473" s="96"/>
      <c r="K473" s="92"/>
      <c r="M473" s="50"/>
      <c r="N473" s="51"/>
      <c r="O473" s="51"/>
      <c r="P473" s="51"/>
      <c r="Q473" s="51"/>
      <c r="R473" s="51" t="str">
        <f t="shared" si="91"/>
        <v/>
      </c>
      <c r="S473" s="52" t="str">
        <f t="shared" si="92"/>
        <v/>
      </c>
      <c r="U473" s="50"/>
      <c r="V473" s="51"/>
      <c r="W473" s="51"/>
      <c r="X473" s="51"/>
      <c r="Y473" s="51"/>
      <c r="Z473" s="51" t="str">
        <f t="shared" si="93"/>
        <v/>
      </c>
      <c r="AA473" s="52" t="str">
        <f t="shared" si="94"/>
        <v/>
      </c>
      <c r="AC473" s="56"/>
      <c r="AD473" s="57"/>
      <c r="AE473" s="57"/>
      <c r="AF473" s="57"/>
      <c r="AG473" s="57"/>
      <c r="AH473" s="57" t="str">
        <f t="shared" si="95"/>
        <v/>
      </c>
      <c r="AI473" s="58" t="str">
        <f t="shared" si="96"/>
        <v/>
      </c>
      <c r="AK473" s="50"/>
      <c r="AL473" s="51"/>
      <c r="AM473" s="51"/>
      <c r="AN473" s="51"/>
      <c r="AO473" s="51"/>
      <c r="AP473" s="51" t="str">
        <f t="shared" si="97"/>
        <v/>
      </c>
      <c r="AQ473" s="60" t="str">
        <f t="shared" si="98"/>
        <v/>
      </c>
      <c r="AR473" s="52" t="str">
        <f t="shared" si="99"/>
        <v/>
      </c>
      <c r="AT473" s="50"/>
      <c r="AU473" s="51"/>
      <c r="AV473" s="51"/>
      <c r="AW473" s="51"/>
      <c r="AX473" s="51"/>
      <c r="AY473" s="51" t="str">
        <f t="shared" si="100"/>
        <v/>
      </c>
      <c r="AZ473" s="52" t="str">
        <f t="shared" si="101"/>
        <v/>
      </c>
      <c r="BB473" s="64"/>
      <c r="BC473" s="65"/>
      <c r="BD473" s="65"/>
      <c r="BE473" s="65"/>
      <c r="BF473" s="65"/>
      <c r="BG473" s="65" t="str">
        <f t="shared" si="102"/>
        <v/>
      </c>
      <c r="BH473" s="66" t="str">
        <f t="shared" si="103"/>
        <v/>
      </c>
    </row>
    <row r="474" spans="2:60" ht="15.5" x14ac:dyDescent="0.35">
      <c r="B474" s="67"/>
      <c r="C474" s="89"/>
      <c r="D474" s="84"/>
      <c r="E474" s="84"/>
      <c r="F474" s="84"/>
      <c r="G474" s="89"/>
      <c r="H474" s="89"/>
      <c r="I474" s="89"/>
      <c r="J474" s="95"/>
      <c r="K474" s="90"/>
      <c r="M474" s="68"/>
      <c r="N474" s="69"/>
      <c r="O474" s="69"/>
      <c r="P474" s="69"/>
      <c r="Q474" s="69"/>
      <c r="R474" s="69" t="str">
        <f t="shared" si="91"/>
        <v/>
      </c>
      <c r="S474" s="70" t="str">
        <f t="shared" si="92"/>
        <v/>
      </c>
      <c r="U474" s="68"/>
      <c r="V474" s="69"/>
      <c r="W474" s="69"/>
      <c r="X474" s="69"/>
      <c r="Y474" s="69"/>
      <c r="Z474" s="69" t="str">
        <f t="shared" si="93"/>
        <v/>
      </c>
      <c r="AA474" s="70" t="str">
        <f t="shared" si="94"/>
        <v/>
      </c>
      <c r="AC474" s="71"/>
      <c r="AD474" s="72"/>
      <c r="AE474" s="72"/>
      <c r="AF474" s="72"/>
      <c r="AG474" s="72"/>
      <c r="AH474" s="72" t="str">
        <f t="shared" si="95"/>
        <v/>
      </c>
      <c r="AI474" s="73" t="str">
        <f t="shared" si="96"/>
        <v/>
      </c>
      <c r="AK474" s="68"/>
      <c r="AL474" s="69"/>
      <c r="AM474" s="69"/>
      <c r="AN474" s="69"/>
      <c r="AO474" s="69"/>
      <c r="AP474" s="69" t="str">
        <f t="shared" si="97"/>
        <v/>
      </c>
      <c r="AQ474" s="74" t="str">
        <f t="shared" si="98"/>
        <v/>
      </c>
      <c r="AR474" s="70" t="str">
        <f t="shared" si="99"/>
        <v/>
      </c>
      <c r="AT474" s="68"/>
      <c r="AU474" s="69"/>
      <c r="AV474" s="69"/>
      <c r="AW474" s="69"/>
      <c r="AX474" s="69"/>
      <c r="AY474" s="69" t="str">
        <f t="shared" si="100"/>
        <v/>
      </c>
      <c r="AZ474" s="70" t="str">
        <f t="shared" si="101"/>
        <v/>
      </c>
      <c r="BB474" s="75"/>
      <c r="BC474" s="76"/>
      <c r="BD474" s="76"/>
      <c r="BE474" s="76"/>
      <c r="BF474" s="76"/>
      <c r="BG474" s="76" t="str">
        <f t="shared" si="102"/>
        <v/>
      </c>
      <c r="BH474" s="77" t="str">
        <f t="shared" si="103"/>
        <v/>
      </c>
    </row>
    <row r="475" spans="2:60" ht="15.5" x14ac:dyDescent="0.35">
      <c r="B475" s="46"/>
      <c r="C475" s="91"/>
      <c r="D475" s="85"/>
      <c r="E475" s="85"/>
      <c r="F475" s="85"/>
      <c r="G475" s="91"/>
      <c r="H475" s="91"/>
      <c r="I475" s="91"/>
      <c r="J475" s="96"/>
      <c r="K475" s="92"/>
      <c r="M475" s="50"/>
      <c r="N475" s="51"/>
      <c r="O475" s="51"/>
      <c r="P475" s="51"/>
      <c r="Q475" s="51"/>
      <c r="R475" s="51" t="str">
        <f t="shared" si="91"/>
        <v/>
      </c>
      <c r="S475" s="52" t="str">
        <f t="shared" si="92"/>
        <v/>
      </c>
      <c r="U475" s="50"/>
      <c r="V475" s="51"/>
      <c r="W475" s="51"/>
      <c r="X475" s="51"/>
      <c r="Y475" s="51"/>
      <c r="Z475" s="51" t="str">
        <f t="shared" si="93"/>
        <v/>
      </c>
      <c r="AA475" s="52" t="str">
        <f t="shared" si="94"/>
        <v/>
      </c>
      <c r="AC475" s="56"/>
      <c r="AD475" s="57"/>
      <c r="AE475" s="57"/>
      <c r="AF475" s="57"/>
      <c r="AG475" s="57"/>
      <c r="AH475" s="57" t="str">
        <f t="shared" si="95"/>
        <v/>
      </c>
      <c r="AI475" s="58" t="str">
        <f t="shared" si="96"/>
        <v/>
      </c>
      <c r="AK475" s="50"/>
      <c r="AL475" s="51"/>
      <c r="AM475" s="51"/>
      <c r="AN475" s="51"/>
      <c r="AO475" s="51"/>
      <c r="AP475" s="51" t="str">
        <f t="shared" si="97"/>
        <v/>
      </c>
      <c r="AQ475" s="60" t="str">
        <f t="shared" si="98"/>
        <v/>
      </c>
      <c r="AR475" s="52" t="str">
        <f t="shared" si="99"/>
        <v/>
      </c>
      <c r="AT475" s="50"/>
      <c r="AU475" s="51"/>
      <c r="AV475" s="51"/>
      <c r="AW475" s="51"/>
      <c r="AX475" s="51"/>
      <c r="AY475" s="51" t="str">
        <f t="shared" si="100"/>
        <v/>
      </c>
      <c r="AZ475" s="52" t="str">
        <f t="shared" si="101"/>
        <v/>
      </c>
      <c r="BB475" s="64"/>
      <c r="BC475" s="65"/>
      <c r="BD475" s="65"/>
      <c r="BE475" s="65"/>
      <c r="BF475" s="65"/>
      <c r="BG475" s="65" t="str">
        <f t="shared" si="102"/>
        <v/>
      </c>
      <c r="BH475" s="66" t="str">
        <f t="shared" si="103"/>
        <v/>
      </c>
    </row>
    <row r="476" spans="2:60" ht="15.5" x14ac:dyDescent="0.35">
      <c r="B476" s="67"/>
      <c r="C476" s="89"/>
      <c r="D476" s="84"/>
      <c r="E476" s="84"/>
      <c r="F476" s="84"/>
      <c r="G476" s="89"/>
      <c r="H476" s="89"/>
      <c r="I476" s="89"/>
      <c r="J476" s="95"/>
      <c r="K476" s="90"/>
      <c r="M476" s="68"/>
      <c r="N476" s="69"/>
      <c r="O476" s="69"/>
      <c r="P476" s="69"/>
      <c r="Q476" s="69"/>
      <c r="R476" s="69" t="str">
        <f t="shared" si="91"/>
        <v/>
      </c>
      <c r="S476" s="70" t="str">
        <f t="shared" si="92"/>
        <v/>
      </c>
      <c r="U476" s="68"/>
      <c r="V476" s="69"/>
      <c r="W476" s="69"/>
      <c r="X476" s="69"/>
      <c r="Y476" s="69"/>
      <c r="Z476" s="69" t="str">
        <f t="shared" si="93"/>
        <v/>
      </c>
      <c r="AA476" s="70" t="str">
        <f t="shared" si="94"/>
        <v/>
      </c>
      <c r="AC476" s="71"/>
      <c r="AD476" s="72"/>
      <c r="AE476" s="72"/>
      <c r="AF476" s="72"/>
      <c r="AG476" s="72"/>
      <c r="AH476" s="72" t="str">
        <f t="shared" si="95"/>
        <v/>
      </c>
      <c r="AI476" s="73" t="str">
        <f t="shared" si="96"/>
        <v/>
      </c>
      <c r="AK476" s="68"/>
      <c r="AL476" s="69"/>
      <c r="AM476" s="69"/>
      <c r="AN476" s="69"/>
      <c r="AO476" s="69"/>
      <c r="AP476" s="69" t="str">
        <f t="shared" si="97"/>
        <v/>
      </c>
      <c r="AQ476" s="74" t="str">
        <f t="shared" si="98"/>
        <v/>
      </c>
      <c r="AR476" s="70" t="str">
        <f t="shared" si="99"/>
        <v/>
      </c>
      <c r="AT476" s="68"/>
      <c r="AU476" s="69"/>
      <c r="AV476" s="69"/>
      <c r="AW476" s="69"/>
      <c r="AX476" s="69"/>
      <c r="AY476" s="69" t="str">
        <f t="shared" si="100"/>
        <v/>
      </c>
      <c r="AZ476" s="70" t="str">
        <f t="shared" si="101"/>
        <v/>
      </c>
      <c r="BB476" s="75"/>
      <c r="BC476" s="76"/>
      <c r="BD476" s="76"/>
      <c r="BE476" s="76"/>
      <c r="BF476" s="76"/>
      <c r="BG476" s="76" t="str">
        <f t="shared" si="102"/>
        <v/>
      </c>
      <c r="BH476" s="77" t="str">
        <f t="shared" si="103"/>
        <v/>
      </c>
    </row>
    <row r="477" spans="2:60" ht="15.5" x14ac:dyDescent="0.35">
      <c r="B477" s="46"/>
      <c r="C477" s="91"/>
      <c r="D477" s="85"/>
      <c r="E477" s="85"/>
      <c r="F477" s="85"/>
      <c r="G477" s="91"/>
      <c r="H477" s="91"/>
      <c r="I477" s="91"/>
      <c r="J477" s="96"/>
      <c r="K477" s="92"/>
      <c r="M477" s="50"/>
      <c r="N477" s="51"/>
      <c r="O477" s="51"/>
      <c r="P477" s="51"/>
      <c r="Q477" s="51"/>
      <c r="R477" s="51" t="str">
        <f t="shared" si="91"/>
        <v/>
      </c>
      <c r="S477" s="52" t="str">
        <f t="shared" si="92"/>
        <v/>
      </c>
      <c r="U477" s="50"/>
      <c r="V477" s="51"/>
      <c r="W477" s="51"/>
      <c r="X477" s="51"/>
      <c r="Y477" s="51"/>
      <c r="Z477" s="51" t="str">
        <f t="shared" si="93"/>
        <v/>
      </c>
      <c r="AA477" s="52" t="str">
        <f t="shared" si="94"/>
        <v/>
      </c>
      <c r="AC477" s="56"/>
      <c r="AD477" s="57"/>
      <c r="AE477" s="57"/>
      <c r="AF477" s="57"/>
      <c r="AG477" s="57"/>
      <c r="AH477" s="57" t="str">
        <f t="shared" si="95"/>
        <v/>
      </c>
      <c r="AI477" s="58" t="str">
        <f t="shared" si="96"/>
        <v/>
      </c>
      <c r="AK477" s="50"/>
      <c r="AL477" s="51"/>
      <c r="AM477" s="51"/>
      <c r="AN477" s="51"/>
      <c r="AO477" s="51"/>
      <c r="AP477" s="51" t="str">
        <f t="shared" si="97"/>
        <v/>
      </c>
      <c r="AQ477" s="60" t="str">
        <f t="shared" si="98"/>
        <v/>
      </c>
      <c r="AR477" s="52" t="str">
        <f t="shared" si="99"/>
        <v/>
      </c>
      <c r="AT477" s="50"/>
      <c r="AU477" s="51"/>
      <c r="AV477" s="51"/>
      <c r="AW477" s="51"/>
      <c r="AX477" s="51"/>
      <c r="AY477" s="51" t="str">
        <f t="shared" si="100"/>
        <v/>
      </c>
      <c r="AZ477" s="52" t="str">
        <f t="shared" si="101"/>
        <v/>
      </c>
      <c r="BB477" s="64"/>
      <c r="BC477" s="65"/>
      <c r="BD477" s="65"/>
      <c r="BE477" s="65"/>
      <c r="BF477" s="65"/>
      <c r="BG477" s="65" t="str">
        <f t="shared" si="102"/>
        <v/>
      </c>
      <c r="BH477" s="66" t="str">
        <f t="shared" si="103"/>
        <v/>
      </c>
    </row>
    <row r="478" spans="2:60" ht="15.5" x14ac:dyDescent="0.35">
      <c r="B478" s="67"/>
      <c r="C478" s="89"/>
      <c r="D478" s="84"/>
      <c r="E478" s="84"/>
      <c r="F478" s="84"/>
      <c r="G478" s="89"/>
      <c r="H478" s="89"/>
      <c r="I478" s="89"/>
      <c r="J478" s="95"/>
      <c r="K478" s="90"/>
      <c r="M478" s="68"/>
      <c r="N478" s="69"/>
      <c r="O478" s="69"/>
      <c r="P478" s="69"/>
      <c r="Q478" s="69"/>
      <c r="R478" s="69" t="str">
        <f t="shared" si="91"/>
        <v/>
      </c>
      <c r="S478" s="70" t="str">
        <f t="shared" si="92"/>
        <v/>
      </c>
      <c r="U478" s="68"/>
      <c r="V478" s="69"/>
      <c r="W478" s="69"/>
      <c r="X478" s="69"/>
      <c r="Y478" s="69"/>
      <c r="Z478" s="69" t="str">
        <f t="shared" si="93"/>
        <v/>
      </c>
      <c r="AA478" s="70" t="str">
        <f t="shared" si="94"/>
        <v/>
      </c>
      <c r="AC478" s="71"/>
      <c r="AD478" s="72"/>
      <c r="AE478" s="72"/>
      <c r="AF478" s="72"/>
      <c r="AG478" s="72"/>
      <c r="AH478" s="72" t="str">
        <f t="shared" si="95"/>
        <v/>
      </c>
      <c r="AI478" s="73" t="str">
        <f t="shared" si="96"/>
        <v/>
      </c>
      <c r="AK478" s="68"/>
      <c r="AL478" s="69"/>
      <c r="AM478" s="69"/>
      <c r="AN478" s="69"/>
      <c r="AO478" s="69"/>
      <c r="AP478" s="69" t="str">
        <f t="shared" si="97"/>
        <v/>
      </c>
      <c r="AQ478" s="74" t="str">
        <f t="shared" si="98"/>
        <v/>
      </c>
      <c r="AR478" s="70" t="str">
        <f t="shared" si="99"/>
        <v/>
      </c>
      <c r="AT478" s="68"/>
      <c r="AU478" s="69"/>
      <c r="AV478" s="69"/>
      <c r="AW478" s="69"/>
      <c r="AX478" s="69"/>
      <c r="AY478" s="69" t="str">
        <f t="shared" si="100"/>
        <v/>
      </c>
      <c r="AZ478" s="70" t="str">
        <f t="shared" si="101"/>
        <v/>
      </c>
      <c r="BB478" s="75"/>
      <c r="BC478" s="76"/>
      <c r="BD478" s="76"/>
      <c r="BE478" s="76"/>
      <c r="BF478" s="76"/>
      <c r="BG478" s="76" t="str">
        <f t="shared" si="102"/>
        <v/>
      </c>
      <c r="BH478" s="77" t="str">
        <f t="shared" si="103"/>
        <v/>
      </c>
    </row>
    <row r="479" spans="2:60" ht="15.5" x14ac:dyDescent="0.35">
      <c r="B479" s="46"/>
      <c r="C479" s="91"/>
      <c r="D479" s="85"/>
      <c r="E479" s="85"/>
      <c r="F479" s="85"/>
      <c r="G479" s="91"/>
      <c r="H479" s="91"/>
      <c r="I479" s="91"/>
      <c r="J479" s="96"/>
      <c r="K479" s="92"/>
      <c r="M479" s="50"/>
      <c r="N479" s="51"/>
      <c r="O479" s="51"/>
      <c r="P479" s="51"/>
      <c r="Q479" s="51"/>
      <c r="R479" s="51" t="str">
        <f t="shared" si="91"/>
        <v/>
      </c>
      <c r="S479" s="52" t="str">
        <f t="shared" si="92"/>
        <v/>
      </c>
      <c r="U479" s="50"/>
      <c r="V479" s="51"/>
      <c r="W479" s="51"/>
      <c r="X479" s="51"/>
      <c r="Y479" s="51"/>
      <c r="Z479" s="51" t="str">
        <f t="shared" si="93"/>
        <v/>
      </c>
      <c r="AA479" s="52" t="str">
        <f t="shared" si="94"/>
        <v/>
      </c>
      <c r="AC479" s="56"/>
      <c r="AD479" s="57"/>
      <c r="AE479" s="57"/>
      <c r="AF479" s="57"/>
      <c r="AG479" s="57"/>
      <c r="AH479" s="57" t="str">
        <f t="shared" si="95"/>
        <v/>
      </c>
      <c r="AI479" s="58" t="str">
        <f t="shared" si="96"/>
        <v/>
      </c>
      <c r="AK479" s="50"/>
      <c r="AL479" s="51"/>
      <c r="AM479" s="51"/>
      <c r="AN479" s="51"/>
      <c r="AO479" s="51"/>
      <c r="AP479" s="51" t="str">
        <f t="shared" si="97"/>
        <v/>
      </c>
      <c r="AQ479" s="60" t="str">
        <f t="shared" si="98"/>
        <v/>
      </c>
      <c r="AR479" s="52" t="str">
        <f t="shared" si="99"/>
        <v/>
      </c>
      <c r="AT479" s="50"/>
      <c r="AU479" s="51"/>
      <c r="AV479" s="51"/>
      <c r="AW479" s="51"/>
      <c r="AX479" s="51"/>
      <c r="AY479" s="51" t="str">
        <f t="shared" si="100"/>
        <v/>
      </c>
      <c r="AZ479" s="52" t="str">
        <f t="shared" si="101"/>
        <v/>
      </c>
      <c r="BB479" s="64"/>
      <c r="BC479" s="65"/>
      <c r="BD479" s="65"/>
      <c r="BE479" s="65"/>
      <c r="BF479" s="65"/>
      <c r="BG479" s="65" t="str">
        <f t="shared" si="102"/>
        <v/>
      </c>
      <c r="BH479" s="66" t="str">
        <f t="shared" si="103"/>
        <v/>
      </c>
    </row>
    <row r="480" spans="2:60" ht="15.5" x14ac:dyDescent="0.35">
      <c r="B480" s="67"/>
      <c r="C480" s="89"/>
      <c r="D480" s="84"/>
      <c r="E480" s="84"/>
      <c r="F480" s="84"/>
      <c r="G480" s="89"/>
      <c r="H480" s="89"/>
      <c r="I480" s="89"/>
      <c r="J480" s="95"/>
      <c r="K480" s="90"/>
      <c r="M480" s="68"/>
      <c r="N480" s="69"/>
      <c r="O480" s="69"/>
      <c r="P480" s="69"/>
      <c r="Q480" s="69"/>
      <c r="R480" s="69" t="str">
        <f t="shared" si="91"/>
        <v/>
      </c>
      <c r="S480" s="70" t="str">
        <f t="shared" si="92"/>
        <v/>
      </c>
      <c r="U480" s="68"/>
      <c r="V480" s="69"/>
      <c r="W480" s="69"/>
      <c r="X480" s="69"/>
      <c r="Y480" s="69"/>
      <c r="Z480" s="69" t="str">
        <f t="shared" si="93"/>
        <v/>
      </c>
      <c r="AA480" s="70" t="str">
        <f t="shared" si="94"/>
        <v/>
      </c>
      <c r="AC480" s="71"/>
      <c r="AD480" s="72"/>
      <c r="AE480" s="72"/>
      <c r="AF480" s="72"/>
      <c r="AG480" s="72"/>
      <c r="AH480" s="72" t="str">
        <f t="shared" si="95"/>
        <v/>
      </c>
      <c r="AI480" s="73" t="str">
        <f t="shared" si="96"/>
        <v/>
      </c>
      <c r="AK480" s="68"/>
      <c r="AL480" s="69"/>
      <c r="AM480" s="69"/>
      <c r="AN480" s="69"/>
      <c r="AO480" s="69"/>
      <c r="AP480" s="69" t="str">
        <f t="shared" si="97"/>
        <v/>
      </c>
      <c r="AQ480" s="74" t="str">
        <f t="shared" si="98"/>
        <v/>
      </c>
      <c r="AR480" s="70" t="str">
        <f t="shared" si="99"/>
        <v/>
      </c>
      <c r="AT480" s="68"/>
      <c r="AU480" s="69"/>
      <c r="AV480" s="69"/>
      <c r="AW480" s="69"/>
      <c r="AX480" s="69"/>
      <c r="AY480" s="69" t="str">
        <f t="shared" si="100"/>
        <v/>
      </c>
      <c r="AZ480" s="70" t="str">
        <f t="shared" si="101"/>
        <v/>
      </c>
      <c r="BB480" s="75"/>
      <c r="BC480" s="76"/>
      <c r="BD480" s="76"/>
      <c r="BE480" s="76"/>
      <c r="BF480" s="76"/>
      <c r="BG480" s="76" t="str">
        <f t="shared" si="102"/>
        <v/>
      </c>
      <c r="BH480" s="77" t="str">
        <f t="shared" si="103"/>
        <v/>
      </c>
    </row>
    <row r="481" spans="2:60" ht="15.5" x14ac:dyDescent="0.35">
      <c r="B481" s="46"/>
      <c r="C481" s="91"/>
      <c r="D481" s="85"/>
      <c r="E481" s="85"/>
      <c r="F481" s="85"/>
      <c r="G481" s="91"/>
      <c r="H481" s="91"/>
      <c r="I481" s="91"/>
      <c r="J481" s="96"/>
      <c r="K481" s="92"/>
      <c r="M481" s="50"/>
      <c r="N481" s="51"/>
      <c r="O481" s="51"/>
      <c r="P481" s="51"/>
      <c r="Q481" s="51"/>
      <c r="R481" s="51" t="str">
        <f t="shared" si="91"/>
        <v/>
      </c>
      <c r="S481" s="52" t="str">
        <f t="shared" si="92"/>
        <v/>
      </c>
      <c r="U481" s="50"/>
      <c r="V481" s="51"/>
      <c r="W481" s="51"/>
      <c r="X481" s="51"/>
      <c r="Y481" s="51"/>
      <c r="Z481" s="51" t="str">
        <f t="shared" si="93"/>
        <v/>
      </c>
      <c r="AA481" s="52" t="str">
        <f t="shared" si="94"/>
        <v/>
      </c>
      <c r="AC481" s="56"/>
      <c r="AD481" s="57"/>
      <c r="AE481" s="57"/>
      <c r="AF481" s="57"/>
      <c r="AG481" s="57"/>
      <c r="AH481" s="57" t="str">
        <f t="shared" si="95"/>
        <v/>
      </c>
      <c r="AI481" s="58" t="str">
        <f t="shared" si="96"/>
        <v/>
      </c>
      <c r="AK481" s="50"/>
      <c r="AL481" s="51"/>
      <c r="AM481" s="51"/>
      <c r="AN481" s="51"/>
      <c r="AO481" s="51"/>
      <c r="AP481" s="51" t="str">
        <f t="shared" si="97"/>
        <v/>
      </c>
      <c r="AQ481" s="60" t="str">
        <f t="shared" si="98"/>
        <v/>
      </c>
      <c r="AR481" s="52" t="str">
        <f t="shared" si="99"/>
        <v/>
      </c>
      <c r="AT481" s="50"/>
      <c r="AU481" s="51"/>
      <c r="AV481" s="51"/>
      <c r="AW481" s="51"/>
      <c r="AX481" s="51"/>
      <c r="AY481" s="51" t="str">
        <f t="shared" si="100"/>
        <v/>
      </c>
      <c r="AZ481" s="52" t="str">
        <f t="shared" si="101"/>
        <v/>
      </c>
      <c r="BB481" s="64"/>
      <c r="BC481" s="65"/>
      <c r="BD481" s="65"/>
      <c r="BE481" s="65"/>
      <c r="BF481" s="65"/>
      <c r="BG481" s="65" t="str">
        <f t="shared" si="102"/>
        <v/>
      </c>
      <c r="BH481" s="66" t="str">
        <f t="shared" si="103"/>
        <v/>
      </c>
    </row>
    <row r="482" spans="2:60" ht="15.5" x14ac:dyDescent="0.35">
      <c r="B482" s="67"/>
      <c r="C482" s="89"/>
      <c r="D482" s="84"/>
      <c r="E482" s="84"/>
      <c r="F482" s="84"/>
      <c r="G482" s="89"/>
      <c r="H482" s="89"/>
      <c r="I482" s="89"/>
      <c r="J482" s="95"/>
      <c r="K482" s="90"/>
      <c r="M482" s="68"/>
      <c r="N482" s="69"/>
      <c r="O482" s="69"/>
      <c r="P482" s="69"/>
      <c r="Q482" s="69"/>
      <c r="R482" s="69" t="str">
        <f t="shared" si="91"/>
        <v/>
      </c>
      <c r="S482" s="70" t="str">
        <f t="shared" si="92"/>
        <v/>
      </c>
      <c r="U482" s="68"/>
      <c r="V482" s="69"/>
      <c r="W482" s="69"/>
      <c r="X482" s="69"/>
      <c r="Y482" s="69"/>
      <c r="Z482" s="69" t="str">
        <f t="shared" si="93"/>
        <v/>
      </c>
      <c r="AA482" s="70" t="str">
        <f t="shared" si="94"/>
        <v/>
      </c>
      <c r="AC482" s="71"/>
      <c r="AD482" s="72"/>
      <c r="AE482" s="72"/>
      <c r="AF482" s="72"/>
      <c r="AG482" s="72"/>
      <c r="AH482" s="72" t="str">
        <f t="shared" si="95"/>
        <v/>
      </c>
      <c r="AI482" s="73" t="str">
        <f t="shared" si="96"/>
        <v/>
      </c>
      <c r="AK482" s="68"/>
      <c r="AL482" s="69"/>
      <c r="AM482" s="69"/>
      <c r="AN482" s="69"/>
      <c r="AO482" s="69"/>
      <c r="AP482" s="69" t="str">
        <f t="shared" si="97"/>
        <v/>
      </c>
      <c r="AQ482" s="74" t="str">
        <f t="shared" si="98"/>
        <v/>
      </c>
      <c r="AR482" s="70" t="str">
        <f t="shared" si="99"/>
        <v/>
      </c>
      <c r="AT482" s="68"/>
      <c r="AU482" s="69"/>
      <c r="AV482" s="69"/>
      <c r="AW482" s="69"/>
      <c r="AX482" s="69"/>
      <c r="AY482" s="69" t="str">
        <f t="shared" si="100"/>
        <v/>
      </c>
      <c r="AZ482" s="70" t="str">
        <f t="shared" si="101"/>
        <v/>
      </c>
      <c r="BB482" s="75"/>
      <c r="BC482" s="76"/>
      <c r="BD482" s="76"/>
      <c r="BE482" s="76"/>
      <c r="BF482" s="76"/>
      <c r="BG482" s="76" t="str">
        <f t="shared" si="102"/>
        <v/>
      </c>
      <c r="BH482" s="77" t="str">
        <f t="shared" si="103"/>
        <v/>
      </c>
    </row>
    <row r="483" spans="2:60" ht="15.5" x14ac:dyDescent="0.35">
      <c r="B483" s="46"/>
      <c r="C483" s="91"/>
      <c r="D483" s="85"/>
      <c r="E483" s="85"/>
      <c r="F483" s="85"/>
      <c r="G483" s="91"/>
      <c r="H483" s="91"/>
      <c r="I483" s="91"/>
      <c r="J483" s="96"/>
      <c r="K483" s="92"/>
      <c r="M483" s="50"/>
      <c r="N483" s="51"/>
      <c r="O483" s="51"/>
      <c r="P483" s="51"/>
      <c r="Q483" s="51"/>
      <c r="R483" s="51" t="str">
        <f t="shared" si="91"/>
        <v/>
      </c>
      <c r="S483" s="52" t="str">
        <f t="shared" si="92"/>
        <v/>
      </c>
      <c r="U483" s="50"/>
      <c r="V483" s="51"/>
      <c r="W483" s="51"/>
      <c r="X483" s="51"/>
      <c r="Y483" s="51"/>
      <c r="Z483" s="51" t="str">
        <f t="shared" si="93"/>
        <v/>
      </c>
      <c r="AA483" s="52" t="str">
        <f t="shared" si="94"/>
        <v/>
      </c>
      <c r="AC483" s="56"/>
      <c r="AD483" s="57"/>
      <c r="AE483" s="57"/>
      <c r="AF483" s="57"/>
      <c r="AG483" s="57"/>
      <c r="AH483" s="57" t="str">
        <f t="shared" si="95"/>
        <v/>
      </c>
      <c r="AI483" s="58" t="str">
        <f t="shared" si="96"/>
        <v/>
      </c>
      <c r="AK483" s="50"/>
      <c r="AL483" s="51"/>
      <c r="AM483" s="51"/>
      <c r="AN483" s="51"/>
      <c r="AO483" s="51"/>
      <c r="AP483" s="51" t="str">
        <f t="shared" si="97"/>
        <v/>
      </c>
      <c r="AQ483" s="60" t="str">
        <f t="shared" si="98"/>
        <v/>
      </c>
      <c r="AR483" s="52" t="str">
        <f t="shared" si="99"/>
        <v/>
      </c>
      <c r="AT483" s="50"/>
      <c r="AU483" s="51"/>
      <c r="AV483" s="51"/>
      <c r="AW483" s="51"/>
      <c r="AX483" s="51"/>
      <c r="AY483" s="51" t="str">
        <f t="shared" si="100"/>
        <v/>
      </c>
      <c r="AZ483" s="52" t="str">
        <f t="shared" si="101"/>
        <v/>
      </c>
      <c r="BB483" s="64"/>
      <c r="BC483" s="65"/>
      <c r="BD483" s="65"/>
      <c r="BE483" s="65"/>
      <c r="BF483" s="65"/>
      <c r="BG483" s="65" t="str">
        <f t="shared" si="102"/>
        <v/>
      </c>
      <c r="BH483" s="66" t="str">
        <f t="shared" si="103"/>
        <v/>
      </c>
    </row>
    <row r="484" spans="2:60" ht="15.5" x14ac:dyDescent="0.35">
      <c r="B484" s="67"/>
      <c r="C484" s="89"/>
      <c r="D484" s="84"/>
      <c r="E484" s="84"/>
      <c r="F484" s="84"/>
      <c r="G484" s="89"/>
      <c r="H484" s="89"/>
      <c r="I484" s="89"/>
      <c r="J484" s="95"/>
      <c r="K484" s="90"/>
      <c r="M484" s="68"/>
      <c r="N484" s="69"/>
      <c r="O484" s="69"/>
      <c r="P484" s="69"/>
      <c r="Q484" s="69"/>
      <c r="R484" s="69" t="str">
        <f t="shared" si="91"/>
        <v/>
      </c>
      <c r="S484" s="70" t="str">
        <f t="shared" si="92"/>
        <v/>
      </c>
      <c r="U484" s="68"/>
      <c r="V484" s="69"/>
      <c r="W484" s="69"/>
      <c r="X484" s="69"/>
      <c r="Y484" s="69"/>
      <c r="Z484" s="69" t="str">
        <f t="shared" si="93"/>
        <v/>
      </c>
      <c r="AA484" s="70" t="str">
        <f t="shared" si="94"/>
        <v/>
      </c>
      <c r="AC484" s="71"/>
      <c r="AD484" s="72"/>
      <c r="AE484" s="72"/>
      <c r="AF484" s="72"/>
      <c r="AG484" s="72"/>
      <c r="AH484" s="72" t="str">
        <f t="shared" si="95"/>
        <v/>
      </c>
      <c r="AI484" s="73" t="str">
        <f t="shared" si="96"/>
        <v/>
      </c>
      <c r="AK484" s="68"/>
      <c r="AL484" s="69"/>
      <c r="AM484" s="69"/>
      <c r="AN484" s="69"/>
      <c r="AO484" s="69"/>
      <c r="AP484" s="69" t="str">
        <f t="shared" si="97"/>
        <v/>
      </c>
      <c r="AQ484" s="74" t="str">
        <f t="shared" si="98"/>
        <v/>
      </c>
      <c r="AR484" s="70" t="str">
        <f t="shared" si="99"/>
        <v/>
      </c>
      <c r="AT484" s="68"/>
      <c r="AU484" s="69"/>
      <c r="AV484" s="69"/>
      <c r="AW484" s="69"/>
      <c r="AX484" s="69"/>
      <c r="AY484" s="69" t="str">
        <f t="shared" si="100"/>
        <v/>
      </c>
      <c r="AZ484" s="70" t="str">
        <f t="shared" si="101"/>
        <v/>
      </c>
      <c r="BB484" s="75"/>
      <c r="BC484" s="76"/>
      <c r="BD484" s="76"/>
      <c r="BE484" s="76"/>
      <c r="BF484" s="76"/>
      <c r="BG484" s="76" t="str">
        <f t="shared" si="102"/>
        <v/>
      </c>
      <c r="BH484" s="77" t="str">
        <f t="shared" si="103"/>
        <v/>
      </c>
    </row>
    <row r="485" spans="2:60" ht="15.5" x14ac:dyDescent="0.35">
      <c r="B485" s="46"/>
      <c r="C485" s="91"/>
      <c r="D485" s="85"/>
      <c r="E485" s="85"/>
      <c r="F485" s="85"/>
      <c r="G485" s="91"/>
      <c r="H485" s="91"/>
      <c r="I485" s="91"/>
      <c r="J485" s="96"/>
      <c r="K485" s="92"/>
      <c r="M485" s="50"/>
      <c r="N485" s="51"/>
      <c r="O485" s="51"/>
      <c r="P485" s="51"/>
      <c r="Q485" s="51"/>
      <c r="R485" s="51" t="str">
        <f t="shared" si="91"/>
        <v/>
      </c>
      <c r="S485" s="52" t="str">
        <f t="shared" si="92"/>
        <v/>
      </c>
      <c r="U485" s="50"/>
      <c r="V485" s="51"/>
      <c r="W485" s="51"/>
      <c r="X485" s="51"/>
      <c r="Y485" s="51"/>
      <c r="Z485" s="51" t="str">
        <f t="shared" si="93"/>
        <v/>
      </c>
      <c r="AA485" s="52" t="str">
        <f t="shared" si="94"/>
        <v/>
      </c>
      <c r="AC485" s="56"/>
      <c r="AD485" s="57"/>
      <c r="AE485" s="57"/>
      <c r="AF485" s="57"/>
      <c r="AG485" s="57"/>
      <c r="AH485" s="57" t="str">
        <f t="shared" si="95"/>
        <v/>
      </c>
      <c r="AI485" s="58" t="str">
        <f t="shared" si="96"/>
        <v/>
      </c>
      <c r="AK485" s="50"/>
      <c r="AL485" s="51"/>
      <c r="AM485" s="51"/>
      <c r="AN485" s="51"/>
      <c r="AO485" s="51"/>
      <c r="AP485" s="51" t="str">
        <f t="shared" si="97"/>
        <v/>
      </c>
      <c r="AQ485" s="60" t="str">
        <f t="shared" si="98"/>
        <v/>
      </c>
      <c r="AR485" s="52" t="str">
        <f t="shared" si="99"/>
        <v/>
      </c>
      <c r="AT485" s="50"/>
      <c r="AU485" s="51"/>
      <c r="AV485" s="51"/>
      <c r="AW485" s="51"/>
      <c r="AX485" s="51"/>
      <c r="AY485" s="51" t="str">
        <f t="shared" si="100"/>
        <v/>
      </c>
      <c r="AZ485" s="52" t="str">
        <f t="shared" si="101"/>
        <v/>
      </c>
      <c r="BB485" s="64"/>
      <c r="BC485" s="65"/>
      <c r="BD485" s="65"/>
      <c r="BE485" s="65"/>
      <c r="BF485" s="65"/>
      <c r="BG485" s="65" t="str">
        <f t="shared" si="102"/>
        <v/>
      </c>
      <c r="BH485" s="66" t="str">
        <f t="shared" si="103"/>
        <v/>
      </c>
    </row>
    <row r="486" spans="2:60" ht="15.5" x14ac:dyDescent="0.35">
      <c r="B486" s="67"/>
      <c r="C486" s="89"/>
      <c r="D486" s="84"/>
      <c r="E486" s="84"/>
      <c r="F486" s="84"/>
      <c r="G486" s="89"/>
      <c r="H486" s="89"/>
      <c r="I486" s="89"/>
      <c r="J486" s="95"/>
      <c r="K486" s="90"/>
      <c r="M486" s="68"/>
      <c r="N486" s="69"/>
      <c r="O486" s="69"/>
      <c r="P486" s="69"/>
      <c r="Q486" s="69"/>
      <c r="R486" s="69" t="str">
        <f t="shared" si="91"/>
        <v/>
      </c>
      <c r="S486" s="70" t="str">
        <f t="shared" si="92"/>
        <v/>
      </c>
      <c r="U486" s="68"/>
      <c r="V486" s="69"/>
      <c r="W486" s="69"/>
      <c r="X486" s="69"/>
      <c r="Y486" s="69"/>
      <c r="Z486" s="69" t="str">
        <f t="shared" si="93"/>
        <v/>
      </c>
      <c r="AA486" s="70" t="str">
        <f t="shared" si="94"/>
        <v/>
      </c>
      <c r="AC486" s="71"/>
      <c r="AD486" s="72"/>
      <c r="AE486" s="72"/>
      <c r="AF486" s="72"/>
      <c r="AG486" s="72"/>
      <c r="AH486" s="72" t="str">
        <f t="shared" si="95"/>
        <v/>
      </c>
      <c r="AI486" s="73" t="str">
        <f t="shared" si="96"/>
        <v/>
      </c>
      <c r="AK486" s="68"/>
      <c r="AL486" s="69"/>
      <c r="AM486" s="69"/>
      <c r="AN486" s="69"/>
      <c r="AO486" s="69"/>
      <c r="AP486" s="69" t="str">
        <f t="shared" si="97"/>
        <v/>
      </c>
      <c r="AQ486" s="74" t="str">
        <f t="shared" si="98"/>
        <v/>
      </c>
      <c r="AR486" s="70" t="str">
        <f t="shared" si="99"/>
        <v/>
      </c>
      <c r="AT486" s="68"/>
      <c r="AU486" s="69"/>
      <c r="AV486" s="69"/>
      <c r="AW486" s="69"/>
      <c r="AX486" s="69"/>
      <c r="AY486" s="69" t="str">
        <f t="shared" si="100"/>
        <v/>
      </c>
      <c r="AZ486" s="70" t="str">
        <f t="shared" si="101"/>
        <v/>
      </c>
      <c r="BB486" s="75"/>
      <c r="BC486" s="76"/>
      <c r="BD486" s="76"/>
      <c r="BE486" s="76"/>
      <c r="BF486" s="76"/>
      <c r="BG486" s="76" t="str">
        <f t="shared" si="102"/>
        <v/>
      </c>
      <c r="BH486" s="77" t="str">
        <f t="shared" si="103"/>
        <v/>
      </c>
    </row>
    <row r="487" spans="2:60" ht="15.5" x14ac:dyDescent="0.35">
      <c r="B487" s="46"/>
      <c r="C487" s="91"/>
      <c r="D487" s="85"/>
      <c r="E487" s="85"/>
      <c r="F487" s="85"/>
      <c r="G487" s="91"/>
      <c r="H487" s="91"/>
      <c r="I487" s="91"/>
      <c r="J487" s="96"/>
      <c r="K487" s="92"/>
      <c r="M487" s="50"/>
      <c r="N487" s="51"/>
      <c r="O487" s="51"/>
      <c r="P487" s="51"/>
      <c r="Q487" s="51"/>
      <c r="R487" s="51" t="str">
        <f t="shared" si="91"/>
        <v/>
      </c>
      <c r="S487" s="52" t="str">
        <f t="shared" si="92"/>
        <v/>
      </c>
      <c r="U487" s="50"/>
      <c r="V487" s="51"/>
      <c r="W487" s="51"/>
      <c r="X487" s="51"/>
      <c r="Y487" s="51"/>
      <c r="Z487" s="51" t="str">
        <f t="shared" si="93"/>
        <v/>
      </c>
      <c r="AA487" s="52" t="str">
        <f t="shared" si="94"/>
        <v/>
      </c>
      <c r="AC487" s="56"/>
      <c r="AD487" s="57"/>
      <c r="AE487" s="57"/>
      <c r="AF487" s="57"/>
      <c r="AG487" s="57"/>
      <c r="AH487" s="57" t="str">
        <f t="shared" si="95"/>
        <v/>
      </c>
      <c r="AI487" s="58" t="str">
        <f t="shared" si="96"/>
        <v/>
      </c>
      <c r="AK487" s="50"/>
      <c r="AL487" s="51"/>
      <c r="AM487" s="51"/>
      <c r="AN487" s="51"/>
      <c r="AO487" s="51"/>
      <c r="AP487" s="51" t="str">
        <f t="shared" si="97"/>
        <v/>
      </c>
      <c r="AQ487" s="60" t="str">
        <f t="shared" si="98"/>
        <v/>
      </c>
      <c r="AR487" s="52" t="str">
        <f t="shared" si="99"/>
        <v/>
      </c>
      <c r="AT487" s="50"/>
      <c r="AU487" s="51"/>
      <c r="AV487" s="51"/>
      <c r="AW487" s="51"/>
      <c r="AX487" s="51"/>
      <c r="AY487" s="51" t="str">
        <f t="shared" si="100"/>
        <v/>
      </c>
      <c r="AZ487" s="52" t="str">
        <f t="shared" si="101"/>
        <v/>
      </c>
      <c r="BB487" s="64"/>
      <c r="BC487" s="65"/>
      <c r="BD487" s="65"/>
      <c r="BE487" s="65"/>
      <c r="BF487" s="65"/>
      <c r="BG487" s="65" t="str">
        <f t="shared" si="102"/>
        <v/>
      </c>
      <c r="BH487" s="66" t="str">
        <f t="shared" si="103"/>
        <v/>
      </c>
    </row>
    <row r="488" spans="2:60" ht="15.5" x14ac:dyDescent="0.35">
      <c r="B488" s="67"/>
      <c r="C488" s="89"/>
      <c r="D488" s="84"/>
      <c r="E488" s="84"/>
      <c r="F488" s="84"/>
      <c r="G488" s="89"/>
      <c r="H488" s="89"/>
      <c r="I488" s="89"/>
      <c r="J488" s="95"/>
      <c r="K488" s="90"/>
      <c r="M488" s="68"/>
      <c r="N488" s="69"/>
      <c r="O488" s="69"/>
      <c r="P488" s="69"/>
      <c r="Q488" s="69"/>
      <c r="R488" s="69" t="str">
        <f t="shared" si="91"/>
        <v/>
      </c>
      <c r="S488" s="70" t="str">
        <f t="shared" si="92"/>
        <v/>
      </c>
      <c r="U488" s="68"/>
      <c r="V488" s="69"/>
      <c r="W488" s="69"/>
      <c r="X488" s="69"/>
      <c r="Y488" s="69"/>
      <c r="Z488" s="69" t="str">
        <f t="shared" si="93"/>
        <v/>
      </c>
      <c r="AA488" s="70" t="str">
        <f t="shared" si="94"/>
        <v/>
      </c>
      <c r="AC488" s="71"/>
      <c r="AD488" s="72"/>
      <c r="AE488" s="72"/>
      <c r="AF488" s="72"/>
      <c r="AG488" s="72"/>
      <c r="AH488" s="72" t="str">
        <f t="shared" si="95"/>
        <v/>
      </c>
      <c r="AI488" s="73" t="str">
        <f t="shared" si="96"/>
        <v/>
      </c>
      <c r="AK488" s="68"/>
      <c r="AL488" s="69"/>
      <c r="AM488" s="69"/>
      <c r="AN488" s="69"/>
      <c r="AO488" s="69"/>
      <c r="AP488" s="69" t="str">
        <f t="shared" si="97"/>
        <v/>
      </c>
      <c r="AQ488" s="74" t="str">
        <f t="shared" si="98"/>
        <v/>
      </c>
      <c r="AR488" s="70" t="str">
        <f t="shared" si="99"/>
        <v/>
      </c>
      <c r="AT488" s="68"/>
      <c r="AU488" s="69"/>
      <c r="AV488" s="69"/>
      <c r="AW488" s="69"/>
      <c r="AX488" s="69"/>
      <c r="AY488" s="69" t="str">
        <f t="shared" si="100"/>
        <v/>
      </c>
      <c r="AZ488" s="70" t="str">
        <f t="shared" si="101"/>
        <v/>
      </c>
      <c r="BB488" s="75"/>
      <c r="BC488" s="76"/>
      <c r="BD488" s="76"/>
      <c r="BE488" s="76"/>
      <c r="BF488" s="76"/>
      <c r="BG488" s="76" t="str">
        <f t="shared" si="102"/>
        <v/>
      </c>
      <c r="BH488" s="77" t="str">
        <f t="shared" si="103"/>
        <v/>
      </c>
    </row>
    <row r="489" spans="2:60" ht="15.5" x14ac:dyDescent="0.35">
      <c r="B489" s="46"/>
      <c r="C489" s="91"/>
      <c r="D489" s="85"/>
      <c r="E489" s="85"/>
      <c r="F489" s="85"/>
      <c r="G489" s="91"/>
      <c r="H489" s="91"/>
      <c r="I489" s="91"/>
      <c r="J489" s="96"/>
      <c r="K489" s="92"/>
      <c r="M489" s="50"/>
      <c r="N489" s="51"/>
      <c r="O489" s="51"/>
      <c r="P489" s="51"/>
      <c r="Q489" s="51"/>
      <c r="R489" s="51" t="str">
        <f t="shared" si="91"/>
        <v/>
      </c>
      <c r="S489" s="52" t="str">
        <f t="shared" si="92"/>
        <v/>
      </c>
      <c r="U489" s="50"/>
      <c r="V489" s="51"/>
      <c r="W489" s="51"/>
      <c r="X489" s="51"/>
      <c r="Y489" s="51"/>
      <c r="Z489" s="51" t="str">
        <f t="shared" si="93"/>
        <v/>
      </c>
      <c r="AA489" s="52" t="str">
        <f t="shared" si="94"/>
        <v/>
      </c>
      <c r="AC489" s="56"/>
      <c r="AD489" s="57"/>
      <c r="AE489" s="57"/>
      <c r="AF489" s="57"/>
      <c r="AG489" s="57"/>
      <c r="AH489" s="57" t="str">
        <f t="shared" si="95"/>
        <v/>
      </c>
      <c r="AI489" s="58" t="str">
        <f t="shared" si="96"/>
        <v/>
      </c>
      <c r="AK489" s="50"/>
      <c r="AL489" s="51"/>
      <c r="AM489" s="51"/>
      <c r="AN489" s="51"/>
      <c r="AO489" s="51"/>
      <c r="AP489" s="51" t="str">
        <f t="shared" si="97"/>
        <v/>
      </c>
      <c r="AQ489" s="60" t="str">
        <f t="shared" si="98"/>
        <v/>
      </c>
      <c r="AR489" s="52" t="str">
        <f t="shared" si="99"/>
        <v/>
      </c>
      <c r="AT489" s="50"/>
      <c r="AU489" s="51"/>
      <c r="AV489" s="51"/>
      <c r="AW489" s="51"/>
      <c r="AX489" s="51"/>
      <c r="AY489" s="51" t="str">
        <f t="shared" si="100"/>
        <v/>
      </c>
      <c r="AZ489" s="52" t="str">
        <f t="shared" si="101"/>
        <v/>
      </c>
      <c r="BB489" s="64"/>
      <c r="BC489" s="65"/>
      <c r="BD489" s="65"/>
      <c r="BE489" s="65"/>
      <c r="BF489" s="65"/>
      <c r="BG489" s="65" t="str">
        <f t="shared" si="102"/>
        <v/>
      </c>
      <c r="BH489" s="66" t="str">
        <f t="shared" si="103"/>
        <v/>
      </c>
    </row>
    <row r="490" spans="2:60" ht="15.5" x14ac:dyDescent="0.35">
      <c r="B490" s="67"/>
      <c r="C490" s="89"/>
      <c r="D490" s="84"/>
      <c r="E490" s="84"/>
      <c r="F490" s="84"/>
      <c r="G490" s="89"/>
      <c r="H490" s="89"/>
      <c r="I490" s="89"/>
      <c r="J490" s="95"/>
      <c r="K490" s="90"/>
      <c r="M490" s="68"/>
      <c r="N490" s="69"/>
      <c r="O490" s="69"/>
      <c r="P490" s="69"/>
      <c r="Q490" s="69"/>
      <c r="R490" s="69" t="str">
        <f t="shared" si="91"/>
        <v/>
      </c>
      <c r="S490" s="70" t="str">
        <f t="shared" si="92"/>
        <v/>
      </c>
      <c r="U490" s="68"/>
      <c r="V490" s="69"/>
      <c r="W490" s="69"/>
      <c r="X490" s="69"/>
      <c r="Y490" s="69"/>
      <c r="Z490" s="69" t="str">
        <f t="shared" si="93"/>
        <v/>
      </c>
      <c r="AA490" s="70" t="str">
        <f t="shared" si="94"/>
        <v/>
      </c>
      <c r="AC490" s="71"/>
      <c r="AD490" s="72"/>
      <c r="AE490" s="72"/>
      <c r="AF490" s="72"/>
      <c r="AG490" s="72"/>
      <c r="AH490" s="72" t="str">
        <f t="shared" si="95"/>
        <v/>
      </c>
      <c r="AI490" s="73" t="str">
        <f t="shared" si="96"/>
        <v/>
      </c>
      <c r="AK490" s="68"/>
      <c r="AL490" s="69"/>
      <c r="AM490" s="69"/>
      <c r="AN490" s="69"/>
      <c r="AO490" s="69"/>
      <c r="AP490" s="69" t="str">
        <f t="shared" si="97"/>
        <v/>
      </c>
      <c r="AQ490" s="74" t="str">
        <f t="shared" si="98"/>
        <v/>
      </c>
      <c r="AR490" s="70" t="str">
        <f t="shared" si="99"/>
        <v/>
      </c>
      <c r="AT490" s="68"/>
      <c r="AU490" s="69"/>
      <c r="AV490" s="69"/>
      <c r="AW490" s="69"/>
      <c r="AX490" s="69"/>
      <c r="AY490" s="69" t="str">
        <f t="shared" si="100"/>
        <v/>
      </c>
      <c r="AZ490" s="70" t="str">
        <f t="shared" si="101"/>
        <v/>
      </c>
      <c r="BB490" s="75"/>
      <c r="BC490" s="76"/>
      <c r="BD490" s="76"/>
      <c r="BE490" s="76"/>
      <c r="BF490" s="76"/>
      <c r="BG490" s="76" t="str">
        <f t="shared" si="102"/>
        <v/>
      </c>
      <c r="BH490" s="77" t="str">
        <f t="shared" si="103"/>
        <v/>
      </c>
    </row>
    <row r="491" spans="2:60" ht="15.5" x14ac:dyDescent="0.35">
      <c r="B491" s="46"/>
      <c r="C491" s="91"/>
      <c r="D491" s="85"/>
      <c r="E491" s="85"/>
      <c r="F491" s="85"/>
      <c r="G491" s="91"/>
      <c r="H491" s="91"/>
      <c r="I491" s="91"/>
      <c r="J491" s="96"/>
      <c r="K491" s="92"/>
      <c r="M491" s="50"/>
      <c r="N491" s="51"/>
      <c r="O491" s="51"/>
      <c r="P491" s="51"/>
      <c r="Q491" s="51"/>
      <c r="R491" s="51" t="str">
        <f t="shared" si="91"/>
        <v/>
      </c>
      <c r="S491" s="52" t="str">
        <f t="shared" si="92"/>
        <v/>
      </c>
      <c r="U491" s="50"/>
      <c r="V491" s="51"/>
      <c r="W491" s="51"/>
      <c r="X491" s="51"/>
      <c r="Y491" s="51"/>
      <c r="Z491" s="51" t="str">
        <f t="shared" si="93"/>
        <v/>
      </c>
      <c r="AA491" s="52" t="str">
        <f t="shared" si="94"/>
        <v/>
      </c>
      <c r="AC491" s="56"/>
      <c r="AD491" s="57"/>
      <c r="AE491" s="57"/>
      <c r="AF491" s="57"/>
      <c r="AG491" s="57"/>
      <c r="AH491" s="57" t="str">
        <f t="shared" si="95"/>
        <v/>
      </c>
      <c r="AI491" s="58" t="str">
        <f t="shared" si="96"/>
        <v/>
      </c>
      <c r="AK491" s="50"/>
      <c r="AL491" s="51"/>
      <c r="AM491" s="51"/>
      <c r="AN491" s="51"/>
      <c r="AO491" s="51"/>
      <c r="AP491" s="51" t="str">
        <f t="shared" si="97"/>
        <v/>
      </c>
      <c r="AQ491" s="60" t="str">
        <f t="shared" si="98"/>
        <v/>
      </c>
      <c r="AR491" s="52" t="str">
        <f t="shared" si="99"/>
        <v/>
      </c>
      <c r="AT491" s="50"/>
      <c r="AU491" s="51"/>
      <c r="AV491" s="51"/>
      <c r="AW491" s="51"/>
      <c r="AX491" s="51"/>
      <c r="AY491" s="51" t="str">
        <f t="shared" si="100"/>
        <v/>
      </c>
      <c r="AZ491" s="52" t="str">
        <f t="shared" si="101"/>
        <v/>
      </c>
      <c r="BB491" s="64"/>
      <c r="BC491" s="65"/>
      <c r="BD491" s="65"/>
      <c r="BE491" s="65"/>
      <c r="BF491" s="65"/>
      <c r="BG491" s="65" t="str">
        <f t="shared" si="102"/>
        <v/>
      </c>
      <c r="BH491" s="66" t="str">
        <f t="shared" si="103"/>
        <v/>
      </c>
    </row>
    <row r="492" spans="2:60" ht="15.5" x14ac:dyDescent="0.35">
      <c r="B492" s="67"/>
      <c r="C492" s="89"/>
      <c r="D492" s="84"/>
      <c r="E492" s="84"/>
      <c r="F492" s="84"/>
      <c r="G492" s="89"/>
      <c r="H492" s="89"/>
      <c r="I492" s="89"/>
      <c r="J492" s="95"/>
      <c r="K492" s="90"/>
      <c r="M492" s="68"/>
      <c r="N492" s="69"/>
      <c r="O492" s="69"/>
      <c r="P492" s="69"/>
      <c r="Q492" s="69"/>
      <c r="R492" s="69" t="str">
        <f t="shared" si="91"/>
        <v/>
      </c>
      <c r="S492" s="70" t="str">
        <f t="shared" si="92"/>
        <v/>
      </c>
      <c r="U492" s="68"/>
      <c r="V492" s="69"/>
      <c r="W492" s="69"/>
      <c r="X492" s="69"/>
      <c r="Y492" s="69"/>
      <c r="Z492" s="69" t="str">
        <f t="shared" si="93"/>
        <v/>
      </c>
      <c r="AA492" s="70" t="str">
        <f t="shared" si="94"/>
        <v/>
      </c>
      <c r="AC492" s="71"/>
      <c r="AD492" s="72"/>
      <c r="AE492" s="72"/>
      <c r="AF492" s="72"/>
      <c r="AG492" s="72"/>
      <c r="AH492" s="72" t="str">
        <f t="shared" si="95"/>
        <v/>
      </c>
      <c r="AI492" s="73" t="str">
        <f t="shared" si="96"/>
        <v/>
      </c>
      <c r="AK492" s="68"/>
      <c r="AL492" s="69"/>
      <c r="AM492" s="69"/>
      <c r="AN492" s="69"/>
      <c r="AO492" s="69"/>
      <c r="AP492" s="69" t="str">
        <f t="shared" si="97"/>
        <v/>
      </c>
      <c r="AQ492" s="74" t="str">
        <f t="shared" si="98"/>
        <v/>
      </c>
      <c r="AR492" s="70" t="str">
        <f t="shared" si="99"/>
        <v/>
      </c>
      <c r="AT492" s="68"/>
      <c r="AU492" s="69"/>
      <c r="AV492" s="69"/>
      <c r="AW492" s="69"/>
      <c r="AX492" s="69"/>
      <c r="AY492" s="69" t="str">
        <f t="shared" si="100"/>
        <v/>
      </c>
      <c r="AZ492" s="70" t="str">
        <f t="shared" si="101"/>
        <v/>
      </c>
      <c r="BB492" s="75"/>
      <c r="BC492" s="76"/>
      <c r="BD492" s="76"/>
      <c r="BE492" s="76"/>
      <c r="BF492" s="76"/>
      <c r="BG492" s="76" t="str">
        <f t="shared" si="102"/>
        <v/>
      </c>
      <c r="BH492" s="77" t="str">
        <f t="shared" si="103"/>
        <v/>
      </c>
    </row>
    <row r="493" spans="2:60" ht="15.5" x14ac:dyDescent="0.35">
      <c r="B493" s="46"/>
      <c r="C493" s="91"/>
      <c r="D493" s="85"/>
      <c r="E493" s="85"/>
      <c r="F493" s="85"/>
      <c r="G493" s="91"/>
      <c r="H493" s="91"/>
      <c r="I493" s="91"/>
      <c r="J493" s="96"/>
      <c r="K493" s="92"/>
      <c r="M493" s="50"/>
      <c r="N493" s="51"/>
      <c r="O493" s="51"/>
      <c r="P493" s="51"/>
      <c r="Q493" s="51"/>
      <c r="R493" s="51" t="str">
        <f t="shared" si="91"/>
        <v/>
      </c>
      <c r="S493" s="52" t="str">
        <f t="shared" si="92"/>
        <v/>
      </c>
      <c r="U493" s="50"/>
      <c r="V493" s="51"/>
      <c r="W493" s="51"/>
      <c r="X493" s="51"/>
      <c r="Y493" s="51"/>
      <c r="Z493" s="51" t="str">
        <f t="shared" si="93"/>
        <v/>
      </c>
      <c r="AA493" s="52" t="str">
        <f t="shared" si="94"/>
        <v/>
      </c>
      <c r="AC493" s="56"/>
      <c r="AD493" s="57"/>
      <c r="AE493" s="57"/>
      <c r="AF493" s="57"/>
      <c r="AG493" s="57"/>
      <c r="AH493" s="57" t="str">
        <f t="shared" si="95"/>
        <v/>
      </c>
      <c r="AI493" s="58" t="str">
        <f t="shared" si="96"/>
        <v/>
      </c>
      <c r="AK493" s="50"/>
      <c r="AL493" s="51"/>
      <c r="AM493" s="51"/>
      <c r="AN493" s="51"/>
      <c r="AO493" s="51"/>
      <c r="AP493" s="51" t="str">
        <f t="shared" si="97"/>
        <v/>
      </c>
      <c r="AQ493" s="60" t="str">
        <f t="shared" si="98"/>
        <v/>
      </c>
      <c r="AR493" s="52" t="str">
        <f t="shared" si="99"/>
        <v/>
      </c>
      <c r="AT493" s="50"/>
      <c r="AU493" s="51"/>
      <c r="AV493" s="51"/>
      <c r="AW493" s="51"/>
      <c r="AX493" s="51"/>
      <c r="AY493" s="51" t="str">
        <f t="shared" si="100"/>
        <v/>
      </c>
      <c r="AZ493" s="52" t="str">
        <f t="shared" si="101"/>
        <v/>
      </c>
      <c r="BB493" s="64"/>
      <c r="BC493" s="65"/>
      <c r="BD493" s="65"/>
      <c r="BE493" s="65"/>
      <c r="BF493" s="65"/>
      <c r="BG493" s="65" t="str">
        <f t="shared" si="102"/>
        <v/>
      </c>
      <c r="BH493" s="66" t="str">
        <f t="shared" si="103"/>
        <v/>
      </c>
    </row>
    <row r="494" spans="2:60" ht="15.5" x14ac:dyDescent="0.35">
      <c r="B494" s="67"/>
      <c r="C494" s="89"/>
      <c r="D494" s="84"/>
      <c r="E494" s="84"/>
      <c r="F494" s="84"/>
      <c r="G494" s="89"/>
      <c r="H494" s="89"/>
      <c r="I494" s="89"/>
      <c r="J494" s="95"/>
      <c r="K494" s="90"/>
      <c r="M494" s="68"/>
      <c r="N494" s="69"/>
      <c r="O494" s="69"/>
      <c r="P494" s="69"/>
      <c r="Q494" s="69"/>
      <c r="R494" s="69" t="str">
        <f t="shared" si="91"/>
        <v/>
      </c>
      <c r="S494" s="70" t="str">
        <f t="shared" si="92"/>
        <v/>
      </c>
      <c r="U494" s="68"/>
      <c r="V494" s="69"/>
      <c r="W494" s="69"/>
      <c r="X494" s="69"/>
      <c r="Y494" s="69"/>
      <c r="Z494" s="69" t="str">
        <f t="shared" si="93"/>
        <v/>
      </c>
      <c r="AA494" s="70" t="str">
        <f t="shared" si="94"/>
        <v/>
      </c>
      <c r="AC494" s="71"/>
      <c r="AD494" s="72"/>
      <c r="AE494" s="72"/>
      <c r="AF494" s="72"/>
      <c r="AG494" s="72"/>
      <c r="AH494" s="72" t="str">
        <f t="shared" si="95"/>
        <v/>
      </c>
      <c r="AI494" s="73" t="str">
        <f t="shared" si="96"/>
        <v/>
      </c>
      <c r="AK494" s="68"/>
      <c r="AL494" s="69"/>
      <c r="AM494" s="69"/>
      <c r="AN494" s="69"/>
      <c r="AO494" s="69"/>
      <c r="AP494" s="69" t="str">
        <f t="shared" si="97"/>
        <v/>
      </c>
      <c r="AQ494" s="74" t="str">
        <f t="shared" si="98"/>
        <v/>
      </c>
      <c r="AR494" s="70" t="str">
        <f t="shared" si="99"/>
        <v/>
      </c>
      <c r="AT494" s="68"/>
      <c r="AU494" s="69"/>
      <c r="AV494" s="69"/>
      <c r="AW494" s="69"/>
      <c r="AX494" s="69"/>
      <c r="AY494" s="69" t="str">
        <f t="shared" si="100"/>
        <v/>
      </c>
      <c r="AZ494" s="70" t="str">
        <f t="shared" si="101"/>
        <v/>
      </c>
      <c r="BB494" s="75"/>
      <c r="BC494" s="76"/>
      <c r="BD494" s="76"/>
      <c r="BE494" s="76"/>
      <c r="BF494" s="76"/>
      <c r="BG494" s="76" t="str">
        <f t="shared" si="102"/>
        <v/>
      </c>
      <c r="BH494" s="77" t="str">
        <f t="shared" si="103"/>
        <v/>
      </c>
    </row>
    <row r="495" spans="2:60" ht="15.5" x14ac:dyDescent="0.35">
      <c r="B495" s="46"/>
      <c r="C495" s="91"/>
      <c r="D495" s="85"/>
      <c r="E495" s="85"/>
      <c r="F495" s="85"/>
      <c r="G495" s="91"/>
      <c r="H495" s="91"/>
      <c r="I495" s="91"/>
      <c r="J495" s="96"/>
      <c r="K495" s="92"/>
      <c r="M495" s="50"/>
      <c r="N495" s="51"/>
      <c r="O495" s="51"/>
      <c r="P495" s="51"/>
      <c r="Q495" s="51"/>
      <c r="R495" s="51" t="str">
        <f t="shared" si="91"/>
        <v/>
      </c>
      <c r="S495" s="52" t="str">
        <f t="shared" si="92"/>
        <v/>
      </c>
      <c r="U495" s="50"/>
      <c r="V495" s="51"/>
      <c r="W495" s="51"/>
      <c r="X495" s="51"/>
      <c r="Y495" s="51"/>
      <c r="Z495" s="51" t="str">
        <f t="shared" si="93"/>
        <v/>
      </c>
      <c r="AA495" s="52" t="str">
        <f t="shared" si="94"/>
        <v/>
      </c>
      <c r="AC495" s="56"/>
      <c r="AD495" s="57"/>
      <c r="AE495" s="57"/>
      <c r="AF495" s="57"/>
      <c r="AG495" s="57"/>
      <c r="AH495" s="57" t="str">
        <f t="shared" si="95"/>
        <v/>
      </c>
      <c r="AI495" s="58" t="str">
        <f t="shared" si="96"/>
        <v/>
      </c>
      <c r="AK495" s="50"/>
      <c r="AL495" s="51"/>
      <c r="AM495" s="51"/>
      <c r="AN495" s="51"/>
      <c r="AO495" s="51"/>
      <c r="AP495" s="51" t="str">
        <f t="shared" si="97"/>
        <v/>
      </c>
      <c r="AQ495" s="60" t="str">
        <f t="shared" si="98"/>
        <v/>
      </c>
      <c r="AR495" s="52" t="str">
        <f t="shared" si="99"/>
        <v/>
      </c>
      <c r="AT495" s="50"/>
      <c r="AU495" s="51"/>
      <c r="AV495" s="51"/>
      <c r="AW495" s="51"/>
      <c r="AX495" s="51"/>
      <c r="AY495" s="51" t="str">
        <f t="shared" si="100"/>
        <v/>
      </c>
      <c r="AZ495" s="52" t="str">
        <f t="shared" si="101"/>
        <v/>
      </c>
      <c r="BB495" s="64"/>
      <c r="BC495" s="65"/>
      <c r="BD495" s="65"/>
      <c r="BE495" s="65"/>
      <c r="BF495" s="65"/>
      <c r="BG495" s="65" t="str">
        <f t="shared" si="102"/>
        <v/>
      </c>
      <c r="BH495" s="66" t="str">
        <f t="shared" si="103"/>
        <v/>
      </c>
    </row>
    <row r="496" spans="2:60" ht="15.5" x14ac:dyDescent="0.35">
      <c r="B496" s="67"/>
      <c r="C496" s="89"/>
      <c r="D496" s="84"/>
      <c r="E496" s="84"/>
      <c r="F496" s="84"/>
      <c r="G496" s="89"/>
      <c r="H496" s="89"/>
      <c r="I496" s="89"/>
      <c r="J496" s="95"/>
      <c r="K496" s="90"/>
      <c r="M496" s="68"/>
      <c r="N496" s="69"/>
      <c r="O496" s="69"/>
      <c r="P496" s="69"/>
      <c r="Q496" s="69"/>
      <c r="R496" s="69" t="str">
        <f t="shared" si="91"/>
        <v/>
      </c>
      <c r="S496" s="70" t="str">
        <f t="shared" si="92"/>
        <v/>
      </c>
      <c r="U496" s="68"/>
      <c r="V496" s="69"/>
      <c r="W496" s="69"/>
      <c r="X496" s="69"/>
      <c r="Y496" s="69"/>
      <c r="Z496" s="69" t="str">
        <f t="shared" si="93"/>
        <v/>
      </c>
      <c r="AA496" s="70" t="str">
        <f t="shared" si="94"/>
        <v/>
      </c>
      <c r="AC496" s="71"/>
      <c r="AD496" s="72"/>
      <c r="AE496" s="72"/>
      <c r="AF496" s="72"/>
      <c r="AG496" s="72"/>
      <c r="AH496" s="72" t="str">
        <f t="shared" si="95"/>
        <v/>
      </c>
      <c r="AI496" s="73" t="str">
        <f t="shared" si="96"/>
        <v/>
      </c>
      <c r="AK496" s="68"/>
      <c r="AL496" s="69"/>
      <c r="AM496" s="69"/>
      <c r="AN496" s="69"/>
      <c r="AO496" s="69"/>
      <c r="AP496" s="69" t="str">
        <f t="shared" si="97"/>
        <v/>
      </c>
      <c r="AQ496" s="74" t="str">
        <f t="shared" si="98"/>
        <v/>
      </c>
      <c r="AR496" s="70" t="str">
        <f t="shared" si="99"/>
        <v/>
      </c>
      <c r="AT496" s="68"/>
      <c r="AU496" s="69"/>
      <c r="AV496" s="69"/>
      <c r="AW496" s="69"/>
      <c r="AX496" s="69"/>
      <c r="AY496" s="69" t="str">
        <f t="shared" si="100"/>
        <v/>
      </c>
      <c r="AZ496" s="70" t="str">
        <f t="shared" si="101"/>
        <v/>
      </c>
      <c r="BB496" s="75"/>
      <c r="BC496" s="76"/>
      <c r="BD496" s="76"/>
      <c r="BE496" s="76"/>
      <c r="BF496" s="76"/>
      <c r="BG496" s="76" t="str">
        <f t="shared" si="102"/>
        <v/>
      </c>
      <c r="BH496" s="77" t="str">
        <f t="shared" si="103"/>
        <v/>
      </c>
    </row>
    <row r="497" spans="2:60" ht="15.5" x14ac:dyDescent="0.35">
      <c r="B497" s="46"/>
      <c r="C497" s="91"/>
      <c r="D497" s="85"/>
      <c r="E497" s="85"/>
      <c r="F497" s="85"/>
      <c r="G497" s="91"/>
      <c r="H497" s="91"/>
      <c r="I497" s="91"/>
      <c r="J497" s="96"/>
      <c r="K497" s="92"/>
      <c r="M497" s="50"/>
      <c r="N497" s="51"/>
      <c r="O497" s="51"/>
      <c r="P497" s="51"/>
      <c r="Q497" s="51"/>
      <c r="R497" s="51" t="str">
        <f t="shared" si="91"/>
        <v/>
      </c>
      <c r="S497" s="52" t="str">
        <f t="shared" si="92"/>
        <v/>
      </c>
      <c r="U497" s="50"/>
      <c r="V497" s="51"/>
      <c r="W497" s="51"/>
      <c r="X497" s="51"/>
      <c r="Y497" s="51"/>
      <c r="Z497" s="51" t="str">
        <f t="shared" si="93"/>
        <v/>
      </c>
      <c r="AA497" s="52" t="str">
        <f t="shared" si="94"/>
        <v/>
      </c>
      <c r="AC497" s="56"/>
      <c r="AD497" s="57"/>
      <c r="AE497" s="57"/>
      <c r="AF497" s="57"/>
      <c r="AG497" s="57"/>
      <c r="AH497" s="57" t="str">
        <f t="shared" si="95"/>
        <v/>
      </c>
      <c r="AI497" s="58" t="str">
        <f t="shared" si="96"/>
        <v/>
      </c>
      <c r="AK497" s="50"/>
      <c r="AL497" s="51"/>
      <c r="AM497" s="51"/>
      <c r="AN497" s="51"/>
      <c r="AO497" s="51"/>
      <c r="AP497" s="51" t="str">
        <f t="shared" si="97"/>
        <v/>
      </c>
      <c r="AQ497" s="60" t="str">
        <f t="shared" si="98"/>
        <v/>
      </c>
      <c r="AR497" s="52" t="str">
        <f t="shared" si="99"/>
        <v/>
      </c>
      <c r="AT497" s="50"/>
      <c r="AU497" s="51"/>
      <c r="AV497" s="51"/>
      <c r="AW497" s="51"/>
      <c r="AX497" s="51"/>
      <c r="AY497" s="51" t="str">
        <f t="shared" si="100"/>
        <v/>
      </c>
      <c r="AZ497" s="52" t="str">
        <f t="shared" si="101"/>
        <v/>
      </c>
      <c r="BB497" s="64"/>
      <c r="BC497" s="65"/>
      <c r="BD497" s="65"/>
      <c r="BE497" s="65"/>
      <c r="BF497" s="65"/>
      <c r="BG497" s="65" t="str">
        <f t="shared" si="102"/>
        <v/>
      </c>
      <c r="BH497" s="66" t="str">
        <f t="shared" si="103"/>
        <v/>
      </c>
    </row>
    <row r="498" spans="2:60" ht="15.5" x14ac:dyDescent="0.35">
      <c r="B498" s="67"/>
      <c r="C498" s="89"/>
      <c r="D498" s="84"/>
      <c r="E498" s="84"/>
      <c r="F498" s="84"/>
      <c r="G498" s="89"/>
      <c r="H498" s="89"/>
      <c r="I498" s="89"/>
      <c r="J498" s="95"/>
      <c r="K498" s="90"/>
      <c r="M498" s="68"/>
      <c r="N498" s="69"/>
      <c r="O498" s="69"/>
      <c r="P498" s="69"/>
      <c r="Q498" s="69"/>
      <c r="R498" s="69" t="str">
        <f t="shared" si="91"/>
        <v/>
      </c>
      <c r="S498" s="70" t="str">
        <f t="shared" si="92"/>
        <v/>
      </c>
      <c r="U498" s="68"/>
      <c r="V498" s="69"/>
      <c r="W498" s="69"/>
      <c r="X498" s="69"/>
      <c r="Y498" s="69"/>
      <c r="Z498" s="69" t="str">
        <f t="shared" si="93"/>
        <v/>
      </c>
      <c r="AA498" s="70" t="str">
        <f t="shared" si="94"/>
        <v/>
      </c>
      <c r="AC498" s="71"/>
      <c r="AD498" s="72"/>
      <c r="AE498" s="72"/>
      <c r="AF498" s="72"/>
      <c r="AG498" s="72"/>
      <c r="AH498" s="72" t="str">
        <f t="shared" si="95"/>
        <v/>
      </c>
      <c r="AI498" s="73" t="str">
        <f t="shared" si="96"/>
        <v/>
      </c>
      <c r="AK498" s="68"/>
      <c r="AL498" s="69"/>
      <c r="AM498" s="69"/>
      <c r="AN498" s="69"/>
      <c r="AO498" s="69"/>
      <c r="AP498" s="69" t="str">
        <f t="shared" si="97"/>
        <v/>
      </c>
      <c r="AQ498" s="74" t="str">
        <f t="shared" si="98"/>
        <v/>
      </c>
      <c r="AR498" s="70" t="str">
        <f t="shared" si="99"/>
        <v/>
      </c>
      <c r="AT498" s="68"/>
      <c r="AU498" s="69"/>
      <c r="AV498" s="69"/>
      <c r="AW498" s="69"/>
      <c r="AX498" s="69"/>
      <c r="AY498" s="69" t="str">
        <f t="shared" si="100"/>
        <v/>
      </c>
      <c r="AZ498" s="70" t="str">
        <f t="shared" si="101"/>
        <v/>
      </c>
      <c r="BB498" s="75"/>
      <c r="BC498" s="76"/>
      <c r="BD498" s="76"/>
      <c r="BE498" s="76"/>
      <c r="BF498" s="76"/>
      <c r="BG498" s="76" t="str">
        <f t="shared" si="102"/>
        <v/>
      </c>
      <c r="BH498" s="77" t="str">
        <f t="shared" si="103"/>
        <v/>
      </c>
    </row>
    <row r="499" spans="2:60" ht="15.5" x14ac:dyDescent="0.35">
      <c r="B499" s="46"/>
      <c r="C499" s="91"/>
      <c r="D499" s="85"/>
      <c r="E499" s="85"/>
      <c r="F499" s="85"/>
      <c r="G499" s="91"/>
      <c r="H499" s="91"/>
      <c r="I499" s="91"/>
      <c r="J499" s="96"/>
      <c r="K499" s="92"/>
      <c r="M499" s="50"/>
      <c r="N499" s="51"/>
      <c r="O499" s="51"/>
      <c r="P499" s="51"/>
      <c r="Q499" s="51"/>
      <c r="R499" s="51" t="str">
        <f t="shared" si="91"/>
        <v/>
      </c>
      <c r="S499" s="52" t="str">
        <f t="shared" si="92"/>
        <v/>
      </c>
      <c r="U499" s="50"/>
      <c r="V499" s="51"/>
      <c r="W499" s="51"/>
      <c r="X499" s="51"/>
      <c r="Y499" s="51"/>
      <c r="Z499" s="51" t="str">
        <f t="shared" si="93"/>
        <v/>
      </c>
      <c r="AA499" s="52" t="str">
        <f t="shared" si="94"/>
        <v/>
      </c>
      <c r="AC499" s="56"/>
      <c r="AD499" s="57"/>
      <c r="AE499" s="57"/>
      <c r="AF499" s="57"/>
      <c r="AG499" s="57"/>
      <c r="AH499" s="57" t="str">
        <f t="shared" si="95"/>
        <v/>
      </c>
      <c r="AI499" s="58" t="str">
        <f t="shared" si="96"/>
        <v/>
      </c>
      <c r="AK499" s="50"/>
      <c r="AL499" s="51"/>
      <c r="AM499" s="51"/>
      <c r="AN499" s="51"/>
      <c r="AO499" s="51"/>
      <c r="AP499" s="51" t="str">
        <f t="shared" si="97"/>
        <v/>
      </c>
      <c r="AQ499" s="60" t="str">
        <f t="shared" si="98"/>
        <v/>
      </c>
      <c r="AR499" s="52" t="str">
        <f t="shared" si="99"/>
        <v/>
      </c>
      <c r="AT499" s="50"/>
      <c r="AU499" s="51"/>
      <c r="AV499" s="51"/>
      <c r="AW499" s="51"/>
      <c r="AX499" s="51"/>
      <c r="AY499" s="51" t="str">
        <f t="shared" si="100"/>
        <v/>
      </c>
      <c r="AZ499" s="52" t="str">
        <f t="shared" si="101"/>
        <v/>
      </c>
      <c r="BB499" s="64"/>
      <c r="BC499" s="65"/>
      <c r="BD499" s="65"/>
      <c r="BE499" s="65"/>
      <c r="BF499" s="65"/>
      <c r="BG499" s="65" t="str">
        <f t="shared" si="102"/>
        <v/>
      </c>
      <c r="BH499" s="66" t="str">
        <f t="shared" si="103"/>
        <v/>
      </c>
    </row>
    <row r="500" spans="2:60" ht="15.5" x14ac:dyDescent="0.35">
      <c r="B500" s="67"/>
      <c r="C500" s="89"/>
      <c r="D500" s="84"/>
      <c r="E500" s="84"/>
      <c r="F500" s="84"/>
      <c r="G500" s="89"/>
      <c r="H500" s="89"/>
      <c r="I500" s="89"/>
      <c r="J500" s="95"/>
      <c r="K500" s="90"/>
      <c r="M500" s="68"/>
      <c r="N500" s="69"/>
      <c r="O500" s="69"/>
      <c r="P500" s="69"/>
      <c r="Q500" s="69"/>
      <c r="R500" s="69" t="str">
        <f t="shared" si="91"/>
        <v/>
      </c>
      <c r="S500" s="70" t="str">
        <f t="shared" si="92"/>
        <v/>
      </c>
      <c r="U500" s="68"/>
      <c r="V500" s="69"/>
      <c r="W500" s="69"/>
      <c r="X500" s="69"/>
      <c r="Y500" s="69"/>
      <c r="Z500" s="69" t="str">
        <f t="shared" si="93"/>
        <v/>
      </c>
      <c r="AA500" s="70" t="str">
        <f t="shared" si="94"/>
        <v/>
      </c>
      <c r="AC500" s="71"/>
      <c r="AD500" s="72"/>
      <c r="AE500" s="72"/>
      <c r="AF500" s="72"/>
      <c r="AG500" s="72"/>
      <c r="AH500" s="72" t="str">
        <f t="shared" si="95"/>
        <v/>
      </c>
      <c r="AI500" s="73" t="str">
        <f t="shared" si="96"/>
        <v/>
      </c>
      <c r="AK500" s="68"/>
      <c r="AL500" s="69"/>
      <c r="AM500" s="69"/>
      <c r="AN500" s="69"/>
      <c r="AO500" s="69"/>
      <c r="AP500" s="69" t="str">
        <f t="shared" si="97"/>
        <v/>
      </c>
      <c r="AQ500" s="74" t="str">
        <f t="shared" si="98"/>
        <v/>
      </c>
      <c r="AR500" s="70" t="str">
        <f t="shared" si="99"/>
        <v/>
      </c>
      <c r="AT500" s="68"/>
      <c r="AU500" s="69"/>
      <c r="AV500" s="69"/>
      <c r="AW500" s="69"/>
      <c r="AX500" s="69"/>
      <c r="AY500" s="69" t="str">
        <f t="shared" si="100"/>
        <v/>
      </c>
      <c r="AZ500" s="70" t="str">
        <f t="shared" si="101"/>
        <v/>
      </c>
      <c r="BB500" s="75"/>
      <c r="BC500" s="76"/>
      <c r="BD500" s="76"/>
      <c r="BE500" s="76"/>
      <c r="BF500" s="76"/>
      <c r="BG500" s="76" t="str">
        <f t="shared" si="102"/>
        <v/>
      </c>
      <c r="BH500" s="77" t="str">
        <f t="shared" si="103"/>
        <v/>
      </c>
    </row>
    <row r="501" spans="2:60" ht="15.5" x14ac:dyDescent="0.35">
      <c r="B501" s="46"/>
      <c r="C501" s="91"/>
      <c r="D501" s="85"/>
      <c r="E501" s="85"/>
      <c r="F501" s="85"/>
      <c r="G501" s="91"/>
      <c r="H501" s="91"/>
      <c r="I501" s="91"/>
      <c r="J501" s="96"/>
      <c r="K501" s="92"/>
      <c r="M501" s="50"/>
      <c r="N501" s="51"/>
      <c r="O501" s="51"/>
      <c r="P501" s="51"/>
      <c r="Q501" s="51"/>
      <c r="R501" s="51" t="str">
        <f t="shared" si="91"/>
        <v/>
      </c>
      <c r="S501" s="52" t="str">
        <f t="shared" si="92"/>
        <v/>
      </c>
      <c r="U501" s="50"/>
      <c r="V501" s="51"/>
      <c r="W501" s="51"/>
      <c r="X501" s="51"/>
      <c r="Y501" s="51"/>
      <c r="Z501" s="51" t="str">
        <f t="shared" si="93"/>
        <v/>
      </c>
      <c r="AA501" s="52" t="str">
        <f t="shared" si="94"/>
        <v/>
      </c>
      <c r="AC501" s="56"/>
      <c r="AD501" s="57"/>
      <c r="AE501" s="57"/>
      <c r="AF501" s="57"/>
      <c r="AG501" s="57"/>
      <c r="AH501" s="57" t="str">
        <f t="shared" si="95"/>
        <v/>
      </c>
      <c r="AI501" s="58" t="str">
        <f t="shared" si="96"/>
        <v/>
      </c>
      <c r="AK501" s="50"/>
      <c r="AL501" s="51"/>
      <c r="AM501" s="51"/>
      <c r="AN501" s="51"/>
      <c r="AO501" s="51"/>
      <c r="AP501" s="51" t="str">
        <f t="shared" si="97"/>
        <v/>
      </c>
      <c r="AQ501" s="60" t="str">
        <f t="shared" si="98"/>
        <v/>
      </c>
      <c r="AR501" s="52" t="str">
        <f t="shared" si="99"/>
        <v/>
      </c>
      <c r="AT501" s="50"/>
      <c r="AU501" s="51"/>
      <c r="AV501" s="51"/>
      <c r="AW501" s="51"/>
      <c r="AX501" s="51"/>
      <c r="AY501" s="51" t="str">
        <f t="shared" si="100"/>
        <v/>
      </c>
      <c r="AZ501" s="52" t="str">
        <f t="shared" si="101"/>
        <v/>
      </c>
      <c r="BB501" s="64"/>
      <c r="BC501" s="65"/>
      <c r="BD501" s="65"/>
      <c r="BE501" s="65"/>
      <c r="BF501" s="65"/>
      <c r="BG501" s="65" t="str">
        <f t="shared" si="102"/>
        <v/>
      </c>
      <c r="BH501" s="66" t="str">
        <f t="shared" si="103"/>
        <v/>
      </c>
    </row>
    <row r="502" spans="2:60" ht="15.5" x14ac:dyDescent="0.35">
      <c r="B502" s="67"/>
      <c r="C502" s="89"/>
      <c r="D502" s="84"/>
      <c r="E502" s="84"/>
      <c r="F502" s="84"/>
      <c r="G502" s="89"/>
      <c r="H502" s="89"/>
      <c r="I502" s="89"/>
      <c r="J502" s="95"/>
      <c r="K502" s="90"/>
      <c r="M502" s="68"/>
      <c r="N502" s="69"/>
      <c r="O502" s="69"/>
      <c r="P502" s="69"/>
      <c r="Q502" s="69"/>
      <c r="R502" s="69" t="str">
        <f t="shared" si="91"/>
        <v/>
      </c>
      <c r="S502" s="70" t="str">
        <f t="shared" si="92"/>
        <v/>
      </c>
      <c r="U502" s="68"/>
      <c r="V502" s="69"/>
      <c r="W502" s="69"/>
      <c r="X502" s="69"/>
      <c r="Y502" s="69"/>
      <c r="Z502" s="69" t="str">
        <f t="shared" si="93"/>
        <v/>
      </c>
      <c r="AA502" s="70" t="str">
        <f t="shared" si="94"/>
        <v/>
      </c>
      <c r="AC502" s="71"/>
      <c r="AD502" s="72"/>
      <c r="AE502" s="72"/>
      <c r="AF502" s="72"/>
      <c r="AG502" s="72"/>
      <c r="AH502" s="72" t="str">
        <f t="shared" si="95"/>
        <v/>
      </c>
      <c r="AI502" s="73" t="str">
        <f t="shared" si="96"/>
        <v/>
      </c>
      <c r="AK502" s="68"/>
      <c r="AL502" s="69"/>
      <c r="AM502" s="69"/>
      <c r="AN502" s="69"/>
      <c r="AO502" s="69"/>
      <c r="AP502" s="69" t="str">
        <f t="shared" si="97"/>
        <v/>
      </c>
      <c r="AQ502" s="74" t="str">
        <f t="shared" si="98"/>
        <v/>
      </c>
      <c r="AR502" s="70" t="str">
        <f t="shared" si="99"/>
        <v/>
      </c>
      <c r="AT502" s="68"/>
      <c r="AU502" s="69"/>
      <c r="AV502" s="69"/>
      <c r="AW502" s="69"/>
      <c r="AX502" s="69"/>
      <c r="AY502" s="69" t="str">
        <f t="shared" si="100"/>
        <v/>
      </c>
      <c r="AZ502" s="70" t="str">
        <f t="shared" si="101"/>
        <v/>
      </c>
      <c r="BB502" s="75"/>
      <c r="BC502" s="76"/>
      <c r="BD502" s="76"/>
      <c r="BE502" s="76"/>
      <c r="BF502" s="76"/>
      <c r="BG502" s="76" t="str">
        <f t="shared" si="102"/>
        <v/>
      </c>
      <c r="BH502" s="77" t="str">
        <f t="shared" si="103"/>
        <v/>
      </c>
    </row>
    <row r="503" spans="2:60" ht="15.5" x14ac:dyDescent="0.35">
      <c r="B503" s="46"/>
      <c r="C503" s="91"/>
      <c r="D503" s="85"/>
      <c r="E503" s="85"/>
      <c r="F503" s="85"/>
      <c r="G503" s="91"/>
      <c r="H503" s="91"/>
      <c r="I503" s="91"/>
      <c r="J503" s="96"/>
      <c r="K503" s="92"/>
      <c r="M503" s="50"/>
      <c r="N503" s="51"/>
      <c r="O503" s="51"/>
      <c r="P503" s="51"/>
      <c r="Q503" s="51"/>
      <c r="R503" s="51" t="str">
        <f t="shared" si="91"/>
        <v/>
      </c>
      <c r="S503" s="52" t="str">
        <f t="shared" si="92"/>
        <v/>
      </c>
      <c r="U503" s="50"/>
      <c r="V503" s="51"/>
      <c r="W503" s="51"/>
      <c r="X503" s="51"/>
      <c r="Y503" s="51"/>
      <c r="Z503" s="51" t="str">
        <f t="shared" si="93"/>
        <v/>
      </c>
      <c r="AA503" s="52" t="str">
        <f t="shared" si="94"/>
        <v/>
      </c>
      <c r="AC503" s="56"/>
      <c r="AD503" s="57"/>
      <c r="AE503" s="57"/>
      <c r="AF503" s="57"/>
      <c r="AG503" s="57"/>
      <c r="AH503" s="57" t="str">
        <f t="shared" si="95"/>
        <v/>
      </c>
      <c r="AI503" s="58" t="str">
        <f t="shared" si="96"/>
        <v/>
      </c>
      <c r="AK503" s="50"/>
      <c r="AL503" s="51"/>
      <c r="AM503" s="51"/>
      <c r="AN503" s="51"/>
      <c r="AO503" s="51"/>
      <c r="AP503" s="51" t="str">
        <f t="shared" si="97"/>
        <v/>
      </c>
      <c r="AQ503" s="60" t="str">
        <f t="shared" si="98"/>
        <v/>
      </c>
      <c r="AR503" s="52" t="str">
        <f t="shared" si="99"/>
        <v/>
      </c>
      <c r="AT503" s="50"/>
      <c r="AU503" s="51"/>
      <c r="AV503" s="51"/>
      <c r="AW503" s="51"/>
      <c r="AX503" s="51"/>
      <c r="AY503" s="51" t="str">
        <f t="shared" si="100"/>
        <v/>
      </c>
      <c r="AZ503" s="52" t="str">
        <f t="shared" si="101"/>
        <v/>
      </c>
      <c r="BB503" s="64"/>
      <c r="BC503" s="65"/>
      <c r="BD503" s="65"/>
      <c r="BE503" s="65"/>
      <c r="BF503" s="65"/>
      <c r="BG503" s="65" t="str">
        <f t="shared" si="102"/>
        <v/>
      </c>
      <c r="BH503" s="66" t="str">
        <f t="shared" si="103"/>
        <v/>
      </c>
    </row>
    <row r="504" spans="2:60" ht="15.5" x14ac:dyDescent="0.35">
      <c r="B504" s="67"/>
      <c r="C504" s="89"/>
      <c r="D504" s="84"/>
      <c r="E504" s="84"/>
      <c r="F504" s="84"/>
      <c r="G504" s="89"/>
      <c r="H504" s="89"/>
      <c r="I504" s="89"/>
      <c r="J504" s="95"/>
      <c r="K504" s="90"/>
      <c r="M504" s="68"/>
      <c r="N504" s="69"/>
      <c r="O504" s="69"/>
      <c r="P504" s="69"/>
      <c r="Q504" s="69"/>
      <c r="R504" s="69" t="str">
        <f t="shared" si="91"/>
        <v/>
      </c>
      <c r="S504" s="70" t="str">
        <f t="shared" si="92"/>
        <v/>
      </c>
      <c r="U504" s="68"/>
      <c r="V504" s="69"/>
      <c r="W504" s="69"/>
      <c r="X504" s="69"/>
      <c r="Y504" s="69"/>
      <c r="Z504" s="69" t="str">
        <f t="shared" si="93"/>
        <v/>
      </c>
      <c r="AA504" s="70" t="str">
        <f t="shared" si="94"/>
        <v/>
      </c>
      <c r="AC504" s="71"/>
      <c r="AD504" s="72"/>
      <c r="AE504" s="72"/>
      <c r="AF504" s="72"/>
      <c r="AG504" s="72"/>
      <c r="AH504" s="72" t="str">
        <f t="shared" si="95"/>
        <v/>
      </c>
      <c r="AI504" s="73" t="str">
        <f t="shared" si="96"/>
        <v/>
      </c>
      <c r="AK504" s="68"/>
      <c r="AL504" s="69"/>
      <c r="AM504" s="69"/>
      <c r="AN504" s="69"/>
      <c r="AO504" s="69"/>
      <c r="AP504" s="69" t="str">
        <f t="shared" si="97"/>
        <v/>
      </c>
      <c r="AQ504" s="74" t="str">
        <f t="shared" si="98"/>
        <v/>
      </c>
      <c r="AR504" s="70" t="str">
        <f t="shared" si="99"/>
        <v/>
      </c>
      <c r="AT504" s="68"/>
      <c r="AU504" s="69"/>
      <c r="AV504" s="69"/>
      <c r="AW504" s="69"/>
      <c r="AX504" s="69"/>
      <c r="AY504" s="69" t="str">
        <f t="shared" si="100"/>
        <v/>
      </c>
      <c r="AZ504" s="70" t="str">
        <f t="shared" si="101"/>
        <v/>
      </c>
      <c r="BB504" s="75"/>
      <c r="BC504" s="76"/>
      <c r="BD504" s="76"/>
      <c r="BE504" s="76"/>
      <c r="BF504" s="76"/>
      <c r="BG504" s="76" t="str">
        <f t="shared" si="102"/>
        <v/>
      </c>
      <c r="BH504" s="77" t="str">
        <f t="shared" si="103"/>
        <v/>
      </c>
    </row>
    <row r="505" spans="2:60" ht="15.5" x14ac:dyDescent="0.35">
      <c r="B505" s="46"/>
      <c r="C505" s="91"/>
      <c r="D505" s="85"/>
      <c r="E505" s="85"/>
      <c r="F505" s="85"/>
      <c r="G505" s="91"/>
      <c r="H505" s="91"/>
      <c r="I505" s="91"/>
      <c r="J505" s="96"/>
      <c r="K505" s="92"/>
      <c r="M505" s="50"/>
      <c r="N505" s="51"/>
      <c r="O505" s="51"/>
      <c r="P505" s="51"/>
      <c r="Q505" s="51"/>
      <c r="R505" s="51" t="str">
        <f t="shared" si="91"/>
        <v/>
      </c>
      <c r="S505" s="52" t="str">
        <f t="shared" si="92"/>
        <v/>
      </c>
      <c r="U505" s="50"/>
      <c r="V505" s="51"/>
      <c r="W505" s="51"/>
      <c r="X505" s="51"/>
      <c r="Y505" s="51"/>
      <c r="Z505" s="51" t="str">
        <f t="shared" si="93"/>
        <v/>
      </c>
      <c r="AA505" s="52" t="str">
        <f t="shared" si="94"/>
        <v/>
      </c>
      <c r="AC505" s="56"/>
      <c r="AD505" s="57"/>
      <c r="AE505" s="57"/>
      <c r="AF505" s="57"/>
      <c r="AG505" s="57"/>
      <c r="AH505" s="57" t="str">
        <f t="shared" si="95"/>
        <v/>
      </c>
      <c r="AI505" s="58" t="str">
        <f t="shared" si="96"/>
        <v/>
      </c>
      <c r="AK505" s="50"/>
      <c r="AL505" s="51"/>
      <c r="AM505" s="51"/>
      <c r="AN505" s="51"/>
      <c r="AO505" s="51"/>
      <c r="AP505" s="51" t="str">
        <f t="shared" si="97"/>
        <v/>
      </c>
      <c r="AQ505" s="60" t="str">
        <f t="shared" si="98"/>
        <v/>
      </c>
      <c r="AR505" s="52" t="str">
        <f t="shared" si="99"/>
        <v/>
      </c>
      <c r="AT505" s="50"/>
      <c r="AU505" s="51"/>
      <c r="AV505" s="51"/>
      <c r="AW505" s="51"/>
      <c r="AX505" s="51"/>
      <c r="AY505" s="51" t="str">
        <f t="shared" si="100"/>
        <v/>
      </c>
      <c r="AZ505" s="52" t="str">
        <f t="shared" si="101"/>
        <v/>
      </c>
      <c r="BB505" s="64"/>
      <c r="BC505" s="65"/>
      <c r="BD505" s="65"/>
      <c r="BE505" s="65"/>
      <c r="BF505" s="65"/>
      <c r="BG505" s="65" t="str">
        <f t="shared" si="102"/>
        <v/>
      </c>
      <c r="BH505" s="66" t="str">
        <f t="shared" si="103"/>
        <v/>
      </c>
    </row>
    <row r="506" spans="2:60" ht="15.5" x14ac:dyDescent="0.35">
      <c r="B506" s="67"/>
      <c r="C506" s="89"/>
      <c r="D506" s="84"/>
      <c r="E506" s="84"/>
      <c r="F506" s="84"/>
      <c r="G506" s="89"/>
      <c r="H506" s="89"/>
      <c r="I506" s="89"/>
      <c r="J506" s="95"/>
      <c r="K506" s="90"/>
      <c r="M506" s="68"/>
      <c r="N506" s="69"/>
      <c r="O506" s="69"/>
      <c r="P506" s="69"/>
      <c r="Q506" s="69"/>
      <c r="R506" s="69" t="str">
        <f t="shared" si="91"/>
        <v/>
      </c>
      <c r="S506" s="70" t="str">
        <f t="shared" si="92"/>
        <v/>
      </c>
      <c r="U506" s="68"/>
      <c r="V506" s="69"/>
      <c r="W506" s="69"/>
      <c r="X506" s="69"/>
      <c r="Y506" s="69"/>
      <c r="Z506" s="69" t="str">
        <f t="shared" si="93"/>
        <v/>
      </c>
      <c r="AA506" s="70" t="str">
        <f t="shared" si="94"/>
        <v/>
      </c>
      <c r="AC506" s="71"/>
      <c r="AD506" s="72"/>
      <c r="AE506" s="72"/>
      <c r="AF506" s="72"/>
      <c r="AG506" s="72"/>
      <c r="AH506" s="72" t="str">
        <f t="shared" si="95"/>
        <v/>
      </c>
      <c r="AI506" s="73" t="str">
        <f t="shared" si="96"/>
        <v/>
      </c>
      <c r="AK506" s="68"/>
      <c r="AL506" s="69"/>
      <c r="AM506" s="69"/>
      <c r="AN506" s="69"/>
      <c r="AO506" s="69"/>
      <c r="AP506" s="69" t="str">
        <f t="shared" si="97"/>
        <v/>
      </c>
      <c r="AQ506" s="74" t="str">
        <f t="shared" si="98"/>
        <v/>
      </c>
      <c r="AR506" s="70" t="str">
        <f t="shared" si="99"/>
        <v/>
      </c>
      <c r="AT506" s="68"/>
      <c r="AU506" s="69"/>
      <c r="AV506" s="69"/>
      <c r="AW506" s="69"/>
      <c r="AX506" s="69"/>
      <c r="AY506" s="69" t="str">
        <f t="shared" si="100"/>
        <v/>
      </c>
      <c r="AZ506" s="70" t="str">
        <f t="shared" si="101"/>
        <v/>
      </c>
      <c r="BB506" s="75"/>
      <c r="BC506" s="76"/>
      <c r="BD506" s="76"/>
      <c r="BE506" s="76"/>
      <c r="BF506" s="76"/>
      <c r="BG506" s="76" t="str">
        <f t="shared" si="102"/>
        <v/>
      </c>
      <c r="BH506" s="77" t="str">
        <f t="shared" si="103"/>
        <v/>
      </c>
    </row>
    <row r="507" spans="2:60" ht="15.5" x14ac:dyDescent="0.35">
      <c r="B507" s="46"/>
      <c r="C507" s="91"/>
      <c r="D507" s="85"/>
      <c r="E507" s="85"/>
      <c r="F507" s="85"/>
      <c r="G507" s="91"/>
      <c r="H507" s="91"/>
      <c r="I507" s="91"/>
      <c r="J507" s="96"/>
      <c r="K507" s="92"/>
      <c r="M507" s="50"/>
      <c r="N507" s="51"/>
      <c r="O507" s="51"/>
      <c r="P507" s="51"/>
      <c r="Q507" s="51"/>
      <c r="R507" s="51" t="str">
        <f t="shared" si="91"/>
        <v/>
      </c>
      <c r="S507" s="52" t="str">
        <f t="shared" si="92"/>
        <v/>
      </c>
      <c r="U507" s="50"/>
      <c r="V507" s="51"/>
      <c r="W507" s="51"/>
      <c r="X507" s="51"/>
      <c r="Y507" s="51"/>
      <c r="Z507" s="51" t="str">
        <f t="shared" si="93"/>
        <v/>
      </c>
      <c r="AA507" s="52" t="str">
        <f t="shared" si="94"/>
        <v/>
      </c>
      <c r="AC507" s="56"/>
      <c r="AD507" s="57"/>
      <c r="AE507" s="57"/>
      <c r="AF507" s="57"/>
      <c r="AG507" s="57"/>
      <c r="AH507" s="57" t="str">
        <f t="shared" si="95"/>
        <v/>
      </c>
      <c r="AI507" s="58" t="str">
        <f t="shared" si="96"/>
        <v/>
      </c>
      <c r="AK507" s="50"/>
      <c r="AL507" s="51"/>
      <c r="AM507" s="51"/>
      <c r="AN507" s="51"/>
      <c r="AO507" s="51"/>
      <c r="AP507" s="51" t="str">
        <f t="shared" si="97"/>
        <v/>
      </c>
      <c r="AQ507" s="60" t="str">
        <f t="shared" si="98"/>
        <v/>
      </c>
      <c r="AR507" s="52" t="str">
        <f t="shared" si="99"/>
        <v/>
      </c>
      <c r="AT507" s="50"/>
      <c r="AU507" s="51"/>
      <c r="AV507" s="51"/>
      <c r="AW507" s="51"/>
      <c r="AX507" s="51"/>
      <c r="AY507" s="51" t="str">
        <f t="shared" si="100"/>
        <v/>
      </c>
      <c r="AZ507" s="52" t="str">
        <f t="shared" si="101"/>
        <v/>
      </c>
      <c r="BB507" s="64"/>
      <c r="BC507" s="65"/>
      <c r="BD507" s="65"/>
      <c r="BE507" s="65"/>
      <c r="BF507" s="65"/>
      <c r="BG507" s="65" t="str">
        <f t="shared" si="102"/>
        <v/>
      </c>
      <c r="BH507" s="66" t="str">
        <f t="shared" si="103"/>
        <v/>
      </c>
    </row>
    <row r="508" spans="2:60" ht="15.5" x14ac:dyDescent="0.35">
      <c r="B508" s="67"/>
      <c r="C508" s="89"/>
      <c r="D508" s="84"/>
      <c r="E508" s="84"/>
      <c r="F508" s="84"/>
      <c r="G508" s="89"/>
      <c r="H508" s="89"/>
      <c r="I508" s="89"/>
      <c r="J508" s="95"/>
      <c r="K508" s="90"/>
      <c r="M508" s="68"/>
      <c r="N508" s="69"/>
      <c r="O508" s="69"/>
      <c r="P508" s="69"/>
      <c r="Q508" s="69"/>
      <c r="R508" s="69" t="str">
        <f t="shared" si="91"/>
        <v/>
      </c>
      <c r="S508" s="70" t="str">
        <f t="shared" si="92"/>
        <v/>
      </c>
      <c r="U508" s="68"/>
      <c r="V508" s="69"/>
      <c r="W508" s="69"/>
      <c r="X508" s="69"/>
      <c r="Y508" s="69"/>
      <c r="Z508" s="69" t="str">
        <f t="shared" si="93"/>
        <v/>
      </c>
      <c r="AA508" s="70" t="str">
        <f t="shared" si="94"/>
        <v/>
      </c>
      <c r="AC508" s="71"/>
      <c r="AD508" s="72"/>
      <c r="AE508" s="72"/>
      <c r="AF508" s="72"/>
      <c r="AG508" s="72"/>
      <c r="AH508" s="72" t="str">
        <f t="shared" si="95"/>
        <v/>
      </c>
      <c r="AI508" s="73" t="str">
        <f t="shared" si="96"/>
        <v/>
      </c>
      <c r="AK508" s="68"/>
      <c r="AL508" s="69"/>
      <c r="AM508" s="69"/>
      <c r="AN508" s="69"/>
      <c r="AO508" s="69"/>
      <c r="AP508" s="69" t="str">
        <f t="shared" si="97"/>
        <v/>
      </c>
      <c r="AQ508" s="74" t="str">
        <f t="shared" si="98"/>
        <v/>
      </c>
      <c r="AR508" s="70" t="str">
        <f t="shared" si="99"/>
        <v/>
      </c>
      <c r="AT508" s="68"/>
      <c r="AU508" s="69"/>
      <c r="AV508" s="69"/>
      <c r="AW508" s="69"/>
      <c r="AX508" s="69"/>
      <c r="AY508" s="69" t="str">
        <f t="shared" si="100"/>
        <v/>
      </c>
      <c r="AZ508" s="70" t="str">
        <f t="shared" si="101"/>
        <v/>
      </c>
      <c r="BB508" s="75"/>
      <c r="BC508" s="76"/>
      <c r="BD508" s="76"/>
      <c r="BE508" s="76"/>
      <c r="BF508" s="76"/>
      <c r="BG508" s="76" t="str">
        <f t="shared" si="102"/>
        <v/>
      </c>
      <c r="BH508" s="77" t="str">
        <f t="shared" si="103"/>
        <v/>
      </c>
    </row>
    <row r="509" spans="2:60" ht="15.5" x14ac:dyDescent="0.35">
      <c r="B509" s="46"/>
      <c r="C509" s="91"/>
      <c r="D509" s="85"/>
      <c r="E509" s="85"/>
      <c r="F509" s="85"/>
      <c r="G509" s="91"/>
      <c r="H509" s="91"/>
      <c r="I509" s="91"/>
      <c r="J509" s="96"/>
      <c r="K509" s="92"/>
      <c r="M509" s="50"/>
      <c r="N509" s="51"/>
      <c r="O509" s="51"/>
      <c r="P509" s="51"/>
      <c r="Q509" s="51"/>
      <c r="R509" s="51" t="str">
        <f t="shared" si="91"/>
        <v/>
      </c>
      <c r="S509" s="52" t="str">
        <f t="shared" si="92"/>
        <v/>
      </c>
      <c r="U509" s="50"/>
      <c r="V509" s="51"/>
      <c r="W509" s="51"/>
      <c r="X509" s="51"/>
      <c r="Y509" s="51"/>
      <c r="Z509" s="51" t="str">
        <f t="shared" si="93"/>
        <v/>
      </c>
      <c r="AA509" s="52" t="str">
        <f t="shared" si="94"/>
        <v/>
      </c>
      <c r="AC509" s="56"/>
      <c r="AD509" s="57"/>
      <c r="AE509" s="57"/>
      <c r="AF509" s="57"/>
      <c r="AG509" s="57"/>
      <c r="AH509" s="57" t="str">
        <f t="shared" si="95"/>
        <v/>
      </c>
      <c r="AI509" s="58" t="str">
        <f t="shared" si="96"/>
        <v/>
      </c>
      <c r="AK509" s="50"/>
      <c r="AL509" s="51"/>
      <c r="AM509" s="51"/>
      <c r="AN509" s="51"/>
      <c r="AO509" s="51"/>
      <c r="AP509" s="51" t="str">
        <f t="shared" si="97"/>
        <v/>
      </c>
      <c r="AQ509" s="60" t="str">
        <f t="shared" si="98"/>
        <v/>
      </c>
      <c r="AR509" s="52" t="str">
        <f t="shared" si="99"/>
        <v/>
      </c>
      <c r="AT509" s="50"/>
      <c r="AU509" s="51"/>
      <c r="AV509" s="51"/>
      <c r="AW509" s="51"/>
      <c r="AX509" s="51"/>
      <c r="AY509" s="51" t="str">
        <f t="shared" si="100"/>
        <v/>
      </c>
      <c r="AZ509" s="52" t="str">
        <f t="shared" si="101"/>
        <v/>
      </c>
      <c r="BB509" s="64"/>
      <c r="BC509" s="65"/>
      <c r="BD509" s="65"/>
      <c r="BE509" s="65"/>
      <c r="BF509" s="65"/>
      <c r="BG509" s="65" t="str">
        <f t="shared" si="102"/>
        <v/>
      </c>
      <c r="BH509" s="66" t="str">
        <f t="shared" si="103"/>
        <v/>
      </c>
    </row>
    <row r="510" spans="2:60" ht="15.5" x14ac:dyDescent="0.35">
      <c r="B510" s="67"/>
      <c r="C510" s="89"/>
      <c r="D510" s="84"/>
      <c r="E510" s="84"/>
      <c r="F510" s="84"/>
      <c r="G510" s="89"/>
      <c r="H510" s="89"/>
      <c r="I510" s="89"/>
      <c r="J510" s="95"/>
      <c r="K510" s="90"/>
      <c r="M510" s="68"/>
      <c r="N510" s="69"/>
      <c r="O510" s="69"/>
      <c r="P510" s="69"/>
      <c r="Q510" s="69"/>
      <c r="R510" s="69" t="str">
        <f t="shared" si="91"/>
        <v/>
      </c>
      <c r="S510" s="70" t="str">
        <f t="shared" si="92"/>
        <v/>
      </c>
      <c r="U510" s="68"/>
      <c r="V510" s="69"/>
      <c r="W510" s="69"/>
      <c r="X510" s="69"/>
      <c r="Y510" s="69"/>
      <c r="Z510" s="69" t="str">
        <f t="shared" si="93"/>
        <v/>
      </c>
      <c r="AA510" s="70" t="str">
        <f t="shared" si="94"/>
        <v/>
      </c>
      <c r="AC510" s="71"/>
      <c r="AD510" s="72"/>
      <c r="AE510" s="72"/>
      <c r="AF510" s="72"/>
      <c r="AG510" s="72"/>
      <c r="AH510" s="72" t="str">
        <f t="shared" si="95"/>
        <v/>
      </c>
      <c r="AI510" s="73" t="str">
        <f t="shared" si="96"/>
        <v/>
      </c>
      <c r="AK510" s="68"/>
      <c r="AL510" s="69"/>
      <c r="AM510" s="69"/>
      <c r="AN510" s="69"/>
      <c r="AO510" s="69"/>
      <c r="AP510" s="69" t="str">
        <f t="shared" si="97"/>
        <v/>
      </c>
      <c r="AQ510" s="74" t="str">
        <f t="shared" si="98"/>
        <v/>
      </c>
      <c r="AR510" s="70" t="str">
        <f t="shared" si="99"/>
        <v/>
      </c>
      <c r="AT510" s="68"/>
      <c r="AU510" s="69"/>
      <c r="AV510" s="69"/>
      <c r="AW510" s="69"/>
      <c r="AX510" s="69"/>
      <c r="AY510" s="69" t="str">
        <f t="shared" si="100"/>
        <v/>
      </c>
      <c r="AZ510" s="70" t="str">
        <f t="shared" si="101"/>
        <v/>
      </c>
      <c r="BB510" s="75"/>
      <c r="BC510" s="76"/>
      <c r="BD510" s="76"/>
      <c r="BE510" s="76"/>
      <c r="BF510" s="76"/>
      <c r="BG510" s="76" t="str">
        <f t="shared" si="102"/>
        <v/>
      </c>
      <c r="BH510" s="77" t="str">
        <f t="shared" si="103"/>
        <v/>
      </c>
    </row>
    <row r="511" spans="2:60" ht="15.5" x14ac:dyDescent="0.35">
      <c r="B511" s="46"/>
      <c r="C511" s="91"/>
      <c r="D511" s="85"/>
      <c r="E511" s="85"/>
      <c r="F511" s="85"/>
      <c r="G511" s="91"/>
      <c r="H511" s="91"/>
      <c r="I511" s="91"/>
      <c r="J511" s="96"/>
      <c r="K511" s="92"/>
      <c r="M511" s="50"/>
      <c r="N511" s="51"/>
      <c r="O511" s="51"/>
      <c r="P511" s="51"/>
      <c r="Q511" s="51"/>
      <c r="R511" s="51" t="str">
        <f t="shared" si="91"/>
        <v/>
      </c>
      <c r="S511" s="52" t="str">
        <f t="shared" si="92"/>
        <v/>
      </c>
      <c r="U511" s="50"/>
      <c r="V511" s="51"/>
      <c r="W511" s="51"/>
      <c r="X511" s="51"/>
      <c r="Y511" s="51"/>
      <c r="Z511" s="51" t="str">
        <f t="shared" si="93"/>
        <v/>
      </c>
      <c r="AA511" s="52" t="str">
        <f t="shared" si="94"/>
        <v/>
      </c>
      <c r="AC511" s="56"/>
      <c r="AD511" s="57"/>
      <c r="AE511" s="57"/>
      <c r="AF511" s="57"/>
      <c r="AG511" s="57"/>
      <c r="AH511" s="57" t="str">
        <f t="shared" si="95"/>
        <v/>
      </c>
      <c r="AI511" s="58" t="str">
        <f t="shared" si="96"/>
        <v/>
      </c>
      <c r="AK511" s="50"/>
      <c r="AL511" s="51"/>
      <c r="AM511" s="51"/>
      <c r="AN511" s="51"/>
      <c r="AO511" s="51"/>
      <c r="AP511" s="51" t="str">
        <f t="shared" si="97"/>
        <v/>
      </c>
      <c r="AQ511" s="60" t="str">
        <f t="shared" si="98"/>
        <v/>
      </c>
      <c r="AR511" s="52" t="str">
        <f t="shared" si="99"/>
        <v/>
      </c>
      <c r="AT511" s="50"/>
      <c r="AU511" s="51"/>
      <c r="AV511" s="51"/>
      <c r="AW511" s="51"/>
      <c r="AX511" s="51"/>
      <c r="AY511" s="51" t="str">
        <f t="shared" si="100"/>
        <v/>
      </c>
      <c r="AZ511" s="52" t="str">
        <f t="shared" si="101"/>
        <v/>
      </c>
      <c r="BB511" s="64"/>
      <c r="BC511" s="65"/>
      <c r="BD511" s="65"/>
      <c r="BE511" s="65"/>
      <c r="BF511" s="65"/>
      <c r="BG511" s="65" t="str">
        <f t="shared" si="102"/>
        <v/>
      </c>
      <c r="BH511" s="66" t="str">
        <f t="shared" si="103"/>
        <v/>
      </c>
    </row>
    <row r="512" spans="2:60" ht="15.5" x14ac:dyDescent="0.35">
      <c r="B512" s="67"/>
      <c r="C512" s="89"/>
      <c r="D512" s="84"/>
      <c r="E512" s="84"/>
      <c r="F512" s="84"/>
      <c r="G512" s="89"/>
      <c r="H512" s="89"/>
      <c r="I512" s="89"/>
      <c r="J512" s="95"/>
      <c r="K512" s="90"/>
      <c r="M512" s="68"/>
      <c r="N512" s="69"/>
      <c r="O512" s="69"/>
      <c r="P512" s="69"/>
      <c r="Q512" s="69"/>
      <c r="R512" s="69" t="str">
        <f t="shared" si="91"/>
        <v/>
      </c>
      <c r="S512" s="70" t="str">
        <f t="shared" si="92"/>
        <v/>
      </c>
      <c r="U512" s="68"/>
      <c r="V512" s="69"/>
      <c r="W512" s="69"/>
      <c r="X512" s="69"/>
      <c r="Y512" s="69"/>
      <c r="Z512" s="69" t="str">
        <f t="shared" si="93"/>
        <v/>
      </c>
      <c r="AA512" s="70" t="str">
        <f t="shared" si="94"/>
        <v/>
      </c>
      <c r="AC512" s="71"/>
      <c r="AD512" s="72"/>
      <c r="AE512" s="72"/>
      <c r="AF512" s="72"/>
      <c r="AG512" s="72"/>
      <c r="AH512" s="72" t="str">
        <f t="shared" si="95"/>
        <v/>
      </c>
      <c r="AI512" s="73" t="str">
        <f t="shared" si="96"/>
        <v/>
      </c>
      <c r="AK512" s="68"/>
      <c r="AL512" s="69"/>
      <c r="AM512" s="69"/>
      <c r="AN512" s="69"/>
      <c r="AO512" s="69"/>
      <c r="AP512" s="69" t="str">
        <f t="shared" si="97"/>
        <v/>
      </c>
      <c r="AQ512" s="74" t="str">
        <f t="shared" si="98"/>
        <v/>
      </c>
      <c r="AR512" s="70" t="str">
        <f t="shared" si="99"/>
        <v/>
      </c>
      <c r="AT512" s="68"/>
      <c r="AU512" s="69"/>
      <c r="AV512" s="69"/>
      <c r="AW512" s="69"/>
      <c r="AX512" s="69"/>
      <c r="AY512" s="69" t="str">
        <f t="shared" si="100"/>
        <v/>
      </c>
      <c r="AZ512" s="70" t="str">
        <f t="shared" si="101"/>
        <v/>
      </c>
      <c r="BB512" s="75"/>
      <c r="BC512" s="76"/>
      <c r="BD512" s="76"/>
      <c r="BE512" s="76"/>
      <c r="BF512" s="76"/>
      <c r="BG512" s="76" t="str">
        <f t="shared" si="102"/>
        <v/>
      </c>
      <c r="BH512" s="77" t="str">
        <f t="shared" si="103"/>
        <v/>
      </c>
    </row>
    <row r="513" spans="2:60" ht="15.5" x14ac:dyDescent="0.35">
      <c r="B513" s="46"/>
      <c r="C513" s="91"/>
      <c r="D513" s="85"/>
      <c r="E513" s="85"/>
      <c r="F513" s="85"/>
      <c r="G513" s="91"/>
      <c r="H513" s="91"/>
      <c r="I513" s="91"/>
      <c r="J513" s="96"/>
      <c r="K513" s="92"/>
      <c r="M513" s="50"/>
      <c r="N513" s="51"/>
      <c r="O513" s="51"/>
      <c r="P513" s="51"/>
      <c r="Q513" s="51"/>
      <c r="R513" s="51" t="str">
        <f t="shared" si="91"/>
        <v/>
      </c>
      <c r="S513" s="52" t="str">
        <f t="shared" si="92"/>
        <v/>
      </c>
      <c r="U513" s="50"/>
      <c r="V513" s="51"/>
      <c r="W513" s="51"/>
      <c r="X513" s="51"/>
      <c r="Y513" s="51"/>
      <c r="Z513" s="51" t="str">
        <f t="shared" si="93"/>
        <v/>
      </c>
      <c r="AA513" s="52" t="str">
        <f t="shared" si="94"/>
        <v/>
      </c>
      <c r="AC513" s="56"/>
      <c r="AD513" s="57"/>
      <c r="AE513" s="57"/>
      <c r="AF513" s="57"/>
      <c r="AG513" s="57"/>
      <c r="AH513" s="57" t="str">
        <f t="shared" si="95"/>
        <v/>
      </c>
      <c r="AI513" s="58" t="str">
        <f t="shared" si="96"/>
        <v/>
      </c>
      <c r="AK513" s="50"/>
      <c r="AL513" s="51"/>
      <c r="AM513" s="51"/>
      <c r="AN513" s="51"/>
      <c r="AO513" s="51"/>
      <c r="AP513" s="51" t="str">
        <f t="shared" si="97"/>
        <v/>
      </c>
      <c r="AQ513" s="60" t="str">
        <f t="shared" si="98"/>
        <v/>
      </c>
      <c r="AR513" s="52" t="str">
        <f t="shared" si="99"/>
        <v/>
      </c>
      <c r="AT513" s="50"/>
      <c r="AU513" s="51"/>
      <c r="AV513" s="51"/>
      <c r="AW513" s="51"/>
      <c r="AX513" s="51"/>
      <c r="AY513" s="51" t="str">
        <f t="shared" si="100"/>
        <v/>
      </c>
      <c r="AZ513" s="52" t="str">
        <f t="shared" si="101"/>
        <v/>
      </c>
      <c r="BB513" s="64"/>
      <c r="BC513" s="65"/>
      <c r="BD513" s="65"/>
      <c r="BE513" s="65"/>
      <c r="BF513" s="65"/>
      <c r="BG513" s="65" t="str">
        <f t="shared" si="102"/>
        <v/>
      </c>
      <c r="BH513" s="66" t="str">
        <f t="shared" si="103"/>
        <v/>
      </c>
    </row>
    <row r="514" spans="2:60" ht="15.5" x14ac:dyDescent="0.35">
      <c r="B514" s="67"/>
      <c r="C514" s="89"/>
      <c r="D514" s="84"/>
      <c r="E514" s="84"/>
      <c r="F514" s="84"/>
      <c r="G514" s="89"/>
      <c r="H514" s="89"/>
      <c r="I514" s="89"/>
      <c r="J514" s="95"/>
      <c r="K514" s="90"/>
      <c r="M514" s="68"/>
      <c r="N514" s="69"/>
      <c r="O514" s="69"/>
      <c r="P514" s="69"/>
      <c r="Q514" s="69"/>
      <c r="R514" s="69" t="str">
        <f t="shared" si="91"/>
        <v/>
      </c>
      <c r="S514" s="70" t="str">
        <f t="shared" si="92"/>
        <v/>
      </c>
      <c r="U514" s="68"/>
      <c r="V514" s="69"/>
      <c r="W514" s="69"/>
      <c r="X514" s="69"/>
      <c r="Y514" s="69"/>
      <c r="Z514" s="69" t="str">
        <f t="shared" si="93"/>
        <v/>
      </c>
      <c r="AA514" s="70" t="str">
        <f t="shared" si="94"/>
        <v/>
      </c>
      <c r="AC514" s="71"/>
      <c r="AD514" s="72"/>
      <c r="AE514" s="72"/>
      <c r="AF514" s="72"/>
      <c r="AG514" s="72"/>
      <c r="AH514" s="72" t="str">
        <f t="shared" si="95"/>
        <v/>
      </c>
      <c r="AI514" s="73" t="str">
        <f t="shared" si="96"/>
        <v/>
      </c>
      <c r="AK514" s="68"/>
      <c r="AL514" s="69"/>
      <c r="AM514" s="69"/>
      <c r="AN514" s="69"/>
      <c r="AO514" s="69"/>
      <c r="AP514" s="69" t="str">
        <f t="shared" si="97"/>
        <v/>
      </c>
      <c r="AQ514" s="74" t="str">
        <f t="shared" si="98"/>
        <v/>
      </c>
      <c r="AR514" s="70" t="str">
        <f t="shared" si="99"/>
        <v/>
      </c>
      <c r="AT514" s="68"/>
      <c r="AU514" s="69"/>
      <c r="AV514" s="69"/>
      <c r="AW514" s="69"/>
      <c r="AX514" s="69"/>
      <c r="AY514" s="69" t="str">
        <f t="shared" si="100"/>
        <v/>
      </c>
      <c r="AZ514" s="70" t="str">
        <f t="shared" si="101"/>
        <v/>
      </c>
      <c r="BB514" s="75"/>
      <c r="BC514" s="76"/>
      <c r="BD514" s="76"/>
      <c r="BE514" s="76"/>
      <c r="BF514" s="76"/>
      <c r="BG514" s="76" t="str">
        <f t="shared" si="102"/>
        <v/>
      </c>
      <c r="BH514" s="77" t="str">
        <f t="shared" si="103"/>
        <v/>
      </c>
    </row>
    <row r="515" spans="2:60" ht="15.5" x14ac:dyDescent="0.35">
      <c r="B515" s="46"/>
      <c r="C515" s="91"/>
      <c r="D515" s="85"/>
      <c r="E515" s="85"/>
      <c r="F515" s="85"/>
      <c r="G515" s="91"/>
      <c r="H515" s="91"/>
      <c r="I515" s="91"/>
      <c r="J515" s="96"/>
      <c r="K515" s="92"/>
      <c r="M515" s="50"/>
      <c r="N515" s="51"/>
      <c r="O515" s="51"/>
      <c r="P515" s="51"/>
      <c r="Q515" s="51"/>
      <c r="R515" s="51" t="str">
        <f t="shared" si="91"/>
        <v/>
      </c>
      <c r="S515" s="52" t="str">
        <f t="shared" si="92"/>
        <v/>
      </c>
      <c r="U515" s="50"/>
      <c r="V515" s="51"/>
      <c r="W515" s="51"/>
      <c r="X515" s="51"/>
      <c r="Y515" s="51"/>
      <c r="Z515" s="51" t="str">
        <f t="shared" si="93"/>
        <v/>
      </c>
      <c r="AA515" s="52" t="str">
        <f t="shared" si="94"/>
        <v/>
      </c>
      <c r="AC515" s="56"/>
      <c r="AD515" s="57"/>
      <c r="AE515" s="57"/>
      <c r="AF515" s="57"/>
      <c r="AG515" s="57"/>
      <c r="AH515" s="57" t="str">
        <f t="shared" si="95"/>
        <v/>
      </c>
      <c r="AI515" s="58" t="str">
        <f t="shared" si="96"/>
        <v/>
      </c>
      <c r="AK515" s="50"/>
      <c r="AL515" s="51"/>
      <c r="AM515" s="51"/>
      <c r="AN515" s="51"/>
      <c r="AO515" s="51"/>
      <c r="AP515" s="51" t="str">
        <f t="shared" si="97"/>
        <v/>
      </c>
      <c r="AQ515" s="60" t="str">
        <f t="shared" si="98"/>
        <v/>
      </c>
      <c r="AR515" s="52" t="str">
        <f t="shared" si="99"/>
        <v/>
      </c>
      <c r="AT515" s="50"/>
      <c r="AU515" s="51"/>
      <c r="AV515" s="51"/>
      <c r="AW515" s="51"/>
      <c r="AX515" s="51"/>
      <c r="AY515" s="51" t="str">
        <f t="shared" si="100"/>
        <v/>
      </c>
      <c r="AZ515" s="52" t="str">
        <f t="shared" si="101"/>
        <v/>
      </c>
      <c r="BB515" s="64"/>
      <c r="BC515" s="65"/>
      <c r="BD515" s="65"/>
      <c r="BE515" s="65"/>
      <c r="BF515" s="65"/>
      <c r="BG515" s="65" t="str">
        <f t="shared" si="102"/>
        <v/>
      </c>
      <c r="BH515" s="66" t="str">
        <f t="shared" si="103"/>
        <v/>
      </c>
    </row>
    <row r="516" spans="2:60" ht="15.5" x14ac:dyDescent="0.35">
      <c r="B516" s="67"/>
      <c r="C516" s="89"/>
      <c r="D516" s="84"/>
      <c r="E516" s="84"/>
      <c r="F516" s="84"/>
      <c r="G516" s="89"/>
      <c r="H516" s="89"/>
      <c r="I516" s="89"/>
      <c r="J516" s="95"/>
      <c r="K516" s="90"/>
      <c r="M516" s="68"/>
      <c r="N516" s="69"/>
      <c r="O516" s="69"/>
      <c r="P516" s="69"/>
      <c r="Q516" s="69"/>
      <c r="R516" s="69" t="str">
        <f t="shared" si="91"/>
        <v/>
      </c>
      <c r="S516" s="70" t="str">
        <f t="shared" si="92"/>
        <v/>
      </c>
      <c r="U516" s="68"/>
      <c r="V516" s="69"/>
      <c r="W516" s="69"/>
      <c r="X516" s="69"/>
      <c r="Y516" s="69"/>
      <c r="Z516" s="69" t="str">
        <f t="shared" si="93"/>
        <v/>
      </c>
      <c r="AA516" s="70" t="str">
        <f t="shared" si="94"/>
        <v/>
      </c>
      <c r="AC516" s="71"/>
      <c r="AD516" s="72"/>
      <c r="AE516" s="72"/>
      <c r="AF516" s="72"/>
      <c r="AG516" s="72"/>
      <c r="AH516" s="72" t="str">
        <f t="shared" si="95"/>
        <v/>
      </c>
      <c r="AI516" s="73" t="str">
        <f t="shared" si="96"/>
        <v/>
      </c>
      <c r="AK516" s="68"/>
      <c r="AL516" s="69"/>
      <c r="AM516" s="69"/>
      <c r="AN516" s="69"/>
      <c r="AO516" s="69"/>
      <c r="AP516" s="69" t="str">
        <f t="shared" si="97"/>
        <v/>
      </c>
      <c r="AQ516" s="74" t="str">
        <f t="shared" si="98"/>
        <v/>
      </c>
      <c r="AR516" s="70" t="str">
        <f t="shared" si="99"/>
        <v/>
      </c>
      <c r="AT516" s="68"/>
      <c r="AU516" s="69"/>
      <c r="AV516" s="69"/>
      <c r="AW516" s="69"/>
      <c r="AX516" s="69"/>
      <c r="AY516" s="69" t="str">
        <f t="shared" si="100"/>
        <v/>
      </c>
      <c r="AZ516" s="70" t="str">
        <f t="shared" si="101"/>
        <v/>
      </c>
      <c r="BB516" s="75"/>
      <c r="BC516" s="76"/>
      <c r="BD516" s="76"/>
      <c r="BE516" s="76"/>
      <c r="BF516" s="76"/>
      <c r="BG516" s="76" t="str">
        <f t="shared" si="102"/>
        <v/>
      </c>
      <c r="BH516" s="77" t="str">
        <f t="shared" si="103"/>
        <v/>
      </c>
    </row>
    <row r="517" spans="2:60" ht="15.5" x14ac:dyDescent="0.35">
      <c r="B517" s="46"/>
      <c r="C517" s="91"/>
      <c r="D517" s="85"/>
      <c r="E517" s="85"/>
      <c r="F517" s="85"/>
      <c r="G517" s="91"/>
      <c r="H517" s="91"/>
      <c r="I517" s="91"/>
      <c r="J517" s="96"/>
      <c r="K517" s="92"/>
      <c r="M517" s="50"/>
      <c r="N517" s="51"/>
      <c r="O517" s="51"/>
      <c r="P517" s="51"/>
      <c r="Q517" s="51"/>
      <c r="R517" s="51" t="str">
        <f t="shared" si="91"/>
        <v/>
      </c>
      <c r="S517" s="52" t="str">
        <f t="shared" si="92"/>
        <v/>
      </c>
      <c r="U517" s="50"/>
      <c r="V517" s="51"/>
      <c r="W517" s="51"/>
      <c r="X517" s="51"/>
      <c r="Y517" s="51"/>
      <c r="Z517" s="51" t="str">
        <f t="shared" si="93"/>
        <v/>
      </c>
      <c r="AA517" s="52" t="str">
        <f t="shared" si="94"/>
        <v/>
      </c>
      <c r="AC517" s="56"/>
      <c r="AD517" s="57"/>
      <c r="AE517" s="57"/>
      <c r="AF517" s="57"/>
      <c r="AG517" s="57"/>
      <c r="AH517" s="57" t="str">
        <f t="shared" si="95"/>
        <v/>
      </c>
      <c r="AI517" s="58" t="str">
        <f t="shared" si="96"/>
        <v/>
      </c>
      <c r="AK517" s="50"/>
      <c r="AL517" s="51"/>
      <c r="AM517" s="51"/>
      <c r="AN517" s="51"/>
      <c r="AO517" s="51"/>
      <c r="AP517" s="51" t="str">
        <f t="shared" si="97"/>
        <v/>
      </c>
      <c r="AQ517" s="60" t="str">
        <f t="shared" si="98"/>
        <v/>
      </c>
      <c r="AR517" s="52" t="str">
        <f t="shared" si="99"/>
        <v/>
      </c>
      <c r="AT517" s="50"/>
      <c r="AU517" s="51"/>
      <c r="AV517" s="51"/>
      <c r="AW517" s="51"/>
      <c r="AX517" s="51"/>
      <c r="AY517" s="51" t="str">
        <f t="shared" si="100"/>
        <v/>
      </c>
      <c r="AZ517" s="52" t="str">
        <f t="shared" si="101"/>
        <v/>
      </c>
      <c r="BB517" s="64"/>
      <c r="BC517" s="65"/>
      <c r="BD517" s="65"/>
      <c r="BE517" s="65"/>
      <c r="BF517" s="65"/>
      <c r="BG517" s="65" t="str">
        <f t="shared" si="102"/>
        <v/>
      </c>
      <c r="BH517" s="66" t="str">
        <f t="shared" si="103"/>
        <v/>
      </c>
    </row>
    <row r="518" spans="2:60" ht="15.5" x14ac:dyDescent="0.35">
      <c r="B518" s="67"/>
      <c r="C518" s="89"/>
      <c r="D518" s="84"/>
      <c r="E518" s="84"/>
      <c r="F518" s="84"/>
      <c r="G518" s="89"/>
      <c r="H518" s="89"/>
      <c r="I518" s="89"/>
      <c r="J518" s="95"/>
      <c r="K518" s="90"/>
      <c r="M518" s="68"/>
      <c r="N518" s="69"/>
      <c r="O518" s="69"/>
      <c r="P518" s="69"/>
      <c r="Q518" s="69"/>
      <c r="R518" s="69" t="str">
        <f t="shared" si="91"/>
        <v/>
      </c>
      <c r="S518" s="70" t="str">
        <f t="shared" si="92"/>
        <v/>
      </c>
      <c r="U518" s="68"/>
      <c r="V518" s="69"/>
      <c r="W518" s="69"/>
      <c r="X518" s="69"/>
      <c r="Y518" s="69"/>
      <c r="Z518" s="69" t="str">
        <f t="shared" si="93"/>
        <v/>
      </c>
      <c r="AA518" s="70" t="str">
        <f t="shared" si="94"/>
        <v/>
      </c>
      <c r="AC518" s="71"/>
      <c r="AD518" s="72"/>
      <c r="AE518" s="72"/>
      <c r="AF518" s="72"/>
      <c r="AG518" s="72"/>
      <c r="AH518" s="72" t="str">
        <f t="shared" si="95"/>
        <v/>
      </c>
      <c r="AI518" s="73" t="str">
        <f t="shared" si="96"/>
        <v/>
      </c>
      <c r="AK518" s="68"/>
      <c r="AL518" s="69"/>
      <c r="AM518" s="69"/>
      <c r="AN518" s="69"/>
      <c r="AO518" s="69"/>
      <c r="AP518" s="69" t="str">
        <f t="shared" si="97"/>
        <v/>
      </c>
      <c r="AQ518" s="74" t="str">
        <f t="shared" si="98"/>
        <v/>
      </c>
      <c r="AR518" s="70" t="str">
        <f t="shared" si="99"/>
        <v/>
      </c>
      <c r="AT518" s="68"/>
      <c r="AU518" s="69"/>
      <c r="AV518" s="69"/>
      <c r="AW518" s="69"/>
      <c r="AX518" s="69"/>
      <c r="AY518" s="69" t="str">
        <f t="shared" si="100"/>
        <v/>
      </c>
      <c r="AZ518" s="70" t="str">
        <f t="shared" si="101"/>
        <v/>
      </c>
      <c r="BB518" s="75"/>
      <c r="BC518" s="76"/>
      <c r="BD518" s="76"/>
      <c r="BE518" s="76"/>
      <c r="BF518" s="76"/>
      <c r="BG518" s="76" t="str">
        <f t="shared" si="102"/>
        <v/>
      </c>
      <c r="BH518" s="77" t="str">
        <f t="shared" si="103"/>
        <v/>
      </c>
    </row>
    <row r="519" spans="2:60" ht="15.5" x14ac:dyDescent="0.35">
      <c r="B519" s="46"/>
      <c r="C519" s="91"/>
      <c r="D519" s="85"/>
      <c r="E519" s="85"/>
      <c r="F519" s="85"/>
      <c r="G519" s="91"/>
      <c r="H519" s="91"/>
      <c r="I519" s="91"/>
      <c r="J519" s="96"/>
      <c r="K519" s="92"/>
      <c r="M519" s="50"/>
      <c r="N519" s="51"/>
      <c r="O519" s="51"/>
      <c r="P519" s="51"/>
      <c r="Q519" s="51"/>
      <c r="R519" s="51" t="str">
        <f t="shared" si="91"/>
        <v/>
      </c>
      <c r="S519" s="52" t="str">
        <f t="shared" si="92"/>
        <v/>
      </c>
      <c r="U519" s="50"/>
      <c r="V519" s="51"/>
      <c r="W519" s="51"/>
      <c r="X519" s="51"/>
      <c r="Y519" s="51"/>
      <c r="Z519" s="51" t="str">
        <f t="shared" si="93"/>
        <v/>
      </c>
      <c r="AA519" s="52" t="str">
        <f t="shared" si="94"/>
        <v/>
      </c>
      <c r="AC519" s="56"/>
      <c r="AD519" s="57"/>
      <c r="AE519" s="57"/>
      <c r="AF519" s="57"/>
      <c r="AG519" s="57"/>
      <c r="AH519" s="57" t="str">
        <f t="shared" si="95"/>
        <v/>
      </c>
      <c r="AI519" s="58" t="str">
        <f t="shared" si="96"/>
        <v/>
      </c>
      <c r="AK519" s="50"/>
      <c r="AL519" s="51"/>
      <c r="AM519" s="51"/>
      <c r="AN519" s="51"/>
      <c r="AO519" s="51"/>
      <c r="AP519" s="51" t="str">
        <f t="shared" si="97"/>
        <v/>
      </c>
      <c r="AQ519" s="60" t="str">
        <f t="shared" si="98"/>
        <v/>
      </c>
      <c r="AR519" s="52" t="str">
        <f t="shared" si="99"/>
        <v/>
      </c>
      <c r="AT519" s="50"/>
      <c r="AU519" s="51"/>
      <c r="AV519" s="51"/>
      <c r="AW519" s="51"/>
      <c r="AX519" s="51"/>
      <c r="AY519" s="51" t="str">
        <f t="shared" si="100"/>
        <v/>
      </c>
      <c r="AZ519" s="52" t="str">
        <f t="shared" si="101"/>
        <v/>
      </c>
      <c r="BB519" s="64"/>
      <c r="BC519" s="65"/>
      <c r="BD519" s="65"/>
      <c r="BE519" s="65"/>
      <c r="BF519" s="65"/>
      <c r="BG519" s="65" t="str">
        <f t="shared" si="102"/>
        <v/>
      </c>
      <c r="BH519" s="66" t="str">
        <f t="shared" si="103"/>
        <v/>
      </c>
    </row>
    <row r="520" spans="2:60" ht="15.5" x14ac:dyDescent="0.35">
      <c r="B520" s="67"/>
      <c r="C520" s="89"/>
      <c r="D520" s="84"/>
      <c r="E520" s="84"/>
      <c r="F520" s="84"/>
      <c r="G520" s="89"/>
      <c r="H520" s="89"/>
      <c r="I520" s="89"/>
      <c r="J520" s="95"/>
      <c r="K520" s="90"/>
      <c r="M520" s="68"/>
      <c r="N520" s="69"/>
      <c r="O520" s="69"/>
      <c r="P520" s="69"/>
      <c r="Q520" s="69"/>
      <c r="R520" s="69" t="str">
        <f t="shared" ref="R520:R583" si="104">IF($B520="","",IFERROR(MEDIAN(M520:Q520),"-x-"))</f>
        <v/>
      </c>
      <c r="S520" s="70" t="str">
        <f t="shared" ref="S520:S583" si="105">IF($B520="","",IFERROR(AVERAGEIFS(M520:Q520,M520:Q520,"&gt;0",M520:Q520,"&lt;50"),"-x-"))</f>
        <v/>
      </c>
      <c r="U520" s="68"/>
      <c r="V520" s="69"/>
      <c r="W520" s="69"/>
      <c r="X520" s="69"/>
      <c r="Y520" s="69"/>
      <c r="Z520" s="69" t="str">
        <f t="shared" ref="Z520:Z583" si="106">IF($B520="","",IFERROR(MEDIAN(U520:Y520),"-x-"))</f>
        <v/>
      </c>
      <c r="AA520" s="70" t="str">
        <f t="shared" ref="AA520:AA583" si="107">IF($B520="","",IFERROR(AVERAGEIFS(U520:Y520,U520:Y520,"&gt;0",U520:Y520,"&lt;50"),"-x-"))</f>
        <v/>
      </c>
      <c r="AC520" s="71"/>
      <c r="AD520" s="72"/>
      <c r="AE520" s="72"/>
      <c r="AF520" s="72"/>
      <c r="AG520" s="72"/>
      <c r="AH520" s="72" t="str">
        <f t="shared" ref="AH520:AH583" si="108">IF($B520="","",IFERROR(MEDIAN(AC520:AG520),"-x-"))</f>
        <v/>
      </c>
      <c r="AI520" s="73" t="str">
        <f t="shared" ref="AI520:AI583" si="109">IF($B520="","",IFERROR(AVERAGE(AC520:AG520),"-x-"))</f>
        <v/>
      </c>
      <c r="AK520" s="68"/>
      <c r="AL520" s="69"/>
      <c r="AM520" s="69"/>
      <c r="AN520" s="69"/>
      <c r="AO520" s="69"/>
      <c r="AP520" s="69" t="str">
        <f t="shared" ref="AP520:AP583" si="110">IF($B520="","",IF(MAX(AK520:AO520)=0,"-x-",MAX(AK520:AO520)))</f>
        <v/>
      </c>
      <c r="AQ520" s="74" t="str">
        <f t="shared" ref="AQ520:AQ583" si="111">IF($B520="","",IFERROR(AO520/AP520,"-x-"))</f>
        <v/>
      </c>
      <c r="AR520" s="70" t="str">
        <f t="shared" ref="AR520:AR583" si="112">IF($B520="","",IFERROR(AVERAGEIFS(AK520:AO520,AK520:AO520,"&gt;0",AK520:AO520,"&lt;30"),"-x-"))</f>
        <v/>
      </c>
      <c r="AT520" s="68"/>
      <c r="AU520" s="69"/>
      <c r="AV520" s="69"/>
      <c r="AW520" s="69"/>
      <c r="AX520" s="69"/>
      <c r="AY520" s="69" t="str">
        <f t="shared" ref="AY520:AY583" si="113">IF($B520="","",IFERROR(MEDIAN(AT520:AX520),"-x-"))</f>
        <v/>
      </c>
      <c r="AZ520" s="70" t="str">
        <f t="shared" ref="AZ520:AZ583" si="114">IF($B520="","",IFERROR(AVERAGEIFS(AT520:AX520,AT520:AX520,"&gt;0",AT520:AX520,"&lt;50"),"-x-"))</f>
        <v/>
      </c>
      <c r="BB520" s="75"/>
      <c r="BC520" s="76"/>
      <c r="BD520" s="76"/>
      <c r="BE520" s="76"/>
      <c r="BF520" s="76"/>
      <c r="BG520" s="76" t="str">
        <f t="shared" ref="BG520:BG583" si="115">IF($B520="","",IFERROR(MEDIAN(BB520:BF520),"-x-"))</f>
        <v/>
      </c>
      <c r="BH520" s="77" t="str">
        <f t="shared" ref="BH520:BH583" si="116">IF($B520="","",IFERROR(AVERAGEIFS(BB520:BF520,BB520:BF520,"&gt;0",BB520:BF520,"&lt;50"),"-x-"))</f>
        <v/>
      </c>
    </row>
    <row r="521" spans="2:60" ht="15.5" x14ac:dyDescent="0.35">
      <c r="B521" s="46"/>
      <c r="C521" s="91"/>
      <c r="D521" s="85"/>
      <c r="E521" s="85"/>
      <c r="F521" s="85"/>
      <c r="G521" s="91"/>
      <c r="H521" s="91"/>
      <c r="I521" s="91"/>
      <c r="J521" s="96"/>
      <c r="K521" s="92"/>
      <c r="M521" s="50"/>
      <c r="N521" s="51"/>
      <c r="O521" s="51"/>
      <c r="P521" s="51"/>
      <c r="Q521" s="51"/>
      <c r="R521" s="51" t="str">
        <f t="shared" si="104"/>
        <v/>
      </c>
      <c r="S521" s="52" t="str">
        <f t="shared" si="105"/>
        <v/>
      </c>
      <c r="U521" s="50"/>
      <c r="V521" s="51"/>
      <c r="W521" s="51"/>
      <c r="X521" s="51"/>
      <c r="Y521" s="51"/>
      <c r="Z521" s="51" t="str">
        <f t="shared" si="106"/>
        <v/>
      </c>
      <c r="AA521" s="52" t="str">
        <f t="shared" si="107"/>
        <v/>
      </c>
      <c r="AC521" s="56"/>
      <c r="AD521" s="57"/>
      <c r="AE521" s="57"/>
      <c r="AF521" s="57"/>
      <c r="AG521" s="57"/>
      <c r="AH521" s="57" t="str">
        <f t="shared" si="108"/>
        <v/>
      </c>
      <c r="AI521" s="58" t="str">
        <f t="shared" si="109"/>
        <v/>
      </c>
      <c r="AK521" s="50"/>
      <c r="AL521" s="51"/>
      <c r="AM521" s="51"/>
      <c r="AN521" s="51"/>
      <c r="AO521" s="51"/>
      <c r="AP521" s="51" t="str">
        <f t="shared" si="110"/>
        <v/>
      </c>
      <c r="AQ521" s="60" t="str">
        <f t="shared" si="111"/>
        <v/>
      </c>
      <c r="AR521" s="52" t="str">
        <f t="shared" si="112"/>
        <v/>
      </c>
      <c r="AT521" s="50"/>
      <c r="AU521" s="51"/>
      <c r="AV521" s="51"/>
      <c r="AW521" s="51"/>
      <c r="AX521" s="51"/>
      <c r="AY521" s="51" t="str">
        <f t="shared" si="113"/>
        <v/>
      </c>
      <c r="AZ521" s="52" t="str">
        <f t="shared" si="114"/>
        <v/>
      </c>
      <c r="BB521" s="64"/>
      <c r="BC521" s="65"/>
      <c r="BD521" s="65"/>
      <c r="BE521" s="65"/>
      <c r="BF521" s="65"/>
      <c r="BG521" s="65" t="str">
        <f t="shared" si="115"/>
        <v/>
      </c>
      <c r="BH521" s="66" t="str">
        <f t="shared" si="116"/>
        <v/>
      </c>
    </row>
    <row r="522" spans="2:60" ht="15.5" x14ac:dyDescent="0.35">
      <c r="B522" s="67"/>
      <c r="C522" s="89"/>
      <c r="D522" s="84"/>
      <c r="E522" s="84"/>
      <c r="F522" s="84"/>
      <c r="G522" s="89"/>
      <c r="H522" s="89"/>
      <c r="I522" s="89"/>
      <c r="J522" s="95"/>
      <c r="K522" s="90"/>
      <c r="M522" s="68"/>
      <c r="N522" s="69"/>
      <c r="O522" s="69"/>
      <c r="P522" s="69"/>
      <c r="Q522" s="69"/>
      <c r="R522" s="69" t="str">
        <f t="shared" si="104"/>
        <v/>
      </c>
      <c r="S522" s="70" t="str">
        <f t="shared" si="105"/>
        <v/>
      </c>
      <c r="U522" s="68"/>
      <c r="V522" s="69"/>
      <c r="W522" s="69"/>
      <c r="X522" s="69"/>
      <c r="Y522" s="69"/>
      <c r="Z522" s="69" t="str">
        <f t="shared" si="106"/>
        <v/>
      </c>
      <c r="AA522" s="70" t="str">
        <f t="shared" si="107"/>
        <v/>
      </c>
      <c r="AC522" s="71"/>
      <c r="AD522" s="72"/>
      <c r="AE522" s="72"/>
      <c r="AF522" s="72"/>
      <c r="AG522" s="72"/>
      <c r="AH522" s="72" t="str">
        <f t="shared" si="108"/>
        <v/>
      </c>
      <c r="AI522" s="73" t="str">
        <f t="shared" si="109"/>
        <v/>
      </c>
      <c r="AK522" s="68"/>
      <c r="AL522" s="69"/>
      <c r="AM522" s="69"/>
      <c r="AN522" s="69"/>
      <c r="AO522" s="69"/>
      <c r="AP522" s="69" t="str">
        <f t="shared" si="110"/>
        <v/>
      </c>
      <c r="AQ522" s="74" t="str">
        <f t="shared" si="111"/>
        <v/>
      </c>
      <c r="AR522" s="70" t="str">
        <f t="shared" si="112"/>
        <v/>
      </c>
      <c r="AT522" s="68"/>
      <c r="AU522" s="69"/>
      <c r="AV522" s="69"/>
      <c r="AW522" s="69"/>
      <c r="AX522" s="69"/>
      <c r="AY522" s="69" t="str">
        <f t="shared" si="113"/>
        <v/>
      </c>
      <c r="AZ522" s="70" t="str">
        <f t="shared" si="114"/>
        <v/>
      </c>
      <c r="BB522" s="75"/>
      <c r="BC522" s="76"/>
      <c r="BD522" s="76"/>
      <c r="BE522" s="76"/>
      <c r="BF522" s="76"/>
      <c r="BG522" s="76" t="str">
        <f t="shared" si="115"/>
        <v/>
      </c>
      <c r="BH522" s="77" t="str">
        <f t="shared" si="116"/>
        <v/>
      </c>
    </row>
    <row r="523" spans="2:60" ht="15.5" x14ac:dyDescent="0.35">
      <c r="B523" s="46"/>
      <c r="C523" s="91"/>
      <c r="D523" s="85"/>
      <c r="E523" s="85"/>
      <c r="F523" s="85"/>
      <c r="G523" s="91"/>
      <c r="H523" s="91"/>
      <c r="I523" s="91"/>
      <c r="J523" s="96"/>
      <c r="K523" s="92"/>
      <c r="M523" s="50"/>
      <c r="N523" s="51"/>
      <c r="O523" s="51"/>
      <c r="P523" s="51"/>
      <c r="Q523" s="51"/>
      <c r="R523" s="51" t="str">
        <f t="shared" si="104"/>
        <v/>
      </c>
      <c r="S523" s="52" t="str">
        <f t="shared" si="105"/>
        <v/>
      </c>
      <c r="U523" s="50"/>
      <c r="V523" s="51"/>
      <c r="W523" s="51"/>
      <c r="X523" s="51"/>
      <c r="Y523" s="51"/>
      <c r="Z523" s="51" t="str">
        <f t="shared" si="106"/>
        <v/>
      </c>
      <c r="AA523" s="52" t="str">
        <f t="shared" si="107"/>
        <v/>
      </c>
      <c r="AC523" s="56"/>
      <c r="AD523" s="57"/>
      <c r="AE523" s="57"/>
      <c r="AF523" s="57"/>
      <c r="AG523" s="57"/>
      <c r="AH523" s="57" t="str">
        <f t="shared" si="108"/>
        <v/>
      </c>
      <c r="AI523" s="58" t="str">
        <f t="shared" si="109"/>
        <v/>
      </c>
      <c r="AK523" s="50"/>
      <c r="AL523" s="51"/>
      <c r="AM523" s="51"/>
      <c r="AN523" s="51"/>
      <c r="AO523" s="51"/>
      <c r="AP523" s="51" t="str">
        <f t="shared" si="110"/>
        <v/>
      </c>
      <c r="AQ523" s="60" t="str">
        <f t="shared" si="111"/>
        <v/>
      </c>
      <c r="AR523" s="52" t="str">
        <f t="shared" si="112"/>
        <v/>
      </c>
      <c r="AT523" s="50"/>
      <c r="AU523" s="51"/>
      <c r="AV523" s="51"/>
      <c r="AW523" s="51"/>
      <c r="AX523" s="51"/>
      <c r="AY523" s="51" t="str">
        <f t="shared" si="113"/>
        <v/>
      </c>
      <c r="AZ523" s="52" t="str">
        <f t="shared" si="114"/>
        <v/>
      </c>
      <c r="BB523" s="64"/>
      <c r="BC523" s="65"/>
      <c r="BD523" s="65"/>
      <c r="BE523" s="65"/>
      <c r="BF523" s="65"/>
      <c r="BG523" s="65" t="str">
        <f t="shared" si="115"/>
        <v/>
      </c>
      <c r="BH523" s="66" t="str">
        <f t="shared" si="116"/>
        <v/>
      </c>
    </row>
    <row r="524" spans="2:60" ht="15.5" x14ac:dyDescent="0.35">
      <c r="B524" s="67"/>
      <c r="C524" s="89"/>
      <c r="D524" s="84"/>
      <c r="E524" s="84"/>
      <c r="F524" s="84"/>
      <c r="G524" s="89"/>
      <c r="H524" s="89"/>
      <c r="I524" s="89"/>
      <c r="J524" s="95"/>
      <c r="K524" s="90"/>
      <c r="M524" s="68"/>
      <c r="N524" s="69"/>
      <c r="O524" s="69"/>
      <c r="P524" s="69"/>
      <c r="Q524" s="69"/>
      <c r="R524" s="69" t="str">
        <f t="shared" si="104"/>
        <v/>
      </c>
      <c r="S524" s="70" t="str">
        <f t="shared" si="105"/>
        <v/>
      </c>
      <c r="U524" s="68"/>
      <c r="V524" s="69"/>
      <c r="W524" s="69"/>
      <c r="X524" s="69"/>
      <c r="Y524" s="69"/>
      <c r="Z524" s="69" t="str">
        <f t="shared" si="106"/>
        <v/>
      </c>
      <c r="AA524" s="70" t="str">
        <f t="shared" si="107"/>
        <v/>
      </c>
      <c r="AC524" s="71"/>
      <c r="AD524" s="72"/>
      <c r="AE524" s="72"/>
      <c r="AF524" s="72"/>
      <c r="AG524" s="72"/>
      <c r="AH524" s="72" t="str">
        <f t="shared" si="108"/>
        <v/>
      </c>
      <c r="AI524" s="73" t="str">
        <f t="shared" si="109"/>
        <v/>
      </c>
      <c r="AK524" s="68"/>
      <c r="AL524" s="69"/>
      <c r="AM524" s="69"/>
      <c r="AN524" s="69"/>
      <c r="AO524" s="69"/>
      <c r="AP524" s="69" t="str">
        <f t="shared" si="110"/>
        <v/>
      </c>
      <c r="AQ524" s="74" t="str">
        <f t="shared" si="111"/>
        <v/>
      </c>
      <c r="AR524" s="70" t="str">
        <f t="shared" si="112"/>
        <v/>
      </c>
      <c r="AT524" s="68"/>
      <c r="AU524" s="69"/>
      <c r="AV524" s="69"/>
      <c r="AW524" s="69"/>
      <c r="AX524" s="69"/>
      <c r="AY524" s="69" t="str">
        <f t="shared" si="113"/>
        <v/>
      </c>
      <c r="AZ524" s="70" t="str">
        <f t="shared" si="114"/>
        <v/>
      </c>
      <c r="BB524" s="75"/>
      <c r="BC524" s="76"/>
      <c r="BD524" s="76"/>
      <c r="BE524" s="76"/>
      <c r="BF524" s="76"/>
      <c r="BG524" s="76" t="str">
        <f t="shared" si="115"/>
        <v/>
      </c>
      <c r="BH524" s="77" t="str">
        <f t="shared" si="116"/>
        <v/>
      </c>
    </row>
    <row r="525" spans="2:60" ht="15.5" x14ac:dyDescent="0.35">
      <c r="B525" s="46"/>
      <c r="C525" s="91"/>
      <c r="D525" s="85"/>
      <c r="E525" s="85"/>
      <c r="F525" s="85"/>
      <c r="G525" s="91"/>
      <c r="H525" s="91"/>
      <c r="I525" s="91"/>
      <c r="J525" s="96"/>
      <c r="K525" s="92"/>
      <c r="M525" s="50"/>
      <c r="N525" s="51"/>
      <c r="O525" s="51"/>
      <c r="P525" s="51"/>
      <c r="Q525" s="51"/>
      <c r="R525" s="51" t="str">
        <f t="shared" si="104"/>
        <v/>
      </c>
      <c r="S525" s="52" t="str">
        <f t="shared" si="105"/>
        <v/>
      </c>
      <c r="U525" s="50"/>
      <c r="V525" s="51"/>
      <c r="W525" s="51"/>
      <c r="X525" s="51"/>
      <c r="Y525" s="51"/>
      <c r="Z525" s="51" t="str">
        <f t="shared" si="106"/>
        <v/>
      </c>
      <c r="AA525" s="52" t="str">
        <f t="shared" si="107"/>
        <v/>
      </c>
      <c r="AC525" s="56"/>
      <c r="AD525" s="57"/>
      <c r="AE525" s="57"/>
      <c r="AF525" s="57"/>
      <c r="AG525" s="57"/>
      <c r="AH525" s="57" t="str">
        <f t="shared" si="108"/>
        <v/>
      </c>
      <c r="AI525" s="58" t="str">
        <f t="shared" si="109"/>
        <v/>
      </c>
      <c r="AK525" s="50"/>
      <c r="AL525" s="51"/>
      <c r="AM525" s="51"/>
      <c r="AN525" s="51"/>
      <c r="AO525" s="51"/>
      <c r="AP525" s="51" t="str">
        <f t="shared" si="110"/>
        <v/>
      </c>
      <c r="AQ525" s="60" t="str">
        <f t="shared" si="111"/>
        <v/>
      </c>
      <c r="AR525" s="52" t="str">
        <f t="shared" si="112"/>
        <v/>
      </c>
      <c r="AT525" s="50"/>
      <c r="AU525" s="51"/>
      <c r="AV525" s="51"/>
      <c r="AW525" s="51"/>
      <c r="AX525" s="51"/>
      <c r="AY525" s="51" t="str">
        <f t="shared" si="113"/>
        <v/>
      </c>
      <c r="AZ525" s="52" t="str">
        <f t="shared" si="114"/>
        <v/>
      </c>
      <c r="BB525" s="64"/>
      <c r="BC525" s="65"/>
      <c r="BD525" s="65"/>
      <c r="BE525" s="65"/>
      <c r="BF525" s="65"/>
      <c r="BG525" s="65" t="str">
        <f t="shared" si="115"/>
        <v/>
      </c>
      <c r="BH525" s="66" t="str">
        <f t="shared" si="116"/>
        <v/>
      </c>
    </row>
    <row r="526" spans="2:60" ht="15.5" x14ac:dyDescent="0.35">
      <c r="B526" s="67"/>
      <c r="C526" s="89"/>
      <c r="D526" s="84"/>
      <c r="E526" s="84"/>
      <c r="F526" s="84"/>
      <c r="G526" s="89"/>
      <c r="H526" s="89"/>
      <c r="I526" s="89"/>
      <c r="J526" s="95"/>
      <c r="K526" s="90"/>
      <c r="M526" s="68"/>
      <c r="N526" s="69"/>
      <c r="O526" s="69"/>
      <c r="P526" s="69"/>
      <c r="Q526" s="69"/>
      <c r="R526" s="69" t="str">
        <f t="shared" si="104"/>
        <v/>
      </c>
      <c r="S526" s="70" t="str">
        <f t="shared" si="105"/>
        <v/>
      </c>
      <c r="U526" s="68"/>
      <c r="V526" s="69"/>
      <c r="W526" s="69"/>
      <c r="X526" s="69"/>
      <c r="Y526" s="69"/>
      <c r="Z526" s="69" t="str">
        <f t="shared" si="106"/>
        <v/>
      </c>
      <c r="AA526" s="70" t="str">
        <f t="shared" si="107"/>
        <v/>
      </c>
      <c r="AC526" s="71"/>
      <c r="AD526" s="72"/>
      <c r="AE526" s="72"/>
      <c r="AF526" s="72"/>
      <c r="AG526" s="72"/>
      <c r="AH526" s="72" t="str">
        <f t="shared" si="108"/>
        <v/>
      </c>
      <c r="AI526" s="73" t="str">
        <f t="shared" si="109"/>
        <v/>
      </c>
      <c r="AK526" s="68"/>
      <c r="AL526" s="69"/>
      <c r="AM526" s="69"/>
      <c r="AN526" s="69"/>
      <c r="AO526" s="69"/>
      <c r="AP526" s="69" t="str">
        <f t="shared" si="110"/>
        <v/>
      </c>
      <c r="AQ526" s="74" t="str">
        <f t="shared" si="111"/>
        <v/>
      </c>
      <c r="AR526" s="70" t="str">
        <f t="shared" si="112"/>
        <v/>
      </c>
      <c r="AT526" s="68"/>
      <c r="AU526" s="69"/>
      <c r="AV526" s="69"/>
      <c r="AW526" s="69"/>
      <c r="AX526" s="69"/>
      <c r="AY526" s="69" t="str">
        <f t="shared" si="113"/>
        <v/>
      </c>
      <c r="AZ526" s="70" t="str">
        <f t="shared" si="114"/>
        <v/>
      </c>
      <c r="BB526" s="75"/>
      <c r="BC526" s="76"/>
      <c r="BD526" s="76"/>
      <c r="BE526" s="76"/>
      <c r="BF526" s="76"/>
      <c r="BG526" s="76" t="str">
        <f t="shared" si="115"/>
        <v/>
      </c>
      <c r="BH526" s="77" t="str">
        <f t="shared" si="116"/>
        <v/>
      </c>
    </row>
    <row r="527" spans="2:60" ht="15.5" x14ac:dyDescent="0.35">
      <c r="B527" s="46"/>
      <c r="C527" s="91"/>
      <c r="D527" s="85"/>
      <c r="E527" s="85"/>
      <c r="F527" s="85"/>
      <c r="G527" s="91"/>
      <c r="H527" s="91"/>
      <c r="I527" s="91"/>
      <c r="J527" s="96"/>
      <c r="K527" s="92"/>
      <c r="M527" s="50"/>
      <c r="N527" s="51"/>
      <c r="O527" s="51"/>
      <c r="P527" s="51"/>
      <c r="Q527" s="51"/>
      <c r="R527" s="51" t="str">
        <f t="shared" si="104"/>
        <v/>
      </c>
      <c r="S527" s="52" t="str">
        <f t="shared" si="105"/>
        <v/>
      </c>
      <c r="U527" s="50"/>
      <c r="V527" s="51"/>
      <c r="W527" s="51"/>
      <c r="X527" s="51"/>
      <c r="Y527" s="51"/>
      <c r="Z527" s="51" t="str">
        <f t="shared" si="106"/>
        <v/>
      </c>
      <c r="AA527" s="52" t="str">
        <f t="shared" si="107"/>
        <v/>
      </c>
      <c r="AC527" s="56"/>
      <c r="AD527" s="57"/>
      <c r="AE527" s="57"/>
      <c r="AF527" s="57"/>
      <c r="AG527" s="57"/>
      <c r="AH527" s="57" t="str">
        <f t="shared" si="108"/>
        <v/>
      </c>
      <c r="AI527" s="58" t="str">
        <f t="shared" si="109"/>
        <v/>
      </c>
      <c r="AK527" s="50"/>
      <c r="AL527" s="51"/>
      <c r="AM527" s="51"/>
      <c r="AN527" s="51"/>
      <c r="AO527" s="51"/>
      <c r="AP527" s="51" t="str">
        <f t="shared" si="110"/>
        <v/>
      </c>
      <c r="AQ527" s="60" t="str">
        <f t="shared" si="111"/>
        <v/>
      </c>
      <c r="AR527" s="52" t="str">
        <f t="shared" si="112"/>
        <v/>
      </c>
      <c r="AT527" s="50"/>
      <c r="AU527" s="51"/>
      <c r="AV527" s="51"/>
      <c r="AW527" s="51"/>
      <c r="AX527" s="51"/>
      <c r="AY527" s="51" t="str">
        <f t="shared" si="113"/>
        <v/>
      </c>
      <c r="AZ527" s="52" t="str">
        <f t="shared" si="114"/>
        <v/>
      </c>
      <c r="BB527" s="64"/>
      <c r="BC527" s="65"/>
      <c r="BD527" s="65"/>
      <c r="BE527" s="65"/>
      <c r="BF527" s="65"/>
      <c r="BG527" s="65" t="str">
        <f t="shared" si="115"/>
        <v/>
      </c>
      <c r="BH527" s="66" t="str">
        <f t="shared" si="116"/>
        <v/>
      </c>
    </row>
    <row r="528" spans="2:60" ht="15.5" x14ac:dyDescent="0.35">
      <c r="B528" s="67"/>
      <c r="C528" s="89"/>
      <c r="D528" s="84"/>
      <c r="E528" s="84"/>
      <c r="F528" s="84"/>
      <c r="G528" s="89"/>
      <c r="H528" s="89"/>
      <c r="I528" s="89"/>
      <c r="J528" s="95"/>
      <c r="K528" s="90"/>
      <c r="M528" s="68"/>
      <c r="N528" s="69"/>
      <c r="O528" s="69"/>
      <c r="P528" s="69"/>
      <c r="Q528" s="69"/>
      <c r="R528" s="69" t="str">
        <f t="shared" si="104"/>
        <v/>
      </c>
      <c r="S528" s="70" t="str">
        <f t="shared" si="105"/>
        <v/>
      </c>
      <c r="U528" s="68"/>
      <c r="V528" s="69"/>
      <c r="W528" s="69"/>
      <c r="X528" s="69"/>
      <c r="Y528" s="69"/>
      <c r="Z528" s="69" t="str">
        <f t="shared" si="106"/>
        <v/>
      </c>
      <c r="AA528" s="70" t="str">
        <f t="shared" si="107"/>
        <v/>
      </c>
      <c r="AC528" s="71"/>
      <c r="AD528" s="72"/>
      <c r="AE528" s="72"/>
      <c r="AF528" s="72"/>
      <c r="AG528" s="72"/>
      <c r="AH528" s="72" t="str">
        <f t="shared" si="108"/>
        <v/>
      </c>
      <c r="AI528" s="73" t="str">
        <f t="shared" si="109"/>
        <v/>
      </c>
      <c r="AK528" s="68"/>
      <c r="AL528" s="69"/>
      <c r="AM528" s="69"/>
      <c r="AN528" s="69"/>
      <c r="AO528" s="69"/>
      <c r="AP528" s="69" t="str">
        <f t="shared" si="110"/>
        <v/>
      </c>
      <c r="AQ528" s="74" t="str">
        <f t="shared" si="111"/>
        <v/>
      </c>
      <c r="AR528" s="70" t="str">
        <f t="shared" si="112"/>
        <v/>
      </c>
      <c r="AT528" s="68"/>
      <c r="AU528" s="69"/>
      <c r="AV528" s="69"/>
      <c r="AW528" s="69"/>
      <c r="AX528" s="69"/>
      <c r="AY528" s="69" t="str">
        <f t="shared" si="113"/>
        <v/>
      </c>
      <c r="AZ528" s="70" t="str">
        <f t="shared" si="114"/>
        <v/>
      </c>
      <c r="BB528" s="75"/>
      <c r="BC528" s="76"/>
      <c r="BD528" s="76"/>
      <c r="BE528" s="76"/>
      <c r="BF528" s="76"/>
      <c r="BG528" s="76" t="str">
        <f t="shared" si="115"/>
        <v/>
      </c>
      <c r="BH528" s="77" t="str">
        <f t="shared" si="116"/>
        <v/>
      </c>
    </row>
    <row r="529" spans="2:60" ht="15.5" x14ac:dyDescent="0.35">
      <c r="B529" s="46"/>
      <c r="C529" s="91"/>
      <c r="D529" s="85"/>
      <c r="E529" s="85"/>
      <c r="F529" s="85"/>
      <c r="G529" s="91"/>
      <c r="H529" s="91"/>
      <c r="I529" s="91"/>
      <c r="J529" s="96"/>
      <c r="K529" s="92"/>
      <c r="M529" s="50"/>
      <c r="N529" s="51"/>
      <c r="O529" s="51"/>
      <c r="P529" s="51"/>
      <c r="Q529" s="51"/>
      <c r="R529" s="51" t="str">
        <f t="shared" si="104"/>
        <v/>
      </c>
      <c r="S529" s="52" t="str">
        <f t="shared" si="105"/>
        <v/>
      </c>
      <c r="U529" s="50"/>
      <c r="V529" s="51"/>
      <c r="W529" s="51"/>
      <c r="X529" s="51"/>
      <c r="Y529" s="51"/>
      <c r="Z529" s="51" t="str">
        <f t="shared" si="106"/>
        <v/>
      </c>
      <c r="AA529" s="52" t="str">
        <f t="shared" si="107"/>
        <v/>
      </c>
      <c r="AC529" s="56"/>
      <c r="AD529" s="57"/>
      <c r="AE529" s="57"/>
      <c r="AF529" s="57"/>
      <c r="AG529" s="57"/>
      <c r="AH529" s="57" t="str">
        <f t="shared" si="108"/>
        <v/>
      </c>
      <c r="AI529" s="58" t="str">
        <f t="shared" si="109"/>
        <v/>
      </c>
      <c r="AK529" s="50"/>
      <c r="AL529" s="51"/>
      <c r="AM529" s="51"/>
      <c r="AN529" s="51"/>
      <c r="AO529" s="51"/>
      <c r="AP529" s="51" t="str">
        <f t="shared" si="110"/>
        <v/>
      </c>
      <c r="AQ529" s="60" t="str">
        <f t="shared" si="111"/>
        <v/>
      </c>
      <c r="AR529" s="52" t="str">
        <f t="shared" si="112"/>
        <v/>
      </c>
      <c r="AT529" s="50"/>
      <c r="AU529" s="51"/>
      <c r="AV529" s="51"/>
      <c r="AW529" s="51"/>
      <c r="AX529" s="51"/>
      <c r="AY529" s="51" t="str">
        <f t="shared" si="113"/>
        <v/>
      </c>
      <c r="AZ529" s="52" t="str">
        <f t="shared" si="114"/>
        <v/>
      </c>
      <c r="BB529" s="64"/>
      <c r="BC529" s="65"/>
      <c r="BD529" s="65"/>
      <c r="BE529" s="65"/>
      <c r="BF529" s="65"/>
      <c r="BG529" s="65" t="str">
        <f t="shared" si="115"/>
        <v/>
      </c>
      <c r="BH529" s="66" t="str">
        <f t="shared" si="116"/>
        <v/>
      </c>
    </row>
    <row r="530" spans="2:60" ht="15.5" x14ac:dyDescent="0.35">
      <c r="B530" s="67"/>
      <c r="C530" s="89"/>
      <c r="D530" s="84"/>
      <c r="E530" s="84"/>
      <c r="F530" s="84"/>
      <c r="G530" s="89"/>
      <c r="H530" s="89"/>
      <c r="I530" s="89"/>
      <c r="J530" s="95"/>
      <c r="K530" s="90"/>
      <c r="M530" s="68"/>
      <c r="N530" s="69"/>
      <c r="O530" s="69"/>
      <c r="P530" s="69"/>
      <c r="Q530" s="69"/>
      <c r="R530" s="69" t="str">
        <f t="shared" si="104"/>
        <v/>
      </c>
      <c r="S530" s="70" t="str">
        <f t="shared" si="105"/>
        <v/>
      </c>
      <c r="U530" s="68"/>
      <c r="V530" s="69"/>
      <c r="W530" s="69"/>
      <c r="X530" s="69"/>
      <c r="Y530" s="69"/>
      <c r="Z530" s="69" t="str">
        <f t="shared" si="106"/>
        <v/>
      </c>
      <c r="AA530" s="70" t="str">
        <f t="shared" si="107"/>
        <v/>
      </c>
      <c r="AC530" s="71"/>
      <c r="AD530" s="72"/>
      <c r="AE530" s="72"/>
      <c r="AF530" s="72"/>
      <c r="AG530" s="72"/>
      <c r="AH530" s="72" t="str">
        <f t="shared" si="108"/>
        <v/>
      </c>
      <c r="AI530" s="73" t="str">
        <f t="shared" si="109"/>
        <v/>
      </c>
      <c r="AK530" s="68"/>
      <c r="AL530" s="69"/>
      <c r="AM530" s="69"/>
      <c r="AN530" s="69"/>
      <c r="AO530" s="69"/>
      <c r="AP530" s="69" t="str">
        <f t="shared" si="110"/>
        <v/>
      </c>
      <c r="AQ530" s="74" t="str">
        <f t="shared" si="111"/>
        <v/>
      </c>
      <c r="AR530" s="70" t="str">
        <f t="shared" si="112"/>
        <v/>
      </c>
      <c r="AT530" s="68"/>
      <c r="AU530" s="69"/>
      <c r="AV530" s="69"/>
      <c r="AW530" s="69"/>
      <c r="AX530" s="69"/>
      <c r="AY530" s="69" t="str">
        <f t="shared" si="113"/>
        <v/>
      </c>
      <c r="AZ530" s="70" t="str">
        <f t="shared" si="114"/>
        <v/>
      </c>
      <c r="BB530" s="75"/>
      <c r="BC530" s="76"/>
      <c r="BD530" s="76"/>
      <c r="BE530" s="76"/>
      <c r="BF530" s="76"/>
      <c r="BG530" s="76" t="str">
        <f t="shared" si="115"/>
        <v/>
      </c>
      <c r="BH530" s="77" t="str">
        <f t="shared" si="116"/>
        <v/>
      </c>
    </row>
    <row r="531" spans="2:60" ht="15.5" x14ac:dyDescent="0.35">
      <c r="B531" s="46"/>
      <c r="C531" s="91"/>
      <c r="D531" s="85"/>
      <c r="E531" s="85"/>
      <c r="F531" s="85"/>
      <c r="G531" s="91"/>
      <c r="H531" s="91"/>
      <c r="I531" s="91"/>
      <c r="J531" s="96"/>
      <c r="K531" s="92"/>
      <c r="M531" s="50"/>
      <c r="N531" s="51"/>
      <c r="O531" s="51"/>
      <c r="P531" s="51"/>
      <c r="Q531" s="51"/>
      <c r="R531" s="51" t="str">
        <f t="shared" si="104"/>
        <v/>
      </c>
      <c r="S531" s="52" t="str">
        <f t="shared" si="105"/>
        <v/>
      </c>
      <c r="U531" s="50"/>
      <c r="V531" s="51"/>
      <c r="W531" s="51"/>
      <c r="X531" s="51"/>
      <c r="Y531" s="51"/>
      <c r="Z531" s="51" t="str">
        <f t="shared" si="106"/>
        <v/>
      </c>
      <c r="AA531" s="52" t="str">
        <f t="shared" si="107"/>
        <v/>
      </c>
      <c r="AC531" s="56"/>
      <c r="AD531" s="57"/>
      <c r="AE531" s="57"/>
      <c r="AF531" s="57"/>
      <c r="AG531" s="57"/>
      <c r="AH531" s="57" t="str">
        <f t="shared" si="108"/>
        <v/>
      </c>
      <c r="AI531" s="58" t="str">
        <f t="shared" si="109"/>
        <v/>
      </c>
      <c r="AK531" s="50"/>
      <c r="AL531" s="51"/>
      <c r="AM531" s="51"/>
      <c r="AN531" s="51"/>
      <c r="AO531" s="51"/>
      <c r="AP531" s="51" t="str">
        <f t="shared" si="110"/>
        <v/>
      </c>
      <c r="AQ531" s="60" t="str">
        <f t="shared" si="111"/>
        <v/>
      </c>
      <c r="AR531" s="52" t="str">
        <f t="shared" si="112"/>
        <v/>
      </c>
      <c r="AT531" s="50"/>
      <c r="AU531" s="51"/>
      <c r="AV531" s="51"/>
      <c r="AW531" s="51"/>
      <c r="AX531" s="51"/>
      <c r="AY531" s="51" t="str">
        <f t="shared" si="113"/>
        <v/>
      </c>
      <c r="AZ531" s="52" t="str">
        <f t="shared" si="114"/>
        <v/>
      </c>
      <c r="BB531" s="64"/>
      <c r="BC531" s="65"/>
      <c r="BD531" s="65"/>
      <c r="BE531" s="65"/>
      <c r="BF531" s="65"/>
      <c r="BG531" s="65" t="str">
        <f t="shared" si="115"/>
        <v/>
      </c>
      <c r="BH531" s="66" t="str">
        <f t="shared" si="116"/>
        <v/>
      </c>
    </row>
    <row r="532" spans="2:60" ht="15.5" x14ac:dyDescent="0.35">
      <c r="B532" s="67"/>
      <c r="C532" s="89"/>
      <c r="D532" s="84"/>
      <c r="E532" s="84"/>
      <c r="F532" s="84"/>
      <c r="G532" s="89"/>
      <c r="H532" s="89"/>
      <c r="I532" s="89"/>
      <c r="J532" s="95"/>
      <c r="K532" s="90"/>
      <c r="M532" s="68"/>
      <c r="N532" s="69"/>
      <c r="O532" s="69"/>
      <c r="P532" s="69"/>
      <c r="Q532" s="69"/>
      <c r="R532" s="69" t="str">
        <f t="shared" si="104"/>
        <v/>
      </c>
      <c r="S532" s="70" t="str">
        <f t="shared" si="105"/>
        <v/>
      </c>
      <c r="U532" s="68"/>
      <c r="V532" s="69"/>
      <c r="W532" s="69"/>
      <c r="X532" s="69"/>
      <c r="Y532" s="69"/>
      <c r="Z532" s="69" t="str">
        <f t="shared" si="106"/>
        <v/>
      </c>
      <c r="AA532" s="70" t="str">
        <f t="shared" si="107"/>
        <v/>
      </c>
      <c r="AC532" s="71"/>
      <c r="AD532" s="72"/>
      <c r="AE532" s="72"/>
      <c r="AF532" s="72"/>
      <c r="AG532" s="72"/>
      <c r="AH532" s="72" t="str">
        <f t="shared" si="108"/>
        <v/>
      </c>
      <c r="AI532" s="73" t="str">
        <f t="shared" si="109"/>
        <v/>
      </c>
      <c r="AK532" s="68"/>
      <c r="AL532" s="69"/>
      <c r="AM532" s="69"/>
      <c r="AN532" s="69"/>
      <c r="AO532" s="69"/>
      <c r="AP532" s="69" t="str">
        <f t="shared" si="110"/>
        <v/>
      </c>
      <c r="AQ532" s="74" t="str">
        <f t="shared" si="111"/>
        <v/>
      </c>
      <c r="AR532" s="70" t="str">
        <f t="shared" si="112"/>
        <v/>
      </c>
      <c r="AT532" s="68"/>
      <c r="AU532" s="69"/>
      <c r="AV532" s="69"/>
      <c r="AW532" s="69"/>
      <c r="AX532" s="69"/>
      <c r="AY532" s="69" t="str">
        <f t="shared" si="113"/>
        <v/>
      </c>
      <c r="AZ532" s="70" t="str">
        <f t="shared" si="114"/>
        <v/>
      </c>
      <c r="BB532" s="75"/>
      <c r="BC532" s="76"/>
      <c r="BD532" s="76"/>
      <c r="BE532" s="76"/>
      <c r="BF532" s="76"/>
      <c r="BG532" s="76" t="str">
        <f t="shared" si="115"/>
        <v/>
      </c>
      <c r="BH532" s="77" t="str">
        <f t="shared" si="116"/>
        <v/>
      </c>
    </row>
    <row r="533" spans="2:60" ht="15.5" x14ac:dyDescent="0.35">
      <c r="B533" s="46"/>
      <c r="C533" s="91"/>
      <c r="D533" s="85"/>
      <c r="E533" s="85"/>
      <c r="F533" s="85"/>
      <c r="G533" s="91"/>
      <c r="H533" s="91"/>
      <c r="I533" s="91"/>
      <c r="J533" s="96"/>
      <c r="K533" s="92"/>
      <c r="M533" s="50"/>
      <c r="N533" s="51"/>
      <c r="O533" s="51"/>
      <c r="P533" s="51"/>
      <c r="Q533" s="51"/>
      <c r="R533" s="51" t="str">
        <f t="shared" si="104"/>
        <v/>
      </c>
      <c r="S533" s="52" t="str">
        <f t="shared" si="105"/>
        <v/>
      </c>
      <c r="U533" s="50"/>
      <c r="V533" s="51"/>
      <c r="W533" s="51"/>
      <c r="X533" s="51"/>
      <c r="Y533" s="51"/>
      <c r="Z533" s="51" t="str">
        <f t="shared" si="106"/>
        <v/>
      </c>
      <c r="AA533" s="52" t="str">
        <f t="shared" si="107"/>
        <v/>
      </c>
      <c r="AC533" s="56"/>
      <c r="AD533" s="57"/>
      <c r="AE533" s="57"/>
      <c r="AF533" s="57"/>
      <c r="AG533" s="57"/>
      <c r="AH533" s="57" t="str">
        <f t="shared" si="108"/>
        <v/>
      </c>
      <c r="AI533" s="58" t="str">
        <f t="shared" si="109"/>
        <v/>
      </c>
      <c r="AK533" s="50"/>
      <c r="AL533" s="51"/>
      <c r="AM533" s="51"/>
      <c r="AN533" s="51"/>
      <c r="AO533" s="51"/>
      <c r="AP533" s="51" t="str">
        <f t="shared" si="110"/>
        <v/>
      </c>
      <c r="AQ533" s="60" t="str">
        <f t="shared" si="111"/>
        <v/>
      </c>
      <c r="AR533" s="52" t="str">
        <f t="shared" si="112"/>
        <v/>
      </c>
      <c r="AT533" s="50"/>
      <c r="AU533" s="51"/>
      <c r="AV533" s="51"/>
      <c r="AW533" s="51"/>
      <c r="AX533" s="51"/>
      <c r="AY533" s="51" t="str">
        <f t="shared" si="113"/>
        <v/>
      </c>
      <c r="AZ533" s="52" t="str">
        <f t="shared" si="114"/>
        <v/>
      </c>
      <c r="BB533" s="64"/>
      <c r="BC533" s="65"/>
      <c r="BD533" s="65"/>
      <c r="BE533" s="65"/>
      <c r="BF533" s="65"/>
      <c r="BG533" s="65" t="str">
        <f t="shared" si="115"/>
        <v/>
      </c>
      <c r="BH533" s="66" t="str">
        <f t="shared" si="116"/>
        <v/>
      </c>
    </row>
    <row r="534" spans="2:60" ht="15.5" x14ac:dyDescent="0.35">
      <c r="B534" s="67"/>
      <c r="C534" s="89"/>
      <c r="D534" s="84"/>
      <c r="E534" s="84"/>
      <c r="F534" s="84"/>
      <c r="G534" s="89"/>
      <c r="H534" s="89"/>
      <c r="I534" s="89"/>
      <c r="J534" s="95"/>
      <c r="K534" s="90"/>
      <c r="M534" s="68"/>
      <c r="N534" s="69"/>
      <c r="O534" s="69"/>
      <c r="P534" s="69"/>
      <c r="Q534" s="69"/>
      <c r="R534" s="69" t="str">
        <f t="shared" si="104"/>
        <v/>
      </c>
      <c r="S534" s="70" t="str">
        <f t="shared" si="105"/>
        <v/>
      </c>
      <c r="U534" s="68"/>
      <c r="V534" s="69"/>
      <c r="W534" s="69"/>
      <c r="X534" s="69"/>
      <c r="Y534" s="69"/>
      <c r="Z534" s="69" t="str">
        <f t="shared" si="106"/>
        <v/>
      </c>
      <c r="AA534" s="70" t="str">
        <f t="shared" si="107"/>
        <v/>
      </c>
      <c r="AC534" s="71"/>
      <c r="AD534" s="72"/>
      <c r="AE534" s="72"/>
      <c r="AF534" s="72"/>
      <c r="AG534" s="72"/>
      <c r="AH534" s="72" t="str">
        <f t="shared" si="108"/>
        <v/>
      </c>
      <c r="AI534" s="73" t="str">
        <f t="shared" si="109"/>
        <v/>
      </c>
      <c r="AK534" s="68"/>
      <c r="AL534" s="69"/>
      <c r="AM534" s="69"/>
      <c r="AN534" s="69"/>
      <c r="AO534" s="69"/>
      <c r="AP534" s="69" t="str">
        <f t="shared" si="110"/>
        <v/>
      </c>
      <c r="AQ534" s="74" t="str">
        <f t="shared" si="111"/>
        <v/>
      </c>
      <c r="AR534" s="70" t="str">
        <f t="shared" si="112"/>
        <v/>
      </c>
      <c r="AT534" s="68"/>
      <c r="AU534" s="69"/>
      <c r="AV534" s="69"/>
      <c r="AW534" s="69"/>
      <c r="AX534" s="69"/>
      <c r="AY534" s="69" t="str">
        <f t="shared" si="113"/>
        <v/>
      </c>
      <c r="AZ534" s="70" t="str">
        <f t="shared" si="114"/>
        <v/>
      </c>
      <c r="BB534" s="75"/>
      <c r="BC534" s="76"/>
      <c r="BD534" s="76"/>
      <c r="BE534" s="76"/>
      <c r="BF534" s="76"/>
      <c r="BG534" s="76" t="str">
        <f t="shared" si="115"/>
        <v/>
      </c>
      <c r="BH534" s="77" t="str">
        <f t="shared" si="116"/>
        <v/>
      </c>
    </row>
    <row r="535" spans="2:60" ht="15.5" x14ac:dyDescent="0.35">
      <c r="B535" s="46"/>
      <c r="C535" s="91"/>
      <c r="D535" s="85"/>
      <c r="E535" s="85"/>
      <c r="F535" s="85"/>
      <c r="G535" s="91"/>
      <c r="H535" s="91"/>
      <c r="I535" s="91"/>
      <c r="J535" s="96"/>
      <c r="K535" s="92"/>
      <c r="M535" s="50"/>
      <c r="N535" s="51"/>
      <c r="O535" s="51"/>
      <c r="P535" s="51"/>
      <c r="Q535" s="51"/>
      <c r="R535" s="51" t="str">
        <f t="shared" si="104"/>
        <v/>
      </c>
      <c r="S535" s="52" t="str">
        <f t="shared" si="105"/>
        <v/>
      </c>
      <c r="U535" s="50"/>
      <c r="V535" s="51"/>
      <c r="W535" s="51"/>
      <c r="X535" s="51"/>
      <c r="Y535" s="51"/>
      <c r="Z535" s="51" t="str">
        <f t="shared" si="106"/>
        <v/>
      </c>
      <c r="AA535" s="52" t="str">
        <f t="shared" si="107"/>
        <v/>
      </c>
      <c r="AC535" s="56"/>
      <c r="AD535" s="57"/>
      <c r="AE535" s="57"/>
      <c r="AF535" s="57"/>
      <c r="AG535" s="57"/>
      <c r="AH535" s="57" t="str">
        <f t="shared" si="108"/>
        <v/>
      </c>
      <c r="AI535" s="58" t="str">
        <f t="shared" si="109"/>
        <v/>
      </c>
      <c r="AK535" s="50"/>
      <c r="AL535" s="51"/>
      <c r="AM535" s="51"/>
      <c r="AN535" s="51"/>
      <c r="AO535" s="51"/>
      <c r="AP535" s="51" t="str">
        <f t="shared" si="110"/>
        <v/>
      </c>
      <c r="AQ535" s="60" t="str">
        <f t="shared" si="111"/>
        <v/>
      </c>
      <c r="AR535" s="52" t="str">
        <f t="shared" si="112"/>
        <v/>
      </c>
      <c r="AT535" s="50"/>
      <c r="AU535" s="51"/>
      <c r="AV535" s="51"/>
      <c r="AW535" s="51"/>
      <c r="AX535" s="51"/>
      <c r="AY535" s="51" t="str">
        <f t="shared" si="113"/>
        <v/>
      </c>
      <c r="AZ535" s="52" t="str">
        <f t="shared" si="114"/>
        <v/>
      </c>
      <c r="BB535" s="64"/>
      <c r="BC535" s="65"/>
      <c r="BD535" s="65"/>
      <c r="BE535" s="65"/>
      <c r="BF535" s="65"/>
      <c r="BG535" s="65" t="str">
        <f t="shared" si="115"/>
        <v/>
      </c>
      <c r="BH535" s="66" t="str">
        <f t="shared" si="116"/>
        <v/>
      </c>
    </row>
    <row r="536" spans="2:60" ht="15.5" x14ac:dyDescent="0.35">
      <c r="B536" s="67"/>
      <c r="C536" s="89"/>
      <c r="D536" s="84"/>
      <c r="E536" s="84"/>
      <c r="F536" s="84"/>
      <c r="G536" s="89"/>
      <c r="H536" s="89"/>
      <c r="I536" s="89"/>
      <c r="J536" s="95"/>
      <c r="K536" s="90"/>
      <c r="M536" s="68"/>
      <c r="N536" s="69"/>
      <c r="O536" s="69"/>
      <c r="P536" s="69"/>
      <c r="Q536" s="69"/>
      <c r="R536" s="69" t="str">
        <f t="shared" si="104"/>
        <v/>
      </c>
      <c r="S536" s="70" t="str">
        <f t="shared" si="105"/>
        <v/>
      </c>
      <c r="U536" s="68"/>
      <c r="V536" s="69"/>
      <c r="W536" s="69"/>
      <c r="X536" s="69"/>
      <c r="Y536" s="69"/>
      <c r="Z536" s="69" t="str">
        <f t="shared" si="106"/>
        <v/>
      </c>
      <c r="AA536" s="70" t="str">
        <f t="shared" si="107"/>
        <v/>
      </c>
      <c r="AC536" s="71"/>
      <c r="AD536" s="72"/>
      <c r="AE536" s="72"/>
      <c r="AF536" s="72"/>
      <c r="AG536" s="72"/>
      <c r="AH536" s="72" t="str">
        <f t="shared" si="108"/>
        <v/>
      </c>
      <c r="AI536" s="73" t="str">
        <f t="shared" si="109"/>
        <v/>
      </c>
      <c r="AK536" s="68"/>
      <c r="AL536" s="69"/>
      <c r="AM536" s="69"/>
      <c r="AN536" s="69"/>
      <c r="AO536" s="69"/>
      <c r="AP536" s="69" t="str">
        <f t="shared" si="110"/>
        <v/>
      </c>
      <c r="AQ536" s="74" t="str">
        <f t="shared" si="111"/>
        <v/>
      </c>
      <c r="AR536" s="70" t="str">
        <f t="shared" si="112"/>
        <v/>
      </c>
      <c r="AT536" s="68"/>
      <c r="AU536" s="69"/>
      <c r="AV536" s="69"/>
      <c r="AW536" s="69"/>
      <c r="AX536" s="69"/>
      <c r="AY536" s="69" t="str">
        <f t="shared" si="113"/>
        <v/>
      </c>
      <c r="AZ536" s="70" t="str">
        <f t="shared" si="114"/>
        <v/>
      </c>
      <c r="BB536" s="75"/>
      <c r="BC536" s="76"/>
      <c r="BD536" s="76"/>
      <c r="BE536" s="76"/>
      <c r="BF536" s="76"/>
      <c r="BG536" s="76" t="str">
        <f t="shared" si="115"/>
        <v/>
      </c>
      <c r="BH536" s="77" t="str">
        <f t="shared" si="116"/>
        <v/>
      </c>
    </row>
    <row r="537" spans="2:60" ht="15.5" x14ac:dyDescent="0.35">
      <c r="B537" s="46"/>
      <c r="C537" s="91"/>
      <c r="D537" s="85"/>
      <c r="E537" s="85"/>
      <c r="F537" s="85"/>
      <c r="G537" s="91"/>
      <c r="H537" s="91"/>
      <c r="I537" s="91"/>
      <c r="J537" s="96"/>
      <c r="K537" s="92"/>
      <c r="M537" s="50"/>
      <c r="N537" s="51"/>
      <c r="O537" s="51"/>
      <c r="P537" s="51"/>
      <c r="Q537" s="51"/>
      <c r="R537" s="51" t="str">
        <f t="shared" si="104"/>
        <v/>
      </c>
      <c r="S537" s="52" t="str">
        <f t="shared" si="105"/>
        <v/>
      </c>
      <c r="U537" s="50"/>
      <c r="V537" s="51"/>
      <c r="W537" s="51"/>
      <c r="X537" s="51"/>
      <c r="Y537" s="51"/>
      <c r="Z537" s="51" t="str">
        <f t="shared" si="106"/>
        <v/>
      </c>
      <c r="AA537" s="52" t="str">
        <f t="shared" si="107"/>
        <v/>
      </c>
      <c r="AC537" s="56"/>
      <c r="AD537" s="57"/>
      <c r="AE537" s="57"/>
      <c r="AF537" s="57"/>
      <c r="AG537" s="57"/>
      <c r="AH537" s="57" t="str">
        <f t="shared" si="108"/>
        <v/>
      </c>
      <c r="AI537" s="58" t="str">
        <f t="shared" si="109"/>
        <v/>
      </c>
      <c r="AK537" s="50"/>
      <c r="AL537" s="51"/>
      <c r="AM537" s="51"/>
      <c r="AN537" s="51"/>
      <c r="AO537" s="51"/>
      <c r="AP537" s="51" t="str">
        <f t="shared" si="110"/>
        <v/>
      </c>
      <c r="AQ537" s="60" t="str">
        <f t="shared" si="111"/>
        <v/>
      </c>
      <c r="AR537" s="52" t="str">
        <f t="shared" si="112"/>
        <v/>
      </c>
      <c r="AT537" s="50"/>
      <c r="AU537" s="51"/>
      <c r="AV537" s="51"/>
      <c r="AW537" s="51"/>
      <c r="AX537" s="51"/>
      <c r="AY537" s="51" t="str">
        <f t="shared" si="113"/>
        <v/>
      </c>
      <c r="AZ537" s="52" t="str">
        <f t="shared" si="114"/>
        <v/>
      </c>
      <c r="BB537" s="64"/>
      <c r="BC537" s="65"/>
      <c r="BD537" s="65"/>
      <c r="BE537" s="65"/>
      <c r="BF537" s="65"/>
      <c r="BG537" s="65" t="str">
        <f t="shared" si="115"/>
        <v/>
      </c>
      <c r="BH537" s="66" t="str">
        <f t="shared" si="116"/>
        <v/>
      </c>
    </row>
    <row r="538" spans="2:60" ht="15.5" x14ac:dyDescent="0.35">
      <c r="B538" s="67"/>
      <c r="C538" s="89"/>
      <c r="D538" s="84"/>
      <c r="E538" s="84"/>
      <c r="F538" s="84"/>
      <c r="G538" s="89"/>
      <c r="H538" s="89"/>
      <c r="I538" s="89"/>
      <c r="J538" s="95"/>
      <c r="K538" s="90"/>
      <c r="M538" s="68"/>
      <c r="N538" s="69"/>
      <c r="O538" s="69"/>
      <c r="P538" s="69"/>
      <c r="Q538" s="69"/>
      <c r="R538" s="69" t="str">
        <f t="shared" si="104"/>
        <v/>
      </c>
      <c r="S538" s="70" t="str">
        <f t="shared" si="105"/>
        <v/>
      </c>
      <c r="U538" s="68"/>
      <c r="V538" s="69"/>
      <c r="W538" s="69"/>
      <c r="X538" s="69"/>
      <c r="Y538" s="69"/>
      <c r="Z538" s="69" t="str">
        <f t="shared" si="106"/>
        <v/>
      </c>
      <c r="AA538" s="70" t="str">
        <f t="shared" si="107"/>
        <v/>
      </c>
      <c r="AC538" s="71"/>
      <c r="AD538" s="72"/>
      <c r="AE538" s="72"/>
      <c r="AF538" s="72"/>
      <c r="AG538" s="72"/>
      <c r="AH538" s="72" t="str">
        <f t="shared" si="108"/>
        <v/>
      </c>
      <c r="AI538" s="73" t="str">
        <f t="shared" si="109"/>
        <v/>
      </c>
      <c r="AK538" s="68"/>
      <c r="AL538" s="69"/>
      <c r="AM538" s="69"/>
      <c r="AN538" s="69"/>
      <c r="AO538" s="69"/>
      <c r="AP538" s="69" t="str">
        <f t="shared" si="110"/>
        <v/>
      </c>
      <c r="AQ538" s="74" t="str">
        <f t="shared" si="111"/>
        <v/>
      </c>
      <c r="AR538" s="70" t="str">
        <f t="shared" si="112"/>
        <v/>
      </c>
      <c r="AT538" s="68"/>
      <c r="AU538" s="69"/>
      <c r="AV538" s="69"/>
      <c r="AW538" s="69"/>
      <c r="AX538" s="69"/>
      <c r="AY538" s="69" t="str">
        <f t="shared" si="113"/>
        <v/>
      </c>
      <c r="AZ538" s="70" t="str">
        <f t="shared" si="114"/>
        <v/>
      </c>
      <c r="BB538" s="75"/>
      <c r="BC538" s="76"/>
      <c r="BD538" s="76"/>
      <c r="BE538" s="76"/>
      <c r="BF538" s="76"/>
      <c r="BG538" s="76" t="str">
        <f t="shared" si="115"/>
        <v/>
      </c>
      <c r="BH538" s="77" t="str">
        <f t="shared" si="116"/>
        <v/>
      </c>
    </row>
    <row r="539" spans="2:60" ht="15.5" x14ac:dyDescent="0.35">
      <c r="B539" s="46"/>
      <c r="C539" s="91"/>
      <c r="D539" s="85"/>
      <c r="E539" s="85"/>
      <c r="F539" s="85"/>
      <c r="G539" s="91"/>
      <c r="H539" s="91"/>
      <c r="I539" s="91"/>
      <c r="J539" s="96"/>
      <c r="K539" s="92"/>
      <c r="M539" s="50"/>
      <c r="N539" s="51"/>
      <c r="O539" s="51"/>
      <c r="P539" s="51"/>
      <c r="Q539" s="51"/>
      <c r="R539" s="51" t="str">
        <f t="shared" si="104"/>
        <v/>
      </c>
      <c r="S539" s="52" t="str">
        <f t="shared" si="105"/>
        <v/>
      </c>
      <c r="U539" s="50"/>
      <c r="V539" s="51"/>
      <c r="W539" s="51"/>
      <c r="X539" s="51"/>
      <c r="Y539" s="51"/>
      <c r="Z539" s="51" t="str">
        <f t="shared" si="106"/>
        <v/>
      </c>
      <c r="AA539" s="52" t="str">
        <f t="shared" si="107"/>
        <v/>
      </c>
      <c r="AC539" s="56"/>
      <c r="AD539" s="57"/>
      <c r="AE539" s="57"/>
      <c r="AF539" s="57"/>
      <c r="AG539" s="57"/>
      <c r="AH539" s="57" t="str">
        <f t="shared" si="108"/>
        <v/>
      </c>
      <c r="AI539" s="58" t="str">
        <f t="shared" si="109"/>
        <v/>
      </c>
      <c r="AK539" s="50"/>
      <c r="AL539" s="51"/>
      <c r="AM539" s="51"/>
      <c r="AN539" s="51"/>
      <c r="AO539" s="51"/>
      <c r="AP539" s="51" t="str">
        <f t="shared" si="110"/>
        <v/>
      </c>
      <c r="AQ539" s="60" t="str">
        <f t="shared" si="111"/>
        <v/>
      </c>
      <c r="AR539" s="52" t="str">
        <f t="shared" si="112"/>
        <v/>
      </c>
      <c r="AT539" s="50"/>
      <c r="AU539" s="51"/>
      <c r="AV539" s="51"/>
      <c r="AW539" s="51"/>
      <c r="AX539" s="51"/>
      <c r="AY539" s="51" t="str">
        <f t="shared" si="113"/>
        <v/>
      </c>
      <c r="AZ539" s="52" t="str">
        <f t="shared" si="114"/>
        <v/>
      </c>
      <c r="BB539" s="64"/>
      <c r="BC539" s="65"/>
      <c r="BD539" s="65"/>
      <c r="BE539" s="65"/>
      <c r="BF539" s="65"/>
      <c r="BG539" s="65" t="str">
        <f t="shared" si="115"/>
        <v/>
      </c>
      <c r="BH539" s="66" t="str">
        <f t="shared" si="116"/>
        <v/>
      </c>
    </row>
    <row r="540" spans="2:60" ht="15.5" x14ac:dyDescent="0.35">
      <c r="B540" s="67"/>
      <c r="C540" s="89"/>
      <c r="D540" s="84"/>
      <c r="E540" s="84"/>
      <c r="F540" s="84"/>
      <c r="G540" s="89"/>
      <c r="H540" s="89"/>
      <c r="I540" s="89"/>
      <c r="J540" s="95"/>
      <c r="K540" s="90"/>
      <c r="M540" s="68"/>
      <c r="N540" s="69"/>
      <c r="O540" s="69"/>
      <c r="P540" s="69"/>
      <c r="Q540" s="69"/>
      <c r="R540" s="69" t="str">
        <f t="shared" si="104"/>
        <v/>
      </c>
      <c r="S540" s="70" t="str">
        <f t="shared" si="105"/>
        <v/>
      </c>
      <c r="U540" s="68"/>
      <c r="V540" s="69"/>
      <c r="W540" s="69"/>
      <c r="X540" s="69"/>
      <c r="Y540" s="69"/>
      <c r="Z540" s="69" t="str">
        <f t="shared" si="106"/>
        <v/>
      </c>
      <c r="AA540" s="70" t="str">
        <f t="shared" si="107"/>
        <v/>
      </c>
      <c r="AC540" s="71"/>
      <c r="AD540" s="72"/>
      <c r="AE540" s="72"/>
      <c r="AF540" s="72"/>
      <c r="AG540" s="72"/>
      <c r="AH540" s="72" t="str">
        <f t="shared" si="108"/>
        <v/>
      </c>
      <c r="AI540" s="73" t="str">
        <f t="shared" si="109"/>
        <v/>
      </c>
      <c r="AK540" s="68"/>
      <c r="AL540" s="69"/>
      <c r="AM540" s="69"/>
      <c r="AN540" s="69"/>
      <c r="AO540" s="69"/>
      <c r="AP540" s="69" t="str">
        <f t="shared" si="110"/>
        <v/>
      </c>
      <c r="AQ540" s="74" t="str">
        <f t="shared" si="111"/>
        <v/>
      </c>
      <c r="AR540" s="70" t="str">
        <f t="shared" si="112"/>
        <v/>
      </c>
      <c r="AT540" s="68"/>
      <c r="AU540" s="69"/>
      <c r="AV540" s="69"/>
      <c r="AW540" s="69"/>
      <c r="AX540" s="69"/>
      <c r="AY540" s="69" t="str">
        <f t="shared" si="113"/>
        <v/>
      </c>
      <c r="AZ540" s="70" t="str">
        <f t="shared" si="114"/>
        <v/>
      </c>
      <c r="BB540" s="75"/>
      <c r="BC540" s="76"/>
      <c r="BD540" s="76"/>
      <c r="BE540" s="76"/>
      <c r="BF540" s="76"/>
      <c r="BG540" s="76" t="str">
        <f t="shared" si="115"/>
        <v/>
      </c>
      <c r="BH540" s="77" t="str">
        <f t="shared" si="116"/>
        <v/>
      </c>
    </row>
    <row r="541" spans="2:60" ht="15.5" x14ac:dyDescent="0.35">
      <c r="B541" s="46"/>
      <c r="C541" s="91"/>
      <c r="D541" s="85"/>
      <c r="E541" s="85"/>
      <c r="F541" s="85"/>
      <c r="G541" s="91"/>
      <c r="H541" s="91"/>
      <c r="I541" s="91"/>
      <c r="J541" s="96"/>
      <c r="K541" s="92"/>
      <c r="M541" s="50"/>
      <c r="N541" s="51"/>
      <c r="O541" s="51"/>
      <c r="P541" s="51"/>
      <c r="Q541" s="51"/>
      <c r="R541" s="51" t="str">
        <f t="shared" si="104"/>
        <v/>
      </c>
      <c r="S541" s="52" t="str">
        <f t="shared" si="105"/>
        <v/>
      </c>
      <c r="U541" s="50"/>
      <c r="V541" s="51"/>
      <c r="W541" s="51"/>
      <c r="X541" s="51"/>
      <c r="Y541" s="51"/>
      <c r="Z541" s="51" t="str">
        <f t="shared" si="106"/>
        <v/>
      </c>
      <c r="AA541" s="52" t="str">
        <f t="shared" si="107"/>
        <v/>
      </c>
      <c r="AC541" s="56"/>
      <c r="AD541" s="57"/>
      <c r="AE541" s="57"/>
      <c r="AF541" s="57"/>
      <c r="AG541" s="57"/>
      <c r="AH541" s="57" t="str">
        <f t="shared" si="108"/>
        <v/>
      </c>
      <c r="AI541" s="58" t="str">
        <f t="shared" si="109"/>
        <v/>
      </c>
      <c r="AK541" s="50"/>
      <c r="AL541" s="51"/>
      <c r="AM541" s="51"/>
      <c r="AN541" s="51"/>
      <c r="AO541" s="51"/>
      <c r="AP541" s="51" t="str">
        <f t="shared" si="110"/>
        <v/>
      </c>
      <c r="AQ541" s="60" t="str">
        <f t="shared" si="111"/>
        <v/>
      </c>
      <c r="AR541" s="52" t="str">
        <f t="shared" si="112"/>
        <v/>
      </c>
      <c r="AT541" s="50"/>
      <c r="AU541" s="51"/>
      <c r="AV541" s="51"/>
      <c r="AW541" s="51"/>
      <c r="AX541" s="51"/>
      <c r="AY541" s="51" t="str">
        <f t="shared" si="113"/>
        <v/>
      </c>
      <c r="AZ541" s="52" t="str">
        <f t="shared" si="114"/>
        <v/>
      </c>
      <c r="BB541" s="64"/>
      <c r="BC541" s="65"/>
      <c r="BD541" s="65"/>
      <c r="BE541" s="65"/>
      <c r="BF541" s="65"/>
      <c r="BG541" s="65" t="str">
        <f t="shared" si="115"/>
        <v/>
      </c>
      <c r="BH541" s="66" t="str">
        <f t="shared" si="116"/>
        <v/>
      </c>
    </row>
    <row r="542" spans="2:60" ht="15.5" x14ac:dyDescent="0.35">
      <c r="B542" s="67"/>
      <c r="C542" s="89"/>
      <c r="D542" s="84"/>
      <c r="E542" s="84"/>
      <c r="F542" s="84"/>
      <c r="G542" s="89"/>
      <c r="H542" s="89"/>
      <c r="I542" s="89"/>
      <c r="J542" s="95"/>
      <c r="K542" s="90"/>
      <c r="M542" s="68"/>
      <c r="N542" s="69"/>
      <c r="O542" s="69"/>
      <c r="P542" s="69"/>
      <c r="Q542" s="69"/>
      <c r="R542" s="69" t="str">
        <f t="shared" si="104"/>
        <v/>
      </c>
      <c r="S542" s="70" t="str">
        <f t="shared" si="105"/>
        <v/>
      </c>
      <c r="U542" s="68"/>
      <c r="V542" s="69"/>
      <c r="W542" s="69"/>
      <c r="X542" s="69"/>
      <c r="Y542" s="69"/>
      <c r="Z542" s="69" t="str">
        <f t="shared" si="106"/>
        <v/>
      </c>
      <c r="AA542" s="70" t="str">
        <f t="shared" si="107"/>
        <v/>
      </c>
      <c r="AC542" s="71"/>
      <c r="AD542" s="72"/>
      <c r="AE542" s="72"/>
      <c r="AF542" s="72"/>
      <c r="AG542" s="72"/>
      <c r="AH542" s="72" t="str">
        <f t="shared" si="108"/>
        <v/>
      </c>
      <c r="AI542" s="73" t="str">
        <f t="shared" si="109"/>
        <v/>
      </c>
      <c r="AK542" s="68"/>
      <c r="AL542" s="69"/>
      <c r="AM542" s="69"/>
      <c r="AN542" s="69"/>
      <c r="AO542" s="69"/>
      <c r="AP542" s="69" t="str">
        <f t="shared" si="110"/>
        <v/>
      </c>
      <c r="AQ542" s="74" t="str">
        <f t="shared" si="111"/>
        <v/>
      </c>
      <c r="AR542" s="70" t="str">
        <f t="shared" si="112"/>
        <v/>
      </c>
      <c r="AT542" s="68"/>
      <c r="AU542" s="69"/>
      <c r="AV542" s="69"/>
      <c r="AW542" s="69"/>
      <c r="AX542" s="69"/>
      <c r="AY542" s="69" t="str">
        <f t="shared" si="113"/>
        <v/>
      </c>
      <c r="AZ542" s="70" t="str">
        <f t="shared" si="114"/>
        <v/>
      </c>
      <c r="BB542" s="75"/>
      <c r="BC542" s="76"/>
      <c r="BD542" s="76"/>
      <c r="BE542" s="76"/>
      <c r="BF542" s="76"/>
      <c r="BG542" s="76" t="str">
        <f t="shared" si="115"/>
        <v/>
      </c>
      <c r="BH542" s="77" t="str">
        <f t="shared" si="116"/>
        <v/>
      </c>
    </row>
    <row r="543" spans="2:60" ht="15.5" x14ac:dyDescent="0.35">
      <c r="B543" s="46"/>
      <c r="C543" s="91"/>
      <c r="D543" s="85"/>
      <c r="E543" s="85"/>
      <c r="F543" s="85"/>
      <c r="G543" s="91"/>
      <c r="H543" s="91"/>
      <c r="I543" s="91"/>
      <c r="J543" s="96"/>
      <c r="K543" s="92"/>
      <c r="M543" s="50"/>
      <c r="N543" s="51"/>
      <c r="O543" s="51"/>
      <c r="P543" s="51"/>
      <c r="Q543" s="51"/>
      <c r="R543" s="51" t="str">
        <f t="shared" si="104"/>
        <v/>
      </c>
      <c r="S543" s="52" t="str">
        <f t="shared" si="105"/>
        <v/>
      </c>
      <c r="U543" s="50"/>
      <c r="V543" s="51"/>
      <c r="W543" s="51"/>
      <c r="X543" s="51"/>
      <c r="Y543" s="51"/>
      <c r="Z543" s="51" t="str">
        <f t="shared" si="106"/>
        <v/>
      </c>
      <c r="AA543" s="52" t="str">
        <f t="shared" si="107"/>
        <v/>
      </c>
      <c r="AC543" s="56"/>
      <c r="AD543" s="57"/>
      <c r="AE543" s="57"/>
      <c r="AF543" s="57"/>
      <c r="AG543" s="57"/>
      <c r="AH543" s="57" t="str">
        <f t="shared" si="108"/>
        <v/>
      </c>
      <c r="AI543" s="58" t="str">
        <f t="shared" si="109"/>
        <v/>
      </c>
      <c r="AK543" s="50"/>
      <c r="AL543" s="51"/>
      <c r="AM543" s="51"/>
      <c r="AN543" s="51"/>
      <c r="AO543" s="51"/>
      <c r="AP543" s="51" t="str">
        <f t="shared" si="110"/>
        <v/>
      </c>
      <c r="AQ543" s="60" t="str">
        <f t="shared" si="111"/>
        <v/>
      </c>
      <c r="AR543" s="52" t="str">
        <f t="shared" si="112"/>
        <v/>
      </c>
      <c r="AT543" s="50"/>
      <c r="AU543" s="51"/>
      <c r="AV543" s="51"/>
      <c r="AW543" s="51"/>
      <c r="AX543" s="51"/>
      <c r="AY543" s="51" t="str">
        <f t="shared" si="113"/>
        <v/>
      </c>
      <c r="AZ543" s="52" t="str">
        <f t="shared" si="114"/>
        <v/>
      </c>
      <c r="BB543" s="64"/>
      <c r="BC543" s="65"/>
      <c r="BD543" s="65"/>
      <c r="BE543" s="65"/>
      <c r="BF543" s="65"/>
      <c r="BG543" s="65" t="str">
        <f t="shared" si="115"/>
        <v/>
      </c>
      <c r="BH543" s="66" t="str">
        <f t="shared" si="116"/>
        <v/>
      </c>
    </row>
    <row r="544" spans="2:60" ht="15.5" x14ac:dyDescent="0.35">
      <c r="B544" s="67"/>
      <c r="C544" s="89"/>
      <c r="D544" s="84"/>
      <c r="E544" s="84"/>
      <c r="F544" s="84"/>
      <c r="G544" s="89"/>
      <c r="H544" s="89"/>
      <c r="I544" s="89"/>
      <c r="J544" s="95"/>
      <c r="K544" s="90"/>
      <c r="M544" s="68"/>
      <c r="N544" s="69"/>
      <c r="O544" s="69"/>
      <c r="P544" s="69"/>
      <c r="Q544" s="69"/>
      <c r="R544" s="69" t="str">
        <f t="shared" si="104"/>
        <v/>
      </c>
      <c r="S544" s="70" t="str">
        <f t="shared" si="105"/>
        <v/>
      </c>
      <c r="U544" s="68"/>
      <c r="V544" s="69"/>
      <c r="W544" s="69"/>
      <c r="X544" s="69"/>
      <c r="Y544" s="69"/>
      <c r="Z544" s="69" t="str">
        <f t="shared" si="106"/>
        <v/>
      </c>
      <c r="AA544" s="70" t="str">
        <f t="shared" si="107"/>
        <v/>
      </c>
      <c r="AC544" s="71"/>
      <c r="AD544" s="72"/>
      <c r="AE544" s="72"/>
      <c r="AF544" s="72"/>
      <c r="AG544" s="72"/>
      <c r="AH544" s="72" t="str">
        <f t="shared" si="108"/>
        <v/>
      </c>
      <c r="AI544" s="73" t="str">
        <f t="shared" si="109"/>
        <v/>
      </c>
      <c r="AK544" s="68"/>
      <c r="AL544" s="69"/>
      <c r="AM544" s="69"/>
      <c r="AN544" s="69"/>
      <c r="AO544" s="69"/>
      <c r="AP544" s="69" t="str">
        <f t="shared" si="110"/>
        <v/>
      </c>
      <c r="AQ544" s="74" t="str">
        <f t="shared" si="111"/>
        <v/>
      </c>
      <c r="AR544" s="70" t="str">
        <f t="shared" si="112"/>
        <v/>
      </c>
      <c r="AT544" s="68"/>
      <c r="AU544" s="69"/>
      <c r="AV544" s="69"/>
      <c r="AW544" s="69"/>
      <c r="AX544" s="69"/>
      <c r="AY544" s="69" t="str">
        <f t="shared" si="113"/>
        <v/>
      </c>
      <c r="AZ544" s="70" t="str">
        <f t="shared" si="114"/>
        <v/>
      </c>
      <c r="BB544" s="75"/>
      <c r="BC544" s="76"/>
      <c r="BD544" s="76"/>
      <c r="BE544" s="76"/>
      <c r="BF544" s="76"/>
      <c r="BG544" s="76" t="str">
        <f t="shared" si="115"/>
        <v/>
      </c>
      <c r="BH544" s="77" t="str">
        <f t="shared" si="116"/>
        <v/>
      </c>
    </row>
    <row r="545" spans="2:60" ht="15.5" x14ac:dyDescent="0.35">
      <c r="B545" s="46"/>
      <c r="C545" s="91"/>
      <c r="D545" s="85"/>
      <c r="E545" s="85"/>
      <c r="F545" s="85"/>
      <c r="G545" s="91"/>
      <c r="H545" s="91"/>
      <c r="I545" s="91"/>
      <c r="J545" s="96"/>
      <c r="K545" s="92"/>
      <c r="M545" s="50"/>
      <c r="N545" s="51"/>
      <c r="O545" s="51"/>
      <c r="P545" s="51"/>
      <c r="Q545" s="51"/>
      <c r="R545" s="51" t="str">
        <f t="shared" si="104"/>
        <v/>
      </c>
      <c r="S545" s="52" t="str">
        <f t="shared" si="105"/>
        <v/>
      </c>
      <c r="U545" s="50"/>
      <c r="V545" s="51"/>
      <c r="W545" s="51"/>
      <c r="X545" s="51"/>
      <c r="Y545" s="51"/>
      <c r="Z545" s="51" t="str">
        <f t="shared" si="106"/>
        <v/>
      </c>
      <c r="AA545" s="52" t="str">
        <f t="shared" si="107"/>
        <v/>
      </c>
      <c r="AC545" s="56"/>
      <c r="AD545" s="57"/>
      <c r="AE545" s="57"/>
      <c r="AF545" s="57"/>
      <c r="AG545" s="57"/>
      <c r="AH545" s="57" t="str">
        <f t="shared" si="108"/>
        <v/>
      </c>
      <c r="AI545" s="58" t="str">
        <f t="shared" si="109"/>
        <v/>
      </c>
      <c r="AK545" s="50"/>
      <c r="AL545" s="51"/>
      <c r="AM545" s="51"/>
      <c r="AN545" s="51"/>
      <c r="AO545" s="51"/>
      <c r="AP545" s="51" t="str">
        <f t="shared" si="110"/>
        <v/>
      </c>
      <c r="AQ545" s="60" t="str">
        <f t="shared" si="111"/>
        <v/>
      </c>
      <c r="AR545" s="52" t="str">
        <f t="shared" si="112"/>
        <v/>
      </c>
      <c r="AT545" s="50"/>
      <c r="AU545" s="51"/>
      <c r="AV545" s="51"/>
      <c r="AW545" s="51"/>
      <c r="AX545" s="51"/>
      <c r="AY545" s="51" t="str">
        <f t="shared" si="113"/>
        <v/>
      </c>
      <c r="AZ545" s="52" t="str">
        <f t="shared" si="114"/>
        <v/>
      </c>
      <c r="BB545" s="64"/>
      <c r="BC545" s="65"/>
      <c r="BD545" s="65"/>
      <c r="BE545" s="65"/>
      <c r="BF545" s="65"/>
      <c r="BG545" s="65" t="str">
        <f t="shared" si="115"/>
        <v/>
      </c>
      <c r="BH545" s="66" t="str">
        <f t="shared" si="116"/>
        <v/>
      </c>
    </row>
    <row r="546" spans="2:60" ht="15.5" x14ac:dyDescent="0.35">
      <c r="B546" s="67"/>
      <c r="C546" s="89"/>
      <c r="D546" s="84"/>
      <c r="E546" s="84"/>
      <c r="F546" s="84"/>
      <c r="G546" s="89"/>
      <c r="H546" s="89"/>
      <c r="I546" s="89"/>
      <c r="J546" s="95"/>
      <c r="K546" s="90"/>
      <c r="M546" s="68"/>
      <c r="N546" s="69"/>
      <c r="O546" s="69"/>
      <c r="P546" s="69"/>
      <c r="Q546" s="69"/>
      <c r="R546" s="69" t="str">
        <f t="shared" si="104"/>
        <v/>
      </c>
      <c r="S546" s="70" t="str">
        <f t="shared" si="105"/>
        <v/>
      </c>
      <c r="U546" s="68"/>
      <c r="V546" s="69"/>
      <c r="W546" s="69"/>
      <c r="X546" s="69"/>
      <c r="Y546" s="69"/>
      <c r="Z546" s="69" t="str">
        <f t="shared" si="106"/>
        <v/>
      </c>
      <c r="AA546" s="70" t="str">
        <f t="shared" si="107"/>
        <v/>
      </c>
      <c r="AC546" s="71"/>
      <c r="AD546" s="72"/>
      <c r="AE546" s="72"/>
      <c r="AF546" s="72"/>
      <c r="AG546" s="72"/>
      <c r="AH546" s="72" t="str">
        <f t="shared" si="108"/>
        <v/>
      </c>
      <c r="AI546" s="73" t="str">
        <f t="shared" si="109"/>
        <v/>
      </c>
      <c r="AK546" s="68"/>
      <c r="AL546" s="69"/>
      <c r="AM546" s="69"/>
      <c r="AN546" s="69"/>
      <c r="AO546" s="69"/>
      <c r="AP546" s="69" t="str">
        <f t="shared" si="110"/>
        <v/>
      </c>
      <c r="AQ546" s="74" t="str">
        <f t="shared" si="111"/>
        <v/>
      </c>
      <c r="AR546" s="70" t="str">
        <f t="shared" si="112"/>
        <v/>
      </c>
      <c r="AT546" s="68"/>
      <c r="AU546" s="69"/>
      <c r="AV546" s="69"/>
      <c r="AW546" s="69"/>
      <c r="AX546" s="69"/>
      <c r="AY546" s="69" t="str">
        <f t="shared" si="113"/>
        <v/>
      </c>
      <c r="AZ546" s="70" t="str">
        <f t="shared" si="114"/>
        <v/>
      </c>
      <c r="BB546" s="75"/>
      <c r="BC546" s="76"/>
      <c r="BD546" s="76"/>
      <c r="BE546" s="76"/>
      <c r="BF546" s="76"/>
      <c r="BG546" s="76" t="str">
        <f t="shared" si="115"/>
        <v/>
      </c>
      <c r="BH546" s="77" t="str">
        <f t="shared" si="116"/>
        <v/>
      </c>
    </row>
    <row r="547" spans="2:60" ht="15.5" x14ac:dyDescent="0.35">
      <c r="B547" s="46"/>
      <c r="C547" s="91"/>
      <c r="D547" s="85"/>
      <c r="E547" s="85"/>
      <c r="F547" s="85"/>
      <c r="G547" s="91"/>
      <c r="H547" s="91"/>
      <c r="I547" s="91"/>
      <c r="J547" s="96"/>
      <c r="K547" s="92"/>
      <c r="M547" s="50"/>
      <c r="N547" s="51"/>
      <c r="O547" s="51"/>
      <c r="P547" s="51"/>
      <c r="Q547" s="51"/>
      <c r="R547" s="51" t="str">
        <f t="shared" si="104"/>
        <v/>
      </c>
      <c r="S547" s="52" t="str">
        <f t="shared" si="105"/>
        <v/>
      </c>
      <c r="U547" s="50"/>
      <c r="V547" s="51"/>
      <c r="W547" s="51"/>
      <c r="X547" s="51"/>
      <c r="Y547" s="51"/>
      <c r="Z547" s="51" t="str">
        <f t="shared" si="106"/>
        <v/>
      </c>
      <c r="AA547" s="52" t="str">
        <f t="shared" si="107"/>
        <v/>
      </c>
      <c r="AC547" s="56"/>
      <c r="AD547" s="57"/>
      <c r="AE547" s="57"/>
      <c r="AF547" s="57"/>
      <c r="AG547" s="57"/>
      <c r="AH547" s="57" t="str">
        <f t="shared" si="108"/>
        <v/>
      </c>
      <c r="AI547" s="58" t="str">
        <f t="shared" si="109"/>
        <v/>
      </c>
      <c r="AK547" s="50"/>
      <c r="AL547" s="51"/>
      <c r="AM547" s="51"/>
      <c r="AN547" s="51"/>
      <c r="AO547" s="51"/>
      <c r="AP547" s="51" t="str">
        <f t="shared" si="110"/>
        <v/>
      </c>
      <c r="AQ547" s="60" t="str">
        <f t="shared" si="111"/>
        <v/>
      </c>
      <c r="AR547" s="52" t="str">
        <f t="shared" si="112"/>
        <v/>
      </c>
      <c r="AT547" s="50"/>
      <c r="AU547" s="51"/>
      <c r="AV547" s="51"/>
      <c r="AW547" s="51"/>
      <c r="AX547" s="51"/>
      <c r="AY547" s="51" t="str">
        <f t="shared" si="113"/>
        <v/>
      </c>
      <c r="AZ547" s="52" t="str">
        <f t="shared" si="114"/>
        <v/>
      </c>
      <c r="BB547" s="64"/>
      <c r="BC547" s="65"/>
      <c r="BD547" s="65"/>
      <c r="BE547" s="65"/>
      <c r="BF547" s="65"/>
      <c r="BG547" s="65" t="str">
        <f t="shared" si="115"/>
        <v/>
      </c>
      <c r="BH547" s="66" t="str">
        <f t="shared" si="116"/>
        <v/>
      </c>
    </row>
    <row r="548" spans="2:60" ht="15.5" x14ac:dyDescent="0.35">
      <c r="B548" s="67"/>
      <c r="C548" s="89"/>
      <c r="D548" s="84"/>
      <c r="E548" s="84"/>
      <c r="F548" s="84"/>
      <c r="G548" s="89"/>
      <c r="H548" s="89"/>
      <c r="I548" s="89"/>
      <c r="J548" s="95"/>
      <c r="K548" s="90"/>
      <c r="M548" s="68"/>
      <c r="N548" s="69"/>
      <c r="O548" s="69"/>
      <c r="P548" s="69"/>
      <c r="Q548" s="69"/>
      <c r="R548" s="69" t="str">
        <f t="shared" si="104"/>
        <v/>
      </c>
      <c r="S548" s="70" t="str">
        <f t="shared" si="105"/>
        <v/>
      </c>
      <c r="U548" s="68"/>
      <c r="V548" s="69"/>
      <c r="W548" s="69"/>
      <c r="X548" s="69"/>
      <c r="Y548" s="69"/>
      <c r="Z548" s="69" t="str">
        <f t="shared" si="106"/>
        <v/>
      </c>
      <c r="AA548" s="70" t="str">
        <f t="shared" si="107"/>
        <v/>
      </c>
      <c r="AC548" s="71"/>
      <c r="AD548" s="72"/>
      <c r="AE548" s="72"/>
      <c r="AF548" s="72"/>
      <c r="AG548" s="72"/>
      <c r="AH548" s="72" t="str">
        <f t="shared" si="108"/>
        <v/>
      </c>
      <c r="AI548" s="73" t="str">
        <f t="shared" si="109"/>
        <v/>
      </c>
      <c r="AK548" s="68"/>
      <c r="AL548" s="69"/>
      <c r="AM548" s="69"/>
      <c r="AN548" s="69"/>
      <c r="AO548" s="69"/>
      <c r="AP548" s="69" t="str">
        <f t="shared" si="110"/>
        <v/>
      </c>
      <c r="AQ548" s="74" t="str">
        <f t="shared" si="111"/>
        <v/>
      </c>
      <c r="AR548" s="70" t="str">
        <f t="shared" si="112"/>
        <v/>
      </c>
      <c r="AT548" s="68"/>
      <c r="AU548" s="69"/>
      <c r="AV548" s="69"/>
      <c r="AW548" s="69"/>
      <c r="AX548" s="69"/>
      <c r="AY548" s="69" t="str">
        <f t="shared" si="113"/>
        <v/>
      </c>
      <c r="AZ548" s="70" t="str">
        <f t="shared" si="114"/>
        <v/>
      </c>
      <c r="BB548" s="75"/>
      <c r="BC548" s="76"/>
      <c r="BD548" s="76"/>
      <c r="BE548" s="76"/>
      <c r="BF548" s="76"/>
      <c r="BG548" s="76" t="str">
        <f t="shared" si="115"/>
        <v/>
      </c>
      <c r="BH548" s="77" t="str">
        <f t="shared" si="116"/>
        <v/>
      </c>
    </row>
    <row r="549" spans="2:60" ht="15.5" x14ac:dyDescent="0.35">
      <c r="B549" s="46"/>
      <c r="C549" s="91"/>
      <c r="D549" s="85"/>
      <c r="E549" s="85"/>
      <c r="F549" s="85"/>
      <c r="G549" s="91"/>
      <c r="H549" s="91"/>
      <c r="I549" s="91"/>
      <c r="J549" s="96"/>
      <c r="K549" s="92"/>
      <c r="M549" s="50"/>
      <c r="N549" s="51"/>
      <c r="O549" s="51"/>
      <c r="P549" s="51"/>
      <c r="Q549" s="51"/>
      <c r="R549" s="51" t="str">
        <f t="shared" si="104"/>
        <v/>
      </c>
      <c r="S549" s="52" t="str">
        <f t="shared" si="105"/>
        <v/>
      </c>
      <c r="U549" s="50"/>
      <c r="V549" s="51"/>
      <c r="W549" s="51"/>
      <c r="X549" s="51"/>
      <c r="Y549" s="51"/>
      <c r="Z549" s="51" t="str">
        <f t="shared" si="106"/>
        <v/>
      </c>
      <c r="AA549" s="52" t="str">
        <f t="shared" si="107"/>
        <v/>
      </c>
      <c r="AC549" s="56"/>
      <c r="AD549" s="57"/>
      <c r="AE549" s="57"/>
      <c r="AF549" s="57"/>
      <c r="AG549" s="57"/>
      <c r="AH549" s="57" t="str">
        <f t="shared" si="108"/>
        <v/>
      </c>
      <c r="AI549" s="58" t="str">
        <f t="shared" si="109"/>
        <v/>
      </c>
      <c r="AK549" s="50"/>
      <c r="AL549" s="51"/>
      <c r="AM549" s="51"/>
      <c r="AN549" s="51"/>
      <c r="AO549" s="51"/>
      <c r="AP549" s="51" t="str">
        <f t="shared" si="110"/>
        <v/>
      </c>
      <c r="AQ549" s="60" t="str">
        <f t="shared" si="111"/>
        <v/>
      </c>
      <c r="AR549" s="52" t="str">
        <f t="shared" si="112"/>
        <v/>
      </c>
      <c r="AT549" s="50"/>
      <c r="AU549" s="51"/>
      <c r="AV549" s="51"/>
      <c r="AW549" s="51"/>
      <c r="AX549" s="51"/>
      <c r="AY549" s="51" t="str">
        <f t="shared" si="113"/>
        <v/>
      </c>
      <c r="AZ549" s="52" t="str">
        <f t="shared" si="114"/>
        <v/>
      </c>
      <c r="BB549" s="64"/>
      <c r="BC549" s="65"/>
      <c r="BD549" s="65"/>
      <c r="BE549" s="65"/>
      <c r="BF549" s="65"/>
      <c r="BG549" s="65" t="str">
        <f t="shared" si="115"/>
        <v/>
      </c>
      <c r="BH549" s="66" t="str">
        <f t="shared" si="116"/>
        <v/>
      </c>
    </row>
    <row r="550" spans="2:60" ht="15.5" x14ac:dyDescent="0.35">
      <c r="B550" s="67"/>
      <c r="C550" s="89"/>
      <c r="D550" s="84"/>
      <c r="E550" s="84"/>
      <c r="F550" s="84"/>
      <c r="G550" s="89"/>
      <c r="H550" s="89"/>
      <c r="I550" s="89"/>
      <c r="J550" s="95"/>
      <c r="K550" s="90"/>
      <c r="M550" s="68"/>
      <c r="N550" s="69"/>
      <c r="O550" s="69"/>
      <c r="P550" s="69"/>
      <c r="Q550" s="69"/>
      <c r="R550" s="69" t="str">
        <f t="shared" si="104"/>
        <v/>
      </c>
      <c r="S550" s="70" t="str">
        <f t="shared" si="105"/>
        <v/>
      </c>
      <c r="U550" s="68"/>
      <c r="V550" s="69"/>
      <c r="W550" s="69"/>
      <c r="X550" s="69"/>
      <c r="Y550" s="69"/>
      <c r="Z550" s="69" t="str">
        <f t="shared" si="106"/>
        <v/>
      </c>
      <c r="AA550" s="70" t="str">
        <f t="shared" si="107"/>
        <v/>
      </c>
      <c r="AC550" s="71"/>
      <c r="AD550" s="72"/>
      <c r="AE550" s="72"/>
      <c r="AF550" s="72"/>
      <c r="AG550" s="72"/>
      <c r="AH550" s="72" t="str">
        <f t="shared" si="108"/>
        <v/>
      </c>
      <c r="AI550" s="73" t="str">
        <f t="shared" si="109"/>
        <v/>
      </c>
      <c r="AK550" s="68"/>
      <c r="AL550" s="69"/>
      <c r="AM550" s="69"/>
      <c r="AN550" s="69"/>
      <c r="AO550" s="69"/>
      <c r="AP550" s="69" t="str">
        <f t="shared" si="110"/>
        <v/>
      </c>
      <c r="AQ550" s="74" t="str">
        <f t="shared" si="111"/>
        <v/>
      </c>
      <c r="AR550" s="70" t="str">
        <f t="shared" si="112"/>
        <v/>
      </c>
      <c r="AT550" s="68"/>
      <c r="AU550" s="69"/>
      <c r="AV550" s="69"/>
      <c r="AW550" s="69"/>
      <c r="AX550" s="69"/>
      <c r="AY550" s="69" t="str">
        <f t="shared" si="113"/>
        <v/>
      </c>
      <c r="AZ550" s="70" t="str">
        <f t="shared" si="114"/>
        <v/>
      </c>
      <c r="BB550" s="75"/>
      <c r="BC550" s="76"/>
      <c r="BD550" s="76"/>
      <c r="BE550" s="76"/>
      <c r="BF550" s="76"/>
      <c r="BG550" s="76" t="str">
        <f t="shared" si="115"/>
        <v/>
      </c>
      <c r="BH550" s="77" t="str">
        <f t="shared" si="116"/>
        <v/>
      </c>
    </row>
    <row r="551" spans="2:60" ht="15.5" x14ac:dyDescent="0.35">
      <c r="B551" s="46"/>
      <c r="C551" s="91"/>
      <c r="D551" s="85"/>
      <c r="E551" s="85"/>
      <c r="F551" s="85"/>
      <c r="G551" s="91"/>
      <c r="H551" s="91"/>
      <c r="I551" s="91"/>
      <c r="J551" s="96"/>
      <c r="K551" s="92"/>
      <c r="M551" s="50"/>
      <c r="N551" s="51"/>
      <c r="O551" s="51"/>
      <c r="P551" s="51"/>
      <c r="Q551" s="51"/>
      <c r="R551" s="51" t="str">
        <f t="shared" si="104"/>
        <v/>
      </c>
      <c r="S551" s="52" t="str">
        <f t="shared" si="105"/>
        <v/>
      </c>
      <c r="U551" s="50"/>
      <c r="V551" s="51"/>
      <c r="W551" s="51"/>
      <c r="X551" s="51"/>
      <c r="Y551" s="51"/>
      <c r="Z551" s="51" t="str">
        <f t="shared" si="106"/>
        <v/>
      </c>
      <c r="AA551" s="52" t="str">
        <f t="shared" si="107"/>
        <v/>
      </c>
      <c r="AC551" s="56"/>
      <c r="AD551" s="57"/>
      <c r="AE551" s="57"/>
      <c r="AF551" s="57"/>
      <c r="AG551" s="57"/>
      <c r="AH551" s="57" t="str">
        <f t="shared" si="108"/>
        <v/>
      </c>
      <c r="AI551" s="58" t="str">
        <f t="shared" si="109"/>
        <v/>
      </c>
      <c r="AK551" s="50"/>
      <c r="AL551" s="51"/>
      <c r="AM551" s="51"/>
      <c r="AN551" s="51"/>
      <c r="AO551" s="51"/>
      <c r="AP551" s="51" t="str">
        <f t="shared" si="110"/>
        <v/>
      </c>
      <c r="AQ551" s="60" t="str">
        <f t="shared" si="111"/>
        <v/>
      </c>
      <c r="AR551" s="52" t="str">
        <f t="shared" si="112"/>
        <v/>
      </c>
      <c r="AT551" s="50"/>
      <c r="AU551" s="51"/>
      <c r="AV551" s="51"/>
      <c r="AW551" s="51"/>
      <c r="AX551" s="51"/>
      <c r="AY551" s="51" t="str">
        <f t="shared" si="113"/>
        <v/>
      </c>
      <c r="AZ551" s="52" t="str">
        <f t="shared" si="114"/>
        <v/>
      </c>
      <c r="BB551" s="64"/>
      <c r="BC551" s="65"/>
      <c r="BD551" s="65"/>
      <c r="BE551" s="65"/>
      <c r="BF551" s="65"/>
      <c r="BG551" s="65" t="str">
        <f t="shared" si="115"/>
        <v/>
      </c>
      <c r="BH551" s="66" t="str">
        <f t="shared" si="116"/>
        <v/>
      </c>
    </row>
    <row r="552" spans="2:60" ht="15.5" x14ac:dyDescent="0.35">
      <c r="B552" s="67"/>
      <c r="C552" s="89"/>
      <c r="D552" s="84"/>
      <c r="E552" s="84"/>
      <c r="F552" s="84"/>
      <c r="G552" s="89"/>
      <c r="H552" s="89"/>
      <c r="I552" s="89"/>
      <c r="J552" s="95"/>
      <c r="K552" s="90"/>
      <c r="M552" s="68"/>
      <c r="N552" s="69"/>
      <c r="O552" s="69"/>
      <c r="P552" s="69"/>
      <c r="Q552" s="69"/>
      <c r="R552" s="69" t="str">
        <f t="shared" si="104"/>
        <v/>
      </c>
      <c r="S552" s="70" t="str">
        <f t="shared" si="105"/>
        <v/>
      </c>
      <c r="U552" s="68"/>
      <c r="V552" s="69"/>
      <c r="W552" s="69"/>
      <c r="X552" s="69"/>
      <c r="Y552" s="69"/>
      <c r="Z552" s="69" t="str">
        <f t="shared" si="106"/>
        <v/>
      </c>
      <c r="AA552" s="70" t="str">
        <f t="shared" si="107"/>
        <v/>
      </c>
      <c r="AC552" s="71"/>
      <c r="AD552" s="72"/>
      <c r="AE552" s="72"/>
      <c r="AF552" s="72"/>
      <c r="AG552" s="72"/>
      <c r="AH552" s="72" t="str">
        <f t="shared" si="108"/>
        <v/>
      </c>
      <c r="AI552" s="73" t="str">
        <f t="shared" si="109"/>
        <v/>
      </c>
      <c r="AK552" s="68"/>
      <c r="AL552" s="69"/>
      <c r="AM552" s="69"/>
      <c r="AN552" s="69"/>
      <c r="AO552" s="69"/>
      <c r="AP552" s="69" t="str">
        <f t="shared" si="110"/>
        <v/>
      </c>
      <c r="AQ552" s="74" t="str">
        <f t="shared" si="111"/>
        <v/>
      </c>
      <c r="AR552" s="70" t="str">
        <f t="shared" si="112"/>
        <v/>
      </c>
      <c r="AT552" s="68"/>
      <c r="AU552" s="69"/>
      <c r="AV552" s="69"/>
      <c r="AW552" s="69"/>
      <c r="AX552" s="69"/>
      <c r="AY552" s="69" t="str">
        <f t="shared" si="113"/>
        <v/>
      </c>
      <c r="AZ552" s="70" t="str">
        <f t="shared" si="114"/>
        <v/>
      </c>
      <c r="BB552" s="75"/>
      <c r="BC552" s="76"/>
      <c r="BD552" s="76"/>
      <c r="BE552" s="76"/>
      <c r="BF552" s="76"/>
      <c r="BG552" s="76" t="str">
        <f t="shared" si="115"/>
        <v/>
      </c>
      <c r="BH552" s="77" t="str">
        <f t="shared" si="116"/>
        <v/>
      </c>
    </row>
    <row r="553" spans="2:60" ht="15.5" x14ac:dyDescent="0.35">
      <c r="B553" s="46"/>
      <c r="C553" s="91"/>
      <c r="D553" s="85"/>
      <c r="E553" s="85"/>
      <c r="F553" s="85"/>
      <c r="G553" s="91"/>
      <c r="H553" s="91"/>
      <c r="I553" s="91"/>
      <c r="J553" s="96"/>
      <c r="K553" s="92"/>
      <c r="M553" s="50"/>
      <c r="N553" s="51"/>
      <c r="O553" s="51"/>
      <c r="P553" s="51"/>
      <c r="Q553" s="51"/>
      <c r="R553" s="51" t="str">
        <f t="shared" si="104"/>
        <v/>
      </c>
      <c r="S553" s="52" t="str">
        <f t="shared" si="105"/>
        <v/>
      </c>
      <c r="U553" s="50"/>
      <c r="V553" s="51"/>
      <c r="W553" s="51"/>
      <c r="X553" s="51"/>
      <c r="Y553" s="51"/>
      <c r="Z553" s="51" t="str">
        <f t="shared" si="106"/>
        <v/>
      </c>
      <c r="AA553" s="52" t="str">
        <f t="shared" si="107"/>
        <v/>
      </c>
      <c r="AC553" s="56"/>
      <c r="AD553" s="57"/>
      <c r="AE553" s="57"/>
      <c r="AF553" s="57"/>
      <c r="AG553" s="57"/>
      <c r="AH553" s="57" t="str">
        <f t="shared" si="108"/>
        <v/>
      </c>
      <c r="AI553" s="58" t="str">
        <f t="shared" si="109"/>
        <v/>
      </c>
      <c r="AK553" s="50"/>
      <c r="AL553" s="51"/>
      <c r="AM553" s="51"/>
      <c r="AN553" s="51"/>
      <c r="AO553" s="51"/>
      <c r="AP553" s="51" t="str">
        <f t="shared" si="110"/>
        <v/>
      </c>
      <c r="AQ553" s="60" t="str">
        <f t="shared" si="111"/>
        <v/>
      </c>
      <c r="AR553" s="52" t="str">
        <f t="shared" si="112"/>
        <v/>
      </c>
      <c r="AT553" s="50"/>
      <c r="AU553" s="51"/>
      <c r="AV553" s="51"/>
      <c r="AW553" s="51"/>
      <c r="AX553" s="51"/>
      <c r="AY553" s="51" t="str">
        <f t="shared" si="113"/>
        <v/>
      </c>
      <c r="AZ553" s="52" t="str">
        <f t="shared" si="114"/>
        <v/>
      </c>
      <c r="BB553" s="64"/>
      <c r="BC553" s="65"/>
      <c r="BD553" s="65"/>
      <c r="BE553" s="65"/>
      <c r="BF553" s="65"/>
      <c r="BG553" s="65" t="str">
        <f t="shared" si="115"/>
        <v/>
      </c>
      <c r="BH553" s="66" t="str">
        <f t="shared" si="116"/>
        <v/>
      </c>
    </row>
    <row r="554" spans="2:60" ht="15.5" x14ac:dyDescent="0.35">
      <c r="B554" s="67"/>
      <c r="C554" s="89"/>
      <c r="D554" s="84"/>
      <c r="E554" s="84"/>
      <c r="F554" s="84"/>
      <c r="G554" s="89"/>
      <c r="H554" s="89"/>
      <c r="I554" s="89"/>
      <c r="J554" s="95"/>
      <c r="K554" s="90"/>
      <c r="M554" s="68"/>
      <c r="N554" s="69"/>
      <c r="O554" s="69"/>
      <c r="P554" s="69"/>
      <c r="Q554" s="69"/>
      <c r="R554" s="69" t="str">
        <f t="shared" si="104"/>
        <v/>
      </c>
      <c r="S554" s="70" t="str">
        <f t="shared" si="105"/>
        <v/>
      </c>
      <c r="U554" s="68"/>
      <c r="V554" s="69"/>
      <c r="W554" s="69"/>
      <c r="X554" s="69"/>
      <c r="Y554" s="69"/>
      <c r="Z554" s="69" t="str">
        <f t="shared" si="106"/>
        <v/>
      </c>
      <c r="AA554" s="70" t="str">
        <f t="shared" si="107"/>
        <v/>
      </c>
      <c r="AC554" s="71"/>
      <c r="AD554" s="72"/>
      <c r="AE554" s="72"/>
      <c r="AF554" s="72"/>
      <c r="AG554" s="72"/>
      <c r="AH554" s="72" t="str">
        <f t="shared" si="108"/>
        <v/>
      </c>
      <c r="AI554" s="73" t="str">
        <f t="shared" si="109"/>
        <v/>
      </c>
      <c r="AK554" s="68"/>
      <c r="AL554" s="69"/>
      <c r="AM554" s="69"/>
      <c r="AN554" s="69"/>
      <c r="AO554" s="69"/>
      <c r="AP554" s="69" t="str">
        <f t="shared" si="110"/>
        <v/>
      </c>
      <c r="AQ554" s="74" t="str">
        <f t="shared" si="111"/>
        <v/>
      </c>
      <c r="AR554" s="70" t="str">
        <f t="shared" si="112"/>
        <v/>
      </c>
      <c r="AT554" s="68"/>
      <c r="AU554" s="69"/>
      <c r="AV554" s="69"/>
      <c r="AW554" s="69"/>
      <c r="AX554" s="69"/>
      <c r="AY554" s="69" t="str">
        <f t="shared" si="113"/>
        <v/>
      </c>
      <c r="AZ554" s="70" t="str">
        <f t="shared" si="114"/>
        <v/>
      </c>
      <c r="BB554" s="75"/>
      <c r="BC554" s="76"/>
      <c r="BD554" s="76"/>
      <c r="BE554" s="76"/>
      <c r="BF554" s="76"/>
      <c r="BG554" s="76" t="str">
        <f t="shared" si="115"/>
        <v/>
      </c>
      <c r="BH554" s="77" t="str">
        <f t="shared" si="116"/>
        <v/>
      </c>
    </row>
    <row r="555" spans="2:60" ht="15.5" x14ac:dyDescent="0.35">
      <c r="B555" s="46"/>
      <c r="C555" s="91"/>
      <c r="D555" s="85"/>
      <c r="E555" s="85"/>
      <c r="F555" s="85"/>
      <c r="G555" s="91"/>
      <c r="H555" s="91"/>
      <c r="I555" s="91"/>
      <c r="J555" s="96"/>
      <c r="K555" s="92"/>
      <c r="M555" s="50"/>
      <c r="N555" s="51"/>
      <c r="O555" s="51"/>
      <c r="P555" s="51"/>
      <c r="Q555" s="51"/>
      <c r="R555" s="51" t="str">
        <f t="shared" si="104"/>
        <v/>
      </c>
      <c r="S555" s="52" t="str">
        <f t="shared" si="105"/>
        <v/>
      </c>
      <c r="U555" s="50"/>
      <c r="V555" s="51"/>
      <c r="W555" s="51"/>
      <c r="X555" s="51"/>
      <c r="Y555" s="51"/>
      <c r="Z555" s="51" t="str">
        <f t="shared" si="106"/>
        <v/>
      </c>
      <c r="AA555" s="52" t="str">
        <f t="shared" si="107"/>
        <v/>
      </c>
      <c r="AC555" s="56"/>
      <c r="AD555" s="57"/>
      <c r="AE555" s="57"/>
      <c r="AF555" s="57"/>
      <c r="AG555" s="57"/>
      <c r="AH555" s="57" t="str">
        <f t="shared" si="108"/>
        <v/>
      </c>
      <c r="AI555" s="58" t="str">
        <f t="shared" si="109"/>
        <v/>
      </c>
      <c r="AK555" s="50"/>
      <c r="AL555" s="51"/>
      <c r="AM555" s="51"/>
      <c r="AN555" s="51"/>
      <c r="AO555" s="51"/>
      <c r="AP555" s="51" t="str">
        <f t="shared" si="110"/>
        <v/>
      </c>
      <c r="AQ555" s="60" t="str">
        <f t="shared" si="111"/>
        <v/>
      </c>
      <c r="AR555" s="52" t="str">
        <f t="shared" si="112"/>
        <v/>
      </c>
      <c r="AT555" s="50"/>
      <c r="AU555" s="51"/>
      <c r="AV555" s="51"/>
      <c r="AW555" s="51"/>
      <c r="AX555" s="51"/>
      <c r="AY555" s="51" t="str">
        <f t="shared" si="113"/>
        <v/>
      </c>
      <c r="AZ555" s="52" t="str">
        <f t="shared" si="114"/>
        <v/>
      </c>
      <c r="BB555" s="64"/>
      <c r="BC555" s="65"/>
      <c r="BD555" s="65"/>
      <c r="BE555" s="65"/>
      <c r="BF555" s="65"/>
      <c r="BG555" s="65" t="str">
        <f t="shared" si="115"/>
        <v/>
      </c>
      <c r="BH555" s="66" t="str">
        <f t="shared" si="116"/>
        <v/>
      </c>
    </row>
    <row r="556" spans="2:60" ht="15.5" x14ac:dyDescent="0.35">
      <c r="B556" s="67"/>
      <c r="C556" s="89"/>
      <c r="D556" s="84"/>
      <c r="E556" s="84"/>
      <c r="F556" s="84"/>
      <c r="G556" s="89"/>
      <c r="H556" s="89"/>
      <c r="I556" s="89"/>
      <c r="J556" s="95"/>
      <c r="K556" s="90"/>
      <c r="M556" s="68"/>
      <c r="N556" s="69"/>
      <c r="O556" s="69"/>
      <c r="P556" s="69"/>
      <c r="Q556" s="69"/>
      <c r="R556" s="69" t="str">
        <f t="shared" si="104"/>
        <v/>
      </c>
      <c r="S556" s="70" t="str">
        <f t="shared" si="105"/>
        <v/>
      </c>
      <c r="U556" s="68"/>
      <c r="V556" s="69"/>
      <c r="W556" s="69"/>
      <c r="X556" s="69"/>
      <c r="Y556" s="69"/>
      <c r="Z556" s="69" t="str">
        <f t="shared" si="106"/>
        <v/>
      </c>
      <c r="AA556" s="70" t="str">
        <f t="shared" si="107"/>
        <v/>
      </c>
      <c r="AC556" s="71"/>
      <c r="AD556" s="72"/>
      <c r="AE556" s="72"/>
      <c r="AF556" s="72"/>
      <c r="AG556" s="72"/>
      <c r="AH556" s="72" t="str">
        <f t="shared" si="108"/>
        <v/>
      </c>
      <c r="AI556" s="73" t="str">
        <f t="shared" si="109"/>
        <v/>
      </c>
      <c r="AK556" s="68"/>
      <c r="AL556" s="69"/>
      <c r="AM556" s="69"/>
      <c r="AN556" s="69"/>
      <c r="AO556" s="69"/>
      <c r="AP556" s="69" t="str">
        <f t="shared" si="110"/>
        <v/>
      </c>
      <c r="AQ556" s="74" t="str">
        <f t="shared" si="111"/>
        <v/>
      </c>
      <c r="AR556" s="70" t="str">
        <f t="shared" si="112"/>
        <v/>
      </c>
      <c r="AT556" s="68"/>
      <c r="AU556" s="69"/>
      <c r="AV556" s="69"/>
      <c r="AW556" s="69"/>
      <c r="AX556" s="69"/>
      <c r="AY556" s="69" t="str">
        <f t="shared" si="113"/>
        <v/>
      </c>
      <c r="AZ556" s="70" t="str">
        <f t="shared" si="114"/>
        <v/>
      </c>
      <c r="BB556" s="75"/>
      <c r="BC556" s="76"/>
      <c r="BD556" s="76"/>
      <c r="BE556" s="76"/>
      <c r="BF556" s="76"/>
      <c r="BG556" s="76" t="str">
        <f t="shared" si="115"/>
        <v/>
      </c>
      <c r="BH556" s="77" t="str">
        <f t="shared" si="116"/>
        <v/>
      </c>
    </row>
    <row r="557" spans="2:60" ht="15.5" x14ac:dyDescent="0.35">
      <c r="B557" s="46"/>
      <c r="C557" s="91"/>
      <c r="D557" s="85"/>
      <c r="E557" s="85"/>
      <c r="F557" s="85"/>
      <c r="G557" s="91"/>
      <c r="H557" s="91"/>
      <c r="I557" s="91"/>
      <c r="J557" s="96"/>
      <c r="K557" s="92"/>
      <c r="M557" s="50"/>
      <c r="N557" s="51"/>
      <c r="O557" s="51"/>
      <c r="P557" s="51"/>
      <c r="Q557" s="51"/>
      <c r="R557" s="51" t="str">
        <f t="shared" si="104"/>
        <v/>
      </c>
      <c r="S557" s="52" t="str">
        <f t="shared" si="105"/>
        <v/>
      </c>
      <c r="U557" s="50"/>
      <c r="V557" s="51"/>
      <c r="W557" s="51"/>
      <c r="X557" s="51"/>
      <c r="Y557" s="51"/>
      <c r="Z557" s="51" t="str">
        <f t="shared" si="106"/>
        <v/>
      </c>
      <c r="AA557" s="52" t="str">
        <f t="shared" si="107"/>
        <v/>
      </c>
      <c r="AC557" s="56"/>
      <c r="AD557" s="57"/>
      <c r="AE557" s="57"/>
      <c r="AF557" s="57"/>
      <c r="AG557" s="57"/>
      <c r="AH557" s="57" t="str">
        <f t="shared" si="108"/>
        <v/>
      </c>
      <c r="AI557" s="58" t="str">
        <f t="shared" si="109"/>
        <v/>
      </c>
      <c r="AK557" s="50"/>
      <c r="AL557" s="51"/>
      <c r="AM557" s="51"/>
      <c r="AN557" s="51"/>
      <c r="AO557" s="51"/>
      <c r="AP557" s="51" t="str">
        <f t="shared" si="110"/>
        <v/>
      </c>
      <c r="AQ557" s="60" t="str">
        <f t="shared" si="111"/>
        <v/>
      </c>
      <c r="AR557" s="52" t="str">
        <f t="shared" si="112"/>
        <v/>
      </c>
      <c r="AT557" s="50"/>
      <c r="AU557" s="51"/>
      <c r="AV557" s="51"/>
      <c r="AW557" s="51"/>
      <c r="AX557" s="51"/>
      <c r="AY557" s="51" t="str">
        <f t="shared" si="113"/>
        <v/>
      </c>
      <c r="AZ557" s="52" t="str">
        <f t="shared" si="114"/>
        <v/>
      </c>
      <c r="BB557" s="64"/>
      <c r="BC557" s="65"/>
      <c r="BD557" s="65"/>
      <c r="BE557" s="65"/>
      <c r="BF557" s="65"/>
      <c r="BG557" s="65" t="str">
        <f t="shared" si="115"/>
        <v/>
      </c>
      <c r="BH557" s="66" t="str">
        <f t="shared" si="116"/>
        <v/>
      </c>
    </row>
    <row r="558" spans="2:60" ht="15.5" x14ac:dyDescent="0.35">
      <c r="B558" s="67"/>
      <c r="C558" s="89"/>
      <c r="D558" s="84"/>
      <c r="E558" s="84"/>
      <c r="F558" s="84"/>
      <c r="G558" s="89"/>
      <c r="H558" s="89"/>
      <c r="I558" s="89"/>
      <c r="J558" s="95"/>
      <c r="K558" s="90"/>
      <c r="M558" s="68"/>
      <c r="N558" s="69"/>
      <c r="O558" s="69"/>
      <c r="P558" s="69"/>
      <c r="Q558" s="69"/>
      <c r="R558" s="69" t="str">
        <f t="shared" si="104"/>
        <v/>
      </c>
      <c r="S558" s="70" t="str">
        <f t="shared" si="105"/>
        <v/>
      </c>
      <c r="U558" s="68"/>
      <c r="V558" s="69"/>
      <c r="W558" s="69"/>
      <c r="X558" s="69"/>
      <c r="Y558" s="69"/>
      <c r="Z558" s="69" t="str">
        <f t="shared" si="106"/>
        <v/>
      </c>
      <c r="AA558" s="70" t="str">
        <f t="shared" si="107"/>
        <v/>
      </c>
      <c r="AC558" s="71"/>
      <c r="AD558" s="72"/>
      <c r="AE558" s="72"/>
      <c r="AF558" s="72"/>
      <c r="AG558" s="72"/>
      <c r="AH558" s="72" t="str">
        <f t="shared" si="108"/>
        <v/>
      </c>
      <c r="AI558" s="73" t="str">
        <f t="shared" si="109"/>
        <v/>
      </c>
      <c r="AK558" s="68"/>
      <c r="AL558" s="69"/>
      <c r="AM558" s="69"/>
      <c r="AN558" s="69"/>
      <c r="AO558" s="69"/>
      <c r="AP558" s="69" t="str">
        <f t="shared" si="110"/>
        <v/>
      </c>
      <c r="AQ558" s="74" t="str">
        <f t="shared" si="111"/>
        <v/>
      </c>
      <c r="AR558" s="70" t="str">
        <f t="shared" si="112"/>
        <v/>
      </c>
      <c r="AT558" s="68"/>
      <c r="AU558" s="69"/>
      <c r="AV558" s="69"/>
      <c r="AW558" s="69"/>
      <c r="AX558" s="69"/>
      <c r="AY558" s="69" t="str">
        <f t="shared" si="113"/>
        <v/>
      </c>
      <c r="AZ558" s="70" t="str">
        <f t="shared" si="114"/>
        <v/>
      </c>
      <c r="BB558" s="75"/>
      <c r="BC558" s="76"/>
      <c r="BD558" s="76"/>
      <c r="BE558" s="76"/>
      <c r="BF558" s="76"/>
      <c r="BG558" s="76" t="str">
        <f t="shared" si="115"/>
        <v/>
      </c>
      <c r="BH558" s="77" t="str">
        <f t="shared" si="116"/>
        <v/>
      </c>
    </row>
    <row r="559" spans="2:60" ht="15.5" x14ac:dyDescent="0.35">
      <c r="B559" s="46"/>
      <c r="C559" s="91"/>
      <c r="D559" s="85"/>
      <c r="E559" s="85"/>
      <c r="F559" s="85"/>
      <c r="G559" s="91"/>
      <c r="H559" s="91"/>
      <c r="I559" s="91"/>
      <c r="J559" s="96"/>
      <c r="K559" s="92"/>
      <c r="M559" s="50"/>
      <c r="N559" s="51"/>
      <c r="O559" s="51"/>
      <c r="P559" s="51"/>
      <c r="Q559" s="51"/>
      <c r="R559" s="51" t="str">
        <f t="shared" si="104"/>
        <v/>
      </c>
      <c r="S559" s="52" t="str">
        <f t="shared" si="105"/>
        <v/>
      </c>
      <c r="U559" s="50"/>
      <c r="V559" s="51"/>
      <c r="W559" s="51"/>
      <c r="X559" s="51"/>
      <c r="Y559" s="51"/>
      <c r="Z559" s="51" t="str">
        <f t="shared" si="106"/>
        <v/>
      </c>
      <c r="AA559" s="52" t="str">
        <f t="shared" si="107"/>
        <v/>
      </c>
      <c r="AC559" s="56"/>
      <c r="AD559" s="57"/>
      <c r="AE559" s="57"/>
      <c r="AF559" s="57"/>
      <c r="AG559" s="57"/>
      <c r="AH559" s="57" t="str">
        <f t="shared" si="108"/>
        <v/>
      </c>
      <c r="AI559" s="58" t="str">
        <f t="shared" si="109"/>
        <v/>
      </c>
      <c r="AK559" s="50"/>
      <c r="AL559" s="51"/>
      <c r="AM559" s="51"/>
      <c r="AN559" s="51"/>
      <c r="AO559" s="51"/>
      <c r="AP559" s="51" t="str">
        <f t="shared" si="110"/>
        <v/>
      </c>
      <c r="AQ559" s="60" t="str">
        <f t="shared" si="111"/>
        <v/>
      </c>
      <c r="AR559" s="52" t="str">
        <f t="shared" si="112"/>
        <v/>
      </c>
      <c r="AT559" s="50"/>
      <c r="AU559" s="51"/>
      <c r="AV559" s="51"/>
      <c r="AW559" s="51"/>
      <c r="AX559" s="51"/>
      <c r="AY559" s="51" t="str">
        <f t="shared" si="113"/>
        <v/>
      </c>
      <c r="AZ559" s="52" t="str">
        <f t="shared" si="114"/>
        <v/>
      </c>
      <c r="BB559" s="64"/>
      <c r="BC559" s="65"/>
      <c r="BD559" s="65"/>
      <c r="BE559" s="65"/>
      <c r="BF559" s="65"/>
      <c r="BG559" s="65" t="str">
        <f t="shared" si="115"/>
        <v/>
      </c>
      <c r="BH559" s="66" t="str">
        <f t="shared" si="116"/>
        <v/>
      </c>
    </row>
    <row r="560" spans="2:60" ht="15.5" x14ac:dyDescent="0.35">
      <c r="B560" s="67"/>
      <c r="C560" s="89"/>
      <c r="D560" s="84"/>
      <c r="E560" s="84"/>
      <c r="F560" s="84"/>
      <c r="G560" s="89"/>
      <c r="H560" s="89"/>
      <c r="I560" s="89"/>
      <c r="J560" s="95"/>
      <c r="K560" s="90"/>
      <c r="M560" s="68"/>
      <c r="N560" s="69"/>
      <c r="O560" s="69"/>
      <c r="P560" s="69"/>
      <c r="Q560" s="69"/>
      <c r="R560" s="69" t="str">
        <f t="shared" si="104"/>
        <v/>
      </c>
      <c r="S560" s="70" t="str">
        <f t="shared" si="105"/>
        <v/>
      </c>
      <c r="U560" s="68"/>
      <c r="V560" s="69"/>
      <c r="W560" s="69"/>
      <c r="X560" s="69"/>
      <c r="Y560" s="69"/>
      <c r="Z560" s="69" t="str">
        <f t="shared" si="106"/>
        <v/>
      </c>
      <c r="AA560" s="70" t="str">
        <f t="shared" si="107"/>
        <v/>
      </c>
      <c r="AC560" s="71"/>
      <c r="AD560" s="72"/>
      <c r="AE560" s="72"/>
      <c r="AF560" s="72"/>
      <c r="AG560" s="72"/>
      <c r="AH560" s="72" t="str">
        <f t="shared" si="108"/>
        <v/>
      </c>
      <c r="AI560" s="73" t="str">
        <f t="shared" si="109"/>
        <v/>
      </c>
      <c r="AK560" s="68"/>
      <c r="AL560" s="69"/>
      <c r="AM560" s="69"/>
      <c r="AN560" s="69"/>
      <c r="AO560" s="69"/>
      <c r="AP560" s="69" t="str">
        <f t="shared" si="110"/>
        <v/>
      </c>
      <c r="AQ560" s="74" t="str">
        <f t="shared" si="111"/>
        <v/>
      </c>
      <c r="AR560" s="70" t="str">
        <f t="shared" si="112"/>
        <v/>
      </c>
      <c r="AT560" s="68"/>
      <c r="AU560" s="69"/>
      <c r="AV560" s="69"/>
      <c r="AW560" s="69"/>
      <c r="AX560" s="69"/>
      <c r="AY560" s="69" t="str">
        <f t="shared" si="113"/>
        <v/>
      </c>
      <c r="AZ560" s="70" t="str">
        <f t="shared" si="114"/>
        <v/>
      </c>
      <c r="BB560" s="75"/>
      <c r="BC560" s="76"/>
      <c r="BD560" s="76"/>
      <c r="BE560" s="76"/>
      <c r="BF560" s="76"/>
      <c r="BG560" s="76" t="str">
        <f t="shared" si="115"/>
        <v/>
      </c>
      <c r="BH560" s="77" t="str">
        <f t="shared" si="116"/>
        <v/>
      </c>
    </row>
    <row r="561" spans="2:60" ht="15.5" x14ac:dyDescent="0.35">
      <c r="B561" s="46"/>
      <c r="C561" s="91"/>
      <c r="D561" s="85"/>
      <c r="E561" s="85"/>
      <c r="F561" s="85"/>
      <c r="G561" s="91"/>
      <c r="H561" s="91"/>
      <c r="I561" s="91"/>
      <c r="J561" s="96"/>
      <c r="K561" s="92"/>
      <c r="M561" s="50"/>
      <c r="N561" s="51"/>
      <c r="O561" s="51"/>
      <c r="P561" s="51"/>
      <c r="Q561" s="51"/>
      <c r="R561" s="51" t="str">
        <f t="shared" si="104"/>
        <v/>
      </c>
      <c r="S561" s="52" t="str">
        <f t="shared" si="105"/>
        <v/>
      </c>
      <c r="U561" s="50"/>
      <c r="V561" s="51"/>
      <c r="W561" s="51"/>
      <c r="X561" s="51"/>
      <c r="Y561" s="51"/>
      <c r="Z561" s="51" t="str">
        <f t="shared" si="106"/>
        <v/>
      </c>
      <c r="AA561" s="52" t="str">
        <f t="shared" si="107"/>
        <v/>
      </c>
      <c r="AC561" s="56"/>
      <c r="AD561" s="57"/>
      <c r="AE561" s="57"/>
      <c r="AF561" s="57"/>
      <c r="AG561" s="57"/>
      <c r="AH561" s="57" t="str">
        <f t="shared" si="108"/>
        <v/>
      </c>
      <c r="AI561" s="58" t="str">
        <f t="shared" si="109"/>
        <v/>
      </c>
      <c r="AK561" s="50"/>
      <c r="AL561" s="51"/>
      <c r="AM561" s="51"/>
      <c r="AN561" s="51"/>
      <c r="AO561" s="51"/>
      <c r="AP561" s="51" t="str">
        <f t="shared" si="110"/>
        <v/>
      </c>
      <c r="AQ561" s="60" t="str">
        <f t="shared" si="111"/>
        <v/>
      </c>
      <c r="AR561" s="52" t="str">
        <f t="shared" si="112"/>
        <v/>
      </c>
      <c r="AT561" s="50"/>
      <c r="AU561" s="51"/>
      <c r="AV561" s="51"/>
      <c r="AW561" s="51"/>
      <c r="AX561" s="51"/>
      <c r="AY561" s="51" t="str">
        <f t="shared" si="113"/>
        <v/>
      </c>
      <c r="AZ561" s="52" t="str">
        <f t="shared" si="114"/>
        <v/>
      </c>
      <c r="BB561" s="64"/>
      <c r="BC561" s="65"/>
      <c r="BD561" s="65"/>
      <c r="BE561" s="65"/>
      <c r="BF561" s="65"/>
      <c r="BG561" s="65" t="str">
        <f t="shared" si="115"/>
        <v/>
      </c>
      <c r="BH561" s="66" t="str">
        <f t="shared" si="116"/>
        <v/>
      </c>
    </row>
    <row r="562" spans="2:60" ht="15.5" x14ac:dyDescent="0.35">
      <c r="B562" s="67"/>
      <c r="C562" s="89"/>
      <c r="D562" s="84"/>
      <c r="E562" s="84"/>
      <c r="F562" s="84"/>
      <c r="G562" s="89"/>
      <c r="H562" s="89"/>
      <c r="I562" s="89"/>
      <c r="J562" s="95"/>
      <c r="K562" s="90"/>
      <c r="M562" s="68"/>
      <c r="N562" s="69"/>
      <c r="O562" s="69"/>
      <c r="P562" s="69"/>
      <c r="Q562" s="69"/>
      <c r="R562" s="69" t="str">
        <f t="shared" si="104"/>
        <v/>
      </c>
      <c r="S562" s="70" t="str">
        <f t="shared" si="105"/>
        <v/>
      </c>
      <c r="U562" s="68"/>
      <c r="V562" s="69"/>
      <c r="W562" s="69"/>
      <c r="X562" s="69"/>
      <c r="Y562" s="69"/>
      <c r="Z562" s="69" t="str">
        <f t="shared" si="106"/>
        <v/>
      </c>
      <c r="AA562" s="70" t="str">
        <f t="shared" si="107"/>
        <v/>
      </c>
      <c r="AC562" s="71"/>
      <c r="AD562" s="72"/>
      <c r="AE562" s="72"/>
      <c r="AF562" s="72"/>
      <c r="AG562" s="72"/>
      <c r="AH562" s="72" t="str">
        <f t="shared" si="108"/>
        <v/>
      </c>
      <c r="AI562" s="73" t="str">
        <f t="shared" si="109"/>
        <v/>
      </c>
      <c r="AK562" s="68"/>
      <c r="AL562" s="69"/>
      <c r="AM562" s="69"/>
      <c r="AN562" s="69"/>
      <c r="AO562" s="69"/>
      <c r="AP562" s="69" t="str">
        <f t="shared" si="110"/>
        <v/>
      </c>
      <c r="AQ562" s="74" t="str">
        <f t="shared" si="111"/>
        <v/>
      </c>
      <c r="AR562" s="70" t="str">
        <f t="shared" si="112"/>
        <v/>
      </c>
      <c r="AT562" s="68"/>
      <c r="AU562" s="69"/>
      <c r="AV562" s="69"/>
      <c r="AW562" s="69"/>
      <c r="AX562" s="69"/>
      <c r="AY562" s="69" t="str">
        <f t="shared" si="113"/>
        <v/>
      </c>
      <c r="AZ562" s="70" t="str">
        <f t="shared" si="114"/>
        <v/>
      </c>
      <c r="BB562" s="75"/>
      <c r="BC562" s="76"/>
      <c r="BD562" s="76"/>
      <c r="BE562" s="76"/>
      <c r="BF562" s="76"/>
      <c r="BG562" s="76" t="str">
        <f t="shared" si="115"/>
        <v/>
      </c>
      <c r="BH562" s="77" t="str">
        <f t="shared" si="116"/>
        <v/>
      </c>
    </row>
    <row r="563" spans="2:60" ht="15.5" x14ac:dyDescent="0.35">
      <c r="B563" s="46"/>
      <c r="C563" s="91"/>
      <c r="D563" s="85"/>
      <c r="E563" s="85"/>
      <c r="F563" s="85"/>
      <c r="G563" s="91"/>
      <c r="H563" s="91"/>
      <c r="I563" s="91"/>
      <c r="J563" s="96"/>
      <c r="K563" s="92"/>
      <c r="M563" s="50"/>
      <c r="N563" s="51"/>
      <c r="O563" s="51"/>
      <c r="P563" s="51"/>
      <c r="Q563" s="51"/>
      <c r="R563" s="51" t="str">
        <f t="shared" si="104"/>
        <v/>
      </c>
      <c r="S563" s="52" t="str">
        <f t="shared" si="105"/>
        <v/>
      </c>
      <c r="U563" s="50"/>
      <c r="V563" s="51"/>
      <c r="W563" s="51"/>
      <c r="X563" s="51"/>
      <c r="Y563" s="51"/>
      <c r="Z563" s="51" t="str">
        <f t="shared" si="106"/>
        <v/>
      </c>
      <c r="AA563" s="52" t="str">
        <f t="shared" si="107"/>
        <v/>
      </c>
      <c r="AC563" s="56"/>
      <c r="AD563" s="57"/>
      <c r="AE563" s="57"/>
      <c r="AF563" s="57"/>
      <c r="AG563" s="57"/>
      <c r="AH563" s="57" t="str">
        <f t="shared" si="108"/>
        <v/>
      </c>
      <c r="AI563" s="58" t="str">
        <f t="shared" si="109"/>
        <v/>
      </c>
      <c r="AK563" s="50"/>
      <c r="AL563" s="51"/>
      <c r="AM563" s="51"/>
      <c r="AN563" s="51"/>
      <c r="AO563" s="51"/>
      <c r="AP563" s="51" t="str">
        <f t="shared" si="110"/>
        <v/>
      </c>
      <c r="AQ563" s="60" t="str">
        <f t="shared" si="111"/>
        <v/>
      </c>
      <c r="AR563" s="52" t="str">
        <f t="shared" si="112"/>
        <v/>
      </c>
      <c r="AT563" s="50"/>
      <c r="AU563" s="51"/>
      <c r="AV563" s="51"/>
      <c r="AW563" s="51"/>
      <c r="AX563" s="51"/>
      <c r="AY563" s="51" t="str">
        <f t="shared" si="113"/>
        <v/>
      </c>
      <c r="AZ563" s="52" t="str">
        <f t="shared" si="114"/>
        <v/>
      </c>
      <c r="BB563" s="64"/>
      <c r="BC563" s="65"/>
      <c r="BD563" s="65"/>
      <c r="BE563" s="65"/>
      <c r="BF563" s="65"/>
      <c r="BG563" s="65" t="str">
        <f t="shared" si="115"/>
        <v/>
      </c>
      <c r="BH563" s="66" t="str">
        <f t="shared" si="116"/>
        <v/>
      </c>
    </row>
    <row r="564" spans="2:60" ht="15.5" x14ac:dyDescent="0.35">
      <c r="B564" s="67"/>
      <c r="C564" s="89"/>
      <c r="D564" s="84"/>
      <c r="E564" s="84"/>
      <c r="F564" s="84"/>
      <c r="G564" s="89"/>
      <c r="H564" s="89"/>
      <c r="I564" s="89"/>
      <c r="J564" s="95"/>
      <c r="K564" s="90"/>
      <c r="M564" s="68"/>
      <c r="N564" s="69"/>
      <c r="O564" s="69"/>
      <c r="P564" s="69"/>
      <c r="Q564" s="69"/>
      <c r="R564" s="69" t="str">
        <f t="shared" si="104"/>
        <v/>
      </c>
      <c r="S564" s="70" t="str">
        <f t="shared" si="105"/>
        <v/>
      </c>
      <c r="U564" s="68"/>
      <c r="V564" s="69"/>
      <c r="W564" s="69"/>
      <c r="X564" s="69"/>
      <c r="Y564" s="69"/>
      <c r="Z564" s="69" t="str">
        <f t="shared" si="106"/>
        <v/>
      </c>
      <c r="AA564" s="70" t="str">
        <f t="shared" si="107"/>
        <v/>
      </c>
      <c r="AC564" s="71"/>
      <c r="AD564" s="72"/>
      <c r="AE564" s="72"/>
      <c r="AF564" s="72"/>
      <c r="AG564" s="72"/>
      <c r="AH564" s="72" t="str">
        <f t="shared" si="108"/>
        <v/>
      </c>
      <c r="AI564" s="73" t="str">
        <f t="shared" si="109"/>
        <v/>
      </c>
      <c r="AK564" s="68"/>
      <c r="AL564" s="69"/>
      <c r="AM564" s="69"/>
      <c r="AN564" s="69"/>
      <c r="AO564" s="69"/>
      <c r="AP564" s="69" t="str">
        <f t="shared" si="110"/>
        <v/>
      </c>
      <c r="AQ564" s="74" t="str">
        <f t="shared" si="111"/>
        <v/>
      </c>
      <c r="AR564" s="70" t="str">
        <f t="shared" si="112"/>
        <v/>
      </c>
      <c r="AT564" s="68"/>
      <c r="AU564" s="69"/>
      <c r="AV564" s="69"/>
      <c r="AW564" s="69"/>
      <c r="AX564" s="69"/>
      <c r="AY564" s="69" t="str">
        <f t="shared" si="113"/>
        <v/>
      </c>
      <c r="AZ564" s="70" t="str">
        <f t="shared" si="114"/>
        <v/>
      </c>
      <c r="BB564" s="75"/>
      <c r="BC564" s="76"/>
      <c r="BD564" s="76"/>
      <c r="BE564" s="76"/>
      <c r="BF564" s="76"/>
      <c r="BG564" s="76" t="str">
        <f t="shared" si="115"/>
        <v/>
      </c>
      <c r="BH564" s="77" t="str">
        <f t="shared" si="116"/>
        <v/>
      </c>
    </row>
    <row r="565" spans="2:60" ht="15.5" x14ac:dyDescent="0.35">
      <c r="B565" s="46"/>
      <c r="C565" s="91"/>
      <c r="D565" s="85"/>
      <c r="E565" s="85"/>
      <c r="F565" s="85"/>
      <c r="G565" s="91"/>
      <c r="H565" s="91"/>
      <c r="I565" s="91"/>
      <c r="J565" s="96"/>
      <c r="K565" s="92"/>
      <c r="M565" s="50"/>
      <c r="N565" s="51"/>
      <c r="O565" s="51"/>
      <c r="P565" s="51"/>
      <c r="Q565" s="51"/>
      <c r="R565" s="51" t="str">
        <f t="shared" si="104"/>
        <v/>
      </c>
      <c r="S565" s="52" t="str">
        <f t="shared" si="105"/>
        <v/>
      </c>
      <c r="U565" s="50"/>
      <c r="V565" s="51"/>
      <c r="W565" s="51"/>
      <c r="X565" s="51"/>
      <c r="Y565" s="51"/>
      <c r="Z565" s="51" t="str">
        <f t="shared" si="106"/>
        <v/>
      </c>
      <c r="AA565" s="52" t="str">
        <f t="shared" si="107"/>
        <v/>
      </c>
      <c r="AC565" s="56"/>
      <c r="AD565" s="57"/>
      <c r="AE565" s="57"/>
      <c r="AF565" s="57"/>
      <c r="AG565" s="57"/>
      <c r="AH565" s="57" t="str">
        <f t="shared" si="108"/>
        <v/>
      </c>
      <c r="AI565" s="58" t="str">
        <f t="shared" si="109"/>
        <v/>
      </c>
      <c r="AK565" s="50"/>
      <c r="AL565" s="51"/>
      <c r="AM565" s="51"/>
      <c r="AN565" s="51"/>
      <c r="AO565" s="51"/>
      <c r="AP565" s="51" t="str">
        <f t="shared" si="110"/>
        <v/>
      </c>
      <c r="AQ565" s="60" t="str">
        <f t="shared" si="111"/>
        <v/>
      </c>
      <c r="AR565" s="52" t="str">
        <f t="shared" si="112"/>
        <v/>
      </c>
      <c r="AT565" s="50"/>
      <c r="AU565" s="51"/>
      <c r="AV565" s="51"/>
      <c r="AW565" s="51"/>
      <c r="AX565" s="51"/>
      <c r="AY565" s="51" t="str">
        <f t="shared" si="113"/>
        <v/>
      </c>
      <c r="AZ565" s="52" t="str">
        <f t="shared" si="114"/>
        <v/>
      </c>
      <c r="BB565" s="64"/>
      <c r="BC565" s="65"/>
      <c r="BD565" s="65"/>
      <c r="BE565" s="65"/>
      <c r="BF565" s="65"/>
      <c r="BG565" s="65" t="str">
        <f t="shared" si="115"/>
        <v/>
      </c>
      <c r="BH565" s="66" t="str">
        <f t="shared" si="116"/>
        <v/>
      </c>
    </row>
    <row r="566" spans="2:60" ht="15.5" x14ac:dyDescent="0.35">
      <c r="B566" s="67"/>
      <c r="C566" s="89"/>
      <c r="D566" s="84"/>
      <c r="E566" s="84"/>
      <c r="F566" s="84"/>
      <c r="G566" s="89"/>
      <c r="H566" s="89"/>
      <c r="I566" s="89"/>
      <c r="J566" s="95"/>
      <c r="K566" s="90"/>
      <c r="M566" s="68"/>
      <c r="N566" s="69"/>
      <c r="O566" s="69"/>
      <c r="P566" s="69"/>
      <c r="Q566" s="69"/>
      <c r="R566" s="69" t="str">
        <f t="shared" si="104"/>
        <v/>
      </c>
      <c r="S566" s="70" t="str">
        <f t="shared" si="105"/>
        <v/>
      </c>
      <c r="U566" s="68"/>
      <c r="V566" s="69"/>
      <c r="W566" s="69"/>
      <c r="X566" s="69"/>
      <c r="Y566" s="69"/>
      <c r="Z566" s="69" t="str">
        <f t="shared" si="106"/>
        <v/>
      </c>
      <c r="AA566" s="70" t="str">
        <f t="shared" si="107"/>
        <v/>
      </c>
      <c r="AC566" s="71"/>
      <c r="AD566" s="72"/>
      <c r="AE566" s="72"/>
      <c r="AF566" s="72"/>
      <c r="AG566" s="72"/>
      <c r="AH566" s="72" t="str">
        <f t="shared" si="108"/>
        <v/>
      </c>
      <c r="AI566" s="73" t="str">
        <f t="shared" si="109"/>
        <v/>
      </c>
      <c r="AK566" s="68"/>
      <c r="AL566" s="69"/>
      <c r="AM566" s="69"/>
      <c r="AN566" s="69"/>
      <c r="AO566" s="69"/>
      <c r="AP566" s="69" t="str">
        <f t="shared" si="110"/>
        <v/>
      </c>
      <c r="AQ566" s="74" t="str">
        <f t="shared" si="111"/>
        <v/>
      </c>
      <c r="AR566" s="70" t="str">
        <f t="shared" si="112"/>
        <v/>
      </c>
      <c r="AT566" s="68"/>
      <c r="AU566" s="69"/>
      <c r="AV566" s="69"/>
      <c r="AW566" s="69"/>
      <c r="AX566" s="69"/>
      <c r="AY566" s="69" t="str">
        <f t="shared" si="113"/>
        <v/>
      </c>
      <c r="AZ566" s="70" t="str">
        <f t="shared" si="114"/>
        <v/>
      </c>
      <c r="BB566" s="75"/>
      <c r="BC566" s="76"/>
      <c r="BD566" s="76"/>
      <c r="BE566" s="76"/>
      <c r="BF566" s="76"/>
      <c r="BG566" s="76" t="str">
        <f t="shared" si="115"/>
        <v/>
      </c>
      <c r="BH566" s="77" t="str">
        <f t="shared" si="116"/>
        <v/>
      </c>
    </row>
    <row r="567" spans="2:60" ht="15.5" x14ac:dyDescent="0.35">
      <c r="B567" s="46"/>
      <c r="C567" s="91"/>
      <c r="D567" s="85"/>
      <c r="E567" s="85"/>
      <c r="F567" s="85"/>
      <c r="G567" s="91"/>
      <c r="H567" s="91"/>
      <c r="I567" s="91"/>
      <c r="J567" s="96"/>
      <c r="K567" s="92"/>
      <c r="M567" s="50"/>
      <c r="N567" s="51"/>
      <c r="O567" s="51"/>
      <c r="P567" s="51"/>
      <c r="Q567" s="51"/>
      <c r="R567" s="51" t="str">
        <f t="shared" si="104"/>
        <v/>
      </c>
      <c r="S567" s="52" t="str">
        <f t="shared" si="105"/>
        <v/>
      </c>
      <c r="U567" s="50"/>
      <c r="V567" s="51"/>
      <c r="W567" s="51"/>
      <c r="X567" s="51"/>
      <c r="Y567" s="51"/>
      <c r="Z567" s="51" t="str">
        <f t="shared" si="106"/>
        <v/>
      </c>
      <c r="AA567" s="52" t="str">
        <f t="shared" si="107"/>
        <v/>
      </c>
      <c r="AC567" s="56"/>
      <c r="AD567" s="57"/>
      <c r="AE567" s="57"/>
      <c r="AF567" s="57"/>
      <c r="AG567" s="57"/>
      <c r="AH567" s="57" t="str">
        <f t="shared" si="108"/>
        <v/>
      </c>
      <c r="AI567" s="58" t="str">
        <f t="shared" si="109"/>
        <v/>
      </c>
      <c r="AK567" s="50"/>
      <c r="AL567" s="51"/>
      <c r="AM567" s="51"/>
      <c r="AN567" s="51"/>
      <c r="AO567" s="51"/>
      <c r="AP567" s="51" t="str">
        <f t="shared" si="110"/>
        <v/>
      </c>
      <c r="AQ567" s="60" t="str">
        <f t="shared" si="111"/>
        <v/>
      </c>
      <c r="AR567" s="52" t="str">
        <f t="shared" si="112"/>
        <v/>
      </c>
      <c r="AT567" s="50"/>
      <c r="AU567" s="51"/>
      <c r="AV567" s="51"/>
      <c r="AW567" s="51"/>
      <c r="AX567" s="51"/>
      <c r="AY567" s="51" t="str">
        <f t="shared" si="113"/>
        <v/>
      </c>
      <c r="AZ567" s="52" t="str">
        <f t="shared" si="114"/>
        <v/>
      </c>
      <c r="BB567" s="64"/>
      <c r="BC567" s="65"/>
      <c r="BD567" s="65"/>
      <c r="BE567" s="65"/>
      <c r="BF567" s="65"/>
      <c r="BG567" s="65" t="str">
        <f t="shared" si="115"/>
        <v/>
      </c>
      <c r="BH567" s="66" t="str">
        <f t="shared" si="116"/>
        <v/>
      </c>
    </row>
    <row r="568" spans="2:60" ht="15.5" x14ac:dyDescent="0.35">
      <c r="B568" s="67"/>
      <c r="C568" s="89"/>
      <c r="D568" s="84"/>
      <c r="E568" s="84"/>
      <c r="F568" s="84"/>
      <c r="G568" s="89"/>
      <c r="H568" s="89"/>
      <c r="I568" s="89"/>
      <c r="J568" s="95"/>
      <c r="K568" s="90"/>
      <c r="M568" s="68"/>
      <c r="N568" s="69"/>
      <c r="O568" s="69"/>
      <c r="P568" s="69"/>
      <c r="Q568" s="69"/>
      <c r="R568" s="69" t="str">
        <f t="shared" si="104"/>
        <v/>
      </c>
      <c r="S568" s="70" t="str">
        <f t="shared" si="105"/>
        <v/>
      </c>
      <c r="U568" s="68"/>
      <c r="V568" s="69"/>
      <c r="W568" s="69"/>
      <c r="X568" s="69"/>
      <c r="Y568" s="69"/>
      <c r="Z568" s="69" t="str">
        <f t="shared" si="106"/>
        <v/>
      </c>
      <c r="AA568" s="70" t="str">
        <f t="shared" si="107"/>
        <v/>
      </c>
      <c r="AC568" s="71"/>
      <c r="AD568" s="72"/>
      <c r="AE568" s="72"/>
      <c r="AF568" s="72"/>
      <c r="AG568" s="72"/>
      <c r="AH568" s="72" t="str">
        <f t="shared" si="108"/>
        <v/>
      </c>
      <c r="AI568" s="73" t="str">
        <f t="shared" si="109"/>
        <v/>
      </c>
      <c r="AK568" s="68"/>
      <c r="AL568" s="69"/>
      <c r="AM568" s="69"/>
      <c r="AN568" s="69"/>
      <c r="AO568" s="69"/>
      <c r="AP568" s="69" t="str">
        <f t="shared" si="110"/>
        <v/>
      </c>
      <c r="AQ568" s="74" t="str">
        <f t="shared" si="111"/>
        <v/>
      </c>
      <c r="AR568" s="70" t="str">
        <f t="shared" si="112"/>
        <v/>
      </c>
      <c r="AT568" s="68"/>
      <c r="AU568" s="69"/>
      <c r="AV568" s="69"/>
      <c r="AW568" s="69"/>
      <c r="AX568" s="69"/>
      <c r="AY568" s="69" t="str">
        <f t="shared" si="113"/>
        <v/>
      </c>
      <c r="AZ568" s="70" t="str">
        <f t="shared" si="114"/>
        <v/>
      </c>
      <c r="BB568" s="75"/>
      <c r="BC568" s="76"/>
      <c r="BD568" s="76"/>
      <c r="BE568" s="76"/>
      <c r="BF568" s="76"/>
      <c r="BG568" s="76" t="str">
        <f t="shared" si="115"/>
        <v/>
      </c>
      <c r="BH568" s="77" t="str">
        <f t="shared" si="116"/>
        <v/>
      </c>
    </row>
    <row r="569" spans="2:60" ht="15.5" x14ac:dyDescent="0.35">
      <c r="B569" s="46"/>
      <c r="C569" s="91"/>
      <c r="D569" s="85"/>
      <c r="E569" s="85"/>
      <c r="F569" s="85"/>
      <c r="G569" s="91"/>
      <c r="H569" s="91"/>
      <c r="I569" s="91"/>
      <c r="J569" s="96"/>
      <c r="K569" s="92"/>
      <c r="M569" s="50"/>
      <c r="N569" s="51"/>
      <c r="O569" s="51"/>
      <c r="P569" s="51"/>
      <c r="Q569" s="51"/>
      <c r="R569" s="51" t="str">
        <f t="shared" si="104"/>
        <v/>
      </c>
      <c r="S569" s="52" t="str">
        <f t="shared" si="105"/>
        <v/>
      </c>
      <c r="U569" s="50"/>
      <c r="V569" s="51"/>
      <c r="W569" s="51"/>
      <c r="X569" s="51"/>
      <c r="Y569" s="51"/>
      <c r="Z569" s="51" t="str">
        <f t="shared" si="106"/>
        <v/>
      </c>
      <c r="AA569" s="52" t="str">
        <f t="shared" si="107"/>
        <v/>
      </c>
      <c r="AC569" s="56"/>
      <c r="AD569" s="57"/>
      <c r="AE569" s="57"/>
      <c r="AF569" s="57"/>
      <c r="AG569" s="57"/>
      <c r="AH569" s="57" t="str">
        <f t="shared" si="108"/>
        <v/>
      </c>
      <c r="AI569" s="58" t="str">
        <f t="shared" si="109"/>
        <v/>
      </c>
      <c r="AK569" s="50"/>
      <c r="AL569" s="51"/>
      <c r="AM569" s="51"/>
      <c r="AN569" s="51"/>
      <c r="AO569" s="51"/>
      <c r="AP569" s="51" t="str">
        <f t="shared" si="110"/>
        <v/>
      </c>
      <c r="AQ569" s="60" t="str">
        <f t="shared" si="111"/>
        <v/>
      </c>
      <c r="AR569" s="52" t="str">
        <f t="shared" si="112"/>
        <v/>
      </c>
      <c r="AT569" s="50"/>
      <c r="AU569" s="51"/>
      <c r="AV569" s="51"/>
      <c r="AW569" s="51"/>
      <c r="AX569" s="51"/>
      <c r="AY569" s="51" t="str">
        <f t="shared" si="113"/>
        <v/>
      </c>
      <c r="AZ569" s="52" t="str">
        <f t="shared" si="114"/>
        <v/>
      </c>
      <c r="BB569" s="64"/>
      <c r="BC569" s="65"/>
      <c r="BD569" s="65"/>
      <c r="BE569" s="65"/>
      <c r="BF569" s="65"/>
      <c r="BG569" s="65" t="str">
        <f t="shared" si="115"/>
        <v/>
      </c>
      <c r="BH569" s="66" t="str">
        <f t="shared" si="116"/>
        <v/>
      </c>
    </row>
    <row r="570" spans="2:60" ht="15.5" x14ac:dyDescent="0.35">
      <c r="B570" s="67"/>
      <c r="C570" s="89"/>
      <c r="D570" s="84"/>
      <c r="E570" s="84"/>
      <c r="F570" s="84"/>
      <c r="G570" s="89"/>
      <c r="H570" s="89"/>
      <c r="I570" s="89"/>
      <c r="J570" s="95"/>
      <c r="K570" s="90"/>
      <c r="M570" s="68"/>
      <c r="N570" s="69"/>
      <c r="O570" s="69"/>
      <c r="P570" s="69"/>
      <c r="Q570" s="69"/>
      <c r="R570" s="69" t="str">
        <f t="shared" si="104"/>
        <v/>
      </c>
      <c r="S570" s="70" t="str">
        <f t="shared" si="105"/>
        <v/>
      </c>
      <c r="U570" s="68"/>
      <c r="V570" s="69"/>
      <c r="W570" s="69"/>
      <c r="X570" s="69"/>
      <c r="Y570" s="69"/>
      <c r="Z570" s="69" t="str">
        <f t="shared" si="106"/>
        <v/>
      </c>
      <c r="AA570" s="70" t="str">
        <f t="shared" si="107"/>
        <v/>
      </c>
      <c r="AC570" s="71"/>
      <c r="AD570" s="72"/>
      <c r="AE570" s="72"/>
      <c r="AF570" s="72"/>
      <c r="AG570" s="72"/>
      <c r="AH570" s="72" t="str">
        <f t="shared" si="108"/>
        <v/>
      </c>
      <c r="AI570" s="73" t="str">
        <f t="shared" si="109"/>
        <v/>
      </c>
      <c r="AK570" s="68"/>
      <c r="AL570" s="69"/>
      <c r="AM570" s="69"/>
      <c r="AN570" s="69"/>
      <c r="AO570" s="69"/>
      <c r="AP570" s="69" t="str">
        <f t="shared" si="110"/>
        <v/>
      </c>
      <c r="AQ570" s="74" t="str">
        <f t="shared" si="111"/>
        <v/>
      </c>
      <c r="AR570" s="70" t="str">
        <f t="shared" si="112"/>
        <v/>
      </c>
      <c r="AT570" s="68"/>
      <c r="AU570" s="69"/>
      <c r="AV570" s="69"/>
      <c r="AW570" s="69"/>
      <c r="AX570" s="69"/>
      <c r="AY570" s="69" t="str">
        <f t="shared" si="113"/>
        <v/>
      </c>
      <c r="AZ570" s="70" t="str">
        <f t="shared" si="114"/>
        <v/>
      </c>
      <c r="BB570" s="75"/>
      <c r="BC570" s="76"/>
      <c r="BD570" s="76"/>
      <c r="BE570" s="76"/>
      <c r="BF570" s="76"/>
      <c r="BG570" s="76" t="str">
        <f t="shared" si="115"/>
        <v/>
      </c>
      <c r="BH570" s="77" t="str">
        <f t="shared" si="116"/>
        <v/>
      </c>
    </row>
    <row r="571" spans="2:60" ht="15.5" x14ac:dyDescent="0.35">
      <c r="B571" s="46"/>
      <c r="C571" s="91"/>
      <c r="D571" s="85"/>
      <c r="E571" s="85"/>
      <c r="F571" s="85"/>
      <c r="G571" s="91"/>
      <c r="H571" s="91"/>
      <c r="I571" s="91"/>
      <c r="J571" s="96"/>
      <c r="K571" s="92"/>
      <c r="M571" s="50"/>
      <c r="N571" s="51"/>
      <c r="O571" s="51"/>
      <c r="P571" s="51"/>
      <c r="Q571" s="51"/>
      <c r="R571" s="51" t="str">
        <f t="shared" si="104"/>
        <v/>
      </c>
      <c r="S571" s="52" t="str">
        <f t="shared" si="105"/>
        <v/>
      </c>
      <c r="U571" s="50"/>
      <c r="V571" s="51"/>
      <c r="W571" s="51"/>
      <c r="X571" s="51"/>
      <c r="Y571" s="51"/>
      <c r="Z571" s="51" t="str">
        <f t="shared" si="106"/>
        <v/>
      </c>
      <c r="AA571" s="52" t="str">
        <f t="shared" si="107"/>
        <v/>
      </c>
      <c r="AC571" s="56"/>
      <c r="AD571" s="57"/>
      <c r="AE571" s="57"/>
      <c r="AF571" s="57"/>
      <c r="AG571" s="57"/>
      <c r="AH571" s="57" t="str">
        <f t="shared" si="108"/>
        <v/>
      </c>
      <c r="AI571" s="58" t="str">
        <f t="shared" si="109"/>
        <v/>
      </c>
      <c r="AK571" s="50"/>
      <c r="AL571" s="51"/>
      <c r="AM571" s="51"/>
      <c r="AN571" s="51"/>
      <c r="AO571" s="51"/>
      <c r="AP571" s="51" t="str">
        <f t="shared" si="110"/>
        <v/>
      </c>
      <c r="AQ571" s="60" t="str">
        <f t="shared" si="111"/>
        <v/>
      </c>
      <c r="AR571" s="52" t="str">
        <f t="shared" si="112"/>
        <v/>
      </c>
      <c r="AT571" s="50"/>
      <c r="AU571" s="51"/>
      <c r="AV571" s="51"/>
      <c r="AW571" s="51"/>
      <c r="AX571" s="51"/>
      <c r="AY571" s="51" t="str">
        <f t="shared" si="113"/>
        <v/>
      </c>
      <c r="AZ571" s="52" t="str">
        <f t="shared" si="114"/>
        <v/>
      </c>
      <c r="BB571" s="64"/>
      <c r="BC571" s="65"/>
      <c r="BD571" s="65"/>
      <c r="BE571" s="65"/>
      <c r="BF571" s="65"/>
      <c r="BG571" s="65" t="str">
        <f t="shared" si="115"/>
        <v/>
      </c>
      <c r="BH571" s="66" t="str">
        <f t="shared" si="116"/>
        <v/>
      </c>
    </row>
    <row r="572" spans="2:60" ht="15.5" x14ac:dyDescent="0.35">
      <c r="B572" s="67"/>
      <c r="C572" s="89"/>
      <c r="D572" s="84"/>
      <c r="E572" s="84"/>
      <c r="F572" s="84"/>
      <c r="G572" s="89"/>
      <c r="H572" s="89"/>
      <c r="I572" s="89"/>
      <c r="J572" s="95"/>
      <c r="K572" s="90"/>
      <c r="M572" s="68"/>
      <c r="N572" s="69"/>
      <c r="O572" s="69"/>
      <c r="P572" s="69"/>
      <c r="Q572" s="69"/>
      <c r="R572" s="69" t="str">
        <f t="shared" si="104"/>
        <v/>
      </c>
      <c r="S572" s="70" t="str">
        <f t="shared" si="105"/>
        <v/>
      </c>
      <c r="U572" s="68"/>
      <c r="V572" s="69"/>
      <c r="W572" s="69"/>
      <c r="X572" s="69"/>
      <c r="Y572" s="69"/>
      <c r="Z572" s="69" t="str">
        <f t="shared" si="106"/>
        <v/>
      </c>
      <c r="AA572" s="70" t="str">
        <f t="shared" si="107"/>
        <v/>
      </c>
      <c r="AC572" s="71"/>
      <c r="AD572" s="72"/>
      <c r="AE572" s="72"/>
      <c r="AF572" s="72"/>
      <c r="AG572" s="72"/>
      <c r="AH572" s="72" t="str">
        <f t="shared" si="108"/>
        <v/>
      </c>
      <c r="AI572" s="73" t="str">
        <f t="shared" si="109"/>
        <v/>
      </c>
      <c r="AK572" s="68"/>
      <c r="AL572" s="69"/>
      <c r="AM572" s="69"/>
      <c r="AN572" s="69"/>
      <c r="AO572" s="69"/>
      <c r="AP572" s="69" t="str">
        <f t="shared" si="110"/>
        <v/>
      </c>
      <c r="AQ572" s="74" t="str">
        <f t="shared" si="111"/>
        <v/>
      </c>
      <c r="AR572" s="70" t="str">
        <f t="shared" si="112"/>
        <v/>
      </c>
      <c r="AT572" s="68"/>
      <c r="AU572" s="69"/>
      <c r="AV572" s="69"/>
      <c r="AW572" s="69"/>
      <c r="AX572" s="69"/>
      <c r="AY572" s="69" t="str">
        <f t="shared" si="113"/>
        <v/>
      </c>
      <c r="AZ572" s="70" t="str">
        <f t="shared" si="114"/>
        <v/>
      </c>
      <c r="BB572" s="75"/>
      <c r="BC572" s="76"/>
      <c r="BD572" s="76"/>
      <c r="BE572" s="76"/>
      <c r="BF572" s="76"/>
      <c r="BG572" s="76" t="str">
        <f t="shared" si="115"/>
        <v/>
      </c>
      <c r="BH572" s="77" t="str">
        <f t="shared" si="116"/>
        <v/>
      </c>
    </row>
    <row r="573" spans="2:60" ht="15.5" x14ac:dyDescent="0.35">
      <c r="B573" s="46"/>
      <c r="C573" s="91"/>
      <c r="D573" s="85"/>
      <c r="E573" s="85"/>
      <c r="F573" s="85"/>
      <c r="G573" s="91"/>
      <c r="H573" s="91"/>
      <c r="I573" s="91"/>
      <c r="J573" s="96"/>
      <c r="K573" s="92"/>
      <c r="M573" s="50"/>
      <c r="N573" s="51"/>
      <c r="O573" s="51"/>
      <c r="P573" s="51"/>
      <c r="Q573" s="51"/>
      <c r="R573" s="51" t="str">
        <f t="shared" si="104"/>
        <v/>
      </c>
      <c r="S573" s="52" t="str">
        <f t="shared" si="105"/>
        <v/>
      </c>
      <c r="U573" s="50"/>
      <c r="V573" s="51"/>
      <c r="W573" s="51"/>
      <c r="X573" s="51"/>
      <c r="Y573" s="51"/>
      <c r="Z573" s="51" t="str">
        <f t="shared" si="106"/>
        <v/>
      </c>
      <c r="AA573" s="52" t="str">
        <f t="shared" si="107"/>
        <v/>
      </c>
      <c r="AC573" s="56"/>
      <c r="AD573" s="57"/>
      <c r="AE573" s="57"/>
      <c r="AF573" s="57"/>
      <c r="AG573" s="57"/>
      <c r="AH573" s="57" t="str">
        <f t="shared" si="108"/>
        <v/>
      </c>
      <c r="AI573" s="58" t="str">
        <f t="shared" si="109"/>
        <v/>
      </c>
      <c r="AK573" s="50"/>
      <c r="AL573" s="51"/>
      <c r="AM573" s="51"/>
      <c r="AN573" s="51"/>
      <c r="AO573" s="51"/>
      <c r="AP573" s="51" t="str">
        <f t="shared" si="110"/>
        <v/>
      </c>
      <c r="AQ573" s="60" t="str">
        <f t="shared" si="111"/>
        <v/>
      </c>
      <c r="AR573" s="52" t="str">
        <f t="shared" si="112"/>
        <v/>
      </c>
      <c r="AT573" s="50"/>
      <c r="AU573" s="51"/>
      <c r="AV573" s="51"/>
      <c r="AW573" s="51"/>
      <c r="AX573" s="51"/>
      <c r="AY573" s="51" t="str">
        <f t="shared" si="113"/>
        <v/>
      </c>
      <c r="AZ573" s="52" t="str">
        <f t="shared" si="114"/>
        <v/>
      </c>
      <c r="BB573" s="64"/>
      <c r="BC573" s="65"/>
      <c r="BD573" s="65"/>
      <c r="BE573" s="65"/>
      <c r="BF573" s="65"/>
      <c r="BG573" s="65" t="str">
        <f t="shared" si="115"/>
        <v/>
      </c>
      <c r="BH573" s="66" t="str">
        <f t="shared" si="116"/>
        <v/>
      </c>
    </row>
    <row r="574" spans="2:60" ht="15.5" x14ac:dyDescent="0.35">
      <c r="B574" s="67"/>
      <c r="C574" s="89"/>
      <c r="D574" s="84"/>
      <c r="E574" s="84"/>
      <c r="F574" s="84"/>
      <c r="G574" s="89"/>
      <c r="H574" s="89"/>
      <c r="I574" s="89"/>
      <c r="J574" s="95"/>
      <c r="K574" s="90"/>
      <c r="M574" s="68"/>
      <c r="N574" s="69"/>
      <c r="O574" s="69"/>
      <c r="P574" s="69"/>
      <c r="Q574" s="69"/>
      <c r="R574" s="69" t="str">
        <f t="shared" si="104"/>
        <v/>
      </c>
      <c r="S574" s="70" t="str">
        <f t="shared" si="105"/>
        <v/>
      </c>
      <c r="U574" s="68"/>
      <c r="V574" s="69"/>
      <c r="W574" s="69"/>
      <c r="X574" s="69"/>
      <c r="Y574" s="69"/>
      <c r="Z574" s="69" t="str">
        <f t="shared" si="106"/>
        <v/>
      </c>
      <c r="AA574" s="70" t="str">
        <f t="shared" si="107"/>
        <v/>
      </c>
      <c r="AC574" s="71"/>
      <c r="AD574" s="72"/>
      <c r="AE574" s="72"/>
      <c r="AF574" s="72"/>
      <c r="AG574" s="72"/>
      <c r="AH574" s="72" t="str">
        <f t="shared" si="108"/>
        <v/>
      </c>
      <c r="AI574" s="73" t="str">
        <f t="shared" si="109"/>
        <v/>
      </c>
      <c r="AK574" s="68"/>
      <c r="AL574" s="69"/>
      <c r="AM574" s="69"/>
      <c r="AN574" s="69"/>
      <c r="AO574" s="69"/>
      <c r="AP574" s="69" t="str">
        <f t="shared" si="110"/>
        <v/>
      </c>
      <c r="AQ574" s="74" t="str">
        <f t="shared" si="111"/>
        <v/>
      </c>
      <c r="AR574" s="70" t="str">
        <f t="shared" si="112"/>
        <v/>
      </c>
      <c r="AT574" s="68"/>
      <c r="AU574" s="69"/>
      <c r="AV574" s="69"/>
      <c r="AW574" s="69"/>
      <c r="AX574" s="69"/>
      <c r="AY574" s="69" t="str">
        <f t="shared" si="113"/>
        <v/>
      </c>
      <c r="AZ574" s="70" t="str">
        <f t="shared" si="114"/>
        <v/>
      </c>
      <c r="BB574" s="75"/>
      <c r="BC574" s="76"/>
      <c r="BD574" s="76"/>
      <c r="BE574" s="76"/>
      <c r="BF574" s="76"/>
      <c r="BG574" s="76" t="str">
        <f t="shared" si="115"/>
        <v/>
      </c>
      <c r="BH574" s="77" t="str">
        <f t="shared" si="116"/>
        <v/>
      </c>
    </row>
    <row r="575" spans="2:60" ht="15.5" x14ac:dyDescent="0.35">
      <c r="B575" s="46"/>
      <c r="C575" s="91"/>
      <c r="D575" s="85"/>
      <c r="E575" s="85"/>
      <c r="F575" s="85"/>
      <c r="G575" s="91"/>
      <c r="H575" s="91"/>
      <c r="I575" s="91"/>
      <c r="J575" s="96"/>
      <c r="K575" s="92"/>
      <c r="M575" s="50"/>
      <c r="N575" s="51"/>
      <c r="O575" s="51"/>
      <c r="P575" s="51"/>
      <c r="Q575" s="51"/>
      <c r="R575" s="51" t="str">
        <f t="shared" si="104"/>
        <v/>
      </c>
      <c r="S575" s="52" t="str">
        <f t="shared" si="105"/>
        <v/>
      </c>
      <c r="U575" s="50"/>
      <c r="V575" s="51"/>
      <c r="W575" s="51"/>
      <c r="X575" s="51"/>
      <c r="Y575" s="51"/>
      <c r="Z575" s="51" t="str">
        <f t="shared" si="106"/>
        <v/>
      </c>
      <c r="AA575" s="52" t="str">
        <f t="shared" si="107"/>
        <v/>
      </c>
      <c r="AC575" s="56"/>
      <c r="AD575" s="57"/>
      <c r="AE575" s="57"/>
      <c r="AF575" s="57"/>
      <c r="AG575" s="57"/>
      <c r="AH575" s="57" t="str">
        <f t="shared" si="108"/>
        <v/>
      </c>
      <c r="AI575" s="58" t="str">
        <f t="shared" si="109"/>
        <v/>
      </c>
      <c r="AK575" s="50"/>
      <c r="AL575" s="51"/>
      <c r="AM575" s="51"/>
      <c r="AN575" s="51"/>
      <c r="AO575" s="51"/>
      <c r="AP575" s="51" t="str">
        <f t="shared" si="110"/>
        <v/>
      </c>
      <c r="AQ575" s="60" t="str">
        <f t="shared" si="111"/>
        <v/>
      </c>
      <c r="AR575" s="52" t="str">
        <f t="shared" si="112"/>
        <v/>
      </c>
      <c r="AT575" s="50"/>
      <c r="AU575" s="51"/>
      <c r="AV575" s="51"/>
      <c r="AW575" s="51"/>
      <c r="AX575" s="51"/>
      <c r="AY575" s="51" t="str">
        <f t="shared" si="113"/>
        <v/>
      </c>
      <c r="AZ575" s="52" t="str">
        <f t="shared" si="114"/>
        <v/>
      </c>
      <c r="BB575" s="64"/>
      <c r="BC575" s="65"/>
      <c r="BD575" s="65"/>
      <c r="BE575" s="65"/>
      <c r="BF575" s="65"/>
      <c r="BG575" s="65" t="str">
        <f t="shared" si="115"/>
        <v/>
      </c>
      <c r="BH575" s="66" t="str">
        <f t="shared" si="116"/>
        <v/>
      </c>
    </row>
    <row r="576" spans="2:60" ht="15.5" x14ac:dyDescent="0.35">
      <c r="B576" s="67"/>
      <c r="C576" s="89"/>
      <c r="D576" s="84"/>
      <c r="E576" s="84"/>
      <c r="F576" s="84"/>
      <c r="G576" s="89"/>
      <c r="H576" s="89"/>
      <c r="I576" s="89"/>
      <c r="J576" s="95"/>
      <c r="K576" s="90"/>
      <c r="M576" s="68"/>
      <c r="N576" s="69"/>
      <c r="O576" s="69"/>
      <c r="P576" s="69"/>
      <c r="Q576" s="69"/>
      <c r="R576" s="69" t="str">
        <f t="shared" si="104"/>
        <v/>
      </c>
      <c r="S576" s="70" t="str">
        <f t="shared" si="105"/>
        <v/>
      </c>
      <c r="U576" s="68"/>
      <c r="V576" s="69"/>
      <c r="W576" s="69"/>
      <c r="X576" s="69"/>
      <c r="Y576" s="69"/>
      <c r="Z576" s="69" t="str">
        <f t="shared" si="106"/>
        <v/>
      </c>
      <c r="AA576" s="70" t="str">
        <f t="shared" si="107"/>
        <v/>
      </c>
      <c r="AC576" s="71"/>
      <c r="AD576" s="72"/>
      <c r="AE576" s="72"/>
      <c r="AF576" s="72"/>
      <c r="AG576" s="72"/>
      <c r="AH576" s="72" t="str">
        <f t="shared" si="108"/>
        <v/>
      </c>
      <c r="AI576" s="73" t="str">
        <f t="shared" si="109"/>
        <v/>
      </c>
      <c r="AK576" s="68"/>
      <c r="AL576" s="69"/>
      <c r="AM576" s="69"/>
      <c r="AN576" s="69"/>
      <c r="AO576" s="69"/>
      <c r="AP576" s="69" t="str">
        <f t="shared" si="110"/>
        <v/>
      </c>
      <c r="AQ576" s="74" t="str">
        <f t="shared" si="111"/>
        <v/>
      </c>
      <c r="AR576" s="70" t="str">
        <f t="shared" si="112"/>
        <v/>
      </c>
      <c r="AT576" s="68"/>
      <c r="AU576" s="69"/>
      <c r="AV576" s="69"/>
      <c r="AW576" s="69"/>
      <c r="AX576" s="69"/>
      <c r="AY576" s="69" t="str">
        <f t="shared" si="113"/>
        <v/>
      </c>
      <c r="AZ576" s="70" t="str">
        <f t="shared" si="114"/>
        <v/>
      </c>
      <c r="BB576" s="75"/>
      <c r="BC576" s="76"/>
      <c r="BD576" s="76"/>
      <c r="BE576" s="76"/>
      <c r="BF576" s="76"/>
      <c r="BG576" s="76" t="str">
        <f t="shared" si="115"/>
        <v/>
      </c>
      <c r="BH576" s="77" t="str">
        <f t="shared" si="116"/>
        <v/>
      </c>
    </row>
    <row r="577" spans="2:60" ht="15.5" x14ac:dyDescent="0.35">
      <c r="B577" s="46"/>
      <c r="C577" s="91"/>
      <c r="D577" s="85"/>
      <c r="E577" s="85"/>
      <c r="F577" s="85"/>
      <c r="G577" s="91"/>
      <c r="H577" s="91"/>
      <c r="I577" s="91"/>
      <c r="J577" s="96"/>
      <c r="K577" s="92"/>
      <c r="M577" s="50"/>
      <c r="N577" s="51"/>
      <c r="O577" s="51"/>
      <c r="P577" s="51"/>
      <c r="Q577" s="51"/>
      <c r="R577" s="51" t="str">
        <f t="shared" si="104"/>
        <v/>
      </c>
      <c r="S577" s="52" t="str">
        <f t="shared" si="105"/>
        <v/>
      </c>
      <c r="U577" s="50"/>
      <c r="V577" s="51"/>
      <c r="W577" s="51"/>
      <c r="X577" s="51"/>
      <c r="Y577" s="51"/>
      <c r="Z577" s="51" t="str">
        <f t="shared" si="106"/>
        <v/>
      </c>
      <c r="AA577" s="52" t="str">
        <f t="shared" si="107"/>
        <v/>
      </c>
      <c r="AC577" s="56"/>
      <c r="AD577" s="57"/>
      <c r="AE577" s="57"/>
      <c r="AF577" s="57"/>
      <c r="AG577" s="57"/>
      <c r="AH577" s="57" t="str">
        <f t="shared" si="108"/>
        <v/>
      </c>
      <c r="AI577" s="58" t="str">
        <f t="shared" si="109"/>
        <v/>
      </c>
      <c r="AK577" s="50"/>
      <c r="AL577" s="51"/>
      <c r="AM577" s="51"/>
      <c r="AN577" s="51"/>
      <c r="AO577" s="51"/>
      <c r="AP577" s="51" t="str">
        <f t="shared" si="110"/>
        <v/>
      </c>
      <c r="AQ577" s="60" t="str">
        <f t="shared" si="111"/>
        <v/>
      </c>
      <c r="AR577" s="52" t="str">
        <f t="shared" si="112"/>
        <v/>
      </c>
      <c r="AT577" s="50"/>
      <c r="AU577" s="51"/>
      <c r="AV577" s="51"/>
      <c r="AW577" s="51"/>
      <c r="AX577" s="51"/>
      <c r="AY577" s="51" t="str">
        <f t="shared" si="113"/>
        <v/>
      </c>
      <c r="AZ577" s="52" t="str">
        <f t="shared" si="114"/>
        <v/>
      </c>
      <c r="BB577" s="64"/>
      <c r="BC577" s="65"/>
      <c r="BD577" s="65"/>
      <c r="BE577" s="65"/>
      <c r="BF577" s="65"/>
      <c r="BG577" s="65" t="str">
        <f t="shared" si="115"/>
        <v/>
      </c>
      <c r="BH577" s="66" t="str">
        <f t="shared" si="116"/>
        <v/>
      </c>
    </row>
    <row r="578" spans="2:60" ht="15.5" x14ac:dyDescent="0.35">
      <c r="B578" s="67"/>
      <c r="C578" s="89"/>
      <c r="D578" s="84"/>
      <c r="E578" s="84"/>
      <c r="F578" s="84"/>
      <c r="G578" s="89"/>
      <c r="H578" s="89"/>
      <c r="I578" s="89"/>
      <c r="J578" s="95"/>
      <c r="K578" s="90"/>
      <c r="M578" s="68"/>
      <c r="N578" s="69"/>
      <c r="O578" s="69"/>
      <c r="P578" s="69"/>
      <c r="Q578" s="69"/>
      <c r="R578" s="69" t="str">
        <f t="shared" si="104"/>
        <v/>
      </c>
      <c r="S578" s="70" t="str">
        <f t="shared" si="105"/>
        <v/>
      </c>
      <c r="U578" s="68"/>
      <c r="V578" s="69"/>
      <c r="W578" s="69"/>
      <c r="X578" s="69"/>
      <c r="Y578" s="69"/>
      <c r="Z578" s="69" t="str">
        <f t="shared" si="106"/>
        <v/>
      </c>
      <c r="AA578" s="70" t="str">
        <f t="shared" si="107"/>
        <v/>
      </c>
      <c r="AC578" s="71"/>
      <c r="AD578" s="72"/>
      <c r="AE578" s="72"/>
      <c r="AF578" s="72"/>
      <c r="AG578" s="72"/>
      <c r="AH578" s="72" t="str">
        <f t="shared" si="108"/>
        <v/>
      </c>
      <c r="AI578" s="73" t="str">
        <f t="shared" si="109"/>
        <v/>
      </c>
      <c r="AK578" s="68"/>
      <c r="AL578" s="69"/>
      <c r="AM578" s="69"/>
      <c r="AN578" s="69"/>
      <c r="AO578" s="69"/>
      <c r="AP578" s="69" t="str">
        <f t="shared" si="110"/>
        <v/>
      </c>
      <c r="AQ578" s="74" t="str">
        <f t="shared" si="111"/>
        <v/>
      </c>
      <c r="AR578" s="70" t="str">
        <f t="shared" si="112"/>
        <v/>
      </c>
      <c r="AT578" s="68"/>
      <c r="AU578" s="69"/>
      <c r="AV578" s="69"/>
      <c r="AW578" s="69"/>
      <c r="AX578" s="69"/>
      <c r="AY578" s="69" t="str">
        <f t="shared" si="113"/>
        <v/>
      </c>
      <c r="AZ578" s="70" t="str">
        <f t="shared" si="114"/>
        <v/>
      </c>
      <c r="BB578" s="75"/>
      <c r="BC578" s="76"/>
      <c r="BD578" s="76"/>
      <c r="BE578" s="76"/>
      <c r="BF578" s="76"/>
      <c r="BG578" s="76" t="str">
        <f t="shared" si="115"/>
        <v/>
      </c>
      <c r="BH578" s="77" t="str">
        <f t="shared" si="116"/>
        <v/>
      </c>
    </row>
    <row r="579" spans="2:60" ht="15.5" x14ac:dyDescent="0.35">
      <c r="B579" s="46"/>
      <c r="C579" s="91"/>
      <c r="D579" s="85"/>
      <c r="E579" s="85"/>
      <c r="F579" s="85"/>
      <c r="G579" s="91"/>
      <c r="H579" s="91"/>
      <c r="I579" s="91"/>
      <c r="J579" s="96"/>
      <c r="K579" s="92"/>
      <c r="M579" s="50"/>
      <c r="N579" s="51"/>
      <c r="O579" s="51"/>
      <c r="P579" s="51"/>
      <c r="Q579" s="51"/>
      <c r="R579" s="51" t="str">
        <f t="shared" si="104"/>
        <v/>
      </c>
      <c r="S579" s="52" t="str">
        <f t="shared" si="105"/>
        <v/>
      </c>
      <c r="U579" s="50"/>
      <c r="V579" s="51"/>
      <c r="W579" s="51"/>
      <c r="X579" s="51"/>
      <c r="Y579" s="51"/>
      <c r="Z579" s="51" t="str">
        <f t="shared" si="106"/>
        <v/>
      </c>
      <c r="AA579" s="52" t="str">
        <f t="shared" si="107"/>
        <v/>
      </c>
      <c r="AC579" s="56"/>
      <c r="AD579" s="57"/>
      <c r="AE579" s="57"/>
      <c r="AF579" s="57"/>
      <c r="AG579" s="57"/>
      <c r="AH579" s="57" t="str">
        <f t="shared" si="108"/>
        <v/>
      </c>
      <c r="AI579" s="58" t="str">
        <f t="shared" si="109"/>
        <v/>
      </c>
      <c r="AK579" s="50"/>
      <c r="AL579" s="51"/>
      <c r="AM579" s="51"/>
      <c r="AN579" s="51"/>
      <c r="AO579" s="51"/>
      <c r="AP579" s="51" t="str">
        <f t="shared" si="110"/>
        <v/>
      </c>
      <c r="AQ579" s="60" t="str">
        <f t="shared" si="111"/>
        <v/>
      </c>
      <c r="AR579" s="52" t="str">
        <f t="shared" si="112"/>
        <v/>
      </c>
      <c r="AT579" s="50"/>
      <c r="AU579" s="51"/>
      <c r="AV579" s="51"/>
      <c r="AW579" s="51"/>
      <c r="AX579" s="51"/>
      <c r="AY579" s="51" t="str">
        <f t="shared" si="113"/>
        <v/>
      </c>
      <c r="AZ579" s="52" t="str">
        <f t="shared" si="114"/>
        <v/>
      </c>
      <c r="BB579" s="64"/>
      <c r="BC579" s="65"/>
      <c r="BD579" s="65"/>
      <c r="BE579" s="65"/>
      <c r="BF579" s="65"/>
      <c r="BG579" s="65" t="str">
        <f t="shared" si="115"/>
        <v/>
      </c>
      <c r="BH579" s="66" t="str">
        <f t="shared" si="116"/>
        <v/>
      </c>
    </row>
    <row r="580" spans="2:60" ht="15.5" x14ac:dyDescent="0.35">
      <c r="B580" s="67"/>
      <c r="C580" s="89"/>
      <c r="D580" s="84"/>
      <c r="E580" s="84"/>
      <c r="F580" s="84"/>
      <c r="G580" s="89"/>
      <c r="H580" s="89"/>
      <c r="I580" s="89"/>
      <c r="J580" s="95"/>
      <c r="K580" s="90"/>
      <c r="M580" s="68"/>
      <c r="N580" s="69"/>
      <c r="O580" s="69"/>
      <c r="P580" s="69"/>
      <c r="Q580" s="69"/>
      <c r="R580" s="69" t="str">
        <f t="shared" si="104"/>
        <v/>
      </c>
      <c r="S580" s="70" t="str">
        <f t="shared" si="105"/>
        <v/>
      </c>
      <c r="U580" s="68"/>
      <c r="V580" s="69"/>
      <c r="W580" s="69"/>
      <c r="X580" s="69"/>
      <c r="Y580" s="69"/>
      <c r="Z580" s="69" t="str">
        <f t="shared" si="106"/>
        <v/>
      </c>
      <c r="AA580" s="70" t="str">
        <f t="shared" si="107"/>
        <v/>
      </c>
      <c r="AC580" s="71"/>
      <c r="AD580" s="72"/>
      <c r="AE580" s="72"/>
      <c r="AF580" s="72"/>
      <c r="AG580" s="72"/>
      <c r="AH580" s="72" t="str">
        <f t="shared" si="108"/>
        <v/>
      </c>
      <c r="AI580" s="73" t="str">
        <f t="shared" si="109"/>
        <v/>
      </c>
      <c r="AK580" s="68"/>
      <c r="AL580" s="69"/>
      <c r="AM580" s="69"/>
      <c r="AN580" s="69"/>
      <c r="AO580" s="69"/>
      <c r="AP580" s="69" t="str">
        <f t="shared" si="110"/>
        <v/>
      </c>
      <c r="AQ580" s="74" t="str">
        <f t="shared" si="111"/>
        <v/>
      </c>
      <c r="AR580" s="70" t="str">
        <f t="shared" si="112"/>
        <v/>
      </c>
      <c r="AT580" s="68"/>
      <c r="AU580" s="69"/>
      <c r="AV580" s="69"/>
      <c r="AW580" s="69"/>
      <c r="AX580" s="69"/>
      <c r="AY580" s="69" t="str">
        <f t="shared" si="113"/>
        <v/>
      </c>
      <c r="AZ580" s="70" t="str">
        <f t="shared" si="114"/>
        <v/>
      </c>
      <c r="BB580" s="75"/>
      <c r="BC580" s="76"/>
      <c r="BD580" s="76"/>
      <c r="BE580" s="76"/>
      <c r="BF580" s="76"/>
      <c r="BG580" s="76" t="str">
        <f t="shared" si="115"/>
        <v/>
      </c>
      <c r="BH580" s="77" t="str">
        <f t="shared" si="116"/>
        <v/>
      </c>
    </row>
    <row r="581" spans="2:60" ht="15.5" x14ac:dyDescent="0.35">
      <c r="B581" s="46"/>
      <c r="C581" s="91"/>
      <c r="D581" s="85"/>
      <c r="E581" s="85"/>
      <c r="F581" s="85"/>
      <c r="G581" s="91"/>
      <c r="H581" s="91"/>
      <c r="I581" s="91"/>
      <c r="J581" s="96"/>
      <c r="K581" s="92"/>
      <c r="M581" s="50"/>
      <c r="N581" s="51"/>
      <c r="O581" s="51"/>
      <c r="P581" s="51"/>
      <c r="Q581" s="51"/>
      <c r="R581" s="51" t="str">
        <f t="shared" si="104"/>
        <v/>
      </c>
      <c r="S581" s="52" t="str">
        <f t="shared" si="105"/>
        <v/>
      </c>
      <c r="U581" s="50"/>
      <c r="V581" s="51"/>
      <c r="W581" s="51"/>
      <c r="X581" s="51"/>
      <c r="Y581" s="51"/>
      <c r="Z581" s="51" t="str">
        <f t="shared" si="106"/>
        <v/>
      </c>
      <c r="AA581" s="52" t="str">
        <f t="shared" si="107"/>
        <v/>
      </c>
      <c r="AC581" s="56"/>
      <c r="AD581" s="57"/>
      <c r="AE581" s="57"/>
      <c r="AF581" s="57"/>
      <c r="AG581" s="57"/>
      <c r="AH581" s="57" t="str">
        <f t="shared" si="108"/>
        <v/>
      </c>
      <c r="AI581" s="58" t="str">
        <f t="shared" si="109"/>
        <v/>
      </c>
      <c r="AK581" s="50"/>
      <c r="AL581" s="51"/>
      <c r="AM581" s="51"/>
      <c r="AN581" s="51"/>
      <c r="AO581" s="51"/>
      <c r="AP581" s="51" t="str">
        <f t="shared" si="110"/>
        <v/>
      </c>
      <c r="AQ581" s="60" t="str">
        <f t="shared" si="111"/>
        <v/>
      </c>
      <c r="AR581" s="52" t="str">
        <f t="shared" si="112"/>
        <v/>
      </c>
      <c r="AT581" s="50"/>
      <c r="AU581" s="51"/>
      <c r="AV581" s="51"/>
      <c r="AW581" s="51"/>
      <c r="AX581" s="51"/>
      <c r="AY581" s="51" t="str">
        <f t="shared" si="113"/>
        <v/>
      </c>
      <c r="AZ581" s="52" t="str">
        <f t="shared" si="114"/>
        <v/>
      </c>
      <c r="BB581" s="64"/>
      <c r="BC581" s="65"/>
      <c r="BD581" s="65"/>
      <c r="BE581" s="65"/>
      <c r="BF581" s="65"/>
      <c r="BG581" s="65" t="str">
        <f t="shared" si="115"/>
        <v/>
      </c>
      <c r="BH581" s="66" t="str">
        <f t="shared" si="116"/>
        <v/>
      </c>
    </row>
    <row r="582" spans="2:60" ht="15.5" x14ac:dyDescent="0.35">
      <c r="B582" s="67"/>
      <c r="C582" s="89"/>
      <c r="D582" s="84"/>
      <c r="E582" s="84"/>
      <c r="F582" s="84"/>
      <c r="G582" s="89"/>
      <c r="H582" s="89"/>
      <c r="I582" s="89"/>
      <c r="J582" s="95"/>
      <c r="K582" s="90"/>
      <c r="M582" s="68"/>
      <c r="N582" s="69"/>
      <c r="O582" s="69"/>
      <c r="P582" s="69"/>
      <c r="Q582" s="69"/>
      <c r="R582" s="69" t="str">
        <f t="shared" si="104"/>
        <v/>
      </c>
      <c r="S582" s="70" t="str">
        <f t="shared" si="105"/>
        <v/>
      </c>
      <c r="U582" s="68"/>
      <c r="V582" s="69"/>
      <c r="W582" s="69"/>
      <c r="X582" s="69"/>
      <c r="Y582" s="69"/>
      <c r="Z582" s="69" t="str">
        <f t="shared" si="106"/>
        <v/>
      </c>
      <c r="AA582" s="70" t="str">
        <f t="shared" si="107"/>
        <v/>
      </c>
      <c r="AC582" s="71"/>
      <c r="AD582" s="72"/>
      <c r="AE582" s="72"/>
      <c r="AF582" s="72"/>
      <c r="AG582" s="72"/>
      <c r="AH582" s="72" t="str">
        <f t="shared" si="108"/>
        <v/>
      </c>
      <c r="AI582" s="73" t="str">
        <f t="shared" si="109"/>
        <v/>
      </c>
      <c r="AK582" s="68"/>
      <c r="AL582" s="69"/>
      <c r="AM582" s="69"/>
      <c r="AN582" s="69"/>
      <c r="AO582" s="69"/>
      <c r="AP582" s="69" t="str">
        <f t="shared" si="110"/>
        <v/>
      </c>
      <c r="AQ582" s="74" t="str">
        <f t="shared" si="111"/>
        <v/>
      </c>
      <c r="AR582" s="70" t="str">
        <f t="shared" si="112"/>
        <v/>
      </c>
      <c r="AT582" s="68"/>
      <c r="AU582" s="69"/>
      <c r="AV582" s="69"/>
      <c r="AW582" s="69"/>
      <c r="AX582" s="69"/>
      <c r="AY582" s="69" t="str">
        <f t="shared" si="113"/>
        <v/>
      </c>
      <c r="AZ582" s="70" t="str">
        <f t="shared" si="114"/>
        <v/>
      </c>
      <c r="BB582" s="75"/>
      <c r="BC582" s="76"/>
      <c r="BD582" s="76"/>
      <c r="BE582" s="76"/>
      <c r="BF582" s="76"/>
      <c r="BG582" s="76" t="str">
        <f t="shared" si="115"/>
        <v/>
      </c>
      <c r="BH582" s="77" t="str">
        <f t="shared" si="116"/>
        <v/>
      </c>
    </row>
    <row r="583" spans="2:60" ht="15.5" x14ac:dyDescent="0.35">
      <c r="B583" s="46"/>
      <c r="C583" s="91"/>
      <c r="D583" s="85"/>
      <c r="E583" s="85"/>
      <c r="F583" s="85"/>
      <c r="G583" s="91"/>
      <c r="H583" s="91"/>
      <c r="I583" s="91"/>
      <c r="J583" s="96"/>
      <c r="K583" s="92"/>
      <c r="M583" s="50"/>
      <c r="N583" s="51"/>
      <c r="O583" s="51"/>
      <c r="P583" s="51"/>
      <c r="Q583" s="51"/>
      <c r="R583" s="51" t="str">
        <f t="shared" si="104"/>
        <v/>
      </c>
      <c r="S583" s="52" t="str">
        <f t="shared" si="105"/>
        <v/>
      </c>
      <c r="U583" s="50"/>
      <c r="V583" s="51"/>
      <c r="W583" s="51"/>
      <c r="X583" s="51"/>
      <c r="Y583" s="51"/>
      <c r="Z583" s="51" t="str">
        <f t="shared" si="106"/>
        <v/>
      </c>
      <c r="AA583" s="52" t="str">
        <f t="shared" si="107"/>
        <v/>
      </c>
      <c r="AC583" s="56"/>
      <c r="AD583" s="57"/>
      <c r="AE583" s="57"/>
      <c r="AF583" s="57"/>
      <c r="AG583" s="57"/>
      <c r="AH583" s="57" t="str">
        <f t="shared" si="108"/>
        <v/>
      </c>
      <c r="AI583" s="58" t="str">
        <f t="shared" si="109"/>
        <v/>
      </c>
      <c r="AK583" s="50"/>
      <c r="AL583" s="51"/>
      <c r="AM583" s="51"/>
      <c r="AN583" s="51"/>
      <c r="AO583" s="51"/>
      <c r="AP583" s="51" t="str">
        <f t="shared" si="110"/>
        <v/>
      </c>
      <c r="AQ583" s="60" t="str">
        <f t="shared" si="111"/>
        <v/>
      </c>
      <c r="AR583" s="52" t="str">
        <f t="shared" si="112"/>
        <v/>
      </c>
      <c r="AT583" s="50"/>
      <c r="AU583" s="51"/>
      <c r="AV583" s="51"/>
      <c r="AW583" s="51"/>
      <c r="AX583" s="51"/>
      <c r="AY583" s="51" t="str">
        <f t="shared" si="113"/>
        <v/>
      </c>
      <c r="AZ583" s="52" t="str">
        <f t="shared" si="114"/>
        <v/>
      </c>
      <c r="BB583" s="64"/>
      <c r="BC583" s="65"/>
      <c r="BD583" s="65"/>
      <c r="BE583" s="65"/>
      <c r="BF583" s="65"/>
      <c r="BG583" s="65" t="str">
        <f t="shared" si="115"/>
        <v/>
      </c>
      <c r="BH583" s="66" t="str">
        <f t="shared" si="116"/>
        <v/>
      </c>
    </row>
    <row r="584" spans="2:60" ht="15.5" x14ac:dyDescent="0.35">
      <c r="B584" s="67"/>
      <c r="C584" s="89"/>
      <c r="D584" s="84"/>
      <c r="E584" s="84"/>
      <c r="F584" s="84"/>
      <c r="G584" s="89"/>
      <c r="H584" s="89"/>
      <c r="I584" s="89"/>
      <c r="J584" s="95"/>
      <c r="K584" s="90"/>
      <c r="M584" s="68"/>
      <c r="N584" s="69"/>
      <c r="O584" s="69"/>
      <c r="P584" s="69"/>
      <c r="Q584" s="69"/>
      <c r="R584" s="69" t="str">
        <f t="shared" ref="R584:R647" si="117">IF($B584="","",IFERROR(MEDIAN(M584:Q584),"-x-"))</f>
        <v/>
      </c>
      <c r="S584" s="70" t="str">
        <f t="shared" ref="S584:S647" si="118">IF($B584="","",IFERROR(AVERAGEIFS(M584:Q584,M584:Q584,"&gt;0",M584:Q584,"&lt;50"),"-x-"))</f>
        <v/>
      </c>
      <c r="U584" s="68"/>
      <c r="V584" s="69"/>
      <c r="W584" s="69"/>
      <c r="X584" s="69"/>
      <c r="Y584" s="69"/>
      <c r="Z584" s="69" t="str">
        <f t="shared" ref="Z584:Z647" si="119">IF($B584="","",IFERROR(MEDIAN(U584:Y584),"-x-"))</f>
        <v/>
      </c>
      <c r="AA584" s="70" t="str">
        <f t="shared" ref="AA584:AA647" si="120">IF($B584="","",IFERROR(AVERAGEIFS(U584:Y584,U584:Y584,"&gt;0",U584:Y584,"&lt;50"),"-x-"))</f>
        <v/>
      </c>
      <c r="AC584" s="71"/>
      <c r="AD584" s="72"/>
      <c r="AE584" s="72"/>
      <c r="AF584" s="72"/>
      <c r="AG584" s="72"/>
      <c r="AH584" s="72" t="str">
        <f t="shared" ref="AH584:AH647" si="121">IF($B584="","",IFERROR(MEDIAN(AC584:AG584),"-x-"))</f>
        <v/>
      </c>
      <c r="AI584" s="73" t="str">
        <f t="shared" ref="AI584:AI647" si="122">IF($B584="","",IFERROR(AVERAGE(AC584:AG584),"-x-"))</f>
        <v/>
      </c>
      <c r="AK584" s="68"/>
      <c r="AL584" s="69"/>
      <c r="AM584" s="69"/>
      <c r="AN584" s="69"/>
      <c r="AO584" s="69"/>
      <c r="AP584" s="69" t="str">
        <f t="shared" ref="AP584:AP647" si="123">IF($B584="","",IF(MAX(AK584:AO584)=0,"-x-",MAX(AK584:AO584)))</f>
        <v/>
      </c>
      <c r="AQ584" s="74" t="str">
        <f t="shared" ref="AQ584:AQ647" si="124">IF($B584="","",IFERROR(AO584/AP584,"-x-"))</f>
        <v/>
      </c>
      <c r="AR584" s="70" t="str">
        <f t="shared" ref="AR584:AR647" si="125">IF($B584="","",IFERROR(AVERAGEIFS(AK584:AO584,AK584:AO584,"&gt;0",AK584:AO584,"&lt;30"),"-x-"))</f>
        <v/>
      </c>
      <c r="AT584" s="68"/>
      <c r="AU584" s="69"/>
      <c r="AV584" s="69"/>
      <c r="AW584" s="69"/>
      <c r="AX584" s="69"/>
      <c r="AY584" s="69" t="str">
        <f t="shared" ref="AY584:AY647" si="126">IF($B584="","",IFERROR(MEDIAN(AT584:AX584),"-x-"))</f>
        <v/>
      </c>
      <c r="AZ584" s="70" t="str">
        <f t="shared" ref="AZ584:AZ647" si="127">IF($B584="","",IFERROR(AVERAGEIFS(AT584:AX584,AT584:AX584,"&gt;0",AT584:AX584,"&lt;50"),"-x-"))</f>
        <v/>
      </c>
      <c r="BB584" s="75"/>
      <c r="BC584" s="76"/>
      <c r="BD584" s="76"/>
      <c r="BE584" s="76"/>
      <c r="BF584" s="76"/>
      <c r="BG584" s="76" t="str">
        <f t="shared" ref="BG584:BG647" si="128">IF($B584="","",IFERROR(MEDIAN(BB584:BF584),"-x-"))</f>
        <v/>
      </c>
      <c r="BH584" s="77" t="str">
        <f t="shared" ref="BH584:BH647" si="129">IF($B584="","",IFERROR(AVERAGEIFS(BB584:BF584,BB584:BF584,"&gt;0",BB584:BF584,"&lt;50"),"-x-"))</f>
        <v/>
      </c>
    </row>
    <row r="585" spans="2:60" ht="15.5" x14ac:dyDescent="0.35">
      <c r="B585" s="46"/>
      <c r="C585" s="91"/>
      <c r="D585" s="85"/>
      <c r="E585" s="85"/>
      <c r="F585" s="85"/>
      <c r="G585" s="91"/>
      <c r="H585" s="91"/>
      <c r="I585" s="91"/>
      <c r="J585" s="96"/>
      <c r="K585" s="92"/>
      <c r="M585" s="50"/>
      <c r="N585" s="51"/>
      <c r="O585" s="51"/>
      <c r="P585" s="51"/>
      <c r="Q585" s="51"/>
      <c r="R585" s="51" t="str">
        <f t="shared" si="117"/>
        <v/>
      </c>
      <c r="S585" s="52" t="str">
        <f t="shared" si="118"/>
        <v/>
      </c>
      <c r="U585" s="50"/>
      <c r="V585" s="51"/>
      <c r="W585" s="51"/>
      <c r="X585" s="51"/>
      <c r="Y585" s="51"/>
      <c r="Z585" s="51" t="str">
        <f t="shared" si="119"/>
        <v/>
      </c>
      <c r="AA585" s="52" t="str">
        <f t="shared" si="120"/>
        <v/>
      </c>
      <c r="AC585" s="56"/>
      <c r="AD585" s="57"/>
      <c r="AE585" s="57"/>
      <c r="AF585" s="57"/>
      <c r="AG585" s="57"/>
      <c r="AH585" s="57" t="str">
        <f t="shared" si="121"/>
        <v/>
      </c>
      <c r="AI585" s="58" t="str">
        <f t="shared" si="122"/>
        <v/>
      </c>
      <c r="AK585" s="50"/>
      <c r="AL585" s="51"/>
      <c r="AM585" s="51"/>
      <c r="AN585" s="51"/>
      <c r="AO585" s="51"/>
      <c r="AP585" s="51" t="str">
        <f t="shared" si="123"/>
        <v/>
      </c>
      <c r="AQ585" s="60" t="str">
        <f t="shared" si="124"/>
        <v/>
      </c>
      <c r="AR585" s="52" t="str">
        <f t="shared" si="125"/>
        <v/>
      </c>
      <c r="AT585" s="50"/>
      <c r="AU585" s="51"/>
      <c r="AV585" s="51"/>
      <c r="AW585" s="51"/>
      <c r="AX585" s="51"/>
      <c r="AY585" s="51" t="str">
        <f t="shared" si="126"/>
        <v/>
      </c>
      <c r="AZ585" s="52" t="str">
        <f t="shared" si="127"/>
        <v/>
      </c>
      <c r="BB585" s="64"/>
      <c r="BC585" s="65"/>
      <c r="BD585" s="65"/>
      <c r="BE585" s="65"/>
      <c r="BF585" s="65"/>
      <c r="BG585" s="65" t="str">
        <f t="shared" si="128"/>
        <v/>
      </c>
      <c r="BH585" s="66" t="str">
        <f t="shared" si="129"/>
        <v/>
      </c>
    </row>
    <row r="586" spans="2:60" ht="15.5" x14ac:dyDescent="0.35">
      <c r="B586" s="67"/>
      <c r="C586" s="89"/>
      <c r="D586" s="84"/>
      <c r="E586" s="84"/>
      <c r="F586" s="84"/>
      <c r="G586" s="89"/>
      <c r="H586" s="89"/>
      <c r="I586" s="89"/>
      <c r="J586" s="95"/>
      <c r="K586" s="90"/>
      <c r="M586" s="68"/>
      <c r="N586" s="69"/>
      <c r="O586" s="69"/>
      <c r="P586" s="69"/>
      <c r="Q586" s="69"/>
      <c r="R586" s="69" t="str">
        <f t="shared" si="117"/>
        <v/>
      </c>
      <c r="S586" s="70" t="str">
        <f t="shared" si="118"/>
        <v/>
      </c>
      <c r="U586" s="68"/>
      <c r="V586" s="69"/>
      <c r="W586" s="69"/>
      <c r="X586" s="69"/>
      <c r="Y586" s="69"/>
      <c r="Z586" s="69" t="str">
        <f t="shared" si="119"/>
        <v/>
      </c>
      <c r="AA586" s="70" t="str">
        <f t="shared" si="120"/>
        <v/>
      </c>
      <c r="AC586" s="71"/>
      <c r="AD586" s="72"/>
      <c r="AE586" s="72"/>
      <c r="AF586" s="72"/>
      <c r="AG586" s="72"/>
      <c r="AH586" s="72" t="str">
        <f t="shared" si="121"/>
        <v/>
      </c>
      <c r="AI586" s="73" t="str">
        <f t="shared" si="122"/>
        <v/>
      </c>
      <c r="AK586" s="68"/>
      <c r="AL586" s="69"/>
      <c r="AM586" s="69"/>
      <c r="AN586" s="69"/>
      <c r="AO586" s="69"/>
      <c r="AP586" s="69" t="str">
        <f t="shared" si="123"/>
        <v/>
      </c>
      <c r="AQ586" s="74" t="str">
        <f t="shared" si="124"/>
        <v/>
      </c>
      <c r="AR586" s="70" t="str">
        <f t="shared" si="125"/>
        <v/>
      </c>
      <c r="AT586" s="68"/>
      <c r="AU586" s="69"/>
      <c r="AV586" s="69"/>
      <c r="AW586" s="69"/>
      <c r="AX586" s="69"/>
      <c r="AY586" s="69" t="str">
        <f t="shared" si="126"/>
        <v/>
      </c>
      <c r="AZ586" s="70" t="str">
        <f t="shared" si="127"/>
        <v/>
      </c>
      <c r="BB586" s="75"/>
      <c r="BC586" s="76"/>
      <c r="BD586" s="76"/>
      <c r="BE586" s="76"/>
      <c r="BF586" s="76"/>
      <c r="BG586" s="76" t="str">
        <f t="shared" si="128"/>
        <v/>
      </c>
      <c r="BH586" s="77" t="str">
        <f t="shared" si="129"/>
        <v/>
      </c>
    </row>
    <row r="587" spans="2:60" ht="15.5" x14ac:dyDescent="0.35">
      <c r="B587" s="46"/>
      <c r="C587" s="91"/>
      <c r="D587" s="85"/>
      <c r="E587" s="85"/>
      <c r="F587" s="85"/>
      <c r="G587" s="91"/>
      <c r="H587" s="91"/>
      <c r="I587" s="91"/>
      <c r="J587" s="96"/>
      <c r="K587" s="92"/>
      <c r="M587" s="50"/>
      <c r="N587" s="51"/>
      <c r="O587" s="51"/>
      <c r="P587" s="51"/>
      <c r="Q587" s="51"/>
      <c r="R587" s="51" t="str">
        <f t="shared" si="117"/>
        <v/>
      </c>
      <c r="S587" s="52" t="str">
        <f t="shared" si="118"/>
        <v/>
      </c>
      <c r="U587" s="50"/>
      <c r="V587" s="51"/>
      <c r="W587" s="51"/>
      <c r="X587" s="51"/>
      <c r="Y587" s="51"/>
      <c r="Z587" s="51" t="str">
        <f t="shared" si="119"/>
        <v/>
      </c>
      <c r="AA587" s="52" t="str">
        <f t="shared" si="120"/>
        <v/>
      </c>
      <c r="AC587" s="56"/>
      <c r="AD587" s="57"/>
      <c r="AE587" s="57"/>
      <c r="AF587" s="57"/>
      <c r="AG587" s="57"/>
      <c r="AH587" s="57" t="str">
        <f t="shared" si="121"/>
        <v/>
      </c>
      <c r="AI587" s="58" t="str">
        <f t="shared" si="122"/>
        <v/>
      </c>
      <c r="AK587" s="50"/>
      <c r="AL587" s="51"/>
      <c r="AM587" s="51"/>
      <c r="AN587" s="51"/>
      <c r="AO587" s="51"/>
      <c r="AP587" s="51" t="str">
        <f t="shared" si="123"/>
        <v/>
      </c>
      <c r="AQ587" s="60" t="str">
        <f t="shared" si="124"/>
        <v/>
      </c>
      <c r="AR587" s="52" t="str">
        <f t="shared" si="125"/>
        <v/>
      </c>
      <c r="AT587" s="50"/>
      <c r="AU587" s="51"/>
      <c r="AV587" s="51"/>
      <c r="AW587" s="51"/>
      <c r="AX587" s="51"/>
      <c r="AY587" s="51" t="str">
        <f t="shared" si="126"/>
        <v/>
      </c>
      <c r="AZ587" s="52" t="str">
        <f t="shared" si="127"/>
        <v/>
      </c>
      <c r="BB587" s="64"/>
      <c r="BC587" s="65"/>
      <c r="BD587" s="65"/>
      <c r="BE587" s="65"/>
      <c r="BF587" s="65"/>
      <c r="BG587" s="65" t="str">
        <f t="shared" si="128"/>
        <v/>
      </c>
      <c r="BH587" s="66" t="str">
        <f t="shared" si="129"/>
        <v/>
      </c>
    </row>
    <row r="588" spans="2:60" ht="15.5" x14ac:dyDescent="0.35">
      <c r="B588" s="67"/>
      <c r="C588" s="89"/>
      <c r="D588" s="84"/>
      <c r="E588" s="84"/>
      <c r="F588" s="84"/>
      <c r="G588" s="89"/>
      <c r="H588" s="89"/>
      <c r="I588" s="89"/>
      <c r="J588" s="95"/>
      <c r="K588" s="90"/>
      <c r="M588" s="68"/>
      <c r="N588" s="69"/>
      <c r="O588" s="69"/>
      <c r="P588" s="69"/>
      <c r="Q588" s="69"/>
      <c r="R588" s="69" t="str">
        <f t="shared" si="117"/>
        <v/>
      </c>
      <c r="S588" s="70" t="str">
        <f t="shared" si="118"/>
        <v/>
      </c>
      <c r="U588" s="68"/>
      <c r="V588" s="69"/>
      <c r="W588" s="69"/>
      <c r="X588" s="69"/>
      <c r="Y588" s="69"/>
      <c r="Z588" s="69" t="str">
        <f t="shared" si="119"/>
        <v/>
      </c>
      <c r="AA588" s="70" t="str">
        <f t="shared" si="120"/>
        <v/>
      </c>
      <c r="AC588" s="71"/>
      <c r="AD588" s="72"/>
      <c r="AE588" s="72"/>
      <c r="AF588" s="72"/>
      <c r="AG588" s="72"/>
      <c r="AH588" s="72" t="str">
        <f t="shared" si="121"/>
        <v/>
      </c>
      <c r="AI588" s="73" t="str">
        <f t="shared" si="122"/>
        <v/>
      </c>
      <c r="AK588" s="68"/>
      <c r="AL588" s="69"/>
      <c r="AM588" s="69"/>
      <c r="AN588" s="69"/>
      <c r="AO588" s="69"/>
      <c r="AP588" s="69" t="str">
        <f t="shared" si="123"/>
        <v/>
      </c>
      <c r="AQ588" s="74" t="str">
        <f t="shared" si="124"/>
        <v/>
      </c>
      <c r="AR588" s="70" t="str">
        <f t="shared" si="125"/>
        <v/>
      </c>
      <c r="AT588" s="68"/>
      <c r="AU588" s="69"/>
      <c r="AV588" s="69"/>
      <c r="AW588" s="69"/>
      <c r="AX588" s="69"/>
      <c r="AY588" s="69" t="str">
        <f t="shared" si="126"/>
        <v/>
      </c>
      <c r="AZ588" s="70" t="str">
        <f t="shared" si="127"/>
        <v/>
      </c>
      <c r="BB588" s="75"/>
      <c r="BC588" s="76"/>
      <c r="BD588" s="76"/>
      <c r="BE588" s="76"/>
      <c r="BF588" s="76"/>
      <c r="BG588" s="76" t="str">
        <f t="shared" si="128"/>
        <v/>
      </c>
      <c r="BH588" s="77" t="str">
        <f t="shared" si="129"/>
        <v/>
      </c>
    </row>
    <row r="589" spans="2:60" ht="15.5" x14ac:dyDescent="0.35">
      <c r="B589" s="46"/>
      <c r="C589" s="91"/>
      <c r="D589" s="85"/>
      <c r="E589" s="85"/>
      <c r="F589" s="85"/>
      <c r="G589" s="91"/>
      <c r="H589" s="91"/>
      <c r="I589" s="91"/>
      <c r="J589" s="96"/>
      <c r="K589" s="92"/>
      <c r="M589" s="50"/>
      <c r="N589" s="51"/>
      <c r="O589" s="51"/>
      <c r="P589" s="51"/>
      <c r="Q589" s="51"/>
      <c r="R589" s="51" t="str">
        <f t="shared" si="117"/>
        <v/>
      </c>
      <c r="S589" s="52" t="str">
        <f t="shared" si="118"/>
        <v/>
      </c>
      <c r="U589" s="50"/>
      <c r="V589" s="51"/>
      <c r="W589" s="51"/>
      <c r="X589" s="51"/>
      <c r="Y589" s="51"/>
      <c r="Z589" s="51" t="str">
        <f t="shared" si="119"/>
        <v/>
      </c>
      <c r="AA589" s="52" t="str">
        <f t="shared" si="120"/>
        <v/>
      </c>
      <c r="AC589" s="56"/>
      <c r="AD589" s="57"/>
      <c r="AE589" s="57"/>
      <c r="AF589" s="57"/>
      <c r="AG589" s="57"/>
      <c r="AH589" s="57" t="str">
        <f t="shared" si="121"/>
        <v/>
      </c>
      <c r="AI589" s="58" t="str">
        <f t="shared" si="122"/>
        <v/>
      </c>
      <c r="AK589" s="50"/>
      <c r="AL589" s="51"/>
      <c r="AM589" s="51"/>
      <c r="AN589" s="51"/>
      <c r="AO589" s="51"/>
      <c r="AP589" s="51" t="str">
        <f t="shared" si="123"/>
        <v/>
      </c>
      <c r="AQ589" s="60" t="str">
        <f t="shared" si="124"/>
        <v/>
      </c>
      <c r="AR589" s="52" t="str">
        <f t="shared" si="125"/>
        <v/>
      </c>
      <c r="AT589" s="50"/>
      <c r="AU589" s="51"/>
      <c r="AV589" s="51"/>
      <c r="AW589" s="51"/>
      <c r="AX589" s="51"/>
      <c r="AY589" s="51" t="str">
        <f t="shared" si="126"/>
        <v/>
      </c>
      <c r="AZ589" s="52" t="str">
        <f t="shared" si="127"/>
        <v/>
      </c>
      <c r="BB589" s="64"/>
      <c r="BC589" s="65"/>
      <c r="BD589" s="65"/>
      <c r="BE589" s="65"/>
      <c r="BF589" s="65"/>
      <c r="BG589" s="65" t="str">
        <f t="shared" si="128"/>
        <v/>
      </c>
      <c r="BH589" s="66" t="str">
        <f t="shared" si="129"/>
        <v/>
      </c>
    </row>
    <row r="590" spans="2:60" ht="15.5" x14ac:dyDescent="0.35">
      <c r="B590" s="67"/>
      <c r="C590" s="89"/>
      <c r="D590" s="84"/>
      <c r="E590" s="84"/>
      <c r="F590" s="84"/>
      <c r="G590" s="89"/>
      <c r="H590" s="89"/>
      <c r="I590" s="89"/>
      <c r="J590" s="95"/>
      <c r="K590" s="90"/>
      <c r="M590" s="68"/>
      <c r="N590" s="69"/>
      <c r="O590" s="69"/>
      <c r="P590" s="69"/>
      <c r="Q590" s="69"/>
      <c r="R590" s="69" t="str">
        <f t="shared" si="117"/>
        <v/>
      </c>
      <c r="S590" s="70" t="str">
        <f t="shared" si="118"/>
        <v/>
      </c>
      <c r="U590" s="68"/>
      <c r="V590" s="69"/>
      <c r="W590" s="69"/>
      <c r="X590" s="69"/>
      <c r="Y590" s="69"/>
      <c r="Z590" s="69" t="str">
        <f t="shared" si="119"/>
        <v/>
      </c>
      <c r="AA590" s="70" t="str">
        <f t="shared" si="120"/>
        <v/>
      </c>
      <c r="AC590" s="71"/>
      <c r="AD590" s="72"/>
      <c r="AE590" s="72"/>
      <c r="AF590" s="72"/>
      <c r="AG590" s="72"/>
      <c r="AH590" s="72" t="str">
        <f t="shared" si="121"/>
        <v/>
      </c>
      <c r="AI590" s="73" t="str">
        <f t="shared" si="122"/>
        <v/>
      </c>
      <c r="AK590" s="68"/>
      <c r="AL590" s="69"/>
      <c r="AM590" s="69"/>
      <c r="AN590" s="69"/>
      <c r="AO590" s="69"/>
      <c r="AP590" s="69" t="str">
        <f t="shared" si="123"/>
        <v/>
      </c>
      <c r="AQ590" s="74" t="str">
        <f t="shared" si="124"/>
        <v/>
      </c>
      <c r="AR590" s="70" t="str">
        <f t="shared" si="125"/>
        <v/>
      </c>
      <c r="AT590" s="68"/>
      <c r="AU590" s="69"/>
      <c r="AV590" s="69"/>
      <c r="AW590" s="69"/>
      <c r="AX590" s="69"/>
      <c r="AY590" s="69" t="str">
        <f t="shared" si="126"/>
        <v/>
      </c>
      <c r="AZ590" s="70" t="str">
        <f t="shared" si="127"/>
        <v/>
      </c>
      <c r="BB590" s="75"/>
      <c r="BC590" s="76"/>
      <c r="BD590" s="76"/>
      <c r="BE590" s="76"/>
      <c r="BF590" s="76"/>
      <c r="BG590" s="76" t="str">
        <f t="shared" si="128"/>
        <v/>
      </c>
      <c r="BH590" s="77" t="str">
        <f t="shared" si="129"/>
        <v/>
      </c>
    </row>
    <row r="591" spans="2:60" ht="15.5" x14ac:dyDescent="0.35">
      <c r="B591" s="46"/>
      <c r="C591" s="91"/>
      <c r="D591" s="85"/>
      <c r="E591" s="85"/>
      <c r="F591" s="85"/>
      <c r="G591" s="91"/>
      <c r="H591" s="91"/>
      <c r="I591" s="91"/>
      <c r="J591" s="96"/>
      <c r="K591" s="92"/>
      <c r="M591" s="50"/>
      <c r="N591" s="51"/>
      <c r="O591" s="51"/>
      <c r="P591" s="51"/>
      <c r="Q591" s="51"/>
      <c r="R591" s="51" t="str">
        <f t="shared" si="117"/>
        <v/>
      </c>
      <c r="S591" s="52" t="str">
        <f t="shared" si="118"/>
        <v/>
      </c>
      <c r="U591" s="50"/>
      <c r="V591" s="51"/>
      <c r="W591" s="51"/>
      <c r="X591" s="51"/>
      <c r="Y591" s="51"/>
      <c r="Z591" s="51" t="str">
        <f t="shared" si="119"/>
        <v/>
      </c>
      <c r="AA591" s="52" t="str">
        <f t="shared" si="120"/>
        <v/>
      </c>
      <c r="AC591" s="56"/>
      <c r="AD591" s="57"/>
      <c r="AE591" s="57"/>
      <c r="AF591" s="57"/>
      <c r="AG591" s="57"/>
      <c r="AH591" s="57" t="str">
        <f t="shared" si="121"/>
        <v/>
      </c>
      <c r="AI591" s="58" t="str">
        <f t="shared" si="122"/>
        <v/>
      </c>
      <c r="AK591" s="50"/>
      <c r="AL591" s="51"/>
      <c r="AM591" s="51"/>
      <c r="AN591" s="51"/>
      <c r="AO591" s="51"/>
      <c r="AP591" s="51" t="str">
        <f t="shared" si="123"/>
        <v/>
      </c>
      <c r="AQ591" s="60" t="str">
        <f t="shared" si="124"/>
        <v/>
      </c>
      <c r="AR591" s="52" t="str">
        <f t="shared" si="125"/>
        <v/>
      </c>
      <c r="AT591" s="50"/>
      <c r="AU591" s="51"/>
      <c r="AV591" s="51"/>
      <c r="AW591" s="51"/>
      <c r="AX591" s="51"/>
      <c r="AY591" s="51" t="str">
        <f t="shared" si="126"/>
        <v/>
      </c>
      <c r="AZ591" s="52" t="str">
        <f t="shared" si="127"/>
        <v/>
      </c>
      <c r="BB591" s="64"/>
      <c r="BC591" s="65"/>
      <c r="BD591" s="65"/>
      <c r="BE591" s="65"/>
      <c r="BF591" s="65"/>
      <c r="BG591" s="65" t="str">
        <f t="shared" si="128"/>
        <v/>
      </c>
      <c r="BH591" s="66" t="str">
        <f t="shared" si="129"/>
        <v/>
      </c>
    </row>
    <row r="592" spans="2:60" ht="15.5" x14ac:dyDescent="0.35">
      <c r="B592" s="67"/>
      <c r="C592" s="89"/>
      <c r="D592" s="84"/>
      <c r="E592" s="84"/>
      <c r="F592" s="84"/>
      <c r="G592" s="89"/>
      <c r="H592" s="89"/>
      <c r="I592" s="89"/>
      <c r="J592" s="95"/>
      <c r="K592" s="90"/>
      <c r="M592" s="68"/>
      <c r="N592" s="69"/>
      <c r="O592" s="69"/>
      <c r="P592" s="69"/>
      <c r="Q592" s="69"/>
      <c r="R592" s="69" t="str">
        <f t="shared" si="117"/>
        <v/>
      </c>
      <c r="S592" s="70" t="str">
        <f t="shared" si="118"/>
        <v/>
      </c>
      <c r="U592" s="68"/>
      <c r="V592" s="69"/>
      <c r="W592" s="69"/>
      <c r="X592" s="69"/>
      <c r="Y592" s="69"/>
      <c r="Z592" s="69" t="str">
        <f t="shared" si="119"/>
        <v/>
      </c>
      <c r="AA592" s="70" t="str">
        <f t="shared" si="120"/>
        <v/>
      </c>
      <c r="AC592" s="71"/>
      <c r="AD592" s="72"/>
      <c r="AE592" s="72"/>
      <c r="AF592" s="72"/>
      <c r="AG592" s="72"/>
      <c r="AH592" s="72" t="str">
        <f t="shared" si="121"/>
        <v/>
      </c>
      <c r="AI592" s="73" t="str">
        <f t="shared" si="122"/>
        <v/>
      </c>
      <c r="AK592" s="68"/>
      <c r="AL592" s="69"/>
      <c r="AM592" s="69"/>
      <c r="AN592" s="69"/>
      <c r="AO592" s="69"/>
      <c r="AP592" s="69" t="str">
        <f t="shared" si="123"/>
        <v/>
      </c>
      <c r="AQ592" s="74" t="str">
        <f t="shared" si="124"/>
        <v/>
      </c>
      <c r="AR592" s="70" t="str">
        <f t="shared" si="125"/>
        <v/>
      </c>
      <c r="AT592" s="68"/>
      <c r="AU592" s="69"/>
      <c r="AV592" s="69"/>
      <c r="AW592" s="69"/>
      <c r="AX592" s="69"/>
      <c r="AY592" s="69" t="str">
        <f t="shared" si="126"/>
        <v/>
      </c>
      <c r="AZ592" s="70" t="str">
        <f t="shared" si="127"/>
        <v/>
      </c>
      <c r="BB592" s="75"/>
      <c r="BC592" s="76"/>
      <c r="BD592" s="76"/>
      <c r="BE592" s="76"/>
      <c r="BF592" s="76"/>
      <c r="BG592" s="76" t="str">
        <f t="shared" si="128"/>
        <v/>
      </c>
      <c r="BH592" s="77" t="str">
        <f t="shared" si="129"/>
        <v/>
      </c>
    </row>
    <row r="593" spans="2:60" ht="15.5" x14ac:dyDescent="0.35">
      <c r="B593" s="46"/>
      <c r="C593" s="91"/>
      <c r="D593" s="85"/>
      <c r="E593" s="85"/>
      <c r="F593" s="85"/>
      <c r="G593" s="91"/>
      <c r="H593" s="91"/>
      <c r="I593" s="91"/>
      <c r="J593" s="96"/>
      <c r="K593" s="92"/>
      <c r="M593" s="50"/>
      <c r="N593" s="51"/>
      <c r="O593" s="51"/>
      <c r="P593" s="51"/>
      <c r="Q593" s="51"/>
      <c r="R593" s="51" t="str">
        <f t="shared" si="117"/>
        <v/>
      </c>
      <c r="S593" s="52" t="str">
        <f t="shared" si="118"/>
        <v/>
      </c>
      <c r="U593" s="50"/>
      <c r="V593" s="51"/>
      <c r="W593" s="51"/>
      <c r="X593" s="51"/>
      <c r="Y593" s="51"/>
      <c r="Z593" s="51" t="str">
        <f t="shared" si="119"/>
        <v/>
      </c>
      <c r="AA593" s="52" t="str">
        <f t="shared" si="120"/>
        <v/>
      </c>
      <c r="AC593" s="56"/>
      <c r="AD593" s="57"/>
      <c r="AE593" s="57"/>
      <c r="AF593" s="57"/>
      <c r="AG593" s="57"/>
      <c r="AH593" s="57" t="str">
        <f t="shared" si="121"/>
        <v/>
      </c>
      <c r="AI593" s="58" t="str">
        <f t="shared" si="122"/>
        <v/>
      </c>
      <c r="AK593" s="50"/>
      <c r="AL593" s="51"/>
      <c r="AM593" s="51"/>
      <c r="AN593" s="51"/>
      <c r="AO593" s="51"/>
      <c r="AP593" s="51" t="str">
        <f t="shared" si="123"/>
        <v/>
      </c>
      <c r="AQ593" s="60" t="str">
        <f t="shared" si="124"/>
        <v/>
      </c>
      <c r="AR593" s="52" t="str">
        <f t="shared" si="125"/>
        <v/>
      </c>
      <c r="AT593" s="50"/>
      <c r="AU593" s="51"/>
      <c r="AV593" s="51"/>
      <c r="AW593" s="51"/>
      <c r="AX593" s="51"/>
      <c r="AY593" s="51" t="str">
        <f t="shared" si="126"/>
        <v/>
      </c>
      <c r="AZ593" s="52" t="str">
        <f t="shared" si="127"/>
        <v/>
      </c>
      <c r="BB593" s="64"/>
      <c r="BC593" s="65"/>
      <c r="BD593" s="65"/>
      <c r="BE593" s="65"/>
      <c r="BF593" s="65"/>
      <c r="BG593" s="65" t="str">
        <f t="shared" si="128"/>
        <v/>
      </c>
      <c r="BH593" s="66" t="str">
        <f t="shared" si="129"/>
        <v/>
      </c>
    </row>
    <row r="594" spans="2:60" ht="15.5" x14ac:dyDescent="0.35">
      <c r="B594" s="67"/>
      <c r="C594" s="89"/>
      <c r="D594" s="84"/>
      <c r="E594" s="84"/>
      <c r="F594" s="84"/>
      <c r="G594" s="89"/>
      <c r="H594" s="89"/>
      <c r="I594" s="89"/>
      <c r="J594" s="95"/>
      <c r="K594" s="90"/>
      <c r="M594" s="68"/>
      <c r="N594" s="69"/>
      <c r="O594" s="69"/>
      <c r="P594" s="69"/>
      <c r="Q594" s="69"/>
      <c r="R594" s="69" t="str">
        <f t="shared" si="117"/>
        <v/>
      </c>
      <c r="S594" s="70" t="str">
        <f t="shared" si="118"/>
        <v/>
      </c>
      <c r="U594" s="68"/>
      <c r="V594" s="69"/>
      <c r="W594" s="69"/>
      <c r="X594" s="69"/>
      <c r="Y594" s="69"/>
      <c r="Z594" s="69" t="str">
        <f t="shared" si="119"/>
        <v/>
      </c>
      <c r="AA594" s="70" t="str">
        <f t="shared" si="120"/>
        <v/>
      </c>
      <c r="AC594" s="71"/>
      <c r="AD594" s="72"/>
      <c r="AE594" s="72"/>
      <c r="AF594" s="72"/>
      <c r="AG594" s="72"/>
      <c r="AH594" s="72" t="str">
        <f t="shared" si="121"/>
        <v/>
      </c>
      <c r="AI594" s="73" t="str">
        <f t="shared" si="122"/>
        <v/>
      </c>
      <c r="AK594" s="68"/>
      <c r="AL594" s="69"/>
      <c r="AM594" s="69"/>
      <c r="AN594" s="69"/>
      <c r="AO594" s="69"/>
      <c r="AP594" s="69" t="str">
        <f t="shared" si="123"/>
        <v/>
      </c>
      <c r="AQ594" s="74" t="str">
        <f t="shared" si="124"/>
        <v/>
      </c>
      <c r="AR594" s="70" t="str">
        <f t="shared" si="125"/>
        <v/>
      </c>
      <c r="AT594" s="68"/>
      <c r="AU594" s="69"/>
      <c r="AV594" s="69"/>
      <c r="AW594" s="69"/>
      <c r="AX594" s="69"/>
      <c r="AY594" s="69" t="str">
        <f t="shared" si="126"/>
        <v/>
      </c>
      <c r="AZ594" s="70" t="str">
        <f t="shared" si="127"/>
        <v/>
      </c>
      <c r="BB594" s="75"/>
      <c r="BC594" s="76"/>
      <c r="BD594" s="76"/>
      <c r="BE594" s="76"/>
      <c r="BF594" s="76"/>
      <c r="BG594" s="76" t="str">
        <f t="shared" si="128"/>
        <v/>
      </c>
      <c r="BH594" s="77" t="str">
        <f t="shared" si="129"/>
        <v/>
      </c>
    </row>
    <row r="595" spans="2:60" ht="15.5" x14ac:dyDescent="0.35">
      <c r="B595" s="46"/>
      <c r="C595" s="91"/>
      <c r="D595" s="85"/>
      <c r="E595" s="85"/>
      <c r="F595" s="85"/>
      <c r="G595" s="91"/>
      <c r="H595" s="91"/>
      <c r="I595" s="91"/>
      <c r="J595" s="96"/>
      <c r="K595" s="92"/>
      <c r="M595" s="50"/>
      <c r="N595" s="51"/>
      <c r="O595" s="51"/>
      <c r="P595" s="51"/>
      <c r="Q595" s="51"/>
      <c r="R595" s="51" t="str">
        <f t="shared" si="117"/>
        <v/>
      </c>
      <c r="S595" s="52" t="str">
        <f t="shared" si="118"/>
        <v/>
      </c>
      <c r="U595" s="50"/>
      <c r="V595" s="51"/>
      <c r="W595" s="51"/>
      <c r="X595" s="51"/>
      <c r="Y595" s="51"/>
      <c r="Z595" s="51" t="str">
        <f t="shared" si="119"/>
        <v/>
      </c>
      <c r="AA595" s="52" t="str">
        <f t="shared" si="120"/>
        <v/>
      </c>
      <c r="AC595" s="56"/>
      <c r="AD595" s="57"/>
      <c r="AE595" s="57"/>
      <c r="AF595" s="57"/>
      <c r="AG595" s="57"/>
      <c r="AH595" s="57" t="str">
        <f t="shared" si="121"/>
        <v/>
      </c>
      <c r="AI595" s="58" t="str">
        <f t="shared" si="122"/>
        <v/>
      </c>
      <c r="AK595" s="50"/>
      <c r="AL595" s="51"/>
      <c r="AM595" s="51"/>
      <c r="AN595" s="51"/>
      <c r="AO595" s="51"/>
      <c r="AP595" s="51" t="str">
        <f t="shared" si="123"/>
        <v/>
      </c>
      <c r="AQ595" s="60" t="str">
        <f t="shared" si="124"/>
        <v/>
      </c>
      <c r="AR595" s="52" t="str">
        <f t="shared" si="125"/>
        <v/>
      </c>
      <c r="AT595" s="50"/>
      <c r="AU595" s="51"/>
      <c r="AV595" s="51"/>
      <c r="AW595" s="51"/>
      <c r="AX595" s="51"/>
      <c r="AY595" s="51" t="str">
        <f t="shared" si="126"/>
        <v/>
      </c>
      <c r="AZ595" s="52" t="str">
        <f t="shared" si="127"/>
        <v/>
      </c>
      <c r="BB595" s="64"/>
      <c r="BC595" s="65"/>
      <c r="BD595" s="65"/>
      <c r="BE595" s="65"/>
      <c r="BF595" s="65"/>
      <c r="BG595" s="65" t="str">
        <f t="shared" si="128"/>
        <v/>
      </c>
      <c r="BH595" s="66" t="str">
        <f t="shared" si="129"/>
        <v/>
      </c>
    </row>
    <row r="596" spans="2:60" ht="15.5" x14ac:dyDescent="0.35">
      <c r="B596" s="67"/>
      <c r="C596" s="89"/>
      <c r="D596" s="84"/>
      <c r="E596" s="84"/>
      <c r="F596" s="84"/>
      <c r="G596" s="89"/>
      <c r="H596" s="89"/>
      <c r="I596" s="89"/>
      <c r="J596" s="95"/>
      <c r="K596" s="90"/>
      <c r="M596" s="68"/>
      <c r="N596" s="69"/>
      <c r="O596" s="69"/>
      <c r="P596" s="69"/>
      <c r="Q596" s="69"/>
      <c r="R596" s="69" t="str">
        <f t="shared" si="117"/>
        <v/>
      </c>
      <c r="S596" s="70" t="str">
        <f t="shared" si="118"/>
        <v/>
      </c>
      <c r="U596" s="68"/>
      <c r="V596" s="69"/>
      <c r="W596" s="69"/>
      <c r="X596" s="69"/>
      <c r="Y596" s="69"/>
      <c r="Z596" s="69" t="str">
        <f t="shared" si="119"/>
        <v/>
      </c>
      <c r="AA596" s="70" t="str">
        <f t="shared" si="120"/>
        <v/>
      </c>
      <c r="AC596" s="71"/>
      <c r="AD596" s="72"/>
      <c r="AE596" s="72"/>
      <c r="AF596" s="72"/>
      <c r="AG596" s="72"/>
      <c r="AH596" s="72" t="str">
        <f t="shared" si="121"/>
        <v/>
      </c>
      <c r="AI596" s="73" t="str">
        <f t="shared" si="122"/>
        <v/>
      </c>
      <c r="AK596" s="68"/>
      <c r="AL596" s="69"/>
      <c r="AM596" s="69"/>
      <c r="AN596" s="69"/>
      <c r="AO596" s="69"/>
      <c r="AP596" s="69" t="str">
        <f t="shared" si="123"/>
        <v/>
      </c>
      <c r="AQ596" s="74" t="str">
        <f t="shared" si="124"/>
        <v/>
      </c>
      <c r="AR596" s="70" t="str">
        <f t="shared" si="125"/>
        <v/>
      </c>
      <c r="AT596" s="68"/>
      <c r="AU596" s="69"/>
      <c r="AV596" s="69"/>
      <c r="AW596" s="69"/>
      <c r="AX596" s="69"/>
      <c r="AY596" s="69" t="str">
        <f t="shared" si="126"/>
        <v/>
      </c>
      <c r="AZ596" s="70" t="str">
        <f t="shared" si="127"/>
        <v/>
      </c>
      <c r="BB596" s="75"/>
      <c r="BC596" s="76"/>
      <c r="BD596" s="76"/>
      <c r="BE596" s="76"/>
      <c r="BF596" s="76"/>
      <c r="BG596" s="76" t="str">
        <f t="shared" si="128"/>
        <v/>
      </c>
      <c r="BH596" s="77" t="str">
        <f t="shared" si="129"/>
        <v/>
      </c>
    </row>
    <row r="597" spans="2:60" ht="15.5" x14ac:dyDescent="0.35">
      <c r="B597" s="46"/>
      <c r="C597" s="91"/>
      <c r="D597" s="85"/>
      <c r="E597" s="85"/>
      <c r="F597" s="85"/>
      <c r="G597" s="91"/>
      <c r="H597" s="91"/>
      <c r="I597" s="91"/>
      <c r="J597" s="96"/>
      <c r="K597" s="92"/>
      <c r="M597" s="50"/>
      <c r="N597" s="51"/>
      <c r="O597" s="51"/>
      <c r="P597" s="51"/>
      <c r="Q597" s="51"/>
      <c r="R597" s="51" t="str">
        <f t="shared" si="117"/>
        <v/>
      </c>
      <c r="S597" s="52" t="str">
        <f t="shared" si="118"/>
        <v/>
      </c>
      <c r="U597" s="50"/>
      <c r="V597" s="51"/>
      <c r="W597" s="51"/>
      <c r="X597" s="51"/>
      <c r="Y597" s="51"/>
      <c r="Z597" s="51" t="str">
        <f t="shared" si="119"/>
        <v/>
      </c>
      <c r="AA597" s="52" t="str">
        <f t="shared" si="120"/>
        <v/>
      </c>
      <c r="AC597" s="56"/>
      <c r="AD597" s="57"/>
      <c r="AE597" s="57"/>
      <c r="AF597" s="57"/>
      <c r="AG597" s="57"/>
      <c r="AH597" s="57" t="str">
        <f t="shared" si="121"/>
        <v/>
      </c>
      <c r="AI597" s="58" t="str">
        <f t="shared" si="122"/>
        <v/>
      </c>
      <c r="AK597" s="50"/>
      <c r="AL597" s="51"/>
      <c r="AM597" s="51"/>
      <c r="AN597" s="51"/>
      <c r="AO597" s="51"/>
      <c r="AP597" s="51" t="str">
        <f t="shared" si="123"/>
        <v/>
      </c>
      <c r="AQ597" s="60" t="str">
        <f t="shared" si="124"/>
        <v/>
      </c>
      <c r="AR597" s="52" t="str">
        <f t="shared" si="125"/>
        <v/>
      </c>
      <c r="AT597" s="50"/>
      <c r="AU597" s="51"/>
      <c r="AV597" s="51"/>
      <c r="AW597" s="51"/>
      <c r="AX597" s="51"/>
      <c r="AY597" s="51" t="str">
        <f t="shared" si="126"/>
        <v/>
      </c>
      <c r="AZ597" s="52" t="str">
        <f t="shared" si="127"/>
        <v/>
      </c>
      <c r="BB597" s="64"/>
      <c r="BC597" s="65"/>
      <c r="BD597" s="65"/>
      <c r="BE597" s="65"/>
      <c r="BF597" s="65"/>
      <c r="BG597" s="65" t="str">
        <f t="shared" si="128"/>
        <v/>
      </c>
      <c r="BH597" s="66" t="str">
        <f t="shared" si="129"/>
        <v/>
      </c>
    </row>
    <row r="598" spans="2:60" ht="15.5" x14ac:dyDescent="0.35">
      <c r="B598" s="67"/>
      <c r="C598" s="89"/>
      <c r="D598" s="84"/>
      <c r="E598" s="84"/>
      <c r="F598" s="84"/>
      <c r="G598" s="89"/>
      <c r="H598" s="89"/>
      <c r="I598" s="89"/>
      <c r="J598" s="95"/>
      <c r="K598" s="90"/>
      <c r="M598" s="68"/>
      <c r="N598" s="69"/>
      <c r="O598" s="69"/>
      <c r="P598" s="69"/>
      <c r="Q598" s="69"/>
      <c r="R598" s="69" t="str">
        <f t="shared" si="117"/>
        <v/>
      </c>
      <c r="S598" s="70" t="str">
        <f t="shared" si="118"/>
        <v/>
      </c>
      <c r="U598" s="68"/>
      <c r="V598" s="69"/>
      <c r="W598" s="69"/>
      <c r="X598" s="69"/>
      <c r="Y598" s="69"/>
      <c r="Z598" s="69" t="str">
        <f t="shared" si="119"/>
        <v/>
      </c>
      <c r="AA598" s="70" t="str">
        <f t="shared" si="120"/>
        <v/>
      </c>
      <c r="AC598" s="71"/>
      <c r="AD598" s="72"/>
      <c r="AE598" s="72"/>
      <c r="AF598" s="72"/>
      <c r="AG598" s="72"/>
      <c r="AH598" s="72" t="str">
        <f t="shared" si="121"/>
        <v/>
      </c>
      <c r="AI598" s="73" t="str">
        <f t="shared" si="122"/>
        <v/>
      </c>
      <c r="AK598" s="68"/>
      <c r="AL598" s="69"/>
      <c r="AM598" s="69"/>
      <c r="AN598" s="69"/>
      <c r="AO598" s="69"/>
      <c r="AP598" s="69" t="str">
        <f t="shared" si="123"/>
        <v/>
      </c>
      <c r="AQ598" s="74" t="str">
        <f t="shared" si="124"/>
        <v/>
      </c>
      <c r="AR598" s="70" t="str">
        <f t="shared" si="125"/>
        <v/>
      </c>
      <c r="AT598" s="68"/>
      <c r="AU598" s="69"/>
      <c r="AV598" s="69"/>
      <c r="AW598" s="69"/>
      <c r="AX598" s="69"/>
      <c r="AY598" s="69" t="str">
        <f t="shared" si="126"/>
        <v/>
      </c>
      <c r="AZ598" s="70" t="str">
        <f t="shared" si="127"/>
        <v/>
      </c>
      <c r="BB598" s="75"/>
      <c r="BC598" s="76"/>
      <c r="BD598" s="76"/>
      <c r="BE598" s="76"/>
      <c r="BF598" s="76"/>
      <c r="BG598" s="76" t="str">
        <f t="shared" si="128"/>
        <v/>
      </c>
      <c r="BH598" s="77" t="str">
        <f t="shared" si="129"/>
        <v/>
      </c>
    </row>
    <row r="599" spans="2:60" ht="15.5" x14ac:dyDescent="0.35">
      <c r="B599" s="46"/>
      <c r="C599" s="91"/>
      <c r="D599" s="85"/>
      <c r="E599" s="85"/>
      <c r="F599" s="85"/>
      <c r="G599" s="91"/>
      <c r="H599" s="91"/>
      <c r="I599" s="91"/>
      <c r="J599" s="96"/>
      <c r="K599" s="92"/>
      <c r="M599" s="50"/>
      <c r="N599" s="51"/>
      <c r="O599" s="51"/>
      <c r="P599" s="51"/>
      <c r="Q599" s="51"/>
      <c r="R599" s="51" t="str">
        <f t="shared" si="117"/>
        <v/>
      </c>
      <c r="S599" s="52" t="str">
        <f t="shared" si="118"/>
        <v/>
      </c>
      <c r="U599" s="50"/>
      <c r="V599" s="51"/>
      <c r="W599" s="51"/>
      <c r="X599" s="51"/>
      <c r="Y599" s="51"/>
      <c r="Z599" s="51" t="str">
        <f t="shared" si="119"/>
        <v/>
      </c>
      <c r="AA599" s="52" t="str">
        <f t="shared" si="120"/>
        <v/>
      </c>
      <c r="AC599" s="56"/>
      <c r="AD599" s="57"/>
      <c r="AE599" s="57"/>
      <c r="AF599" s="57"/>
      <c r="AG599" s="57"/>
      <c r="AH599" s="57" t="str">
        <f t="shared" si="121"/>
        <v/>
      </c>
      <c r="AI599" s="58" t="str">
        <f t="shared" si="122"/>
        <v/>
      </c>
      <c r="AK599" s="50"/>
      <c r="AL599" s="51"/>
      <c r="AM599" s="51"/>
      <c r="AN599" s="51"/>
      <c r="AO599" s="51"/>
      <c r="AP599" s="51" t="str">
        <f t="shared" si="123"/>
        <v/>
      </c>
      <c r="AQ599" s="60" t="str">
        <f t="shared" si="124"/>
        <v/>
      </c>
      <c r="AR599" s="52" t="str">
        <f t="shared" si="125"/>
        <v/>
      </c>
      <c r="AT599" s="50"/>
      <c r="AU599" s="51"/>
      <c r="AV599" s="51"/>
      <c r="AW599" s="51"/>
      <c r="AX599" s="51"/>
      <c r="AY599" s="51" t="str">
        <f t="shared" si="126"/>
        <v/>
      </c>
      <c r="AZ599" s="52" t="str">
        <f t="shared" si="127"/>
        <v/>
      </c>
      <c r="BB599" s="64"/>
      <c r="BC599" s="65"/>
      <c r="BD599" s="65"/>
      <c r="BE599" s="65"/>
      <c r="BF599" s="65"/>
      <c r="BG599" s="65" t="str">
        <f t="shared" si="128"/>
        <v/>
      </c>
      <c r="BH599" s="66" t="str">
        <f t="shared" si="129"/>
        <v/>
      </c>
    </row>
    <row r="600" spans="2:60" ht="15.5" x14ac:dyDescent="0.35">
      <c r="B600" s="67"/>
      <c r="C600" s="89"/>
      <c r="D600" s="84"/>
      <c r="E600" s="84"/>
      <c r="F600" s="84"/>
      <c r="G600" s="89"/>
      <c r="H600" s="89"/>
      <c r="I600" s="89"/>
      <c r="J600" s="95"/>
      <c r="K600" s="90"/>
      <c r="M600" s="68"/>
      <c r="N600" s="69"/>
      <c r="O600" s="69"/>
      <c r="P600" s="69"/>
      <c r="Q600" s="69"/>
      <c r="R600" s="69" t="str">
        <f t="shared" si="117"/>
        <v/>
      </c>
      <c r="S600" s="70" t="str">
        <f t="shared" si="118"/>
        <v/>
      </c>
      <c r="U600" s="68"/>
      <c r="V600" s="69"/>
      <c r="W600" s="69"/>
      <c r="X600" s="69"/>
      <c r="Y600" s="69"/>
      <c r="Z600" s="69" t="str">
        <f t="shared" si="119"/>
        <v/>
      </c>
      <c r="AA600" s="70" t="str">
        <f t="shared" si="120"/>
        <v/>
      </c>
      <c r="AC600" s="71"/>
      <c r="AD600" s="72"/>
      <c r="AE600" s="72"/>
      <c r="AF600" s="72"/>
      <c r="AG600" s="72"/>
      <c r="AH600" s="72" t="str">
        <f t="shared" si="121"/>
        <v/>
      </c>
      <c r="AI600" s="73" t="str">
        <f t="shared" si="122"/>
        <v/>
      </c>
      <c r="AK600" s="68"/>
      <c r="AL600" s="69"/>
      <c r="AM600" s="69"/>
      <c r="AN600" s="69"/>
      <c r="AO600" s="69"/>
      <c r="AP600" s="69" t="str">
        <f t="shared" si="123"/>
        <v/>
      </c>
      <c r="AQ600" s="74" t="str">
        <f t="shared" si="124"/>
        <v/>
      </c>
      <c r="AR600" s="70" t="str">
        <f t="shared" si="125"/>
        <v/>
      </c>
      <c r="AT600" s="68"/>
      <c r="AU600" s="69"/>
      <c r="AV600" s="69"/>
      <c r="AW600" s="69"/>
      <c r="AX600" s="69"/>
      <c r="AY600" s="69" t="str">
        <f t="shared" si="126"/>
        <v/>
      </c>
      <c r="AZ600" s="70" t="str">
        <f t="shared" si="127"/>
        <v/>
      </c>
      <c r="BB600" s="75"/>
      <c r="BC600" s="76"/>
      <c r="BD600" s="76"/>
      <c r="BE600" s="76"/>
      <c r="BF600" s="76"/>
      <c r="BG600" s="76" t="str">
        <f t="shared" si="128"/>
        <v/>
      </c>
      <c r="BH600" s="77" t="str">
        <f t="shared" si="129"/>
        <v/>
      </c>
    </row>
    <row r="601" spans="2:60" ht="15.5" x14ac:dyDescent="0.35">
      <c r="B601" s="46"/>
      <c r="C601" s="91"/>
      <c r="D601" s="85"/>
      <c r="E601" s="85"/>
      <c r="F601" s="85"/>
      <c r="G601" s="91"/>
      <c r="H601" s="91"/>
      <c r="I601" s="91"/>
      <c r="J601" s="96"/>
      <c r="K601" s="92"/>
      <c r="M601" s="50"/>
      <c r="N601" s="51"/>
      <c r="O601" s="51"/>
      <c r="P601" s="51"/>
      <c r="Q601" s="51"/>
      <c r="R601" s="51" t="str">
        <f t="shared" si="117"/>
        <v/>
      </c>
      <c r="S601" s="52" t="str">
        <f t="shared" si="118"/>
        <v/>
      </c>
      <c r="U601" s="50"/>
      <c r="V601" s="51"/>
      <c r="W601" s="51"/>
      <c r="X601" s="51"/>
      <c r="Y601" s="51"/>
      <c r="Z601" s="51" t="str">
        <f t="shared" si="119"/>
        <v/>
      </c>
      <c r="AA601" s="52" t="str">
        <f t="shared" si="120"/>
        <v/>
      </c>
      <c r="AC601" s="56"/>
      <c r="AD601" s="57"/>
      <c r="AE601" s="57"/>
      <c r="AF601" s="57"/>
      <c r="AG601" s="57"/>
      <c r="AH601" s="57" t="str">
        <f t="shared" si="121"/>
        <v/>
      </c>
      <c r="AI601" s="58" t="str">
        <f t="shared" si="122"/>
        <v/>
      </c>
      <c r="AK601" s="50"/>
      <c r="AL601" s="51"/>
      <c r="AM601" s="51"/>
      <c r="AN601" s="51"/>
      <c r="AO601" s="51"/>
      <c r="AP601" s="51" t="str">
        <f t="shared" si="123"/>
        <v/>
      </c>
      <c r="AQ601" s="60" t="str">
        <f t="shared" si="124"/>
        <v/>
      </c>
      <c r="AR601" s="52" t="str">
        <f t="shared" si="125"/>
        <v/>
      </c>
      <c r="AT601" s="50"/>
      <c r="AU601" s="51"/>
      <c r="AV601" s="51"/>
      <c r="AW601" s="51"/>
      <c r="AX601" s="51"/>
      <c r="AY601" s="51" t="str">
        <f t="shared" si="126"/>
        <v/>
      </c>
      <c r="AZ601" s="52" t="str">
        <f t="shared" si="127"/>
        <v/>
      </c>
      <c r="BB601" s="64"/>
      <c r="BC601" s="65"/>
      <c r="BD601" s="65"/>
      <c r="BE601" s="65"/>
      <c r="BF601" s="65"/>
      <c r="BG601" s="65" t="str">
        <f t="shared" si="128"/>
        <v/>
      </c>
      <c r="BH601" s="66" t="str">
        <f t="shared" si="129"/>
        <v/>
      </c>
    </row>
    <row r="602" spans="2:60" ht="15.5" x14ac:dyDescent="0.35">
      <c r="B602" s="67"/>
      <c r="C602" s="89"/>
      <c r="D602" s="84"/>
      <c r="E602" s="84"/>
      <c r="F602" s="84"/>
      <c r="G602" s="89"/>
      <c r="H602" s="89"/>
      <c r="I602" s="89"/>
      <c r="J602" s="95"/>
      <c r="K602" s="90"/>
      <c r="M602" s="68"/>
      <c r="N602" s="69"/>
      <c r="O602" s="69"/>
      <c r="P602" s="69"/>
      <c r="Q602" s="69"/>
      <c r="R602" s="69" t="str">
        <f t="shared" si="117"/>
        <v/>
      </c>
      <c r="S602" s="70" t="str">
        <f t="shared" si="118"/>
        <v/>
      </c>
      <c r="U602" s="68"/>
      <c r="V602" s="69"/>
      <c r="W602" s="69"/>
      <c r="X602" s="69"/>
      <c r="Y602" s="69"/>
      <c r="Z602" s="69" t="str">
        <f t="shared" si="119"/>
        <v/>
      </c>
      <c r="AA602" s="70" t="str">
        <f t="shared" si="120"/>
        <v/>
      </c>
      <c r="AC602" s="71"/>
      <c r="AD602" s="72"/>
      <c r="AE602" s="72"/>
      <c r="AF602" s="72"/>
      <c r="AG602" s="72"/>
      <c r="AH602" s="72" t="str">
        <f t="shared" si="121"/>
        <v/>
      </c>
      <c r="AI602" s="73" t="str">
        <f t="shared" si="122"/>
        <v/>
      </c>
      <c r="AK602" s="68"/>
      <c r="AL602" s="69"/>
      <c r="AM602" s="69"/>
      <c r="AN602" s="69"/>
      <c r="AO602" s="69"/>
      <c r="AP602" s="69" t="str">
        <f t="shared" si="123"/>
        <v/>
      </c>
      <c r="AQ602" s="74" t="str">
        <f t="shared" si="124"/>
        <v/>
      </c>
      <c r="AR602" s="70" t="str">
        <f t="shared" si="125"/>
        <v/>
      </c>
      <c r="AT602" s="68"/>
      <c r="AU602" s="69"/>
      <c r="AV602" s="69"/>
      <c r="AW602" s="69"/>
      <c r="AX602" s="69"/>
      <c r="AY602" s="69" t="str">
        <f t="shared" si="126"/>
        <v/>
      </c>
      <c r="AZ602" s="70" t="str">
        <f t="shared" si="127"/>
        <v/>
      </c>
      <c r="BB602" s="75"/>
      <c r="BC602" s="76"/>
      <c r="BD602" s="76"/>
      <c r="BE602" s="76"/>
      <c r="BF602" s="76"/>
      <c r="BG602" s="76" t="str">
        <f t="shared" si="128"/>
        <v/>
      </c>
      <c r="BH602" s="77" t="str">
        <f t="shared" si="129"/>
        <v/>
      </c>
    </row>
    <row r="603" spans="2:60" ht="15.5" x14ac:dyDescent="0.35">
      <c r="B603" s="46"/>
      <c r="C603" s="91"/>
      <c r="D603" s="85"/>
      <c r="E603" s="85"/>
      <c r="F603" s="85"/>
      <c r="G603" s="91"/>
      <c r="H603" s="91"/>
      <c r="I603" s="91"/>
      <c r="J603" s="96"/>
      <c r="K603" s="92"/>
      <c r="M603" s="50"/>
      <c r="N603" s="51"/>
      <c r="O603" s="51"/>
      <c r="P603" s="51"/>
      <c r="Q603" s="51"/>
      <c r="R603" s="51" t="str">
        <f t="shared" si="117"/>
        <v/>
      </c>
      <c r="S603" s="52" t="str">
        <f t="shared" si="118"/>
        <v/>
      </c>
      <c r="U603" s="50"/>
      <c r="V603" s="51"/>
      <c r="W603" s="51"/>
      <c r="X603" s="51"/>
      <c r="Y603" s="51"/>
      <c r="Z603" s="51" t="str">
        <f t="shared" si="119"/>
        <v/>
      </c>
      <c r="AA603" s="52" t="str">
        <f t="shared" si="120"/>
        <v/>
      </c>
      <c r="AC603" s="56"/>
      <c r="AD603" s="57"/>
      <c r="AE603" s="57"/>
      <c r="AF603" s="57"/>
      <c r="AG603" s="57"/>
      <c r="AH603" s="57" t="str">
        <f t="shared" si="121"/>
        <v/>
      </c>
      <c r="AI603" s="58" t="str">
        <f t="shared" si="122"/>
        <v/>
      </c>
      <c r="AK603" s="50"/>
      <c r="AL603" s="51"/>
      <c r="AM603" s="51"/>
      <c r="AN603" s="51"/>
      <c r="AO603" s="51"/>
      <c r="AP603" s="51" t="str">
        <f t="shared" si="123"/>
        <v/>
      </c>
      <c r="AQ603" s="60" t="str">
        <f t="shared" si="124"/>
        <v/>
      </c>
      <c r="AR603" s="52" t="str">
        <f t="shared" si="125"/>
        <v/>
      </c>
      <c r="AT603" s="50"/>
      <c r="AU603" s="51"/>
      <c r="AV603" s="51"/>
      <c r="AW603" s="51"/>
      <c r="AX603" s="51"/>
      <c r="AY603" s="51" t="str">
        <f t="shared" si="126"/>
        <v/>
      </c>
      <c r="AZ603" s="52" t="str">
        <f t="shared" si="127"/>
        <v/>
      </c>
      <c r="BB603" s="64"/>
      <c r="BC603" s="65"/>
      <c r="BD603" s="65"/>
      <c r="BE603" s="65"/>
      <c r="BF603" s="65"/>
      <c r="BG603" s="65" t="str">
        <f t="shared" si="128"/>
        <v/>
      </c>
      <c r="BH603" s="66" t="str">
        <f t="shared" si="129"/>
        <v/>
      </c>
    </row>
    <row r="604" spans="2:60" ht="15.5" x14ac:dyDescent="0.35">
      <c r="B604" s="67"/>
      <c r="C604" s="89"/>
      <c r="D604" s="84"/>
      <c r="E604" s="84"/>
      <c r="F604" s="84"/>
      <c r="G604" s="89"/>
      <c r="H604" s="89"/>
      <c r="I604" s="89"/>
      <c r="J604" s="95"/>
      <c r="K604" s="90"/>
      <c r="M604" s="68"/>
      <c r="N604" s="69"/>
      <c r="O604" s="69"/>
      <c r="P604" s="69"/>
      <c r="Q604" s="69"/>
      <c r="R604" s="69" t="str">
        <f t="shared" si="117"/>
        <v/>
      </c>
      <c r="S604" s="70" t="str">
        <f t="shared" si="118"/>
        <v/>
      </c>
      <c r="U604" s="68"/>
      <c r="V604" s="69"/>
      <c r="W604" s="69"/>
      <c r="X604" s="69"/>
      <c r="Y604" s="69"/>
      <c r="Z604" s="69" t="str">
        <f t="shared" si="119"/>
        <v/>
      </c>
      <c r="AA604" s="70" t="str">
        <f t="shared" si="120"/>
        <v/>
      </c>
      <c r="AC604" s="71"/>
      <c r="AD604" s="72"/>
      <c r="AE604" s="72"/>
      <c r="AF604" s="72"/>
      <c r="AG604" s="72"/>
      <c r="AH604" s="72" t="str">
        <f t="shared" si="121"/>
        <v/>
      </c>
      <c r="AI604" s="73" t="str">
        <f t="shared" si="122"/>
        <v/>
      </c>
      <c r="AK604" s="68"/>
      <c r="AL604" s="69"/>
      <c r="AM604" s="69"/>
      <c r="AN604" s="69"/>
      <c r="AO604" s="69"/>
      <c r="AP604" s="69" t="str">
        <f t="shared" si="123"/>
        <v/>
      </c>
      <c r="AQ604" s="74" t="str">
        <f t="shared" si="124"/>
        <v/>
      </c>
      <c r="AR604" s="70" t="str">
        <f t="shared" si="125"/>
        <v/>
      </c>
      <c r="AT604" s="68"/>
      <c r="AU604" s="69"/>
      <c r="AV604" s="69"/>
      <c r="AW604" s="69"/>
      <c r="AX604" s="69"/>
      <c r="AY604" s="69" t="str">
        <f t="shared" si="126"/>
        <v/>
      </c>
      <c r="AZ604" s="70" t="str">
        <f t="shared" si="127"/>
        <v/>
      </c>
      <c r="BB604" s="75"/>
      <c r="BC604" s="76"/>
      <c r="BD604" s="76"/>
      <c r="BE604" s="76"/>
      <c r="BF604" s="76"/>
      <c r="BG604" s="76" t="str">
        <f t="shared" si="128"/>
        <v/>
      </c>
      <c r="BH604" s="77" t="str">
        <f t="shared" si="129"/>
        <v/>
      </c>
    </row>
    <row r="605" spans="2:60" ht="15.5" x14ac:dyDescent="0.35">
      <c r="B605" s="46"/>
      <c r="C605" s="91"/>
      <c r="D605" s="85"/>
      <c r="E605" s="85"/>
      <c r="F605" s="85"/>
      <c r="G605" s="91"/>
      <c r="H605" s="91"/>
      <c r="I605" s="91"/>
      <c r="J605" s="96"/>
      <c r="K605" s="92"/>
      <c r="M605" s="50"/>
      <c r="N605" s="51"/>
      <c r="O605" s="51"/>
      <c r="P605" s="51"/>
      <c r="Q605" s="51"/>
      <c r="R605" s="51" t="str">
        <f t="shared" si="117"/>
        <v/>
      </c>
      <c r="S605" s="52" t="str">
        <f t="shared" si="118"/>
        <v/>
      </c>
      <c r="U605" s="50"/>
      <c r="V605" s="51"/>
      <c r="W605" s="51"/>
      <c r="X605" s="51"/>
      <c r="Y605" s="51"/>
      <c r="Z605" s="51" t="str">
        <f t="shared" si="119"/>
        <v/>
      </c>
      <c r="AA605" s="52" t="str">
        <f t="shared" si="120"/>
        <v/>
      </c>
      <c r="AC605" s="56"/>
      <c r="AD605" s="57"/>
      <c r="AE605" s="57"/>
      <c r="AF605" s="57"/>
      <c r="AG605" s="57"/>
      <c r="AH605" s="57" t="str">
        <f t="shared" si="121"/>
        <v/>
      </c>
      <c r="AI605" s="58" t="str">
        <f t="shared" si="122"/>
        <v/>
      </c>
      <c r="AK605" s="50"/>
      <c r="AL605" s="51"/>
      <c r="AM605" s="51"/>
      <c r="AN605" s="51"/>
      <c r="AO605" s="51"/>
      <c r="AP605" s="51" t="str">
        <f t="shared" si="123"/>
        <v/>
      </c>
      <c r="AQ605" s="60" t="str">
        <f t="shared" si="124"/>
        <v/>
      </c>
      <c r="AR605" s="52" t="str">
        <f t="shared" si="125"/>
        <v/>
      </c>
      <c r="AT605" s="50"/>
      <c r="AU605" s="51"/>
      <c r="AV605" s="51"/>
      <c r="AW605" s="51"/>
      <c r="AX605" s="51"/>
      <c r="AY605" s="51" t="str">
        <f t="shared" si="126"/>
        <v/>
      </c>
      <c r="AZ605" s="52" t="str">
        <f t="shared" si="127"/>
        <v/>
      </c>
      <c r="BB605" s="64"/>
      <c r="BC605" s="65"/>
      <c r="BD605" s="65"/>
      <c r="BE605" s="65"/>
      <c r="BF605" s="65"/>
      <c r="BG605" s="65" t="str">
        <f t="shared" si="128"/>
        <v/>
      </c>
      <c r="BH605" s="66" t="str">
        <f t="shared" si="129"/>
        <v/>
      </c>
    </row>
    <row r="606" spans="2:60" ht="15.5" x14ac:dyDescent="0.35">
      <c r="B606" s="67"/>
      <c r="C606" s="89"/>
      <c r="D606" s="84"/>
      <c r="E606" s="84"/>
      <c r="F606" s="84"/>
      <c r="G606" s="89"/>
      <c r="H606" s="89"/>
      <c r="I606" s="89"/>
      <c r="J606" s="95"/>
      <c r="K606" s="90"/>
      <c r="M606" s="68"/>
      <c r="N606" s="69"/>
      <c r="O606" s="69"/>
      <c r="P606" s="69"/>
      <c r="Q606" s="69"/>
      <c r="R606" s="69" t="str">
        <f t="shared" si="117"/>
        <v/>
      </c>
      <c r="S606" s="70" t="str">
        <f t="shared" si="118"/>
        <v/>
      </c>
      <c r="U606" s="68"/>
      <c r="V606" s="69"/>
      <c r="W606" s="69"/>
      <c r="X606" s="69"/>
      <c r="Y606" s="69"/>
      <c r="Z606" s="69" t="str">
        <f t="shared" si="119"/>
        <v/>
      </c>
      <c r="AA606" s="70" t="str">
        <f t="shared" si="120"/>
        <v/>
      </c>
      <c r="AC606" s="71"/>
      <c r="AD606" s="72"/>
      <c r="AE606" s="72"/>
      <c r="AF606" s="72"/>
      <c r="AG606" s="72"/>
      <c r="AH606" s="72" t="str">
        <f t="shared" si="121"/>
        <v/>
      </c>
      <c r="AI606" s="73" t="str">
        <f t="shared" si="122"/>
        <v/>
      </c>
      <c r="AK606" s="68"/>
      <c r="AL606" s="69"/>
      <c r="AM606" s="69"/>
      <c r="AN606" s="69"/>
      <c r="AO606" s="69"/>
      <c r="AP606" s="69" t="str">
        <f t="shared" si="123"/>
        <v/>
      </c>
      <c r="AQ606" s="74" t="str">
        <f t="shared" si="124"/>
        <v/>
      </c>
      <c r="AR606" s="70" t="str">
        <f t="shared" si="125"/>
        <v/>
      </c>
      <c r="AT606" s="68"/>
      <c r="AU606" s="69"/>
      <c r="AV606" s="69"/>
      <c r="AW606" s="69"/>
      <c r="AX606" s="69"/>
      <c r="AY606" s="69" t="str">
        <f t="shared" si="126"/>
        <v/>
      </c>
      <c r="AZ606" s="70" t="str">
        <f t="shared" si="127"/>
        <v/>
      </c>
      <c r="BB606" s="75"/>
      <c r="BC606" s="76"/>
      <c r="BD606" s="76"/>
      <c r="BE606" s="76"/>
      <c r="BF606" s="76"/>
      <c r="BG606" s="76" t="str">
        <f t="shared" si="128"/>
        <v/>
      </c>
      <c r="BH606" s="77" t="str">
        <f t="shared" si="129"/>
        <v/>
      </c>
    </row>
    <row r="607" spans="2:60" ht="15.5" x14ac:dyDescent="0.35">
      <c r="B607" s="46"/>
      <c r="C607" s="91"/>
      <c r="D607" s="85"/>
      <c r="E607" s="85"/>
      <c r="F607" s="85"/>
      <c r="G607" s="91"/>
      <c r="H607" s="91"/>
      <c r="I607" s="91"/>
      <c r="J607" s="96"/>
      <c r="K607" s="92"/>
      <c r="M607" s="50"/>
      <c r="N607" s="51"/>
      <c r="O607" s="51"/>
      <c r="P607" s="51"/>
      <c r="Q607" s="51"/>
      <c r="R607" s="51" t="str">
        <f t="shared" si="117"/>
        <v/>
      </c>
      <c r="S607" s="52" t="str">
        <f t="shared" si="118"/>
        <v/>
      </c>
      <c r="U607" s="50"/>
      <c r="V607" s="51"/>
      <c r="W607" s="51"/>
      <c r="X607" s="51"/>
      <c r="Y607" s="51"/>
      <c r="Z607" s="51" t="str">
        <f t="shared" si="119"/>
        <v/>
      </c>
      <c r="AA607" s="52" t="str">
        <f t="shared" si="120"/>
        <v/>
      </c>
      <c r="AC607" s="56"/>
      <c r="AD607" s="57"/>
      <c r="AE607" s="57"/>
      <c r="AF607" s="57"/>
      <c r="AG607" s="57"/>
      <c r="AH607" s="57" t="str">
        <f t="shared" si="121"/>
        <v/>
      </c>
      <c r="AI607" s="58" t="str">
        <f t="shared" si="122"/>
        <v/>
      </c>
      <c r="AK607" s="50"/>
      <c r="AL607" s="51"/>
      <c r="AM607" s="51"/>
      <c r="AN607" s="51"/>
      <c r="AO607" s="51"/>
      <c r="AP607" s="51" t="str">
        <f t="shared" si="123"/>
        <v/>
      </c>
      <c r="AQ607" s="60" t="str">
        <f t="shared" si="124"/>
        <v/>
      </c>
      <c r="AR607" s="52" t="str">
        <f t="shared" si="125"/>
        <v/>
      </c>
      <c r="AT607" s="50"/>
      <c r="AU607" s="51"/>
      <c r="AV607" s="51"/>
      <c r="AW607" s="51"/>
      <c r="AX607" s="51"/>
      <c r="AY607" s="51" t="str">
        <f t="shared" si="126"/>
        <v/>
      </c>
      <c r="AZ607" s="52" t="str">
        <f t="shared" si="127"/>
        <v/>
      </c>
      <c r="BB607" s="64"/>
      <c r="BC607" s="65"/>
      <c r="BD607" s="65"/>
      <c r="BE607" s="65"/>
      <c r="BF607" s="65"/>
      <c r="BG607" s="65" t="str">
        <f t="shared" si="128"/>
        <v/>
      </c>
      <c r="BH607" s="66" t="str">
        <f t="shared" si="129"/>
        <v/>
      </c>
    </row>
    <row r="608" spans="2:60" ht="15.5" x14ac:dyDescent="0.35">
      <c r="B608" s="67"/>
      <c r="C608" s="89"/>
      <c r="D608" s="84"/>
      <c r="E608" s="84"/>
      <c r="F608" s="84"/>
      <c r="G608" s="89"/>
      <c r="H608" s="89"/>
      <c r="I608" s="89"/>
      <c r="J608" s="95"/>
      <c r="K608" s="90"/>
      <c r="M608" s="68"/>
      <c r="N608" s="69"/>
      <c r="O608" s="69"/>
      <c r="P608" s="69"/>
      <c r="Q608" s="69"/>
      <c r="R608" s="69" t="str">
        <f t="shared" si="117"/>
        <v/>
      </c>
      <c r="S608" s="70" t="str">
        <f t="shared" si="118"/>
        <v/>
      </c>
      <c r="U608" s="68"/>
      <c r="V608" s="69"/>
      <c r="W608" s="69"/>
      <c r="X608" s="69"/>
      <c r="Y608" s="69"/>
      <c r="Z608" s="69" t="str">
        <f t="shared" si="119"/>
        <v/>
      </c>
      <c r="AA608" s="70" t="str">
        <f t="shared" si="120"/>
        <v/>
      </c>
      <c r="AC608" s="71"/>
      <c r="AD608" s="72"/>
      <c r="AE608" s="72"/>
      <c r="AF608" s="72"/>
      <c r="AG608" s="72"/>
      <c r="AH608" s="72" t="str">
        <f t="shared" si="121"/>
        <v/>
      </c>
      <c r="AI608" s="73" t="str">
        <f t="shared" si="122"/>
        <v/>
      </c>
      <c r="AK608" s="68"/>
      <c r="AL608" s="69"/>
      <c r="AM608" s="69"/>
      <c r="AN608" s="69"/>
      <c r="AO608" s="69"/>
      <c r="AP608" s="69" t="str">
        <f t="shared" si="123"/>
        <v/>
      </c>
      <c r="AQ608" s="74" t="str">
        <f t="shared" si="124"/>
        <v/>
      </c>
      <c r="AR608" s="70" t="str">
        <f t="shared" si="125"/>
        <v/>
      </c>
      <c r="AT608" s="68"/>
      <c r="AU608" s="69"/>
      <c r="AV608" s="69"/>
      <c r="AW608" s="69"/>
      <c r="AX608" s="69"/>
      <c r="AY608" s="69" t="str">
        <f t="shared" si="126"/>
        <v/>
      </c>
      <c r="AZ608" s="70" t="str">
        <f t="shared" si="127"/>
        <v/>
      </c>
      <c r="BB608" s="75"/>
      <c r="BC608" s="76"/>
      <c r="BD608" s="76"/>
      <c r="BE608" s="76"/>
      <c r="BF608" s="76"/>
      <c r="BG608" s="76" t="str">
        <f t="shared" si="128"/>
        <v/>
      </c>
      <c r="BH608" s="77" t="str">
        <f t="shared" si="129"/>
        <v/>
      </c>
    </row>
    <row r="609" spans="2:60" ht="15.5" x14ac:dyDescent="0.35">
      <c r="B609" s="46"/>
      <c r="C609" s="91"/>
      <c r="D609" s="85"/>
      <c r="E609" s="85"/>
      <c r="F609" s="85"/>
      <c r="G609" s="91"/>
      <c r="H609" s="91"/>
      <c r="I609" s="91"/>
      <c r="J609" s="96"/>
      <c r="K609" s="92"/>
      <c r="M609" s="50"/>
      <c r="N609" s="51"/>
      <c r="O609" s="51"/>
      <c r="P609" s="51"/>
      <c r="Q609" s="51"/>
      <c r="R609" s="51" t="str">
        <f t="shared" si="117"/>
        <v/>
      </c>
      <c r="S609" s="52" t="str">
        <f t="shared" si="118"/>
        <v/>
      </c>
      <c r="U609" s="50"/>
      <c r="V609" s="51"/>
      <c r="W609" s="51"/>
      <c r="X609" s="51"/>
      <c r="Y609" s="51"/>
      <c r="Z609" s="51" t="str">
        <f t="shared" si="119"/>
        <v/>
      </c>
      <c r="AA609" s="52" t="str">
        <f t="shared" si="120"/>
        <v/>
      </c>
      <c r="AC609" s="56"/>
      <c r="AD609" s="57"/>
      <c r="AE609" s="57"/>
      <c r="AF609" s="57"/>
      <c r="AG609" s="57"/>
      <c r="AH609" s="57" t="str">
        <f t="shared" si="121"/>
        <v/>
      </c>
      <c r="AI609" s="58" t="str">
        <f t="shared" si="122"/>
        <v/>
      </c>
      <c r="AK609" s="50"/>
      <c r="AL609" s="51"/>
      <c r="AM609" s="51"/>
      <c r="AN609" s="51"/>
      <c r="AO609" s="51"/>
      <c r="AP609" s="51" t="str">
        <f t="shared" si="123"/>
        <v/>
      </c>
      <c r="AQ609" s="60" t="str">
        <f t="shared" si="124"/>
        <v/>
      </c>
      <c r="AR609" s="52" t="str">
        <f t="shared" si="125"/>
        <v/>
      </c>
      <c r="AT609" s="50"/>
      <c r="AU609" s="51"/>
      <c r="AV609" s="51"/>
      <c r="AW609" s="51"/>
      <c r="AX609" s="51"/>
      <c r="AY609" s="51" t="str">
        <f t="shared" si="126"/>
        <v/>
      </c>
      <c r="AZ609" s="52" t="str">
        <f t="shared" si="127"/>
        <v/>
      </c>
      <c r="BB609" s="64"/>
      <c r="BC609" s="65"/>
      <c r="BD609" s="65"/>
      <c r="BE609" s="65"/>
      <c r="BF609" s="65"/>
      <c r="BG609" s="65" t="str">
        <f t="shared" si="128"/>
        <v/>
      </c>
      <c r="BH609" s="66" t="str">
        <f t="shared" si="129"/>
        <v/>
      </c>
    </row>
    <row r="610" spans="2:60" ht="15.5" x14ac:dyDescent="0.35">
      <c r="B610" s="67"/>
      <c r="C610" s="89"/>
      <c r="D610" s="84"/>
      <c r="E610" s="84"/>
      <c r="F610" s="84"/>
      <c r="G610" s="89"/>
      <c r="H610" s="89"/>
      <c r="I610" s="89"/>
      <c r="J610" s="95"/>
      <c r="K610" s="90"/>
      <c r="M610" s="68"/>
      <c r="N610" s="69"/>
      <c r="O610" s="69"/>
      <c r="P610" s="69"/>
      <c r="Q610" s="69"/>
      <c r="R610" s="69" t="str">
        <f t="shared" si="117"/>
        <v/>
      </c>
      <c r="S610" s="70" t="str">
        <f t="shared" si="118"/>
        <v/>
      </c>
      <c r="U610" s="68"/>
      <c r="V610" s="69"/>
      <c r="W610" s="69"/>
      <c r="X610" s="69"/>
      <c r="Y610" s="69"/>
      <c r="Z610" s="69" t="str">
        <f t="shared" si="119"/>
        <v/>
      </c>
      <c r="AA610" s="70" t="str">
        <f t="shared" si="120"/>
        <v/>
      </c>
      <c r="AC610" s="71"/>
      <c r="AD610" s="72"/>
      <c r="AE610" s="72"/>
      <c r="AF610" s="72"/>
      <c r="AG610" s="72"/>
      <c r="AH610" s="72" t="str">
        <f t="shared" si="121"/>
        <v/>
      </c>
      <c r="AI610" s="73" t="str">
        <f t="shared" si="122"/>
        <v/>
      </c>
      <c r="AK610" s="68"/>
      <c r="AL610" s="69"/>
      <c r="AM610" s="69"/>
      <c r="AN610" s="69"/>
      <c r="AO610" s="69"/>
      <c r="AP610" s="69" t="str">
        <f t="shared" si="123"/>
        <v/>
      </c>
      <c r="AQ610" s="74" t="str">
        <f t="shared" si="124"/>
        <v/>
      </c>
      <c r="AR610" s="70" t="str">
        <f t="shared" si="125"/>
        <v/>
      </c>
      <c r="AT610" s="68"/>
      <c r="AU610" s="69"/>
      <c r="AV610" s="69"/>
      <c r="AW610" s="69"/>
      <c r="AX610" s="69"/>
      <c r="AY610" s="69" t="str">
        <f t="shared" si="126"/>
        <v/>
      </c>
      <c r="AZ610" s="70" t="str">
        <f t="shared" si="127"/>
        <v/>
      </c>
      <c r="BB610" s="75"/>
      <c r="BC610" s="76"/>
      <c r="BD610" s="76"/>
      <c r="BE610" s="76"/>
      <c r="BF610" s="76"/>
      <c r="BG610" s="76" t="str">
        <f t="shared" si="128"/>
        <v/>
      </c>
      <c r="BH610" s="77" t="str">
        <f t="shared" si="129"/>
        <v/>
      </c>
    </row>
    <row r="611" spans="2:60" ht="15.5" x14ac:dyDescent="0.35">
      <c r="B611" s="46"/>
      <c r="C611" s="91"/>
      <c r="D611" s="85"/>
      <c r="E611" s="85"/>
      <c r="F611" s="85"/>
      <c r="G611" s="91"/>
      <c r="H611" s="91"/>
      <c r="I611" s="91"/>
      <c r="J611" s="96"/>
      <c r="K611" s="92"/>
      <c r="M611" s="50"/>
      <c r="N611" s="51"/>
      <c r="O611" s="51"/>
      <c r="P611" s="51"/>
      <c r="Q611" s="51"/>
      <c r="R611" s="51" t="str">
        <f t="shared" si="117"/>
        <v/>
      </c>
      <c r="S611" s="52" t="str">
        <f t="shared" si="118"/>
        <v/>
      </c>
      <c r="U611" s="50"/>
      <c r="V611" s="51"/>
      <c r="W611" s="51"/>
      <c r="X611" s="51"/>
      <c r="Y611" s="51"/>
      <c r="Z611" s="51" t="str">
        <f t="shared" si="119"/>
        <v/>
      </c>
      <c r="AA611" s="52" t="str">
        <f t="shared" si="120"/>
        <v/>
      </c>
      <c r="AC611" s="56"/>
      <c r="AD611" s="57"/>
      <c r="AE611" s="57"/>
      <c r="AF611" s="57"/>
      <c r="AG611" s="57"/>
      <c r="AH611" s="57" t="str">
        <f t="shared" si="121"/>
        <v/>
      </c>
      <c r="AI611" s="58" t="str">
        <f t="shared" si="122"/>
        <v/>
      </c>
      <c r="AK611" s="50"/>
      <c r="AL611" s="51"/>
      <c r="AM611" s="51"/>
      <c r="AN611" s="51"/>
      <c r="AO611" s="51"/>
      <c r="AP611" s="51" t="str">
        <f t="shared" si="123"/>
        <v/>
      </c>
      <c r="AQ611" s="60" t="str">
        <f t="shared" si="124"/>
        <v/>
      </c>
      <c r="AR611" s="52" t="str">
        <f t="shared" si="125"/>
        <v/>
      </c>
      <c r="AT611" s="50"/>
      <c r="AU611" s="51"/>
      <c r="AV611" s="51"/>
      <c r="AW611" s="51"/>
      <c r="AX611" s="51"/>
      <c r="AY611" s="51" t="str">
        <f t="shared" si="126"/>
        <v/>
      </c>
      <c r="AZ611" s="52" t="str">
        <f t="shared" si="127"/>
        <v/>
      </c>
      <c r="BB611" s="64"/>
      <c r="BC611" s="65"/>
      <c r="BD611" s="65"/>
      <c r="BE611" s="65"/>
      <c r="BF611" s="65"/>
      <c r="BG611" s="65" t="str">
        <f t="shared" si="128"/>
        <v/>
      </c>
      <c r="BH611" s="66" t="str">
        <f t="shared" si="129"/>
        <v/>
      </c>
    </row>
    <row r="612" spans="2:60" ht="15.5" x14ac:dyDescent="0.35">
      <c r="B612" s="67"/>
      <c r="C612" s="89"/>
      <c r="D612" s="84"/>
      <c r="E612" s="84"/>
      <c r="F612" s="84"/>
      <c r="G612" s="89"/>
      <c r="H612" s="89"/>
      <c r="I612" s="89"/>
      <c r="J612" s="95"/>
      <c r="K612" s="90"/>
      <c r="M612" s="68"/>
      <c r="N612" s="69"/>
      <c r="O612" s="69"/>
      <c r="P612" s="69"/>
      <c r="Q612" s="69"/>
      <c r="R612" s="69" t="str">
        <f t="shared" si="117"/>
        <v/>
      </c>
      <c r="S612" s="70" t="str">
        <f t="shared" si="118"/>
        <v/>
      </c>
      <c r="U612" s="68"/>
      <c r="V612" s="69"/>
      <c r="W612" s="69"/>
      <c r="X612" s="69"/>
      <c r="Y612" s="69"/>
      <c r="Z612" s="69" t="str">
        <f t="shared" si="119"/>
        <v/>
      </c>
      <c r="AA612" s="70" t="str">
        <f t="shared" si="120"/>
        <v/>
      </c>
      <c r="AC612" s="71"/>
      <c r="AD612" s="72"/>
      <c r="AE612" s="72"/>
      <c r="AF612" s="72"/>
      <c r="AG612" s="72"/>
      <c r="AH612" s="72" t="str">
        <f t="shared" si="121"/>
        <v/>
      </c>
      <c r="AI612" s="73" t="str">
        <f t="shared" si="122"/>
        <v/>
      </c>
      <c r="AK612" s="68"/>
      <c r="AL612" s="69"/>
      <c r="AM612" s="69"/>
      <c r="AN612" s="69"/>
      <c r="AO612" s="69"/>
      <c r="AP612" s="69" t="str">
        <f t="shared" si="123"/>
        <v/>
      </c>
      <c r="AQ612" s="74" t="str">
        <f t="shared" si="124"/>
        <v/>
      </c>
      <c r="AR612" s="70" t="str">
        <f t="shared" si="125"/>
        <v/>
      </c>
      <c r="AT612" s="68"/>
      <c r="AU612" s="69"/>
      <c r="AV612" s="69"/>
      <c r="AW612" s="69"/>
      <c r="AX612" s="69"/>
      <c r="AY612" s="69" t="str">
        <f t="shared" si="126"/>
        <v/>
      </c>
      <c r="AZ612" s="70" t="str">
        <f t="shared" si="127"/>
        <v/>
      </c>
      <c r="BB612" s="75"/>
      <c r="BC612" s="76"/>
      <c r="BD612" s="76"/>
      <c r="BE612" s="76"/>
      <c r="BF612" s="76"/>
      <c r="BG612" s="76" t="str">
        <f t="shared" si="128"/>
        <v/>
      </c>
      <c r="BH612" s="77" t="str">
        <f t="shared" si="129"/>
        <v/>
      </c>
    </row>
    <row r="613" spans="2:60" ht="15.5" x14ac:dyDescent="0.35">
      <c r="B613" s="46"/>
      <c r="C613" s="91"/>
      <c r="D613" s="85"/>
      <c r="E613" s="85"/>
      <c r="F613" s="85"/>
      <c r="G613" s="91"/>
      <c r="H613" s="91"/>
      <c r="I613" s="91"/>
      <c r="J613" s="96"/>
      <c r="K613" s="92"/>
      <c r="M613" s="50"/>
      <c r="N613" s="51"/>
      <c r="O613" s="51"/>
      <c r="P613" s="51"/>
      <c r="Q613" s="51"/>
      <c r="R613" s="51" t="str">
        <f t="shared" si="117"/>
        <v/>
      </c>
      <c r="S613" s="52" t="str">
        <f t="shared" si="118"/>
        <v/>
      </c>
      <c r="U613" s="50"/>
      <c r="V613" s="51"/>
      <c r="W613" s="51"/>
      <c r="X613" s="51"/>
      <c r="Y613" s="51"/>
      <c r="Z613" s="51" t="str">
        <f t="shared" si="119"/>
        <v/>
      </c>
      <c r="AA613" s="52" t="str">
        <f t="shared" si="120"/>
        <v/>
      </c>
      <c r="AC613" s="56"/>
      <c r="AD613" s="57"/>
      <c r="AE613" s="57"/>
      <c r="AF613" s="57"/>
      <c r="AG613" s="57"/>
      <c r="AH613" s="57" t="str">
        <f t="shared" si="121"/>
        <v/>
      </c>
      <c r="AI613" s="58" t="str">
        <f t="shared" si="122"/>
        <v/>
      </c>
      <c r="AK613" s="50"/>
      <c r="AL613" s="51"/>
      <c r="AM613" s="51"/>
      <c r="AN613" s="51"/>
      <c r="AO613" s="51"/>
      <c r="AP613" s="51" t="str">
        <f t="shared" si="123"/>
        <v/>
      </c>
      <c r="AQ613" s="60" t="str">
        <f t="shared" si="124"/>
        <v/>
      </c>
      <c r="AR613" s="52" t="str">
        <f t="shared" si="125"/>
        <v/>
      </c>
      <c r="AT613" s="50"/>
      <c r="AU613" s="51"/>
      <c r="AV613" s="51"/>
      <c r="AW613" s="51"/>
      <c r="AX613" s="51"/>
      <c r="AY613" s="51" t="str">
        <f t="shared" si="126"/>
        <v/>
      </c>
      <c r="AZ613" s="52" t="str">
        <f t="shared" si="127"/>
        <v/>
      </c>
      <c r="BB613" s="64"/>
      <c r="BC613" s="65"/>
      <c r="BD613" s="65"/>
      <c r="BE613" s="65"/>
      <c r="BF613" s="65"/>
      <c r="BG613" s="65" t="str">
        <f t="shared" si="128"/>
        <v/>
      </c>
      <c r="BH613" s="66" t="str">
        <f t="shared" si="129"/>
        <v/>
      </c>
    </row>
    <row r="614" spans="2:60" ht="15.5" x14ac:dyDescent="0.35">
      <c r="B614" s="67"/>
      <c r="C614" s="89"/>
      <c r="D614" s="84"/>
      <c r="E614" s="84"/>
      <c r="F614" s="84"/>
      <c r="G614" s="89"/>
      <c r="H614" s="89"/>
      <c r="I614" s="89"/>
      <c r="J614" s="95"/>
      <c r="K614" s="90"/>
      <c r="M614" s="68"/>
      <c r="N614" s="69"/>
      <c r="O614" s="69"/>
      <c r="P614" s="69"/>
      <c r="Q614" s="69"/>
      <c r="R614" s="69" t="str">
        <f t="shared" si="117"/>
        <v/>
      </c>
      <c r="S614" s="70" t="str">
        <f t="shared" si="118"/>
        <v/>
      </c>
      <c r="U614" s="68"/>
      <c r="V614" s="69"/>
      <c r="W614" s="69"/>
      <c r="X614" s="69"/>
      <c r="Y614" s="69"/>
      <c r="Z614" s="69" t="str">
        <f t="shared" si="119"/>
        <v/>
      </c>
      <c r="AA614" s="70" t="str">
        <f t="shared" si="120"/>
        <v/>
      </c>
      <c r="AC614" s="71"/>
      <c r="AD614" s="72"/>
      <c r="AE614" s="72"/>
      <c r="AF614" s="72"/>
      <c r="AG614" s="72"/>
      <c r="AH614" s="72" t="str">
        <f t="shared" si="121"/>
        <v/>
      </c>
      <c r="AI614" s="73" t="str">
        <f t="shared" si="122"/>
        <v/>
      </c>
      <c r="AK614" s="68"/>
      <c r="AL614" s="69"/>
      <c r="AM614" s="69"/>
      <c r="AN614" s="69"/>
      <c r="AO614" s="69"/>
      <c r="AP614" s="69" t="str">
        <f t="shared" si="123"/>
        <v/>
      </c>
      <c r="AQ614" s="74" t="str">
        <f t="shared" si="124"/>
        <v/>
      </c>
      <c r="AR614" s="70" t="str">
        <f t="shared" si="125"/>
        <v/>
      </c>
      <c r="AT614" s="68"/>
      <c r="AU614" s="69"/>
      <c r="AV614" s="69"/>
      <c r="AW614" s="69"/>
      <c r="AX614" s="69"/>
      <c r="AY614" s="69" t="str">
        <f t="shared" si="126"/>
        <v/>
      </c>
      <c r="AZ614" s="70" t="str">
        <f t="shared" si="127"/>
        <v/>
      </c>
      <c r="BB614" s="75"/>
      <c r="BC614" s="76"/>
      <c r="BD614" s="76"/>
      <c r="BE614" s="76"/>
      <c r="BF614" s="76"/>
      <c r="BG614" s="76" t="str">
        <f t="shared" si="128"/>
        <v/>
      </c>
      <c r="BH614" s="77" t="str">
        <f t="shared" si="129"/>
        <v/>
      </c>
    </row>
    <row r="615" spans="2:60" ht="15.5" x14ac:dyDescent="0.35">
      <c r="B615" s="46"/>
      <c r="C615" s="91"/>
      <c r="D615" s="85"/>
      <c r="E615" s="85"/>
      <c r="F615" s="85"/>
      <c r="G615" s="91"/>
      <c r="H615" s="91"/>
      <c r="I615" s="91"/>
      <c r="J615" s="96"/>
      <c r="K615" s="92"/>
      <c r="M615" s="50"/>
      <c r="N615" s="51"/>
      <c r="O615" s="51"/>
      <c r="P615" s="51"/>
      <c r="Q615" s="51"/>
      <c r="R615" s="51" t="str">
        <f t="shared" si="117"/>
        <v/>
      </c>
      <c r="S615" s="52" t="str">
        <f t="shared" si="118"/>
        <v/>
      </c>
      <c r="U615" s="50"/>
      <c r="V615" s="51"/>
      <c r="W615" s="51"/>
      <c r="X615" s="51"/>
      <c r="Y615" s="51"/>
      <c r="Z615" s="51" t="str">
        <f t="shared" si="119"/>
        <v/>
      </c>
      <c r="AA615" s="52" t="str">
        <f t="shared" si="120"/>
        <v/>
      </c>
      <c r="AC615" s="56"/>
      <c r="AD615" s="57"/>
      <c r="AE615" s="57"/>
      <c r="AF615" s="57"/>
      <c r="AG615" s="57"/>
      <c r="AH615" s="57" t="str">
        <f t="shared" si="121"/>
        <v/>
      </c>
      <c r="AI615" s="58" t="str">
        <f t="shared" si="122"/>
        <v/>
      </c>
      <c r="AK615" s="50"/>
      <c r="AL615" s="51"/>
      <c r="AM615" s="51"/>
      <c r="AN615" s="51"/>
      <c r="AO615" s="51"/>
      <c r="AP615" s="51" t="str">
        <f t="shared" si="123"/>
        <v/>
      </c>
      <c r="AQ615" s="60" t="str">
        <f t="shared" si="124"/>
        <v/>
      </c>
      <c r="AR615" s="52" t="str">
        <f t="shared" si="125"/>
        <v/>
      </c>
      <c r="AT615" s="50"/>
      <c r="AU615" s="51"/>
      <c r="AV615" s="51"/>
      <c r="AW615" s="51"/>
      <c r="AX615" s="51"/>
      <c r="AY615" s="51" t="str">
        <f t="shared" si="126"/>
        <v/>
      </c>
      <c r="AZ615" s="52" t="str">
        <f t="shared" si="127"/>
        <v/>
      </c>
      <c r="BB615" s="64"/>
      <c r="BC615" s="65"/>
      <c r="BD615" s="65"/>
      <c r="BE615" s="65"/>
      <c r="BF615" s="65"/>
      <c r="BG615" s="65" t="str">
        <f t="shared" si="128"/>
        <v/>
      </c>
      <c r="BH615" s="66" t="str">
        <f t="shared" si="129"/>
        <v/>
      </c>
    </row>
    <row r="616" spans="2:60" ht="15.5" x14ac:dyDescent="0.35">
      <c r="B616" s="67"/>
      <c r="C616" s="89"/>
      <c r="D616" s="84"/>
      <c r="E616" s="84"/>
      <c r="F616" s="84"/>
      <c r="G616" s="89"/>
      <c r="H616" s="89"/>
      <c r="I616" s="89"/>
      <c r="J616" s="95"/>
      <c r="K616" s="90"/>
      <c r="M616" s="68"/>
      <c r="N616" s="69"/>
      <c r="O616" s="69"/>
      <c r="P616" s="69"/>
      <c r="Q616" s="69"/>
      <c r="R616" s="69" t="str">
        <f t="shared" si="117"/>
        <v/>
      </c>
      <c r="S616" s="70" t="str">
        <f t="shared" si="118"/>
        <v/>
      </c>
      <c r="U616" s="68"/>
      <c r="V616" s="69"/>
      <c r="W616" s="69"/>
      <c r="X616" s="69"/>
      <c r="Y616" s="69"/>
      <c r="Z616" s="69" t="str">
        <f t="shared" si="119"/>
        <v/>
      </c>
      <c r="AA616" s="70" t="str">
        <f t="shared" si="120"/>
        <v/>
      </c>
      <c r="AC616" s="71"/>
      <c r="AD616" s="72"/>
      <c r="AE616" s="72"/>
      <c r="AF616" s="72"/>
      <c r="AG616" s="72"/>
      <c r="AH616" s="72" t="str">
        <f t="shared" si="121"/>
        <v/>
      </c>
      <c r="AI616" s="73" t="str">
        <f t="shared" si="122"/>
        <v/>
      </c>
      <c r="AK616" s="68"/>
      <c r="AL616" s="69"/>
      <c r="AM616" s="69"/>
      <c r="AN616" s="69"/>
      <c r="AO616" s="69"/>
      <c r="AP616" s="69" t="str">
        <f t="shared" si="123"/>
        <v/>
      </c>
      <c r="AQ616" s="74" t="str">
        <f t="shared" si="124"/>
        <v/>
      </c>
      <c r="AR616" s="70" t="str">
        <f t="shared" si="125"/>
        <v/>
      </c>
      <c r="AT616" s="68"/>
      <c r="AU616" s="69"/>
      <c r="AV616" s="69"/>
      <c r="AW616" s="69"/>
      <c r="AX616" s="69"/>
      <c r="AY616" s="69" t="str">
        <f t="shared" si="126"/>
        <v/>
      </c>
      <c r="AZ616" s="70" t="str">
        <f t="shared" si="127"/>
        <v/>
      </c>
      <c r="BB616" s="75"/>
      <c r="BC616" s="76"/>
      <c r="BD616" s="76"/>
      <c r="BE616" s="76"/>
      <c r="BF616" s="76"/>
      <c r="BG616" s="76" t="str">
        <f t="shared" si="128"/>
        <v/>
      </c>
      <c r="BH616" s="77" t="str">
        <f t="shared" si="129"/>
        <v/>
      </c>
    </row>
    <row r="617" spans="2:60" ht="15.5" x14ac:dyDescent="0.35">
      <c r="B617" s="46"/>
      <c r="C617" s="91"/>
      <c r="D617" s="85"/>
      <c r="E617" s="85"/>
      <c r="F617" s="85"/>
      <c r="G617" s="91"/>
      <c r="H617" s="91"/>
      <c r="I617" s="91"/>
      <c r="J617" s="96"/>
      <c r="K617" s="92"/>
      <c r="M617" s="50"/>
      <c r="N617" s="51"/>
      <c r="O617" s="51"/>
      <c r="P617" s="51"/>
      <c r="Q617" s="51"/>
      <c r="R617" s="51" t="str">
        <f t="shared" si="117"/>
        <v/>
      </c>
      <c r="S617" s="52" t="str">
        <f t="shared" si="118"/>
        <v/>
      </c>
      <c r="U617" s="50"/>
      <c r="V617" s="51"/>
      <c r="W617" s="51"/>
      <c r="X617" s="51"/>
      <c r="Y617" s="51"/>
      <c r="Z617" s="51" t="str">
        <f t="shared" si="119"/>
        <v/>
      </c>
      <c r="AA617" s="52" t="str">
        <f t="shared" si="120"/>
        <v/>
      </c>
      <c r="AC617" s="56"/>
      <c r="AD617" s="57"/>
      <c r="AE617" s="57"/>
      <c r="AF617" s="57"/>
      <c r="AG617" s="57"/>
      <c r="AH617" s="57" t="str">
        <f t="shared" si="121"/>
        <v/>
      </c>
      <c r="AI617" s="58" t="str">
        <f t="shared" si="122"/>
        <v/>
      </c>
      <c r="AK617" s="50"/>
      <c r="AL617" s="51"/>
      <c r="AM617" s="51"/>
      <c r="AN617" s="51"/>
      <c r="AO617" s="51"/>
      <c r="AP617" s="51" t="str">
        <f t="shared" si="123"/>
        <v/>
      </c>
      <c r="AQ617" s="60" t="str">
        <f t="shared" si="124"/>
        <v/>
      </c>
      <c r="AR617" s="52" t="str">
        <f t="shared" si="125"/>
        <v/>
      </c>
      <c r="AT617" s="50"/>
      <c r="AU617" s="51"/>
      <c r="AV617" s="51"/>
      <c r="AW617" s="51"/>
      <c r="AX617" s="51"/>
      <c r="AY617" s="51" t="str">
        <f t="shared" si="126"/>
        <v/>
      </c>
      <c r="AZ617" s="52" t="str">
        <f t="shared" si="127"/>
        <v/>
      </c>
      <c r="BB617" s="64"/>
      <c r="BC617" s="65"/>
      <c r="BD617" s="65"/>
      <c r="BE617" s="65"/>
      <c r="BF617" s="65"/>
      <c r="BG617" s="65" t="str">
        <f t="shared" si="128"/>
        <v/>
      </c>
      <c r="BH617" s="66" t="str">
        <f t="shared" si="129"/>
        <v/>
      </c>
    </row>
    <row r="618" spans="2:60" ht="15.5" x14ac:dyDescent="0.35">
      <c r="B618" s="67"/>
      <c r="C618" s="89"/>
      <c r="D618" s="84"/>
      <c r="E618" s="84"/>
      <c r="F618" s="84"/>
      <c r="G618" s="89"/>
      <c r="H618" s="89"/>
      <c r="I618" s="89"/>
      <c r="J618" s="95"/>
      <c r="K618" s="90"/>
      <c r="M618" s="68"/>
      <c r="N618" s="69"/>
      <c r="O618" s="69"/>
      <c r="P618" s="69"/>
      <c r="Q618" s="69"/>
      <c r="R618" s="69" t="str">
        <f t="shared" si="117"/>
        <v/>
      </c>
      <c r="S618" s="70" t="str">
        <f t="shared" si="118"/>
        <v/>
      </c>
      <c r="U618" s="68"/>
      <c r="V618" s="69"/>
      <c r="W618" s="69"/>
      <c r="X618" s="69"/>
      <c r="Y618" s="69"/>
      <c r="Z618" s="69" t="str">
        <f t="shared" si="119"/>
        <v/>
      </c>
      <c r="AA618" s="70" t="str">
        <f t="shared" si="120"/>
        <v/>
      </c>
      <c r="AC618" s="71"/>
      <c r="AD618" s="72"/>
      <c r="AE618" s="72"/>
      <c r="AF618" s="72"/>
      <c r="AG618" s="72"/>
      <c r="AH618" s="72" t="str">
        <f t="shared" si="121"/>
        <v/>
      </c>
      <c r="AI618" s="73" t="str">
        <f t="shared" si="122"/>
        <v/>
      </c>
      <c r="AK618" s="68"/>
      <c r="AL618" s="69"/>
      <c r="AM618" s="69"/>
      <c r="AN618" s="69"/>
      <c r="AO618" s="69"/>
      <c r="AP618" s="69" t="str">
        <f t="shared" si="123"/>
        <v/>
      </c>
      <c r="AQ618" s="74" t="str">
        <f t="shared" si="124"/>
        <v/>
      </c>
      <c r="AR618" s="70" t="str">
        <f t="shared" si="125"/>
        <v/>
      </c>
      <c r="AT618" s="68"/>
      <c r="AU618" s="69"/>
      <c r="AV618" s="69"/>
      <c r="AW618" s="69"/>
      <c r="AX618" s="69"/>
      <c r="AY618" s="69" t="str">
        <f t="shared" si="126"/>
        <v/>
      </c>
      <c r="AZ618" s="70" t="str">
        <f t="shared" si="127"/>
        <v/>
      </c>
      <c r="BB618" s="75"/>
      <c r="BC618" s="76"/>
      <c r="BD618" s="76"/>
      <c r="BE618" s="76"/>
      <c r="BF618" s="76"/>
      <c r="BG618" s="76" t="str">
        <f t="shared" si="128"/>
        <v/>
      </c>
      <c r="BH618" s="77" t="str">
        <f t="shared" si="129"/>
        <v/>
      </c>
    </row>
    <row r="619" spans="2:60" ht="15.5" x14ac:dyDescent="0.35">
      <c r="B619" s="46"/>
      <c r="C619" s="91"/>
      <c r="D619" s="85"/>
      <c r="E619" s="85"/>
      <c r="F619" s="85"/>
      <c r="G619" s="91"/>
      <c r="H619" s="91"/>
      <c r="I619" s="91"/>
      <c r="J619" s="96"/>
      <c r="K619" s="92"/>
      <c r="M619" s="50"/>
      <c r="N619" s="51"/>
      <c r="O619" s="51"/>
      <c r="P619" s="51"/>
      <c r="Q619" s="51"/>
      <c r="R619" s="51" t="str">
        <f t="shared" si="117"/>
        <v/>
      </c>
      <c r="S619" s="52" t="str">
        <f t="shared" si="118"/>
        <v/>
      </c>
      <c r="U619" s="50"/>
      <c r="V619" s="51"/>
      <c r="W619" s="51"/>
      <c r="X619" s="51"/>
      <c r="Y619" s="51"/>
      <c r="Z619" s="51" t="str">
        <f t="shared" si="119"/>
        <v/>
      </c>
      <c r="AA619" s="52" t="str">
        <f t="shared" si="120"/>
        <v/>
      </c>
      <c r="AC619" s="56"/>
      <c r="AD619" s="57"/>
      <c r="AE619" s="57"/>
      <c r="AF619" s="57"/>
      <c r="AG619" s="57"/>
      <c r="AH619" s="57" t="str">
        <f t="shared" si="121"/>
        <v/>
      </c>
      <c r="AI619" s="58" t="str">
        <f t="shared" si="122"/>
        <v/>
      </c>
      <c r="AK619" s="50"/>
      <c r="AL619" s="51"/>
      <c r="AM619" s="51"/>
      <c r="AN619" s="51"/>
      <c r="AO619" s="51"/>
      <c r="AP619" s="51" t="str">
        <f t="shared" si="123"/>
        <v/>
      </c>
      <c r="AQ619" s="60" t="str">
        <f t="shared" si="124"/>
        <v/>
      </c>
      <c r="AR619" s="52" t="str">
        <f t="shared" si="125"/>
        <v/>
      </c>
      <c r="AT619" s="50"/>
      <c r="AU619" s="51"/>
      <c r="AV619" s="51"/>
      <c r="AW619" s="51"/>
      <c r="AX619" s="51"/>
      <c r="AY619" s="51" t="str">
        <f t="shared" si="126"/>
        <v/>
      </c>
      <c r="AZ619" s="52" t="str">
        <f t="shared" si="127"/>
        <v/>
      </c>
      <c r="BB619" s="64"/>
      <c r="BC619" s="65"/>
      <c r="BD619" s="65"/>
      <c r="BE619" s="65"/>
      <c r="BF619" s="65"/>
      <c r="BG619" s="65" t="str">
        <f t="shared" si="128"/>
        <v/>
      </c>
      <c r="BH619" s="66" t="str">
        <f t="shared" si="129"/>
        <v/>
      </c>
    </row>
    <row r="620" spans="2:60" ht="15.5" x14ac:dyDescent="0.35">
      <c r="B620" s="67"/>
      <c r="C620" s="89"/>
      <c r="D620" s="84"/>
      <c r="E620" s="84"/>
      <c r="F620" s="84"/>
      <c r="G620" s="89"/>
      <c r="H620" s="89"/>
      <c r="I620" s="89"/>
      <c r="J620" s="95"/>
      <c r="K620" s="90"/>
      <c r="M620" s="68"/>
      <c r="N620" s="69"/>
      <c r="O620" s="69"/>
      <c r="P620" s="69"/>
      <c r="Q620" s="69"/>
      <c r="R620" s="69" t="str">
        <f t="shared" si="117"/>
        <v/>
      </c>
      <c r="S620" s="70" t="str">
        <f t="shared" si="118"/>
        <v/>
      </c>
      <c r="U620" s="68"/>
      <c r="V620" s="69"/>
      <c r="W620" s="69"/>
      <c r="X620" s="69"/>
      <c r="Y620" s="69"/>
      <c r="Z620" s="69" t="str">
        <f t="shared" si="119"/>
        <v/>
      </c>
      <c r="AA620" s="70" t="str">
        <f t="shared" si="120"/>
        <v/>
      </c>
      <c r="AC620" s="71"/>
      <c r="AD620" s="72"/>
      <c r="AE620" s="72"/>
      <c r="AF620" s="72"/>
      <c r="AG620" s="72"/>
      <c r="AH620" s="72" t="str">
        <f t="shared" si="121"/>
        <v/>
      </c>
      <c r="AI620" s="73" t="str">
        <f t="shared" si="122"/>
        <v/>
      </c>
      <c r="AK620" s="68"/>
      <c r="AL620" s="69"/>
      <c r="AM620" s="69"/>
      <c r="AN620" s="69"/>
      <c r="AO620" s="69"/>
      <c r="AP620" s="69" t="str">
        <f t="shared" si="123"/>
        <v/>
      </c>
      <c r="AQ620" s="74" t="str">
        <f t="shared" si="124"/>
        <v/>
      </c>
      <c r="AR620" s="70" t="str">
        <f t="shared" si="125"/>
        <v/>
      </c>
      <c r="AT620" s="68"/>
      <c r="AU620" s="69"/>
      <c r="AV620" s="69"/>
      <c r="AW620" s="69"/>
      <c r="AX620" s="69"/>
      <c r="AY620" s="69" t="str">
        <f t="shared" si="126"/>
        <v/>
      </c>
      <c r="AZ620" s="70" t="str">
        <f t="shared" si="127"/>
        <v/>
      </c>
      <c r="BB620" s="75"/>
      <c r="BC620" s="76"/>
      <c r="BD620" s="76"/>
      <c r="BE620" s="76"/>
      <c r="BF620" s="76"/>
      <c r="BG620" s="76" t="str">
        <f t="shared" si="128"/>
        <v/>
      </c>
      <c r="BH620" s="77" t="str">
        <f t="shared" si="129"/>
        <v/>
      </c>
    </row>
    <row r="621" spans="2:60" ht="15.5" x14ac:dyDescent="0.35">
      <c r="B621" s="46"/>
      <c r="C621" s="91"/>
      <c r="D621" s="85"/>
      <c r="E621" s="85"/>
      <c r="F621" s="85"/>
      <c r="G621" s="91"/>
      <c r="H621" s="91"/>
      <c r="I621" s="91"/>
      <c r="J621" s="96"/>
      <c r="K621" s="92"/>
      <c r="M621" s="50"/>
      <c r="N621" s="51"/>
      <c r="O621" s="51"/>
      <c r="P621" s="51"/>
      <c r="Q621" s="51"/>
      <c r="R621" s="51" t="str">
        <f t="shared" si="117"/>
        <v/>
      </c>
      <c r="S621" s="52" t="str">
        <f t="shared" si="118"/>
        <v/>
      </c>
      <c r="U621" s="50"/>
      <c r="V621" s="51"/>
      <c r="W621" s="51"/>
      <c r="X621" s="51"/>
      <c r="Y621" s="51"/>
      <c r="Z621" s="51" t="str">
        <f t="shared" si="119"/>
        <v/>
      </c>
      <c r="AA621" s="52" t="str">
        <f t="shared" si="120"/>
        <v/>
      </c>
      <c r="AC621" s="56"/>
      <c r="AD621" s="57"/>
      <c r="AE621" s="57"/>
      <c r="AF621" s="57"/>
      <c r="AG621" s="57"/>
      <c r="AH621" s="57" t="str">
        <f t="shared" si="121"/>
        <v/>
      </c>
      <c r="AI621" s="58" t="str">
        <f t="shared" si="122"/>
        <v/>
      </c>
      <c r="AK621" s="50"/>
      <c r="AL621" s="51"/>
      <c r="AM621" s="51"/>
      <c r="AN621" s="51"/>
      <c r="AO621" s="51"/>
      <c r="AP621" s="51" t="str">
        <f t="shared" si="123"/>
        <v/>
      </c>
      <c r="AQ621" s="60" t="str">
        <f t="shared" si="124"/>
        <v/>
      </c>
      <c r="AR621" s="52" t="str">
        <f t="shared" si="125"/>
        <v/>
      </c>
      <c r="AT621" s="50"/>
      <c r="AU621" s="51"/>
      <c r="AV621" s="51"/>
      <c r="AW621" s="51"/>
      <c r="AX621" s="51"/>
      <c r="AY621" s="51" t="str">
        <f t="shared" si="126"/>
        <v/>
      </c>
      <c r="AZ621" s="52" t="str">
        <f t="shared" si="127"/>
        <v/>
      </c>
      <c r="BB621" s="64"/>
      <c r="BC621" s="65"/>
      <c r="BD621" s="65"/>
      <c r="BE621" s="65"/>
      <c r="BF621" s="65"/>
      <c r="BG621" s="65" t="str">
        <f t="shared" si="128"/>
        <v/>
      </c>
      <c r="BH621" s="66" t="str">
        <f t="shared" si="129"/>
        <v/>
      </c>
    </row>
    <row r="622" spans="2:60" ht="15.5" x14ac:dyDescent="0.35">
      <c r="B622" s="67"/>
      <c r="C622" s="89"/>
      <c r="D622" s="84"/>
      <c r="E622" s="84"/>
      <c r="F622" s="84"/>
      <c r="G622" s="89"/>
      <c r="H622" s="89"/>
      <c r="I622" s="89"/>
      <c r="J622" s="95"/>
      <c r="K622" s="90"/>
      <c r="M622" s="68"/>
      <c r="N622" s="69"/>
      <c r="O622" s="69"/>
      <c r="P622" s="69"/>
      <c r="Q622" s="69"/>
      <c r="R622" s="69" t="str">
        <f t="shared" si="117"/>
        <v/>
      </c>
      <c r="S622" s="70" t="str">
        <f t="shared" si="118"/>
        <v/>
      </c>
      <c r="U622" s="68"/>
      <c r="V622" s="69"/>
      <c r="W622" s="69"/>
      <c r="X622" s="69"/>
      <c r="Y622" s="69"/>
      <c r="Z622" s="69" t="str">
        <f t="shared" si="119"/>
        <v/>
      </c>
      <c r="AA622" s="70" t="str">
        <f t="shared" si="120"/>
        <v/>
      </c>
      <c r="AC622" s="71"/>
      <c r="AD622" s="72"/>
      <c r="AE622" s="72"/>
      <c r="AF622" s="72"/>
      <c r="AG622" s="72"/>
      <c r="AH622" s="72" t="str">
        <f t="shared" si="121"/>
        <v/>
      </c>
      <c r="AI622" s="73" t="str">
        <f t="shared" si="122"/>
        <v/>
      </c>
      <c r="AK622" s="68"/>
      <c r="AL622" s="69"/>
      <c r="AM622" s="69"/>
      <c r="AN622" s="69"/>
      <c r="AO622" s="69"/>
      <c r="AP622" s="69" t="str">
        <f t="shared" si="123"/>
        <v/>
      </c>
      <c r="AQ622" s="74" t="str">
        <f t="shared" si="124"/>
        <v/>
      </c>
      <c r="AR622" s="70" t="str">
        <f t="shared" si="125"/>
        <v/>
      </c>
      <c r="AT622" s="68"/>
      <c r="AU622" s="69"/>
      <c r="AV622" s="69"/>
      <c r="AW622" s="69"/>
      <c r="AX622" s="69"/>
      <c r="AY622" s="69" t="str">
        <f t="shared" si="126"/>
        <v/>
      </c>
      <c r="AZ622" s="70" t="str">
        <f t="shared" si="127"/>
        <v/>
      </c>
      <c r="BB622" s="75"/>
      <c r="BC622" s="76"/>
      <c r="BD622" s="76"/>
      <c r="BE622" s="76"/>
      <c r="BF622" s="76"/>
      <c r="BG622" s="76" t="str">
        <f t="shared" si="128"/>
        <v/>
      </c>
      <c r="BH622" s="77" t="str">
        <f t="shared" si="129"/>
        <v/>
      </c>
    </row>
    <row r="623" spans="2:60" ht="15.5" x14ac:dyDescent="0.35">
      <c r="B623" s="46"/>
      <c r="C623" s="91"/>
      <c r="D623" s="85"/>
      <c r="E623" s="85"/>
      <c r="F623" s="85"/>
      <c r="G623" s="91"/>
      <c r="H623" s="91"/>
      <c r="I623" s="91"/>
      <c r="J623" s="96"/>
      <c r="K623" s="92"/>
      <c r="M623" s="50"/>
      <c r="N623" s="51"/>
      <c r="O623" s="51"/>
      <c r="P623" s="51"/>
      <c r="Q623" s="51"/>
      <c r="R623" s="51" t="str">
        <f t="shared" si="117"/>
        <v/>
      </c>
      <c r="S623" s="52" t="str">
        <f t="shared" si="118"/>
        <v/>
      </c>
      <c r="U623" s="50"/>
      <c r="V623" s="51"/>
      <c r="W623" s="51"/>
      <c r="X623" s="51"/>
      <c r="Y623" s="51"/>
      <c r="Z623" s="51" t="str">
        <f t="shared" si="119"/>
        <v/>
      </c>
      <c r="AA623" s="52" t="str">
        <f t="shared" si="120"/>
        <v/>
      </c>
      <c r="AC623" s="56"/>
      <c r="AD623" s="57"/>
      <c r="AE623" s="57"/>
      <c r="AF623" s="57"/>
      <c r="AG623" s="57"/>
      <c r="AH623" s="57" t="str">
        <f t="shared" si="121"/>
        <v/>
      </c>
      <c r="AI623" s="58" t="str">
        <f t="shared" si="122"/>
        <v/>
      </c>
      <c r="AK623" s="50"/>
      <c r="AL623" s="51"/>
      <c r="AM623" s="51"/>
      <c r="AN623" s="51"/>
      <c r="AO623" s="51"/>
      <c r="AP623" s="51" t="str">
        <f t="shared" si="123"/>
        <v/>
      </c>
      <c r="AQ623" s="60" t="str">
        <f t="shared" si="124"/>
        <v/>
      </c>
      <c r="AR623" s="52" t="str">
        <f t="shared" si="125"/>
        <v/>
      </c>
      <c r="AT623" s="50"/>
      <c r="AU623" s="51"/>
      <c r="AV623" s="51"/>
      <c r="AW623" s="51"/>
      <c r="AX623" s="51"/>
      <c r="AY623" s="51" t="str">
        <f t="shared" si="126"/>
        <v/>
      </c>
      <c r="AZ623" s="52" t="str">
        <f t="shared" si="127"/>
        <v/>
      </c>
      <c r="BB623" s="64"/>
      <c r="BC623" s="65"/>
      <c r="BD623" s="65"/>
      <c r="BE623" s="65"/>
      <c r="BF623" s="65"/>
      <c r="BG623" s="65" t="str">
        <f t="shared" si="128"/>
        <v/>
      </c>
      <c r="BH623" s="66" t="str">
        <f t="shared" si="129"/>
        <v/>
      </c>
    </row>
    <row r="624" spans="2:60" ht="15.5" x14ac:dyDescent="0.35">
      <c r="B624" s="67"/>
      <c r="C624" s="89"/>
      <c r="D624" s="84"/>
      <c r="E624" s="84"/>
      <c r="F624" s="84"/>
      <c r="G624" s="89"/>
      <c r="H624" s="89"/>
      <c r="I624" s="89"/>
      <c r="J624" s="95"/>
      <c r="K624" s="90"/>
      <c r="M624" s="68"/>
      <c r="N624" s="69"/>
      <c r="O624" s="69"/>
      <c r="P624" s="69"/>
      <c r="Q624" s="69"/>
      <c r="R624" s="69" t="str">
        <f t="shared" si="117"/>
        <v/>
      </c>
      <c r="S624" s="70" t="str">
        <f t="shared" si="118"/>
        <v/>
      </c>
      <c r="U624" s="68"/>
      <c r="V624" s="69"/>
      <c r="W624" s="69"/>
      <c r="X624" s="69"/>
      <c r="Y624" s="69"/>
      <c r="Z624" s="69" t="str">
        <f t="shared" si="119"/>
        <v/>
      </c>
      <c r="AA624" s="70" t="str">
        <f t="shared" si="120"/>
        <v/>
      </c>
      <c r="AC624" s="71"/>
      <c r="AD624" s="72"/>
      <c r="AE624" s="72"/>
      <c r="AF624" s="72"/>
      <c r="AG624" s="72"/>
      <c r="AH624" s="72" t="str">
        <f t="shared" si="121"/>
        <v/>
      </c>
      <c r="AI624" s="73" t="str">
        <f t="shared" si="122"/>
        <v/>
      </c>
      <c r="AK624" s="68"/>
      <c r="AL624" s="69"/>
      <c r="AM624" s="69"/>
      <c r="AN624" s="69"/>
      <c r="AO624" s="69"/>
      <c r="AP624" s="69" t="str">
        <f t="shared" si="123"/>
        <v/>
      </c>
      <c r="AQ624" s="74" t="str">
        <f t="shared" si="124"/>
        <v/>
      </c>
      <c r="AR624" s="70" t="str">
        <f t="shared" si="125"/>
        <v/>
      </c>
      <c r="AT624" s="68"/>
      <c r="AU624" s="69"/>
      <c r="AV624" s="69"/>
      <c r="AW624" s="69"/>
      <c r="AX624" s="69"/>
      <c r="AY624" s="69" t="str">
        <f t="shared" si="126"/>
        <v/>
      </c>
      <c r="AZ624" s="70" t="str">
        <f t="shared" si="127"/>
        <v/>
      </c>
      <c r="BB624" s="75"/>
      <c r="BC624" s="76"/>
      <c r="BD624" s="76"/>
      <c r="BE624" s="76"/>
      <c r="BF624" s="76"/>
      <c r="BG624" s="76" t="str">
        <f t="shared" si="128"/>
        <v/>
      </c>
      <c r="BH624" s="77" t="str">
        <f t="shared" si="129"/>
        <v/>
      </c>
    </row>
    <row r="625" spans="2:60" ht="15.5" x14ac:dyDescent="0.35">
      <c r="B625" s="46"/>
      <c r="C625" s="91"/>
      <c r="D625" s="85"/>
      <c r="E625" s="85"/>
      <c r="F625" s="85"/>
      <c r="G625" s="91"/>
      <c r="H625" s="91"/>
      <c r="I625" s="91"/>
      <c r="J625" s="96"/>
      <c r="K625" s="92"/>
      <c r="M625" s="50"/>
      <c r="N625" s="51"/>
      <c r="O625" s="51"/>
      <c r="P625" s="51"/>
      <c r="Q625" s="51"/>
      <c r="R625" s="51" t="str">
        <f t="shared" si="117"/>
        <v/>
      </c>
      <c r="S625" s="52" t="str">
        <f t="shared" si="118"/>
        <v/>
      </c>
      <c r="U625" s="50"/>
      <c r="V625" s="51"/>
      <c r="W625" s="51"/>
      <c r="X625" s="51"/>
      <c r="Y625" s="51"/>
      <c r="Z625" s="51" t="str">
        <f t="shared" si="119"/>
        <v/>
      </c>
      <c r="AA625" s="52" t="str">
        <f t="shared" si="120"/>
        <v/>
      </c>
      <c r="AC625" s="56"/>
      <c r="AD625" s="57"/>
      <c r="AE625" s="57"/>
      <c r="AF625" s="57"/>
      <c r="AG625" s="57"/>
      <c r="AH625" s="57" t="str">
        <f t="shared" si="121"/>
        <v/>
      </c>
      <c r="AI625" s="58" t="str">
        <f t="shared" si="122"/>
        <v/>
      </c>
      <c r="AK625" s="50"/>
      <c r="AL625" s="51"/>
      <c r="AM625" s="51"/>
      <c r="AN625" s="51"/>
      <c r="AO625" s="51"/>
      <c r="AP625" s="51" t="str">
        <f t="shared" si="123"/>
        <v/>
      </c>
      <c r="AQ625" s="60" t="str">
        <f t="shared" si="124"/>
        <v/>
      </c>
      <c r="AR625" s="52" t="str">
        <f t="shared" si="125"/>
        <v/>
      </c>
      <c r="AT625" s="50"/>
      <c r="AU625" s="51"/>
      <c r="AV625" s="51"/>
      <c r="AW625" s="51"/>
      <c r="AX625" s="51"/>
      <c r="AY625" s="51" t="str">
        <f t="shared" si="126"/>
        <v/>
      </c>
      <c r="AZ625" s="52" t="str">
        <f t="shared" si="127"/>
        <v/>
      </c>
      <c r="BB625" s="64"/>
      <c r="BC625" s="65"/>
      <c r="BD625" s="65"/>
      <c r="BE625" s="65"/>
      <c r="BF625" s="65"/>
      <c r="BG625" s="65" t="str">
        <f t="shared" si="128"/>
        <v/>
      </c>
      <c r="BH625" s="66" t="str">
        <f t="shared" si="129"/>
        <v/>
      </c>
    </row>
    <row r="626" spans="2:60" ht="15.5" x14ac:dyDescent="0.35">
      <c r="B626" s="67"/>
      <c r="C626" s="89"/>
      <c r="D626" s="84"/>
      <c r="E626" s="84"/>
      <c r="F626" s="84"/>
      <c r="G626" s="89"/>
      <c r="H626" s="89"/>
      <c r="I626" s="89"/>
      <c r="J626" s="95"/>
      <c r="K626" s="90"/>
      <c r="M626" s="68"/>
      <c r="N626" s="69"/>
      <c r="O626" s="69"/>
      <c r="P626" s="69"/>
      <c r="Q626" s="69"/>
      <c r="R626" s="69" t="str">
        <f t="shared" si="117"/>
        <v/>
      </c>
      <c r="S626" s="70" t="str">
        <f t="shared" si="118"/>
        <v/>
      </c>
      <c r="U626" s="68"/>
      <c r="V626" s="69"/>
      <c r="W626" s="69"/>
      <c r="X626" s="69"/>
      <c r="Y626" s="69"/>
      <c r="Z626" s="69" t="str">
        <f t="shared" si="119"/>
        <v/>
      </c>
      <c r="AA626" s="70" t="str">
        <f t="shared" si="120"/>
        <v/>
      </c>
      <c r="AC626" s="71"/>
      <c r="AD626" s="72"/>
      <c r="AE626" s="72"/>
      <c r="AF626" s="72"/>
      <c r="AG626" s="72"/>
      <c r="AH626" s="72" t="str">
        <f t="shared" si="121"/>
        <v/>
      </c>
      <c r="AI626" s="73" t="str">
        <f t="shared" si="122"/>
        <v/>
      </c>
      <c r="AK626" s="68"/>
      <c r="AL626" s="69"/>
      <c r="AM626" s="69"/>
      <c r="AN626" s="69"/>
      <c r="AO626" s="69"/>
      <c r="AP626" s="69" t="str">
        <f t="shared" si="123"/>
        <v/>
      </c>
      <c r="AQ626" s="74" t="str">
        <f t="shared" si="124"/>
        <v/>
      </c>
      <c r="AR626" s="70" t="str">
        <f t="shared" si="125"/>
        <v/>
      </c>
      <c r="AT626" s="68"/>
      <c r="AU626" s="69"/>
      <c r="AV626" s="69"/>
      <c r="AW626" s="69"/>
      <c r="AX626" s="69"/>
      <c r="AY626" s="69" t="str">
        <f t="shared" si="126"/>
        <v/>
      </c>
      <c r="AZ626" s="70" t="str">
        <f t="shared" si="127"/>
        <v/>
      </c>
      <c r="BB626" s="75"/>
      <c r="BC626" s="76"/>
      <c r="BD626" s="76"/>
      <c r="BE626" s="76"/>
      <c r="BF626" s="76"/>
      <c r="BG626" s="76" t="str">
        <f t="shared" si="128"/>
        <v/>
      </c>
      <c r="BH626" s="77" t="str">
        <f t="shared" si="129"/>
        <v/>
      </c>
    </row>
    <row r="627" spans="2:60" ht="15.5" x14ac:dyDescent="0.35">
      <c r="B627" s="46"/>
      <c r="C627" s="91"/>
      <c r="D627" s="85"/>
      <c r="E627" s="85"/>
      <c r="F627" s="85"/>
      <c r="G627" s="91"/>
      <c r="H627" s="91"/>
      <c r="I627" s="91"/>
      <c r="J627" s="96"/>
      <c r="K627" s="92"/>
      <c r="M627" s="50"/>
      <c r="N627" s="51"/>
      <c r="O627" s="51"/>
      <c r="P627" s="51"/>
      <c r="Q627" s="51"/>
      <c r="R627" s="51" t="str">
        <f t="shared" si="117"/>
        <v/>
      </c>
      <c r="S627" s="52" t="str">
        <f t="shared" si="118"/>
        <v/>
      </c>
      <c r="U627" s="50"/>
      <c r="V627" s="51"/>
      <c r="W627" s="51"/>
      <c r="X627" s="51"/>
      <c r="Y627" s="51"/>
      <c r="Z627" s="51" t="str">
        <f t="shared" si="119"/>
        <v/>
      </c>
      <c r="AA627" s="52" t="str">
        <f t="shared" si="120"/>
        <v/>
      </c>
      <c r="AC627" s="56"/>
      <c r="AD627" s="57"/>
      <c r="AE627" s="57"/>
      <c r="AF627" s="57"/>
      <c r="AG627" s="57"/>
      <c r="AH627" s="57" t="str">
        <f t="shared" si="121"/>
        <v/>
      </c>
      <c r="AI627" s="58" t="str">
        <f t="shared" si="122"/>
        <v/>
      </c>
      <c r="AK627" s="50"/>
      <c r="AL627" s="51"/>
      <c r="AM627" s="51"/>
      <c r="AN627" s="51"/>
      <c r="AO627" s="51"/>
      <c r="AP627" s="51" t="str">
        <f t="shared" si="123"/>
        <v/>
      </c>
      <c r="AQ627" s="60" t="str">
        <f t="shared" si="124"/>
        <v/>
      </c>
      <c r="AR627" s="52" t="str">
        <f t="shared" si="125"/>
        <v/>
      </c>
      <c r="AT627" s="50"/>
      <c r="AU627" s="51"/>
      <c r="AV627" s="51"/>
      <c r="AW627" s="51"/>
      <c r="AX627" s="51"/>
      <c r="AY627" s="51" t="str">
        <f t="shared" si="126"/>
        <v/>
      </c>
      <c r="AZ627" s="52" t="str">
        <f t="shared" si="127"/>
        <v/>
      </c>
      <c r="BB627" s="64"/>
      <c r="BC627" s="65"/>
      <c r="BD627" s="65"/>
      <c r="BE627" s="65"/>
      <c r="BF627" s="65"/>
      <c r="BG627" s="65" t="str">
        <f t="shared" si="128"/>
        <v/>
      </c>
      <c r="BH627" s="66" t="str">
        <f t="shared" si="129"/>
        <v/>
      </c>
    </row>
    <row r="628" spans="2:60" ht="15.5" x14ac:dyDescent="0.35">
      <c r="B628" s="67"/>
      <c r="C628" s="89"/>
      <c r="D628" s="84"/>
      <c r="E628" s="84"/>
      <c r="F628" s="84"/>
      <c r="G628" s="89"/>
      <c r="H628" s="89"/>
      <c r="I628" s="89"/>
      <c r="J628" s="95"/>
      <c r="K628" s="90"/>
      <c r="M628" s="68"/>
      <c r="N628" s="69"/>
      <c r="O628" s="69"/>
      <c r="P628" s="69"/>
      <c r="Q628" s="69"/>
      <c r="R628" s="69" t="str">
        <f t="shared" si="117"/>
        <v/>
      </c>
      <c r="S628" s="70" t="str">
        <f t="shared" si="118"/>
        <v/>
      </c>
      <c r="U628" s="68"/>
      <c r="V628" s="69"/>
      <c r="W628" s="69"/>
      <c r="X628" s="69"/>
      <c r="Y628" s="69"/>
      <c r="Z628" s="69" t="str">
        <f t="shared" si="119"/>
        <v/>
      </c>
      <c r="AA628" s="70" t="str">
        <f t="shared" si="120"/>
        <v/>
      </c>
      <c r="AC628" s="71"/>
      <c r="AD628" s="72"/>
      <c r="AE628" s="72"/>
      <c r="AF628" s="72"/>
      <c r="AG628" s="72"/>
      <c r="AH628" s="72" t="str">
        <f t="shared" si="121"/>
        <v/>
      </c>
      <c r="AI628" s="73" t="str">
        <f t="shared" si="122"/>
        <v/>
      </c>
      <c r="AK628" s="68"/>
      <c r="AL628" s="69"/>
      <c r="AM628" s="69"/>
      <c r="AN628" s="69"/>
      <c r="AO628" s="69"/>
      <c r="AP628" s="69" t="str">
        <f t="shared" si="123"/>
        <v/>
      </c>
      <c r="AQ628" s="74" t="str">
        <f t="shared" si="124"/>
        <v/>
      </c>
      <c r="AR628" s="70" t="str">
        <f t="shared" si="125"/>
        <v/>
      </c>
      <c r="AT628" s="68"/>
      <c r="AU628" s="69"/>
      <c r="AV628" s="69"/>
      <c r="AW628" s="69"/>
      <c r="AX628" s="69"/>
      <c r="AY628" s="69" t="str">
        <f t="shared" si="126"/>
        <v/>
      </c>
      <c r="AZ628" s="70" t="str">
        <f t="shared" si="127"/>
        <v/>
      </c>
      <c r="BB628" s="75"/>
      <c r="BC628" s="76"/>
      <c r="BD628" s="76"/>
      <c r="BE628" s="76"/>
      <c r="BF628" s="76"/>
      <c r="BG628" s="76" t="str">
        <f t="shared" si="128"/>
        <v/>
      </c>
      <c r="BH628" s="77" t="str">
        <f t="shared" si="129"/>
        <v/>
      </c>
    </row>
    <row r="629" spans="2:60" ht="15.5" x14ac:dyDescent="0.35">
      <c r="B629" s="46"/>
      <c r="C629" s="91"/>
      <c r="D629" s="85"/>
      <c r="E629" s="85"/>
      <c r="F629" s="85"/>
      <c r="G629" s="91"/>
      <c r="H629" s="91"/>
      <c r="I629" s="91"/>
      <c r="J629" s="96"/>
      <c r="K629" s="92"/>
      <c r="M629" s="50"/>
      <c r="N629" s="51"/>
      <c r="O629" s="51"/>
      <c r="P629" s="51"/>
      <c r="Q629" s="51"/>
      <c r="R629" s="51" t="str">
        <f t="shared" si="117"/>
        <v/>
      </c>
      <c r="S629" s="52" t="str">
        <f t="shared" si="118"/>
        <v/>
      </c>
      <c r="U629" s="50"/>
      <c r="V629" s="51"/>
      <c r="W629" s="51"/>
      <c r="X629" s="51"/>
      <c r="Y629" s="51"/>
      <c r="Z629" s="51" t="str">
        <f t="shared" si="119"/>
        <v/>
      </c>
      <c r="AA629" s="52" t="str">
        <f t="shared" si="120"/>
        <v/>
      </c>
      <c r="AC629" s="56"/>
      <c r="AD629" s="57"/>
      <c r="AE629" s="57"/>
      <c r="AF629" s="57"/>
      <c r="AG629" s="57"/>
      <c r="AH629" s="57" t="str">
        <f t="shared" si="121"/>
        <v/>
      </c>
      <c r="AI629" s="58" t="str">
        <f t="shared" si="122"/>
        <v/>
      </c>
      <c r="AK629" s="50"/>
      <c r="AL629" s="51"/>
      <c r="AM629" s="51"/>
      <c r="AN629" s="51"/>
      <c r="AO629" s="51"/>
      <c r="AP629" s="51" t="str">
        <f t="shared" si="123"/>
        <v/>
      </c>
      <c r="AQ629" s="60" t="str">
        <f t="shared" si="124"/>
        <v/>
      </c>
      <c r="AR629" s="52" t="str">
        <f t="shared" si="125"/>
        <v/>
      </c>
      <c r="AT629" s="50"/>
      <c r="AU629" s="51"/>
      <c r="AV629" s="51"/>
      <c r="AW629" s="51"/>
      <c r="AX629" s="51"/>
      <c r="AY629" s="51" t="str">
        <f t="shared" si="126"/>
        <v/>
      </c>
      <c r="AZ629" s="52" t="str">
        <f t="shared" si="127"/>
        <v/>
      </c>
      <c r="BB629" s="64"/>
      <c r="BC629" s="65"/>
      <c r="BD629" s="65"/>
      <c r="BE629" s="65"/>
      <c r="BF629" s="65"/>
      <c r="BG629" s="65" t="str">
        <f t="shared" si="128"/>
        <v/>
      </c>
      <c r="BH629" s="66" t="str">
        <f t="shared" si="129"/>
        <v/>
      </c>
    </row>
    <row r="630" spans="2:60" ht="15.5" x14ac:dyDescent="0.35">
      <c r="B630" s="67"/>
      <c r="C630" s="89"/>
      <c r="D630" s="84"/>
      <c r="E630" s="84"/>
      <c r="F630" s="84"/>
      <c r="G630" s="89"/>
      <c r="H630" s="89"/>
      <c r="I630" s="89"/>
      <c r="J630" s="95"/>
      <c r="K630" s="90"/>
      <c r="M630" s="68"/>
      <c r="N630" s="69"/>
      <c r="O630" s="69"/>
      <c r="P630" s="69"/>
      <c r="Q630" s="69"/>
      <c r="R630" s="69" t="str">
        <f t="shared" si="117"/>
        <v/>
      </c>
      <c r="S630" s="70" t="str">
        <f t="shared" si="118"/>
        <v/>
      </c>
      <c r="U630" s="68"/>
      <c r="V630" s="69"/>
      <c r="W630" s="69"/>
      <c r="X630" s="69"/>
      <c r="Y630" s="69"/>
      <c r="Z630" s="69" t="str">
        <f t="shared" si="119"/>
        <v/>
      </c>
      <c r="AA630" s="70" t="str">
        <f t="shared" si="120"/>
        <v/>
      </c>
      <c r="AC630" s="71"/>
      <c r="AD630" s="72"/>
      <c r="AE630" s="72"/>
      <c r="AF630" s="72"/>
      <c r="AG630" s="72"/>
      <c r="AH630" s="72" t="str">
        <f t="shared" si="121"/>
        <v/>
      </c>
      <c r="AI630" s="73" t="str">
        <f t="shared" si="122"/>
        <v/>
      </c>
      <c r="AK630" s="68"/>
      <c r="AL630" s="69"/>
      <c r="AM630" s="69"/>
      <c r="AN630" s="69"/>
      <c r="AO630" s="69"/>
      <c r="AP630" s="69" t="str">
        <f t="shared" si="123"/>
        <v/>
      </c>
      <c r="AQ630" s="74" t="str">
        <f t="shared" si="124"/>
        <v/>
      </c>
      <c r="AR630" s="70" t="str">
        <f t="shared" si="125"/>
        <v/>
      </c>
      <c r="AT630" s="68"/>
      <c r="AU630" s="69"/>
      <c r="AV630" s="69"/>
      <c r="AW630" s="69"/>
      <c r="AX630" s="69"/>
      <c r="AY630" s="69" t="str">
        <f t="shared" si="126"/>
        <v/>
      </c>
      <c r="AZ630" s="70" t="str">
        <f t="shared" si="127"/>
        <v/>
      </c>
      <c r="BB630" s="75"/>
      <c r="BC630" s="76"/>
      <c r="BD630" s="76"/>
      <c r="BE630" s="76"/>
      <c r="BF630" s="76"/>
      <c r="BG630" s="76" t="str">
        <f t="shared" si="128"/>
        <v/>
      </c>
      <c r="BH630" s="77" t="str">
        <f t="shared" si="129"/>
        <v/>
      </c>
    </row>
    <row r="631" spans="2:60" ht="15.5" x14ac:dyDescent="0.35">
      <c r="B631" s="46"/>
      <c r="C631" s="91"/>
      <c r="D631" s="85"/>
      <c r="E631" s="85"/>
      <c r="F631" s="85"/>
      <c r="G631" s="91"/>
      <c r="H631" s="91"/>
      <c r="I631" s="91"/>
      <c r="J631" s="96"/>
      <c r="K631" s="92"/>
      <c r="M631" s="50"/>
      <c r="N631" s="51"/>
      <c r="O631" s="51"/>
      <c r="P631" s="51"/>
      <c r="Q631" s="51"/>
      <c r="R631" s="51" t="str">
        <f t="shared" si="117"/>
        <v/>
      </c>
      <c r="S631" s="52" t="str">
        <f t="shared" si="118"/>
        <v/>
      </c>
      <c r="U631" s="50"/>
      <c r="V631" s="51"/>
      <c r="W631" s="51"/>
      <c r="X631" s="51"/>
      <c r="Y631" s="51"/>
      <c r="Z631" s="51" t="str">
        <f t="shared" si="119"/>
        <v/>
      </c>
      <c r="AA631" s="52" t="str">
        <f t="shared" si="120"/>
        <v/>
      </c>
      <c r="AC631" s="56"/>
      <c r="AD631" s="57"/>
      <c r="AE631" s="57"/>
      <c r="AF631" s="57"/>
      <c r="AG631" s="57"/>
      <c r="AH631" s="57" t="str">
        <f t="shared" si="121"/>
        <v/>
      </c>
      <c r="AI631" s="58" t="str">
        <f t="shared" si="122"/>
        <v/>
      </c>
      <c r="AK631" s="50"/>
      <c r="AL631" s="51"/>
      <c r="AM631" s="51"/>
      <c r="AN631" s="51"/>
      <c r="AO631" s="51"/>
      <c r="AP631" s="51" t="str">
        <f t="shared" si="123"/>
        <v/>
      </c>
      <c r="AQ631" s="60" t="str">
        <f t="shared" si="124"/>
        <v/>
      </c>
      <c r="AR631" s="52" t="str">
        <f t="shared" si="125"/>
        <v/>
      </c>
      <c r="AT631" s="50"/>
      <c r="AU631" s="51"/>
      <c r="AV631" s="51"/>
      <c r="AW631" s="51"/>
      <c r="AX631" s="51"/>
      <c r="AY631" s="51" t="str">
        <f t="shared" si="126"/>
        <v/>
      </c>
      <c r="AZ631" s="52" t="str">
        <f t="shared" si="127"/>
        <v/>
      </c>
      <c r="BB631" s="64"/>
      <c r="BC631" s="65"/>
      <c r="BD631" s="65"/>
      <c r="BE631" s="65"/>
      <c r="BF631" s="65"/>
      <c r="BG631" s="65" t="str">
        <f t="shared" si="128"/>
        <v/>
      </c>
      <c r="BH631" s="66" t="str">
        <f t="shared" si="129"/>
        <v/>
      </c>
    </row>
    <row r="632" spans="2:60" ht="15.5" x14ac:dyDescent="0.35">
      <c r="B632" s="67"/>
      <c r="C632" s="89"/>
      <c r="D632" s="84"/>
      <c r="E632" s="84"/>
      <c r="F632" s="84"/>
      <c r="G632" s="89"/>
      <c r="H632" s="89"/>
      <c r="I632" s="89"/>
      <c r="J632" s="95"/>
      <c r="K632" s="90"/>
      <c r="M632" s="68"/>
      <c r="N632" s="69"/>
      <c r="O632" s="69"/>
      <c r="P632" s="69"/>
      <c r="Q632" s="69"/>
      <c r="R632" s="69" t="str">
        <f t="shared" si="117"/>
        <v/>
      </c>
      <c r="S632" s="70" t="str">
        <f t="shared" si="118"/>
        <v/>
      </c>
      <c r="U632" s="68"/>
      <c r="V632" s="69"/>
      <c r="W632" s="69"/>
      <c r="X632" s="69"/>
      <c r="Y632" s="69"/>
      <c r="Z632" s="69" t="str">
        <f t="shared" si="119"/>
        <v/>
      </c>
      <c r="AA632" s="70" t="str">
        <f t="shared" si="120"/>
        <v/>
      </c>
      <c r="AC632" s="71"/>
      <c r="AD632" s="72"/>
      <c r="AE632" s="72"/>
      <c r="AF632" s="72"/>
      <c r="AG632" s="72"/>
      <c r="AH632" s="72" t="str">
        <f t="shared" si="121"/>
        <v/>
      </c>
      <c r="AI632" s="73" t="str">
        <f t="shared" si="122"/>
        <v/>
      </c>
      <c r="AK632" s="68"/>
      <c r="AL632" s="69"/>
      <c r="AM632" s="69"/>
      <c r="AN632" s="69"/>
      <c r="AO632" s="69"/>
      <c r="AP632" s="69" t="str">
        <f t="shared" si="123"/>
        <v/>
      </c>
      <c r="AQ632" s="74" t="str">
        <f t="shared" si="124"/>
        <v/>
      </c>
      <c r="AR632" s="70" t="str">
        <f t="shared" si="125"/>
        <v/>
      </c>
      <c r="AT632" s="68"/>
      <c r="AU632" s="69"/>
      <c r="AV632" s="69"/>
      <c r="AW632" s="69"/>
      <c r="AX632" s="69"/>
      <c r="AY632" s="69" t="str">
        <f t="shared" si="126"/>
        <v/>
      </c>
      <c r="AZ632" s="70" t="str">
        <f t="shared" si="127"/>
        <v/>
      </c>
      <c r="BB632" s="75"/>
      <c r="BC632" s="76"/>
      <c r="BD632" s="76"/>
      <c r="BE632" s="76"/>
      <c r="BF632" s="76"/>
      <c r="BG632" s="76" t="str">
        <f t="shared" si="128"/>
        <v/>
      </c>
      <c r="BH632" s="77" t="str">
        <f t="shared" si="129"/>
        <v/>
      </c>
    </row>
    <row r="633" spans="2:60" ht="15.5" x14ac:dyDescent="0.35">
      <c r="B633" s="46"/>
      <c r="C633" s="91"/>
      <c r="D633" s="85"/>
      <c r="E633" s="85"/>
      <c r="F633" s="85"/>
      <c r="G633" s="91"/>
      <c r="H633" s="91"/>
      <c r="I633" s="91"/>
      <c r="J633" s="96"/>
      <c r="K633" s="92"/>
      <c r="M633" s="50"/>
      <c r="N633" s="51"/>
      <c r="O633" s="51"/>
      <c r="P633" s="51"/>
      <c r="Q633" s="51"/>
      <c r="R633" s="51" t="str">
        <f t="shared" si="117"/>
        <v/>
      </c>
      <c r="S633" s="52" t="str">
        <f t="shared" si="118"/>
        <v/>
      </c>
      <c r="U633" s="50"/>
      <c r="V633" s="51"/>
      <c r="W633" s="51"/>
      <c r="X633" s="51"/>
      <c r="Y633" s="51"/>
      <c r="Z633" s="51" t="str">
        <f t="shared" si="119"/>
        <v/>
      </c>
      <c r="AA633" s="52" t="str">
        <f t="shared" si="120"/>
        <v/>
      </c>
      <c r="AC633" s="56"/>
      <c r="AD633" s="57"/>
      <c r="AE633" s="57"/>
      <c r="AF633" s="57"/>
      <c r="AG633" s="57"/>
      <c r="AH633" s="57" t="str">
        <f t="shared" si="121"/>
        <v/>
      </c>
      <c r="AI633" s="58" t="str">
        <f t="shared" si="122"/>
        <v/>
      </c>
      <c r="AK633" s="50"/>
      <c r="AL633" s="51"/>
      <c r="AM633" s="51"/>
      <c r="AN633" s="51"/>
      <c r="AO633" s="51"/>
      <c r="AP633" s="51" t="str">
        <f t="shared" si="123"/>
        <v/>
      </c>
      <c r="AQ633" s="60" t="str">
        <f t="shared" si="124"/>
        <v/>
      </c>
      <c r="AR633" s="52" t="str">
        <f t="shared" si="125"/>
        <v/>
      </c>
      <c r="AT633" s="50"/>
      <c r="AU633" s="51"/>
      <c r="AV633" s="51"/>
      <c r="AW633" s="51"/>
      <c r="AX633" s="51"/>
      <c r="AY633" s="51" t="str">
        <f t="shared" si="126"/>
        <v/>
      </c>
      <c r="AZ633" s="52" t="str">
        <f t="shared" si="127"/>
        <v/>
      </c>
      <c r="BB633" s="64"/>
      <c r="BC633" s="65"/>
      <c r="BD633" s="65"/>
      <c r="BE633" s="65"/>
      <c r="BF633" s="65"/>
      <c r="BG633" s="65" t="str">
        <f t="shared" si="128"/>
        <v/>
      </c>
      <c r="BH633" s="66" t="str">
        <f t="shared" si="129"/>
        <v/>
      </c>
    </row>
    <row r="634" spans="2:60" ht="15.5" x14ac:dyDescent="0.35">
      <c r="B634" s="67"/>
      <c r="C634" s="89"/>
      <c r="D634" s="84"/>
      <c r="E634" s="84"/>
      <c r="F634" s="84"/>
      <c r="G634" s="89"/>
      <c r="H634" s="89"/>
      <c r="I634" s="89"/>
      <c r="J634" s="95"/>
      <c r="K634" s="90"/>
      <c r="M634" s="68"/>
      <c r="N634" s="69"/>
      <c r="O634" s="69"/>
      <c r="P634" s="69"/>
      <c r="Q634" s="69"/>
      <c r="R634" s="69" t="str">
        <f t="shared" si="117"/>
        <v/>
      </c>
      <c r="S634" s="70" t="str">
        <f t="shared" si="118"/>
        <v/>
      </c>
      <c r="U634" s="68"/>
      <c r="V634" s="69"/>
      <c r="W634" s="69"/>
      <c r="X634" s="69"/>
      <c r="Y634" s="69"/>
      <c r="Z634" s="69" t="str">
        <f t="shared" si="119"/>
        <v/>
      </c>
      <c r="AA634" s="70" t="str">
        <f t="shared" si="120"/>
        <v/>
      </c>
      <c r="AC634" s="71"/>
      <c r="AD634" s="72"/>
      <c r="AE634" s="72"/>
      <c r="AF634" s="72"/>
      <c r="AG634" s="72"/>
      <c r="AH634" s="72" t="str">
        <f t="shared" si="121"/>
        <v/>
      </c>
      <c r="AI634" s="73" t="str">
        <f t="shared" si="122"/>
        <v/>
      </c>
      <c r="AK634" s="68"/>
      <c r="AL634" s="69"/>
      <c r="AM634" s="69"/>
      <c r="AN634" s="69"/>
      <c r="AO634" s="69"/>
      <c r="AP634" s="69" t="str">
        <f t="shared" si="123"/>
        <v/>
      </c>
      <c r="AQ634" s="74" t="str">
        <f t="shared" si="124"/>
        <v/>
      </c>
      <c r="AR634" s="70" t="str">
        <f t="shared" si="125"/>
        <v/>
      </c>
      <c r="AT634" s="68"/>
      <c r="AU634" s="69"/>
      <c r="AV634" s="69"/>
      <c r="AW634" s="69"/>
      <c r="AX634" s="69"/>
      <c r="AY634" s="69" t="str">
        <f t="shared" si="126"/>
        <v/>
      </c>
      <c r="AZ634" s="70" t="str">
        <f t="shared" si="127"/>
        <v/>
      </c>
      <c r="BB634" s="75"/>
      <c r="BC634" s="76"/>
      <c r="BD634" s="76"/>
      <c r="BE634" s="76"/>
      <c r="BF634" s="76"/>
      <c r="BG634" s="76" t="str">
        <f t="shared" si="128"/>
        <v/>
      </c>
      <c r="BH634" s="77" t="str">
        <f t="shared" si="129"/>
        <v/>
      </c>
    </row>
    <row r="635" spans="2:60" ht="15.5" x14ac:dyDescent="0.35">
      <c r="B635" s="46"/>
      <c r="C635" s="91"/>
      <c r="D635" s="85"/>
      <c r="E635" s="85"/>
      <c r="F635" s="85"/>
      <c r="G635" s="91"/>
      <c r="H635" s="91"/>
      <c r="I635" s="91"/>
      <c r="J635" s="96"/>
      <c r="K635" s="92"/>
      <c r="M635" s="50"/>
      <c r="N635" s="51"/>
      <c r="O635" s="51"/>
      <c r="P635" s="51"/>
      <c r="Q635" s="51"/>
      <c r="R635" s="51" t="str">
        <f t="shared" si="117"/>
        <v/>
      </c>
      <c r="S635" s="52" t="str">
        <f t="shared" si="118"/>
        <v/>
      </c>
      <c r="U635" s="50"/>
      <c r="V635" s="51"/>
      <c r="W635" s="51"/>
      <c r="X635" s="51"/>
      <c r="Y635" s="51"/>
      <c r="Z635" s="51" t="str">
        <f t="shared" si="119"/>
        <v/>
      </c>
      <c r="AA635" s="52" t="str">
        <f t="shared" si="120"/>
        <v/>
      </c>
      <c r="AC635" s="56"/>
      <c r="AD635" s="57"/>
      <c r="AE635" s="57"/>
      <c r="AF635" s="57"/>
      <c r="AG635" s="57"/>
      <c r="AH635" s="57" t="str">
        <f t="shared" si="121"/>
        <v/>
      </c>
      <c r="AI635" s="58" t="str">
        <f t="shared" si="122"/>
        <v/>
      </c>
      <c r="AK635" s="50"/>
      <c r="AL635" s="51"/>
      <c r="AM635" s="51"/>
      <c r="AN635" s="51"/>
      <c r="AO635" s="51"/>
      <c r="AP635" s="51" t="str">
        <f t="shared" si="123"/>
        <v/>
      </c>
      <c r="AQ635" s="60" t="str">
        <f t="shared" si="124"/>
        <v/>
      </c>
      <c r="AR635" s="52" t="str">
        <f t="shared" si="125"/>
        <v/>
      </c>
      <c r="AT635" s="50"/>
      <c r="AU635" s="51"/>
      <c r="AV635" s="51"/>
      <c r="AW635" s="51"/>
      <c r="AX635" s="51"/>
      <c r="AY635" s="51" t="str">
        <f t="shared" si="126"/>
        <v/>
      </c>
      <c r="AZ635" s="52" t="str">
        <f t="shared" si="127"/>
        <v/>
      </c>
      <c r="BB635" s="64"/>
      <c r="BC635" s="65"/>
      <c r="BD635" s="65"/>
      <c r="BE635" s="65"/>
      <c r="BF635" s="65"/>
      <c r="BG635" s="65" t="str">
        <f t="shared" si="128"/>
        <v/>
      </c>
      <c r="BH635" s="66" t="str">
        <f t="shared" si="129"/>
        <v/>
      </c>
    </row>
    <row r="636" spans="2:60" ht="15.5" x14ac:dyDescent="0.35">
      <c r="B636" s="67"/>
      <c r="C636" s="89"/>
      <c r="D636" s="84"/>
      <c r="E636" s="84"/>
      <c r="F636" s="84"/>
      <c r="G636" s="89"/>
      <c r="H636" s="89"/>
      <c r="I636" s="89"/>
      <c r="J636" s="95"/>
      <c r="K636" s="90"/>
      <c r="M636" s="68"/>
      <c r="N636" s="69"/>
      <c r="O636" s="69"/>
      <c r="P636" s="69"/>
      <c r="Q636" s="69"/>
      <c r="R636" s="69" t="str">
        <f t="shared" si="117"/>
        <v/>
      </c>
      <c r="S636" s="70" t="str">
        <f t="shared" si="118"/>
        <v/>
      </c>
      <c r="U636" s="68"/>
      <c r="V636" s="69"/>
      <c r="W636" s="69"/>
      <c r="X636" s="69"/>
      <c r="Y636" s="69"/>
      <c r="Z636" s="69" t="str">
        <f t="shared" si="119"/>
        <v/>
      </c>
      <c r="AA636" s="70" t="str">
        <f t="shared" si="120"/>
        <v/>
      </c>
      <c r="AC636" s="71"/>
      <c r="AD636" s="72"/>
      <c r="AE636" s="72"/>
      <c r="AF636" s="72"/>
      <c r="AG636" s="72"/>
      <c r="AH636" s="72" t="str">
        <f t="shared" si="121"/>
        <v/>
      </c>
      <c r="AI636" s="73" t="str">
        <f t="shared" si="122"/>
        <v/>
      </c>
      <c r="AK636" s="68"/>
      <c r="AL636" s="69"/>
      <c r="AM636" s="69"/>
      <c r="AN636" s="69"/>
      <c r="AO636" s="69"/>
      <c r="AP636" s="69" t="str">
        <f t="shared" si="123"/>
        <v/>
      </c>
      <c r="AQ636" s="74" t="str">
        <f t="shared" si="124"/>
        <v/>
      </c>
      <c r="AR636" s="70" t="str">
        <f t="shared" si="125"/>
        <v/>
      </c>
      <c r="AT636" s="68"/>
      <c r="AU636" s="69"/>
      <c r="AV636" s="69"/>
      <c r="AW636" s="69"/>
      <c r="AX636" s="69"/>
      <c r="AY636" s="69" t="str">
        <f t="shared" si="126"/>
        <v/>
      </c>
      <c r="AZ636" s="70" t="str">
        <f t="shared" si="127"/>
        <v/>
      </c>
      <c r="BB636" s="75"/>
      <c r="BC636" s="76"/>
      <c r="BD636" s="76"/>
      <c r="BE636" s="76"/>
      <c r="BF636" s="76"/>
      <c r="BG636" s="76" t="str">
        <f t="shared" si="128"/>
        <v/>
      </c>
      <c r="BH636" s="77" t="str">
        <f t="shared" si="129"/>
        <v/>
      </c>
    </row>
    <row r="637" spans="2:60" ht="15.5" x14ac:dyDescent="0.35">
      <c r="B637" s="46"/>
      <c r="C637" s="91"/>
      <c r="D637" s="85"/>
      <c r="E637" s="85"/>
      <c r="F637" s="85"/>
      <c r="G637" s="91"/>
      <c r="H637" s="91"/>
      <c r="I637" s="91"/>
      <c r="J637" s="96"/>
      <c r="K637" s="92"/>
      <c r="M637" s="50"/>
      <c r="N637" s="51"/>
      <c r="O637" s="51"/>
      <c r="P637" s="51"/>
      <c r="Q637" s="51"/>
      <c r="R637" s="51" t="str">
        <f t="shared" si="117"/>
        <v/>
      </c>
      <c r="S637" s="52" t="str">
        <f t="shared" si="118"/>
        <v/>
      </c>
      <c r="U637" s="50"/>
      <c r="V637" s="51"/>
      <c r="W637" s="51"/>
      <c r="X637" s="51"/>
      <c r="Y637" s="51"/>
      <c r="Z637" s="51" t="str">
        <f t="shared" si="119"/>
        <v/>
      </c>
      <c r="AA637" s="52" t="str">
        <f t="shared" si="120"/>
        <v/>
      </c>
      <c r="AC637" s="56"/>
      <c r="AD637" s="57"/>
      <c r="AE637" s="57"/>
      <c r="AF637" s="57"/>
      <c r="AG637" s="57"/>
      <c r="AH637" s="57" t="str">
        <f t="shared" si="121"/>
        <v/>
      </c>
      <c r="AI637" s="58" t="str">
        <f t="shared" si="122"/>
        <v/>
      </c>
      <c r="AK637" s="50"/>
      <c r="AL637" s="51"/>
      <c r="AM637" s="51"/>
      <c r="AN637" s="51"/>
      <c r="AO637" s="51"/>
      <c r="AP637" s="51" t="str">
        <f t="shared" si="123"/>
        <v/>
      </c>
      <c r="AQ637" s="60" t="str">
        <f t="shared" si="124"/>
        <v/>
      </c>
      <c r="AR637" s="52" t="str">
        <f t="shared" si="125"/>
        <v/>
      </c>
      <c r="AT637" s="50"/>
      <c r="AU637" s="51"/>
      <c r="AV637" s="51"/>
      <c r="AW637" s="51"/>
      <c r="AX637" s="51"/>
      <c r="AY637" s="51" t="str">
        <f t="shared" si="126"/>
        <v/>
      </c>
      <c r="AZ637" s="52" t="str">
        <f t="shared" si="127"/>
        <v/>
      </c>
      <c r="BB637" s="64"/>
      <c r="BC637" s="65"/>
      <c r="BD637" s="65"/>
      <c r="BE637" s="65"/>
      <c r="BF637" s="65"/>
      <c r="BG637" s="65" t="str">
        <f t="shared" si="128"/>
        <v/>
      </c>
      <c r="BH637" s="66" t="str">
        <f t="shared" si="129"/>
        <v/>
      </c>
    </row>
    <row r="638" spans="2:60" ht="15.5" x14ac:dyDescent="0.35">
      <c r="B638" s="67"/>
      <c r="C638" s="89"/>
      <c r="D638" s="84"/>
      <c r="E638" s="84"/>
      <c r="F638" s="84"/>
      <c r="G638" s="89"/>
      <c r="H638" s="89"/>
      <c r="I638" s="89"/>
      <c r="J638" s="95"/>
      <c r="K638" s="90"/>
      <c r="M638" s="68"/>
      <c r="N638" s="69"/>
      <c r="O638" s="69"/>
      <c r="P638" s="69"/>
      <c r="Q638" s="69"/>
      <c r="R638" s="69" t="str">
        <f t="shared" si="117"/>
        <v/>
      </c>
      <c r="S638" s="70" t="str">
        <f t="shared" si="118"/>
        <v/>
      </c>
      <c r="U638" s="68"/>
      <c r="V638" s="69"/>
      <c r="W638" s="69"/>
      <c r="X638" s="69"/>
      <c r="Y638" s="69"/>
      <c r="Z638" s="69" t="str">
        <f t="shared" si="119"/>
        <v/>
      </c>
      <c r="AA638" s="70" t="str">
        <f t="shared" si="120"/>
        <v/>
      </c>
      <c r="AC638" s="71"/>
      <c r="AD638" s="72"/>
      <c r="AE638" s="72"/>
      <c r="AF638" s="72"/>
      <c r="AG638" s="72"/>
      <c r="AH638" s="72" t="str">
        <f t="shared" si="121"/>
        <v/>
      </c>
      <c r="AI638" s="73" t="str">
        <f t="shared" si="122"/>
        <v/>
      </c>
      <c r="AK638" s="68"/>
      <c r="AL638" s="69"/>
      <c r="AM638" s="69"/>
      <c r="AN638" s="69"/>
      <c r="AO638" s="69"/>
      <c r="AP638" s="69" t="str">
        <f t="shared" si="123"/>
        <v/>
      </c>
      <c r="AQ638" s="74" t="str">
        <f t="shared" si="124"/>
        <v/>
      </c>
      <c r="AR638" s="70" t="str">
        <f t="shared" si="125"/>
        <v/>
      </c>
      <c r="AT638" s="68"/>
      <c r="AU638" s="69"/>
      <c r="AV638" s="69"/>
      <c r="AW638" s="69"/>
      <c r="AX638" s="69"/>
      <c r="AY638" s="69" t="str">
        <f t="shared" si="126"/>
        <v/>
      </c>
      <c r="AZ638" s="70" t="str">
        <f t="shared" si="127"/>
        <v/>
      </c>
      <c r="BB638" s="75"/>
      <c r="BC638" s="76"/>
      <c r="BD638" s="76"/>
      <c r="BE638" s="76"/>
      <c r="BF638" s="76"/>
      <c r="BG638" s="76" t="str">
        <f t="shared" si="128"/>
        <v/>
      </c>
      <c r="BH638" s="77" t="str">
        <f t="shared" si="129"/>
        <v/>
      </c>
    </row>
    <row r="639" spans="2:60" ht="15.5" x14ac:dyDescent="0.35">
      <c r="B639" s="46"/>
      <c r="C639" s="91"/>
      <c r="D639" s="85"/>
      <c r="E639" s="85"/>
      <c r="F639" s="85"/>
      <c r="G639" s="91"/>
      <c r="H639" s="91"/>
      <c r="I639" s="91"/>
      <c r="J639" s="96"/>
      <c r="K639" s="92"/>
      <c r="M639" s="50"/>
      <c r="N639" s="51"/>
      <c r="O639" s="51"/>
      <c r="P639" s="51"/>
      <c r="Q639" s="51"/>
      <c r="R639" s="51" t="str">
        <f t="shared" si="117"/>
        <v/>
      </c>
      <c r="S639" s="52" t="str">
        <f t="shared" si="118"/>
        <v/>
      </c>
      <c r="U639" s="50"/>
      <c r="V639" s="51"/>
      <c r="W639" s="51"/>
      <c r="X639" s="51"/>
      <c r="Y639" s="51"/>
      <c r="Z639" s="51" t="str">
        <f t="shared" si="119"/>
        <v/>
      </c>
      <c r="AA639" s="52" t="str">
        <f t="shared" si="120"/>
        <v/>
      </c>
      <c r="AC639" s="56"/>
      <c r="AD639" s="57"/>
      <c r="AE639" s="57"/>
      <c r="AF639" s="57"/>
      <c r="AG639" s="57"/>
      <c r="AH639" s="57" t="str">
        <f t="shared" si="121"/>
        <v/>
      </c>
      <c r="AI639" s="58" t="str">
        <f t="shared" si="122"/>
        <v/>
      </c>
      <c r="AK639" s="50"/>
      <c r="AL639" s="51"/>
      <c r="AM639" s="51"/>
      <c r="AN639" s="51"/>
      <c r="AO639" s="51"/>
      <c r="AP639" s="51" t="str">
        <f t="shared" si="123"/>
        <v/>
      </c>
      <c r="AQ639" s="60" t="str">
        <f t="shared" si="124"/>
        <v/>
      </c>
      <c r="AR639" s="52" t="str">
        <f t="shared" si="125"/>
        <v/>
      </c>
      <c r="AT639" s="50"/>
      <c r="AU639" s="51"/>
      <c r="AV639" s="51"/>
      <c r="AW639" s="51"/>
      <c r="AX639" s="51"/>
      <c r="AY639" s="51" t="str">
        <f t="shared" si="126"/>
        <v/>
      </c>
      <c r="AZ639" s="52" t="str">
        <f t="shared" si="127"/>
        <v/>
      </c>
      <c r="BB639" s="64"/>
      <c r="BC639" s="65"/>
      <c r="BD639" s="65"/>
      <c r="BE639" s="65"/>
      <c r="BF639" s="65"/>
      <c r="BG639" s="65" t="str">
        <f t="shared" si="128"/>
        <v/>
      </c>
      <c r="BH639" s="66" t="str">
        <f t="shared" si="129"/>
        <v/>
      </c>
    </row>
    <row r="640" spans="2:60" ht="15.5" x14ac:dyDescent="0.35">
      <c r="B640" s="67"/>
      <c r="C640" s="89"/>
      <c r="D640" s="84"/>
      <c r="E640" s="84"/>
      <c r="F640" s="84"/>
      <c r="G640" s="89"/>
      <c r="H640" s="89"/>
      <c r="I640" s="89"/>
      <c r="J640" s="95"/>
      <c r="K640" s="90"/>
      <c r="M640" s="68"/>
      <c r="N640" s="69"/>
      <c r="O640" s="69"/>
      <c r="P640" s="69"/>
      <c r="Q640" s="69"/>
      <c r="R640" s="69" t="str">
        <f t="shared" si="117"/>
        <v/>
      </c>
      <c r="S640" s="70" t="str">
        <f t="shared" si="118"/>
        <v/>
      </c>
      <c r="U640" s="68"/>
      <c r="V640" s="69"/>
      <c r="W640" s="69"/>
      <c r="X640" s="69"/>
      <c r="Y640" s="69"/>
      <c r="Z640" s="69" t="str">
        <f t="shared" si="119"/>
        <v/>
      </c>
      <c r="AA640" s="70" t="str">
        <f t="shared" si="120"/>
        <v/>
      </c>
      <c r="AC640" s="71"/>
      <c r="AD640" s="72"/>
      <c r="AE640" s="72"/>
      <c r="AF640" s="72"/>
      <c r="AG640" s="72"/>
      <c r="AH640" s="72" t="str">
        <f t="shared" si="121"/>
        <v/>
      </c>
      <c r="AI640" s="73" t="str">
        <f t="shared" si="122"/>
        <v/>
      </c>
      <c r="AK640" s="68"/>
      <c r="AL640" s="69"/>
      <c r="AM640" s="69"/>
      <c r="AN640" s="69"/>
      <c r="AO640" s="69"/>
      <c r="AP640" s="69" t="str">
        <f t="shared" si="123"/>
        <v/>
      </c>
      <c r="AQ640" s="74" t="str">
        <f t="shared" si="124"/>
        <v/>
      </c>
      <c r="AR640" s="70" t="str">
        <f t="shared" si="125"/>
        <v/>
      </c>
      <c r="AT640" s="68"/>
      <c r="AU640" s="69"/>
      <c r="AV640" s="69"/>
      <c r="AW640" s="69"/>
      <c r="AX640" s="69"/>
      <c r="AY640" s="69" t="str">
        <f t="shared" si="126"/>
        <v/>
      </c>
      <c r="AZ640" s="70" t="str">
        <f t="shared" si="127"/>
        <v/>
      </c>
      <c r="BB640" s="75"/>
      <c r="BC640" s="76"/>
      <c r="BD640" s="76"/>
      <c r="BE640" s="76"/>
      <c r="BF640" s="76"/>
      <c r="BG640" s="76" t="str">
        <f t="shared" si="128"/>
        <v/>
      </c>
      <c r="BH640" s="77" t="str">
        <f t="shared" si="129"/>
        <v/>
      </c>
    </row>
    <row r="641" spans="2:60" ht="15.5" x14ac:dyDescent="0.35">
      <c r="B641" s="46"/>
      <c r="C641" s="91"/>
      <c r="D641" s="85"/>
      <c r="E641" s="85"/>
      <c r="F641" s="85"/>
      <c r="G641" s="91"/>
      <c r="H641" s="91"/>
      <c r="I641" s="91"/>
      <c r="J641" s="96"/>
      <c r="K641" s="92"/>
      <c r="M641" s="50"/>
      <c r="N641" s="51"/>
      <c r="O641" s="51"/>
      <c r="P641" s="51"/>
      <c r="Q641" s="51"/>
      <c r="R641" s="51" t="str">
        <f t="shared" si="117"/>
        <v/>
      </c>
      <c r="S641" s="52" t="str">
        <f t="shared" si="118"/>
        <v/>
      </c>
      <c r="U641" s="50"/>
      <c r="V641" s="51"/>
      <c r="W641" s="51"/>
      <c r="X641" s="51"/>
      <c r="Y641" s="51"/>
      <c r="Z641" s="51" t="str">
        <f t="shared" si="119"/>
        <v/>
      </c>
      <c r="AA641" s="52" t="str">
        <f t="shared" si="120"/>
        <v/>
      </c>
      <c r="AC641" s="56"/>
      <c r="AD641" s="57"/>
      <c r="AE641" s="57"/>
      <c r="AF641" s="57"/>
      <c r="AG641" s="57"/>
      <c r="AH641" s="57" t="str">
        <f t="shared" si="121"/>
        <v/>
      </c>
      <c r="AI641" s="58" t="str">
        <f t="shared" si="122"/>
        <v/>
      </c>
      <c r="AK641" s="50"/>
      <c r="AL641" s="51"/>
      <c r="AM641" s="51"/>
      <c r="AN641" s="51"/>
      <c r="AO641" s="51"/>
      <c r="AP641" s="51" t="str">
        <f t="shared" si="123"/>
        <v/>
      </c>
      <c r="AQ641" s="60" t="str">
        <f t="shared" si="124"/>
        <v/>
      </c>
      <c r="AR641" s="52" t="str">
        <f t="shared" si="125"/>
        <v/>
      </c>
      <c r="AT641" s="50"/>
      <c r="AU641" s="51"/>
      <c r="AV641" s="51"/>
      <c r="AW641" s="51"/>
      <c r="AX641" s="51"/>
      <c r="AY641" s="51" t="str">
        <f t="shared" si="126"/>
        <v/>
      </c>
      <c r="AZ641" s="52" t="str">
        <f t="shared" si="127"/>
        <v/>
      </c>
      <c r="BB641" s="64"/>
      <c r="BC641" s="65"/>
      <c r="BD641" s="65"/>
      <c r="BE641" s="65"/>
      <c r="BF641" s="65"/>
      <c r="BG641" s="65" t="str">
        <f t="shared" si="128"/>
        <v/>
      </c>
      <c r="BH641" s="66" t="str">
        <f t="shared" si="129"/>
        <v/>
      </c>
    </row>
    <row r="642" spans="2:60" ht="15.5" x14ac:dyDescent="0.35">
      <c r="B642" s="67"/>
      <c r="C642" s="89"/>
      <c r="D642" s="84"/>
      <c r="E642" s="84"/>
      <c r="F642" s="84"/>
      <c r="G642" s="89"/>
      <c r="H642" s="89"/>
      <c r="I642" s="89"/>
      <c r="J642" s="95"/>
      <c r="K642" s="90"/>
      <c r="M642" s="68"/>
      <c r="N642" s="69"/>
      <c r="O642" s="69"/>
      <c r="P642" s="69"/>
      <c r="Q642" s="69"/>
      <c r="R642" s="69" t="str">
        <f t="shared" si="117"/>
        <v/>
      </c>
      <c r="S642" s="70" t="str">
        <f t="shared" si="118"/>
        <v/>
      </c>
      <c r="U642" s="68"/>
      <c r="V642" s="69"/>
      <c r="W642" s="69"/>
      <c r="X642" s="69"/>
      <c r="Y642" s="69"/>
      <c r="Z642" s="69" t="str">
        <f t="shared" si="119"/>
        <v/>
      </c>
      <c r="AA642" s="70" t="str">
        <f t="shared" si="120"/>
        <v/>
      </c>
      <c r="AC642" s="71"/>
      <c r="AD642" s="72"/>
      <c r="AE642" s="72"/>
      <c r="AF642" s="72"/>
      <c r="AG642" s="72"/>
      <c r="AH642" s="72" t="str">
        <f t="shared" si="121"/>
        <v/>
      </c>
      <c r="AI642" s="73" t="str">
        <f t="shared" si="122"/>
        <v/>
      </c>
      <c r="AK642" s="68"/>
      <c r="AL642" s="69"/>
      <c r="AM642" s="69"/>
      <c r="AN642" s="69"/>
      <c r="AO642" s="69"/>
      <c r="AP642" s="69" t="str">
        <f t="shared" si="123"/>
        <v/>
      </c>
      <c r="AQ642" s="74" t="str">
        <f t="shared" si="124"/>
        <v/>
      </c>
      <c r="AR642" s="70" t="str">
        <f t="shared" si="125"/>
        <v/>
      </c>
      <c r="AT642" s="68"/>
      <c r="AU642" s="69"/>
      <c r="AV642" s="69"/>
      <c r="AW642" s="69"/>
      <c r="AX642" s="69"/>
      <c r="AY642" s="69" t="str">
        <f t="shared" si="126"/>
        <v/>
      </c>
      <c r="AZ642" s="70" t="str">
        <f t="shared" si="127"/>
        <v/>
      </c>
      <c r="BB642" s="75"/>
      <c r="BC642" s="76"/>
      <c r="BD642" s="76"/>
      <c r="BE642" s="76"/>
      <c r="BF642" s="76"/>
      <c r="BG642" s="76" t="str">
        <f t="shared" si="128"/>
        <v/>
      </c>
      <c r="BH642" s="77" t="str">
        <f t="shared" si="129"/>
        <v/>
      </c>
    </row>
    <row r="643" spans="2:60" ht="15.5" x14ac:dyDescent="0.35">
      <c r="B643" s="46"/>
      <c r="C643" s="91"/>
      <c r="D643" s="85"/>
      <c r="E643" s="85"/>
      <c r="F643" s="85"/>
      <c r="G643" s="91"/>
      <c r="H643" s="91"/>
      <c r="I643" s="91"/>
      <c r="J643" s="96"/>
      <c r="K643" s="92"/>
      <c r="M643" s="50"/>
      <c r="N643" s="51"/>
      <c r="O643" s="51"/>
      <c r="P643" s="51"/>
      <c r="Q643" s="51"/>
      <c r="R643" s="51" t="str">
        <f t="shared" si="117"/>
        <v/>
      </c>
      <c r="S643" s="52" t="str">
        <f t="shared" si="118"/>
        <v/>
      </c>
      <c r="U643" s="50"/>
      <c r="V643" s="51"/>
      <c r="W643" s="51"/>
      <c r="X643" s="51"/>
      <c r="Y643" s="51"/>
      <c r="Z643" s="51" t="str">
        <f t="shared" si="119"/>
        <v/>
      </c>
      <c r="AA643" s="52" t="str">
        <f t="shared" si="120"/>
        <v/>
      </c>
      <c r="AC643" s="56"/>
      <c r="AD643" s="57"/>
      <c r="AE643" s="57"/>
      <c r="AF643" s="57"/>
      <c r="AG643" s="57"/>
      <c r="AH643" s="57" t="str">
        <f t="shared" si="121"/>
        <v/>
      </c>
      <c r="AI643" s="58" t="str">
        <f t="shared" si="122"/>
        <v/>
      </c>
      <c r="AK643" s="50"/>
      <c r="AL643" s="51"/>
      <c r="AM643" s="51"/>
      <c r="AN643" s="51"/>
      <c r="AO643" s="51"/>
      <c r="AP643" s="51" t="str">
        <f t="shared" si="123"/>
        <v/>
      </c>
      <c r="AQ643" s="60" t="str">
        <f t="shared" si="124"/>
        <v/>
      </c>
      <c r="AR643" s="52" t="str">
        <f t="shared" si="125"/>
        <v/>
      </c>
      <c r="AT643" s="50"/>
      <c r="AU643" s="51"/>
      <c r="AV643" s="51"/>
      <c r="AW643" s="51"/>
      <c r="AX643" s="51"/>
      <c r="AY643" s="51" t="str">
        <f t="shared" si="126"/>
        <v/>
      </c>
      <c r="AZ643" s="52" t="str">
        <f t="shared" si="127"/>
        <v/>
      </c>
      <c r="BB643" s="64"/>
      <c r="BC643" s="65"/>
      <c r="BD643" s="65"/>
      <c r="BE643" s="65"/>
      <c r="BF643" s="65"/>
      <c r="BG643" s="65" t="str">
        <f t="shared" si="128"/>
        <v/>
      </c>
      <c r="BH643" s="66" t="str">
        <f t="shared" si="129"/>
        <v/>
      </c>
    </row>
    <row r="644" spans="2:60" ht="15.5" x14ac:dyDescent="0.35">
      <c r="B644" s="67"/>
      <c r="C644" s="89"/>
      <c r="D644" s="84"/>
      <c r="E644" s="84"/>
      <c r="F644" s="84"/>
      <c r="G644" s="89"/>
      <c r="H644" s="89"/>
      <c r="I644" s="89"/>
      <c r="J644" s="95"/>
      <c r="K644" s="90"/>
      <c r="M644" s="68"/>
      <c r="N644" s="69"/>
      <c r="O644" s="69"/>
      <c r="P644" s="69"/>
      <c r="Q644" s="69"/>
      <c r="R644" s="69" t="str">
        <f t="shared" si="117"/>
        <v/>
      </c>
      <c r="S644" s="70" t="str">
        <f t="shared" si="118"/>
        <v/>
      </c>
      <c r="U644" s="68"/>
      <c r="V644" s="69"/>
      <c r="W644" s="69"/>
      <c r="X644" s="69"/>
      <c r="Y644" s="69"/>
      <c r="Z644" s="69" t="str">
        <f t="shared" si="119"/>
        <v/>
      </c>
      <c r="AA644" s="70" t="str">
        <f t="shared" si="120"/>
        <v/>
      </c>
      <c r="AC644" s="71"/>
      <c r="AD644" s="72"/>
      <c r="AE644" s="72"/>
      <c r="AF644" s="72"/>
      <c r="AG644" s="72"/>
      <c r="AH644" s="72" t="str">
        <f t="shared" si="121"/>
        <v/>
      </c>
      <c r="AI644" s="73" t="str">
        <f t="shared" si="122"/>
        <v/>
      </c>
      <c r="AK644" s="68"/>
      <c r="AL644" s="69"/>
      <c r="AM644" s="69"/>
      <c r="AN644" s="69"/>
      <c r="AO644" s="69"/>
      <c r="AP644" s="69" t="str">
        <f t="shared" si="123"/>
        <v/>
      </c>
      <c r="AQ644" s="74" t="str">
        <f t="shared" si="124"/>
        <v/>
      </c>
      <c r="AR644" s="70" t="str">
        <f t="shared" si="125"/>
        <v/>
      </c>
      <c r="AT644" s="68"/>
      <c r="AU644" s="69"/>
      <c r="AV644" s="69"/>
      <c r="AW644" s="69"/>
      <c r="AX644" s="69"/>
      <c r="AY644" s="69" t="str">
        <f t="shared" si="126"/>
        <v/>
      </c>
      <c r="AZ644" s="70" t="str">
        <f t="shared" si="127"/>
        <v/>
      </c>
      <c r="BB644" s="75"/>
      <c r="BC644" s="76"/>
      <c r="BD644" s="76"/>
      <c r="BE644" s="76"/>
      <c r="BF644" s="76"/>
      <c r="BG644" s="76" t="str">
        <f t="shared" si="128"/>
        <v/>
      </c>
      <c r="BH644" s="77" t="str">
        <f t="shared" si="129"/>
        <v/>
      </c>
    </row>
    <row r="645" spans="2:60" ht="15.5" x14ac:dyDescent="0.35">
      <c r="B645" s="46"/>
      <c r="C645" s="91"/>
      <c r="D645" s="85"/>
      <c r="E645" s="85"/>
      <c r="F645" s="85"/>
      <c r="G645" s="91"/>
      <c r="H645" s="91"/>
      <c r="I645" s="91"/>
      <c r="J645" s="96"/>
      <c r="K645" s="92"/>
      <c r="M645" s="50"/>
      <c r="N645" s="51"/>
      <c r="O645" s="51"/>
      <c r="P645" s="51"/>
      <c r="Q645" s="51"/>
      <c r="R645" s="51" t="str">
        <f t="shared" si="117"/>
        <v/>
      </c>
      <c r="S645" s="52" t="str">
        <f t="shared" si="118"/>
        <v/>
      </c>
      <c r="U645" s="50"/>
      <c r="V645" s="51"/>
      <c r="W645" s="51"/>
      <c r="X645" s="51"/>
      <c r="Y645" s="51"/>
      <c r="Z645" s="51" t="str">
        <f t="shared" si="119"/>
        <v/>
      </c>
      <c r="AA645" s="52" t="str">
        <f t="shared" si="120"/>
        <v/>
      </c>
      <c r="AC645" s="56"/>
      <c r="AD645" s="57"/>
      <c r="AE645" s="57"/>
      <c r="AF645" s="57"/>
      <c r="AG645" s="57"/>
      <c r="AH645" s="57" t="str">
        <f t="shared" si="121"/>
        <v/>
      </c>
      <c r="AI645" s="58" t="str">
        <f t="shared" si="122"/>
        <v/>
      </c>
      <c r="AK645" s="50"/>
      <c r="AL645" s="51"/>
      <c r="AM645" s="51"/>
      <c r="AN645" s="51"/>
      <c r="AO645" s="51"/>
      <c r="AP645" s="51" t="str">
        <f t="shared" si="123"/>
        <v/>
      </c>
      <c r="AQ645" s="60" t="str">
        <f t="shared" si="124"/>
        <v/>
      </c>
      <c r="AR645" s="52" t="str">
        <f t="shared" si="125"/>
        <v/>
      </c>
      <c r="AT645" s="50"/>
      <c r="AU645" s="51"/>
      <c r="AV645" s="51"/>
      <c r="AW645" s="51"/>
      <c r="AX645" s="51"/>
      <c r="AY645" s="51" t="str">
        <f t="shared" si="126"/>
        <v/>
      </c>
      <c r="AZ645" s="52" t="str">
        <f t="shared" si="127"/>
        <v/>
      </c>
      <c r="BB645" s="64"/>
      <c r="BC645" s="65"/>
      <c r="BD645" s="65"/>
      <c r="BE645" s="65"/>
      <c r="BF645" s="65"/>
      <c r="BG645" s="65" t="str">
        <f t="shared" si="128"/>
        <v/>
      </c>
      <c r="BH645" s="66" t="str">
        <f t="shared" si="129"/>
        <v/>
      </c>
    </row>
    <row r="646" spans="2:60" ht="15.5" x14ac:dyDescent="0.35">
      <c r="B646" s="67"/>
      <c r="C646" s="89"/>
      <c r="D646" s="84"/>
      <c r="E646" s="84"/>
      <c r="F646" s="84"/>
      <c r="G646" s="89"/>
      <c r="H646" s="89"/>
      <c r="I646" s="89"/>
      <c r="J646" s="95"/>
      <c r="K646" s="90"/>
      <c r="M646" s="68"/>
      <c r="N646" s="69"/>
      <c r="O646" s="69"/>
      <c r="P646" s="69"/>
      <c r="Q646" s="69"/>
      <c r="R646" s="69" t="str">
        <f t="shared" si="117"/>
        <v/>
      </c>
      <c r="S646" s="70" t="str">
        <f t="shared" si="118"/>
        <v/>
      </c>
      <c r="U646" s="68"/>
      <c r="V646" s="69"/>
      <c r="W646" s="69"/>
      <c r="X646" s="69"/>
      <c r="Y646" s="69"/>
      <c r="Z646" s="69" t="str">
        <f t="shared" si="119"/>
        <v/>
      </c>
      <c r="AA646" s="70" t="str">
        <f t="shared" si="120"/>
        <v/>
      </c>
      <c r="AC646" s="71"/>
      <c r="AD646" s="72"/>
      <c r="AE646" s="72"/>
      <c r="AF646" s="72"/>
      <c r="AG646" s="72"/>
      <c r="AH646" s="72" t="str">
        <f t="shared" si="121"/>
        <v/>
      </c>
      <c r="AI646" s="73" t="str">
        <f t="shared" si="122"/>
        <v/>
      </c>
      <c r="AK646" s="68"/>
      <c r="AL646" s="69"/>
      <c r="AM646" s="69"/>
      <c r="AN646" s="69"/>
      <c r="AO646" s="69"/>
      <c r="AP646" s="69" t="str">
        <f t="shared" si="123"/>
        <v/>
      </c>
      <c r="AQ646" s="74" t="str">
        <f t="shared" si="124"/>
        <v/>
      </c>
      <c r="AR646" s="70" t="str">
        <f t="shared" si="125"/>
        <v/>
      </c>
      <c r="AT646" s="68"/>
      <c r="AU646" s="69"/>
      <c r="AV646" s="69"/>
      <c r="AW646" s="69"/>
      <c r="AX646" s="69"/>
      <c r="AY646" s="69" t="str">
        <f t="shared" si="126"/>
        <v/>
      </c>
      <c r="AZ646" s="70" t="str">
        <f t="shared" si="127"/>
        <v/>
      </c>
      <c r="BB646" s="75"/>
      <c r="BC646" s="76"/>
      <c r="BD646" s="76"/>
      <c r="BE646" s="76"/>
      <c r="BF646" s="76"/>
      <c r="BG646" s="76" t="str">
        <f t="shared" si="128"/>
        <v/>
      </c>
      <c r="BH646" s="77" t="str">
        <f t="shared" si="129"/>
        <v/>
      </c>
    </row>
    <row r="647" spans="2:60" ht="15.5" x14ac:dyDescent="0.35">
      <c r="B647" s="46"/>
      <c r="C647" s="91"/>
      <c r="D647" s="85"/>
      <c r="E647" s="85"/>
      <c r="F647" s="85"/>
      <c r="G647" s="91"/>
      <c r="H647" s="91"/>
      <c r="I647" s="91"/>
      <c r="J647" s="96"/>
      <c r="K647" s="92"/>
      <c r="M647" s="50"/>
      <c r="N647" s="51"/>
      <c r="O647" s="51"/>
      <c r="P647" s="51"/>
      <c r="Q647" s="51"/>
      <c r="R647" s="51" t="str">
        <f t="shared" si="117"/>
        <v/>
      </c>
      <c r="S647" s="52" t="str">
        <f t="shared" si="118"/>
        <v/>
      </c>
      <c r="U647" s="50"/>
      <c r="V647" s="51"/>
      <c r="W647" s="51"/>
      <c r="X647" s="51"/>
      <c r="Y647" s="51"/>
      <c r="Z647" s="51" t="str">
        <f t="shared" si="119"/>
        <v/>
      </c>
      <c r="AA647" s="52" t="str">
        <f t="shared" si="120"/>
        <v/>
      </c>
      <c r="AC647" s="56"/>
      <c r="AD647" s="57"/>
      <c r="AE647" s="57"/>
      <c r="AF647" s="57"/>
      <c r="AG647" s="57"/>
      <c r="AH647" s="57" t="str">
        <f t="shared" si="121"/>
        <v/>
      </c>
      <c r="AI647" s="58" t="str">
        <f t="shared" si="122"/>
        <v/>
      </c>
      <c r="AK647" s="50"/>
      <c r="AL647" s="51"/>
      <c r="AM647" s="51"/>
      <c r="AN647" s="51"/>
      <c r="AO647" s="51"/>
      <c r="AP647" s="51" t="str">
        <f t="shared" si="123"/>
        <v/>
      </c>
      <c r="AQ647" s="60" t="str">
        <f t="shared" si="124"/>
        <v/>
      </c>
      <c r="AR647" s="52" t="str">
        <f t="shared" si="125"/>
        <v/>
      </c>
      <c r="AT647" s="50"/>
      <c r="AU647" s="51"/>
      <c r="AV647" s="51"/>
      <c r="AW647" s="51"/>
      <c r="AX647" s="51"/>
      <c r="AY647" s="51" t="str">
        <f t="shared" si="126"/>
        <v/>
      </c>
      <c r="AZ647" s="52" t="str">
        <f t="shared" si="127"/>
        <v/>
      </c>
      <c r="BB647" s="64"/>
      <c r="BC647" s="65"/>
      <c r="BD647" s="65"/>
      <c r="BE647" s="65"/>
      <c r="BF647" s="65"/>
      <c r="BG647" s="65" t="str">
        <f t="shared" si="128"/>
        <v/>
      </c>
      <c r="BH647" s="66" t="str">
        <f t="shared" si="129"/>
        <v/>
      </c>
    </row>
    <row r="648" spans="2:60" ht="15.5" x14ac:dyDescent="0.35">
      <c r="B648" s="67"/>
      <c r="C648" s="89"/>
      <c r="D648" s="84"/>
      <c r="E648" s="84"/>
      <c r="F648" s="84"/>
      <c r="G648" s="89"/>
      <c r="H648" s="89"/>
      <c r="I648" s="89"/>
      <c r="J648" s="95"/>
      <c r="K648" s="90"/>
      <c r="M648" s="68"/>
      <c r="N648" s="69"/>
      <c r="O648" s="69"/>
      <c r="P648" s="69"/>
      <c r="Q648" s="69"/>
      <c r="R648" s="69" t="str">
        <f t="shared" ref="R648:R711" si="130">IF($B648="","",IFERROR(MEDIAN(M648:Q648),"-x-"))</f>
        <v/>
      </c>
      <c r="S648" s="70" t="str">
        <f t="shared" ref="S648:S711" si="131">IF($B648="","",IFERROR(AVERAGEIFS(M648:Q648,M648:Q648,"&gt;0",M648:Q648,"&lt;50"),"-x-"))</f>
        <v/>
      </c>
      <c r="U648" s="68"/>
      <c r="V648" s="69"/>
      <c r="W648" s="69"/>
      <c r="X648" s="69"/>
      <c r="Y648" s="69"/>
      <c r="Z648" s="69" t="str">
        <f t="shared" ref="Z648:Z711" si="132">IF($B648="","",IFERROR(MEDIAN(U648:Y648),"-x-"))</f>
        <v/>
      </c>
      <c r="AA648" s="70" t="str">
        <f t="shared" ref="AA648:AA711" si="133">IF($B648="","",IFERROR(AVERAGEIFS(U648:Y648,U648:Y648,"&gt;0",U648:Y648,"&lt;50"),"-x-"))</f>
        <v/>
      </c>
      <c r="AC648" s="71"/>
      <c r="AD648" s="72"/>
      <c r="AE648" s="72"/>
      <c r="AF648" s="72"/>
      <c r="AG648" s="72"/>
      <c r="AH648" s="72" t="str">
        <f t="shared" ref="AH648:AH711" si="134">IF($B648="","",IFERROR(MEDIAN(AC648:AG648),"-x-"))</f>
        <v/>
      </c>
      <c r="AI648" s="73" t="str">
        <f t="shared" ref="AI648:AI711" si="135">IF($B648="","",IFERROR(AVERAGE(AC648:AG648),"-x-"))</f>
        <v/>
      </c>
      <c r="AK648" s="68"/>
      <c r="AL648" s="69"/>
      <c r="AM648" s="69"/>
      <c r="AN648" s="69"/>
      <c r="AO648" s="69"/>
      <c r="AP648" s="69" t="str">
        <f t="shared" ref="AP648:AP711" si="136">IF($B648="","",IF(MAX(AK648:AO648)=0,"-x-",MAX(AK648:AO648)))</f>
        <v/>
      </c>
      <c r="AQ648" s="74" t="str">
        <f t="shared" ref="AQ648:AQ711" si="137">IF($B648="","",IFERROR(AO648/AP648,"-x-"))</f>
        <v/>
      </c>
      <c r="AR648" s="70" t="str">
        <f t="shared" ref="AR648:AR711" si="138">IF($B648="","",IFERROR(AVERAGEIFS(AK648:AO648,AK648:AO648,"&gt;0",AK648:AO648,"&lt;30"),"-x-"))</f>
        <v/>
      </c>
      <c r="AT648" s="68"/>
      <c r="AU648" s="69"/>
      <c r="AV648" s="69"/>
      <c r="AW648" s="69"/>
      <c r="AX648" s="69"/>
      <c r="AY648" s="69" t="str">
        <f t="shared" ref="AY648:AY711" si="139">IF($B648="","",IFERROR(MEDIAN(AT648:AX648),"-x-"))</f>
        <v/>
      </c>
      <c r="AZ648" s="70" t="str">
        <f t="shared" ref="AZ648:AZ711" si="140">IF($B648="","",IFERROR(AVERAGEIFS(AT648:AX648,AT648:AX648,"&gt;0",AT648:AX648,"&lt;50"),"-x-"))</f>
        <v/>
      </c>
      <c r="BB648" s="75"/>
      <c r="BC648" s="76"/>
      <c r="BD648" s="76"/>
      <c r="BE648" s="76"/>
      <c r="BF648" s="76"/>
      <c r="BG648" s="76" t="str">
        <f t="shared" ref="BG648:BG711" si="141">IF($B648="","",IFERROR(MEDIAN(BB648:BF648),"-x-"))</f>
        <v/>
      </c>
      <c r="BH648" s="77" t="str">
        <f t="shared" ref="BH648:BH711" si="142">IF($B648="","",IFERROR(AVERAGEIFS(BB648:BF648,BB648:BF648,"&gt;0",BB648:BF648,"&lt;50"),"-x-"))</f>
        <v/>
      </c>
    </row>
    <row r="649" spans="2:60" ht="15.5" x14ac:dyDescent="0.35">
      <c r="B649" s="46"/>
      <c r="C649" s="91"/>
      <c r="D649" s="85"/>
      <c r="E649" s="85"/>
      <c r="F649" s="85"/>
      <c r="G649" s="91"/>
      <c r="H649" s="91"/>
      <c r="I649" s="91"/>
      <c r="J649" s="96"/>
      <c r="K649" s="92"/>
      <c r="M649" s="50"/>
      <c r="N649" s="51"/>
      <c r="O649" s="51"/>
      <c r="P649" s="51"/>
      <c r="Q649" s="51"/>
      <c r="R649" s="51" t="str">
        <f t="shared" si="130"/>
        <v/>
      </c>
      <c r="S649" s="52" t="str">
        <f t="shared" si="131"/>
        <v/>
      </c>
      <c r="U649" s="50"/>
      <c r="V649" s="51"/>
      <c r="W649" s="51"/>
      <c r="X649" s="51"/>
      <c r="Y649" s="51"/>
      <c r="Z649" s="51" t="str">
        <f t="shared" si="132"/>
        <v/>
      </c>
      <c r="AA649" s="52" t="str">
        <f t="shared" si="133"/>
        <v/>
      </c>
      <c r="AC649" s="56"/>
      <c r="AD649" s="57"/>
      <c r="AE649" s="57"/>
      <c r="AF649" s="57"/>
      <c r="AG649" s="57"/>
      <c r="AH649" s="57" t="str">
        <f t="shared" si="134"/>
        <v/>
      </c>
      <c r="AI649" s="58" t="str">
        <f t="shared" si="135"/>
        <v/>
      </c>
      <c r="AK649" s="50"/>
      <c r="AL649" s="51"/>
      <c r="AM649" s="51"/>
      <c r="AN649" s="51"/>
      <c r="AO649" s="51"/>
      <c r="AP649" s="51" t="str">
        <f t="shared" si="136"/>
        <v/>
      </c>
      <c r="AQ649" s="60" t="str">
        <f t="shared" si="137"/>
        <v/>
      </c>
      <c r="AR649" s="52" t="str">
        <f t="shared" si="138"/>
        <v/>
      </c>
      <c r="AT649" s="50"/>
      <c r="AU649" s="51"/>
      <c r="AV649" s="51"/>
      <c r="AW649" s="51"/>
      <c r="AX649" s="51"/>
      <c r="AY649" s="51" t="str">
        <f t="shared" si="139"/>
        <v/>
      </c>
      <c r="AZ649" s="52" t="str">
        <f t="shared" si="140"/>
        <v/>
      </c>
      <c r="BB649" s="64"/>
      <c r="BC649" s="65"/>
      <c r="BD649" s="65"/>
      <c r="BE649" s="65"/>
      <c r="BF649" s="65"/>
      <c r="BG649" s="65" t="str">
        <f t="shared" si="141"/>
        <v/>
      </c>
      <c r="BH649" s="66" t="str">
        <f t="shared" si="142"/>
        <v/>
      </c>
    </row>
    <row r="650" spans="2:60" ht="15.5" x14ac:dyDescent="0.35">
      <c r="B650" s="67"/>
      <c r="C650" s="89"/>
      <c r="D650" s="84"/>
      <c r="E650" s="84"/>
      <c r="F650" s="84"/>
      <c r="G650" s="89"/>
      <c r="H650" s="89"/>
      <c r="I650" s="89"/>
      <c r="J650" s="95"/>
      <c r="K650" s="90"/>
      <c r="M650" s="68"/>
      <c r="N650" s="69"/>
      <c r="O650" s="69"/>
      <c r="P650" s="69"/>
      <c r="Q650" s="69"/>
      <c r="R650" s="69" t="str">
        <f t="shared" si="130"/>
        <v/>
      </c>
      <c r="S650" s="70" t="str">
        <f t="shared" si="131"/>
        <v/>
      </c>
      <c r="U650" s="68"/>
      <c r="V650" s="69"/>
      <c r="W650" s="69"/>
      <c r="X650" s="69"/>
      <c r="Y650" s="69"/>
      <c r="Z650" s="69" t="str">
        <f t="shared" si="132"/>
        <v/>
      </c>
      <c r="AA650" s="70" t="str">
        <f t="shared" si="133"/>
        <v/>
      </c>
      <c r="AC650" s="71"/>
      <c r="AD650" s="72"/>
      <c r="AE650" s="72"/>
      <c r="AF650" s="72"/>
      <c r="AG650" s="72"/>
      <c r="AH650" s="72" t="str">
        <f t="shared" si="134"/>
        <v/>
      </c>
      <c r="AI650" s="73" t="str">
        <f t="shared" si="135"/>
        <v/>
      </c>
      <c r="AK650" s="68"/>
      <c r="AL650" s="69"/>
      <c r="AM650" s="69"/>
      <c r="AN650" s="69"/>
      <c r="AO650" s="69"/>
      <c r="AP650" s="69" t="str">
        <f t="shared" si="136"/>
        <v/>
      </c>
      <c r="AQ650" s="74" t="str">
        <f t="shared" si="137"/>
        <v/>
      </c>
      <c r="AR650" s="70" t="str">
        <f t="shared" si="138"/>
        <v/>
      </c>
      <c r="AT650" s="68"/>
      <c r="AU650" s="69"/>
      <c r="AV650" s="69"/>
      <c r="AW650" s="69"/>
      <c r="AX650" s="69"/>
      <c r="AY650" s="69" t="str">
        <f t="shared" si="139"/>
        <v/>
      </c>
      <c r="AZ650" s="70" t="str">
        <f t="shared" si="140"/>
        <v/>
      </c>
      <c r="BB650" s="75"/>
      <c r="BC650" s="76"/>
      <c r="BD650" s="76"/>
      <c r="BE650" s="76"/>
      <c r="BF650" s="76"/>
      <c r="BG650" s="76" t="str">
        <f t="shared" si="141"/>
        <v/>
      </c>
      <c r="BH650" s="77" t="str">
        <f t="shared" si="142"/>
        <v/>
      </c>
    </row>
    <row r="651" spans="2:60" ht="15.5" x14ac:dyDescent="0.35">
      <c r="B651" s="46"/>
      <c r="C651" s="91"/>
      <c r="D651" s="85"/>
      <c r="E651" s="85"/>
      <c r="F651" s="85"/>
      <c r="G651" s="91"/>
      <c r="H651" s="91"/>
      <c r="I651" s="91"/>
      <c r="J651" s="96"/>
      <c r="K651" s="92"/>
      <c r="M651" s="50"/>
      <c r="N651" s="51"/>
      <c r="O651" s="51"/>
      <c r="P651" s="51"/>
      <c r="Q651" s="51"/>
      <c r="R651" s="51" t="str">
        <f t="shared" si="130"/>
        <v/>
      </c>
      <c r="S651" s="52" t="str">
        <f t="shared" si="131"/>
        <v/>
      </c>
      <c r="U651" s="50"/>
      <c r="V651" s="51"/>
      <c r="W651" s="51"/>
      <c r="X651" s="51"/>
      <c r="Y651" s="51"/>
      <c r="Z651" s="51" t="str">
        <f t="shared" si="132"/>
        <v/>
      </c>
      <c r="AA651" s="52" t="str">
        <f t="shared" si="133"/>
        <v/>
      </c>
      <c r="AC651" s="56"/>
      <c r="AD651" s="57"/>
      <c r="AE651" s="57"/>
      <c r="AF651" s="57"/>
      <c r="AG651" s="57"/>
      <c r="AH651" s="57" t="str">
        <f t="shared" si="134"/>
        <v/>
      </c>
      <c r="AI651" s="58" t="str">
        <f t="shared" si="135"/>
        <v/>
      </c>
      <c r="AK651" s="50"/>
      <c r="AL651" s="51"/>
      <c r="AM651" s="51"/>
      <c r="AN651" s="51"/>
      <c r="AO651" s="51"/>
      <c r="AP651" s="51" t="str">
        <f t="shared" si="136"/>
        <v/>
      </c>
      <c r="AQ651" s="60" t="str">
        <f t="shared" si="137"/>
        <v/>
      </c>
      <c r="AR651" s="52" t="str">
        <f t="shared" si="138"/>
        <v/>
      </c>
      <c r="AT651" s="50"/>
      <c r="AU651" s="51"/>
      <c r="AV651" s="51"/>
      <c r="AW651" s="51"/>
      <c r="AX651" s="51"/>
      <c r="AY651" s="51" t="str">
        <f t="shared" si="139"/>
        <v/>
      </c>
      <c r="AZ651" s="52" t="str">
        <f t="shared" si="140"/>
        <v/>
      </c>
      <c r="BB651" s="64"/>
      <c r="BC651" s="65"/>
      <c r="BD651" s="65"/>
      <c r="BE651" s="65"/>
      <c r="BF651" s="65"/>
      <c r="BG651" s="65" t="str">
        <f t="shared" si="141"/>
        <v/>
      </c>
      <c r="BH651" s="66" t="str">
        <f t="shared" si="142"/>
        <v/>
      </c>
    </row>
    <row r="652" spans="2:60" ht="15.5" x14ac:dyDescent="0.35">
      <c r="B652" s="67"/>
      <c r="C652" s="89"/>
      <c r="D652" s="84"/>
      <c r="E652" s="84"/>
      <c r="F652" s="84"/>
      <c r="G652" s="89"/>
      <c r="H652" s="89"/>
      <c r="I652" s="89"/>
      <c r="J652" s="95"/>
      <c r="K652" s="90"/>
      <c r="M652" s="68"/>
      <c r="N652" s="69"/>
      <c r="O652" s="69"/>
      <c r="P652" s="69"/>
      <c r="Q652" s="69"/>
      <c r="R652" s="69" t="str">
        <f t="shared" si="130"/>
        <v/>
      </c>
      <c r="S652" s="70" t="str">
        <f t="shared" si="131"/>
        <v/>
      </c>
      <c r="U652" s="68"/>
      <c r="V652" s="69"/>
      <c r="W652" s="69"/>
      <c r="X652" s="69"/>
      <c r="Y652" s="69"/>
      <c r="Z652" s="69" t="str">
        <f t="shared" si="132"/>
        <v/>
      </c>
      <c r="AA652" s="70" t="str">
        <f t="shared" si="133"/>
        <v/>
      </c>
      <c r="AC652" s="71"/>
      <c r="AD652" s="72"/>
      <c r="AE652" s="72"/>
      <c r="AF652" s="72"/>
      <c r="AG652" s="72"/>
      <c r="AH652" s="72" t="str">
        <f t="shared" si="134"/>
        <v/>
      </c>
      <c r="AI652" s="73" t="str">
        <f t="shared" si="135"/>
        <v/>
      </c>
      <c r="AK652" s="68"/>
      <c r="AL652" s="69"/>
      <c r="AM652" s="69"/>
      <c r="AN652" s="69"/>
      <c r="AO652" s="69"/>
      <c r="AP652" s="69" t="str">
        <f t="shared" si="136"/>
        <v/>
      </c>
      <c r="AQ652" s="74" t="str">
        <f t="shared" si="137"/>
        <v/>
      </c>
      <c r="AR652" s="70" t="str">
        <f t="shared" si="138"/>
        <v/>
      </c>
      <c r="AT652" s="68"/>
      <c r="AU652" s="69"/>
      <c r="AV652" s="69"/>
      <c r="AW652" s="69"/>
      <c r="AX652" s="69"/>
      <c r="AY652" s="69" t="str">
        <f t="shared" si="139"/>
        <v/>
      </c>
      <c r="AZ652" s="70" t="str">
        <f t="shared" si="140"/>
        <v/>
      </c>
      <c r="BB652" s="75"/>
      <c r="BC652" s="76"/>
      <c r="BD652" s="76"/>
      <c r="BE652" s="76"/>
      <c r="BF652" s="76"/>
      <c r="BG652" s="76" t="str">
        <f t="shared" si="141"/>
        <v/>
      </c>
      <c r="BH652" s="77" t="str">
        <f t="shared" si="142"/>
        <v/>
      </c>
    </row>
    <row r="653" spans="2:60" ht="15.5" x14ac:dyDescent="0.35">
      <c r="B653" s="46"/>
      <c r="C653" s="91"/>
      <c r="D653" s="85"/>
      <c r="E653" s="85"/>
      <c r="F653" s="85"/>
      <c r="G653" s="91"/>
      <c r="H653" s="91"/>
      <c r="I653" s="91"/>
      <c r="J653" s="96"/>
      <c r="K653" s="92"/>
      <c r="M653" s="50"/>
      <c r="N653" s="51"/>
      <c r="O653" s="51"/>
      <c r="P653" s="51"/>
      <c r="Q653" s="51"/>
      <c r="R653" s="51" t="str">
        <f t="shared" si="130"/>
        <v/>
      </c>
      <c r="S653" s="52" t="str">
        <f t="shared" si="131"/>
        <v/>
      </c>
      <c r="U653" s="50"/>
      <c r="V653" s="51"/>
      <c r="W653" s="51"/>
      <c r="X653" s="51"/>
      <c r="Y653" s="51"/>
      <c r="Z653" s="51" t="str">
        <f t="shared" si="132"/>
        <v/>
      </c>
      <c r="AA653" s="52" t="str">
        <f t="shared" si="133"/>
        <v/>
      </c>
      <c r="AC653" s="56"/>
      <c r="AD653" s="57"/>
      <c r="AE653" s="57"/>
      <c r="AF653" s="57"/>
      <c r="AG653" s="57"/>
      <c r="AH653" s="57" t="str">
        <f t="shared" si="134"/>
        <v/>
      </c>
      <c r="AI653" s="58" t="str">
        <f t="shared" si="135"/>
        <v/>
      </c>
      <c r="AK653" s="50"/>
      <c r="AL653" s="51"/>
      <c r="AM653" s="51"/>
      <c r="AN653" s="51"/>
      <c r="AO653" s="51"/>
      <c r="AP653" s="51" t="str">
        <f t="shared" si="136"/>
        <v/>
      </c>
      <c r="AQ653" s="60" t="str">
        <f t="shared" si="137"/>
        <v/>
      </c>
      <c r="AR653" s="52" t="str">
        <f t="shared" si="138"/>
        <v/>
      </c>
      <c r="AT653" s="50"/>
      <c r="AU653" s="51"/>
      <c r="AV653" s="51"/>
      <c r="AW653" s="51"/>
      <c r="AX653" s="51"/>
      <c r="AY653" s="51" t="str">
        <f t="shared" si="139"/>
        <v/>
      </c>
      <c r="AZ653" s="52" t="str">
        <f t="shared" si="140"/>
        <v/>
      </c>
      <c r="BB653" s="64"/>
      <c r="BC653" s="65"/>
      <c r="BD653" s="65"/>
      <c r="BE653" s="65"/>
      <c r="BF653" s="65"/>
      <c r="BG653" s="65" t="str">
        <f t="shared" si="141"/>
        <v/>
      </c>
      <c r="BH653" s="66" t="str">
        <f t="shared" si="142"/>
        <v/>
      </c>
    </row>
    <row r="654" spans="2:60" ht="15.5" x14ac:dyDescent="0.35">
      <c r="B654" s="67"/>
      <c r="C654" s="89"/>
      <c r="D654" s="84"/>
      <c r="E654" s="84"/>
      <c r="F654" s="84"/>
      <c r="G654" s="89"/>
      <c r="H654" s="89"/>
      <c r="I654" s="89"/>
      <c r="J654" s="95"/>
      <c r="K654" s="90"/>
      <c r="M654" s="68"/>
      <c r="N654" s="69"/>
      <c r="O654" s="69"/>
      <c r="P654" s="69"/>
      <c r="Q654" s="69"/>
      <c r="R654" s="69" t="str">
        <f t="shared" si="130"/>
        <v/>
      </c>
      <c r="S654" s="70" t="str">
        <f t="shared" si="131"/>
        <v/>
      </c>
      <c r="U654" s="68"/>
      <c r="V654" s="69"/>
      <c r="W654" s="69"/>
      <c r="X654" s="69"/>
      <c r="Y654" s="69"/>
      <c r="Z654" s="69" t="str">
        <f t="shared" si="132"/>
        <v/>
      </c>
      <c r="AA654" s="70" t="str">
        <f t="shared" si="133"/>
        <v/>
      </c>
      <c r="AC654" s="71"/>
      <c r="AD654" s="72"/>
      <c r="AE654" s="72"/>
      <c r="AF654" s="72"/>
      <c r="AG654" s="72"/>
      <c r="AH654" s="72" t="str">
        <f t="shared" si="134"/>
        <v/>
      </c>
      <c r="AI654" s="73" t="str">
        <f t="shared" si="135"/>
        <v/>
      </c>
      <c r="AK654" s="68"/>
      <c r="AL654" s="69"/>
      <c r="AM654" s="69"/>
      <c r="AN654" s="69"/>
      <c r="AO654" s="69"/>
      <c r="AP654" s="69" t="str">
        <f t="shared" si="136"/>
        <v/>
      </c>
      <c r="AQ654" s="74" t="str">
        <f t="shared" si="137"/>
        <v/>
      </c>
      <c r="AR654" s="70" t="str">
        <f t="shared" si="138"/>
        <v/>
      </c>
      <c r="AT654" s="68"/>
      <c r="AU654" s="69"/>
      <c r="AV654" s="69"/>
      <c r="AW654" s="69"/>
      <c r="AX654" s="69"/>
      <c r="AY654" s="69" t="str">
        <f t="shared" si="139"/>
        <v/>
      </c>
      <c r="AZ654" s="70" t="str">
        <f t="shared" si="140"/>
        <v/>
      </c>
      <c r="BB654" s="75"/>
      <c r="BC654" s="76"/>
      <c r="BD654" s="76"/>
      <c r="BE654" s="76"/>
      <c r="BF654" s="76"/>
      <c r="BG654" s="76" t="str">
        <f t="shared" si="141"/>
        <v/>
      </c>
      <c r="BH654" s="77" t="str">
        <f t="shared" si="142"/>
        <v/>
      </c>
    </row>
    <row r="655" spans="2:60" ht="15.5" x14ac:dyDescent="0.35">
      <c r="B655" s="46"/>
      <c r="C655" s="91"/>
      <c r="D655" s="85"/>
      <c r="E655" s="85"/>
      <c r="F655" s="85"/>
      <c r="G655" s="91"/>
      <c r="H655" s="91"/>
      <c r="I655" s="91"/>
      <c r="J655" s="96"/>
      <c r="K655" s="92"/>
      <c r="M655" s="50"/>
      <c r="N655" s="51"/>
      <c r="O655" s="51"/>
      <c r="P655" s="51"/>
      <c r="Q655" s="51"/>
      <c r="R655" s="51" t="str">
        <f t="shared" si="130"/>
        <v/>
      </c>
      <c r="S655" s="52" t="str">
        <f t="shared" si="131"/>
        <v/>
      </c>
      <c r="U655" s="50"/>
      <c r="V655" s="51"/>
      <c r="W655" s="51"/>
      <c r="X655" s="51"/>
      <c r="Y655" s="51"/>
      <c r="Z655" s="51" t="str">
        <f t="shared" si="132"/>
        <v/>
      </c>
      <c r="AA655" s="52" t="str">
        <f t="shared" si="133"/>
        <v/>
      </c>
      <c r="AC655" s="56"/>
      <c r="AD655" s="57"/>
      <c r="AE655" s="57"/>
      <c r="AF655" s="57"/>
      <c r="AG655" s="57"/>
      <c r="AH655" s="57" t="str">
        <f t="shared" si="134"/>
        <v/>
      </c>
      <c r="AI655" s="58" t="str">
        <f t="shared" si="135"/>
        <v/>
      </c>
      <c r="AK655" s="50"/>
      <c r="AL655" s="51"/>
      <c r="AM655" s="51"/>
      <c r="AN655" s="51"/>
      <c r="AO655" s="51"/>
      <c r="AP655" s="51" t="str">
        <f t="shared" si="136"/>
        <v/>
      </c>
      <c r="AQ655" s="60" t="str">
        <f t="shared" si="137"/>
        <v/>
      </c>
      <c r="AR655" s="52" t="str">
        <f t="shared" si="138"/>
        <v/>
      </c>
      <c r="AT655" s="50"/>
      <c r="AU655" s="51"/>
      <c r="AV655" s="51"/>
      <c r="AW655" s="51"/>
      <c r="AX655" s="51"/>
      <c r="AY655" s="51" t="str">
        <f t="shared" si="139"/>
        <v/>
      </c>
      <c r="AZ655" s="52" t="str">
        <f t="shared" si="140"/>
        <v/>
      </c>
      <c r="BB655" s="64"/>
      <c r="BC655" s="65"/>
      <c r="BD655" s="65"/>
      <c r="BE655" s="65"/>
      <c r="BF655" s="65"/>
      <c r="BG655" s="65" t="str">
        <f t="shared" si="141"/>
        <v/>
      </c>
      <c r="BH655" s="66" t="str">
        <f t="shared" si="142"/>
        <v/>
      </c>
    </row>
    <row r="656" spans="2:60" ht="15.5" x14ac:dyDescent="0.35">
      <c r="B656" s="67"/>
      <c r="C656" s="89"/>
      <c r="D656" s="84"/>
      <c r="E656" s="84"/>
      <c r="F656" s="84"/>
      <c r="G656" s="89"/>
      <c r="H656" s="89"/>
      <c r="I656" s="89"/>
      <c r="J656" s="95"/>
      <c r="K656" s="90"/>
      <c r="M656" s="68"/>
      <c r="N656" s="69"/>
      <c r="O656" s="69"/>
      <c r="P656" s="69"/>
      <c r="Q656" s="69"/>
      <c r="R656" s="69" t="str">
        <f t="shared" si="130"/>
        <v/>
      </c>
      <c r="S656" s="70" t="str">
        <f t="shared" si="131"/>
        <v/>
      </c>
      <c r="U656" s="68"/>
      <c r="V656" s="69"/>
      <c r="W656" s="69"/>
      <c r="X656" s="69"/>
      <c r="Y656" s="69"/>
      <c r="Z656" s="69" t="str">
        <f t="shared" si="132"/>
        <v/>
      </c>
      <c r="AA656" s="70" t="str">
        <f t="shared" si="133"/>
        <v/>
      </c>
      <c r="AC656" s="71"/>
      <c r="AD656" s="72"/>
      <c r="AE656" s="72"/>
      <c r="AF656" s="72"/>
      <c r="AG656" s="72"/>
      <c r="AH656" s="72" t="str">
        <f t="shared" si="134"/>
        <v/>
      </c>
      <c r="AI656" s="73" t="str">
        <f t="shared" si="135"/>
        <v/>
      </c>
      <c r="AK656" s="68"/>
      <c r="AL656" s="69"/>
      <c r="AM656" s="69"/>
      <c r="AN656" s="69"/>
      <c r="AO656" s="69"/>
      <c r="AP656" s="69" t="str">
        <f t="shared" si="136"/>
        <v/>
      </c>
      <c r="AQ656" s="74" t="str">
        <f t="shared" si="137"/>
        <v/>
      </c>
      <c r="AR656" s="70" t="str">
        <f t="shared" si="138"/>
        <v/>
      </c>
      <c r="AT656" s="68"/>
      <c r="AU656" s="69"/>
      <c r="AV656" s="69"/>
      <c r="AW656" s="69"/>
      <c r="AX656" s="69"/>
      <c r="AY656" s="69" t="str">
        <f t="shared" si="139"/>
        <v/>
      </c>
      <c r="AZ656" s="70" t="str">
        <f t="shared" si="140"/>
        <v/>
      </c>
      <c r="BB656" s="75"/>
      <c r="BC656" s="76"/>
      <c r="BD656" s="76"/>
      <c r="BE656" s="76"/>
      <c r="BF656" s="76"/>
      <c r="BG656" s="76" t="str">
        <f t="shared" si="141"/>
        <v/>
      </c>
      <c r="BH656" s="77" t="str">
        <f t="shared" si="142"/>
        <v/>
      </c>
    </row>
    <row r="657" spans="2:60" ht="15.5" x14ac:dyDescent="0.35">
      <c r="B657" s="46"/>
      <c r="C657" s="91"/>
      <c r="D657" s="85"/>
      <c r="E657" s="85"/>
      <c r="F657" s="85"/>
      <c r="G657" s="91"/>
      <c r="H657" s="91"/>
      <c r="I657" s="91"/>
      <c r="J657" s="96"/>
      <c r="K657" s="92"/>
      <c r="M657" s="50"/>
      <c r="N657" s="51"/>
      <c r="O657" s="51"/>
      <c r="P657" s="51"/>
      <c r="Q657" s="51"/>
      <c r="R657" s="51" t="str">
        <f t="shared" si="130"/>
        <v/>
      </c>
      <c r="S657" s="52" t="str">
        <f t="shared" si="131"/>
        <v/>
      </c>
      <c r="U657" s="50"/>
      <c r="V657" s="51"/>
      <c r="W657" s="51"/>
      <c r="X657" s="51"/>
      <c r="Y657" s="51"/>
      <c r="Z657" s="51" t="str">
        <f t="shared" si="132"/>
        <v/>
      </c>
      <c r="AA657" s="52" t="str">
        <f t="shared" si="133"/>
        <v/>
      </c>
      <c r="AC657" s="56"/>
      <c r="AD657" s="57"/>
      <c r="AE657" s="57"/>
      <c r="AF657" s="57"/>
      <c r="AG657" s="57"/>
      <c r="AH657" s="57" t="str">
        <f t="shared" si="134"/>
        <v/>
      </c>
      <c r="AI657" s="58" t="str">
        <f t="shared" si="135"/>
        <v/>
      </c>
      <c r="AK657" s="50"/>
      <c r="AL657" s="51"/>
      <c r="AM657" s="51"/>
      <c r="AN657" s="51"/>
      <c r="AO657" s="51"/>
      <c r="AP657" s="51" t="str">
        <f t="shared" si="136"/>
        <v/>
      </c>
      <c r="AQ657" s="60" t="str">
        <f t="shared" si="137"/>
        <v/>
      </c>
      <c r="AR657" s="52" t="str">
        <f t="shared" si="138"/>
        <v/>
      </c>
      <c r="AT657" s="50"/>
      <c r="AU657" s="51"/>
      <c r="AV657" s="51"/>
      <c r="AW657" s="51"/>
      <c r="AX657" s="51"/>
      <c r="AY657" s="51" t="str">
        <f t="shared" si="139"/>
        <v/>
      </c>
      <c r="AZ657" s="52" t="str">
        <f t="shared" si="140"/>
        <v/>
      </c>
      <c r="BB657" s="64"/>
      <c r="BC657" s="65"/>
      <c r="BD657" s="65"/>
      <c r="BE657" s="65"/>
      <c r="BF657" s="65"/>
      <c r="BG657" s="65" t="str">
        <f t="shared" si="141"/>
        <v/>
      </c>
      <c r="BH657" s="66" t="str">
        <f t="shared" si="142"/>
        <v/>
      </c>
    </row>
    <row r="658" spans="2:60" ht="15.5" x14ac:dyDescent="0.35">
      <c r="B658" s="67"/>
      <c r="C658" s="89"/>
      <c r="D658" s="84"/>
      <c r="E658" s="84"/>
      <c r="F658" s="84"/>
      <c r="G658" s="89"/>
      <c r="H658" s="89"/>
      <c r="I658" s="89"/>
      <c r="J658" s="95"/>
      <c r="K658" s="90"/>
      <c r="M658" s="68"/>
      <c r="N658" s="69"/>
      <c r="O658" s="69"/>
      <c r="P658" s="69"/>
      <c r="Q658" s="69"/>
      <c r="R658" s="69" t="str">
        <f t="shared" si="130"/>
        <v/>
      </c>
      <c r="S658" s="70" t="str">
        <f t="shared" si="131"/>
        <v/>
      </c>
      <c r="U658" s="68"/>
      <c r="V658" s="69"/>
      <c r="W658" s="69"/>
      <c r="X658" s="69"/>
      <c r="Y658" s="69"/>
      <c r="Z658" s="69" t="str">
        <f t="shared" si="132"/>
        <v/>
      </c>
      <c r="AA658" s="70" t="str">
        <f t="shared" si="133"/>
        <v/>
      </c>
      <c r="AC658" s="71"/>
      <c r="AD658" s="72"/>
      <c r="AE658" s="72"/>
      <c r="AF658" s="72"/>
      <c r="AG658" s="72"/>
      <c r="AH658" s="72" t="str">
        <f t="shared" si="134"/>
        <v/>
      </c>
      <c r="AI658" s="73" t="str">
        <f t="shared" si="135"/>
        <v/>
      </c>
      <c r="AK658" s="68"/>
      <c r="AL658" s="69"/>
      <c r="AM658" s="69"/>
      <c r="AN658" s="69"/>
      <c r="AO658" s="69"/>
      <c r="AP658" s="69" t="str">
        <f t="shared" si="136"/>
        <v/>
      </c>
      <c r="AQ658" s="74" t="str">
        <f t="shared" si="137"/>
        <v/>
      </c>
      <c r="AR658" s="70" t="str">
        <f t="shared" si="138"/>
        <v/>
      </c>
      <c r="AT658" s="68"/>
      <c r="AU658" s="69"/>
      <c r="AV658" s="69"/>
      <c r="AW658" s="69"/>
      <c r="AX658" s="69"/>
      <c r="AY658" s="69" t="str">
        <f t="shared" si="139"/>
        <v/>
      </c>
      <c r="AZ658" s="70" t="str">
        <f t="shared" si="140"/>
        <v/>
      </c>
      <c r="BB658" s="75"/>
      <c r="BC658" s="76"/>
      <c r="BD658" s="76"/>
      <c r="BE658" s="76"/>
      <c r="BF658" s="76"/>
      <c r="BG658" s="76" t="str">
        <f t="shared" si="141"/>
        <v/>
      </c>
      <c r="BH658" s="77" t="str">
        <f t="shared" si="142"/>
        <v/>
      </c>
    </row>
    <row r="659" spans="2:60" ht="15.5" x14ac:dyDescent="0.35">
      <c r="B659" s="46"/>
      <c r="C659" s="91"/>
      <c r="D659" s="85"/>
      <c r="E659" s="85"/>
      <c r="F659" s="85"/>
      <c r="G659" s="91"/>
      <c r="H659" s="91"/>
      <c r="I659" s="91"/>
      <c r="J659" s="96"/>
      <c r="K659" s="92"/>
      <c r="M659" s="50"/>
      <c r="N659" s="51"/>
      <c r="O659" s="51"/>
      <c r="P659" s="51"/>
      <c r="Q659" s="51"/>
      <c r="R659" s="51" t="str">
        <f t="shared" si="130"/>
        <v/>
      </c>
      <c r="S659" s="52" t="str">
        <f t="shared" si="131"/>
        <v/>
      </c>
      <c r="U659" s="50"/>
      <c r="V659" s="51"/>
      <c r="W659" s="51"/>
      <c r="X659" s="51"/>
      <c r="Y659" s="51"/>
      <c r="Z659" s="51" t="str">
        <f t="shared" si="132"/>
        <v/>
      </c>
      <c r="AA659" s="52" t="str">
        <f t="shared" si="133"/>
        <v/>
      </c>
      <c r="AC659" s="56"/>
      <c r="AD659" s="57"/>
      <c r="AE659" s="57"/>
      <c r="AF659" s="57"/>
      <c r="AG659" s="57"/>
      <c r="AH659" s="57" t="str">
        <f t="shared" si="134"/>
        <v/>
      </c>
      <c r="AI659" s="58" t="str">
        <f t="shared" si="135"/>
        <v/>
      </c>
      <c r="AK659" s="50"/>
      <c r="AL659" s="51"/>
      <c r="AM659" s="51"/>
      <c r="AN659" s="51"/>
      <c r="AO659" s="51"/>
      <c r="AP659" s="51" t="str">
        <f t="shared" si="136"/>
        <v/>
      </c>
      <c r="AQ659" s="60" t="str">
        <f t="shared" si="137"/>
        <v/>
      </c>
      <c r="AR659" s="52" t="str">
        <f t="shared" si="138"/>
        <v/>
      </c>
      <c r="AT659" s="50"/>
      <c r="AU659" s="51"/>
      <c r="AV659" s="51"/>
      <c r="AW659" s="51"/>
      <c r="AX659" s="51"/>
      <c r="AY659" s="51" t="str">
        <f t="shared" si="139"/>
        <v/>
      </c>
      <c r="AZ659" s="52" t="str">
        <f t="shared" si="140"/>
        <v/>
      </c>
      <c r="BB659" s="64"/>
      <c r="BC659" s="65"/>
      <c r="BD659" s="65"/>
      <c r="BE659" s="65"/>
      <c r="BF659" s="65"/>
      <c r="BG659" s="65" t="str">
        <f t="shared" si="141"/>
        <v/>
      </c>
      <c r="BH659" s="66" t="str">
        <f t="shared" si="142"/>
        <v/>
      </c>
    </row>
    <row r="660" spans="2:60" ht="15.5" x14ac:dyDescent="0.35">
      <c r="B660" s="67"/>
      <c r="C660" s="89"/>
      <c r="D660" s="84"/>
      <c r="E660" s="84"/>
      <c r="F660" s="84"/>
      <c r="G660" s="89"/>
      <c r="H660" s="89"/>
      <c r="I660" s="89"/>
      <c r="J660" s="95"/>
      <c r="K660" s="90"/>
      <c r="M660" s="68"/>
      <c r="N660" s="69"/>
      <c r="O660" s="69"/>
      <c r="P660" s="69"/>
      <c r="Q660" s="69"/>
      <c r="R660" s="69" t="str">
        <f t="shared" si="130"/>
        <v/>
      </c>
      <c r="S660" s="70" t="str">
        <f t="shared" si="131"/>
        <v/>
      </c>
      <c r="U660" s="68"/>
      <c r="V660" s="69"/>
      <c r="W660" s="69"/>
      <c r="X660" s="69"/>
      <c r="Y660" s="69"/>
      <c r="Z660" s="69" t="str">
        <f t="shared" si="132"/>
        <v/>
      </c>
      <c r="AA660" s="70" t="str">
        <f t="shared" si="133"/>
        <v/>
      </c>
      <c r="AC660" s="71"/>
      <c r="AD660" s="72"/>
      <c r="AE660" s="72"/>
      <c r="AF660" s="72"/>
      <c r="AG660" s="72"/>
      <c r="AH660" s="72" t="str">
        <f t="shared" si="134"/>
        <v/>
      </c>
      <c r="AI660" s="73" t="str">
        <f t="shared" si="135"/>
        <v/>
      </c>
      <c r="AK660" s="68"/>
      <c r="AL660" s="69"/>
      <c r="AM660" s="69"/>
      <c r="AN660" s="69"/>
      <c r="AO660" s="69"/>
      <c r="AP660" s="69" t="str">
        <f t="shared" si="136"/>
        <v/>
      </c>
      <c r="AQ660" s="74" t="str">
        <f t="shared" si="137"/>
        <v/>
      </c>
      <c r="AR660" s="70" t="str">
        <f t="shared" si="138"/>
        <v/>
      </c>
      <c r="AT660" s="68"/>
      <c r="AU660" s="69"/>
      <c r="AV660" s="69"/>
      <c r="AW660" s="69"/>
      <c r="AX660" s="69"/>
      <c r="AY660" s="69" t="str">
        <f t="shared" si="139"/>
        <v/>
      </c>
      <c r="AZ660" s="70" t="str">
        <f t="shared" si="140"/>
        <v/>
      </c>
      <c r="BB660" s="75"/>
      <c r="BC660" s="76"/>
      <c r="BD660" s="76"/>
      <c r="BE660" s="76"/>
      <c r="BF660" s="76"/>
      <c r="BG660" s="76" t="str">
        <f t="shared" si="141"/>
        <v/>
      </c>
      <c r="BH660" s="77" t="str">
        <f t="shared" si="142"/>
        <v/>
      </c>
    </row>
    <row r="661" spans="2:60" ht="15.5" x14ac:dyDescent="0.35">
      <c r="B661" s="46"/>
      <c r="C661" s="91"/>
      <c r="D661" s="85"/>
      <c r="E661" s="85"/>
      <c r="F661" s="85"/>
      <c r="G661" s="91"/>
      <c r="H661" s="91"/>
      <c r="I661" s="91"/>
      <c r="J661" s="96"/>
      <c r="K661" s="92"/>
      <c r="M661" s="50"/>
      <c r="N661" s="51"/>
      <c r="O661" s="51"/>
      <c r="P661" s="51"/>
      <c r="Q661" s="51"/>
      <c r="R661" s="51" t="str">
        <f t="shared" si="130"/>
        <v/>
      </c>
      <c r="S661" s="52" t="str">
        <f t="shared" si="131"/>
        <v/>
      </c>
      <c r="U661" s="50"/>
      <c r="V661" s="51"/>
      <c r="W661" s="51"/>
      <c r="X661" s="51"/>
      <c r="Y661" s="51"/>
      <c r="Z661" s="51" t="str">
        <f t="shared" si="132"/>
        <v/>
      </c>
      <c r="AA661" s="52" t="str">
        <f t="shared" si="133"/>
        <v/>
      </c>
      <c r="AC661" s="56"/>
      <c r="AD661" s="57"/>
      <c r="AE661" s="57"/>
      <c r="AF661" s="57"/>
      <c r="AG661" s="57"/>
      <c r="AH661" s="57" t="str">
        <f t="shared" si="134"/>
        <v/>
      </c>
      <c r="AI661" s="58" t="str">
        <f t="shared" si="135"/>
        <v/>
      </c>
      <c r="AK661" s="50"/>
      <c r="AL661" s="51"/>
      <c r="AM661" s="51"/>
      <c r="AN661" s="51"/>
      <c r="AO661" s="51"/>
      <c r="AP661" s="51" t="str">
        <f t="shared" si="136"/>
        <v/>
      </c>
      <c r="AQ661" s="60" t="str">
        <f t="shared" si="137"/>
        <v/>
      </c>
      <c r="AR661" s="52" t="str">
        <f t="shared" si="138"/>
        <v/>
      </c>
      <c r="AT661" s="50"/>
      <c r="AU661" s="51"/>
      <c r="AV661" s="51"/>
      <c r="AW661" s="51"/>
      <c r="AX661" s="51"/>
      <c r="AY661" s="51" t="str">
        <f t="shared" si="139"/>
        <v/>
      </c>
      <c r="AZ661" s="52" t="str">
        <f t="shared" si="140"/>
        <v/>
      </c>
      <c r="BB661" s="64"/>
      <c r="BC661" s="65"/>
      <c r="BD661" s="65"/>
      <c r="BE661" s="65"/>
      <c r="BF661" s="65"/>
      <c r="BG661" s="65" t="str">
        <f t="shared" si="141"/>
        <v/>
      </c>
      <c r="BH661" s="66" t="str">
        <f t="shared" si="142"/>
        <v/>
      </c>
    </row>
    <row r="662" spans="2:60" ht="15.5" x14ac:dyDescent="0.35">
      <c r="B662" s="67"/>
      <c r="C662" s="89"/>
      <c r="D662" s="84"/>
      <c r="E662" s="84"/>
      <c r="F662" s="84"/>
      <c r="G662" s="89"/>
      <c r="H662" s="89"/>
      <c r="I662" s="89"/>
      <c r="J662" s="95"/>
      <c r="K662" s="90"/>
      <c r="M662" s="68"/>
      <c r="N662" s="69"/>
      <c r="O662" s="69"/>
      <c r="P662" s="69"/>
      <c r="Q662" s="69"/>
      <c r="R662" s="69" t="str">
        <f t="shared" si="130"/>
        <v/>
      </c>
      <c r="S662" s="70" t="str">
        <f t="shared" si="131"/>
        <v/>
      </c>
      <c r="U662" s="68"/>
      <c r="V662" s="69"/>
      <c r="W662" s="69"/>
      <c r="X662" s="69"/>
      <c r="Y662" s="69"/>
      <c r="Z662" s="69" t="str">
        <f t="shared" si="132"/>
        <v/>
      </c>
      <c r="AA662" s="70" t="str">
        <f t="shared" si="133"/>
        <v/>
      </c>
      <c r="AC662" s="71"/>
      <c r="AD662" s="72"/>
      <c r="AE662" s="72"/>
      <c r="AF662" s="72"/>
      <c r="AG662" s="72"/>
      <c r="AH662" s="72" t="str">
        <f t="shared" si="134"/>
        <v/>
      </c>
      <c r="AI662" s="73" t="str">
        <f t="shared" si="135"/>
        <v/>
      </c>
      <c r="AK662" s="68"/>
      <c r="AL662" s="69"/>
      <c r="AM662" s="69"/>
      <c r="AN662" s="69"/>
      <c r="AO662" s="69"/>
      <c r="AP662" s="69" t="str">
        <f t="shared" si="136"/>
        <v/>
      </c>
      <c r="AQ662" s="74" t="str">
        <f t="shared" si="137"/>
        <v/>
      </c>
      <c r="AR662" s="70" t="str">
        <f t="shared" si="138"/>
        <v/>
      </c>
      <c r="AT662" s="68"/>
      <c r="AU662" s="69"/>
      <c r="AV662" s="69"/>
      <c r="AW662" s="69"/>
      <c r="AX662" s="69"/>
      <c r="AY662" s="69" t="str">
        <f t="shared" si="139"/>
        <v/>
      </c>
      <c r="AZ662" s="70" t="str">
        <f t="shared" si="140"/>
        <v/>
      </c>
      <c r="BB662" s="75"/>
      <c r="BC662" s="76"/>
      <c r="BD662" s="76"/>
      <c r="BE662" s="76"/>
      <c r="BF662" s="76"/>
      <c r="BG662" s="76" t="str">
        <f t="shared" si="141"/>
        <v/>
      </c>
      <c r="BH662" s="77" t="str">
        <f t="shared" si="142"/>
        <v/>
      </c>
    </row>
    <row r="663" spans="2:60" ht="15.5" x14ac:dyDescent="0.35">
      <c r="B663" s="46"/>
      <c r="C663" s="91"/>
      <c r="D663" s="85"/>
      <c r="E663" s="85"/>
      <c r="F663" s="85"/>
      <c r="G663" s="91"/>
      <c r="H663" s="91"/>
      <c r="I663" s="91"/>
      <c r="J663" s="96"/>
      <c r="K663" s="92"/>
      <c r="M663" s="50"/>
      <c r="N663" s="51"/>
      <c r="O663" s="51"/>
      <c r="P663" s="51"/>
      <c r="Q663" s="51"/>
      <c r="R663" s="51" t="str">
        <f t="shared" si="130"/>
        <v/>
      </c>
      <c r="S663" s="52" t="str">
        <f t="shared" si="131"/>
        <v/>
      </c>
      <c r="U663" s="50"/>
      <c r="V663" s="51"/>
      <c r="W663" s="51"/>
      <c r="X663" s="51"/>
      <c r="Y663" s="51"/>
      <c r="Z663" s="51" t="str">
        <f t="shared" si="132"/>
        <v/>
      </c>
      <c r="AA663" s="52" t="str">
        <f t="shared" si="133"/>
        <v/>
      </c>
      <c r="AC663" s="56"/>
      <c r="AD663" s="57"/>
      <c r="AE663" s="57"/>
      <c r="AF663" s="57"/>
      <c r="AG663" s="57"/>
      <c r="AH663" s="57" t="str">
        <f t="shared" si="134"/>
        <v/>
      </c>
      <c r="AI663" s="58" t="str">
        <f t="shared" si="135"/>
        <v/>
      </c>
      <c r="AK663" s="50"/>
      <c r="AL663" s="51"/>
      <c r="AM663" s="51"/>
      <c r="AN663" s="51"/>
      <c r="AO663" s="51"/>
      <c r="AP663" s="51" t="str">
        <f t="shared" si="136"/>
        <v/>
      </c>
      <c r="AQ663" s="60" t="str">
        <f t="shared" si="137"/>
        <v/>
      </c>
      <c r="AR663" s="52" t="str">
        <f t="shared" si="138"/>
        <v/>
      </c>
      <c r="AT663" s="50"/>
      <c r="AU663" s="51"/>
      <c r="AV663" s="51"/>
      <c r="AW663" s="51"/>
      <c r="AX663" s="51"/>
      <c r="AY663" s="51" t="str">
        <f t="shared" si="139"/>
        <v/>
      </c>
      <c r="AZ663" s="52" t="str">
        <f t="shared" si="140"/>
        <v/>
      </c>
      <c r="BB663" s="64"/>
      <c r="BC663" s="65"/>
      <c r="BD663" s="65"/>
      <c r="BE663" s="65"/>
      <c r="BF663" s="65"/>
      <c r="BG663" s="65" t="str">
        <f t="shared" si="141"/>
        <v/>
      </c>
      <c r="BH663" s="66" t="str">
        <f t="shared" si="142"/>
        <v/>
      </c>
    </row>
    <row r="664" spans="2:60" ht="15.5" x14ac:dyDescent="0.35">
      <c r="B664" s="67"/>
      <c r="C664" s="89"/>
      <c r="D664" s="84"/>
      <c r="E664" s="84"/>
      <c r="F664" s="84"/>
      <c r="G664" s="89"/>
      <c r="H664" s="89"/>
      <c r="I664" s="89"/>
      <c r="J664" s="95"/>
      <c r="K664" s="90"/>
      <c r="M664" s="68"/>
      <c r="N664" s="69"/>
      <c r="O664" s="69"/>
      <c r="P664" s="69"/>
      <c r="Q664" s="69"/>
      <c r="R664" s="69" t="str">
        <f t="shared" si="130"/>
        <v/>
      </c>
      <c r="S664" s="70" t="str">
        <f t="shared" si="131"/>
        <v/>
      </c>
      <c r="U664" s="68"/>
      <c r="V664" s="69"/>
      <c r="W664" s="69"/>
      <c r="X664" s="69"/>
      <c r="Y664" s="69"/>
      <c r="Z664" s="69" t="str">
        <f t="shared" si="132"/>
        <v/>
      </c>
      <c r="AA664" s="70" t="str">
        <f t="shared" si="133"/>
        <v/>
      </c>
      <c r="AC664" s="71"/>
      <c r="AD664" s="72"/>
      <c r="AE664" s="72"/>
      <c r="AF664" s="72"/>
      <c r="AG664" s="72"/>
      <c r="AH664" s="72" t="str">
        <f t="shared" si="134"/>
        <v/>
      </c>
      <c r="AI664" s="73" t="str">
        <f t="shared" si="135"/>
        <v/>
      </c>
      <c r="AK664" s="68"/>
      <c r="AL664" s="69"/>
      <c r="AM664" s="69"/>
      <c r="AN664" s="69"/>
      <c r="AO664" s="69"/>
      <c r="AP664" s="69" t="str">
        <f t="shared" si="136"/>
        <v/>
      </c>
      <c r="AQ664" s="74" t="str">
        <f t="shared" si="137"/>
        <v/>
      </c>
      <c r="AR664" s="70" t="str">
        <f t="shared" si="138"/>
        <v/>
      </c>
      <c r="AT664" s="68"/>
      <c r="AU664" s="69"/>
      <c r="AV664" s="69"/>
      <c r="AW664" s="69"/>
      <c r="AX664" s="69"/>
      <c r="AY664" s="69" t="str">
        <f t="shared" si="139"/>
        <v/>
      </c>
      <c r="AZ664" s="70" t="str">
        <f t="shared" si="140"/>
        <v/>
      </c>
      <c r="BB664" s="75"/>
      <c r="BC664" s="76"/>
      <c r="BD664" s="76"/>
      <c r="BE664" s="76"/>
      <c r="BF664" s="76"/>
      <c r="BG664" s="76" t="str">
        <f t="shared" si="141"/>
        <v/>
      </c>
      <c r="BH664" s="77" t="str">
        <f t="shared" si="142"/>
        <v/>
      </c>
    </row>
    <row r="665" spans="2:60" ht="15.5" x14ac:dyDescent="0.35">
      <c r="B665" s="46"/>
      <c r="C665" s="91"/>
      <c r="D665" s="85"/>
      <c r="E665" s="85"/>
      <c r="F665" s="85"/>
      <c r="G665" s="91"/>
      <c r="H665" s="91"/>
      <c r="I665" s="91"/>
      <c r="J665" s="96"/>
      <c r="K665" s="92"/>
      <c r="M665" s="50"/>
      <c r="N665" s="51"/>
      <c r="O665" s="51"/>
      <c r="P665" s="51"/>
      <c r="Q665" s="51"/>
      <c r="R665" s="51" t="str">
        <f t="shared" si="130"/>
        <v/>
      </c>
      <c r="S665" s="52" t="str">
        <f t="shared" si="131"/>
        <v/>
      </c>
      <c r="U665" s="50"/>
      <c r="V665" s="51"/>
      <c r="W665" s="51"/>
      <c r="X665" s="51"/>
      <c r="Y665" s="51"/>
      <c r="Z665" s="51" t="str">
        <f t="shared" si="132"/>
        <v/>
      </c>
      <c r="AA665" s="52" t="str">
        <f t="shared" si="133"/>
        <v/>
      </c>
      <c r="AC665" s="56"/>
      <c r="AD665" s="57"/>
      <c r="AE665" s="57"/>
      <c r="AF665" s="57"/>
      <c r="AG665" s="57"/>
      <c r="AH665" s="57" t="str">
        <f t="shared" si="134"/>
        <v/>
      </c>
      <c r="AI665" s="58" t="str">
        <f t="shared" si="135"/>
        <v/>
      </c>
      <c r="AK665" s="50"/>
      <c r="AL665" s="51"/>
      <c r="AM665" s="51"/>
      <c r="AN665" s="51"/>
      <c r="AO665" s="51"/>
      <c r="AP665" s="51" t="str">
        <f t="shared" si="136"/>
        <v/>
      </c>
      <c r="AQ665" s="60" t="str">
        <f t="shared" si="137"/>
        <v/>
      </c>
      <c r="AR665" s="52" t="str">
        <f t="shared" si="138"/>
        <v/>
      </c>
      <c r="AT665" s="50"/>
      <c r="AU665" s="51"/>
      <c r="AV665" s="51"/>
      <c r="AW665" s="51"/>
      <c r="AX665" s="51"/>
      <c r="AY665" s="51" t="str">
        <f t="shared" si="139"/>
        <v/>
      </c>
      <c r="AZ665" s="52" t="str">
        <f t="shared" si="140"/>
        <v/>
      </c>
      <c r="BB665" s="64"/>
      <c r="BC665" s="65"/>
      <c r="BD665" s="65"/>
      <c r="BE665" s="65"/>
      <c r="BF665" s="65"/>
      <c r="BG665" s="65" t="str">
        <f t="shared" si="141"/>
        <v/>
      </c>
      <c r="BH665" s="66" t="str">
        <f t="shared" si="142"/>
        <v/>
      </c>
    </row>
    <row r="666" spans="2:60" ht="15.5" x14ac:dyDescent="0.35">
      <c r="B666" s="67"/>
      <c r="C666" s="89"/>
      <c r="D666" s="84"/>
      <c r="E666" s="84"/>
      <c r="F666" s="84"/>
      <c r="G666" s="89"/>
      <c r="H666" s="89"/>
      <c r="I666" s="89"/>
      <c r="J666" s="95"/>
      <c r="K666" s="90"/>
      <c r="M666" s="68"/>
      <c r="N666" s="69"/>
      <c r="O666" s="69"/>
      <c r="P666" s="69"/>
      <c r="Q666" s="69"/>
      <c r="R666" s="69" t="str">
        <f t="shared" si="130"/>
        <v/>
      </c>
      <c r="S666" s="70" t="str">
        <f t="shared" si="131"/>
        <v/>
      </c>
      <c r="U666" s="68"/>
      <c r="V666" s="69"/>
      <c r="W666" s="69"/>
      <c r="X666" s="69"/>
      <c r="Y666" s="69"/>
      <c r="Z666" s="69" t="str">
        <f t="shared" si="132"/>
        <v/>
      </c>
      <c r="AA666" s="70" t="str">
        <f t="shared" si="133"/>
        <v/>
      </c>
      <c r="AC666" s="71"/>
      <c r="AD666" s="72"/>
      <c r="AE666" s="72"/>
      <c r="AF666" s="72"/>
      <c r="AG666" s="72"/>
      <c r="AH666" s="72" t="str">
        <f t="shared" si="134"/>
        <v/>
      </c>
      <c r="AI666" s="73" t="str">
        <f t="shared" si="135"/>
        <v/>
      </c>
      <c r="AK666" s="68"/>
      <c r="AL666" s="69"/>
      <c r="AM666" s="69"/>
      <c r="AN666" s="69"/>
      <c r="AO666" s="69"/>
      <c r="AP666" s="69" t="str">
        <f t="shared" si="136"/>
        <v/>
      </c>
      <c r="AQ666" s="74" t="str">
        <f t="shared" si="137"/>
        <v/>
      </c>
      <c r="AR666" s="70" t="str">
        <f t="shared" si="138"/>
        <v/>
      </c>
      <c r="AT666" s="68"/>
      <c r="AU666" s="69"/>
      <c r="AV666" s="69"/>
      <c r="AW666" s="69"/>
      <c r="AX666" s="69"/>
      <c r="AY666" s="69" t="str">
        <f t="shared" si="139"/>
        <v/>
      </c>
      <c r="AZ666" s="70" t="str">
        <f t="shared" si="140"/>
        <v/>
      </c>
      <c r="BB666" s="75"/>
      <c r="BC666" s="76"/>
      <c r="BD666" s="76"/>
      <c r="BE666" s="76"/>
      <c r="BF666" s="76"/>
      <c r="BG666" s="76" t="str">
        <f t="shared" si="141"/>
        <v/>
      </c>
      <c r="BH666" s="77" t="str">
        <f t="shared" si="142"/>
        <v/>
      </c>
    </row>
    <row r="667" spans="2:60" ht="15.5" x14ac:dyDescent="0.35">
      <c r="B667" s="46"/>
      <c r="C667" s="91"/>
      <c r="D667" s="85"/>
      <c r="E667" s="85"/>
      <c r="F667" s="85"/>
      <c r="G667" s="91"/>
      <c r="H667" s="91"/>
      <c r="I667" s="91"/>
      <c r="J667" s="96"/>
      <c r="K667" s="92"/>
      <c r="M667" s="50"/>
      <c r="N667" s="51"/>
      <c r="O667" s="51"/>
      <c r="P667" s="51"/>
      <c r="Q667" s="51"/>
      <c r="R667" s="51" t="str">
        <f t="shared" si="130"/>
        <v/>
      </c>
      <c r="S667" s="52" t="str">
        <f t="shared" si="131"/>
        <v/>
      </c>
      <c r="U667" s="50"/>
      <c r="V667" s="51"/>
      <c r="W667" s="51"/>
      <c r="X667" s="51"/>
      <c r="Y667" s="51"/>
      <c r="Z667" s="51" t="str">
        <f t="shared" si="132"/>
        <v/>
      </c>
      <c r="AA667" s="52" t="str">
        <f t="shared" si="133"/>
        <v/>
      </c>
      <c r="AC667" s="56"/>
      <c r="AD667" s="57"/>
      <c r="AE667" s="57"/>
      <c r="AF667" s="57"/>
      <c r="AG667" s="57"/>
      <c r="AH667" s="57" t="str">
        <f t="shared" si="134"/>
        <v/>
      </c>
      <c r="AI667" s="58" t="str">
        <f t="shared" si="135"/>
        <v/>
      </c>
      <c r="AK667" s="50"/>
      <c r="AL667" s="51"/>
      <c r="AM667" s="51"/>
      <c r="AN667" s="51"/>
      <c r="AO667" s="51"/>
      <c r="AP667" s="51" t="str">
        <f t="shared" si="136"/>
        <v/>
      </c>
      <c r="AQ667" s="60" t="str">
        <f t="shared" si="137"/>
        <v/>
      </c>
      <c r="AR667" s="52" t="str">
        <f t="shared" si="138"/>
        <v/>
      </c>
      <c r="AT667" s="50"/>
      <c r="AU667" s="51"/>
      <c r="AV667" s="51"/>
      <c r="AW667" s="51"/>
      <c r="AX667" s="51"/>
      <c r="AY667" s="51" t="str">
        <f t="shared" si="139"/>
        <v/>
      </c>
      <c r="AZ667" s="52" t="str">
        <f t="shared" si="140"/>
        <v/>
      </c>
      <c r="BB667" s="64"/>
      <c r="BC667" s="65"/>
      <c r="BD667" s="65"/>
      <c r="BE667" s="65"/>
      <c r="BF667" s="65"/>
      <c r="BG667" s="65" t="str">
        <f t="shared" si="141"/>
        <v/>
      </c>
      <c r="BH667" s="66" t="str">
        <f t="shared" si="142"/>
        <v/>
      </c>
    </row>
    <row r="668" spans="2:60" ht="15.5" x14ac:dyDescent="0.35">
      <c r="B668" s="67"/>
      <c r="C668" s="89"/>
      <c r="D668" s="84"/>
      <c r="E668" s="84"/>
      <c r="F668" s="84"/>
      <c r="G668" s="89"/>
      <c r="H668" s="89"/>
      <c r="I668" s="89"/>
      <c r="J668" s="95"/>
      <c r="K668" s="90"/>
      <c r="M668" s="68"/>
      <c r="N668" s="69"/>
      <c r="O668" s="69"/>
      <c r="P668" s="69"/>
      <c r="Q668" s="69"/>
      <c r="R668" s="69" t="str">
        <f t="shared" si="130"/>
        <v/>
      </c>
      <c r="S668" s="70" t="str">
        <f t="shared" si="131"/>
        <v/>
      </c>
      <c r="U668" s="68"/>
      <c r="V668" s="69"/>
      <c r="W668" s="69"/>
      <c r="X668" s="69"/>
      <c r="Y668" s="69"/>
      <c r="Z668" s="69" t="str">
        <f t="shared" si="132"/>
        <v/>
      </c>
      <c r="AA668" s="70" t="str">
        <f t="shared" si="133"/>
        <v/>
      </c>
      <c r="AC668" s="71"/>
      <c r="AD668" s="72"/>
      <c r="AE668" s="72"/>
      <c r="AF668" s="72"/>
      <c r="AG668" s="72"/>
      <c r="AH668" s="72" t="str">
        <f t="shared" si="134"/>
        <v/>
      </c>
      <c r="AI668" s="73" t="str">
        <f t="shared" si="135"/>
        <v/>
      </c>
      <c r="AK668" s="68"/>
      <c r="AL668" s="69"/>
      <c r="AM668" s="69"/>
      <c r="AN668" s="69"/>
      <c r="AO668" s="69"/>
      <c r="AP668" s="69" t="str">
        <f t="shared" si="136"/>
        <v/>
      </c>
      <c r="AQ668" s="74" t="str">
        <f t="shared" si="137"/>
        <v/>
      </c>
      <c r="AR668" s="70" t="str">
        <f t="shared" si="138"/>
        <v/>
      </c>
      <c r="AT668" s="68"/>
      <c r="AU668" s="69"/>
      <c r="AV668" s="69"/>
      <c r="AW668" s="69"/>
      <c r="AX668" s="69"/>
      <c r="AY668" s="69" t="str">
        <f t="shared" si="139"/>
        <v/>
      </c>
      <c r="AZ668" s="70" t="str">
        <f t="shared" si="140"/>
        <v/>
      </c>
      <c r="BB668" s="75"/>
      <c r="BC668" s="76"/>
      <c r="BD668" s="76"/>
      <c r="BE668" s="76"/>
      <c r="BF668" s="76"/>
      <c r="BG668" s="76" t="str">
        <f t="shared" si="141"/>
        <v/>
      </c>
      <c r="BH668" s="77" t="str">
        <f t="shared" si="142"/>
        <v/>
      </c>
    </row>
    <row r="669" spans="2:60" ht="15.5" x14ac:dyDescent="0.35">
      <c r="B669" s="46"/>
      <c r="C669" s="91"/>
      <c r="D669" s="85"/>
      <c r="E669" s="85"/>
      <c r="F669" s="85"/>
      <c r="G669" s="91"/>
      <c r="H669" s="91"/>
      <c r="I669" s="91"/>
      <c r="J669" s="96"/>
      <c r="K669" s="92"/>
      <c r="M669" s="50"/>
      <c r="N669" s="51"/>
      <c r="O669" s="51"/>
      <c r="P669" s="51"/>
      <c r="Q669" s="51"/>
      <c r="R669" s="51" t="str">
        <f t="shared" si="130"/>
        <v/>
      </c>
      <c r="S669" s="52" t="str">
        <f t="shared" si="131"/>
        <v/>
      </c>
      <c r="U669" s="50"/>
      <c r="V669" s="51"/>
      <c r="W669" s="51"/>
      <c r="X669" s="51"/>
      <c r="Y669" s="51"/>
      <c r="Z669" s="51" t="str">
        <f t="shared" si="132"/>
        <v/>
      </c>
      <c r="AA669" s="52" t="str">
        <f t="shared" si="133"/>
        <v/>
      </c>
      <c r="AC669" s="56"/>
      <c r="AD669" s="57"/>
      <c r="AE669" s="57"/>
      <c r="AF669" s="57"/>
      <c r="AG669" s="57"/>
      <c r="AH669" s="57" t="str">
        <f t="shared" si="134"/>
        <v/>
      </c>
      <c r="AI669" s="58" t="str">
        <f t="shared" si="135"/>
        <v/>
      </c>
      <c r="AK669" s="50"/>
      <c r="AL669" s="51"/>
      <c r="AM669" s="51"/>
      <c r="AN669" s="51"/>
      <c r="AO669" s="51"/>
      <c r="AP669" s="51" t="str">
        <f t="shared" si="136"/>
        <v/>
      </c>
      <c r="AQ669" s="60" t="str">
        <f t="shared" si="137"/>
        <v/>
      </c>
      <c r="AR669" s="52" t="str">
        <f t="shared" si="138"/>
        <v/>
      </c>
      <c r="AT669" s="50"/>
      <c r="AU669" s="51"/>
      <c r="AV669" s="51"/>
      <c r="AW669" s="51"/>
      <c r="AX669" s="51"/>
      <c r="AY669" s="51" t="str">
        <f t="shared" si="139"/>
        <v/>
      </c>
      <c r="AZ669" s="52" t="str">
        <f t="shared" si="140"/>
        <v/>
      </c>
      <c r="BB669" s="64"/>
      <c r="BC669" s="65"/>
      <c r="BD669" s="65"/>
      <c r="BE669" s="65"/>
      <c r="BF669" s="65"/>
      <c r="BG669" s="65" t="str">
        <f t="shared" si="141"/>
        <v/>
      </c>
      <c r="BH669" s="66" t="str">
        <f t="shared" si="142"/>
        <v/>
      </c>
    </row>
    <row r="670" spans="2:60" ht="15.5" x14ac:dyDescent="0.35">
      <c r="B670" s="67"/>
      <c r="C670" s="89"/>
      <c r="D670" s="84"/>
      <c r="E670" s="84"/>
      <c r="F670" s="84"/>
      <c r="G670" s="89"/>
      <c r="H670" s="89"/>
      <c r="I670" s="89"/>
      <c r="J670" s="95"/>
      <c r="K670" s="90"/>
      <c r="M670" s="68"/>
      <c r="N670" s="69"/>
      <c r="O670" s="69"/>
      <c r="P670" s="69"/>
      <c r="Q670" s="69"/>
      <c r="R670" s="69" t="str">
        <f t="shared" si="130"/>
        <v/>
      </c>
      <c r="S670" s="70" t="str">
        <f t="shared" si="131"/>
        <v/>
      </c>
      <c r="U670" s="68"/>
      <c r="V670" s="69"/>
      <c r="W670" s="69"/>
      <c r="X670" s="69"/>
      <c r="Y670" s="69"/>
      <c r="Z670" s="69" t="str">
        <f t="shared" si="132"/>
        <v/>
      </c>
      <c r="AA670" s="70" t="str">
        <f t="shared" si="133"/>
        <v/>
      </c>
      <c r="AC670" s="71"/>
      <c r="AD670" s="72"/>
      <c r="AE670" s="72"/>
      <c r="AF670" s="72"/>
      <c r="AG670" s="72"/>
      <c r="AH670" s="72" t="str">
        <f t="shared" si="134"/>
        <v/>
      </c>
      <c r="AI670" s="73" t="str">
        <f t="shared" si="135"/>
        <v/>
      </c>
      <c r="AK670" s="68"/>
      <c r="AL670" s="69"/>
      <c r="AM670" s="69"/>
      <c r="AN670" s="69"/>
      <c r="AO670" s="69"/>
      <c r="AP670" s="69" t="str">
        <f t="shared" si="136"/>
        <v/>
      </c>
      <c r="AQ670" s="74" t="str">
        <f t="shared" si="137"/>
        <v/>
      </c>
      <c r="AR670" s="70" t="str">
        <f t="shared" si="138"/>
        <v/>
      </c>
      <c r="AT670" s="68"/>
      <c r="AU670" s="69"/>
      <c r="AV670" s="69"/>
      <c r="AW670" s="69"/>
      <c r="AX670" s="69"/>
      <c r="AY670" s="69" t="str">
        <f t="shared" si="139"/>
        <v/>
      </c>
      <c r="AZ670" s="70" t="str">
        <f t="shared" si="140"/>
        <v/>
      </c>
      <c r="BB670" s="75"/>
      <c r="BC670" s="76"/>
      <c r="BD670" s="76"/>
      <c r="BE670" s="76"/>
      <c r="BF670" s="76"/>
      <c r="BG670" s="76" t="str">
        <f t="shared" si="141"/>
        <v/>
      </c>
      <c r="BH670" s="77" t="str">
        <f t="shared" si="142"/>
        <v/>
      </c>
    </row>
    <row r="671" spans="2:60" ht="15.5" x14ac:dyDescent="0.35">
      <c r="B671" s="46"/>
      <c r="C671" s="91"/>
      <c r="D671" s="85"/>
      <c r="E671" s="85"/>
      <c r="F671" s="85"/>
      <c r="G671" s="91"/>
      <c r="H671" s="91"/>
      <c r="I671" s="91"/>
      <c r="J671" s="96"/>
      <c r="K671" s="92"/>
      <c r="M671" s="50"/>
      <c r="N671" s="51"/>
      <c r="O671" s="51"/>
      <c r="P671" s="51"/>
      <c r="Q671" s="51"/>
      <c r="R671" s="51" t="str">
        <f t="shared" si="130"/>
        <v/>
      </c>
      <c r="S671" s="52" t="str">
        <f t="shared" si="131"/>
        <v/>
      </c>
      <c r="U671" s="50"/>
      <c r="V671" s="51"/>
      <c r="W671" s="51"/>
      <c r="X671" s="51"/>
      <c r="Y671" s="51"/>
      <c r="Z671" s="51" t="str">
        <f t="shared" si="132"/>
        <v/>
      </c>
      <c r="AA671" s="52" t="str">
        <f t="shared" si="133"/>
        <v/>
      </c>
      <c r="AC671" s="56"/>
      <c r="AD671" s="57"/>
      <c r="AE671" s="57"/>
      <c r="AF671" s="57"/>
      <c r="AG671" s="57"/>
      <c r="AH671" s="57" t="str">
        <f t="shared" si="134"/>
        <v/>
      </c>
      <c r="AI671" s="58" t="str">
        <f t="shared" si="135"/>
        <v/>
      </c>
      <c r="AK671" s="50"/>
      <c r="AL671" s="51"/>
      <c r="AM671" s="51"/>
      <c r="AN671" s="51"/>
      <c r="AO671" s="51"/>
      <c r="AP671" s="51" t="str">
        <f t="shared" si="136"/>
        <v/>
      </c>
      <c r="AQ671" s="60" t="str">
        <f t="shared" si="137"/>
        <v/>
      </c>
      <c r="AR671" s="52" t="str">
        <f t="shared" si="138"/>
        <v/>
      </c>
      <c r="AT671" s="50"/>
      <c r="AU671" s="51"/>
      <c r="AV671" s="51"/>
      <c r="AW671" s="51"/>
      <c r="AX671" s="51"/>
      <c r="AY671" s="51" t="str">
        <f t="shared" si="139"/>
        <v/>
      </c>
      <c r="AZ671" s="52" t="str">
        <f t="shared" si="140"/>
        <v/>
      </c>
      <c r="BB671" s="64"/>
      <c r="BC671" s="65"/>
      <c r="BD671" s="65"/>
      <c r="BE671" s="65"/>
      <c r="BF671" s="65"/>
      <c r="BG671" s="65" t="str">
        <f t="shared" si="141"/>
        <v/>
      </c>
      <c r="BH671" s="66" t="str">
        <f t="shared" si="142"/>
        <v/>
      </c>
    </row>
    <row r="672" spans="2:60" ht="15.5" x14ac:dyDescent="0.35">
      <c r="B672" s="67"/>
      <c r="C672" s="89"/>
      <c r="D672" s="84"/>
      <c r="E672" s="84"/>
      <c r="F672" s="84"/>
      <c r="G672" s="89"/>
      <c r="H672" s="89"/>
      <c r="I672" s="89"/>
      <c r="J672" s="95"/>
      <c r="K672" s="90"/>
      <c r="M672" s="68"/>
      <c r="N672" s="69"/>
      <c r="O672" s="69"/>
      <c r="P672" s="69"/>
      <c r="Q672" s="69"/>
      <c r="R672" s="69" t="str">
        <f t="shared" si="130"/>
        <v/>
      </c>
      <c r="S672" s="70" t="str">
        <f t="shared" si="131"/>
        <v/>
      </c>
      <c r="U672" s="68"/>
      <c r="V672" s="69"/>
      <c r="W672" s="69"/>
      <c r="X672" s="69"/>
      <c r="Y672" s="69"/>
      <c r="Z672" s="69" t="str">
        <f t="shared" si="132"/>
        <v/>
      </c>
      <c r="AA672" s="70" t="str">
        <f t="shared" si="133"/>
        <v/>
      </c>
      <c r="AC672" s="71"/>
      <c r="AD672" s="72"/>
      <c r="AE672" s="72"/>
      <c r="AF672" s="72"/>
      <c r="AG672" s="72"/>
      <c r="AH672" s="72" t="str">
        <f t="shared" si="134"/>
        <v/>
      </c>
      <c r="AI672" s="73" t="str">
        <f t="shared" si="135"/>
        <v/>
      </c>
      <c r="AK672" s="68"/>
      <c r="AL672" s="69"/>
      <c r="AM672" s="69"/>
      <c r="AN672" s="69"/>
      <c r="AO672" s="69"/>
      <c r="AP672" s="69" t="str">
        <f t="shared" si="136"/>
        <v/>
      </c>
      <c r="AQ672" s="74" t="str">
        <f t="shared" si="137"/>
        <v/>
      </c>
      <c r="AR672" s="70" t="str">
        <f t="shared" si="138"/>
        <v/>
      </c>
      <c r="AT672" s="68"/>
      <c r="AU672" s="69"/>
      <c r="AV672" s="69"/>
      <c r="AW672" s="69"/>
      <c r="AX672" s="69"/>
      <c r="AY672" s="69" t="str">
        <f t="shared" si="139"/>
        <v/>
      </c>
      <c r="AZ672" s="70" t="str">
        <f t="shared" si="140"/>
        <v/>
      </c>
      <c r="BB672" s="75"/>
      <c r="BC672" s="76"/>
      <c r="BD672" s="76"/>
      <c r="BE672" s="76"/>
      <c r="BF672" s="76"/>
      <c r="BG672" s="76" t="str">
        <f t="shared" si="141"/>
        <v/>
      </c>
      <c r="BH672" s="77" t="str">
        <f t="shared" si="142"/>
        <v/>
      </c>
    </row>
    <row r="673" spans="2:60" ht="15.5" x14ac:dyDescent="0.35">
      <c r="B673" s="46"/>
      <c r="C673" s="91"/>
      <c r="D673" s="85"/>
      <c r="E673" s="85"/>
      <c r="F673" s="85"/>
      <c r="G673" s="91"/>
      <c r="H673" s="91"/>
      <c r="I673" s="91"/>
      <c r="J673" s="96"/>
      <c r="K673" s="92"/>
      <c r="M673" s="50"/>
      <c r="N673" s="51"/>
      <c r="O673" s="51"/>
      <c r="P673" s="51"/>
      <c r="Q673" s="51"/>
      <c r="R673" s="51" t="str">
        <f t="shared" si="130"/>
        <v/>
      </c>
      <c r="S673" s="52" t="str">
        <f t="shared" si="131"/>
        <v/>
      </c>
      <c r="U673" s="50"/>
      <c r="V673" s="51"/>
      <c r="W673" s="51"/>
      <c r="X673" s="51"/>
      <c r="Y673" s="51"/>
      <c r="Z673" s="51" t="str">
        <f t="shared" si="132"/>
        <v/>
      </c>
      <c r="AA673" s="52" t="str">
        <f t="shared" si="133"/>
        <v/>
      </c>
      <c r="AC673" s="56"/>
      <c r="AD673" s="57"/>
      <c r="AE673" s="57"/>
      <c r="AF673" s="57"/>
      <c r="AG673" s="57"/>
      <c r="AH673" s="57" t="str">
        <f t="shared" si="134"/>
        <v/>
      </c>
      <c r="AI673" s="58" t="str">
        <f t="shared" si="135"/>
        <v/>
      </c>
      <c r="AK673" s="50"/>
      <c r="AL673" s="51"/>
      <c r="AM673" s="51"/>
      <c r="AN673" s="51"/>
      <c r="AO673" s="51"/>
      <c r="AP673" s="51" t="str">
        <f t="shared" si="136"/>
        <v/>
      </c>
      <c r="AQ673" s="60" t="str">
        <f t="shared" si="137"/>
        <v/>
      </c>
      <c r="AR673" s="52" t="str">
        <f t="shared" si="138"/>
        <v/>
      </c>
      <c r="AT673" s="50"/>
      <c r="AU673" s="51"/>
      <c r="AV673" s="51"/>
      <c r="AW673" s="51"/>
      <c r="AX673" s="51"/>
      <c r="AY673" s="51" t="str">
        <f t="shared" si="139"/>
        <v/>
      </c>
      <c r="AZ673" s="52" t="str">
        <f t="shared" si="140"/>
        <v/>
      </c>
      <c r="BB673" s="64"/>
      <c r="BC673" s="65"/>
      <c r="BD673" s="65"/>
      <c r="BE673" s="65"/>
      <c r="BF673" s="65"/>
      <c r="BG673" s="65" t="str">
        <f t="shared" si="141"/>
        <v/>
      </c>
      <c r="BH673" s="66" t="str">
        <f t="shared" si="142"/>
        <v/>
      </c>
    </row>
    <row r="674" spans="2:60" ht="15.5" x14ac:dyDescent="0.35">
      <c r="B674" s="67"/>
      <c r="C674" s="89"/>
      <c r="D674" s="84"/>
      <c r="E674" s="84"/>
      <c r="F674" s="84"/>
      <c r="G674" s="89"/>
      <c r="H674" s="89"/>
      <c r="I674" s="89"/>
      <c r="J674" s="95"/>
      <c r="K674" s="90"/>
      <c r="M674" s="68"/>
      <c r="N674" s="69"/>
      <c r="O674" s="69"/>
      <c r="P674" s="69"/>
      <c r="Q674" s="69"/>
      <c r="R674" s="69" t="str">
        <f t="shared" si="130"/>
        <v/>
      </c>
      <c r="S674" s="70" t="str">
        <f t="shared" si="131"/>
        <v/>
      </c>
      <c r="U674" s="68"/>
      <c r="V674" s="69"/>
      <c r="W674" s="69"/>
      <c r="X674" s="69"/>
      <c r="Y674" s="69"/>
      <c r="Z674" s="69" t="str">
        <f t="shared" si="132"/>
        <v/>
      </c>
      <c r="AA674" s="70" t="str">
        <f t="shared" si="133"/>
        <v/>
      </c>
      <c r="AC674" s="71"/>
      <c r="AD674" s="72"/>
      <c r="AE674" s="72"/>
      <c r="AF674" s="72"/>
      <c r="AG674" s="72"/>
      <c r="AH674" s="72" t="str">
        <f t="shared" si="134"/>
        <v/>
      </c>
      <c r="AI674" s="73" t="str">
        <f t="shared" si="135"/>
        <v/>
      </c>
      <c r="AK674" s="68"/>
      <c r="AL674" s="69"/>
      <c r="AM674" s="69"/>
      <c r="AN674" s="69"/>
      <c r="AO674" s="69"/>
      <c r="AP674" s="69" t="str">
        <f t="shared" si="136"/>
        <v/>
      </c>
      <c r="AQ674" s="74" t="str">
        <f t="shared" si="137"/>
        <v/>
      </c>
      <c r="AR674" s="70" t="str">
        <f t="shared" si="138"/>
        <v/>
      </c>
      <c r="AT674" s="68"/>
      <c r="AU674" s="69"/>
      <c r="AV674" s="69"/>
      <c r="AW674" s="69"/>
      <c r="AX674" s="69"/>
      <c r="AY674" s="69" t="str">
        <f t="shared" si="139"/>
        <v/>
      </c>
      <c r="AZ674" s="70" t="str">
        <f t="shared" si="140"/>
        <v/>
      </c>
      <c r="BB674" s="75"/>
      <c r="BC674" s="76"/>
      <c r="BD674" s="76"/>
      <c r="BE674" s="76"/>
      <c r="BF674" s="76"/>
      <c r="BG674" s="76" t="str">
        <f t="shared" si="141"/>
        <v/>
      </c>
      <c r="BH674" s="77" t="str">
        <f t="shared" si="142"/>
        <v/>
      </c>
    </row>
    <row r="675" spans="2:60" ht="15.5" x14ac:dyDescent="0.35">
      <c r="B675" s="46"/>
      <c r="C675" s="91"/>
      <c r="D675" s="85"/>
      <c r="E675" s="85"/>
      <c r="F675" s="85"/>
      <c r="G675" s="91"/>
      <c r="H675" s="91"/>
      <c r="I675" s="91"/>
      <c r="J675" s="96"/>
      <c r="K675" s="92"/>
      <c r="M675" s="50"/>
      <c r="N675" s="51"/>
      <c r="O675" s="51"/>
      <c r="P675" s="51"/>
      <c r="Q675" s="51"/>
      <c r="R675" s="51" t="str">
        <f t="shared" si="130"/>
        <v/>
      </c>
      <c r="S675" s="52" t="str">
        <f t="shared" si="131"/>
        <v/>
      </c>
      <c r="U675" s="50"/>
      <c r="V675" s="51"/>
      <c r="W675" s="51"/>
      <c r="X675" s="51"/>
      <c r="Y675" s="51"/>
      <c r="Z675" s="51" t="str">
        <f t="shared" si="132"/>
        <v/>
      </c>
      <c r="AA675" s="52" t="str">
        <f t="shared" si="133"/>
        <v/>
      </c>
      <c r="AC675" s="56"/>
      <c r="AD675" s="57"/>
      <c r="AE675" s="57"/>
      <c r="AF675" s="57"/>
      <c r="AG675" s="57"/>
      <c r="AH675" s="57" t="str">
        <f t="shared" si="134"/>
        <v/>
      </c>
      <c r="AI675" s="58" t="str">
        <f t="shared" si="135"/>
        <v/>
      </c>
      <c r="AK675" s="50"/>
      <c r="AL675" s="51"/>
      <c r="AM675" s="51"/>
      <c r="AN675" s="51"/>
      <c r="AO675" s="51"/>
      <c r="AP675" s="51" t="str">
        <f t="shared" si="136"/>
        <v/>
      </c>
      <c r="AQ675" s="60" t="str">
        <f t="shared" si="137"/>
        <v/>
      </c>
      <c r="AR675" s="52" t="str">
        <f t="shared" si="138"/>
        <v/>
      </c>
      <c r="AT675" s="50"/>
      <c r="AU675" s="51"/>
      <c r="AV675" s="51"/>
      <c r="AW675" s="51"/>
      <c r="AX675" s="51"/>
      <c r="AY675" s="51" t="str">
        <f t="shared" si="139"/>
        <v/>
      </c>
      <c r="AZ675" s="52" t="str">
        <f t="shared" si="140"/>
        <v/>
      </c>
      <c r="BB675" s="64"/>
      <c r="BC675" s="65"/>
      <c r="BD675" s="65"/>
      <c r="BE675" s="65"/>
      <c r="BF675" s="65"/>
      <c r="BG675" s="65" t="str">
        <f t="shared" si="141"/>
        <v/>
      </c>
      <c r="BH675" s="66" t="str">
        <f t="shared" si="142"/>
        <v/>
      </c>
    </row>
    <row r="676" spans="2:60" ht="15.5" x14ac:dyDescent="0.35">
      <c r="B676" s="67"/>
      <c r="C676" s="89"/>
      <c r="D676" s="84"/>
      <c r="E676" s="84"/>
      <c r="F676" s="84"/>
      <c r="G676" s="89"/>
      <c r="H676" s="89"/>
      <c r="I676" s="89"/>
      <c r="J676" s="95"/>
      <c r="K676" s="90"/>
      <c r="M676" s="68"/>
      <c r="N676" s="69"/>
      <c r="O676" s="69"/>
      <c r="P676" s="69"/>
      <c r="Q676" s="69"/>
      <c r="R676" s="69" t="str">
        <f t="shared" si="130"/>
        <v/>
      </c>
      <c r="S676" s="70" t="str">
        <f t="shared" si="131"/>
        <v/>
      </c>
      <c r="U676" s="68"/>
      <c r="V676" s="69"/>
      <c r="W676" s="69"/>
      <c r="X676" s="69"/>
      <c r="Y676" s="69"/>
      <c r="Z676" s="69" t="str">
        <f t="shared" si="132"/>
        <v/>
      </c>
      <c r="AA676" s="70" t="str">
        <f t="shared" si="133"/>
        <v/>
      </c>
      <c r="AC676" s="71"/>
      <c r="AD676" s="72"/>
      <c r="AE676" s="72"/>
      <c r="AF676" s="72"/>
      <c r="AG676" s="72"/>
      <c r="AH676" s="72" t="str">
        <f t="shared" si="134"/>
        <v/>
      </c>
      <c r="AI676" s="73" t="str">
        <f t="shared" si="135"/>
        <v/>
      </c>
      <c r="AK676" s="68"/>
      <c r="AL676" s="69"/>
      <c r="AM676" s="69"/>
      <c r="AN676" s="69"/>
      <c r="AO676" s="69"/>
      <c r="AP676" s="69" t="str">
        <f t="shared" si="136"/>
        <v/>
      </c>
      <c r="AQ676" s="74" t="str">
        <f t="shared" si="137"/>
        <v/>
      </c>
      <c r="AR676" s="70" t="str">
        <f t="shared" si="138"/>
        <v/>
      </c>
      <c r="AT676" s="68"/>
      <c r="AU676" s="69"/>
      <c r="AV676" s="69"/>
      <c r="AW676" s="69"/>
      <c r="AX676" s="69"/>
      <c r="AY676" s="69" t="str">
        <f t="shared" si="139"/>
        <v/>
      </c>
      <c r="AZ676" s="70" t="str">
        <f t="shared" si="140"/>
        <v/>
      </c>
      <c r="BB676" s="75"/>
      <c r="BC676" s="76"/>
      <c r="BD676" s="76"/>
      <c r="BE676" s="76"/>
      <c r="BF676" s="76"/>
      <c r="BG676" s="76" t="str">
        <f t="shared" si="141"/>
        <v/>
      </c>
      <c r="BH676" s="77" t="str">
        <f t="shared" si="142"/>
        <v/>
      </c>
    </row>
    <row r="677" spans="2:60" ht="15.5" x14ac:dyDescent="0.35">
      <c r="B677" s="46"/>
      <c r="C677" s="91"/>
      <c r="D677" s="85"/>
      <c r="E677" s="85"/>
      <c r="F677" s="85"/>
      <c r="G677" s="91"/>
      <c r="H677" s="91"/>
      <c r="I677" s="91"/>
      <c r="J677" s="96"/>
      <c r="K677" s="92"/>
      <c r="M677" s="50"/>
      <c r="N677" s="51"/>
      <c r="O677" s="51"/>
      <c r="P677" s="51"/>
      <c r="Q677" s="51"/>
      <c r="R677" s="51" t="str">
        <f t="shared" si="130"/>
        <v/>
      </c>
      <c r="S677" s="52" t="str">
        <f t="shared" si="131"/>
        <v/>
      </c>
      <c r="U677" s="50"/>
      <c r="V677" s="51"/>
      <c r="W677" s="51"/>
      <c r="X677" s="51"/>
      <c r="Y677" s="51"/>
      <c r="Z677" s="51" t="str">
        <f t="shared" si="132"/>
        <v/>
      </c>
      <c r="AA677" s="52" t="str">
        <f t="shared" si="133"/>
        <v/>
      </c>
      <c r="AC677" s="56"/>
      <c r="AD677" s="57"/>
      <c r="AE677" s="57"/>
      <c r="AF677" s="57"/>
      <c r="AG677" s="57"/>
      <c r="AH677" s="57" t="str">
        <f t="shared" si="134"/>
        <v/>
      </c>
      <c r="AI677" s="58" t="str">
        <f t="shared" si="135"/>
        <v/>
      </c>
      <c r="AK677" s="50"/>
      <c r="AL677" s="51"/>
      <c r="AM677" s="51"/>
      <c r="AN677" s="51"/>
      <c r="AO677" s="51"/>
      <c r="AP677" s="51" t="str">
        <f t="shared" si="136"/>
        <v/>
      </c>
      <c r="AQ677" s="60" t="str">
        <f t="shared" si="137"/>
        <v/>
      </c>
      <c r="AR677" s="52" t="str">
        <f t="shared" si="138"/>
        <v/>
      </c>
      <c r="AT677" s="50"/>
      <c r="AU677" s="51"/>
      <c r="AV677" s="51"/>
      <c r="AW677" s="51"/>
      <c r="AX677" s="51"/>
      <c r="AY677" s="51" t="str">
        <f t="shared" si="139"/>
        <v/>
      </c>
      <c r="AZ677" s="52" t="str">
        <f t="shared" si="140"/>
        <v/>
      </c>
      <c r="BB677" s="64"/>
      <c r="BC677" s="65"/>
      <c r="BD677" s="65"/>
      <c r="BE677" s="65"/>
      <c r="BF677" s="65"/>
      <c r="BG677" s="65" t="str">
        <f t="shared" si="141"/>
        <v/>
      </c>
      <c r="BH677" s="66" t="str">
        <f t="shared" si="142"/>
        <v/>
      </c>
    </row>
    <row r="678" spans="2:60" ht="15.5" x14ac:dyDescent="0.35">
      <c r="B678" s="67"/>
      <c r="C678" s="89"/>
      <c r="D678" s="84"/>
      <c r="E678" s="84"/>
      <c r="F678" s="84"/>
      <c r="G678" s="89"/>
      <c r="H678" s="89"/>
      <c r="I678" s="89"/>
      <c r="J678" s="95"/>
      <c r="K678" s="90"/>
      <c r="M678" s="68"/>
      <c r="N678" s="69"/>
      <c r="O678" s="69"/>
      <c r="P678" s="69"/>
      <c r="Q678" s="69"/>
      <c r="R678" s="69" t="str">
        <f t="shared" si="130"/>
        <v/>
      </c>
      <c r="S678" s="70" t="str">
        <f t="shared" si="131"/>
        <v/>
      </c>
      <c r="U678" s="68"/>
      <c r="V678" s="69"/>
      <c r="W678" s="69"/>
      <c r="X678" s="69"/>
      <c r="Y678" s="69"/>
      <c r="Z678" s="69" t="str">
        <f t="shared" si="132"/>
        <v/>
      </c>
      <c r="AA678" s="70" t="str">
        <f t="shared" si="133"/>
        <v/>
      </c>
      <c r="AC678" s="71"/>
      <c r="AD678" s="72"/>
      <c r="AE678" s="72"/>
      <c r="AF678" s="72"/>
      <c r="AG678" s="72"/>
      <c r="AH678" s="72" t="str">
        <f t="shared" si="134"/>
        <v/>
      </c>
      <c r="AI678" s="73" t="str">
        <f t="shared" si="135"/>
        <v/>
      </c>
      <c r="AK678" s="68"/>
      <c r="AL678" s="69"/>
      <c r="AM678" s="69"/>
      <c r="AN678" s="69"/>
      <c r="AO678" s="69"/>
      <c r="AP678" s="69" t="str">
        <f t="shared" si="136"/>
        <v/>
      </c>
      <c r="AQ678" s="74" t="str">
        <f t="shared" si="137"/>
        <v/>
      </c>
      <c r="AR678" s="70" t="str">
        <f t="shared" si="138"/>
        <v/>
      </c>
      <c r="AT678" s="68"/>
      <c r="AU678" s="69"/>
      <c r="AV678" s="69"/>
      <c r="AW678" s="69"/>
      <c r="AX678" s="69"/>
      <c r="AY678" s="69" t="str">
        <f t="shared" si="139"/>
        <v/>
      </c>
      <c r="AZ678" s="70" t="str">
        <f t="shared" si="140"/>
        <v/>
      </c>
      <c r="BB678" s="75"/>
      <c r="BC678" s="76"/>
      <c r="BD678" s="76"/>
      <c r="BE678" s="76"/>
      <c r="BF678" s="76"/>
      <c r="BG678" s="76" t="str">
        <f t="shared" si="141"/>
        <v/>
      </c>
      <c r="BH678" s="77" t="str">
        <f t="shared" si="142"/>
        <v/>
      </c>
    </row>
    <row r="679" spans="2:60" ht="15.5" x14ac:dyDescent="0.35">
      <c r="B679" s="46"/>
      <c r="C679" s="91"/>
      <c r="D679" s="85"/>
      <c r="E679" s="85"/>
      <c r="F679" s="85"/>
      <c r="G679" s="91"/>
      <c r="H679" s="91"/>
      <c r="I679" s="91"/>
      <c r="J679" s="96"/>
      <c r="K679" s="92"/>
      <c r="M679" s="50"/>
      <c r="N679" s="51"/>
      <c r="O679" s="51"/>
      <c r="P679" s="51"/>
      <c r="Q679" s="51"/>
      <c r="R679" s="51" t="str">
        <f t="shared" si="130"/>
        <v/>
      </c>
      <c r="S679" s="52" t="str">
        <f t="shared" si="131"/>
        <v/>
      </c>
      <c r="U679" s="50"/>
      <c r="V679" s="51"/>
      <c r="W679" s="51"/>
      <c r="X679" s="51"/>
      <c r="Y679" s="51"/>
      <c r="Z679" s="51" t="str">
        <f t="shared" si="132"/>
        <v/>
      </c>
      <c r="AA679" s="52" t="str">
        <f t="shared" si="133"/>
        <v/>
      </c>
      <c r="AC679" s="56"/>
      <c r="AD679" s="57"/>
      <c r="AE679" s="57"/>
      <c r="AF679" s="57"/>
      <c r="AG679" s="57"/>
      <c r="AH679" s="57" t="str">
        <f t="shared" si="134"/>
        <v/>
      </c>
      <c r="AI679" s="58" t="str">
        <f t="shared" si="135"/>
        <v/>
      </c>
      <c r="AK679" s="50"/>
      <c r="AL679" s="51"/>
      <c r="AM679" s="51"/>
      <c r="AN679" s="51"/>
      <c r="AO679" s="51"/>
      <c r="AP679" s="51" t="str">
        <f t="shared" si="136"/>
        <v/>
      </c>
      <c r="AQ679" s="60" t="str">
        <f t="shared" si="137"/>
        <v/>
      </c>
      <c r="AR679" s="52" t="str">
        <f t="shared" si="138"/>
        <v/>
      </c>
      <c r="AT679" s="50"/>
      <c r="AU679" s="51"/>
      <c r="AV679" s="51"/>
      <c r="AW679" s="51"/>
      <c r="AX679" s="51"/>
      <c r="AY679" s="51" t="str">
        <f t="shared" si="139"/>
        <v/>
      </c>
      <c r="AZ679" s="52" t="str">
        <f t="shared" si="140"/>
        <v/>
      </c>
      <c r="BB679" s="64"/>
      <c r="BC679" s="65"/>
      <c r="BD679" s="65"/>
      <c r="BE679" s="65"/>
      <c r="BF679" s="65"/>
      <c r="BG679" s="65" t="str">
        <f t="shared" si="141"/>
        <v/>
      </c>
      <c r="BH679" s="66" t="str">
        <f t="shared" si="142"/>
        <v/>
      </c>
    </row>
    <row r="680" spans="2:60" ht="15.5" x14ac:dyDescent="0.35">
      <c r="B680" s="67"/>
      <c r="C680" s="89"/>
      <c r="D680" s="84"/>
      <c r="E680" s="84"/>
      <c r="F680" s="84"/>
      <c r="G680" s="89"/>
      <c r="H680" s="89"/>
      <c r="I680" s="89"/>
      <c r="J680" s="95"/>
      <c r="K680" s="90"/>
      <c r="M680" s="68"/>
      <c r="N680" s="69"/>
      <c r="O680" s="69"/>
      <c r="P680" s="69"/>
      <c r="Q680" s="69"/>
      <c r="R680" s="69" t="str">
        <f t="shared" si="130"/>
        <v/>
      </c>
      <c r="S680" s="70" t="str">
        <f t="shared" si="131"/>
        <v/>
      </c>
      <c r="U680" s="68"/>
      <c r="V680" s="69"/>
      <c r="W680" s="69"/>
      <c r="X680" s="69"/>
      <c r="Y680" s="69"/>
      <c r="Z680" s="69" t="str">
        <f t="shared" si="132"/>
        <v/>
      </c>
      <c r="AA680" s="70" t="str">
        <f t="shared" si="133"/>
        <v/>
      </c>
      <c r="AC680" s="71"/>
      <c r="AD680" s="72"/>
      <c r="AE680" s="72"/>
      <c r="AF680" s="72"/>
      <c r="AG680" s="72"/>
      <c r="AH680" s="72" t="str">
        <f t="shared" si="134"/>
        <v/>
      </c>
      <c r="AI680" s="73" t="str">
        <f t="shared" si="135"/>
        <v/>
      </c>
      <c r="AK680" s="68"/>
      <c r="AL680" s="69"/>
      <c r="AM680" s="69"/>
      <c r="AN680" s="69"/>
      <c r="AO680" s="69"/>
      <c r="AP680" s="69" t="str">
        <f t="shared" si="136"/>
        <v/>
      </c>
      <c r="AQ680" s="74" t="str">
        <f t="shared" si="137"/>
        <v/>
      </c>
      <c r="AR680" s="70" t="str">
        <f t="shared" si="138"/>
        <v/>
      </c>
      <c r="AT680" s="68"/>
      <c r="AU680" s="69"/>
      <c r="AV680" s="69"/>
      <c r="AW680" s="69"/>
      <c r="AX680" s="69"/>
      <c r="AY680" s="69" t="str">
        <f t="shared" si="139"/>
        <v/>
      </c>
      <c r="AZ680" s="70" t="str">
        <f t="shared" si="140"/>
        <v/>
      </c>
      <c r="BB680" s="75"/>
      <c r="BC680" s="76"/>
      <c r="BD680" s="76"/>
      <c r="BE680" s="76"/>
      <c r="BF680" s="76"/>
      <c r="BG680" s="76" t="str">
        <f t="shared" si="141"/>
        <v/>
      </c>
      <c r="BH680" s="77" t="str">
        <f t="shared" si="142"/>
        <v/>
      </c>
    </row>
    <row r="681" spans="2:60" ht="15.5" x14ac:dyDescent="0.35">
      <c r="B681" s="46"/>
      <c r="C681" s="91"/>
      <c r="D681" s="85"/>
      <c r="E681" s="85"/>
      <c r="F681" s="85"/>
      <c r="G681" s="91"/>
      <c r="H681" s="91"/>
      <c r="I681" s="91"/>
      <c r="J681" s="96"/>
      <c r="K681" s="92"/>
      <c r="M681" s="50"/>
      <c r="N681" s="51"/>
      <c r="O681" s="51"/>
      <c r="P681" s="51"/>
      <c r="Q681" s="51"/>
      <c r="R681" s="51" t="str">
        <f t="shared" si="130"/>
        <v/>
      </c>
      <c r="S681" s="52" t="str">
        <f t="shared" si="131"/>
        <v/>
      </c>
      <c r="U681" s="50"/>
      <c r="V681" s="51"/>
      <c r="W681" s="51"/>
      <c r="X681" s="51"/>
      <c r="Y681" s="51"/>
      <c r="Z681" s="51" t="str">
        <f t="shared" si="132"/>
        <v/>
      </c>
      <c r="AA681" s="52" t="str">
        <f t="shared" si="133"/>
        <v/>
      </c>
      <c r="AC681" s="56"/>
      <c r="AD681" s="57"/>
      <c r="AE681" s="57"/>
      <c r="AF681" s="57"/>
      <c r="AG681" s="57"/>
      <c r="AH681" s="57" t="str">
        <f t="shared" si="134"/>
        <v/>
      </c>
      <c r="AI681" s="58" t="str">
        <f t="shared" si="135"/>
        <v/>
      </c>
      <c r="AK681" s="50"/>
      <c r="AL681" s="51"/>
      <c r="AM681" s="51"/>
      <c r="AN681" s="51"/>
      <c r="AO681" s="51"/>
      <c r="AP681" s="51" t="str">
        <f t="shared" si="136"/>
        <v/>
      </c>
      <c r="AQ681" s="60" t="str">
        <f t="shared" si="137"/>
        <v/>
      </c>
      <c r="AR681" s="52" t="str">
        <f t="shared" si="138"/>
        <v/>
      </c>
      <c r="AT681" s="50"/>
      <c r="AU681" s="51"/>
      <c r="AV681" s="51"/>
      <c r="AW681" s="51"/>
      <c r="AX681" s="51"/>
      <c r="AY681" s="51" t="str">
        <f t="shared" si="139"/>
        <v/>
      </c>
      <c r="AZ681" s="52" t="str">
        <f t="shared" si="140"/>
        <v/>
      </c>
      <c r="BB681" s="64"/>
      <c r="BC681" s="65"/>
      <c r="BD681" s="65"/>
      <c r="BE681" s="65"/>
      <c r="BF681" s="65"/>
      <c r="BG681" s="65" t="str">
        <f t="shared" si="141"/>
        <v/>
      </c>
      <c r="BH681" s="66" t="str">
        <f t="shared" si="142"/>
        <v/>
      </c>
    </row>
    <row r="682" spans="2:60" ht="15.5" x14ac:dyDescent="0.35">
      <c r="B682" s="67"/>
      <c r="C682" s="89"/>
      <c r="D682" s="84"/>
      <c r="E682" s="84"/>
      <c r="F682" s="84"/>
      <c r="G682" s="89"/>
      <c r="H682" s="89"/>
      <c r="I682" s="89"/>
      <c r="J682" s="95"/>
      <c r="K682" s="90"/>
      <c r="M682" s="68"/>
      <c r="N682" s="69"/>
      <c r="O682" s="69"/>
      <c r="P682" s="69"/>
      <c r="Q682" s="69"/>
      <c r="R682" s="69" t="str">
        <f t="shared" si="130"/>
        <v/>
      </c>
      <c r="S682" s="70" t="str">
        <f t="shared" si="131"/>
        <v/>
      </c>
      <c r="U682" s="68"/>
      <c r="V682" s="69"/>
      <c r="W682" s="69"/>
      <c r="X682" s="69"/>
      <c r="Y682" s="69"/>
      <c r="Z682" s="69" t="str">
        <f t="shared" si="132"/>
        <v/>
      </c>
      <c r="AA682" s="70" t="str">
        <f t="shared" si="133"/>
        <v/>
      </c>
      <c r="AC682" s="71"/>
      <c r="AD682" s="72"/>
      <c r="AE682" s="72"/>
      <c r="AF682" s="72"/>
      <c r="AG682" s="72"/>
      <c r="AH682" s="72" t="str">
        <f t="shared" si="134"/>
        <v/>
      </c>
      <c r="AI682" s="73" t="str">
        <f t="shared" si="135"/>
        <v/>
      </c>
      <c r="AK682" s="68"/>
      <c r="AL682" s="69"/>
      <c r="AM682" s="69"/>
      <c r="AN682" s="69"/>
      <c r="AO682" s="69"/>
      <c r="AP682" s="69" t="str">
        <f t="shared" si="136"/>
        <v/>
      </c>
      <c r="AQ682" s="74" t="str">
        <f t="shared" si="137"/>
        <v/>
      </c>
      <c r="AR682" s="70" t="str">
        <f t="shared" si="138"/>
        <v/>
      </c>
      <c r="AT682" s="68"/>
      <c r="AU682" s="69"/>
      <c r="AV682" s="69"/>
      <c r="AW682" s="69"/>
      <c r="AX682" s="69"/>
      <c r="AY682" s="69" t="str">
        <f t="shared" si="139"/>
        <v/>
      </c>
      <c r="AZ682" s="70" t="str">
        <f t="shared" si="140"/>
        <v/>
      </c>
      <c r="BB682" s="75"/>
      <c r="BC682" s="76"/>
      <c r="BD682" s="76"/>
      <c r="BE682" s="76"/>
      <c r="BF682" s="76"/>
      <c r="BG682" s="76" t="str">
        <f t="shared" si="141"/>
        <v/>
      </c>
      <c r="BH682" s="77" t="str">
        <f t="shared" si="142"/>
        <v/>
      </c>
    </row>
    <row r="683" spans="2:60" ht="15.5" x14ac:dyDescent="0.35">
      <c r="B683" s="46"/>
      <c r="C683" s="91"/>
      <c r="D683" s="85"/>
      <c r="E683" s="85"/>
      <c r="F683" s="85"/>
      <c r="G683" s="91"/>
      <c r="H683" s="91"/>
      <c r="I683" s="91"/>
      <c r="J683" s="96"/>
      <c r="K683" s="92"/>
      <c r="M683" s="50"/>
      <c r="N683" s="51"/>
      <c r="O683" s="51"/>
      <c r="P683" s="51"/>
      <c r="Q683" s="51"/>
      <c r="R683" s="51" t="str">
        <f t="shared" si="130"/>
        <v/>
      </c>
      <c r="S683" s="52" t="str">
        <f t="shared" si="131"/>
        <v/>
      </c>
      <c r="U683" s="50"/>
      <c r="V683" s="51"/>
      <c r="W683" s="51"/>
      <c r="X683" s="51"/>
      <c r="Y683" s="51"/>
      <c r="Z683" s="51" t="str">
        <f t="shared" si="132"/>
        <v/>
      </c>
      <c r="AA683" s="52" t="str">
        <f t="shared" si="133"/>
        <v/>
      </c>
      <c r="AC683" s="56"/>
      <c r="AD683" s="57"/>
      <c r="AE683" s="57"/>
      <c r="AF683" s="57"/>
      <c r="AG683" s="57"/>
      <c r="AH683" s="57" t="str">
        <f t="shared" si="134"/>
        <v/>
      </c>
      <c r="AI683" s="58" t="str">
        <f t="shared" si="135"/>
        <v/>
      </c>
      <c r="AK683" s="50"/>
      <c r="AL683" s="51"/>
      <c r="AM683" s="51"/>
      <c r="AN683" s="51"/>
      <c r="AO683" s="51"/>
      <c r="AP683" s="51" t="str">
        <f t="shared" si="136"/>
        <v/>
      </c>
      <c r="AQ683" s="60" t="str">
        <f t="shared" si="137"/>
        <v/>
      </c>
      <c r="AR683" s="52" t="str">
        <f t="shared" si="138"/>
        <v/>
      </c>
      <c r="AT683" s="50"/>
      <c r="AU683" s="51"/>
      <c r="AV683" s="51"/>
      <c r="AW683" s="51"/>
      <c r="AX683" s="51"/>
      <c r="AY683" s="51" t="str">
        <f t="shared" si="139"/>
        <v/>
      </c>
      <c r="AZ683" s="52" t="str">
        <f t="shared" si="140"/>
        <v/>
      </c>
      <c r="BB683" s="64"/>
      <c r="BC683" s="65"/>
      <c r="BD683" s="65"/>
      <c r="BE683" s="65"/>
      <c r="BF683" s="65"/>
      <c r="BG683" s="65" t="str">
        <f t="shared" si="141"/>
        <v/>
      </c>
      <c r="BH683" s="66" t="str">
        <f t="shared" si="142"/>
        <v/>
      </c>
    </row>
    <row r="684" spans="2:60" ht="15.5" x14ac:dyDescent="0.35">
      <c r="B684" s="67"/>
      <c r="C684" s="89"/>
      <c r="D684" s="84"/>
      <c r="E684" s="84"/>
      <c r="F684" s="84"/>
      <c r="G684" s="89"/>
      <c r="H684" s="89"/>
      <c r="I684" s="89"/>
      <c r="J684" s="95"/>
      <c r="K684" s="90"/>
      <c r="M684" s="68"/>
      <c r="N684" s="69"/>
      <c r="O684" s="69"/>
      <c r="P684" s="69"/>
      <c r="Q684" s="69"/>
      <c r="R684" s="69" t="str">
        <f t="shared" si="130"/>
        <v/>
      </c>
      <c r="S684" s="70" t="str">
        <f t="shared" si="131"/>
        <v/>
      </c>
      <c r="U684" s="68"/>
      <c r="V684" s="69"/>
      <c r="W684" s="69"/>
      <c r="X684" s="69"/>
      <c r="Y684" s="69"/>
      <c r="Z684" s="69" t="str">
        <f t="shared" si="132"/>
        <v/>
      </c>
      <c r="AA684" s="70" t="str">
        <f t="shared" si="133"/>
        <v/>
      </c>
      <c r="AC684" s="71"/>
      <c r="AD684" s="72"/>
      <c r="AE684" s="72"/>
      <c r="AF684" s="72"/>
      <c r="AG684" s="72"/>
      <c r="AH684" s="72" t="str">
        <f t="shared" si="134"/>
        <v/>
      </c>
      <c r="AI684" s="73" t="str">
        <f t="shared" si="135"/>
        <v/>
      </c>
      <c r="AK684" s="68"/>
      <c r="AL684" s="69"/>
      <c r="AM684" s="69"/>
      <c r="AN684" s="69"/>
      <c r="AO684" s="69"/>
      <c r="AP684" s="69" t="str">
        <f t="shared" si="136"/>
        <v/>
      </c>
      <c r="AQ684" s="74" t="str">
        <f t="shared" si="137"/>
        <v/>
      </c>
      <c r="AR684" s="70" t="str">
        <f t="shared" si="138"/>
        <v/>
      </c>
      <c r="AT684" s="68"/>
      <c r="AU684" s="69"/>
      <c r="AV684" s="69"/>
      <c r="AW684" s="69"/>
      <c r="AX684" s="69"/>
      <c r="AY684" s="69" t="str">
        <f t="shared" si="139"/>
        <v/>
      </c>
      <c r="AZ684" s="70" t="str">
        <f t="shared" si="140"/>
        <v/>
      </c>
      <c r="BB684" s="75"/>
      <c r="BC684" s="76"/>
      <c r="BD684" s="76"/>
      <c r="BE684" s="76"/>
      <c r="BF684" s="76"/>
      <c r="BG684" s="76" t="str">
        <f t="shared" si="141"/>
        <v/>
      </c>
      <c r="BH684" s="77" t="str">
        <f t="shared" si="142"/>
        <v/>
      </c>
    </row>
    <row r="685" spans="2:60" ht="15.5" x14ac:dyDescent="0.35">
      <c r="B685" s="46"/>
      <c r="C685" s="91"/>
      <c r="D685" s="85"/>
      <c r="E685" s="85"/>
      <c r="F685" s="85"/>
      <c r="G685" s="91"/>
      <c r="H685" s="91"/>
      <c r="I685" s="91"/>
      <c r="J685" s="96"/>
      <c r="K685" s="92"/>
      <c r="M685" s="50"/>
      <c r="N685" s="51"/>
      <c r="O685" s="51"/>
      <c r="P685" s="51"/>
      <c r="Q685" s="51"/>
      <c r="R685" s="51" t="str">
        <f t="shared" si="130"/>
        <v/>
      </c>
      <c r="S685" s="52" t="str">
        <f t="shared" si="131"/>
        <v/>
      </c>
      <c r="U685" s="50"/>
      <c r="V685" s="51"/>
      <c r="W685" s="51"/>
      <c r="X685" s="51"/>
      <c r="Y685" s="51"/>
      <c r="Z685" s="51" t="str">
        <f t="shared" si="132"/>
        <v/>
      </c>
      <c r="AA685" s="52" t="str">
        <f t="shared" si="133"/>
        <v/>
      </c>
      <c r="AC685" s="56"/>
      <c r="AD685" s="57"/>
      <c r="AE685" s="57"/>
      <c r="AF685" s="57"/>
      <c r="AG685" s="57"/>
      <c r="AH685" s="57" t="str">
        <f t="shared" si="134"/>
        <v/>
      </c>
      <c r="AI685" s="58" t="str">
        <f t="shared" si="135"/>
        <v/>
      </c>
      <c r="AK685" s="50"/>
      <c r="AL685" s="51"/>
      <c r="AM685" s="51"/>
      <c r="AN685" s="51"/>
      <c r="AO685" s="51"/>
      <c r="AP685" s="51" t="str">
        <f t="shared" si="136"/>
        <v/>
      </c>
      <c r="AQ685" s="60" t="str">
        <f t="shared" si="137"/>
        <v/>
      </c>
      <c r="AR685" s="52" t="str">
        <f t="shared" si="138"/>
        <v/>
      </c>
      <c r="AT685" s="50"/>
      <c r="AU685" s="51"/>
      <c r="AV685" s="51"/>
      <c r="AW685" s="51"/>
      <c r="AX685" s="51"/>
      <c r="AY685" s="51" t="str">
        <f t="shared" si="139"/>
        <v/>
      </c>
      <c r="AZ685" s="52" t="str">
        <f t="shared" si="140"/>
        <v/>
      </c>
      <c r="BB685" s="64"/>
      <c r="BC685" s="65"/>
      <c r="BD685" s="65"/>
      <c r="BE685" s="65"/>
      <c r="BF685" s="65"/>
      <c r="BG685" s="65" t="str">
        <f t="shared" si="141"/>
        <v/>
      </c>
      <c r="BH685" s="66" t="str">
        <f t="shared" si="142"/>
        <v/>
      </c>
    </row>
    <row r="686" spans="2:60" ht="15.5" x14ac:dyDescent="0.35">
      <c r="B686" s="67"/>
      <c r="C686" s="89"/>
      <c r="D686" s="84"/>
      <c r="E686" s="84"/>
      <c r="F686" s="84"/>
      <c r="G686" s="89"/>
      <c r="H686" s="89"/>
      <c r="I686" s="89"/>
      <c r="J686" s="95"/>
      <c r="K686" s="90"/>
      <c r="M686" s="68"/>
      <c r="N686" s="69"/>
      <c r="O686" s="69"/>
      <c r="P686" s="69"/>
      <c r="Q686" s="69"/>
      <c r="R686" s="69" t="str">
        <f t="shared" si="130"/>
        <v/>
      </c>
      <c r="S686" s="70" t="str">
        <f t="shared" si="131"/>
        <v/>
      </c>
      <c r="U686" s="68"/>
      <c r="V686" s="69"/>
      <c r="W686" s="69"/>
      <c r="X686" s="69"/>
      <c r="Y686" s="69"/>
      <c r="Z686" s="69" t="str">
        <f t="shared" si="132"/>
        <v/>
      </c>
      <c r="AA686" s="70" t="str">
        <f t="shared" si="133"/>
        <v/>
      </c>
      <c r="AC686" s="71"/>
      <c r="AD686" s="72"/>
      <c r="AE686" s="72"/>
      <c r="AF686" s="72"/>
      <c r="AG686" s="72"/>
      <c r="AH686" s="72" t="str">
        <f t="shared" si="134"/>
        <v/>
      </c>
      <c r="AI686" s="73" t="str">
        <f t="shared" si="135"/>
        <v/>
      </c>
      <c r="AK686" s="68"/>
      <c r="AL686" s="69"/>
      <c r="AM686" s="69"/>
      <c r="AN686" s="69"/>
      <c r="AO686" s="69"/>
      <c r="AP686" s="69" t="str">
        <f t="shared" si="136"/>
        <v/>
      </c>
      <c r="AQ686" s="74" t="str">
        <f t="shared" si="137"/>
        <v/>
      </c>
      <c r="AR686" s="70" t="str">
        <f t="shared" si="138"/>
        <v/>
      </c>
      <c r="AT686" s="68"/>
      <c r="AU686" s="69"/>
      <c r="AV686" s="69"/>
      <c r="AW686" s="69"/>
      <c r="AX686" s="69"/>
      <c r="AY686" s="69" t="str">
        <f t="shared" si="139"/>
        <v/>
      </c>
      <c r="AZ686" s="70" t="str">
        <f t="shared" si="140"/>
        <v/>
      </c>
      <c r="BB686" s="75"/>
      <c r="BC686" s="76"/>
      <c r="BD686" s="76"/>
      <c r="BE686" s="76"/>
      <c r="BF686" s="76"/>
      <c r="BG686" s="76" t="str">
        <f t="shared" si="141"/>
        <v/>
      </c>
      <c r="BH686" s="77" t="str">
        <f t="shared" si="142"/>
        <v/>
      </c>
    </row>
    <row r="687" spans="2:60" ht="15.5" x14ac:dyDescent="0.35">
      <c r="B687" s="46"/>
      <c r="C687" s="91"/>
      <c r="D687" s="85"/>
      <c r="E687" s="85"/>
      <c r="F687" s="85"/>
      <c r="G687" s="91"/>
      <c r="H687" s="91"/>
      <c r="I687" s="91"/>
      <c r="J687" s="96"/>
      <c r="K687" s="92"/>
      <c r="M687" s="50"/>
      <c r="N687" s="51"/>
      <c r="O687" s="51"/>
      <c r="P687" s="51"/>
      <c r="Q687" s="51"/>
      <c r="R687" s="51" t="str">
        <f t="shared" si="130"/>
        <v/>
      </c>
      <c r="S687" s="52" t="str">
        <f t="shared" si="131"/>
        <v/>
      </c>
      <c r="U687" s="50"/>
      <c r="V687" s="51"/>
      <c r="W687" s="51"/>
      <c r="X687" s="51"/>
      <c r="Y687" s="51"/>
      <c r="Z687" s="51" t="str">
        <f t="shared" si="132"/>
        <v/>
      </c>
      <c r="AA687" s="52" t="str">
        <f t="shared" si="133"/>
        <v/>
      </c>
      <c r="AC687" s="56"/>
      <c r="AD687" s="57"/>
      <c r="AE687" s="57"/>
      <c r="AF687" s="57"/>
      <c r="AG687" s="57"/>
      <c r="AH687" s="57" t="str">
        <f t="shared" si="134"/>
        <v/>
      </c>
      <c r="AI687" s="58" t="str">
        <f t="shared" si="135"/>
        <v/>
      </c>
      <c r="AK687" s="50"/>
      <c r="AL687" s="51"/>
      <c r="AM687" s="51"/>
      <c r="AN687" s="51"/>
      <c r="AO687" s="51"/>
      <c r="AP687" s="51" t="str">
        <f t="shared" si="136"/>
        <v/>
      </c>
      <c r="AQ687" s="60" t="str">
        <f t="shared" si="137"/>
        <v/>
      </c>
      <c r="AR687" s="52" t="str">
        <f t="shared" si="138"/>
        <v/>
      </c>
      <c r="AT687" s="50"/>
      <c r="AU687" s="51"/>
      <c r="AV687" s="51"/>
      <c r="AW687" s="51"/>
      <c r="AX687" s="51"/>
      <c r="AY687" s="51" t="str">
        <f t="shared" si="139"/>
        <v/>
      </c>
      <c r="AZ687" s="52" t="str">
        <f t="shared" si="140"/>
        <v/>
      </c>
      <c r="BB687" s="64"/>
      <c r="BC687" s="65"/>
      <c r="BD687" s="65"/>
      <c r="BE687" s="65"/>
      <c r="BF687" s="65"/>
      <c r="BG687" s="65" t="str">
        <f t="shared" si="141"/>
        <v/>
      </c>
      <c r="BH687" s="66" t="str">
        <f t="shared" si="142"/>
        <v/>
      </c>
    </row>
    <row r="688" spans="2:60" ht="15.5" x14ac:dyDescent="0.35">
      <c r="B688" s="67"/>
      <c r="C688" s="89"/>
      <c r="D688" s="84"/>
      <c r="E688" s="84"/>
      <c r="F688" s="84"/>
      <c r="G688" s="89"/>
      <c r="H688" s="89"/>
      <c r="I688" s="89"/>
      <c r="J688" s="95"/>
      <c r="K688" s="90"/>
      <c r="M688" s="68"/>
      <c r="N688" s="69"/>
      <c r="O688" s="69"/>
      <c r="P688" s="69"/>
      <c r="Q688" s="69"/>
      <c r="R688" s="69" t="str">
        <f t="shared" si="130"/>
        <v/>
      </c>
      <c r="S688" s="70" t="str">
        <f t="shared" si="131"/>
        <v/>
      </c>
      <c r="U688" s="68"/>
      <c r="V688" s="69"/>
      <c r="W688" s="69"/>
      <c r="X688" s="69"/>
      <c r="Y688" s="69"/>
      <c r="Z688" s="69" t="str">
        <f t="shared" si="132"/>
        <v/>
      </c>
      <c r="AA688" s="70" t="str">
        <f t="shared" si="133"/>
        <v/>
      </c>
      <c r="AC688" s="71"/>
      <c r="AD688" s="72"/>
      <c r="AE688" s="72"/>
      <c r="AF688" s="72"/>
      <c r="AG688" s="72"/>
      <c r="AH688" s="72" t="str">
        <f t="shared" si="134"/>
        <v/>
      </c>
      <c r="AI688" s="73" t="str">
        <f t="shared" si="135"/>
        <v/>
      </c>
      <c r="AK688" s="68"/>
      <c r="AL688" s="69"/>
      <c r="AM688" s="69"/>
      <c r="AN688" s="69"/>
      <c r="AO688" s="69"/>
      <c r="AP688" s="69" t="str">
        <f t="shared" si="136"/>
        <v/>
      </c>
      <c r="AQ688" s="74" t="str">
        <f t="shared" si="137"/>
        <v/>
      </c>
      <c r="AR688" s="70" t="str">
        <f t="shared" si="138"/>
        <v/>
      </c>
      <c r="AT688" s="68"/>
      <c r="AU688" s="69"/>
      <c r="AV688" s="69"/>
      <c r="AW688" s="69"/>
      <c r="AX688" s="69"/>
      <c r="AY688" s="69" t="str">
        <f t="shared" si="139"/>
        <v/>
      </c>
      <c r="AZ688" s="70" t="str">
        <f t="shared" si="140"/>
        <v/>
      </c>
      <c r="BB688" s="75"/>
      <c r="BC688" s="76"/>
      <c r="BD688" s="76"/>
      <c r="BE688" s="76"/>
      <c r="BF688" s="76"/>
      <c r="BG688" s="76" t="str">
        <f t="shared" si="141"/>
        <v/>
      </c>
      <c r="BH688" s="77" t="str">
        <f t="shared" si="142"/>
        <v/>
      </c>
    </row>
    <row r="689" spans="2:60" ht="15.5" x14ac:dyDescent="0.35">
      <c r="B689" s="46"/>
      <c r="C689" s="91"/>
      <c r="D689" s="85"/>
      <c r="E689" s="85"/>
      <c r="F689" s="85"/>
      <c r="G689" s="91"/>
      <c r="H689" s="91"/>
      <c r="I689" s="91"/>
      <c r="J689" s="96"/>
      <c r="K689" s="92"/>
      <c r="M689" s="50"/>
      <c r="N689" s="51"/>
      <c r="O689" s="51"/>
      <c r="P689" s="51"/>
      <c r="Q689" s="51"/>
      <c r="R689" s="51" t="str">
        <f t="shared" si="130"/>
        <v/>
      </c>
      <c r="S689" s="52" t="str">
        <f t="shared" si="131"/>
        <v/>
      </c>
      <c r="U689" s="50"/>
      <c r="V689" s="51"/>
      <c r="W689" s="51"/>
      <c r="X689" s="51"/>
      <c r="Y689" s="51"/>
      <c r="Z689" s="51" t="str">
        <f t="shared" si="132"/>
        <v/>
      </c>
      <c r="AA689" s="52" t="str">
        <f t="shared" si="133"/>
        <v/>
      </c>
      <c r="AC689" s="56"/>
      <c r="AD689" s="57"/>
      <c r="AE689" s="57"/>
      <c r="AF689" s="57"/>
      <c r="AG689" s="57"/>
      <c r="AH689" s="57" t="str">
        <f t="shared" si="134"/>
        <v/>
      </c>
      <c r="AI689" s="58" t="str">
        <f t="shared" si="135"/>
        <v/>
      </c>
      <c r="AK689" s="50"/>
      <c r="AL689" s="51"/>
      <c r="AM689" s="51"/>
      <c r="AN689" s="51"/>
      <c r="AO689" s="51"/>
      <c r="AP689" s="51" t="str">
        <f t="shared" si="136"/>
        <v/>
      </c>
      <c r="AQ689" s="60" t="str">
        <f t="shared" si="137"/>
        <v/>
      </c>
      <c r="AR689" s="52" t="str">
        <f t="shared" si="138"/>
        <v/>
      </c>
      <c r="AT689" s="50"/>
      <c r="AU689" s="51"/>
      <c r="AV689" s="51"/>
      <c r="AW689" s="51"/>
      <c r="AX689" s="51"/>
      <c r="AY689" s="51" t="str">
        <f t="shared" si="139"/>
        <v/>
      </c>
      <c r="AZ689" s="52" t="str">
        <f t="shared" si="140"/>
        <v/>
      </c>
      <c r="BB689" s="64"/>
      <c r="BC689" s="65"/>
      <c r="BD689" s="65"/>
      <c r="BE689" s="65"/>
      <c r="BF689" s="65"/>
      <c r="BG689" s="65" t="str">
        <f t="shared" si="141"/>
        <v/>
      </c>
      <c r="BH689" s="66" t="str">
        <f t="shared" si="142"/>
        <v/>
      </c>
    </row>
    <row r="690" spans="2:60" ht="15.5" x14ac:dyDescent="0.35">
      <c r="B690" s="67"/>
      <c r="C690" s="89"/>
      <c r="D690" s="84"/>
      <c r="E690" s="84"/>
      <c r="F690" s="84"/>
      <c r="G690" s="89"/>
      <c r="H690" s="89"/>
      <c r="I690" s="89"/>
      <c r="J690" s="95"/>
      <c r="K690" s="90"/>
      <c r="M690" s="68"/>
      <c r="N690" s="69"/>
      <c r="O690" s="69"/>
      <c r="P690" s="69"/>
      <c r="Q690" s="69"/>
      <c r="R690" s="69" t="str">
        <f t="shared" si="130"/>
        <v/>
      </c>
      <c r="S690" s="70" t="str">
        <f t="shared" si="131"/>
        <v/>
      </c>
      <c r="U690" s="68"/>
      <c r="V690" s="69"/>
      <c r="W690" s="69"/>
      <c r="X690" s="69"/>
      <c r="Y690" s="69"/>
      <c r="Z690" s="69" t="str">
        <f t="shared" si="132"/>
        <v/>
      </c>
      <c r="AA690" s="70" t="str">
        <f t="shared" si="133"/>
        <v/>
      </c>
      <c r="AC690" s="71"/>
      <c r="AD690" s="72"/>
      <c r="AE690" s="72"/>
      <c r="AF690" s="72"/>
      <c r="AG690" s="72"/>
      <c r="AH690" s="72" t="str">
        <f t="shared" si="134"/>
        <v/>
      </c>
      <c r="AI690" s="73" t="str">
        <f t="shared" si="135"/>
        <v/>
      </c>
      <c r="AK690" s="68"/>
      <c r="AL690" s="69"/>
      <c r="AM690" s="69"/>
      <c r="AN690" s="69"/>
      <c r="AO690" s="69"/>
      <c r="AP690" s="69" t="str">
        <f t="shared" si="136"/>
        <v/>
      </c>
      <c r="AQ690" s="74" t="str">
        <f t="shared" si="137"/>
        <v/>
      </c>
      <c r="AR690" s="70" t="str">
        <f t="shared" si="138"/>
        <v/>
      </c>
      <c r="AT690" s="68"/>
      <c r="AU690" s="69"/>
      <c r="AV690" s="69"/>
      <c r="AW690" s="69"/>
      <c r="AX690" s="69"/>
      <c r="AY690" s="69" t="str">
        <f t="shared" si="139"/>
        <v/>
      </c>
      <c r="AZ690" s="70" t="str">
        <f t="shared" si="140"/>
        <v/>
      </c>
      <c r="BB690" s="75"/>
      <c r="BC690" s="76"/>
      <c r="BD690" s="76"/>
      <c r="BE690" s="76"/>
      <c r="BF690" s="76"/>
      <c r="BG690" s="76" t="str">
        <f t="shared" si="141"/>
        <v/>
      </c>
      <c r="BH690" s="77" t="str">
        <f t="shared" si="142"/>
        <v/>
      </c>
    </row>
    <row r="691" spans="2:60" ht="15.5" x14ac:dyDescent="0.35">
      <c r="B691" s="46"/>
      <c r="C691" s="91"/>
      <c r="D691" s="85"/>
      <c r="E691" s="85"/>
      <c r="F691" s="85"/>
      <c r="G691" s="91"/>
      <c r="H691" s="91"/>
      <c r="I691" s="91"/>
      <c r="J691" s="96"/>
      <c r="K691" s="92"/>
      <c r="M691" s="50"/>
      <c r="N691" s="51"/>
      <c r="O691" s="51"/>
      <c r="P691" s="51"/>
      <c r="Q691" s="51"/>
      <c r="R691" s="51" t="str">
        <f t="shared" si="130"/>
        <v/>
      </c>
      <c r="S691" s="52" t="str">
        <f t="shared" si="131"/>
        <v/>
      </c>
      <c r="U691" s="50"/>
      <c r="V691" s="51"/>
      <c r="W691" s="51"/>
      <c r="X691" s="51"/>
      <c r="Y691" s="51"/>
      <c r="Z691" s="51" t="str">
        <f t="shared" si="132"/>
        <v/>
      </c>
      <c r="AA691" s="52" t="str">
        <f t="shared" si="133"/>
        <v/>
      </c>
      <c r="AC691" s="56"/>
      <c r="AD691" s="57"/>
      <c r="AE691" s="57"/>
      <c r="AF691" s="57"/>
      <c r="AG691" s="57"/>
      <c r="AH691" s="57" t="str">
        <f t="shared" si="134"/>
        <v/>
      </c>
      <c r="AI691" s="58" t="str">
        <f t="shared" si="135"/>
        <v/>
      </c>
      <c r="AK691" s="50"/>
      <c r="AL691" s="51"/>
      <c r="AM691" s="51"/>
      <c r="AN691" s="51"/>
      <c r="AO691" s="51"/>
      <c r="AP691" s="51" t="str">
        <f t="shared" si="136"/>
        <v/>
      </c>
      <c r="AQ691" s="60" t="str">
        <f t="shared" si="137"/>
        <v/>
      </c>
      <c r="AR691" s="52" t="str">
        <f t="shared" si="138"/>
        <v/>
      </c>
      <c r="AT691" s="50"/>
      <c r="AU691" s="51"/>
      <c r="AV691" s="51"/>
      <c r="AW691" s="51"/>
      <c r="AX691" s="51"/>
      <c r="AY691" s="51" t="str">
        <f t="shared" si="139"/>
        <v/>
      </c>
      <c r="AZ691" s="52" t="str">
        <f t="shared" si="140"/>
        <v/>
      </c>
      <c r="BB691" s="64"/>
      <c r="BC691" s="65"/>
      <c r="BD691" s="65"/>
      <c r="BE691" s="65"/>
      <c r="BF691" s="65"/>
      <c r="BG691" s="65" t="str">
        <f t="shared" si="141"/>
        <v/>
      </c>
      <c r="BH691" s="66" t="str">
        <f t="shared" si="142"/>
        <v/>
      </c>
    </row>
    <row r="692" spans="2:60" ht="15.5" x14ac:dyDescent="0.35">
      <c r="B692" s="67"/>
      <c r="C692" s="89"/>
      <c r="D692" s="84"/>
      <c r="E692" s="84"/>
      <c r="F692" s="84"/>
      <c r="G692" s="89"/>
      <c r="H692" s="89"/>
      <c r="I692" s="89"/>
      <c r="J692" s="95"/>
      <c r="K692" s="90"/>
      <c r="M692" s="68"/>
      <c r="N692" s="69"/>
      <c r="O692" s="69"/>
      <c r="P692" s="69"/>
      <c r="Q692" s="69"/>
      <c r="R692" s="69" t="str">
        <f t="shared" si="130"/>
        <v/>
      </c>
      <c r="S692" s="70" t="str">
        <f t="shared" si="131"/>
        <v/>
      </c>
      <c r="U692" s="68"/>
      <c r="V692" s="69"/>
      <c r="W692" s="69"/>
      <c r="X692" s="69"/>
      <c r="Y692" s="69"/>
      <c r="Z692" s="69" t="str">
        <f t="shared" si="132"/>
        <v/>
      </c>
      <c r="AA692" s="70" t="str">
        <f t="shared" si="133"/>
        <v/>
      </c>
      <c r="AC692" s="71"/>
      <c r="AD692" s="72"/>
      <c r="AE692" s="72"/>
      <c r="AF692" s="72"/>
      <c r="AG692" s="72"/>
      <c r="AH692" s="72" t="str">
        <f t="shared" si="134"/>
        <v/>
      </c>
      <c r="AI692" s="73" t="str">
        <f t="shared" si="135"/>
        <v/>
      </c>
      <c r="AK692" s="68"/>
      <c r="AL692" s="69"/>
      <c r="AM692" s="69"/>
      <c r="AN692" s="69"/>
      <c r="AO692" s="69"/>
      <c r="AP692" s="69" t="str">
        <f t="shared" si="136"/>
        <v/>
      </c>
      <c r="AQ692" s="74" t="str">
        <f t="shared" si="137"/>
        <v/>
      </c>
      <c r="AR692" s="70" t="str">
        <f t="shared" si="138"/>
        <v/>
      </c>
      <c r="AT692" s="68"/>
      <c r="AU692" s="69"/>
      <c r="AV692" s="69"/>
      <c r="AW692" s="69"/>
      <c r="AX692" s="69"/>
      <c r="AY692" s="69" t="str">
        <f t="shared" si="139"/>
        <v/>
      </c>
      <c r="AZ692" s="70" t="str">
        <f t="shared" si="140"/>
        <v/>
      </c>
      <c r="BB692" s="75"/>
      <c r="BC692" s="76"/>
      <c r="BD692" s="76"/>
      <c r="BE692" s="76"/>
      <c r="BF692" s="76"/>
      <c r="BG692" s="76" t="str">
        <f t="shared" si="141"/>
        <v/>
      </c>
      <c r="BH692" s="77" t="str">
        <f t="shared" si="142"/>
        <v/>
      </c>
    </row>
    <row r="693" spans="2:60" ht="15.5" x14ac:dyDescent="0.35">
      <c r="B693" s="46"/>
      <c r="C693" s="91"/>
      <c r="D693" s="85"/>
      <c r="E693" s="85"/>
      <c r="F693" s="85"/>
      <c r="G693" s="91"/>
      <c r="H693" s="91"/>
      <c r="I693" s="91"/>
      <c r="J693" s="96"/>
      <c r="K693" s="92"/>
      <c r="M693" s="50"/>
      <c r="N693" s="51"/>
      <c r="O693" s="51"/>
      <c r="P693" s="51"/>
      <c r="Q693" s="51"/>
      <c r="R693" s="51" t="str">
        <f t="shared" si="130"/>
        <v/>
      </c>
      <c r="S693" s="52" t="str">
        <f t="shared" si="131"/>
        <v/>
      </c>
      <c r="U693" s="50"/>
      <c r="V693" s="51"/>
      <c r="W693" s="51"/>
      <c r="X693" s="51"/>
      <c r="Y693" s="51"/>
      <c r="Z693" s="51" t="str">
        <f t="shared" si="132"/>
        <v/>
      </c>
      <c r="AA693" s="52" t="str">
        <f t="shared" si="133"/>
        <v/>
      </c>
      <c r="AC693" s="56"/>
      <c r="AD693" s="57"/>
      <c r="AE693" s="57"/>
      <c r="AF693" s="57"/>
      <c r="AG693" s="57"/>
      <c r="AH693" s="57" t="str">
        <f t="shared" si="134"/>
        <v/>
      </c>
      <c r="AI693" s="58" t="str">
        <f t="shared" si="135"/>
        <v/>
      </c>
      <c r="AK693" s="50"/>
      <c r="AL693" s="51"/>
      <c r="AM693" s="51"/>
      <c r="AN693" s="51"/>
      <c r="AO693" s="51"/>
      <c r="AP693" s="51" t="str">
        <f t="shared" si="136"/>
        <v/>
      </c>
      <c r="AQ693" s="60" t="str">
        <f t="shared" si="137"/>
        <v/>
      </c>
      <c r="AR693" s="52" t="str">
        <f t="shared" si="138"/>
        <v/>
      </c>
      <c r="AT693" s="50"/>
      <c r="AU693" s="51"/>
      <c r="AV693" s="51"/>
      <c r="AW693" s="51"/>
      <c r="AX693" s="51"/>
      <c r="AY693" s="51" t="str">
        <f t="shared" si="139"/>
        <v/>
      </c>
      <c r="AZ693" s="52" t="str">
        <f t="shared" si="140"/>
        <v/>
      </c>
      <c r="BB693" s="64"/>
      <c r="BC693" s="65"/>
      <c r="BD693" s="65"/>
      <c r="BE693" s="65"/>
      <c r="BF693" s="65"/>
      <c r="BG693" s="65" t="str">
        <f t="shared" si="141"/>
        <v/>
      </c>
      <c r="BH693" s="66" t="str">
        <f t="shared" si="142"/>
        <v/>
      </c>
    </row>
    <row r="694" spans="2:60" ht="15.5" x14ac:dyDescent="0.35">
      <c r="B694" s="67"/>
      <c r="C694" s="89"/>
      <c r="D694" s="84"/>
      <c r="E694" s="84"/>
      <c r="F694" s="84"/>
      <c r="G694" s="89"/>
      <c r="H694" s="89"/>
      <c r="I694" s="89"/>
      <c r="J694" s="95"/>
      <c r="K694" s="90"/>
      <c r="M694" s="68"/>
      <c r="N694" s="69"/>
      <c r="O694" s="69"/>
      <c r="P694" s="69"/>
      <c r="Q694" s="69"/>
      <c r="R694" s="69" t="str">
        <f t="shared" si="130"/>
        <v/>
      </c>
      <c r="S694" s="70" t="str">
        <f t="shared" si="131"/>
        <v/>
      </c>
      <c r="U694" s="68"/>
      <c r="V694" s="69"/>
      <c r="W694" s="69"/>
      <c r="X694" s="69"/>
      <c r="Y694" s="69"/>
      <c r="Z694" s="69" t="str">
        <f t="shared" si="132"/>
        <v/>
      </c>
      <c r="AA694" s="70" t="str">
        <f t="shared" si="133"/>
        <v/>
      </c>
      <c r="AC694" s="71"/>
      <c r="AD694" s="72"/>
      <c r="AE694" s="72"/>
      <c r="AF694" s="72"/>
      <c r="AG694" s="72"/>
      <c r="AH694" s="72" t="str">
        <f t="shared" si="134"/>
        <v/>
      </c>
      <c r="AI694" s="73" t="str">
        <f t="shared" si="135"/>
        <v/>
      </c>
      <c r="AK694" s="68"/>
      <c r="AL694" s="69"/>
      <c r="AM694" s="69"/>
      <c r="AN694" s="69"/>
      <c r="AO694" s="69"/>
      <c r="AP694" s="69" t="str">
        <f t="shared" si="136"/>
        <v/>
      </c>
      <c r="AQ694" s="74" t="str">
        <f t="shared" si="137"/>
        <v/>
      </c>
      <c r="AR694" s="70" t="str">
        <f t="shared" si="138"/>
        <v/>
      </c>
      <c r="AT694" s="68"/>
      <c r="AU694" s="69"/>
      <c r="AV694" s="69"/>
      <c r="AW694" s="69"/>
      <c r="AX694" s="69"/>
      <c r="AY694" s="69" t="str">
        <f t="shared" si="139"/>
        <v/>
      </c>
      <c r="AZ694" s="70" t="str">
        <f t="shared" si="140"/>
        <v/>
      </c>
      <c r="BB694" s="75"/>
      <c r="BC694" s="76"/>
      <c r="BD694" s="76"/>
      <c r="BE694" s="76"/>
      <c r="BF694" s="76"/>
      <c r="BG694" s="76" t="str">
        <f t="shared" si="141"/>
        <v/>
      </c>
      <c r="BH694" s="77" t="str">
        <f t="shared" si="142"/>
        <v/>
      </c>
    </row>
    <row r="695" spans="2:60" ht="15.5" x14ac:dyDescent="0.35">
      <c r="B695" s="46"/>
      <c r="C695" s="91"/>
      <c r="D695" s="85"/>
      <c r="E695" s="85"/>
      <c r="F695" s="85"/>
      <c r="G695" s="91"/>
      <c r="H695" s="91"/>
      <c r="I695" s="91"/>
      <c r="J695" s="96"/>
      <c r="K695" s="92"/>
      <c r="M695" s="50"/>
      <c r="N695" s="51"/>
      <c r="O695" s="51"/>
      <c r="P695" s="51"/>
      <c r="Q695" s="51"/>
      <c r="R695" s="51" t="str">
        <f t="shared" si="130"/>
        <v/>
      </c>
      <c r="S695" s="52" t="str">
        <f t="shared" si="131"/>
        <v/>
      </c>
      <c r="U695" s="50"/>
      <c r="V695" s="51"/>
      <c r="W695" s="51"/>
      <c r="X695" s="51"/>
      <c r="Y695" s="51"/>
      <c r="Z695" s="51" t="str">
        <f t="shared" si="132"/>
        <v/>
      </c>
      <c r="AA695" s="52" t="str">
        <f t="shared" si="133"/>
        <v/>
      </c>
      <c r="AC695" s="56"/>
      <c r="AD695" s="57"/>
      <c r="AE695" s="57"/>
      <c r="AF695" s="57"/>
      <c r="AG695" s="57"/>
      <c r="AH695" s="57" t="str">
        <f t="shared" si="134"/>
        <v/>
      </c>
      <c r="AI695" s="58" t="str">
        <f t="shared" si="135"/>
        <v/>
      </c>
      <c r="AK695" s="50"/>
      <c r="AL695" s="51"/>
      <c r="AM695" s="51"/>
      <c r="AN695" s="51"/>
      <c r="AO695" s="51"/>
      <c r="AP695" s="51" t="str">
        <f t="shared" si="136"/>
        <v/>
      </c>
      <c r="AQ695" s="60" t="str">
        <f t="shared" si="137"/>
        <v/>
      </c>
      <c r="AR695" s="52" t="str">
        <f t="shared" si="138"/>
        <v/>
      </c>
      <c r="AT695" s="50"/>
      <c r="AU695" s="51"/>
      <c r="AV695" s="51"/>
      <c r="AW695" s="51"/>
      <c r="AX695" s="51"/>
      <c r="AY695" s="51" t="str">
        <f t="shared" si="139"/>
        <v/>
      </c>
      <c r="AZ695" s="52" t="str">
        <f t="shared" si="140"/>
        <v/>
      </c>
      <c r="BB695" s="64"/>
      <c r="BC695" s="65"/>
      <c r="BD695" s="65"/>
      <c r="BE695" s="65"/>
      <c r="BF695" s="65"/>
      <c r="BG695" s="65" t="str">
        <f t="shared" si="141"/>
        <v/>
      </c>
      <c r="BH695" s="66" t="str">
        <f t="shared" si="142"/>
        <v/>
      </c>
    </row>
    <row r="696" spans="2:60" ht="15.5" x14ac:dyDescent="0.35">
      <c r="B696" s="67"/>
      <c r="C696" s="89"/>
      <c r="D696" s="84"/>
      <c r="E696" s="84"/>
      <c r="F696" s="84"/>
      <c r="G696" s="89"/>
      <c r="H696" s="89"/>
      <c r="I696" s="89"/>
      <c r="J696" s="95"/>
      <c r="K696" s="90"/>
      <c r="M696" s="68"/>
      <c r="N696" s="69"/>
      <c r="O696" s="69"/>
      <c r="P696" s="69"/>
      <c r="Q696" s="69"/>
      <c r="R696" s="69" t="str">
        <f t="shared" si="130"/>
        <v/>
      </c>
      <c r="S696" s="70" t="str">
        <f t="shared" si="131"/>
        <v/>
      </c>
      <c r="U696" s="68"/>
      <c r="V696" s="69"/>
      <c r="W696" s="69"/>
      <c r="X696" s="69"/>
      <c r="Y696" s="69"/>
      <c r="Z696" s="69" t="str">
        <f t="shared" si="132"/>
        <v/>
      </c>
      <c r="AA696" s="70" t="str">
        <f t="shared" si="133"/>
        <v/>
      </c>
      <c r="AC696" s="71"/>
      <c r="AD696" s="72"/>
      <c r="AE696" s="72"/>
      <c r="AF696" s="72"/>
      <c r="AG696" s="72"/>
      <c r="AH696" s="72" t="str">
        <f t="shared" si="134"/>
        <v/>
      </c>
      <c r="AI696" s="73" t="str">
        <f t="shared" si="135"/>
        <v/>
      </c>
      <c r="AK696" s="68"/>
      <c r="AL696" s="69"/>
      <c r="AM696" s="69"/>
      <c r="AN696" s="69"/>
      <c r="AO696" s="69"/>
      <c r="AP696" s="69" t="str">
        <f t="shared" si="136"/>
        <v/>
      </c>
      <c r="AQ696" s="74" t="str">
        <f t="shared" si="137"/>
        <v/>
      </c>
      <c r="AR696" s="70" t="str">
        <f t="shared" si="138"/>
        <v/>
      </c>
      <c r="AT696" s="68"/>
      <c r="AU696" s="69"/>
      <c r="AV696" s="69"/>
      <c r="AW696" s="69"/>
      <c r="AX696" s="69"/>
      <c r="AY696" s="69" t="str">
        <f t="shared" si="139"/>
        <v/>
      </c>
      <c r="AZ696" s="70" t="str">
        <f t="shared" si="140"/>
        <v/>
      </c>
      <c r="BB696" s="75"/>
      <c r="BC696" s="76"/>
      <c r="BD696" s="76"/>
      <c r="BE696" s="76"/>
      <c r="BF696" s="76"/>
      <c r="BG696" s="76" t="str">
        <f t="shared" si="141"/>
        <v/>
      </c>
      <c r="BH696" s="77" t="str">
        <f t="shared" si="142"/>
        <v/>
      </c>
    </row>
    <row r="697" spans="2:60" ht="15.5" x14ac:dyDescent="0.35">
      <c r="B697" s="46"/>
      <c r="C697" s="91"/>
      <c r="D697" s="85"/>
      <c r="E697" s="85"/>
      <c r="F697" s="85"/>
      <c r="G697" s="91"/>
      <c r="H697" s="91"/>
      <c r="I697" s="91"/>
      <c r="J697" s="96"/>
      <c r="K697" s="92"/>
      <c r="M697" s="50"/>
      <c r="N697" s="51"/>
      <c r="O697" s="51"/>
      <c r="P697" s="51"/>
      <c r="Q697" s="51"/>
      <c r="R697" s="51" t="str">
        <f t="shared" si="130"/>
        <v/>
      </c>
      <c r="S697" s="52" t="str">
        <f t="shared" si="131"/>
        <v/>
      </c>
      <c r="U697" s="50"/>
      <c r="V697" s="51"/>
      <c r="W697" s="51"/>
      <c r="X697" s="51"/>
      <c r="Y697" s="51"/>
      <c r="Z697" s="51" t="str">
        <f t="shared" si="132"/>
        <v/>
      </c>
      <c r="AA697" s="52" t="str">
        <f t="shared" si="133"/>
        <v/>
      </c>
      <c r="AC697" s="56"/>
      <c r="AD697" s="57"/>
      <c r="AE697" s="57"/>
      <c r="AF697" s="57"/>
      <c r="AG697" s="57"/>
      <c r="AH697" s="57" t="str">
        <f t="shared" si="134"/>
        <v/>
      </c>
      <c r="AI697" s="58" t="str">
        <f t="shared" si="135"/>
        <v/>
      </c>
      <c r="AK697" s="50"/>
      <c r="AL697" s="51"/>
      <c r="AM697" s="51"/>
      <c r="AN697" s="51"/>
      <c r="AO697" s="51"/>
      <c r="AP697" s="51" t="str">
        <f t="shared" si="136"/>
        <v/>
      </c>
      <c r="AQ697" s="60" t="str">
        <f t="shared" si="137"/>
        <v/>
      </c>
      <c r="AR697" s="52" t="str">
        <f t="shared" si="138"/>
        <v/>
      </c>
      <c r="AT697" s="50"/>
      <c r="AU697" s="51"/>
      <c r="AV697" s="51"/>
      <c r="AW697" s="51"/>
      <c r="AX697" s="51"/>
      <c r="AY697" s="51" t="str">
        <f t="shared" si="139"/>
        <v/>
      </c>
      <c r="AZ697" s="52" t="str">
        <f t="shared" si="140"/>
        <v/>
      </c>
      <c r="BB697" s="64"/>
      <c r="BC697" s="65"/>
      <c r="BD697" s="65"/>
      <c r="BE697" s="65"/>
      <c r="BF697" s="65"/>
      <c r="BG697" s="65" t="str">
        <f t="shared" si="141"/>
        <v/>
      </c>
      <c r="BH697" s="66" t="str">
        <f t="shared" si="142"/>
        <v/>
      </c>
    </row>
    <row r="698" spans="2:60" ht="15.5" x14ac:dyDescent="0.35">
      <c r="B698" s="67"/>
      <c r="C698" s="89"/>
      <c r="D698" s="84"/>
      <c r="E698" s="84"/>
      <c r="F698" s="84"/>
      <c r="G698" s="89"/>
      <c r="H698" s="89"/>
      <c r="I698" s="89"/>
      <c r="J698" s="95"/>
      <c r="K698" s="90"/>
      <c r="M698" s="68"/>
      <c r="N698" s="69"/>
      <c r="O698" s="69"/>
      <c r="P698" s="69"/>
      <c r="Q698" s="69"/>
      <c r="R698" s="69" t="str">
        <f t="shared" si="130"/>
        <v/>
      </c>
      <c r="S698" s="70" t="str">
        <f t="shared" si="131"/>
        <v/>
      </c>
      <c r="U698" s="68"/>
      <c r="V698" s="69"/>
      <c r="W698" s="69"/>
      <c r="X698" s="69"/>
      <c r="Y698" s="69"/>
      <c r="Z698" s="69" t="str">
        <f t="shared" si="132"/>
        <v/>
      </c>
      <c r="AA698" s="70" t="str">
        <f t="shared" si="133"/>
        <v/>
      </c>
      <c r="AC698" s="71"/>
      <c r="AD698" s="72"/>
      <c r="AE698" s="72"/>
      <c r="AF698" s="72"/>
      <c r="AG698" s="72"/>
      <c r="AH698" s="72" t="str">
        <f t="shared" si="134"/>
        <v/>
      </c>
      <c r="AI698" s="73" t="str">
        <f t="shared" si="135"/>
        <v/>
      </c>
      <c r="AK698" s="68"/>
      <c r="AL698" s="69"/>
      <c r="AM698" s="69"/>
      <c r="AN698" s="69"/>
      <c r="AO698" s="69"/>
      <c r="AP698" s="69" t="str">
        <f t="shared" si="136"/>
        <v/>
      </c>
      <c r="AQ698" s="74" t="str">
        <f t="shared" si="137"/>
        <v/>
      </c>
      <c r="AR698" s="70" t="str">
        <f t="shared" si="138"/>
        <v/>
      </c>
      <c r="AT698" s="68"/>
      <c r="AU698" s="69"/>
      <c r="AV698" s="69"/>
      <c r="AW698" s="69"/>
      <c r="AX698" s="69"/>
      <c r="AY698" s="69" t="str">
        <f t="shared" si="139"/>
        <v/>
      </c>
      <c r="AZ698" s="70" t="str">
        <f t="shared" si="140"/>
        <v/>
      </c>
      <c r="BB698" s="75"/>
      <c r="BC698" s="76"/>
      <c r="BD698" s="76"/>
      <c r="BE698" s="76"/>
      <c r="BF698" s="76"/>
      <c r="BG698" s="76" t="str">
        <f t="shared" si="141"/>
        <v/>
      </c>
      <c r="BH698" s="77" t="str">
        <f t="shared" si="142"/>
        <v/>
      </c>
    </row>
    <row r="699" spans="2:60" ht="15.5" x14ac:dyDescent="0.35">
      <c r="B699" s="46"/>
      <c r="C699" s="91"/>
      <c r="D699" s="85"/>
      <c r="E699" s="85"/>
      <c r="F699" s="85"/>
      <c r="G699" s="91"/>
      <c r="H699" s="91"/>
      <c r="I699" s="91"/>
      <c r="J699" s="96"/>
      <c r="K699" s="92"/>
      <c r="M699" s="50"/>
      <c r="N699" s="51"/>
      <c r="O699" s="51"/>
      <c r="P699" s="51"/>
      <c r="Q699" s="51"/>
      <c r="R699" s="51" t="str">
        <f t="shared" si="130"/>
        <v/>
      </c>
      <c r="S699" s="52" t="str">
        <f t="shared" si="131"/>
        <v/>
      </c>
      <c r="U699" s="50"/>
      <c r="V699" s="51"/>
      <c r="W699" s="51"/>
      <c r="X699" s="51"/>
      <c r="Y699" s="51"/>
      <c r="Z699" s="51" t="str">
        <f t="shared" si="132"/>
        <v/>
      </c>
      <c r="AA699" s="52" t="str">
        <f t="shared" si="133"/>
        <v/>
      </c>
      <c r="AC699" s="56"/>
      <c r="AD699" s="57"/>
      <c r="AE699" s="57"/>
      <c r="AF699" s="57"/>
      <c r="AG699" s="57"/>
      <c r="AH699" s="57" t="str">
        <f t="shared" si="134"/>
        <v/>
      </c>
      <c r="AI699" s="58" t="str">
        <f t="shared" si="135"/>
        <v/>
      </c>
      <c r="AK699" s="50"/>
      <c r="AL699" s="51"/>
      <c r="AM699" s="51"/>
      <c r="AN699" s="51"/>
      <c r="AO699" s="51"/>
      <c r="AP699" s="51" t="str">
        <f t="shared" si="136"/>
        <v/>
      </c>
      <c r="AQ699" s="60" t="str">
        <f t="shared" si="137"/>
        <v/>
      </c>
      <c r="AR699" s="52" t="str">
        <f t="shared" si="138"/>
        <v/>
      </c>
      <c r="AT699" s="50"/>
      <c r="AU699" s="51"/>
      <c r="AV699" s="51"/>
      <c r="AW699" s="51"/>
      <c r="AX699" s="51"/>
      <c r="AY699" s="51" t="str">
        <f t="shared" si="139"/>
        <v/>
      </c>
      <c r="AZ699" s="52" t="str">
        <f t="shared" si="140"/>
        <v/>
      </c>
      <c r="BB699" s="64"/>
      <c r="BC699" s="65"/>
      <c r="BD699" s="65"/>
      <c r="BE699" s="65"/>
      <c r="BF699" s="65"/>
      <c r="BG699" s="65" t="str">
        <f t="shared" si="141"/>
        <v/>
      </c>
      <c r="BH699" s="66" t="str">
        <f t="shared" si="142"/>
        <v/>
      </c>
    </row>
    <row r="700" spans="2:60" ht="15.5" x14ac:dyDescent="0.35">
      <c r="B700" s="67"/>
      <c r="C700" s="89"/>
      <c r="D700" s="84"/>
      <c r="E700" s="84"/>
      <c r="F700" s="84"/>
      <c r="G700" s="89"/>
      <c r="H700" s="89"/>
      <c r="I700" s="89"/>
      <c r="J700" s="95"/>
      <c r="K700" s="90"/>
      <c r="M700" s="68"/>
      <c r="N700" s="69"/>
      <c r="O700" s="69"/>
      <c r="P700" s="69"/>
      <c r="Q700" s="69"/>
      <c r="R700" s="69" t="str">
        <f t="shared" si="130"/>
        <v/>
      </c>
      <c r="S700" s="70" t="str">
        <f t="shared" si="131"/>
        <v/>
      </c>
      <c r="U700" s="68"/>
      <c r="V700" s="69"/>
      <c r="W700" s="69"/>
      <c r="X700" s="69"/>
      <c r="Y700" s="69"/>
      <c r="Z700" s="69" t="str">
        <f t="shared" si="132"/>
        <v/>
      </c>
      <c r="AA700" s="70" t="str">
        <f t="shared" si="133"/>
        <v/>
      </c>
      <c r="AC700" s="71"/>
      <c r="AD700" s="72"/>
      <c r="AE700" s="72"/>
      <c r="AF700" s="72"/>
      <c r="AG700" s="72"/>
      <c r="AH700" s="72" t="str">
        <f t="shared" si="134"/>
        <v/>
      </c>
      <c r="AI700" s="73" t="str">
        <f t="shared" si="135"/>
        <v/>
      </c>
      <c r="AK700" s="68"/>
      <c r="AL700" s="69"/>
      <c r="AM700" s="69"/>
      <c r="AN700" s="69"/>
      <c r="AO700" s="69"/>
      <c r="AP700" s="69" t="str">
        <f t="shared" si="136"/>
        <v/>
      </c>
      <c r="AQ700" s="74" t="str">
        <f t="shared" si="137"/>
        <v/>
      </c>
      <c r="AR700" s="70" t="str">
        <f t="shared" si="138"/>
        <v/>
      </c>
      <c r="AT700" s="68"/>
      <c r="AU700" s="69"/>
      <c r="AV700" s="69"/>
      <c r="AW700" s="69"/>
      <c r="AX700" s="69"/>
      <c r="AY700" s="69" t="str">
        <f t="shared" si="139"/>
        <v/>
      </c>
      <c r="AZ700" s="70" t="str">
        <f t="shared" si="140"/>
        <v/>
      </c>
      <c r="BB700" s="75"/>
      <c r="BC700" s="76"/>
      <c r="BD700" s="76"/>
      <c r="BE700" s="76"/>
      <c r="BF700" s="76"/>
      <c r="BG700" s="76" t="str">
        <f t="shared" si="141"/>
        <v/>
      </c>
      <c r="BH700" s="77" t="str">
        <f t="shared" si="142"/>
        <v/>
      </c>
    </row>
    <row r="701" spans="2:60" ht="15.5" x14ac:dyDescent="0.35">
      <c r="B701" s="46"/>
      <c r="C701" s="91"/>
      <c r="D701" s="85"/>
      <c r="E701" s="85"/>
      <c r="F701" s="85"/>
      <c r="G701" s="91"/>
      <c r="H701" s="91"/>
      <c r="I701" s="91"/>
      <c r="J701" s="96"/>
      <c r="K701" s="92"/>
      <c r="M701" s="50"/>
      <c r="N701" s="51"/>
      <c r="O701" s="51"/>
      <c r="P701" s="51"/>
      <c r="Q701" s="51"/>
      <c r="R701" s="51" t="str">
        <f t="shared" si="130"/>
        <v/>
      </c>
      <c r="S701" s="52" t="str">
        <f t="shared" si="131"/>
        <v/>
      </c>
      <c r="U701" s="50"/>
      <c r="V701" s="51"/>
      <c r="W701" s="51"/>
      <c r="X701" s="51"/>
      <c r="Y701" s="51"/>
      <c r="Z701" s="51" t="str">
        <f t="shared" si="132"/>
        <v/>
      </c>
      <c r="AA701" s="52" t="str">
        <f t="shared" si="133"/>
        <v/>
      </c>
      <c r="AC701" s="56"/>
      <c r="AD701" s="57"/>
      <c r="AE701" s="57"/>
      <c r="AF701" s="57"/>
      <c r="AG701" s="57"/>
      <c r="AH701" s="57" t="str">
        <f t="shared" si="134"/>
        <v/>
      </c>
      <c r="AI701" s="58" t="str">
        <f t="shared" si="135"/>
        <v/>
      </c>
      <c r="AK701" s="50"/>
      <c r="AL701" s="51"/>
      <c r="AM701" s="51"/>
      <c r="AN701" s="51"/>
      <c r="AO701" s="51"/>
      <c r="AP701" s="51" t="str">
        <f t="shared" si="136"/>
        <v/>
      </c>
      <c r="AQ701" s="60" t="str">
        <f t="shared" si="137"/>
        <v/>
      </c>
      <c r="AR701" s="52" t="str">
        <f t="shared" si="138"/>
        <v/>
      </c>
      <c r="AT701" s="50"/>
      <c r="AU701" s="51"/>
      <c r="AV701" s="51"/>
      <c r="AW701" s="51"/>
      <c r="AX701" s="51"/>
      <c r="AY701" s="51" t="str">
        <f t="shared" si="139"/>
        <v/>
      </c>
      <c r="AZ701" s="52" t="str">
        <f t="shared" si="140"/>
        <v/>
      </c>
      <c r="BB701" s="64"/>
      <c r="BC701" s="65"/>
      <c r="BD701" s="65"/>
      <c r="BE701" s="65"/>
      <c r="BF701" s="65"/>
      <c r="BG701" s="65" t="str">
        <f t="shared" si="141"/>
        <v/>
      </c>
      <c r="BH701" s="66" t="str">
        <f t="shared" si="142"/>
        <v/>
      </c>
    </row>
    <row r="702" spans="2:60" ht="15.5" x14ac:dyDescent="0.35">
      <c r="B702" s="67"/>
      <c r="C702" s="89"/>
      <c r="D702" s="84"/>
      <c r="E702" s="84"/>
      <c r="F702" s="84"/>
      <c r="G702" s="89"/>
      <c r="H702" s="89"/>
      <c r="I702" s="89"/>
      <c r="J702" s="95"/>
      <c r="K702" s="90"/>
      <c r="M702" s="68"/>
      <c r="N702" s="69"/>
      <c r="O702" s="69"/>
      <c r="P702" s="69"/>
      <c r="Q702" s="69"/>
      <c r="R702" s="69" t="str">
        <f t="shared" si="130"/>
        <v/>
      </c>
      <c r="S702" s="70" t="str">
        <f t="shared" si="131"/>
        <v/>
      </c>
      <c r="U702" s="68"/>
      <c r="V702" s="69"/>
      <c r="W702" s="69"/>
      <c r="X702" s="69"/>
      <c r="Y702" s="69"/>
      <c r="Z702" s="69" t="str">
        <f t="shared" si="132"/>
        <v/>
      </c>
      <c r="AA702" s="70" t="str">
        <f t="shared" si="133"/>
        <v/>
      </c>
      <c r="AC702" s="71"/>
      <c r="AD702" s="72"/>
      <c r="AE702" s="72"/>
      <c r="AF702" s="72"/>
      <c r="AG702" s="72"/>
      <c r="AH702" s="72" t="str">
        <f t="shared" si="134"/>
        <v/>
      </c>
      <c r="AI702" s="73" t="str">
        <f t="shared" si="135"/>
        <v/>
      </c>
      <c r="AK702" s="68"/>
      <c r="AL702" s="69"/>
      <c r="AM702" s="69"/>
      <c r="AN702" s="69"/>
      <c r="AO702" s="69"/>
      <c r="AP702" s="69" t="str">
        <f t="shared" si="136"/>
        <v/>
      </c>
      <c r="AQ702" s="74" t="str">
        <f t="shared" si="137"/>
        <v/>
      </c>
      <c r="AR702" s="70" t="str">
        <f t="shared" si="138"/>
        <v/>
      </c>
      <c r="AT702" s="68"/>
      <c r="AU702" s="69"/>
      <c r="AV702" s="69"/>
      <c r="AW702" s="69"/>
      <c r="AX702" s="69"/>
      <c r="AY702" s="69" t="str">
        <f t="shared" si="139"/>
        <v/>
      </c>
      <c r="AZ702" s="70" t="str">
        <f t="shared" si="140"/>
        <v/>
      </c>
      <c r="BB702" s="75"/>
      <c r="BC702" s="76"/>
      <c r="BD702" s="76"/>
      <c r="BE702" s="76"/>
      <c r="BF702" s="76"/>
      <c r="BG702" s="76" t="str">
        <f t="shared" si="141"/>
        <v/>
      </c>
      <c r="BH702" s="77" t="str">
        <f t="shared" si="142"/>
        <v/>
      </c>
    </row>
    <row r="703" spans="2:60" ht="15.5" x14ac:dyDescent="0.35">
      <c r="B703" s="46"/>
      <c r="C703" s="91"/>
      <c r="D703" s="85"/>
      <c r="E703" s="85"/>
      <c r="F703" s="85"/>
      <c r="G703" s="91"/>
      <c r="H703" s="91"/>
      <c r="I703" s="91"/>
      <c r="J703" s="96"/>
      <c r="K703" s="92"/>
      <c r="M703" s="50"/>
      <c r="N703" s="51"/>
      <c r="O703" s="51"/>
      <c r="P703" s="51"/>
      <c r="Q703" s="51"/>
      <c r="R703" s="51" t="str">
        <f t="shared" si="130"/>
        <v/>
      </c>
      <c r="S703" s="52" t="str">
        <f t="shared" si="131"/>
        <v/>
      </c>
      <c r="U703" s="50"/>
      <c r="V703" s="51"/>
      <c r="W703" s="51"/>
      <c r="X703" s="51"/>
      <c r="Y703" s="51"/>
      <c r="Z703" s="51" t="str">
        <f t="shared" si="132"/>
        <v/>
      </c>
      <c r="AA703" s="52" t="str">
        <f t="shared" si="133"/>
        <v/>
      </c>
      <c r="AC703" s="56"/>
      <c r="AD703" s="57"/>
      <c r="AE703" s="57"/>
      <c r="AF703" s="57"/>
      <c r="AG703" s="57"/>
      <c r="AH703" s="57" t="str">
        <f t="shared" si="134"/>
        <v/>
      </c>
      <c r="AI703" s="58" t="str">
        <f t="shared" si="135"/>
        <v/>
      </c>
      <c r="AK703" s="50"/>
      <c r="AL703" s="51"/>
      <c r="AM703" s="51"/>
      <c r="AN703" s="51"/>
      <c r="AO703" s="51"/>
      <c r="AP703" s="51" t="str">
        <f t="shared" si="136"/>
        <v/>
      </c>
      <c r="AQ703" s="60" t="str">
        <f t="shared" si="137"/>
        <v/>
      </c>
      <c r="AR703" s="52" t="str">
        <f t="shared" si="138"/>
        <v/>
      </c>
      <c r="AT703" s="50"/>
      <c r="AU703" s="51"/>
      <c r="AV703" s="51"/>
      <c r="AW703" s="51"/>
      <c r="AX703" s="51"/>
      <c r="AY703" s="51" t="str">
        <f t="shared" si="139"/>
        <v/>
      </c>
      <c r="AZ703" s="52" t="str">
        <f t="shared" si="140"/>
        <v/>
      </c>
      <c r="BB703" s="64"/>
      <c r="BC703" s="65"/>
      <c r="BD703" s="65"/>
      <c r="BE703" s="65"/>
      <c r="BF703" s="65"/>
      <c r="BG703" s="65" t="str">
        <f t="shared" si="141"/>
        <v/>
      </c>
      <c r="BH703" s="66" t="str">
        <f t="shared" si="142"/>
        <v/>
      </c>
    </row>
    <row r="704" spans="2:60" ht="15.5" x14ac:dyDescent="0.35">
      <c r="B704" s="67"/>
      <c r="C704" s="89"/>
      <c r="D704" s="84"/>
      <c r="E704" s="84"/>
      <c r="F704" s="84"/>
      <c r="G704" s="89"/>
      <c r="H704" s="89"/>
      <c r="I704" s="89"/>
      <c r="J704" s="95"/>
      <c r="K704" s="90"/>
      <c r="M704" s="68"/>
      <c r="N704" s="69"/>
      <c r="O704" s="69"/>
      <c r="P704" s="69"/>
      <c r="Q704" s="69"/>
      <c r="R704" s="69" t="str">
        <f t="shared" si="130"/>
        <v/>
      </c>
      <c r="S704" s="70" t="str">
        <f t="shared" si="131"/>
        <v/>
      </c>
      <c r="U704" s="68"/>
      <c r="V704" s="69"/>
      <c r="W704" s="69"/>
      <c r="X704" s="69"/>
      <c r="Y704" s="69"/>
      <c r="Z704" s="69" t="str">
        <f t="shared" si="132"/>
        <v/>
      </c>
      <c r="AA704" s="70" t="str">
        <f t="shared" si="133"/>
        <v/>
      </c>
      <c r="AC704" s="71"/>
      <c r="AD704" s="72"/>
      <c r="AE704" s="72"/>
      <c r="AF704" s="72"/>
      <c r="AG704" s="72"/>
      <c r="AH704" s="72" t="str">
        <f t="shared" si="134"/>
        <v/>
      </c>
      <c r="AI704" s="73" t="str">
        <f t="shared" si="135"/>
        <v/>
      </c>
      <c r="AK704" s="68"/>
      <c r="AL704" s="69"/>
      <c r="AM704" s="69"/>
      <c r="AN704" s="69"/>
      <c r="AO704" s="69"/>
      <c r="AP704" s="69" t="str">
        <f t="shared" si="136"/>
        <v/>
      </c>
      <c r="AQ704" s="74" t="str">
        <f t="shared" si="137"/>
        <v/>
      </c>
      <c r="AR704" s="70" t="str">
        <f t="shared" si="138"/>
        <v/>
      </c>
      <c r="AT704" s="68"/>
      <c r="AU704" s="69"/>
      <c r="AV704" s="69"/>
      <c r="AW704" s="69"/>
      <c r="AX704" s="69"/>
      <c r="AY704" s="69" t="str">
        <f t="shared" si="139"/>
        <v/>
      </c>
      <c r="AZ704" s="70" t="str">
        <f t="shared" si="140"/>
        <v/>
      </c>
      <c r="BB704" s="75"/>
      <c r="BC704" s="76"/>
      <c r="BD704" s="76"/>
      <c r="BE704" s="76"/>
      <c r="BF704" s="76"/>
      <c r="BG704" s="76" t="str">
        <f t="shared" si="141"/>
        <v/>
      </c>
      <c r="BH704" s="77" t="str">
        <f t="shared" si="142"/>
        <v/>
      </c>
    </row>
    <row r="705" spans="2:60" ht="15.5" x14ac:dyDescent="0.35">
      <c r="B705" s="46"/>
      <c r="C705" s="91"/>
      <c r="D705" s="85"/>
      <c r="E705" s="85"/>
      <c r="F705" s="85"/>
      <c r="G705" s="91"/>
      <c r="H705" s="91"/>
      <c r="I705" s="91"/>
      <c r="J705" s="96"/>
      <c r="K705" s="92"/>
      <c r="M705" s="50"/>
      <c r="N705" s="51"/>
      <c r="O705" s="51"/>
      <c r="P705" s="51"/>
      <c r="Q705" s="51"/>
      <c r="R705" s="51" t="str">
        <f t="shared" si="130"/>
        <v/>
      </c>
      <c r="S705" s="52" t="str">
        <f t="shared" si="131"/>
        <v/>
      </c>
      <c r="U705" s="50"/>
      <c r="V705" s="51"/>
      <c r="W705" s="51"/>
      <c r="X705" s="51"/>
      <c r="Y705" s="51"/>
      <c r="Z705" s="51" t="str">
        <f t="shared" si="132"/>
        <v/>
      </c>
      <c r="AA705" s="52" t="str">
        <f t="shared" si="133"/>
        <v/>
      </c>
      <c r="AC705" s="56"/>
      <c r="AD705" s="57"/>
      <c r="AE705" s="57"/>
      <c r="AF705" s="57"/>
      <c r="AG705" s="57"/>
      <c r="AH705" s="57" t="str">
        <f t="shared" si="134"/>
        <v/>
      </c>
      <c r="AI705" s="58" t="str">
        <f t="shared" si="135"/>
        <v/>
      </c>
      <c r="AK705" s="50"/>
      <c r="AL705" s="51"/>
      <c r="AM705" s="51"/>
      <c r="AN705" s="51"/>
      <c r="AO705" s="51"/>
      <c r="AP705" s="51" t="str">
        <f t="shared" si="136"/>
        <v/>
      </c>
      <c r="AQ705" s="60" t="str">
        <f t="shared" si="137"/>
        <v/>
      </c>
      <c r="AR705" s="52" t="str">
        <f t="shared" si="138"/>
        <v/>
      </c>
      <c r="AT705" s="50"/>
      <c r="AU705" s="51"/>
      <c r="AV705" s="51"/>
      <c r="AW705" s="51"/>
      <c r="AX705" s="51"/>
      <c r="AY705" s="51" t="str">
        <f t="shared" si="139"/>
        <v/>
      </c>
      <c r="AZ705" s="52" t="str">
        <f t="shared" si="140"/>
        <v/>
      </c>
      <c r="BB705" s="64"/>
      <c r="BC705" s="65"/>
      <c r="BD705" s="65"/>
      <c r="BE705" s="65"/>
      <c r="BF705" s="65"/>
      <c r="BG705" s="65" t="str">
        <f t="shared" si="141"/>
        <v/>
      </c>
      <c r="BH705" s="66" t="str">
        <f t="shared" si="142"/>
        <v/>
      </c>
    </row>
    <row r="706" spans="2:60" ht="15.5" x14ac:dyDescent="0.35">
      <c r="B706" s="67"/>
      <c r="C706" s="89"/>
      <c r="D706" s="84"/>
      <c r="E706" s="84"/>
      <c r="F706" s="84"/>
      <c r="G706" s="89"/>
      <c r="H706" s="89"/>
      <c r="I706" s="89"/>
      <c r="J706" s="95"/>
      <c r="K706" s="90"/>
      <c r="M706" s="68"/>
      <c r="N706" s="69"/>
      <c r="O706" s="69"/>
      <c r="P706" s="69"/>
      <c r="Q706" s="69"/>
      <c r="R706" s="69" t="str">
        <f t="shared" si="130"/>
        <v/>
      </c>
      <c r="S706" s="70" t="str">
        <f t="shared" si="131"/>
        <v/>
      </c>
      <c r="U706" s="68"/>
      <c r="V706" s="69"/>
      <c r="W706" s="69"/>
      <c r="X706" s="69"/>
      <c r="Y706" s="69"/>
      <c r="Z706" s="69" t="str">
        <f t="shared" si="132"/>
        <v/>
      </c>
      <c r="AA706" s="70" t="str">
        <f t="shared" si="133"/>
        <v/>
      </c>
      <c r="AC706" s="71"/>
      <c r="AD706" s="72"/>
      <c r="AE706" s="72"/>
      <c r="AF706" s="72"/>
      <c r="AG706" s="72"/>
      <c r="AH706" s="72" t="str">
        <f t="shared" si="134"/>
        <v/>
      </c>
      <c r="AI706" s="73" t="str">
        <f t="shared" si="135"/>
        <v/>
      </c>
      <c r="AK706" s="68"/>
      <c r="AL706" s="69"/>
      <c r="AM706" s="69"/>
      <c r="AN706" s="69"/>
      <c r="AO706" s="69"/>
      <c r="AP706" s="69" t="str">
        <f t="shared" si="136"/>
        <v/>
      </c>
      <c r="AQ706" s="74" t="str">
        <f t="shared" si="137"/>
        <v/>
      </c>
      <c r="AR706" s="70" t="str">
        <f t="shared" si="138"/>
        <v/>
      </c>
      <c r="AT706" s="68"/>
      <c r="AU706" s="69"/>
      <c r="AV706" s="69"/>
      <c r="AW706" s="69"/>
      <c r="AX706" s="69"/>
      <c r="AY706" s="69" t="str">
        <f t="shared" si="139"/>
        <v/>
      </c>
      <c r="AZ706" s="70" t="str">
        <f t="shared" si="140"/>
        <v/>
      </c>
      <c r="BB706" s="75"/>
      <c r="BC706" s="76"/>
      <c r="BD706" s="76"/>
      <c r="BE706" s="76"/>
      <c r="BF706" s="76"/>
      <c r="BG706" s="76" t="str">
        <f t="shared" si="141"/>
        <v/>
      </c>
      <c r="BH706" s="77" t="str">
        <f t="shared" si="142"/>
        <v/>
      </c>
    </row>
    <row r="707" spans="2:60" ht="15.5" x14ac:dyDescent="0.35">
      <c r="B707" s="46"/>
      <c r="C707" s="91"/>
      <c r="D707" s="85"/>
      <c r="E707" s="85"/>
      <c r="F707" s="85"/>
      <c r="G707" s="91"/>
      <c r="H707" s="91"/>
      <c r="I707" s="91"/>
      <c r="J707" s="96"/>
      <c r="K707" s="92"/>
      <c r="M707" s="50"/>
      <c r="N707" s="51"/>
      <c r="O707" s="51"/>
      <c r="P707" s="51"/>
      <c r="Q707" s="51"/>
      <c r="R707" s="51" t="str">
        <f t="shared" si="130"/>
        <v/>
      </c>
      <c r="S707" s="52" t="str">
        <f t="shared" si="131"/>
        <v/>
      </c>
      <c r="U707" s="50"/>
      <c r="V707" s="51"/>
      <c r="W707" s="51"/>
      <c r="X707" s="51"/>
      <c r="Y707" s="51"/>
      <c r="Z707" s="51" t="str">
        <f t="shared" si="132"/>
        <v/>
      </c>
      <c r="AA707" s="52" t="str">
        <f t="shared" si="133"/>
        <v/>
      </c>
      <c r="AC707" s="56"/>
      <c r="AD707" s="57"/>
      <c r="AE707" s="57"/>
      <c r="AF707" s="57"/>
      <c r="AG707" s="57"/>
      <c r="AH707" s="57" t="str">
        <f t="shared" si="134"/>
        <v/>
      </c>
      <c r="AI707" s="58" t="str">
        <f t="shared" si="135"/>
        <v/>
      </c>
      <c r="AK707" s="50"/>
      <c r="AL707" s="51"/>
      <c r="AM707" s="51"/>
      <c r="AN707" s="51"/>
      <c r="AO707" s="51"/>
      <c r="AP707" s="51" t="str">
        <f t="shared" si="136"/>
        <v/>
      </c>
      <c r="AQ707" s="60" t="str">
        <f t="shared" si="137"/>
        <v/>
      </c>
      <c r="AR707" s="52" t="str">
        <f t="shared" si="138"/>
        <v/>
      </c>
      <c r="AT707" s="50"/>
      <c r="AU707" s="51"/>
      <c r="AV707" s="51"/>
      <c r="AW707" s="51"/>
      <c r="AX707" s="51"/>
      <c r="AY707" s="51" t="str">
        <f t="shared" si="139"/>
        <v/>
      </c>
      <c r="AZ707" s="52" t="str">
        <f t="shared" si="140"/>
        <v/>
      </c>
      <c r="BB707" s="64"/>
      <c r="BC707" s="65"/>
      <c r="BD707" s="65"/>
      <c r="BE707" s="65"/>
      <c r="BF707" s="65"/>
      <c r="BG707" s="65" t="str">
        <f t="shared" si="141"/>
        <v/>
      </c>
      <c r="BH707" s="66" t="str">
        <f t="shared" si="142"/>
        <v/>
      </c>
    </row>
    <row r="708" spans="2:60" ht="15.5" x14ac:dyDescent="0.35">
      <c r="B708" s="67"/>
      <c r="C708" s="89"/>
      <c r="D708" s="84"/>
      <c r="E708" s="84"/>
      <c r="F708" s="84"/>
      <c r="G708" s="89"/>
      <c r="H708" s="89"/>
      <c r="I708" s="89"/>
      <c r="J708" s="95"/>
      <c r="K708" s="90"/>
      <c r="M708" s="68"/>
      <c r="N708" s="69"/>
      <c r="O708" s="69"/>
      <c r="P708" s="69"/>
      <c r="Q708" s="69"/>
      <c r="R708" s="69" t="str">
        <f t="shared" si="130"/>
        <v/>
      </c>
      <c r="S708" s="70" t="str">
        <f t="shared" si="131"/>
        <v/>
      </c>
      <c r="U708" s="68"/>
      <c r="V708" s="69"/>
      <c r="W708" s="69"/>
      <c r="X708" s="69"/>
      <c r="Y708" s="69"/>
      <c r="Z708" s="69" t="str">
        <f t="shared" si="132"/>
        <v/>
      </c>
      <c r="AA708" s="70" t="str">
        <f t="shared" si="133"/>
        <v/>
      </c>
      <c r="AC708" s="71"/>
      <c r="AD708" s="72"/>
      <c r="AE708" s="72"/>
      <c r="AF708" s="72"/>
      <c r="AG708" s="72"/>
      <c r="AH708" s="72" t="str">
        <f t="shared" si="134"/>
        <v/>
      </c>
      <c r="AI708" s="73" t="str">
        <f t="shared" si="135"/>
        <v/>
      </c>
      <c r="AK708" s="68"/>
      <c r="AL708" s="69"/>
      <c r="AM708" s="69"/>
      <c r="AN708" s="69"/>
      <c r="AO708" s="69"/>
      <c r="AP708" s="69" t="str">
        <f t="shared" si="136"/>
        <v/>
      </c>
      <c r="AQ708" s="74" t="str">
        <f t="shared" si="137"/>
        <v/>
      </c>
      <c r="AR708" s="70" t="str">
        <f t="shared" si="138"/>
        <v/>
      </c>
      <c r="AT708" s="68"/>
      <c r="AU708" s="69"/>
      <c r="AV708" s="69"/>
      <c r="AW708" s="69"/>
      <c r="AX708" s="69"/>
      <c r="AY708" s="69" t="str">
        <f t="shared" si="139"/>
        <v/>
      </c>
      <c r="AZ708" s="70" t="str">
        <f t="shared" si="140"/>
        <v/>
      </c>
      <c r="BB708" s="75"/>
      <c r="BC708" s="76"/>
      <c r="BD708" s="76"/>
      <c r="BE708" s="76"/>
      <c r="BF708" s="76"/>
      <c r="BG708" s="76" t="str">
        <f t="shared" si="141"/>
        <v/>
      </c>
      <c r="BH708" s="77" t="str">
        <f t="shared" si="142"/>
        <v/>
      </c>
    </row>
    <row r="709" spans="2:60" ht="15.5" x14ac:dyDescent="0.35">
      <c r="B709" s="46"/>
      <c r="C709" s="91"/>
      <c r="D709" s="85"/>
      <c r="E709" s="85"/>
      <c r="F709" s="85"/>
      <c r="G709" s="91"/>
      <c r="H709" s="91"/>
      <c r="I709" s="91"/>
      <c r="J709" s="96"/>
      <c r="K709" s="92"/>
      <c r="M709" s="50"/>
      <c r="N709" s="51"/>
      <c r="O709" s="51"/>
      <c r="P709" s="51"/>
      <c r="Q709" s="51"/>
      <c r="R709" s="51" t="str">
        <f t="shared" si="130"/>
        <v/>
      </c>
      <c r="S709" s="52" t="str">
        <f t="shared" si="131"/>
        <v/>
      </c>
      <c r="U709" s="50"/>
      <c r="V709" s="51"/>
      <c r="W709" s="51"/>
      <c r="X709" s="51"/>
      <c r="Y709" s="51"/>
      <c r="Z709" s="51" t="str">
        <f t="shared" si="132"/>
        <v/>
      </c>
      <c r="AA709" s="52" t="str">
        <f t="shared" si="133"/>
        <v/>
      </c>
      <c r="AC709" s="56"/>
      <c r="AD709" s="57"/>
      <c r="AE709" s="57"/>
      <c r="AF709" s="57"/>
      <c r="AG709" s="57"/>
      <c r="AH709" s="57" t="str">
        <f t="shared" si="134"/>
        <v/>
      </c>
      <c r="AI709" s="58" t="str">
        <f t="shared" si="135"/>
        <v/>
      </c>
      <c r="AK709" s="50"/>
      <c r="AL709" s="51"/>
      <c r="AM709" s="51"/>
      <c r="AN709" s="51"/>
      <c r="AO709" s="51"/>
      <c r="AP709" s="51" t="str">
        <f t="shared" si="136"/>
        <v/>
      </c>
      <c r="AQ709" s="60" t="str">
        <f t="shared" si="137"/>
        <v/>
      </c>
      <c r="AR709" s="52" t="str">
        <f t="shared" si="138"/>
        <v/>
      </c>
      <c r="AT709" s="50"/>
      <c r="AU709" s="51"/>
      <c r="AV709" s="51"/>
      <c r="AW709" s="51"/>
      <c r="AX709" s="51"/>
      <c r="AY709" s="51" t="str">
        <f t="shared" si="139"/>
        <v/>
      </c>
      <c r="AZ709" s="52" t="str">
        <f t="shared" si="140"/>
        <v/>
      </c>
      <c r="BB709" s="64"/>
      <c r="BC709" s="65"/>
      <c r="BD709" s="65"/>
      <c r="BE709" s="65"/>
      <c r="BF709" s="65"/>
      <c r="BG709" s="65" t="str">
        <f t="shared" si="141"/>
        <v/>
      </c>
      <c r="BH709" s="66" t="str">
        <f t="shared" si="142"/>
        <v/>
      </c>
    </row>
    <row r="710" spans="2:60" ht="15.5" x14ac:dyDescent="0.35">
      <c r="B710" s="67"/>
      <c r="C710" s="89"/>
      <c r="D710" s="84"/>
      <c r="E710" s="84"/>
      <c r="F710" s="84"/>
      <c r="G710" s="89"/>
      <c r="H710" s="89"/>
      <c r="I710" s="89"/>
      <c r="J710" s="95"/>
      <c r="K710" s="90"/>
      <c r="M710" s="68"/>
      <c r="N710" s="69"/>
      <c r="O710" s="69"/>
      <c r="P710" s="69"/>
      <c r="Q710" s="69"/>
      <c r="R710" s="69" t="str">
        <f t="shared" si="130"/>
        <v/>
      </c>
      <c r="S710" s="70" t="str">
        <f t="shared" si="131"/>
        <v/>
      </c>
      <c r="U710" s="68"/>
      <c r="V710" s="69"/>
      <c r="W710" s="69"/>
      <c r="X710" s="69"/>
      <c r="Y710" s="69"/>
      <c r="Z710" s="69" t="str">
        <f t="shared" si="132"/>
        <v/>
      </c>
      <c r="AA710" s="70" t="str">
        <f t="shared" si="133"/>
        <v/>
      </c>
      <c r="AC710" s="71"/>
      <c r="AD710" s="72"/>
      <c r="AE710" s="72"/>
      <c r="AF710" s="72"/>
      <c r="AG710" s="72"/>
      <c r="AH710" s="72" t="str">
        <f t="shared" si="134"/>
        <v/>
      </c>
      <c r="AI710" s="73" t="str">
        <f t="shared" si="135"/>
        <v/>
      </c>
      <c r="AK710" s="68"/>
      <c r="AL710" s="69"/>
      <c r="AM710" s="69"/>
      <c r="AN710" s="69"/>
      <c r="AO710" s="69"/>
      <c r="AP710" s="69" t="str">
        <f t="shared" si="136"/>
        <v/>
      </c>
      <c r="AQ710" s="74" t="str">
        <f t="shared" si="137"/>
        <v/>
      </c>
      <c r="AR710" s="70" t="str">
        <f t="shared" si="138"/>
        <v/>
      </c>
      <c r="AT710" s="68"/>
      <c r="AU710" s="69"/>
      <c r="AV710" s="69"/>
      <c r="AW710" s="69"/>
      <c r="AX710" s="69"/>
      <c r="AY710" s="69" t="str">
        <f t="shared" si="139"/>
        <v/>
      </c>
      <c r="AZ710" s="70" t="str">
        <f t="shared" si="140"/>
        <v/>
      </c>
      <c r="BB710" s="75"/>
      <c r="BC710" s="76"/>
      <c r="BD710" s="76"/>
      <c r="BE710" s="76"/>
      <c r="BF710" s="76"/>
      <c r="BG710" s="76" t="str">
        <f t="shared" si="141"/>
        <v/>
      </c>
      <c r="BH710" s="77" t="str">
        <f t="shared" si="142"/>
        <v/>
      </c>
    </row>
    <row r="711" spans="2:60" ht="15.5" x14ac:dyDescent="0.35">
      <c r="B711" s="46"/>
      <c r="C711" s="91"/>
      <c r="D711" s="85"/>
      <c r="E711" s="85"/>
      <c r="F711" s="85"/>
      <c r="G711" s="91"/>
      <c r="H711" s="91"/>
      <c r="I711" s="91"/>
      <c r="J711" s="96"/>
      <c r="K711" s="92"/>
      <c r="M711" s="50"/>
      <c r="N711" s="51"/>
      <c r="O711" s="51"/>
      <c r="P711" s="51"/>
      <c r="Q711" s="51"/>
      <c r="R711" s="51" t="str">
        <f t="shared" si="130"/>
        <v/>
      </c>
      <c r="S711" s="52" t="str">
        <f t="shared" si="131"/>
        <v/>
      </c>
      <c r="U711" s="50"/>
      <c r="V711" s="51"/>
      <c r="W711" s="51"/>
      <c r="X711" s="51"/>
      <c r="Y711" s="51"/>
      <c r="Z711" s="51" t="str">
        <f t="shared" si="132"/>
        <v/>
      </c>
      <c r="AA711" s="52" t="str">
        <f t="shared" si="133"/>
        <v/>
      </c>
      <c r="AC711" s="56"/>
      <c r="AD711" s="57"/>
      <c r="AE711" s="57"/>
      <c r="AF711" s="57"/>
      <c r="AG711" s="57"/>
      <c r="AH711" s="57" t="str">
        <f t="shared" si="134"/>
        <v/>
      </c>
      <c r="AI711" s="58" t="str">
        <f t="shared" si="135"/>
        <v/>
      </c>
      <c r="AK711" s="50"/>
      <c r="AL711" s="51"/>
      <c r="AM711" s="51"/>
      <c r="AN711" s="51"/>
      <c r="AO711" s="51"/>
      <c r="AP711" s="51" t="str">
        <f t="shared" si="136"/>
        <v/>
      </c>
      <c r="AQ711" s="60" t="str">
        <f t="shared" si="137"/>
        <v/>
      </c>
      <c r="AR711" s="52" t="str">
        <f t="shared" si="138"/>
        <v/>
      </c>
      <c r="AT711" s="50"/>
      <c r="AU711" s="51"/>
      <c r="AV711" s="51"/>
      <c r="AW711" s="51"/>
      <c r="AX711" s="51"/>
      <c r="AY711" s="51" t="str">
        <f t="shared" si="139"/>
        <v/>
      </c>
      <c r="AZ711" s="52" t="str">
        <f t="shared" si="140"/>
        <v/>
      </c>
      <c r="BB711" s="64"/>
      <c r="BC711" s="65"/>
      <c r="BD711" s="65"/>
      <c r="BE711" s="65"/>
      <c r="BF711" s="65"/>
      <c r="BG711" s="65" t="str">
        <f t="shared" si="141"/>
        <v/>
      </c>
      <c r="BH711" s="66" t="str">
        <f t="shared" si="142"/>
        <v/>
      </c>
    </row>
    <row r="712" spans="2:60" ht="15.5" x14ac:dyDescent="0.35">
      <c r="B712" s="67"/>
      <c r="C712" s="89"/>
      <c r="D712" s="84"/>
      <c r="E712" s="84"/>
      <c r="F712" s="84"/>
      <c r="G712" s="89"/>
      <c r="H712" s="89"/>
      <c r="I712" s="89"/>
      <c r="J712" s="95"/>
      <c r="K712" s="90"/>
      <c r="M712" s="68"/>
      <c r="N712" s="69"/>
      <c r="O712" s="69"/>
      <c r="P712" s="69"/>
      <c r="Q712" s="69"/>
      <c r="R712" s="69" t="str">
        <f t="shared" ref="R712:R775" si="143">IF($B712="","",IFERROR(MEDIAN(M712:Q712),"-x-"))</f>
        <v/>
      </c>
      <c r="S712" s="70" t="str">
        <f t="shared" ref="S712:S775" si="144">IF($B712="","",IFERROR(AVERAGEIFS(M712:Q712,M712:Q712,"&gt;0",M712:Q712,"&lt;50"),"-x-"))</f>
        <v/>
      </c>
      <c r="U712" s="68"/>
      <c r="V712" s="69"/>
      <c r="W712" s="69"/>
      <c r="X712" s="69"/>
      <c r="Y712" s="69"/>
      <c r="Z712" s="69" t="str">
        <f t="shared" ref="Z712:Z775" si="145">IF($B712="","",IFERROR(MEDIAN(U712:Y712),"-x-"))</f>
        <v/>
      </c>
      <c r="AA712" s="70" t="str">
        <f t="shared" ref="AA712:AA775" si="146">IF($B712="","",IFERROR(AVERAGEIFS(U712:Y712,U712:Y712,"&gt;0",U712:Y712,"&lt;50"),"-x-"))</f>
        <v/>
      </c>
      <c r="AC712" s="71"/>
      <c r="AD712" s="72"/>
      <c r="AE712" s="72"/>
      <c r="AF712" s="72"/>
      <c r="AG712" s="72"/>
      <c r="AH712" s="72" t="str">
        <f t="shared" ref="AH712:AH775" si="147">IF($B712="","",IFERROR(MEDIAN(AC712:AG712),"-x-"))</f>
        <v/>
      </c>
      <c r="AI712" s="73" t="str">
        <f t="shared" ref="AI712:AI775" si="148">IF($B712="","",IFERROR(AVERAGE(AC712:AG712),"-x-"))</f>
        <v/>
      </c>
      <c r="AK712" s="68"/>
      <c r="AL712" s="69"/>
      <c r="AM712" s="69"/>
      <c r="AN712" s="69"/>
      <c r="AO712" s="69"/>
      <c r="AP712" s="69" t="str">
        <f t="shared" ref="AP712:AP775" si="149">IF($B712="","",IF(MAX(AK712:AO712)=0,"-x-",MAX(AK712:AO712)))</f>
        <v/>
      </c>
      <c r="AQ712" s="74" t="str">
        <f t="shared" ref="AQ712:AQ775" si="150">IF($B712="","",IFERROR(AO712/AP712,"-x-"))</f>
        <v/>
      </c>
      <c r="AR712" s="70" t="str">
        <f t="shared" ref="AR712:AR775" si="151">IF($B712="","",IFERROR(AVERAGEIFS(AK712:AO712,AK712:AO712,"&gt;0",AK712:AO712,"&lt;30"),"-x-"))</f>
        <v/>
      </c>
      <c r="AT712" s="68"/>
      <c r="AU712" s="69"/>
      <c r="AV712" s="69"/>
      <c r="AW712" s="69"/>
      <c r="AX712" s="69"/>
      <c r="AY712" s="69" t="str">
        <f t="shared" ref="AY712:AY775" si="152">IF($B712="","",IFERROR(MEDIAN(AT712:AX712),"-x-"))</f>
        <v/>
      </c>
      <c r="AZ712" s="70" t="str">
        <f t="shared" ref="AZ712:AZ775" si="153">IF($B712="","",IFERROR(AVERAGEIFS(AT712:AX712,AT712:AX712,"&gt;0",AT712:AX712,"&lt;50"),"-x-"))</f>
        <v/>
      </c>
      <c r="BB712" s="75"/>
      <c r="BC712" s="76"/>
      <c r="BD712" s="76"/>
      <c r="BE712" s="76"/>
      <c r="BF712" s="76"/>
      <c r="BG712" s="76" t="str">
        <f t="shared" ref="BG712:BG775" si="154">IF($B712="","",IFERROR(MEDIAN(BB712:BF712),"-x-"))</f>
        <v/>
      </c>
      <c r="BH712" s="77" t="str">
        <f t="shared" ref="BH712:BH775" si="155">IF($B712="","",IFERROR(AVERAGEIFS(BB712:BF712,BB712:BF712,"&gt;0",BB712:BF712,"&lt;50"),"-x-"))</f>
        <v/>
      </c>
    </row>
    <row r="713" spans="2:60" ht="15.5" x14ac:dyDescent="0.35">
      <c r="B713" s="46"/>
      <c r="C713" s="91"/>
      <c r="D713" s="85"/>
      <c r="E713" s="85"/>
      <c r="F713" s="85"/>
      <c r="G713" s="91"/>
      <c r="H713" s="91"/>
      <c r="I713" s="91"/>
      <c r="J713" s="96"/>
      <c r="K713" s="92"/>
      <c r="M713" s="50"/>
      <c r="N713" s="51"/>
      <c r="O713" s="51"/>
      <c r="P713" s="51"/>
      <c r="Q713" s="51"/>
      <c r="R713" s="51" t="str">
        <f t="shared" si="143"/>
        <v/>
      </c>
      <c r="S713" s="52" t="str">
        <f t="shared" si="144"/>
        <v/>
      </c>
      <c r="U713" s="50"/>
      <c r="V713" s="51"/>
      <c r="W713" s="51"/>
      <c r="X713" s="51"/>
      <c r="Y713" s="51"/>
      <c r="Z713" s="51" t="str">
        <f t="shared" si="145"/>
        <v/>
      </c>
      <c r="AA713" s="52" t="str">
        <f t="shared" si="146"/>
        <v/>
      </c>
      <c r="AC713" s="56"/>
      <c r="AD713" s="57"/>
      <c r="AE713" s="57"/>
      <c r="AF713" s="57"/>
      <c r="AG713" s="57"/>
      <c r="AH713" s="57" t="str">
        <f t="shared" si="147"/>
        <v/>
      </c>
      <c r="AI713" s="58" t="str">
        <f t="shared" si="148"/>
        <v/>
      </c>
      <c r="AK713" s="50"/>
      <c r="AL713" s="51"/>
      <c r="AM713" s="51"/>
      <c r="AN713" s="51"/>
      <c r="AO713" s="51"/>
      <c r="AP713" s="51" t="str">
        <f t="shared" si="149"/>
        <v/>
      </c>
      <c r="AQ713" s="60" t="str">
        <f t="shared" si="150"/>
        <v/>
      </c>
      <c r="AR713" s="52" t="str">
        <f t="shared" si="151"/>
        <v/>
      </c>
      <c r="AT713" s="50"/>
      <c r="AU713" s="51"/>
      <c r="AV713" s="51"/>
      <c r="AW713" s="51"/>
      <c r="AX713" s="51"/>
      <c r="AY713" s="51" t="str">
        <f t="shared" si="152"/>
        <v/>
      </c>
      <c r="AZ713" s="52" t="str">
        <f t="shared" si="153"/>
        <v/>
      </c>
      <c r="BB713" s="64"/>
      <c r="BC713" s="65"/>
      <c r="BD713" s="65"/>
      <c r="BE713" s="65"/>
      <c r="BF713" s="65"/>
      <c r="BG713" s="65" t="str">
        <f t="shared" si="154"/>
        <v/>
      </c>
      <c r="BH713" s="66" t="str">
        <f t="shared" si="155"/>
        <v/>
      </c>
    </row>
    <row r="714" spans="2:60" ht="15.5" x14ac:dyDescent="0.35">
      <c r="B714" s="67"/>
      <c r="C714" s="89"/>
      <c r="D714" s="84"/>
      <c r="E714" s="84"/>
      <c r="F714" s="84"/>
      <c r="G714" s="89"/>
      <c r="H714" s="89"/>
      <c r="I714" s="89"/>
      <c r="J714" s="95"/>
      <c r="K714" s="90"/>
      <c r="M714" s="68"/>
      <c r="N714" s="69"/>
      <c r="O714" s="69"/>
      <c r="P714" s="69"/>
      <c r="Q714" s="69"/>
      <c r="R714" s="69" t="str">
        <f t="shared" si="143"/>
        <v/>
      </c>
      <c r="S714" s="70" t="str">
        <f t="shared" si="144"/>
        <v/>
      </c>
      <c r="U714" s="68"/>
      <c r="V714" s="69"/>
      <c r="W714" s="69"/>
      <c r="X714" s="69"/>
      <c r="Y714" s="69"/>
      <c r="Z714" s="69" t="str">
        <f t="shared" si="145"/>
        <v/>
      </c>
      <c r="AA714" s="70" t="str">
        <f t="shared" si="146"/>
        <v/>
      </c>
      <c r="AC714" s="71"/>
      <c r="AD714" s="72"/>
      <c r="AE714" s="72"/>
      <c r="AF714" s="72"/>
      <c r="AG714" s="72"/>
      <c r="AH714" s="72" t="str">
        <f t="shared" si="147"/>
        <v/>
      </c>
      <c r="AI714" s="73" t="str">
        <f t="shared" si="148"/>
        <v/>
      </c>
      <c r="AK714" s="68"/>
      <c r="AL714" s="69"/>
      <c r="AM714" s="69"/>
      <c r="AN714" s="69"/>
      <c r="AO714" s="69"/>
      <c r="AP714" s="69" t="str">
        <f t="shared" si="149"/>
        <v/>
      </c>
      <c r="AQ714" s="74" t="str">
        <f t="shared" si="150"/>
        <v/>
      </c>
      <c r="AR714" s="70" t="str">
        <f t="shared" si="151"/>
        <v/>
      </c>
      <c r="AT714" s="68"/>
      <c r="AU714" s="69"/>
      <c r="AV714" s="69"/>
      <c r="AW714" s="69"/>
      <c r="AX714" s="69"/>
      <c r="AY714" s="69" t="str">
        <f t="shared" si="152"/>
        <v/>
      </c>
      <c r="AZ714" s="70" t="str">
        <f t="shared" si="153"/>
        <v/>
      </c>
      <c r="BB714" s="75"/>
      <c r="BC714" s="76"/>
      <c r="BD714" s="76"/>
      <c r="BE714" s="76"/>
      <c r="BF714" s="76"/>
      <c r="BG714" s="76" t="str">
        <f t="shared" si="154"/>
        <v/>
      </c>
      <c r="BH714" s="77" t="str">
        <f t="shared" si="155"/>
        <v/>
      </c>
    </row>
    <row r="715" spans="2:60" ht="15.5" x14ac:dyDescent="0.35">
      <c r="B715" s="46"/>
      <c r="C715" s="91"/>
      <c r="D715" s="85"/>
      <c r="E715" s="85"/>
      <c r="F715" s="85"/>
      <c r="G715" s="91"/>
      <c r="H715" s="91"/>
      <c r="I715" s="91"/>
      <c r="J715" s="96"/>
      <c r="K715" s="92"/>
      <c r="M715" s="50"/>
      <c r="N715" s="51"/>
      <c r="O715" s="51"/>
      <c r="P715" s="51"/>
      <c r="Q715" s="51"/>
      <c r="R715" s="51" t="str">
        <f t="shared" si="143"/>
        <v/>
      </c>
      <c r="S715" s="52" t="str">
        <f t="shared" si="144"/>
        <v/>
      </c>
      <c r="U715" s="50"/>
      <c r="V715" s="51"/>
      <c r="W715" s="51"/>
      <c r="X715" s="51"/>
      <c r="Y715" s="51"/>
      <c r="Z715" s="51" t="str">
        <f t="shared" si="145"/>
        <v/>
      </c>
      <c r="AA715" s="52" t="str">
        <f t="shared" si="146"/>
        <v/>
      </c>
      <c r="AC715" s="56"/>
      <c r="AD715" s="57"/>
      <c r="AE715" s="57"/>
      <c r="AF715" s="57"/>
      <c r="AG715" s="57"/>
      <c r="AH715" s="57" t="str">
        <f t="shared" si="147"/>
        <v/>
      </c>
      <c r="AI715" s="58" t="str">
        <f t="shared" si="148"/>
        <v/>
      </c>
      <c r="AK715" s="50"/>
      <c r="AL715" s="51"/>
      <c r="AM715" s="51"/>
      <c r="AN715" s="51"/>
      <c r="AO715" s="51"/>
      <c r="AP715" s="51" t="str">
        <f t="shared" si="149"/>
        <v/>
      </c>
      <c r="AQ715" s="60" t="str">
        <f t="shared" si="150"/>
        <v/>
      </c>
      <c r="AR715" s="52" t="str">
        <f t="shared" si="151"/>
        <v/>
      </c>
      <c r="AT715" s="50"/>
      <c r="AU715" s="51"/>
      <c r="AV715" s="51"/>
      <c r="AW715" s="51"/>
      <c r="AX715" s="51"/>
      <c r="AY715" s="51" t="str">
        <f t="shared" si="152"/>
        <v/>
      </c>
      <c r="AZ715" s="52" t="str">
        <f t="shared" si="153"/>
        <v/>
      </c>
      <c r="BB715" s="64"/>
      <c r="BC715" s="65"/>
      <c r="BD715" s="65"/>
      <c r="BE715" s="65"/>
      <c r="BF715" s="65"/>
      <c r="BG715" s="65" t="str">
        <f t="shared" si="154"/>
        <v/>
      </c>
      <c r="BH715" s="66" t="str">
        <f t="shared" si="155"/>
        <v/>
      </c>
    </row>
    <row r="716" spans="2:60" ht="15.5" x14ac:dyDescent="0.35">
      <c r="B716" s="67"/>
      <c r="C716" s="89"/>
      <c r="D716" s="84"/>
      <c r="E716" s="84"/>
      <c r="F716" s="84"/>
      <c r="G716" s="89"/>
      <c r="H716" s="89"/>
      <c r="I716" s="89"/>
      <c r="J716" s="95"/>
      <c r="K716" s="90"/>
      <c r="M716" s="68"/>
      <c r="N716" s="69"/>
      <c r="O716" s="69"/>
      <c r="P716" s="69"/>
      <c r="Q716" s="69"/>
      <c r="R716" s="69" t="str">
        <f t="shared" si="143"/>
        <v/>
      </c>
      <c r="S716" s="70" t="str">
        <f t="shared" si="144"/>
        <v/>
      </c>
      <c r="U716" s="68"/>
      <c r="V716" s="69"/>
      <c r="W716" s="69"/>
      <c r="X716" s="69"/>
      <c r="Y716" s="69"/>
      <c r="Z716" s="69" t="str">
        <f t="shared" si="145"/>
        <v/>
      </c>
      <c r="AA716" s="70" t="str">
        <f t="shared" si="146"/>
        <v/>
      </c>
      <c r="AC716" s="71"/>
      <c r="AD716" s="72"/>
      <c r="AE716" s="72"/>
      <c r="AF716" s="72"/>
      <c r="AG716" s="72"/>
      <c r="AH716" s="72" t="str">
        <f t="shared" si="147"/>
        <v/>
      </c>
      <c r="AI716" s="73" t="str">
        <f t="shared" si="148"/>
        <v/>
      </c>
      <c r="AK716" s="68"/>
      <c r="AL716" s="69"/>
      <c r="AM716" s="69"/>
      <c r="AN716" s="69"/>
      <c r="AO716" s="69"/>
      <c r="AP716" s="69" t="str">
        <f t="shared" si="149"/>
        <v/>
      </c>
      <c r="AQ716" s="74" t="str">
        <f t="shared" si="150"/>
        <v/>
      </c>
      <c r="AR716" s="70" t="str">
        <f t="shared" si="151"/>
        <v/>
      </c>
      <c r="AT716" s="68"/>
      <c r="AU716" s="69"/>
      <c r="AV716" s="69"/>
      <c r="AW716" s="69"/>
      <c r="AX716" s="69"/>
      <c r="AY716" s="69" t="str">
        <f t="shared" si="152"/>
        <v/>
      </c>
      <c r="AZ716" s="70" t="str">
        <f t="shared" si="153"/>
        <v/>
      </c>
      <c r="BB716" s="75"/>
      <c r="BC716" s="76"/>
      <c r="BD716" s="76"/>
      <c r="BE716" s="76"/>
      <c r="BF716" s="76"/>
      <c r="BG716" s="76" t="str">
        <f t="shared" si="154"/>
        <v/>
      </c>
      <c r="BH716" s="77" t="str">
        <f t="shared" si="155"/>
        <v/>
      </c>
    </row>
    <row r="717" spans="2:60" ht="15.5" x14ac:dyDescent="0.35">
      <c r="B717" s="46"/>
      <c r="C717" s="91"/>
      <c r="D717" s="85"/>
      <c r="E717" s="85"/>
      <c r="F717" s="85"/>
      <c r="G717" s="91"/>
      <c r="H717" s="91"/>
      <c r="I717" s="91"/>
      <c r="J717" s="96"/>
      <c r="K717" s="92"/>
      <c r="M717" s="50"/>
      <c r="N717" s="51"/>
      <c r="O717" s="51"/>
      <c r="P717" s="51"/>
      <c r="Q717" s="51"/>
      <c r="R717" s="51" t="str">
        <f t="shared" si="143"/>
        <v/>
      </c>
      <c r="S717" s="52" t="str">
        <f t="shared" si="144"/>
        <v/>
      </c>
      <c r="U717" s="50"/>
      <c r="V717" s="51"/>
      <c r="W717" s="51"/>
      <c r="X717" s="51"/>
      <c r="Y717" s="51"/>
      <c r="Z717" s="51" t="str">
        <f t="shared" si="145"/>
        <v/>
      </c>
      <c r="AA717" s="52" t="str">
        <f t="shared" si="146"/>
        <v/>
      </c>
      <c r="AC717" s="56"/>
      <c r="AD717" s="57"/>
      <c r="AE717" s="57"/>
      <c r="AF717" s="57"/>
      <c r="AG717" s="57"/>
      <c r="AH717" s="57" t="str">
        <f t="shared" si="147"/>
        <v/>
      </c>
      <c r="AI717" s="58" t="str">
        <f t="shared" si="148"/>
        <v/>
      </c>
      <c r="AK717" s="50"/>
      <c r="AL717" s="51"/>
      <c r="AM717" s="51"/>
      <c r="AN717" s="51"/>
      <c r="AO717" s="51"/>
      <c r="AP717" s="51" t="str">
        <f t="shared" si="149"/>
        <v/>
      </c>
      <c r="AQ717" s="60" t="str">
        <f t="shared" si="150"/>
        <v/>
      </c>
      <c r="AR717" s="52" t="str">
        <f t="shared" si="151"/>
        <v/>
      </c>
      <c r="AT717" s="50"/>
      <c r="AU717" s="51"/>
      <c r="AV717" s="51"/>
      <c r="AW717" s="51"/>
      <c r="AX717" s="51"/>
      <c r="AY717" s="51" t="str">
        <f t="shared" si="152"/>
        <v/>
      </c>
      <c r="AZ717" s="52" t="str">
        <f t="shared" si="153"/>
        <v/>
      </c>
      <c r="BB717" s="64"/>
      <c r="BC717" s="65"/>
      <c r="BD717" s="65"/>
      <c r="BE717" s="65"/>
      <c r="BF717" s="65"/>
      <c r="BG717" s="65" t="str">
        <f t="shared" si="154"/>
        <v/>
      </c>
      <c r="BH717" s="66" t="str">
        <f t="shared" si="155"/>
        <v/>
      </c>
    </row>
    <row r="718" spans="2:60" ht="15.5" x14ac:dyDescent="0.35">
      <c r="B718" s="67"/>
      <c r="C718" s="89"/>
      <c r="D718" s="84"/>
      <c r="E718" s="84"/>
      <c r="F718" s="84"/>
      <c r="G718" s="89"/>
      <c r="H718" s="89"/>
      <c r="I718" s="89"/>
      <c r="J718" s="95"/>
      <c r="K718" s="90"/>
      <c r="M718" s="68"/>
      <c r="N718" s="69"/>
      <c r="O718" s="69"/>
      <c r="P718" s="69"/>
      <c r="Q718" s="69"/>
      <c r="R718" s="69" t="str">
        <f t="shared" si="143"/>
        <v/>
      </c>
      <c r="S718" s="70" t="str">
        <f t="shared" si="144"/>
        <v/>
      </c>
      <c r="U718" s="68"/>
      <c r="V718" s="69"/>
      <c r="W718" s="69"/>
      <c r="X718" s="69"/>
      <c r="Y718" s="69"/>
      <c r="Z718" s="69" t="str">
        <f t="shared" si="145"/>
        <v/>
      </c>
      <c r="AA718" s="70" t="str">
        <f t="shared" si="146"/>
        <v/>
      </c>
      <c r="AC718" s="71"/>
      <c r="AD718" s="72"/>
      <c r="AE718" s="72"/>
      <c r="AF718" s="72"/>
      <c r="AG718" s="72"/>
      <c r="AH718" s="72" t="str">
        <f t="shared" si="147"/>
        <v/>
      </c>
      <c r="AI718" s="73" t="str">
        <f t="shared" si="148"/>
        <v/>
      </c>
      <c r="AK718" s="68"/>
      <c r="AL718" s="69"/>
      <c r="AM718" s="69"/>
      <c r="AN718" s="69"/>
      <c r="AO718" s="69"/>
      <c r="AP718" s="69" t="str">
        <f t="shared" si="149"/>
        <v/>
      </c>
      <c r="AQ718" s="74" t="str">
        <f t="shared" si="150"/>
        <v/>
      </c>
      <c r="AR718" s="70" t="str">
        <f t="shared" si="151"/>
        <v/>
      </c>
      <c r="AT718" s="68"/>
      <c r="AU718" s="69"/>
      <c r="AV718" s="69"/>
      <c r="AW718" s="69"/>
      <c r="AX718" s="69"/>
      <c r="AY718" s="69" t="str">
        <f t="shared" si="152"/>
        <v/>
      </c>
      <c r="AZ718" s="70" t="str">
        <f t="shared" si="153"/>
        <v/>
      </c>
      <c r="BB718" s="75"/>
      <c r="BC718" s="76"/>
      <c r="BD718" s="76"/>
      <c r="BE718" s="76"/>
      <c r="BF718" s="76"/>
      <c r="BG718" s="76" t="str">
        <f t="shared" si="154"/>
        <v/>
      </c>
      <c r="BH718" s="77" t="str">
        <f t="shared" si="155"/>
        <v/>
      </c>
    </row>
    <row r="719" spans="2:60" ht="15.5" x14ac:dyDescent="0.35">
      <c r="B719" s="46"/>
      <c r="C719" s="91"/>
      <c r="D719" s="85"/>
      <c r="E719" s="85"/>
      <c r="F719" s="85"/>
      <c r="G719" s="91"/>
      <c r="H719" s="91"/>
      <c r="I719" s="91"/>
      <c r="J719" s="96"/>
      <c r="K719" s="92"/>
      <c r="M719" s="50"/>
      <c r="N719" s="51"/>
      <c r="O719" s="51"/>
      <c r="P719" s="51"/>
      <c r="Q719" s="51"/>
      <c r="R719" s="51" t="str">
        <f t="shared" si="143"/>
        <v/>
      </c>
      <c r="S719" s="52" t="str">
        <f t="shared" si="144"/>
        <v/>
      </c>
      <c r="U719" s="50"/>
      <c r="V719" s="51"/>
      <c r="W719" s="51"/>
      <c r="X719" s="51"/>
      <c r="Y719" s="51"/>
      <c r="Z719" s="51" t="str">
        <f t="shared" si="145"/>
        <v/>
      </c>
      <c r="AA719" s="52" t="str">
        <f t="shared" si="146"/>
        <v/>
      </c>
      <c r="AC719" s="56"/>
      <c r="AD719" s="57"/>
      <c r="AE719" s="57"/>
      <c r="AF719" s="57"/>
      <c r="AG719" s="57"/>
      <c r="AH719" s="57" t="str">
        <f t="shared" si="147"/>
        <v/>
      </c>
      <c r="AI719" s="58" t="str">
        <f t="shared" si="148"/>
        <v/>
      </c>
      <c r="AK719" s="50"/>
      <c r="AL719" s="51"/>
      <c r="AM719" s="51"/>
      <c r="AN719" s="51"/>
      <c r="AO719" s="51"/>
      <c r="AP719" s="51" t="str">
        <f t="shared" si="149"/>
        <v/>
      </c>
      <c r="AQ719" s="60" t="str">
        <f t="shared" si="150"/>
        <v/>
      </c>
      <c r="AR719" s="52" t="str">
        <f t="shared" si="151"/>
        <v/>
      </c>
      <c r="AT719" s="50"/>
      <c r="AU719" s="51"/>
      <c r="AV719" s="51"/>
      <c r="AW719" s="51"/>
      <c r="AX719" s="51"/>
      <c r="AY719" s="51" t="str">
        <f t="shared" si="152"/>
        <v/>
      </c>
      <c r="AZ719" s="52" t="str">
        <f t="shared" si="153"/>
        <v/>
      </c>
      <c r="BB719" s="64"/>
      <c r="BC719" s="65"/>
      <c r="BD719" s="65"/>
      <c r="BE719" s="65"/>
      <c r="BF719" s="65"/>
      <c r="BG719" s="65" t="str">
        <f t="shared" si="154"/>
        <v/>
      </c>
      <c r="BH719" s="66" t="str">
        <f t="shared" si="155"/>
        <v/>
      </c>
    </row>
    <row r="720" spans="2:60" ht="15.5" x14ac:dyDescent="0.35">
      <c r="B720" s="67"/>
      <c r="C720" s="89"/>
      <c r="D720" s="84"/>
      <c r="E720" s="84"/>
      <c r="F720" s="84"/>
      <c r="G720" s="89"/>
      <c r="H720" s="89"/>
      <c r="I720" s="89"/>
      <c r="J720" s="95"/>
      <c r="K720" s="90"/>
      <c r="M720" s="68"/>
      <c r="N720" s="69"/>
      <c r="O720" s="69"/>
      <c r="P720" s="69"/>
      <c r="Q720" s="69"/>
      <c r="R720" s="69" t="str">
        <f t="shared" si="143"/>
        <v/>
      </c>
      <c r="S720" s="70" t="str">
        <f t="shared" si="144"/>
        <v/>
      </c>
      <c r="U720" s="68"/>
      <c r="V720" s="69"/>
      <c r="W720" s="69"/>
      <c r="X720" s="69"/>
      <c r="Y720" s="69"/>
      <c r="Z720" s="69" t="str">
        <f t="shared" si="145"/>
        <v/>
      </c>
      <c r="AA720" s="70" t="str">
        <f t="shared" si="146"/>
        <v/>
      </c>
      <c r="AC720" s="71"/>
      <c r="AD720" s="72"/>
      <c r="AE720" s="72"/>
      <c r="AF720" s="72"/>
      <c r="AG720" s="72"/>
      <c r="AH720" s="72" t="str">
        <f t="shared" si="147"/>
        <v/>
      </c>
      <c r="AI720" s="73" t="str">
        <f t="shared" si="148"/>
        <v/>
      </c>
      <c r="AK720" s="68"/>
      <c r="AL720" s="69"/>
      <c r="AM720" s="69"/>
      <c r="AN720" s="69"/>
      <c r="AO720" s="69"/>
      <c r="AP720" s="69" t="str">
        <f t="shared" si="149"/>
        <v/>
      </c>
      <c r="AQ720" s="74" t="str">
        <f t="shared" si="150"/>
        <v/>
      </c>
      <c r="AR720" s="70" t="str">
        <f t="shared" si="151"/>
        <v/>
      </c>
      <c r="AT720" s="68"/>
      <c r="AU720" s="69"/>
      <c r="AV720" s="69"/>
      <c r="AW720" s="69"/>
      <c r="AX720" s="69"/>
      <c r="AY720" s="69" t="str">
        <f t="shared" si="152"/>
        <v/>
      </c>
      <c r="AZ720" s="70" t="str">
        <f t="shared" si="153"/>
        <v/>
      </c>
      <c r="BB720" s="75"/>
      <c r="BC720" s="76"/>
      <c r="BD720" s="76"/>
      <c r="BE720" s="76"/>
      <c r="BF720" s="76"/>
      <c r="BG720" s="76" t="str">
        <f t="shared" si="154"/>
        <v/>
      </c>
      <c r="BH720" s="77" t="str">
        <f t="shared" si="155"/>
        <v/>
      </c>
    </row>
    <row r="721" spans="2:60" ht="15.5" x14ac:dyDescent="0.35">
      <c r="B721" s="46"/>
      <c r="C721" s="91"/>
      <c r="D721" s="85"/>
      <c r="E721" s="85"/>
      <c r="F721" s="85"/>
      <c r="G721" s="91"/>
      <c r="H721" s="91"/>
      <c r="I721" s="91"/>
      <c r="J721" s="96"/>
      <c r="K721" s="92"/>
      <c r="M721" s="50"/>
      <c r="N721" s="51"/>
      <c r="O721" s="51"/>
      <c r="P721" s="51"/>
      <c r="Q721" s="51"/>
      <c r="R721" s="51" t="str">
        <f t="shared" si="143"/>
        <v/>
      </c>
      <c r="S721" s="52" t="str">
        <f t="shared" si="144"/>
        <v/>
      </c>
      <c r="U721" s="50"/>
      <c r="V721" s="51"/>
      <c r="W721" s="51"/>
      <c r="X721" s="51"/>
      <c r="Y721" s="51"/>
      <c r="Z721" s="51" t="str">
        <f t="shared" si="145"/>
        <v/>
      </c>
      <c r="AA721" s="52" t="str">
        <f t="shared" si="146"/>
        <v/>
      </c>
      <c r="AC721" s="56"/>
      <c r="AD721" s="57"/>
      <c r="AE721" s="57"/>
      <c r="AF721" s="57"/>
      <c r="AG721" s="57"/>
      <c r="AH721" s="57" t="str">
        <f t="shared" si="147"/>
        <v/>
      </c>
      <c r="AI721" s="58" t="str">
        <f t="shared" si="148"/>
        <v/>
      </c>
      <c r="AK721" s="50"/>
      <c r="AL721" s="51"/>
      <c r="AM721" s="51"/>
      <c r="AN721" s="51"/>
      <c r="AO721" s="51"/>
      <c r="AP721" s="51" t="str">
        <f t="shared" si="149"/>
        <v/>
      </c>
      <c r="AQ721" s="60" t="str">
        <f t="shared" si="150"/>
        <v/>
      </c>
      <c r="AR721" s="52" t="str">
        <f t="shared" si="151"/>
        <v/>
      </c>
      <c r="AT721" s="50"/>
      <c r="AU721" s="51"/>
      <c r="AV721" s="51"/>
      <c r="AW721" s="51"/>
      <c r="AX721" s="51"/>
      <c r="AY721" s="51" t="str">
        <f t="shared" si="152"/>
        <v/>
      </c>
      <c r="AZ721" s="52" t="str">
        <f t="shared" si="153"/>
        <v/>
      </c>
      <c r="BB721" s="64"/>
      <c r="BC721" s="65"/>
      <c r="BD721" s="65"/>
      <c r="BE721" s="65"/>
      <c r="BF721" s="65"/>
      <c r="BG721" s="65" t="str">
        <f t="shared" si="154"/>
        <v/>
      </c>
      <c r="BH721" s="66" t="str">
        <f t="shared" si="155"/>
        <v/>
      </c>
    </row>
    <row r="722" spans="2:60" ht="15.5" x14ac:dyDescent="0.35">
      <c r="B722" s="67"/>
      <c r="C722" s="89"/>
      <c r="D722" s="84"/>
      <c r="E722" s="84"/>
      <c r="F722" s="84"/>
      <c r="G722" s="89"/>
      <c r="H722" s="89"/>
      <c r="I722" s="89"/>
      <c r="J722" s="95"/>
      <c r="K722" s="90"/>
      <c r="M722" s="68"/>
      <c r="N722" s="69"/>
      <c r="O722" s="69"/>
      <c r="P722" s="69"/>
      <c r="Q722" s="69"/>
      <c r="R722" s="69" t="str">
        <f t="shared" si="143"/>
        <v/>
      </c>
      <c r="S722" s="70" t="str">
        <f t="shared" si="144"/>
        <v/>
      </c>
      <c r="U722" s="68"/>
      <c r="V722" s="69"/>
      <c r="W722" s="69"/>
      <c r="X722" s="69"/>
      <c r="Y722" s="69"/>
      <c r="Z722" s="69" t="str">
        <f t="shared" si="145"/>
        <v/>
      </c>
      <c r="AA722" s="70" t="str">
        <f t="shared" si="146"/>
        <v/>
      </c>
      <c r="AC722" s="71"/>
      <c r="AD722" s="72"/>
      <c r="AE722" s="72"/>
      <c r="AF722" s="72"/>
      <c r="AG722" s="72"/>
      <c r="AH722" s="72" t="str">
        <f t="shared" si="147"/>
        <v/>
      </c>
      <c r="AI722" s="73" t="str">
        <f t="shared" si="148"/>
        <v/>
      </c>
      <c r="AK722" s="68"/>
      <c r="AL722" s="69"/>
      <c r="AM722" s="69"/>
      <c r="AN722" s="69"/>
      <c r="AO722" s="69"/>
      <c r="AP722" s="69" t="str">
        <f t="shared" si="149"/>
        <v/>
      </c>
      <c r="AQ722" s="74" t="str">
        <f t="shared" si="150"/>
        <v/>
      </c>
      <c r="AR722" s="70" t="str">
        <f t="shared" si="151"/>
        <v/>
      </c>
      <c r="AT722" s="68"/>
      <c r="AU722" s="69"/>
      <c r="AV722" s="69"/>
      <c r="AW722" s="69"/>
      <c r="AX722" s="69"/>
      <c r="AY722" s="69" t="str">
        <f t="shared" si="152"/>
        <v/>
      </c>
      <c r="AZ722" s="70" t="str">
        <f t="shared" si="153"/>
        <v/>
      </c>
      <c r="BB722" s="75"/>
      <c r="BC722" s="76"/>
      <c r="BD722" s="76"/>
      <c r="BE722" s="76"/>
      <c r="BF722" s="76"/>
      <c r="BG722" s="76" t="str">
        <f t="shared" si="154"/>
        <v/>
      </c>
      <c r="BH722" s="77" t="str">
        <f t="shared" si="155"/>
        <v/>
      </c>
    </row>
    <row r="723" spans="2:60" ht="15.5" x14ac:dyDescent="0.35">
      <c r="B723" s="46"/>
      <c r="C723" s="91"/>
      <c r="D723" s="85"/>
      <c r="E723" s="85"/>
      <c r="F723" s="85"/>
      <c r="G723" s="91"/>
      <c r="H723" s="91"/>
      <c r="I723" s="91"/>
      <c r="J723" s="96"/>
      <c r="K723" s="92"/>
      <c r="M723" s="50"/>
      <c r="N723" s="51"/>
      <c r="O723" s="51"/>
      <c r="P723" s="51"/>
      <c r="Q723" s="51"/>
      <c r="R723" s="51" t="str">
        <f t="shared" si="143"/>
        <v/>
      </c>
      <c r="S723" s="52" t="str">
        <f t="shared" si="144"/>
        <v/>
      </c>
      <c r="U723" s="50"/>
      <c r="V723" s="51"/>
      <c r="W723" s="51"/>
      <c r="X723" s="51"/>
      <c r="Y723" s="51"/>
      <c r="Z723" s="51" t="str">
        <f t="shared" si="145"/>
        <v/>
      </c>
      <c r="AA723" s="52" t="str">
        <f t="shared" si="146"/>
        <v/>
      </c>
      <c r="AC723" s="56"/>
      <c r="AD723" s="57"/>
      <c r="AE723" s="57"/>
      <c r="AF723" s="57"/>
      <c r="AG723" s="57"/>
      <c r="AH723" s="57" t="str">
        <f t="shared" si="147"/>
        <v/>
      </c>
      <c r="AI723" s="58" t="str">
        <f t="shared" si="148"/>
        <v/>
      </c>
      <c r="AK723" s="50"/>
      <c r="AL723" s="51"/>
      <c r="AM723" s="51"/>
      <c r="AN723" s="51"/>
      <c r="AO723" s="51"/>
      <c r="AP723" s="51" t="str">
        <f t="shared" si="149"/>
        <v/>
      </c>
      <c r="AQ723" s="60" t="str">
        <f t="shared" si="150"/>
        <v/>
      </c>
      <c r="AR723" s="52" t="str">
        <f t="shared" si="151"/>
        <v/>
      </c>
      <c r="AT723" s="50"/>
      <c r="AU723" s="51"/>
      <c r="AV723" s="51"/>
      <c r="AW723" s="51"/>
      <c r="AX723" s="51"/>
      <c r="AY723" s="51" t="str">
        <f t="shared" si="152"/>
        <v/>
      </c>
      <c r="AZ723" s="52" t="str">
        <f t="shared" si="153"/>
        <v/>
      </c>
      <c r="BB723" s="64"/>
      <c r="BC723" s="65"/>
      <c r="BD723" s="65"/>
      <c r="BE723" s="65"/>
      <c r="BF723" s="65"/>
      <c r="BG723" s="65" t="str">
        <f t="shared" si="154"/>
        <v/>
      </c>
      <c r="BH723" s="66" t="str">
        <f t="shared" si="155"/>
        <v/>
      </c>
    </row>
    <row r="724" spans="2:60" ht="15.5" x14ac:dyDescent="0.35">
      <c r="B724" s="67"/>
      <c r="C724" s="89"/>
      <c r="D724" s="84"/>
      <c r="E724" s="84"/>
      <c r="F724" s="84"/>
      <c r="G724" s="89"/>
      <c r="H724" s="89"/>
      <c r="I724" s="89"/>
      <c r="J724" s="95"/>
      <c r="K724" s="90"/>
      <c r="M724" s="68"/>
      <c r="N724" s="69"/>
      <c r="O724" s="69"/>
      <c r="P724" s="69"/>
      <c r="Q724" s="69"/>
      <c r="R724" s="69" t="str">
        <f t="shared" si="143"/>
        <v/>
      </c>
      <c r="S724" s="70" t="str">
        <f t="shared" si="144"/>
        <v/>
      </c>
      <c r="U724" s="68"/>
      <c r="V724" s="69"/>
      <c r="W724" s="69"/>
      <c r="X724" s="69"/>
      <c r="Y724" s="69"/>
      <c r="Z724" s="69" t="str">
        <f t="shared" si="145"/>
        <v/>
      </c>
      <c r="AA724" s="70" t="str">
        <f t="shared" si="146"/>
        <v/>
      </c>
      <c r="AC724" s="71"/>
      <c r="AD724" s="72"/>
      <c r="AE724" s="72"/>
      <c r="AF724" s="72"/>
      <c r="AG724" s="72"/>
      <c r="AH724" s="72" t="str">
        <f t="shared" si="147"/>
        <v/>
      </c>
      <c r="AI724" s="73" t="str">
        <f t="shared" si="148"/>
        <v/>
      </c>
      <c r="AK724" s="68"/>
      <c r="AL724" s="69"/>
      <c r="AM724" s="69"/>
      <c r="AN724" s="69"/>
      <c r="AO724" s="69"/>
      <c r="AP724" s="69" t="str">
        <f t="shared" si="149"/>
        <v/>
      </c>
      <c r="AQ724" s="74" t="str">
        <f t="shared" si="150"/>
        <v/>
      </c>
      <c r="AR724" s="70" t="str">
        <f t="shared" si="151"/>
        <v/>
      </c>
      <c r="AT724" s="68"/>
      <c r="AU724" s="69"/>
      <c r="AV724" s="69"/>
      <c r="AW724" s="69"/>
      <c r="AX724" s="69"/>
      <c r="AY724" s="69" t="str">
        <f t="shared" si="152"/>
        <v/>
      </c>
      <c r="AZ724" s="70" t="str">
        <f t="shared" si="153"/>
        <v/>
      </c>
      <c r="BB724" s="75"/>
      <c r="BC724" s="76"/>
      <c r="BD724" s="76"/>
      <c r="BE724" s="76"/>
      <c r="BF724" s="76"/>
      <c r="BG724" s="76" t="str">
        <f t="shared" si="154"/>
        <v/>
      </c>
      <c r="BH724" s="77" t="str">
        <f t="shared" si="155"/>
        <v/>
      </c>
    </row>
    <row r="725" spans="2:60" ht="15.5" x14ac:dyDescent="0.35">
      <c r="B725" s="46"/>
      <c r="C725" s="91"/>
      <c r="D725" s="85"/>
      <c r="E725" s="85"/>
      <c r="F725" s="85"/>
      <c r="G725" s="91"/>
      <c r="H725" s="91"/>
      <c r="I725" s="91"/>
      <c r="J725" s="96"/>
      <c r="K725" s="92"/>
      <c r="M725" s="50"/>
      <c r="N725" s="51"/>
      <c r="O725" s="51"/>
      <c r="P725" s="51"/>
      <c r="Q725" s="51"/>
      <c r="R725" s="51" t="str">
        <f t="shared" si="143"/>
        <v/>
      </c>
      <c r="S725" s="52" t="str">
        <f t="shared" si="144"/>
        <v/>
      </c>
      <c r="U725" s="50"/>
      <c r="V725" s="51"/>
      <c r="W725" s="51"/>
      <c r="X725" s="51"/>
      <c r="Y725" s="51"/>
      <c r="Z725" s="51" t="str">
        <f t="shared" si="145"/>
        <v/>
      </c>
      <c r="AA725" s="52" t="str">
        <f t="shared" si="146"/>
        <v/>
      </c>
      <c r="AC725" s="56"/>
      <c r="AD725" s="57"/>
      <c r="AE725" s="57"/>
      <c r="AF725" s="57"/>
      <c r="AG725" s="57"/>
      <c r="AH725" s="57" t="str">
        <f t="shared" si="147"/>
        <v/>
      </c>
      <c r="AI725" s="58" t="str">
        <f t="shared" si="148"/>
        <v/>
      </c>
      <c r="AK725" s="50"/>
      <c r="AL725" s="51"/>
      <c r="AM725" s="51"/>
      <c r="AN725" s="51"/>
      <c r="AO725" s="51"/>
      <c r="AP725" s="51" t="str">
        <f t="shared" si="149"/>
        <v/>
      </c>
      <c r="AQ725" s="60" t="str">
        <f t="shared" si="150"/>
        <v/>
      </c>
      <c r="AR725" s="52" t="str">
        <f t="shared" si="151"/>
        <v/>
      </c>
      <c r="AT725" s="50"/>
      <c r="AU725" s="51"/>
      <c r="AV725" s="51"/>
      <c r="AW725" s="51"/>
      <c r="AX725" s="51"/>
      <c r="AY725" s="51" t="str">
        <f t="shared" si="152"/>
        <v/>
      </c>
      <c r="AZ725" s="52" t="str">
        <f t="shared" si="153"/>
        <v/>
      </c>
      <c r="BB725" s="64"/>
      <c r="BC725" s="65"/>
      <c r="BD725" s="65"/>
      <c r="BE725" s="65"/>
      <c r="BF725" s="65"/>
      <c r="BG725" s="65" t="str">
        <f t="shared" si="154"/>
        <v/>
      </c>
      <c r="BH725" s="66" t="str">
        <f t="shared" si="155"/>
        <v/>
      </c>
    </row>
    <row r="726" spans="2:60" ht="15.5" x14ac:dyDescent="0.35">
      <c r="B726" s="67"/>
      <c r="C726" s="89"/>
      <c r="D726" s="84"/>
      <c r="E726" s="84"/>
      <c r="F726" s="84"/>
      <c r="G726" s="89"/>
      <c r="H726" s="89"/>
      <c r="I726" s="89"/>
      <c r="J726" s="95"/>
      <c r="K726" s="90"/>
      <c r="M726" s="68"/>
      <c r="N726" s="69"/>
      <c r="O726" s="69"/>
      <c r="P726" s="69"/>
      <c r="Q726" s="69"/>
      <c r="R726" s="69" t="str">
        <f t="shared" si="143"/>
        <v/>
      </c>
      <c r="S726" s="70" t="str">
        <f t="shared" si="144"/>
        <v/>
      </c>
      <c r="U726" s="68"/>
      <c r="V726" s="69"/>
      <c r="W726" s="69"/>
      <c r="X726" s="69"/>
      <c r="Y726" s="69"/>
      <c r="Z726" s="69" t="str">
        <f t="shared" si="145"/>
        <v/>
      </c>
      <c r="AA726" s="70" t="str">
        <f t="shared" si="146"/>
        <v/>
      </c>
      <c r="AC726" s="71"/>
      <c r="AD726" s="72"/>
      <c r="AE726" s="72"/>
      <c r="AF726" s="72"/>
      <c r="AG726" s="72"/>
      <c r="AH726" s="72" t="str">
        <f t="shared" si="147"/>
        <v/>
      </c>
      <c r="AI726" s="73" t="str">
        <f t="shared" si="148"/>
        <v/>
      </c>
      <c r="AK726" s="68"/>
      <c r="AL726" s="69"/>
      <c r="AM726" s="69"/>
      <c r="AN726" s="69"/>
      <c r="AO726" s="69"/>
      <c r="AP726" s="69" t="str">
        <f t="shared" si="149"/>
        <v/>
      </c>
      <c r="AQ726" s="74" t="str">
        <f t="shared" si="150"/>
        <v/>
      </c>
      <c r="AR726" s="70" t="str">
        <f t="shared" si="151"/>
        <v/>
      </c>
      <c r="AT726" s="68"/>
      <c r="AU726" s="69"/>
      <c r="AV726" s="69"/>
      <c r="AW726" s="69"/>
      <c r="AX726" s="69"/>
      <c r="AY726" s="69" t="str">
        <f t="shared" si="152"/>
        <v/>
      </c>
      <c r="AZ726" s="70" t="str">
        <f t="shared" si="153"/>
        <v/>
      </c>
      <c r="BB726" s="75"/>
      <c r="BC726" s="76"/>
      <c r="BD726" s="76"/>
      <c r="BE726" s="76"/>
      <c r="BF726" s="76"/>
      <c r="BG726" s="76" t="str">
        <f t="shared" si="154"/>
        <v/>
      </c>
      <c r="BH726" s="77" t="str">
        <f t="shared" si="155"/>
        <v/>
      </c>
    </row>
    <row r="727" spans="2:60" ht="15.5" x14ac:dyDescent="0.35">
      <c r="B727" s="46"/>
      <c r="C727" s="91"/>
      <c r="D727" s="85"/>
      <c r="E727" s="85"/>
      <c r="F727" s="85"/>
      <c r="G727" s="91"/>
      <c r="H727" s="91"/>
      <c r="I727" s="91"/>
      <c r="J727" s="96"/>
      <c r="K727" s="92"/>
      <c r="M727" s="50"/>
      <c r="N727" s="51"/>
      <c r="O727" s="51"/>
      <c r="P727" s="51"/>
      <c r="Q727" s="51"/>
      <c r="R727" s="51" t="str">
        <f t="shared" si="143"/>
        <v/>
      </c>
      <c r="S727" s="52" t="str">
        <f t="shared" si="144"/>
        <v/>
      </c>
      <c r="U727" s="50"/>
      <c r="V727" s="51"/>
      <c r="W727" s="51"/>
      <c r="X727" s="51"/>
      <c r="Y727" s="51"/>
      <c r="Z727" s="51" t="str">
        <f t="shared" si="145"/>
        <v/>
      </c>
      <c r="AA727" s="52" t="str">
        <f t="shared" si="146"/>
        <v/>
      </c>
      <c r="AC727" s="56"/>
      <c r="AD727" s="57"/>
      <c r="AE727" s="57"/>
      <c r="AF727" s="57"/>
      <c r="AG727" s="57"/>
      <c r="AH727" s="57" t="str">
        <f t="shared" si="147"/>
        <v/>
      </c>
      <c r="AI727" s="58" t="str">
        <f t="shared" si="148"/>
        <v/>
      </c>
      <c r="AK727" s="50"/>
      <c r="AL727" s="51"/>
      <c r="AM727" s="51"/>
      <c r="AN727" s="51"/>
      <c r="AO727" s="51"/>
      <c r="AP727" s="51" t="str">
        <f t="shared" si="149"/>
        <v/>
      </c>
      <c r="AQ727" s="60" t="str">
        <f t="shared" si="150"/>
        <v/>
      </c>
      <c r="AR727" s="52" t="str">
        <f t="shared" si="151"/>
        <v/>
      </c>
      <c r="AT727" s="50"/>
      <c r="AU727" s="51"/>
      <c r="AV727" s="51"/>
      <c r="AW727" s="51"/>
      <c r="AX727" s="51"/>
      <c r="AY727" s="51" t="str">
        <f t="shared" si="152"/>
        <v/>
      </c>
      <c r="AZ727" s="52" t="str">
        <f t="shared" si="153"/>
        <v/>
      </c>
      <c r="BB727" s="64"/>
      <c r="BC727" s="65"/>
      <c r="BD727" s="65"/>
      <c r="BE727" s="65"/>
      <c r="BF727" s="65"/>
      <c r="BG727" s="65" t="str">
        <f t="shared" si="154"/>
        <v/>
      </c>
      <c r="BH727" s="66" t="str">
        <f t="shared" si="155"/>
        <v/>
      </c>
    </row>
    <row r="728" spans="2:60" ht="15.5" x14ac:dyDescent="0.35">
      <c r="B728" s="67"/>
      <c r="C728" s="89"/>
      <c r="D728" s="84"/>
      <c r="E728" s="84"/>
      <c r="F728" s="84"/>
      <c r="G728" s="89"/>
      <c r="H728" s="89"/>
      <c r="I728" s="89"/>
      <c r="J728" s="95"/>
      <c r="K728" s="90"/>
      <c r="M728" s="68"/>
      <c r="N728" s="69"/>
      <c r="O728" s="69"/>
      <c r="P728" s="69"/>
      <c r="Q728" s="69"/>
      <c r="R728" s="69" t="str">
        <f t="shared" si="143"/>
        <v/>
      </c>
      <c r="S728" s="70" t="str">
        <f t="shared" si="144"/>
        <v/>
      </c>
      <c r="U728" s="68"/>
      <c r="V728" s="69"/>
      <c r="W728" s="69"/>
      <c r="X728" s="69"/>
      <c r="Y728" s="69"/>
      <c r="Z728" s="69" t="str">
        <f t="shared" si="145"/>
        <v/>
      </c>
      <c r="AA728" s="70" t="str">
        <f t="shared" si="146"/>
        <v/>
      </c>
      <c r="AC728" s="71"/>
      <c r="AD728" s="72"/>
      <c r="AE728" s="72"/>
      <c r="AF728" s="72"/>
      <c r="AG728" s="72"/>
      <c r="AH728" s="72" t="str">
        <f t="shared" si="147"/>
        <v/>
      </c>
      <c r="AI728" s="73" t="str">
        <f t="shared" si="148"/>
        <v/>
      </c>
      <c r="AK728" s="68"/>
      <c r="AL728" s="69"/>
      <c r="AM728" s="69"/>
      <c r="AN728" s="69"/>
      <c r="AO728" s="69"/>
      <c r="AP728" s="69" t="str">
        <f t="shared" si="149"/>
        <v/>
      </c>
      <c r="AQ728" s="74" t="str">
        <f t="shared" si="150"/>
        <v/>
      </c>
      <c r="AR728" s="70" t="str">
        <f t="shared" si="151"/>
        <v/>
      </c>
      <c r="AT728" s="68"/>
      <c r="AU728" s="69"/>
      <c r="AV728" s="69"/>
      <c r="AW728" s="69"/>
      <c r="AX728" s="69"/>
      <c r="AY728" s="69" t="str">
        <f t="shared" si="152"/>
        <v/>
      </c>
      <c r="AZ728" s="70" t="str">
        <f t="shared" si="153"/>
        <v/>
      </c>
      <c r="BB728" s="75"/>
      <c r="BC728" s="76"/>
      <c r="BD728" s="76"/>
      <c r="BE728" s="76"/>
      <c r="BF728" s="76"/>
      <c r="BG728" s="76" t="str">
        <f t="shared" si="154"/>
        <v/>
      </c>
      <c r="BH728" s="77" t="str">
        <f t="shared" si="155"/>
        <v/>
      </c>
    </row>
    <row r="729" spans="2:60" ht="15.5" x14ac:dyDescent="0.35">
      <c r="B729" s="46"/>
      <c r="C729" s="91"/>
      <c r="D729" s="85"/>
      <c r="E729" s="85"/>
      <c r="F729" s="85"/>
      <c r="G729" s="91"/>
      <c r="H729" s="91"/>
      <c r="I729" s="91"/>
      <c r="J729" s="96"/>
      <c r="K729" s="92"/>
      <c r="M729" s="50"/>
      <c r="N729" s="51"/>
      <c r="O729" s="51"/>
      <c r="P729" s="51"/>
      <c r="Q729" s="51"/>
      <c r="R729" s="51" t="str">
        <f t="shared" si="143"/>
        <v/>
      </c>
      <c r="S729" s="52" t="str">
        <f t="shared" si="144"/>
        <v/>
      </c>
      <c r="U729" s="50"/>
      <c r="V729" s="51"/>
      <c r="W729" s="51"/>
      <c r="X729" s="51"/>
      <c r="Y729" s="51"/>
      <c r="Z729" s="51" t="str">
        <f t="shared" si="145"/>
        <v/>
      </c>
      <c r="AA729" s="52" t="str">
        <f t="shared" si="146"/>
        <v/>
      </c>
      <c r="AC729" s="56"/>
      <c r="AD729" s="57"/>
      <c r="AE729" s="57"/>
      <c r="AF729" s="57"/>
      <c r="AG729" s="57"/>
      <c r="AH729" s="57" t="str">
        <f t="shared" si="147"/>
        <v/>
      </c>
      <c r="AI729" s="58" t="str">
        <f t="shared" si="148"/>
        <v/>
      </c>
      <c r="AK729" s="50"/>
      <c r="AL729" s="51"/>
      <c r="AM729" s="51"/>
      <c r="AN729" s="51"/>
      <c r="AO729" s="51"/>
      <c r="AP729" s="51" t="str">
        <f t="shared" si="149"/>
        <v/>
      </c>
      <c r="AQ729" s="60" t="str">
        <f t="shared" si="150"/>
        <v/>
      </c>
      <c r="AR729" s="52" t="str">
        <f t="shared" si="151"/>
        <v/>
      </c>
      <c r="AT729" s="50"/>
      <c r="AU729" s="51"/>
      <c r="AV729" s="51"/>
      <c r="AW729" s="51"/>
      <c r="AX729" s="51"/>
      <c r="AY729" s="51" t="str">
        <f t="shared" si="152"/>
        <v/>
      </c>
      <c r="AZ729" s="52" t="str">
        <f t="shared" si="153"/>
        <v/>
      </c>
      <c r="BB729" s="64"/>
      <c r="BC729" s="65"/>
      <c r="BD729" s="65"/>
      <c r="BE729" s="65"/>
      <c r="BF729" s="65"/>
      <c r="BG729" s="65" t="str">
        <f t="shared" si="154"/>
        <v/>
      </c>
      <c r="BH729" s="66" t="str">
        <f t="shared" si="155"/>
        <v/>
      </c>
    </row>
    <row r="730" spans="2:60" ht="15.5" x14ac:dyDescent="0.35">
      <c r="B730" s="67"/>
      <c r="C730" s="89"/>
      <c r="D730" s="84"/>
      <c r="E730" s="84"/>
      <c r="F730" s="84"/>
      <c r="G730" s="89"/>
      <c r="H730" s="89"/>
      <c r="I730" s="89"/>
      <c r="J730" s="95"/>
      <c r="K730" s="90"/>
      <c r="M730" s="68"/>
      <c r="N730" s="69"/>
      <c r="O730" s="69"/>
      <c r="P730" s="69"/>
      <c r="Q730" s="69"/>
      <c r="R730" s="69" t="str">
        <f t="shared" si="143"/>
        <v/>
      </c>
      <c r="S730" s="70" t="str">
        <f t="shared" si="144"/>
        <v/>
      </c>
      <c r="U730" s="68"/>
      <c r="V730" s="69"/>
      <c r="W730" s="69"/>
      <c r="X730" s="69"/>
      <c r="Y730" s="69"/>
      <c r="Z730" s="69" t="str">
        <f t="shared" si="145"/>
        <v/>
      </c>
      <c r="AA730" s="70" t="str">
        <f t="shared" si="146"/>
        <v/>
      </c>
      <c r="AC730" s="71"/>
      <c r="AD730" s="72"/>
      <c r="AE730" s="72"/>
      <c r="AF730" s="72"/>
      <c r="AG730" s="72"/>
      <c r="AH730" s="72" t="str">
        <f t="shared" si="147"/>
        <v/>
      </c>
      <c r="AI730" s="73" t="str">
        <f t="shared" si="148"/>
        <v/>
      </c>
      <c r="AK730" s="68"/>
      <c r="AL730" s="69"/>
      <c r="AM730" s="69"/>
      <c r="AN730" s="69"/>
      <c r="AO730" s="69"/>
      <c r="AP730" s="69" t="str">
        <f t="shared" si="149"/>
        <v/>
      </c>
      <c r="AQ730" s="74" t="str">
        <f t="shared" si="150"/>
        <v/>
      </c>
      <c r="AR730" s="70" t="str">
        <f t="shared" si="151"/>
        <v/>
      </c>
      <c r="AT730" s="68"/>
      <c r="AU730" s="69"/>
      <c r="AV730" s="69"/>
      <c r="AW730" s="69"/>
      <c r="AX730" s="69"/>
      <c r="AY730" s="69" t="str">
        <f t="shared" si="152"/>
        <v/>
      </c>
      <c r="AZ730" s="70" t="str">
        <f t="shared" si="153"/>
        <v/>
      </c>
      <c r="BB730" s="75"/>
      <c r="BC730" s="76"/>
      <c r="BD730" s="76"/>
      <c r="BE730" s="76"/>
      <c r="BF730" s="76"/>
      <c r="BG730" s="76" t="str">
        <f t="shared" si="154"/>
        <v/>
      </c>
      <c r="BH730" s="77" t="str">
        <f t="shared" si="155"/>
        <v/>
      </c>
    </row>
    <row r="731" spans="2:60" ht="15.5" x14ac:dyDescent="0.35">
      <c r="B731" s="46"/>
      <c r="C731" s="91"/>
      <c r="D731" s="85"/>
      <c r="E731" s="85"/>
      <c r="F731" s="85"/>
      <c r="G731" s="91"/>
      <c r="H731" s="91"/>
      <c r="I731" s="91"/>
      <c r="J731" s="96"/>
      <c r="K731" s="92"/>
      <c r="M731" s="50"/>
      <c r="N731" s="51"/>
      <c r="O731" s="51"/>
      <c r="P731" s="51"/>
      <c r="Q731" s="51"/>
      <c r="R731" s="51" t="str">
        <f t="shared" si="143"/>
        <v/>
      </c>
      <c r="S731" s="52" t="str">
        <f t="shared" si="144"/>
        <v/>
      </c>
      <c r="U731" s="50"/>
      <c r="V731" s="51"/>
      <c r="W731" s="51"/>
      <c r="X731" s="51"/>
      <c r="Y731" s="51"/>
      <c r="Z731" s="51" t="str">
        <f t="shared" si="145"/>
        <v/>
      </c>
      <c r="AA731" s="52" t="str">
        <f t="shared" si="146"/>
        <v/>
      </c>
      <c r="AC731" s="56"/>
      <c r="AD731" s="57"/>
      <c r="AE731" s="57"/>
      <c r="AF731" s="57"/>
      <c r="AG731" s="57"/>
      <c r="AH731" s="57" t="str">
        <f t="shared" si="147"/>
        <v/>
      </c>
      <c r="AI731" s="58" t="str">
        <f t="shared" si="148"/>
        <v/>
      </c>
      <c r="AK731" s="50"/>
      <c r="AL731" s="51"/>
      <c r="AM731" s="51"/>
      <c r="AN731" s="51"/>
      <c r="AO731" s="51"/>
      <c r="AP731" s="51" t="str">
        <f t="shared" si="149"/>
        <v/>
      </c>
      <c r="AQ731" s="60" t="str">
        <f t="shared" si="150"/>
        <v/>
      </c>
      <c r="AR731" s="52" t="str">
        <f t="shared" si="151"/>
        <v/>
      </c>
      <c r="AT731" s="50"/>
      <c r="AU731" s="51"/>
      <c r="AV731" s="51"/>
      <c r="AW731" s="51"/>
      <c r="AX731" s="51"/>
      <c r="AY731" s="51" t="str">
        <f t="shared" si="152"/>
        <v/>
      </c>
      <c r="AZ731" s="52" t="str">
        <f t="shared" si="153"/>
        <v/>
      </c>
      <c r="BB731" s="64"/>
      <c r="BC731" s="65"/>
      <c r="BD731" s="65"/>
      <c r="BE731" s="65"/>
      <c r="BF731" s="65"/>
      <c r="BG731" s="65" t="str">
        <f t="shared" si="154"/>
        <v/>
      </c>
      <c r="BH731" s="66" t="str">
        <f t="shared" si="155"/>
        <v/>
      </c>
    </row>
    <row r="732" spans="2:60" ht="15.5" x14ac:dyDescent="0.35">
      <c r="B732" s="67"/>
      <c r="C732" s="89"/>
      <c r="D732" s="84"/>
      <c r="E732" s="84"/>
      <c r="F732" s="84"/>
      <c r="G732" s="89"/>
      <c r="H732" s="89"/>
      <c r="I732" s="89"/>
      <c r="J732" s="95"/>
      <c r="K732" s="90"/>
      <c r="M732" s="68"/>
      <c r="N732" s="69"/>
      <c r="O732" s="69"/>
      <c r="P732" s="69"/>
      <c r="Q732" s="69"/>
      <c r="R732" s="69" t="str">
        <f t="shared" si="143"/>
        <v/>
      </c>
      <c r="S732" s="70" t="str">
        <f t="shared" si="144"/>
        <v/>
      </c>
      <c r="U732" s="68"/>
      <c r="V732" s="69"/>
      <c r="W732" s="69"/>
      <c r="X732" s="69"/>
      <c r="Y732" s="69"/>
      <c r="Z732" s="69" t="str">
        <f t="shared" si="145"/>
        <v/>
      </c>
      <c r="AA732" s="70" t="str">
        <f t="shared" si="146"/>
        <v/>
      </c>
      <c r="AC732" s="71"/>
      <c r="AD732" s="72"/>
      <c r="AE732" s="72"/>
      <c r="AF732" s="72"/>
      <c r="AG732" s="72"/>
      <c r="AH732" s="72" t="str">
        <f t="shared" si="147"/>
        <v/>
      </c>
      <c r="AI732" s="73" t="str">
        <f t="shared" si="148"/>
        <v/>
      </c>
      <c r="AK732" s="68"/>
      <c r="AL732" s="69"/>
      <c r="AM732" s="69"/>
      <c r="AN732" s="69"/>
      <c r="AO732" s="69"/>
      <c r="AP732" s="69" t="str">
        <f t="shared" si="149"/>
        <v/>
      </c>
      <c r="AQ732" s="74" t="str">
        <f t="shared" si="150"/>
        <v/>
      </c>
      <c r="AR732" s="70" t="str">
        <f t="shared" si="151"/>
        <v/>
      </c>
      <c r="AT732" s="68"/>
      <c r="AU732" s="69"/>
      <c r="AV732" s="69"/>
      <c r="AW732" s="69"/>
      <c r="AX732" s="69"/>
      <c r="AY732" s="69" t="str">
        <f t="shared" si="152"/>
        <v/>
      </c>
      <c r="AZ732" s="70" t="str">
        <f t="shared" si="153"/>
        <v/>
      </c>
      <c r="BB732" s="75"/>
      <c r="BC732" s="76"/>
      <c r="BD732" s="76"/>
      <c r="BE732" s="76"/>
      <c r="BF732" s="76"/>
      <c r="BG732" s="76" t="str">
        <f t="shared" si="154"/>
        <v/>
      </c>
      <c r="BH732" s="77" t="str">
        <f t="shared" si="155"/>
        <v/>
      </c>
    </row>
    <row r="733" spans="2:60" ht="15.5" x14ac:dyDescent="0.35">
      <c r="B733" s="46"/>
      <c r="C733" s="91"/>
      <c r="D733" s="85"/>
      <c r="E733" s="85"/>
      <c r="F733" s="85"/>
      <c r="G733" s="91"/>
      <c r="H733" s="91"/>
      <c r="I733" s="91"/>
      <c r="J733" s="96"/>
      <c r="K733" s="92"/>
      <c r="M733" s="50"/>
      <c r="N733" s="51"/>
      <c r="O733" s="51"/>
      <c r="P733" s="51"/>
      <c r="Q733" s="51"/>
      <c r="R733" s="51" t="str">
        <f t="shared" si="143"/>
        <v/>
      </c>
      <c r="S733" s="52" t="str">
        <f t="shared" si="144"/>
        <v/>
      </c>
      <c r="U733" s="50"/>
      <c r="V733" s="51"/>
      <c r="W733" s="51"/>
      <c r="X733" s="51"/>
      <c r="Y733" s="51"/>
      <c r="Z733" s="51" t="str">
        <f t="shared" si="145"/>
        <v/>
      </c>
      <c r="AA733" s="52" t="str">
        <f t="shared" si="146"/>
        <v/>
      </c>
      <c r="AC733" s="56"/>
      <c r="AD733" s="57"/>
      <c r="AE733" s="57"/>
      <c r="AF733" s="57"/>
      <c r="AG733" s="57"/>
      <c r="AH733" s="57" t="str">
        <f t="shared" si="147"/>
        <v/>
      </c>
      <c r="AI733" s="58" t="str">
        <f t="shared" si="148"/>
        <v/>
      </c>
      <c r="AK733" s="50"/>
      <c r="AL733" s="51"/>
      <c r="AM733" s="51"/>
      <c r="AN733" s="51"/>
      <c r="AO733" s="51"/>
      <c r="AP733" s="51" t="str">
        <f t="shared" si="149"/>
        <v/>
      </c>
      <c r="AQ733" s="60" t="str">
        <f t="shared" si="150"/>
        <v/>
      </c>
      <c r="AR733" s="52" t="str">
        <f t="shared" si="151"/>
        <v/>
      </c>
      <c r="AT733" s="50"/>
      <c r="AU733" s="51"/>
      <c r="AV733" s="51"/>
      <c r="AW733" s="51"/>
      <c r="AX733" s="51"/>
      <c r="AY733" s="51" t="str">
        <f t="shared" si="152"/>
        <v/>
      </c>
      <c r="AZ733" s="52" t="str">
        <f t="shared" si="153"/>
        <v/>
      </c>
      <c r="BB733" s="64"/>
      <c r="BC733" s="65"/>
      <c r="BD733" s="65"/>
      <c r="BE733" s="65"/>
      <c r="BF733" s="65"/>
      <c r="BG733" s="65" t="str">
        <f t="shared" si="154"/>
        <v/>
      </c>
      <c r="BH733" s="66" t="str">
        <f t="shared" si="155"/>
        <v/>
      </c>
    </row>
    <row r="734" spans="2:60" ht="15.5" x14ac:dyDescent="0.35">
      <c r="B734" s="67"/>
      <c r="C734" s="89"/>
      <c r="D734" s="84"/>
      <c r="E734" s="84"/>
      <c r="F734" s="84"/>
      <c r="G734" s="89"/>
      <c r="H734" s="89"/>
      <c r="I734" s="89"/>
      <c r="J734" s="95"/>
      <c r="K734" s="90"/>
      <c r="M734" s="68"/>
      <c r="N734" s="69"/>
      <c r="O734" s="69"/>
      <c r="P734" s="69"/>
      <c r="Q734" s="69"/>
      <c r="R734" s="69" t="str">
        <f t="shared" si="143"/>
        <v/>
      </c>
      <c r="S734" s="70" t="str">
        <f t="shared" si="144"/>
        <v/>
      </c>
      <c r="U734" s="68"/>
      <c r="V734" s="69"/>
      <c r="W734" s="69"/>
      <c r="X734" s="69"/>
      <c r="Y734" s="69"/>
      <c r="Z734" s="69" t="str">
        <f t="shared" si="145"/>
        <v/>
      </c>
      <c r="AA734" s="70" t="str">
        <f t="shared" si="146"/>
        <v/>
      </c>
      <c r="AC734" s="71"/>
      <c r="AD734" s="72"/>
      <c r="AE734" s="72"/>
      <c r="AF734" s="72"/>
      <c r="AG734" s="72"/>
      <c r="AH734" s="72" t="str">
        <f t="shared" si="147"/>
        <v/>
      </c>
      <c r="AI734" s="73" t="str">
        <f t="shared" si="148"/>
        <v/>
      </c>
      <c r="AK734" s="68"/>
      <c r="AL734" s="69"/>
      <c r="AM734" s="69"/>
      <c r="AN734" s="69"/>
      <c r="AO734" s="69"/>
      <c r="AP734" s="69" t="str">
        <f t="shared" si="149"/>
        <v/>
      </c>
      <c r="AQ734" s="74" t="str">
        <f t="shared" si="150"/>
        <v/>
      </c>
      <c r="AR734" s="70" t="str">
        <f t="shared" si="151"/>
        <v/>
      </c>
      <c r="AT734" s="68"/>
      <c r="AU734" s="69"/>
      <c r="AV734" s="69"/>
      <c r="AW734" s="69"/>
      <c r="AX734" s="69"/>
      <c r="AY734" s="69" t="str">
        <f t="shared" si="152"/>
        <v/>
      </c>
      <c r="AZ734" s="70" t="str">
        <f t="shared" si="153"/>
        <v/>
      </c>
      <c r="BB734" s="75"/>
      <c r="BC734" s="76"/>
      <c r="BD734" s="76"/>
      <c r="BE734" s="76"/>
      <c r="BF734" s="76"/>
      <c r="BG734" s="76" t="str">
        <f t="shared" si="154"/>
        <v/>
      </c>
      <c r="BH734" s="77" t="str">
        <f t="shared" si="155"/>
        <v/>
      </c>
    </row>
    <row r="735" spans="2:60" ht="15.5" x14ac:dyDescent="0.35">
      <c r="B735" s="46"/>
      <c r="C735" s="91"/>
      <c r="D735" s="85"/>
      <c r="E735" s="85"/>
      <c r="F735" s="85"/>
      <c r="G735" s="91"/>
      <c r="H735" s="91"/>
      <c r="I735" s="91"/>
      <c r="J735" s="96"/>
      <c r="K735" s="92"/>
      <c r="M735" s="50"/>
      <c r="N735" s="51"/>
      <c r="O735" s="51"/>
      <c r="P735" s="51"/>
      <c r="Q735" s="51"/>
      <c r="R735" s="51" t="str">
        <f t="shared" si="143"/>
        <v/>
      </c>
      <c r="S735" s="52" t="str">
        <f t="shared" si="144"/>
        <v/>
      </c>
      <c r="U735" s="50"/>
      <c r="V735" s="51"/>
      <c r="W735" s="51"/>
      <c r="X735" s="51"/>
      <c r="Y735" s="51"/>
      <c r="Z735" s="51" t="str">
        <f t="shared" si="145"/>
        <v/>
      </c>
      <c r="AA735" s="52" t="str">
        <f t="shared" si="146"/>
        <v/>
      </c>
      <c r="AC735" s="56"/>
      <c r="AD735" s="57"/>
      <c r="AE735" s="57"/>
      <c r="AF735" s="57"/>
      <c r="AG735" s="57"/>
      <c r="AH735" s="57" t="str">
        <f t="shared" si="147"/>
        <v/>
      </c>
      <c r="AI735" s="58" t="str">
        <f t="shared" si="148"/>
        <v/>
      </c>
      <c r="AK735" s="50"/>
      <c r="AL735" s="51"/>
      <c r="AM735" s="51"/>
      <c r="AN735" s="51"/>
      <c r="AO735" s="51"/>
      <c r="AP735" s="51" t="str">
        <f t="shared" si="149"/>
        <v/>
      </c>
      <c r="AQ735" s="60" t="str">
        <f t="shared" si="150"/>
        <v/>
      </c>
      <c r="AR735" s="52" t="str">
        <f t="shared" si="151"/>
        <v/>
      </c>
      <c r="AT735" s="50"/>
      <c r="AU735" s="51"/>
      <c r="AV735" s="51"/>
      <c r="AW735" s="51"/>
      <c r="AX735" s="51"/>
      <c r="AY735" s="51" t="str">
        <f t="shared" si="152"/>
        <v/>
      </c>
      <c r="AZ735" s="52" t="str">
        <f t="shared" si="153"/>
        <v/>
      </c>
      <c r="BB735" s="64"/>
      <c r="BC735" s="65"/>
      <c r="BD735" s="65"/>
      <c r="BE735" s="65"/>
      <c r="BF735" s="65"/>
      <c r="BG735" s="65" t="str">
        <f t="shared" si="154"/>
        <v/>
      </c>
      <c r="BH735" s="66" t="str">
        <f t="shared" si="155"/>
        <v/>
      </c>
    </row>
    <row r="736" spans="2:60" ht="15.5" x14ac:dyDescent="0.35">
      <c r="B736" s="67"/>
      <c r="C736" s="89"/>
      <c r="D736" s="84"/>
      <c r="E736" s="84"/>
      <c r="F736" s="84"/>
      <c r="G736" s="89"/>
      <c r="H736" s="89"/>
      <c r="I736" s="89"/>
      <c r="J736" s="95"/>
      <c r="K736" s="90"/>
      <c r="M736" s="68"/>
      <c r="N736" s="69"/>
      <c r="O736" s="69"/>
      <c r="P736" s="69"/>
      <c r="Q736" s="69"/>
      <c r="R736" s="69" t="str">
        <f t="shared" si="143"/>
        <v/>
      </c>
      <c r="S736" s="70" t="str">
        <f t="shared" si="144"/>
        <v/>
      </c>
      <c r="U736" s="68"/>
      <c r="V736" s="69"/>
      <c r="W736" s="69"/>
      <c r="X736" s="69"/>
      <c r="Y736" s="69"/>
      <c r="Z736" s="69" t="str">
        <f t="shared" si="145"/>
        <v/>
      </c>
      <c r="AA736" s="70" t="str">
        <f t="shared" si="146"/>
        <v/>
      </c>
      <c r="AC736" s="71"/>
      <c r="AD736" s="72"/>
      <c r="AE736" s="72"/>
      <c r="AF736" s="72"/>
      <c r="AG736" s="72"/>
      <c r="AH736" s="72" t="str">
        <f t="shared" si="147"/>
        <v/>
      </c>
      <c r="AI736" s="73" t="str">
        <f t="shared" si="148"/>
        <v/>
      </c>
      <c r="AK736" s="68"/>
      <c r="AL736" s="69"/>
      <c r="AM736" s="69"/>
      <c r="AN736" s="69"/>
      <c r="AO736" s="69"/>
      <c r="AP736" s="69" t="str">
        <f t="shared" si="149"/>
        <v/>
      </c>
      <c r="AQ736" s="74" t="str">
        <f t="shared" si="150"/>
        <v/>
      </c>
      <c r="AR736" s="70" t="str">
        <f t="shared" si="151"/>
        <v/>
      </c>
      <c r="AT736" s="68"/>
      <c r="AU736" s="69"/>
      <c r="AV736" s="69"/>
      <c r="AW736" s="69"/>
      <c r="AX736" s="69"/>
      <c r="AY736" s="69" t="str">
        <f t="shared" si="152"/>
        <v/>
      </c>
      <c r="AZ736" s="70" t="str">
        <f t="shared" si="153"/>
        <v/>
      </c>
      <c r="BB736" s="75"/>
      <c r="BC736" s="76"/>
      <c r="BD736" s="76"/>
      <c r="BE736" s="76"/>
      <c r="BF736" s="76"/>
      <c r="BG736" s="76" t="str">
        <f t="shared" si="154"/>
        <v/>
      </c>
      <c r="BH736" s="77" t="str">
        <f t="shared" si="155"/>
        <v/>
      </c>
    </row>
    <row r="737" spans="2:60" ht="15.5" x14ac:dyDescent="0.35">
      <c r="B737" s="46"/>
      <c r="C737" s="91"/>
      <c r="D737" s="85"/>
      <c r="E737" s="85"/>
      <c r="F737" s="85"/>
      <c r="G737" s="91"/>
      <c r="H737" s="91"/>
      <c r="I737" s="91"/>
      <c r="J737" s="96"/>
      <c r="K737" s="92"/>
      <c r="M737" s="50"/>
      <c r="N737" s="51"/>
      <c r="O737" s="51"/>
      <c r="P737" s="51"/>
      <c r="Q737" s="51"/>
      <c r="R737" s="51" t="str">
        <f t="shared" si="143"/>
        <v/>
      </c>
      <c r="S737" s="52" t="str">
        <f t="shared" si="144"/>
        <v/>
      </c>
      <c r="U737" s="50"/>
      <c r="V737" s="51"/>
      <c r="W737" s="51"/>
      <c r="X737" s="51"/>
      <c r="Y737" s="51"/>
      <c r="Z737" s="51" t="str">
        <f t="shared" si="145"/>
        <v/>
      </c>
      <c r="AA737" s="52" t="str">
        <f t="shared" si="146"/>
        <v/>
      </c>
      <c r="AC737" s="56"/>
      <c r="AD737" s="57"/>
      <c r="AE737" s="57"/>
      <c r="AF737" s="57"/>
      <c r="AG737" s="57"/>
      <c r="AH737" s="57" t="str">
        <f t="shared" si="147"/>
        <v/>
      </c>
      <c r="AI737" s="58" t="str">
        <f t="shared" si="148"/>
        <v/>
      </c>
      <c r="AK737" s="50"/>
      <c r="AL737" s="51"/>
      <c r="AM737" s="51"/>
      <c r="AN737" s="51"/>
      <c r="AO737" s="51"/>
      <c r="AP737" s="51" t="str">
        <f t="shared" si="149"/>
        <v/>
      </c>
      <c r="AQ737" s="60" t="str">
        <f t="shared" si="150"/>
        <v/>
      </c>
      <c r="AR737" s="52" t="str">
        <f t="shared" si="151"/>
        <v/>
      </c>
      <c r="AT737" s="50"/>
      <c r="AU737" s="51"/>
      <c r="AV737" s="51"/>
      <c r="AW737" s="51"/>
      <c r="AX737" s="51"/>
      <c r="AY737" s="51" t="str">
        <f t="shared" si="152"/>
        <v/>
      </c>
      <c r="AZ737" s="52" t="str">
        <f t="shared" si="153"/>
        <v/>
      </c>
      <c r="BB737" s="64"/>
      <c r="BC737" s="65"/>
      <c r="BD737" s="65"/>
      <c r="BE737" s="65"/>
      <c r="BF737" s="65"/>
      <c r="BG737" s="65" t="str">
        <f t="shared" si="154"/>
        <v/>
      </c>
      <c r="BH737" s="66" t="str">
        <f t="shared" si="155"/>
        <v/>
      </c>
    </row>
    <row r="738" spans="2:60" ht="15.5" x14ac:dyDescent="0.35">
      <c r="B738" s="67"/>
      <c r="C738" s="89"/>
      <c r="D738" s="84"/>
      <c r="E738" s="84"/>
      <c r="F738" s="84"/>
      <c r="G738" s="89"/>
      <c r="H738" s="89"/>
      <c r="I738" s="89"/>
      <c r="J738" s="95"/>
      <c r="K738" s="90"/>
      <c r="M738" s="68"/>
      <c r="N738" s="69"/>
      <c r="O738" s="69"/>
      <c r="P738" s="69"/>
      <c r="Q738" s="69"/>
      <c r="R738" s="69" t="str">
        <f t="shared" si="143"/>
        <v/>
      </c>
      <c r="S738" s="70" t="str">
        <f t="shared" si="144"/>
        <v/>
      </c>
      <c r="U738" s="68"/>
      <c r="V738" s="69"/>
      <c r="W738" s="69"/>
      <c r="X738" s="69"/>
      <c r="Y738" s="69"/>
      <c r="Z738" s="69" t="str">
        <f t="shared" si="145"/>
        <v/>
      </c>
      <c r="AA738" s="70" t="str">
        <f t="shared" si="146"/>
        <v/>
      </c>
      <c r="AC738" s="71"/>
      <c r="AD738" s="72"/>
      <c r="AE738" s="72"/>
      <c r="AF738" s="72"/>
      <c r="AG738" s="72"/>
      <c r="AH738" s="72" t="str">
        <f t="shared" si="147"/>
        <v/>
      </c>
      <c r="AI738" s="73" t="str">
        <f t="shared" si="148"/>
        <v/>
      </c>
      <c r="AK738" s="68"/>
      <c r="AL738" s="69"/>
      <c r="AM738" s="69"/>
      <c r="AN738" s="69"/>
      <c r="AO738" s="69"/>
      <c r="AP738" s="69" t="str">
        <f t="shared" si="149"/>
        <v/>
      </c>
      <c r="AQ738" s="74" t="str">
        <f t="shared" si="150"/>
        <v/>
      </c>
      <c r="AR738" s="70" t="str">
        <f t="shared" si="151"/>
        <v/>
      </c>
      <c r="AT738" s="68"/>
      <c r="AU738" s="69"/>
      <c r="AV738" s="69"/>
      <c r="AW738" s="69"/>
      <c r="AX738" s="69"/>
      <c r="AY738" s="69" t="str">
        <f t="shared" si="152"/>
        <v/>
      </c>
      <c r="AZ738" s="70" t="str">
        <f t="shared" si="153"/>
        <v/>
      </c>
      <c r="BB738" s="75"/>
      <c r="BC738" s="76"/>
      <c r="BD738" s="76"/>
      <c r="BE738" s="76"/>
      <c r="BF738" s="76"/>
      <c r="BG738" s="76" t="str">
        <f t="shared" si="154"/>
        <v/>
      </c>
      <c r="BH738" s="77" t="str">
        <f t="shared" si="155"/>
        <v/>
      </c>
    </row>
    <row r="739" spans="2:60" ht="15.5" x14ac:dyDescent="0.35">
      <c r="B739" s="46"/>
      <c r="C739" s="91"/>
      <c r="D739" s="85"/>
      <c r="E739" s="85"/>
      <c r="F739" s="85"/>
      <c r="G739" s="91"/>
      <c r="H739" s="91"/>
      <c r="I739" s="91"/>
      <c r="J739" s="96"/>
      <c r="K739" s="92"/>
      <c r="M739" s="50"/>
      <c r="N739" s="51"/>
      <c r="O739" s="51"/>
      <c r="P739" s="51"/>
      <c r="Q739" s="51"/>
      <c r="R739" s="51" t="str">
        <f t="shared" si="143"/>
        <v/>
      </c>
      <c r="S739" s="52" t="str">
        <f t="shared" si="144"/>
        <v/>
      </c>
      <c r="U739" s="50"/>
      <c r="V739" s="51"/>
      <c r="W739" s="51"/>
      <c r="X739" s="51"/>
      <c r="Y739" s="51"/>
      <c r="Z739" s="51" t="str">
        <f t="shared" si="145"/>
        <v/>
      </c>
      <c r="AA739" s="52" t="str">
        <f t="shared" si="146"/>
        <v/>
      </c>
      <c r="AC739" s="56"/>
      <c r="AD739" s="57"/>
      <c r="AE739" s="57"/>
      <c r="AF739" s="57"/>
      <c r="AG739" s="57"/>
      <c r="AH739" s="57" t="str">
        <f t="shared" si="147"/>
        <v/>
      </c>
      <c r="AI739" s="58" t="str">
        <f t="shared" si="148"/>
        <v/>
      </c>
      <c r="AK739" s="50"/>
      <c r="AL739" s="51"/>
      <c r="AM739" s="51"/>
      <c r="AN739" s="51"/>
      <c r="AO739" s="51"/>
      <c r="AP739" s="51" t="str">
        <f t="shared" si="149"/>
        <v/>
      </c>
      <c r="AQ739" s="60" t="str">
        <f t="shared" si="150"/>
        <v/>
      </c>
      <c r="AR739" s="52" t="str">
        <f t="shared" si="151"/>
        <v/>
      </c>
      <c r="AT739" s="50"/>
      <c r="AU739" s="51"/>
      <c r="AV739" s="51"/>
      <c r="AW739" s="51"/>
      <c r="AX739" s="51"/>
      <c r="AY739" s="51" t="str">
        <f t="shared" si="152"/>
        <v/>
      </c>
      <c r="AZ739" s="52" t="str">
        <f t="shared" si="153"/>
        <v/>
      </c>
      <c r="BB739" s="64"/>
      <c r="BC739" s="65"/>
      <c r="BD739" s="65"/>
      <c r="BE739" s="65"/>
      <c r="BF739" s="65"/>
      <c r="BG739" s="65" t="str">
        <f t="shared" si="154"/>
        <v/>
      </c>
      <c r="BH739" s="66" t="str">
        <f t="shared" si="155"/>
        <v/>
      </c>
    </row>
    <row r="740" spans="2:60" ht="15.5" x14ac:dyDescent="0.35">
      <c r="B740" s="67"/>
      <c r="C740" s="89"/>
      <c r="D740" s="84"/>
      <c r="E740" s="84"/>
      <c r="F740" s="84"/>
      <c r="G740" s="89"/>
      <c r="H740" s="89"/>
      <c r="I740" s="89"/>
      <c r="J740" s="95"/>
      <c r="K740" s="90"/>
      <c r="M740" s="68"/>
      <c r="N740" s="69"/>
      <c r="O740" s="69"/>
      <c r="P740" s="69"/>
      <c r="Q740" s="69"/>
      <c r="R740" s="69" t="str">
        <f t="shared" si="143"/>
        <v/>
      </c>
      <c r="S740" s="70" t="str">
        <f t="shared" si="144"/>
        <v/>
      </c>
      <c r="U740" s="68"/>
      <c r="V740" s="69"/>
      <c r="W740" s="69"/>
      <c r="X740" s="69"/>
      <c r="Y740" s="69"/>
      <c r="Z740" s="69" t="str">
        <f t="shared" si="145"/>
        <v/>
      </c>
      <c r="AA740" s="70" t="str">
        <f t="shared" si="146"/>
        <v/>
      </c>
      <c r="AC740" s="71"/>
      <c r="AD740" s="72"/>
      <c r="AE740" s="72"/>
      <c r="AF740" s="72"/>
      <c r="AG740" s="72"/>
      <c r="AH740" s="72" t="str">
        <f t="shared" si="147"/>
        <v/>
      </c>
      <c r="AI740" s="73" t="str">
        <f t="shared" si="148"/>
        <v/>
      </c>
      <c r="AK740" s="68"/>
      <c r="AL740" s="69"/>
      <c r="AM740" s="69"/>
      <c r="AN740" s="69"/>
      <c r="AO740" s="69"/>
      <c r="AP740" s="69" t="str">
        <f t="shared" si="149"/>
        <v/>
      </c>
      <c r="AQ740" s="74" t="str">
        <f t="shared" si="150"/>
        <v/>
      </c>
      <c r="AR740" s="70" t="str">
        <f t="shared" si="151"/>
        <v/>
      </c>
      <c r="AT740" s="68"/>
      <c r="AU740" s="69"/>
      <c r="AV740" s="69"/>
      <c r="AW740" s="69"/>
      <c r="AX740" s="69"/>
      <c r="AY740" s="69" t="str">
        <f t="shared" si="152"/>
        <v/>
      </c>
      <c r="AZ740" s="70" t="str">
        <f t="shared" si="153"/>
        <v/>
      </c>
      <c r="BB740" s="75"/>
      <c r="BC740" s="76"/>
      <c r="BD740" s="76"/>
      <c r="BE740" s="76"/>
      <c r="BF740" s="76"/>
      <c r="BG740" s="76" t="str">
        <f t="shared" si="154"/>
        <v/>
      </c>
      <c r="BH740" s="77" t="str">
        <f t="shared" si="155"/>
        <v/>
      </c>
    </row>
    <row r="741" spans="2:60" ht="15.5" x14ac:dyDescent="0.35">
      <c r="B741" s="46"/>
      <c r="C741" s="91"/>
      <c r="D741" s="85"/>
      <c r="E741" s="85"/>
      <c r="F741" s="85"/>
      <c r="G741" s="91"/>
      <c r="H741" s="91"/>
      <c r="I741" s="91"/>
      <c r="J741" s="96"/>
      <c r="K741" s="92"/>
      <c r="M741" s="50"/>
      <c r="N741" s="51"/>
      <c r="O741" s="51"/>
      <c r="P741" s="51"/>
      <c r="Q741" s="51"/>
      <c r="R741" s="51" t="str">
        <f t="shared" si="143"/>
        <v/>
      </c>
      <c r="S741" s="52" t="str">
        <f t="shared" si="144"/>
        <v/>
      </c>
      <c r="U741" s="50"/>
      <c r="V741" s="51"/>
      <c r="W741" s="51"/>
      <c r="X741" s="51"/>
      <c r="Y741" s="51"/>
      <c r="Z741" s="51" t="str">
        <f t="shared" si="145"/>
        <v/>
      </c>
      <c r="AA741" s="52" t="str">
        <f t="shared" si="146"/>
        <v/>
      </c>
      <c r="AC741" s="56"/>
      <c r="AD741" s="57"/>
      <c r="AE741" s="57"/>
      <c r="AF741" s="57"/>
      <c r="AG741" s="57"/>
      <c r="AH741" s="57" t="str">
        <f t="shared" si="147"/>
        <v/>
      </c>
      <c r="AI741" s="58" t="str">
        <f t="shared" si="148"/>
        <v/>
      </c>
      <c r="AK741" s="50"/>
      <c r="AL741" s="51"/>
      <c r="AM741" s="51"/>
      <c r="AN741" s="51"/>
      <c r="AO741" s="51"/>
      <c r="AP741" s="51" t="str">
        <f t="shared" si="149"/>
        <v/>
      </c>
      <c r="AQ741" s="60" t="str">
        <f t="shared" si="150"/>
        <v/>
      </c>
      <c r="AR741" s="52" t="str">
        <f t="shared" si="151"/>
        <v/>
      </c>
      <c r="AT741" s="50"/>
      <c r="AU741" s="51"/>
      <c r="AV741" s="51"/>
      <c r="AW741" s="51"/>
      <c r="AX741" s="51"/>
      <c r="AY741" s="51" t="str">
        <f t="shared" si="152"/>
        <v/>
      </c>
      <c r="AZ741" s="52" t="str">
        <f t="shared" si="153"/>
        <v/>
      </c>
      <c r="BB741" s="64"/>
      <c r="BC741" s="65"/>
      <c r="BD741" s="65"/>
      <c r="BE741" s="65"/>
      <c r="BF741" s="65"/>
      <c r="BG741" s="65" t="str">
        <f t="shared" si="154"/>
        <v/>
      </c>
      <c r="BH741" s="66" t="str">
        <f t="shared" si="155"/>
        <v/>
      </c>
    </row>
    <row r="742" spans="2:60" ht="15.5" x14ac:dyDescent="0.35">
      <c r="B742" s="67"/>
      <c r="C742" s="89"/>
      <c r="D742" s="84"/>
      <c r="E742" s="84"/>
      <c r="F742" s="84"/>
      <c r="G742" s="89"/>
      <c r="H742" s="89"/>
      <c r="I742" s="89"/>
      <c r="J742" s="95"/>
      <c r="K742" s="90"/>
      <c r="M742" s="68"/>
      <c r="N742" s="69"/>
      <c r="O742" s="69"/>
      <c r="P742" s="69"/>
      <c r="Q742" s="69"/>
      <c r="R742" s="69" t="str">
        <f t="shared" si="143"/>
        <v/>
      </c>
      <c r="S742" s="70" t="str">
        <f t="shared" si="144"/>
        <v/>
      </c>
      <c r="U742" s="68"/>
      <c r="V742" s="69"/>
      <c r="W742" s="69"/>
      <c r="X742" s="69"/>
      <c r="Y742" s="69"/>
      <c r="Z742" s="69" t="str">
        <f t="shared" si="145"/>
        <v/>
      </c>
      <c r="AA742" s="70" t="str">
        <f t="shared" si="146"/>
        <v/>
      </c>
      <c r="AC742" s="71"/>
      <c r="AD742" s="72"/>
      <c r="AE742" s="72"/>
      <c r="AF742" s="72"/>
      <c r="AG742" s="72"/>
      <c r="AH742" s="72" t="str">
        <f t="shared" si="147"/>
        <v/>
      </c>
      <c r="AI742" s="73" t="str">
        <f t="shared" si="148"/>
        <v/>
      </c>
      <c r="AK742" s="68"/>
      <c r="AL742" s="69"/>
      <c r="AM742" s="69"/>
      <c r="AN742" s="69"/>
      <c r="AO742" s="69"/>
      <c r="AP742" s="69" t="str">
        <f t="shared" si="149"/>
        <v/>
      </c>
      <c r="AQ742" s="74" t="str">
        <f t="shared" si="150"/>
        <v/>
      </c>
      <c r="AR742" s="70" t="str">
        <f t="shared" si="151"/>
        <v/>
      </c>
      <c r="AT742" s="68"/>
      <c r="AU742" s="69"/>
      <c r="AV742" s="69"/>
      <c r="AW742" s="69"/>
      <c r="AX742" s="69"/>
      <c r="AY742" s="69" t="str">
        <f t="shared" si="152"/>
        <v/>
      </c>
      <c r="AZ742" s="70" t="str">
        <f t="shared" si="153"/>
        <v/>
      </c>
      <c r="BB742" s="75"/>
      <c r="BC742" s="76"/>
      <c r="BD742" s="76"/>
      <c r="BE742" s="76"/>
      <c r="BF742" s="76"/>
      <c r="BG742" s="76" t="str">
        <f t="shared" si="154"/>
        <v/>
      </c>
      <c r="BH742" s="77" t="str">
        <f t="shared" si="155"/>
        <v/>
      </c>
    </row>
    <row r="743" spans="2:60" ht="15.5" x14ac:dyDescent="0.35">
      <c r="B743" s="46"/>
      <c r="C743" s="91"/>
      <c r="D743" s="85"/>
      <c r="E743" s="85"/>
      <c r="F743" s="85"/>
      <c r="G743" s="91"/>
      <c r="H743" s="91"/>
      <c r="I743" s="91"/>
      <c r="J743" s="96"/>
      <c r="K743" s="92"/>
      <c r="M743" s="50"/>
      <c r="N743" s="51"/>
      <c r="O743" s="51"/>
      <c r="P743" s="51"/>
      <c r="Q743" s="51"/>
      <c r="R743" s="51" t="str">
        <f t="shared" si="143"/>
        <v/>
      </c>
      <c r="S743" s="52" t="str">
        <f t="shared" si="144"/>
        <v/>
      </c>
      <c r="U743" s="50"/>
      <c r="V743" s="51"/>
      <c r="W743" s="51"/>
      <c r="X743" s="51"/>
      <c r="Y743" s="51"/>
      <c r="Z743" s="51" t="str">
        <f t="shared" si="145"/>
        <v/>
      </c>
      <c r="AA743" s="52" t="str">
        <f t="shared" si="146"/>
        <v/>
      </c>
      <c r="AC743" s="56"/>
      <c r="AD743" s="57"/>
      <c r="AE743" s="57"/>
      <c r="AF743" s="57"/>
      <c r="AG743" s="57"/>
      <c r="AH743" s="57" t="str">
        <f t="shared" si="147"/>
        <v/>
      </c>
      <c r="AI743" s="58" t="str">
        <f t="shared" si="148"/>
        <v/>
      </c>
      <c r="AK743" s="50"/>
      <c r="AL743" s="51"/>
      <c r="AM743" s="51"/>
      <c r="AN743" s="51"/>
      <c r="AO743" s="51"/>
      <c r="AP743" s="51" t="str">
        <f t="shared" si="149"/>
        <v/>
      </c>
      <c r="AQ743" s="60" t="str">
        <f t="shared" si="150"/>
        <v/>
      </c>
      <c r="AR743" s="52" t="str">
        <f t="shared" si="151"/>
        <v/>
      </c>
      <c r="AT743" s="50"/>
      <c r="AU743" s="51"/>
      <c r="AV743" s="51"/>
      <c r="AW743" s="51"/>
      <c r="AX743" s="51"/>
      <c r="AY743" s="51" t="str">
        <f t="shared" si="152"/>
        <v/>
      </c>
      <c r="AZ743" s="52" t="str">
        <f t="shared" si="153"/>
        <v/>
      </c>
      <c r="BB743" s="64"/>
      <c r="BC743" s="65"/>
      <c r="BD743" s="65"/>
      <c r="BE743" s="65"/>
      <c r="BF743" s="65"/>
      <c r="BG743" s="65" t="str">
        <f t="shared" si="154"/>
        <v/>
      </c>
      <c r="BH743" s="66" t="str">
        <f t="shared" si="155"/>
        <v/>
      </c>
    </row>
    <row r="744" spans="2:60" ht="15.5" x14ac:dyDescent="0.35">
      <c r="B744" s="67"/>
      <c r="C744" s="89"/>
      <c r="D744" s="84"/>
      <c r="E744" s="84"/>
      <c r="F744" s="84"/>
      <c r="G744" s="89"/>
      <c r="H744" s="89"/>
      <c r="I744" s="89"/>
      <c r="J744" s="95"/>
      <c r="K744" s="90"/>
      <c r="M744" s="68"/>
      <c r="N744" s="69"/>
      <c r="O744" s="69"/>
      <c r="P744" s="69"/>
      <c r="Q744" s="69"/>
      <c r="R744" s="69" t="str">
        <f t="shared" si="143"/>
        <v/>
      </c>
      <c r="S744" s="70" t="str">
        <f t="shared" si="144"/>
        <v/>
      </c>
      <c r="U744" s="68"/>
      <c r="V744" s="69"/>
      <c r="W744" s="69"/>
      <c r="X744" s="69"/>
      <c r="Y744" s="69"/>
      <c r="Z744" s="69" t="str">
        <f t="shared" si="145"/>
        <v/>
      </c>
      <c r="AA744" s="70" t="str">
        <f t="shared" si="146"/>
        <v/>
      </c>
      <c r="AC744" s="71"/>
      <c r="AD744" s="72"/>
      <c r="AE744" s="72"/>
      <c r="AF744" s="72"/>
      <c r="AG744" s="72"/>
      <c r="AH744" s="72" t="str">
        <f t="shared" si="147"/>
        <v/>
      </c>
      <c r="AI744" s="73" t="str">
        <f t="shared" si="148"/>
        <v/>
      </c>
      <c r="AK744" s="68"/>
      <c r="AL744" s="69"/>
      <c r="AM744" s="69"/>
      <c r="AN744" s="69"/>
      <c r="AO744" s="69"/>
      <c r="AP744" s="69" t="str">
        <f t="shared" si="149"/>
        <v/>
      </c>
      <c r="AQ744" s="74" t="str">
        <f t="shared" si="150"/>
        <v/>
      </c>
      <c r="AR744" s="70" t="str">
        <f t="shared" si="151"/>
        <v/>
      </c>
      <c r="AT744" s="68"/>
      <c r="AU744" s="69"/>
      <c r="AV744" s="69"/>
      <c r="AW744" s="69"/>
      <c r="AX744" s="69"/>
      <c r="AY744" s="69" t="str">
        <f t="shared" si="152"/>
        <v/>
      </c>
      <c r="AZ744" s="70" t="str">
        <f t="shared" si="153"/>
        <v/>
      </c>
      <c r="BB744" s="75"/>
      <c r="BC744" s="76"/>
      <c r="BD744" s="76"/>
      <c r="BE744" s="76"/>
      <c r="BF744" s="76"/>
      <c r="BG744" s="76" t="str">
        <f t="shared" si="154"/>
        <v/>
      </c>
      <c r="BH744" s="77" t="str">
        <f t="shared" si="155"/>
        <v/>
      </c>
    </row>
    <row r="745" spans="2:60" ht="15.5" x14ac:dyDescent="0.35">
      <c r="B745" s="46"/>
      <c r="C745" s="91"/>
      <c r="D745" s="85"/>
      <c r="E745" s="85"/>
      <c r="F745" s="85"/>
      <c r="G745" s="91"/>
      <c r="H745" s="91"/>
      <c r="I745" s="91"/>
      <c r="J745" s="96"/>
      <c r="K745" s="92"/>
      <c r="M745" s="50"/>
      <c r="N745" s="51"/>
      <c r="O745" s="51"/>
      <c r="P745" s="51"/>
      <c r="Q745" s="51"/>
      <c r="R745" s="51" t="str">
        <f t="shared" si="143"/>
        <v/>
      </c>
      <c r="S745" s="52" t="str">
        <f t="shared" si="144"/>
        <v/>
      </c>
      <c r="U745" s="50"/>
      <c r="V745" s="51"/>
      <c r="W745" s="51"/>
      <c r="X745" s="51"/>
      <c r="Y745" s="51"/>
      <c r="Z745" s="51" t="str">
        <f t="shared" si="145"/>
        <v/>
      </c>
      <c r="AA745" s="52" t="str">
        <f t="shared" si="146"/>
        <v/>
      </c>
      <c r="AC745" s="56"/>
      <c r="AD745" s="57"/>
      <c r="AE745" s="57"/>
      <c r="AF745" s="57"/>
      <c r="AG745" s="57"/>
      <c r="AH745" s="57" t="str">
        <f t="shared" si="147"/>
        <v/>
      </c>
      <c r="AI745" s="58" t="str">
        <f t="shared" si="148"/>
        <v/>
      </c>
      <c r="AK745" s="50"/>
      <c r="AL745" s="51"/>
      <c r="AM745" s="51"/>
      <c r="AN745" s="51"/>
      <c r="AO745" s="51"/>
      <c r="AP745" s="51" t="str">
        <f t="shared" si="149"/>
        <v/>
      </c>
      <c r="AQ745" s="60" t="str">
        <f t="shared" si="150"/>
        <v/>
      </c>
      <c r="AR745" s="52" t="str">
        <f t="shared" si="151"/>
        <v/>
      </c>
      <c r="AT745" s="50"/>
      <c r="AU745" s="51"/>
      <c r="AV745" s="51"/>
      <c r="AW745" s="51"/>
      <c r="AX745" s="51"/>
      <c r="AY745" s="51" t="str">
        <f t="shared" si="152"/>
        <v/>
      </c>
      <c r="AZ745" s="52" t="str">
        <f t="shared" si="153"/>
        <v/>
      </c>
      <c r="BB745" s="64"/>
      <c r="BC745" s="65"/>
      <c r="BD745" s="65"/>
      <c r="BE745" s="65"/>
      <c r="BF745" s="65"/>
      <c r="BG745" s="65" t="str">
        <f t="shared" si="154"/>
        <v/>
      </c>
      <c r="BH745" s="66" t="str">
        <f t="shared" si="155"/>
        <v/>
      </c>
    </row>
    <row r="746" spans="2:60" ht="15.5" x14ac:dyDescent="0.35">
      <c r="B746" s="67"/>
      <c r="C746" s="89"/>
      <c r="D746" s="84"/>
      <c r="E746" s="84"/>
      <c r="F746" s="84"/>
      <c r="G746" s="89"/>
      <c r="H746" s="89"/>
      <c r="I746" s="89"/>
      <c r="J746" s="95"/>
      <c r="K746" s="90"/>
      <c r="M746" s="68"/>
      <c r="N746" s="69"/>
      <c r="O746" s="69"/>
      <c r="P746" s="69"/>
      <c r="Q746" s="69"/>
      <c r="R746" s="69" t="str">
        <f t="shared" si="143"/>
        <v/>
      </c>
      <c r="S746" s="70" t="str">
        <f t="shared" si="144"/>
        <v/>
      </c>
      <c r="U746" s="68"/>
      <c r="V746" s="69"/>
      <c r="W746" s="69"/>
      <c r="X746" s="69"/>
      <c r="Y746" s="69"/>
      <c r="Z746" s="69" t="str">
        <f t="shared" si="145"/>
        <v/>
      </c>
      <c r="AA746" s="70" t="str">
        <f t="shared" si="146"/>
        <v/>
      </c>
      <c r="AC746" s="71"/>
      <c r="AD746" s="72"/>
      <c r="AE746" s="72"/>
      <c r="AF746" s="72"/>
      <c r="AG746" s="72"/>
      <c r="AH746" s="72" t="str">
        <f t="shared" si="147"/>
        <v/>
      </c>
      <c r="AI746" s="73" t="str">
        <f t="shared" si="148"/>
        <v/>
      </c>
      <c r="AK746" s="68"/>
      <c r="AL746" s="69"/>
      <c r="AM746" s="69"/>
      <c r="AN746" s="69"/>
      <c r="AO746" s="69"/>
      <c r="AP746" s="69" t="str">
        <f t="shared" si="149"/>
        <v/>
      </c>
      <c r="AQ746" s="74" t="str">
        <f t="shared" si="150"/>
        <v/>
      </c>
      <c r="AR746" s="70" t="str">
        <f t="shared" si="151"/>
        <v/>
      </c>
      <c r="AT746" s="68"/>
      <c r="AU746" s="69"/>
      <c r="AV746" s="69"/>
      <c r="AW746" s="69"/>
      <c r="AX746" s="69"/>
      <c r="AY746" s="69" t="str">
        <f t="shared" si="152"/>
        <v/>
      </c>
      <c r="AZ746" s="70" t="str">
        <f t="shared" si="153"/>
        <v/>
      </c>
      <c r="BB746" s="75"/>
      <c r="BC746" s="76"/>
      <c r="BD746" s="76"/>
      <c r="BE746" s="76"/>
      <c r="BF746" s="76"/>
      <c r="BG746" s="76" t="str">
        <f t="shared" si="154"/>
        <v/>
      </c>
      <c r="BH746" s="77" t="str">
        <f t="shared" si="155"/>
        <v/>
      </c>
    </row>
    <row r="747" spans="2:60" ht="15.5" x14ac:dyDescent="0.35">
      <c r="B747" s="46"/>
      <c r="C747" s="91"/>
      <c r="D747" s="85"/>
      <c r="E747" s="85"/>
      <c r="F747" s="85"/>
      <c r="G747" s="91"/>
      <c r="H747" s="91"/>
      <c r="I747" s="91"/>
      <c r="J747" s="96"/>
      <c r="K747" s="92"/>
      <c r="M747" s="50"/>
      <c r="N747" s="51"/>
      <c r="O747" s="51"/>
      <c r="P747" s="51"/>
      <c r="Q747" s="51"/>
      <c r="R747" s="51" t="str">
        <f t="shared" si="143"/>
        <v/>
      </c>
      <c r="S747" s="52" t="str">
        <f t="shared" si="144"/>
        <v/>
      </c>
      <c r="U747" s="50"/>
      <c r="V747" s="51"/>
      <c r="W747" s="51"/>
      <c r="X747" s="51"/>
      <c r="Y747" s="51"/>
      <c r="Z747" s="51" t="str">
        <f t="shared" si="145"/>
        <v/>
      </c>
      <c r="AA747" s="52" t="str">
        <f t="shared" si="146"/>
        <v/>
      </c>
      <c r="AC747" s="56"/>
      <c r="AD747" s="57"/>
      <c r="AE747" s="57"/>
      <c r="AF747" s="57"/>
      <c r="AG747" s="57"/>
      <c r="AH747" s="57" t="str">
        <f t="shared" si="147"/>
        <v/>
      </c>
      <c r="AI747" s="58" t="str">
        <f t="shared" si="148"/>
        <v/>
      </c>
      <c r="AK747" s="50"/>
      <c r="AL747" s="51"/>
      <c r="AM747" s="51"/>
      <c r="AN747" s="51"/>
      <c r="AO747" s="51"/>
      <c r="AP747" s="51" t="str">
        <f t="shared" si="149"/>
        <v/>
      </c>
      <c r="AQ747" s="60" t="str">
        <f t="shared" si="150"/>
        <v/>
      </c>
      <c r="AR747" s="52" t="str">
        <f t="shared" si="151"/>
        <v/>
      </c>
      <c r="AT747" s="50"/>
      <c r="AU747" s="51"/>
      <c r="AV747" s="51"/>
      <c r="AW747" s="51"/>
      <c r="AX747" s="51"/>
      <c r="AY747" s="51" t="str">
        <f t="shared" si="152"/>
        <v/>
      </c>
      <c r="AZ747" s="52" t="str">
        <f t="shared" si="153"/>
        <v/>
      </c>
      <c r="BB747" s="64"/>
      <c r="BC747" s="65"/>
      <c r="BD747" s="65"/>
      <c r="BE747" s="65"/>
      <c r="BF747" s="65"/>
      <c r="BG747" s="65" t="str">
        <f t="shared" si="154"/>
        <v/>
      </c>
      <c r="BH747" s="66" t="str">
        <f t="shared" si="155"/>
        <v/>
      </c>
    </row>
    <row r="748" spans="2:60" ht="15.5" x14ac:dyDescent="0.35">
      <c r="B748" s="67"/>
      <c r="C748" s="89"/>
      <c r="D748" s="84"/>
      <c r="E748" s="84"/>
      <c r="F748" s="84"/>
      <c r="G748" s="89"/>
      <c r="H748" s="89"/>
      <c r="I748" s="89"/>
      <c r="J748" s="95"/>
      <c r="K748" s="90"/>
      <c r="M748" s="68"/>
      <c r="N748" s="69"/>
      <c r="O748" s="69"/>
      <c r="P748" s="69"/>
      <c r="Q748" s="69"/>
      <c r="R748" s="69" t="str">
        <f t="shared" si="143"/>
        <v/>
      </c>
      <c r="S748" s="70" t="str">
        <f t="shared" si="144"/>
        <v/>
      </c>
      <c r="U748" s="68"/>
      <c r="V748" s="69"/>
      <c r="W748" s="69"/>
      <c r="X748" s="69"/>
      <c r="Y748" s="69"/>
      <c r="Z748" s="69" t="str">
        <f t="shared" si="145"/>
        <v/>
      </c>
      <c r="AA748" s="70" t="str">
        <f t="shared" si="146"/>
        <v/>
      </c>
      <c r="AC748" s="71"/>
      <c r="AD748" s="72"/>
      <c r="AE748" s="72"/>
      <c r="AF748" s="72"/>
      <c r="AG748" s="72"/>
      <c r="AH748" s="72" t="str">
        <f t="shared" si="147"/>
        <v/>
      </c>
      <c r="AI748" s="73" t="str">
        <f t="shared" si="148"/>
        <v/>
      </c>
      <c r="AK748" s="68"/>
      <c r="AL748" s="69"/>
      <c r="AM748" s="69"/>
      <c r="AN748" s="69"/>
      <c r="AO748" s="69"/>
      <c r="AP748" s="69" t="str">
        <f t="shared" si="149"/>
        <v/>
      </c>
      <c r="AQ748" s="74" t="str">
        <f t="shared" si="150"/>
        <v/>
      </c>
      <c r="AR748" s="70" t="str">
        <f t="shared" si="151"/>
        <v/>
      </c>
      <c r="AT748" s="68"/>
      <c r="AU748" s="69"/>
      <c r="AV748" s="69"/>
      <c r="AW748" s="69"/>
      <c r="AX748" s="69"/>
      <c r="AY748" s="69" t="str">
        <f t="shared" si="152"/>
        <v/>
      </c>
      <c r="AZ748" s="70" t="str">
        <f t="shared" si="153"/>
        <v/>
      </c>
      <c r="BB748" s="75"/>
      <c r="BC748" s="76"/>
      <c r="BD748" s="76"/>
      <c r="BE748" s="76"/>
      <c r="BF748" s="76"/>
      <c r="BG748" s="76" t="str">
        <f t="shared" si="154"/>
        <v/>
      </c>
      <c r="BH748" s="77" t="str">
        <f t="shared" si="155"/>
        <v/>
      </c>
    </row>
    <row r="749" spans="2:60" ht="15.5" x14ac:dyDescent="0.35">
      <c r="B749" s="46"/>
      <c r="C749" s="91"/>
      <c r="D749" s="85"/>
      <c r="E749" s="85"/>
      <c r="F749" s="85"/>
      <c r="G749" s="91"/>
      <c r="H749" s="91"/>
      <c r="I749" s="91"/>
      <c r="J749" s="96"/>
      <c r="K749" s="92"/>
      <c r="M749" s="50"/>
      <c r="N749" s="51"/>
      <c r="O749" s="51"/>
      <c r="P749" s="51"/>
      <c r="Q749" s="51"/>
      <c r="R749" s="51" t="str">
        <f t="shared" si="143"/>
        <v/>
      </c>
      <c r="S749" s="52" t="str">
        <f t="shared" si="144"/>
        <v/>
      </c>
      <c r="U749" s="50"/>
      <c r="V749" s="51"/>
      <c r="W749" s="51"/>
      <c r="X749" s="51"/>
      <c r="Y749" s="51"/>
      <c r="Z749" s="51" t="str">
        <f t="shared" si="145"/>
        <v/>
      </c>
      <c r="AA749" s="52" t="str">
        <f t="shared" si="146"/>
        <v/>
      </c>
      <c r="AC749" s="56"/>
      <c r="AD749" s="57"/>
      <c r="AE749" s="57"/>
      <c r="AF749" s="57"/>
      <c r="AG749" s="57"/>
      <c r="AH749" s="57" t="str">
        <f t="shared" si="147"/>
        <v/>
      </c>
      <c r="AI749" s="58" t="str">
        <f t="shared" si="148"/>
        <v/>
      </c>
      <c r="AK749" s="50"/>
      <c r="AL749" s="51"/>
      <c r="AM749" s="51"/>
      <c r="AN749" s="51"/>
      <c r="AO749" s="51"/>
      <c r="AP749" s="51" t="str">
        <f t="shared" si="149"/>
        <v/>
      </c>
      <c r="AQ749" s="60" t="str">
        <f t="shared" si="150"/>
        <v/>
      </c>
      <c r="AR749" s="52" t="str">
        <f t="shared" si="151"/>
        <v/>
      </c>
      <c r="AT749" s="50"/>
      <c r="AU749" s="51"/>
      <c r="AV749" s="51"/>
      <c r="AW749" s="51"/>
      <c r="AX749" s="51"/>
      <c r="AY749" s="51" t="str">
        <f t="shared" si="152"/>
        <v/>
      </c>
      <c r="AZ749" s="52" t="str">
        <f t="shared" si="153"/>
        <v/>
      </c>
      <c r="BB749" s="64"/>
      <c r="BC749" s="65"/>
      <c r="BD749" s="65"/>
      <c r="BE749" s="65"/>
      <c r="BF749" s="65"/>
      <c r="BG749" s="65" t="str">
        <f t="shared" si="154"/>
        <v/>
      </c>
      <c r="BH749" s="66" t="str">
        <f t="shared" si="155"/>
        <v/>
      </c>
    </row>
    <row r="750" spans="2:60" ht="15.5" x14ac:dyDescent="0.35">
      <c r="B750" s="67"/>
      <c r="C750" s="89"/>
      <c r="D750" s="84"/>
      <c r="E750" s="84"/>
      <c r="F750" s="84"/>
      <c r="G750" s="89"/>
      <c r="H750" s="89"/>
      <c r="I750" s="89"/>
      <c r="J750" s="95"/>
      <c r="K750" s="90"/>
      <c r="M750" s="68"/>
      <c r="N750" s="69"/>
      <c r="O750" s="69"/>
      <c r="P750" s="69"/>
      <c r="Q750" s="69"/>
      <c r="R750" s="69" t="str">
        <f t="shared" si="143"/>
        <v/>
      </c>
      <c r="S750" s="70" t="str">
        <f t="shared" si="144"/>
        <v/>
      </c>
      <c r="U750" s="68"/>
      <c r="V750" s="69"/>
      <c r="W750" s="69"/>
      <c r="X750" s="69"/>
      <c r="Y750" s="69"/>
      <c r="Z750" s="69" t="str">
        <f t="shared" si="145"/>
        <v/>
      </c>
      <c r="AA750" s="70" t="str">
        <f t="shared" si="146"/>
        <v/>
      </c>
      <c r="AC750" s="71"/>
      <c r="AD750" s="72"/>
      <c r="AE750" s="72"/>
      <c r="AF750" s="72"/>
      <c r="AG750" s="72"/>
      <c r="AH750" s="72" t="str">
        <f t="shared" si="147"/>
        <v/>
      </c>
      <c r="AI750" s="73" t="str">
        <f t="shared" si="148"/>
        <v/>
      </c>
      <c r="AK750" s="68"/>
      <c r="AL750" s="69"/>
      <c r="AM750" s="69"/>
      <c r="AN750" s="69"/>
      <c r="AO750" s="69"/>
      <c r="AP750" s="69" t="str">
        <f t="shared" si="149"/>
        <v/>
      </c>
      <c r="AQ750" s="74" t="str">
        <f t="shared" si="150"/>
        <v/>
      </c>
      <c r="AR750" s="70" t="str">
        <f t="shared" si="151"/>
        <v/>
      </c>
      <c r="AT750" s="68"/>
      <c r="AU750" s="69"/>
      <c r="AV750" s="69"/>
      <c r="AW750" s="69"/>
      <c r="AX750" s="69"/>
      <c r="AY750" s="69" t="str">
        <f t="shared" si="152"/>
        <v/>
      </c>
      <c r="AZ750" s="70" t="str">
        <f t="shared" si="153"/>
        <v/>
      </c>
      <c r="BB750" s="75"/>
      <c r="BC750" s="76"/>
      <c r="BD750" s="76"/>
      <c r="BE750" s="76"/>
      <c r="BF750" s="76"/>
      <c r="BG750" s="76" t="str">
        <f t="shared" si="154"/>
        <v/>
      </c>
      <c r="BH750" s="77" t="str">
        <f t="shared" si="155"/>
        <v/>
      </c>
    </row>
    <row r="751" spans="2:60" ht="15.5" x14ac:dyDescent="0.35">
      <c r="B751" s="46"/>
      <c r="C751" s="91"/>
      <c r="D751" s="85"/>
      <c r="E751" s="85"/>
      <c r="F751" s="85"/>
      <c r="G751" s="91"/>
      <c r="H751" s="91"/>
      <c r="I751" s="91"/>
      <c r="J751" s="96"/>
      <c r="K751" s="92"/>
      <c r="M751" s="50"/>
      <c r="N751" s="51"/>
      <c r="O751" s="51"/>
      <c r="P751" s="51"/>
      <c r="Q751" s="51"/>
      <c r="R751" s="51" t="str">
        <f t="shared" si="143"/>
        <v/>
      </c>
      <c r="S751" s="52" t="str">
        <f t="shared" si="144"/>
        <v/>
      </c>
      <c r="U751" s="50"/>
      <c r="V751" s="51"/>
      <c r="W751" s="51"/>
      <c r="X751" s="51"/>
      <c r="Y751" s="51"/>
      <c r="Z751" s="51" t="str">
        <f t="shared" si="145"/>
        <v/>
      </c>
      <c r="AA751" s="52" t="str">
        <f t="shared" si="146"/>
        <v/>
      </c>
      <c r="AC751" s="56"/>
      <c r="AD751" s="57"/>
      <c r="AE751" s="57"/>
      <c r="AF751" s="57"/>
      <c r="AG751" s="57"/>
      <c r="AH751" s="57" t="str">
        <f t="shared" si="147"/>
        <v/>
      </c>
      <c r="AI751" s="58" t="str">
        <f t="shared" si="148"/>
        <v/>
      </c>
      <c r="AK751" s="50"/>
      <c r="AL751" s="51"/>
      <c r="AM751" s="51"/>
      <c r="AN751" s="51"/>
      <c r="AO751" s="51"/>
      <c r="AP751" s="51" t="str">
        <f t="shared" si="149"/>
        <v/>
      </c>
      <c r="AQ751" s="60" t="str">
        <f t="shared" si="150"/>
        <v/>
      </c>
      <c r="AR751" s="52" t="str">
        <f t="shared" si="151"/>
        <v/>
      </c>
      <c r="AT751" s="50"/>
      <c r="AU751" s="51"/>
      <c r="AV751" s="51"/>
      <c r="AW751" s="51"/>
      <c r="AX751" s="51"/>
      <c r="AY751" s="51" t="str">
        <f t="shared" si="152"/>
        <v/>
      </c>
      <c r="AZ751" s="52" t="str">
        <f t="shared" si="153"/>
        <v/>
      </c>
      <c r="BB751" s="64"/>
      <c r="BC751" s="65"/>
      <c r="BD751" s="65"/>
      <c r="BE751" s="65"/>
      <c r="BF751" s="65"/>
      <c r="BG751" s="65" t="str">
        <f t="shared" si="154"/>
        <v/>
      </c>
      <c r="BH751" s="66" t="str">
        <f t="shared" si="155"/>
        <v/>
      </c>
    </row>
    <row r="752" spans="2:60" ht="15.5" x14ac:dyDescent="0.35">
      <c r="B752" s="67"/>
      <c r="C752" s="89"/>
      <c r="D752" s="84"/>
      <c r="E752" s="84"/>
      <c r="F752" s="84"/>
      <c r="G752" s="89"/>
      <c r="H752" s="89"/>
      <c r="I752" s="89"/>
      <c r="J752" s="95"/>
      <c r="K752" s="90"/>
      <c r="M752" s="68"/>
      <c r="N752" s="69"/>
      <c r="O752" s="69"/>
      <c r="P752" s="69"/>
      <c r="Q752" s="69"/>
      <c r="R752" s="69" t="str">
        <f t="shared" si="143"/>
        <v/>
      </c>
      <c r="S752" s="70" t="str">
        <f t="shared" si="144"/>
        <v/>
      </c>
      <c r="U752" s="68"/>
      <c r="V752" s="69"/>
      <c r="W752" s="69"/>
      <c r="X752" s="69"/>
      <c r="Y752" s="69"/>
      <c r="Z752" s="69" t="str">
        <f t="shared" si="145"/>
        <v/>
      </c>
      <c r="AA752" s="70" t="str">
        <f t="shared" si="146"/>
        <v/>
      </c>
      <c r="AC752" s="71"/>
      <c r="AD752" s="72"/>
      <c r="AE752" s="72"/>
      <c r="AF752" s="72"/>
      <c r="AG752" s="72"/>
      <c r="AH752" s="72" t="str">
        <f t="shared" si="147"/>
        <v/>
      </c>
      <c r="AI752" s="73" t="str">
        <f t="shared" si="148"/>
        <v/>
      </c>
      <c r="AK752" s="68"/>
      <c r="AL752" s="69"/>
      <c r="AM752" s="69"/>
      <c r="AN752" s="69"/>
      <c r="AO752" s="69"/>
      <c r="AP752" s="69" t="str">
        <f t="shared" si="149"/>
        <v/>
      </c>
      <c r="AQ752" s="74" t="str">
        <f t="shared" si="150"/>
        <v/>
      </c>
      <c r="AR752" s="70" t="str">
        <f t="shared" si="151"/>
        <v/>
      </c>
      <c r="AT752" s="68"/>
      <c r="AU752" s="69"/>
      <c r="AV752" s="69"/>
      <c r="AW752" s="69"/>
      <c r="AX752" s="69"/>
      <c r="AY752" s="69" t="str">
        <f t="shared" si="152"/>
        <v/>
      </c>
      <c r="AZ752" s="70" t="str">
        <f t="shared" si="153"/>
        <v/>
      </c>
      <c r="BB752" s="75"/>
      <c r="BC752" s="76"/>
      <c r="BD752" s="76"/>
      <c r="BE752" s="76"/>
      <c r="BF752" s="76"/>
      <c r="BG752" s="76" t="str">
        <f t="shared" si="154"/>
        <v/>
      </c>
      <c r="BH752" s="77" t="str">
        <f t="shared" si="155"/>
        <v/>
      </c>
    </row>
    <row r="753" spans="2:60" ht="15.5" x14ac:dyDescent="0.35">
      <c r="B753" s="46"/>
      <c r="C753" s="91"/>
      <c r="D753" s="85"/>
      <c r="E753" s="85"/>
      <c r="F753" s="85"/>
      <c r="G753" s="91"/>
      <c r="H753" s="91"/>
      <c r="I753" s="91"/>
      <c r="J753" s="96"/>
      <c r="K753" s="92"/>
      <c r="M753" s="50"/>
      <c r="N753" s="51"/>
      <c r="O753" s="51"/>
      <c r="P753" s="51"/>
      <c r="Q753" s="51"/>
      <c r="R753" s="51" t="str">
        <f t="shared" si="143"/>
        <v/>
      </c>
      <c r="S753" s="52" t="str">
        <f t="shared" si="144"/>
        <v/>
      </c>
      <c r="U753" s="50"/>
      <c r="V753" s="51"/>
      <c r="W753" s="51"/>
      <c r="X753" s="51"/>
      <c r="Y753" s="51"/>
      <c r="Z753" s="51" t="str">
        <f t="shared" si="145"/>
        <v/>
      </c>
      <c r="AA753" s="52" t="str">
        <f t="shared" si="146"/>
        <v/>
      </c>
      <c r="AC753" s="56"/>
      <c r="AD753" s="57"/>
      <c r="AE753" s="57"/>
      <c r="AF753" s="57"/>
      <c r="AG753" s="57"/>
      <c r="AH753" s="57" t="str">
        <f t="shared" si="147"/>
        <v/>
      </c>
      <c r="AI753" s="58" t="str">
        <f t="shared" si="148"/>
        <v/>
      </c>
      <c r="AK753" s="50"/>
      <c r="AL753" s="51"/>
      <c r="AM753" s="51"/>
      <c r="AN753" s="51"/>
      <c r="AO753" s="51"/>
      <c r="AP753" s="51" t="str">
        <f t="shared" si="149"/>
        <v/>
      </c>
      <c r="AQ753" s="60" t="str">
        <f t="shared" si="150"/>
        <v/>
      </c>
      <c r="AR753" s="52" t="str">
        <f t="shared" si="151"/>
        <v/>
      </c>
      <c r="AT753" s="50"/>
      <c r="AU753" s="51"/>
      <c r="AV753" s="51"/>
      <c r="AW753" s="51"/>
      <c r="AX753" s="51"/>
      <c r="AY753" s="51" t="str">
        <f t="shared" si="152"/>
        <v/>
      </c>
      <c r="AZ753" s="52" t="str">
        <f t="shared" si="153"/>
        <v/>
      </c>
      <c r="BB753" s="64"/>
      <c r="BC753" s="65"/>
      <c r="BD753" s="65"/>
      <c r="BE753" s="65"/>
      <c r="BF753" s="65"/>
      <c r="BG753" s="65" t="str">
        <f t="shared" si="154"/>
        <v/>
      </c>
      <c r="BH753" s="66" t="str">
        <f t="shared" si="155"/>
        <v/>
      </c>
    </row>
    <row r="754" spans="2:60" ht="15.5" x14ac:dyDescent="0.35">
      <c r="B754" s="67"/>
      <c r="C754" s="89"/>
      <c r="D754" s="84"/>
      <c r="E754" s="84"/>
      <c r="F754" s="84"/>
      <c r="G754" s="89"/>
      <c r="H754" s="89"/>
      <c r="I754" s="89"/>
      <c r="J754" s="95"/>
      <c r="K754" s="90"/>
      <c r="M754" s="68"/>
      <c r="N754" s="69"/>
      <c r="O754" s="69"/>
      <c r="P754" s="69"/>
      <c r="Q754" s="69"/>
      <c r="R754" s="69" t="str">
        <f t="shared" si="143"/>
        <v/>
      </c>
      <c r="S754" s="70" t="str">
        <f t="shared" si="144"/>
        <v/>
      </c>
      <c r="U754" s="68"/>
      <c r="V754" s="69"/>
      <c r="W754" s="69"/>
      <c r="X754" s="69"/>
      <c r="Y754" s="69"/>
      <c r="Z754" s="69" t="str">
        <f t="shared" si="145"/>
        <v/>
      </c>
      <c r="AA754" s="70" t="str">
        <f t="shared" si="146"/>
        <v/>
      </c>
      <c r="AC754" s="71"/>
      <c r="AD754" s="72"/>
      <c r="AE754" s="72"/>
      <c r="AF754" s="72"/>
      <c r="AG754" s="72"/>
      <c r="AH754" s="72" t="str">
        <f t="shared" si="147"/>
        <v/>
      </c>
      <c r="AI754" s="73" t="str">
        <f t="shared" si="148"/>
        <v/>
      </c>
      <c r="AK754" s="68"/>
      <c r="AL754" s="69"/>
      <c r="AM754" s="69"/>
      <c r="AN754" s="69"/>
      <c r="AO754" s="69"/>
      <c r="AP754" s="69" t="str">
        <f t="shared" si="149"/>
        <v/>
      </c>
      <c r="AQ754" s="74" t="str">
        <f t="shared" si="150"/>
        <v/>
      </c>
      <c r="AR754" s="70" t="str">
        <f t="shared" si="151"/>
        <v/>
      </c>
      <c r="AT754" s="68"/>
      <c r="AU754" s="69"/>
      <c r="AV754" s="69"/>
      <c r="AW754" s="69"/>
      <c r="AX754" s="69"/>
      <c r="AY754" s="69" t="str">
        <f t="shared" si="152"/>
        <v/>
      </c>
      <c r="AZ754" s="70" t="str">
        <f t="shared" si="153"/>
        <v/>
      </c>
      <c r="BB754" s="75"/>
      <c r="BC754" s="76"/>
      <c r="BD754" s="76"/>
      <c r="BE754" s="76"/>
      <c r="BF754" s="76"/>
      <c r="BG754" s="76" t="str">
        <f t="shared" si="154"/>
        <v/>
      </c>
      <c r="BH754" s="77" t="str">
        <f t="shared" si="155"/>
        <v/>
      </c>
    </row>
    <row r="755" spans="2:60" ht="15.5" x14ac:dyDescent="0.35">
      <c r="B755" s="46"/>
      <c r="C755" s="91"/>
      <c r="D755" s="85"/>
      <c r="E755" s="85"/>
      <c r="F755" s="85"/>
      <c r="G755" s="91"/>
      <c r="H755" s="91"/>
      <c r="I755" s="91"/>
      <c r="J755" s="96"/>
      <c r="K755" s="92"/>
      <c r="M755" s="50"/>
      <c r="N755" s="51"/>
      <c r="O755" s="51"/>
      <c r="P755" s="51"/>
      <c r="Q755" s="51"/>
      <c r="R755" s="51" t="str">
        <f t="shared" si="143"/>
        <v/>
      </c>
      <c r="S755" s="52" t="str">
        <f t="shared" si="144"/>
        <v/>
      </c>
      <c r="U755" s="50"/>
      <c r="V755" s="51"/>
      <c r="W755" s="51"/>
      <c r="X755" s="51"/>
      <c r="Y755" s="51"/>
      <c r="Z755" s="51" t="str">
        <f t="shared" si="145"/>
        <v/>
      </c>
      <c r="AA755" s="52" t="str">
        <f t="shared" si="146"/>
        <v/>
      </c>
      <c r="AC755" s="56"/>
      <c r="AD755" s="57"/>
      <c r="AE755" s="57"/>
      <c r="AF755" s="57"/>
      <c r="AG755" s="57"/>
      <c r="AH755" s="57" t="str">
        <f t="shared" si="147"/>
        <v/>
      </c>
      <c r="AI755" s="58" t="str">
        <f t="shared" si="148"/>
        <v/>
      </c>
      <c r="AK755" s="50"/>
      <c r="AL755" s="51"/>
      <c r="AM755" s="51"/>
      <c r="AN755" s="51"/>
      <c r="AO755" s="51"/>
      <c r="AP755" s="51" t="str">
        <f t="shared" si="149"/>
        <v/>
      </c>
      <c r="AQ755" s="60" t="str">
        <f t="shared" si="150"/>
        <v/>
      </c>
      <c r="AR755" s="52" t="str">
        <f t="shared" si="151"/>
        <v/>
      </c>
      <c r="AT755" s="50"/>
      <c r="AU755" s="51"/>
      <c r="AV755" s="51"/>
      <c r="AW755" s="51"/>
      <c r="AX755" s="51"/>
      <c r="AY755" s="51" t="str">
        <f t="shared" si="152"/>
        <v/>
      </c>
      <c r="AZ755" s="52" t="str">
        <f t="shared" si="153"/>
        <v/>
      </c>
      <c r="BB755" s="64"/>
      <c r="BC755" s="65"/>
      <c r="BD755" s="65"/>
      <c r="BE755" s="65"/>
      <c r="BF755" s="65"/>
      <c r="BG755" s="65" t="str">
        <f t="shared" si="154"/>
        <v/>
      </c>
      <c r="BH755" s="66" t="str">
        <f t="shared" si="155"/>
        <v/>
      </c>
    </row>
    <row r="756" spans="2:60" ht="15.5" x14ac:dyDescent="0.35">
      <c r="B756" s="67"/>
      <c r="C756" s="89"/>
      <c r="D756" s="84"/>
      <c r="E756" s="84"/>
      <c r="F756" s="84"/>
      <c r="G756" s="89"/>
      <c r="H756" s="89"/>
      <c r="I756" s="89"/>
      <c r="J756" s="95"/>
      <c r="K756" s="90"/>
      <c r="M756" s="68"/>
      <c r="N756" s="69"/>
      <c r="O756" s="69"/>
      <c r="P756" s="69"/>
      <c r="Q756" s="69"/>
      <c r="R756" s="69" t="str">
        <f t="shared" si="143"/>
        <v/>
      </c>
      <c r="S756" s="70" t="str">
        <f t="shared" si="144"/>
        <v/>
      </c>
      <c r="U756" s="68"/>
      <c r="V756" s="69"/>
      <c r="W756" s="69"/>
      <c r="X756" s="69"/>
      <c r="Y756" s="69"/>
      <c r="Z756" s="69" t="str">
        <f t="shared" si="145"/>
        <v/>
      </c>
      <c r="AA756" s="70" t="str">
        <f t="shared" si="146"/>
        <v/>
      </c>
      <c r="AC756" s="71"/>
      <c r="AD756" s="72"/>
      <c r="AE756" s="72"/>
      <c r="AF756" s="72"/>
      <c r="AG756" s="72"/>
      <c r="AH756" s="72" t="str">
        <f t="shared" si="147"/>
        <v/>
      </c>
      <c r="AI756" s="73" t="str">
        <f t="shared" si="148"/>
        <v/>
      </c>
      <c r="AK756" s="68"/>
      <c r="AL756" s="69"/>
      <c r="AM756" s="69"/>
      <c r="AN756" s="69"/>
      <c r="AO756" s="69"/>
      <c r="AP756" s="69" t="str">
        <f t="shared" si="149"/>
        <v/>
      </c>
      <c r="AQ756" s="74" t="str">
        <f t="shared" si="150"/>
        <v/>
      </c>
      <c r="AR756" s="70" t="str">
        <f t="shared" si="151"/>
        <v/>
      </c>
      <c r="AT756" s="68"/>
      <c r="AU756" s="69"/>
      <c r="AV756" s="69"/>
      <c r="AW756" s="69"/>
      <c r="AX756" s="69"/>
      <c r="AY756" s="69" t="str">
        <f t="shared" si="152"/>
        <v/>
      </c>
      <c r="AZ756" s="70" t="str">
        <f t="shared" si="153"/>
        <v/>
      </c>
      <c r="BB756" s="75"/>
      <c r="BC756" s="76"/>
      <c r="BD756" s="76"/>
      <c r="BE756" s="76"/>
      <c r="BF756" s="76"/>
      <c r="BG756" s="76" t="str">
        <f t="shared" si="154"/>
        <v/>
      </c>
      <c r="BH756" s="77" t="str">
        <f t="shared" si="155"/>
        <v/>
      </c>
    </row>
    <row r="757" spans="2:60" ht="15.5" x14ac:dyDescent="0.35">
      <c r="B757" s="46"/>
      <c r="C757" s="91"/>
      <c r="D757" s="85"/>
      <c r="E757" s="85"/>
      <c r="F757" s="85"/>
      <c r="G757" s="91"/>
      <c r="H757" s="91"/>
      <c r="I757" s="91"/>
      <c r="J757" s="96"/>
      <c r="K757" s="92"/>
      <c r="M757" s="50"/>
      <c r="N757" s="51"/>
      <c r="O757" s="51"/>
      <c r="P757" s="51"/>
      <c r="Q757" s="51"/>
      <c r="R757" s="51" t="str">
        <f t="shared" si="143"/>
        <v/>
      </c>
      <c r="S757" s="52" t="str">
        <f t="shared" si="144"/>
        <v/>
      </c>
      <c r="U757" s="50"/>
      <c r="V757" s="51"/>
      <c r="W757" s="51"/>
      <c r="X757" s="51"/>
      <c r="Y757" s="51"/>
      <c r="Z757" s="51" t="str">
        <f t="shared" si="145"/>
        <v/>
      </c>
      <c r="AA757" s="52" t="str">
        <f t="shared" si="146"/>
        <v/>
      </c>
      <c r="AC757" s="56"/>
      <c r="AD757" s="57"/>
      <c r="AE757" s="57"/>
      <c r="AF757" s="57"/>
      <c r="AG757" s="57"/>
      <c r="AH757" s="57" t="str">
        <f t="shared" si="147"/>
        <v/>
      </c>
      <c r="AI757" s="58" t="str">
        <f t="shared" si="148"/>
        <v/>
      </c>
      <c r="AK757" s="50"/>
      <c r="AL757" s="51"/>
      <c r="AM757" s="51"/>
      <c r="AN757" s="51"/>
      <c r="AO757" s="51"/>
      <c r="AP757" s="51" t="str">
        <f t="shared" si="149"/>
        <v/>
      </c>
      <c r="AQ757" s="60" t="str">
        <f t="shared" si="150"/>
        <v/>
      </c>
      <c r="AR757" s="52" t="str">
        <f t="shared" si="151"/>
        <v/>
      </c>
      <c r="AT757" s="50"/>
      <c r="AU757" s="51"/>
      <c r="AV757" s="51"/>
      <c r="AW757" s="51"/>
      <c r="AX757" s="51"/>
      <c r="AY757" s="51" t="str">
        <f t="shared" si="152"/>
        <v/>
      </c>
      <c r="AZ757" s="52" t="str">
        <f t="shared" si="153"/>
        <v/>
      </c>
      <c r="BB757" s="64"/>
      <c r="BC757" s="65"/>
      <c r="BD757" s="65"/>
      <c r="BE757" s="65"/>
      <c r="BF757" s="65"/>
      <c r="BG757" s="65" t="str">
        <f t="shared" si="154"/>
        <v/>
      </c>
      <c r="BH757" s="66" t="str">
        <f t="shared" si="155"/>
        <v/>
      </c>
    </row>
    <row r="758" spans="2:60" ht="15.5" x14ac:dyDescent="0.35">
      <c r="B758" s="67"/>
      <c r="C758" s="89"/>
      <c r="D758" s="84"/>
      <c r="E758" s="84"/>
      <c r="F758" s="84"/>
      <c r="G758" s="89"/>
      <c r="H758" s="89"/>
      <c r="I758" s="89"/>
      <c r="J758" s="95"/>
      <c r="K758" s="90"/>
      <c r="M758" s="68"/>
      <c r="N758" s="69"/>
      <c r="O758" s="69"/>
      <c r="P758" s="69"/>
      <c r="Q758" s="69"/>
      <c r="R758" s="69" t="str">
        <f t="shared" si="143"/>
        <v/>
      </c>
      <c r="S758" s="70" t="str">
        <f t="shared" si="144"/>
        <v/>
      </c>
      <c r="U758" s="68"/>
      <c r="V758" s="69"/>
      <c r="W758" s="69"/>
      <c r="X758" s="69"/>
      <c r="Y758" s="69"/>
      <c r="Z758" s="69" t="str">
        <f t="shared" si="145"/>
        <v/>
      </c>
      <c r="AA758" s="70" t="str">
        <f t="shared" si="146"/>
        <v/>
      </c>
      <c r="AC758" s="71"/>
      <c r="AD758" s="72"/>
      <c r="AE758" s="72"/>
      <c r="AF758" s="72"/>
      <c r="AG758" s="72"/>
      <c r="AH758" s="72" t="str">
        <f t="shared" si="147"/>
        <v/>
      </c>
      <c r="AI758" s="73" t="str">
        <f t="shared" si="148"/>
        <v/>
      </c>
      <c r="AK758" s="68"/>
      <c r="AL758" s="69"/>
      <c r="AM758" s="69"/>
      <c r="AN758" s="69"/>
      <c r="AO758" s="69"/>
      <c r="AP758" s="69" t="str">
        <f t="shared" si="149"/>
        <v/>
      </c>
      <c r="AQ758" s="74" t="str">
        <f t="shared" si="150"/>
        <v/>
      </c>
      <c r="AR758" s="70" t="str">
        <f t="shared" si="151"/>
        <v/>
      </c>
      <c r="AT758" s="68"/>
      <c r="AU758" s="69"/>
      <c r="AV758" s="69"/>
      <c r="AW758" s="69"/>
      <c r="AX758" s="69"/>
      <c r="AY758" s="69" t="str">
        <f t="shared" si="152"/>
        <v/>
      </c>
      <c r="AZ758" s="70" t="str">
        <f t="shared" si="153"/>
        <v/>
      </c>
      <c r="BB758" s="75"/>
      <c r="BC758" s="76"/>
      <c r="BD758" s="76"/>
      <c r="BE758" s="76"/>
      <c r="BF758" s="76"/>
      <c r="BG758" s="76" t="str">
        <f t="shared" si="154"/>
        <v/>
      </c>
      <c r="BH758" s="77" t="str">
        <f t="shared" si="155"/>
        <v/>
      </c>
    </row>
    <row r="759" spans="2:60" ht="15.5" x14ac:dyDescent="0.35">
      <c r="B759" s="46"/>
      <c r="C759" s="91"/>
      <c r="D759" s="85"/>
      <c r="E759" s="85"/>
      <c r="F759" s="85"/>
      <c r="G759" s="91"/>
      <c r="H759" s="91"/>
      <c r="I759" s="91"/>
      <c r="J759" s="96"/>
      <c r="K759" s="92"/>
      <c r="M759" s="50"/>
      <c r="N759" s="51"/>
      <c r="O759" s="51"/>
      <c r="P759" s="51"/>
      <c r="Q759" s="51"/>
      <c r="R759" s="51" t="str">
        <f t="shared" si="143"/>
        <v/>
      </c>
      <c r="S759" s="52" t="str">
        <f t="shared" si="144"/>
        <v/>
      </c>
      <c r="U759" s="50"/>
      <c r="V759" s="51"/>
      <c r="W759" s="51"/>
      <c r="X759" s="51"/>
      <c r="Y759" s="51"/>
      <c r="Z759" s="51" t="str">
        <f t="shared" si="145"/>
        <v/>
      </c>
      <c r="AA759" s="52" t="str">
        <f t="shared" si="146"/>
        <v/>
      </c>
      <c r="AC759" s="56"/>
      <c r="AD759" s="57"/>
      <c r="AE759" s="57"/>
      <c r="AF759" s="57"/>
      <c r="AG759" s="57"/>
      <c r="AH759" s="57" t="str">
        <f t="shared" si="147"/>
        <v/>
      </c>
      <c r="AI759" s="58" t="str">
        <f t="shared" si="148"/>
        <v/>
      </c>
      <c r="AK759" s="50"/>
      <c r="AL759" s="51"/>
      <c r="AM759" s="51"/>
      <c r="AN759" s="51"/>
      <c r="AO759" s="51"/>
      <c r="AP759" s="51" t="str">
        <f t="shared" si="149"/>
        <v/>
      </c>
      <c r="AQ759" s="60" t="str">
        <f t="shared" si="150"/>
        <v/>
      </c>
      <c r="AR759" s="52" t="str">
        <f t="shared" si="151"/>
        <v/>
      </c>
      <c r="AT759" s="50"/>
      <c r="AU759" s="51"/>
      <c r="AV759" s="51"/>
      <c r="AW759" s="51"/>
      <c r="AX759" s="51"/>
      <c r="AY759" s="51" t="str">
        <f t="shared" si="152"/>
        <v/>
      </c>
      <c r="AZ759" s="52" t="str">
        <f t="shared" si="153"/>
        <v/>
      </c>
      <c r="BB759" s="64"/>
      <c r="BC759" s="65"/>
      <c r="BD759" s="65"/>
      <c r="BE759" s="65"/>
      <c r="BF759" s="65"/>
      <c r="BG759" s="65" t="str">
        <f t="shared" si="154"/>
        <v/>
      </c>
      <c r="BH759" s="66" t="str">
        <f t="shared" si="155"/>
        <v/>
      </c>
    </row>
    <row r="760" spans="2:60" ht="15.5" x14ac:dyDescent="0.35">
      <c r="B760" s="67"/>
      <c r="C760" s="89"/>
      <c r="D760" s="84"/>
      <c r="E760" s="84"/>
      <c r="F760" s="84"/>
      <c r="G760" s="89"/>
      <c r="H760" s="89"/>
      <c r="I760" s="89"/>
      <c r="J760" s="95"/>
      <c r="K760" s="90"/>
      <c r="M760" s="68"/>
      <c r="N760" s="69"/>
      <c r="O760" s="69"/>
      <c r="P760" s="69"/>
      <c r="Q760" s="69"/>
      <c r="R760" s="69" t="str">
        <f t="shared" si="143"/>
        <v/>
      </c>
      <c r="S760" s="70" t="str">
        <f t="shared" si="144"/>
        <v/>
      </c>
      <c r="U760" s="68"/>
      <c r="V760" s="69"/>
      <c r="W760" s="69"/>
      <c r="X760" s="69"/>
      <c r="Y760" s="69"/>
      <c r="Z760" s="69" t="str">
        <f t="shared" si="145"/>
        <v/>
      </c>
      <c r="AA760" s="70" t="str">
        <f t="shared" si="146"/>
        <v/>
      </c>
      <c r="AC760" s="71"/>
      <c r="AD760" s="72"/>
      <c r="AE760" s="72"/>
      <c r="AF760" s="72"/>
      <c r="AG760" s="72"/>
      <c r="AH760" s="72" t="str">
        <f t="shared" si="147"/>
        <v/>
      </c>
      <c r="AI760" s="73" t="str">
        <f t="shared" si="148"/>
        <v/>
      </c>
      <c r="AK760" s="68"/>
      <c r="AL760" s="69"/>
      <c r="AM760" s="69"/>
      <c r="AN760" s="69"/>
      <c r="AO760" s="69"/>
      <c r="AP760" s="69" t="str">
        <f t="shared" si="149"/>
        <v/>
      </c>
      <c r="AQ760" s="74" t="str">
        <f t="shared" si="150"/>
        <v/>
      </c>
      <c r="AR760" s="70" t="str">
        <f t="shared" si="151"/>
        <v/>
      </c>
      <c r="AT760" s="68"/>
      <c r="AU760" s="69"/>
      <c r="AV760" s="69"/>
      <c r="AW760" s="69"/>
      <c r="AX760" s="69"/>
      <c r="AY760" s="69" t="str">
        <f t="shared" si="152"/>
        <v/>
      </c>
      <c r="AZ760" s="70" t="str">
        <f t="shared" si="153"/>
        <v/>
      </c>
      <c r="BB760" s="75"/>
      <c r="BC760" s="76"/>
      <c r="BD760" s="76"/>
      <c r="BE760" s="76"/>
      <c r="BF760" s="76"/>
      <c r="BG760" s="76" t="str">
        <f t="shared" si="154"/>
        <v/>
      </c>
      <c r="BH760" s="77" t="str">
        <f t="shared" si="155"/>
        <v/>
      </c>
    </row>
    <row r="761" spans="2:60" ht="15.5" x14ac:dyDescent="0.35">
      <c r="B761" s="46"/>
      <c r="C761" s="91"/>
      <c r="D761" s="85"/>
      <c r="E761" s="85"/>
      <c r="F761" s="85"/>
      <c r="G761" s="91"/>
      <c r="H761" s="91"/>
      <c r="I761" s="91"/>
      <c r="J761" s="96"/>
      <c r="K761" s="92"/>
      <c r="M761" s="50"/>
      <c r="N761" s="51"/>
      <c r="O761" s="51"/>
      <c r="P761" s="51"/>
      <c r="Q761" s="51"/>
      <c r="R761" s="51" t="str">
        <f t="shared" si="143"/>
        <v/>
      </c>
      <c r="S761" s="52" t="str">
        <f t="shared" si="144"/>
        <v/>
      </c>
      <c r="U761" s="50"/>
      <c r="V761" s="51"/>
      <c r="W761" s="51"/>
      <c r="X761" s="51"/>
      <c r="Y761" s="51"/>
      <c r="Z761" s="51" t="str">
        <f t="shared" si="145"/>
        <v/>
      </c>
      <c r="AA761" s="52" t="str">
        <f t="shared" si="146"/>
        <v/>
      </c>
      <c r="AC761" s="56"/>
      <c r="AD761" s="57"/>
      <c r="AE761" s="57"/>
      <c r="AF761" s="57"/>
      <c r="AG761" s="57"/>
      <c r="AH761" s="57" t="str">
        <f t="shared" si="147"/>
        <v/>
      </c>
      <c r="AI761" s="58" t="str">
        <f t="shared" si="148"/>
        <v/>
      </c>
      <c r="AK761" s="50"/>
      <c r="AL761" s="51"/>
      <c r="AM761" s="51"/>
      <c r="AN761" s="51"/>
      <c r="AO761" s="51"/>
      <c r="AP761" s="51" t="str">
        <f t="shared" si="149"/>
        <v/>
      </c>
      <c r="AQ761" s="60" t="str">
        <f t="shared" si="150"/>
        <v/>
      </c>
      <c r="AR761" s="52" t="str">
        <f t="shared" si="151"/>
        <v/>
      </c>
      <c r="AT761" s="50"/>
      <c r="AU761" s="51"/>
      <c r="AV761" s="51"/>
      <c r="AW761" s="51"/>
      <c r="AX761" s="51"/>
      <c r="AY761" s="51" t="str">
        <f t="shared" si="152"/>
        <v/>
      </c>
      <c r="AZ761" s="52" t="str">
        <f t="shared" si="153"/>
        <v/>
      </c>
      <c r="BB761" s="64"/>
      <c r="BC761" s="65"/>
      <c r="BD761" s="65"/>
      <c r="BE761" s="65"/>
      <c r="BF761" s="65"/>
      <c r="BG761" s="65" t="str">
        <f t="shared" si="154"/>
        <v/>
      </c>
      <c r="BH761" s="66" t="str">
        <f t="shared" si="155"/>
        <v/>
      </c>
    </row>
    <row r="762" spans="2:60" ht="15.5" x14ac:dyDescent="0.35">
      <c r="B762" s="67"/>
      <c r="C762" s="89"/>
      <c r="D762" s="84"/>
      <c r="E762" s="84"/>
      <c r="F762" s="84"/>
      <c r="G762" s="89"/>
      <c r="H762" s="89"/>
      <c r="I762" s="89"/>
      <c r="J762" s="95"/>
      <c r="K762" s="90"/>
      <c r="M762" s="68"/>
      <c r="N762" s="69"/>
      <c r="O762" s="69"/>
      <c r="P762" s="69"/>
      <c r="Q762" s="69"/>
      <c r="R762" s="69" t="str">
        <f t="shared" si="143"/>
        <v/>
      </c>
      <c r="S762" s="70" t="str">
        <f t="shared" si="144"/>
        <v/>
      </c>
      <c r="U762" s="68"/>
      <c r="V762" s="69"/>
      <c r="W762" s="69"/>
      <c r="X762" s="69"/>
      <c r="Y762" s="69"/>
      <c r="Z762" s="69" t="str">
        <f t="shared" si="145"/>
        <v/>
      </c>
      <c r="AA762" s="70" t="str">
        <f t="shared" si="146"/>
        <v/>
      </c>
      <c r="AC762" s="71"/>
      <c r="AD762" s="72"/>
      <c r="AE762" s="72"/>
      <c r="AF762" s="72"/>
      <c r="AG762" s="72"/>
      <c r="AH762" s="72" t="str">
        <f t="shared" si="147"/>
        <v/>
      </c>
      <c r="AI762" s="73" t="str">
        <f t="shared" si="148"/>
        <v/>
      </c>
      <c r="AK762" s="68"/>
      <c r="AL762" s="69"/>
      <c r="AM762" s="69"/>
      <c r="AN762" s="69"/>
      <c r="AO762" s="69"/>
      <c r="AP762" s="69" t="str">
        <f t="shared" si="149"/>
        <v/>
      </c>
      <c r="AQ762" s="74" t="str">
        <f t="shared" si="150"/>
        <v/>
      </c>
      <c r="AR762" s="70" t="str">
        <f t="shared" si="151"/>
        <v/>
      </c>
      <c r="AT762" s="68"/>
      <c r="AU762" s="69"/>
      <c r="AV762" s="69"/>
      <c r="AW762" s="69"/>
      <c r="AX762" s="69"/>
      <c r="AY762" s="69" t="str">
        <f t="shared" si="152"/>
        <v/>
      </c>
      <c r="AZ762" s="70" t="str">
        <f t="shared" si="153"/>
        <v/>
      </c>
      <c r="BB762" s="75"/>
      <c r="BC762" s="76"/>
      <c r="BD762" s="76"/>
      <c r="BE762" s="76"/>
      <c r="BF762" s="76"/>
      <c r="BG762" s="76" t="str">
        <f t="shared" si="154"/>
        <v/>
      </c>
      <c r="BH762" s="77" t="str">
        <f t="shared" si="155"/>
        <v/>
      </c>
    </row>
    <row r="763" spans="2:60" ht="15.5" x14ac:dyDescent="0.35">
      <c r="B763" s="46"/>
      <c r="C763" s="91"/>
      <c r="D763" s="85"/>
      <c r="E763" s="85"/>
      <c r="F763" s="85"/>
      <c r="G763" s="91"/>
      <c r="H763" s="91"/>
      <c r="I763" s="91"/>
      <c r="J763" s="96"/>
      <c r="K763" s="92"/>
      <c r="M763" s="50"/>
      <c r="N763" s="51"/>
      <c r="O763" s="51"/>
      <c r="P763" s="51"/>
      <c r="Q763" s="51"/>
      <c r="R763" s="51" t="str">
        <f t="shared" si="143"/>
        <v/>
      </c>
      <c r="S763" s="52" t="str">
        <f t="shared" si="144"/>
        <v/>
      </c>
      <c r="U763" s="50"/>
      <c r="V763" s="51"/>
      <c r="W763" s="51"/>
      <c r="X763" s="51"/>
      <c r="Y763" s="51"/>
      <c r="Z763" s="51" t="str">
        <f t="shared" si="145"/>
        <v/>
      </c>
      <c r="AA763" s="52" t="str">
        <f t="shared" si="146"/>
        <v/>
      </c>
      <c r="AC763" s="56"/>
      <c r="AD763" s="57"/>
      <c r="AE763" s="57"/>
      <c r="AF763" s="57"/>
      <c r="AG763" s="57"/>
      <c r="AH763" s="57" t="str">
        <f t="shared" si="147"/>
        <v/>
      </c>
      <c r="AI763" s="58" t="str">
        <f t="shared" si="148"/>
        <v/>
      </c>
      <c r="AK763" s="50"/>
      <c r="AL763" s="51"/>
      <c r="AM763" s="51"/>
      <c r="AN763" s="51"/>
      <c r="AO763" s="51"/>
      <c r="AP763" s="51" t="str">
        <f t="shared" si="149"/>
        <v/>
      </c>
      <c r="AQ763" s="60" t="str">
        <f t="shared" si="150"/>
        <v/>
      </c>
      <c r="AR763" s="52" t="str">
        <f t="shared" si="151"/>
        <v/>
      </c>
      <c r="AT763" s="50"/>
      <c r="AU763" s="51"/>
      <c r="AV763" s="51"/>
      <c r="AW763" s="51"/>
      <c r="AX763" s="51"/>
      <c r="AY763" s="51" t="str">
        <f t="shared" si="152"/>
        <v/>
      </c>
      <c r="AZ763" s="52" t="str">
        <f t="shared" si="153"/>
        <v/>
      </c>
      <c r="BB763" s="64"/>
      <c r="BC763" s="65"/>
      <c r="BD763" s="65"/>
      <c r="BE763" s="65"/>
      <c r="BF763" s="65"/>
      <c r="BG763" s="65" t="str">
        <f t="shared" si="154"/>
        <v/>
      </c>
      <c r="BH763" s="66" t="str">
        <f t="shared" si="155"/>
        <v/>
      </c>
    </row>
    <row r="764" spans="2:60" ht="15.5" x14ac:dyDescent="0.35">
      <c r="B764" s="67"/>
      <c r="C764" s="89"/>
      <c r="D764" s="84"/>
      <c r="E764" s="84"/>
      <c r="F764" s="84"/>
      <c r="G764" s="89"/>
      <c r="H764" s="89"/>
      <c r="I764" s="89"/>
      <c r="J764" s="95"/>
      <c r="K764" s="90"/>
      <c r="M764" s="68"/>
      <c r="N764" s="69"/>
      <c r="O764" s="69"/>
      <c r="P764" s="69"/>
      <c r="Q764" s="69"/>
      <c r="R764" s="69" t="str">
        <f t="shared" si="143"/>
        <v/>
      </c>
      <c r="S764" s="70" t="str">
        <f t="shared" si="144"/>
        <v/>
      </c>
      <c r="U764" s="68"/>
      <c r="V764" s="69"/>
      <c r="W764" s="69"/>
      <c r="X764" s="69"/>
      <c r="Y764" s="69"/>
      <c r="Z764" s="69" t="str">
        <f t="shared" si="145"/>
        <v/>
      </c>
      <c r="AA764" s="70" t="str">
        <f t="shared" si="146"/>
        <v/>
      </c>
      <c r="AC764" s="71"/>
      <c r="AD764" s="72"/>
      <c r="AE764" s="72"/>
      <c r="AF764" s="72"/>
      <c r="AG764" s="72"/>
      <c r="AH764" s="72" t="str">
        <f t="shared" si="147"/>
        <v/>
      </c>
      <c r="AI764" s="73" t="str">
        <f t="shared" si="148"/>
        <v/>
      </c>
      <c r="AK764" s="68"/>
      <c r="AL764" s="69"/>
      <c r="AM764" s="69"/>
      <c r="AN764" s="69"/>
      <c r="AO764" s="69"/>
      <c r="AP764" s="69" t="str">
        <f t="shared" si="149"/>
        <v/>
      </c>
      <c r="AQ764" s="74" t="str">
        <f t="shared" si="150"/>
        <v/>
      </c>
      <c r="AR764" s="70" t="str">
        <f t="shared" si="151"/>
        <v/>
      </c>
      <c r="AT764" s="68"/>
      <c r="AU764" s="69"/>
      <c r="AV764" s="69"/>
      <c r="AW764" s="69"/>
      <c r="AX764" s="69"/>
      <c r="AY764" s="69" t="str">
        <f t="shared" si="152"/>
        <v/>
      </c>
      <c r="AZ764" s="70" t="str">
        <f t="shared" si="153"/>
        <v/>
      </c>
      <c r="BB764" s="75"/>
      <c r="BC764" s="76"/>
      <c r="BD764" s="76"/>
      <c r="BE764" s="76"/>
      <c r="BF764" s="76"/>
      <c r="BG764" s="76" t="str">
        <f t="shared" si="154"/>
        <v/>
      </c>
      <c r="BH764" s="77" t="str">
        <f t="shared" si="155"/>
        <v/>
      </c>
    </row>
    <row r="765" spans="2:60" ht="15.5" x14ac:dyDescent="0.35">
      <c r="B765" s="46"/>
      <c r="C765" s="91"/>
      <c r="D765" s="85"/>
      <c r="E765" s="85"/>
      <c r="F765" s="85"/>
      <c r="G765" s="91"/>
      <c r="H765" s="91"/>
      <c r="I765" s="91"/>
      <c r="J765" s="96"/>
      <c r="K765" s="92"/>
      <c r="M765" s="50"/>
      <c r="N765" s="51"/>
      <c r="O765" s="51"/>
      <c r="P765" s="51"/>
      <c r="Q765" s="51"/>
      <c r="R765" s="51" t="str">
        <f t="shared" si="143"/>
        <v/>
      </c>
      <c r="S765" s="52" t="str">
        <f t="shared" si="144"/>
        <v/>
      </c>
      <c r="U765" s="50"/>
      <c r="V765" s="51"/>
      <c r="W765" s="51"/>
      <c r="X765" s="51"/>
      <c r="Y765" s="51"/>
      <c r="Z765" s="51" t="str">
        <f t="shared" si="145"/>
        <v/>
      </c>
      <c r="AA765" s="52" t="str">
        <f t="shared" si="146"/>
        <v/>
      </c>
      <c r="AC765" s="56"/>
      <c r="AD765" s="57"/>
      <c r="AE765" s="57"/>
      <c r="AF765" s="57"/>
      <c r="AG765" s="57"/>
      <c r="AH765" s="57" t="str">
        <f t="shared" si="147"/>
        <v/>
      </c>
      <c r="AI765" s="58" t="str">
        <f t="shared" si="148"/>
        <v/>
      </c>
      <c r="AK765" s="50"/>
      <c r="AL765" s="51"/>
      <c r="AM765" s="51"/>
      <c r="AN765" s="51"/>
      <c r="AO765" s="51"/>
      <c r="AP765" s="51" t="str">
        <f t="shared" si="149"/>
        <v/>
      </c>
      <c r="AQ765" s="60" t="str">
        <f t="shared" si="150"/>
        <v/>
      </c>
      <c r="AR765" s="52" t="str">
        <f t="shared" si="151"/>
        <v/>
      </c>
      <c r="AT765" s="50"/>
      <c r="AU765" s="51"/>
      <c r="AV765" s="51"/>
      <c r="AW765" s="51"/>
      <c r="AX765" s="51"/>
      <c r="AY765" s="51" t="str">
        <f t="shared" si="152"/>
        <v/>
      </c>
      <c r="AZ765" s="52" t="str">
        <f t="shared" si="153"/>
        <v/>
      </c>
      <c r="BB765" s="64"/>
      <c r="BC765" s="65"/>
      <c r="BD765" s="65"/>
      <c r="BE765" s="65"/>
      <c r="BF765" s="65"/>
      <c r="BG765" s="65" t="str">
        <f t="shared" si="154"/>
        <v/>
      </c>
      <c r="BH765" s="66" t="str">
        <f t="shared" si="155"/>
        <v/>
      </c>
    </row>
    <row r="766" spans="2:60" ht="15.5" x14ac:dyDescent="0.35">
      <c r="B766" s="67"/>
      <c r="C766" s="89"/>
      <c r="D766" s="84"/>
      <c r="E766" s="84"/>
      <c r="F766" s="84"/>
      <c r="G766" s="89"/>
      <c r="H766" s="89"/>
      <c r="I766" s="89"/>
      <c r="J766" s="95"/>
      <c r="K766" s="90"/>
      <c r="M766" s="68"/>
      <c r="N766" s="69"/>
      <c r="O766" s="69"/>
      <c r="P766" s="69"/>
      <c r="Q766" s="69"/>
      <c r="R766" s="69" t="str">
        <f t="shared" si="143"/>
        <v/>
      </c>
      <c r="S766" s="70" t="str">
        <f t="shared" si="144"/>
        <v/>
      </c>
      <c r="U766" s="68"/>
      <c r="V766" s="69"/>
      <c r="W766" s="69"/>
      <c r="X766" s="69"/>
      <c r="Y766" s="69"/>
      <c r="Z766" s="69" t="str">
        <f t="shared" si="145"/>
        <v/>
      </c>
      <c r="AA766" s="70" t="str">
        <f t="shared" si="146"/>
        <v/>
      </c>
      <c r="AC766" s="71"/>
      <c r="AD766" s="72"/>
      <c r="AE766" s="72"/>
      <c r="AF766" s="72"/>
      <c r="AG766" s="72"/>
      <c r="AH766" s="72" t="str">
        <f t="shared" si="147"/>
        <v/>
      </c>
      <c r="AI766" s="73" t="str">
        <f t="shared" si="148"/>
        <v/>
      </c>
      <c r="AK766" s="68"/>
      <c r="AL766" s="69"/>
      <c r="AM766" s="69"/>
      <c r="AN766" s="69"/>
      <c r="AO766" s="69"/>
      <c r="AP766" s="69" t="str">
        <f t="shared" si="149"/>
        <v/>
      </c>
      <c r="AQ766" s="74" t="str">
        <f t="shared" si="150"/>
        <v/>
      </c>
      <c r="AR766" s="70" t="str">
        <f t="shared" si="151"/>
        <v/>
      </c>
      <c r="AT766" s="68"/>
      <c r="AU766" s="69"/>
      <c r="AV766" s="69"/>
      <c r="AW766" s="69"/>
      <c r="AX766" s="69"/>
      <c r="AY766" s="69" t="str">
        <f t="shared" si="152"/>
        <v/>
      </c>
      <c r="AZ766" s="70" t="str">
        <f t="shared" si="153"/>
        <v/>
      </c>
      <c r="BB766" s="75"/>
      <c r="BC766" s="76"/>
      <c r="BD766" s="76"/>
      <c r="BE766" s="76"/>
      <c r="BF766" s="76"/>
      <c r="BG766" s="76" t="str">
        <f t="shared" si="154"/>
        <v/>
      </c>
      <c r="BH766" s="77" t="str">
        <f t="shared" si="155"/>
        <v/>
      </c>
    </row>
    <row r="767" spans="2:60" ht="15.5" x14ac:dyDescent="0.35">
      <c r="B767" s="46"/>
      <c r="C767" s="91"/>
      <c r="D767" s="85"/>
      <c r="E767" s="85"/>
      <c r="F767" s="85"/>
      <c r="G767" s="91"/>
      <c r="H767" s="91"/>
      <c r="I767" s="91"/>
      <c r="J767" s="96"/>
      <c r="K767" s="92"/>
      <c r="M767" s="50"/>
      <c r="N767" s="51"/>
      <c r="O767" s="51"/>
      <c r="P767" s="51"/>
      <c r="Q767" s="51"/>
      <c r="R767" s="51" t="str">
        <f t="shared" si="143"/>
        <v/>
      </c>
      <c r="S767" s="52" t="str">
        <f t="shared" si="144"/>
        <v/>
      </c>
      <c r="U767" s="50"/>
      <c r="V767" s="51"/>
      <c r="W767" s="51"/>
      <c r="X767" s="51"/>
      <c r="Y767" s="51"/>
      <c r="Z767" s="51" t="str">
        <f t="shared" si="145"/>
        <v/>
      </c>
      <c r="AA767" s="52" t="str">
        <f t="shared" si="146"/>
        <v/>
      </c>
      <c r="AC767" s="56"/>
      <c r="AD767" s="57"/>
      <c r="AE767" s="57"/>
      <c r="AF767" s="57"/>
      <c r="AG767" s="57"/>
      <c r="AH767" s="57" t="str">
        <f t="shared" si="147"/>
        <v/>
      </c>
      <c r="AI767" s="58" t="str">
        <f t="shared" si="148"/>
        <v/>
      </c>
      <c r="AK767" s="50"/>
      <c r="AL767" s="51"/>
      <c r="AM767" s="51"/>
      <c r="AN767" s="51"/>
      <c r="AO767" s="51"/>
      <c r="AP767" s="51" t="str">
        <f t="shared" si="149"/>
        <v/>
      </c>
      <c r="AQ767" s="60" t="str">
        <f t="shared" si="150"/>
        <v/>
      </c>
      <c r="AR767" s="52" t="str">
        <f t="shared" si="151"/>
        <v/>
      </c>
      <c r="AT767" s="50"/>
      <c r="AU767" s="51"/>
      <c r="AV767" s="51"/>
      <c r="AW767" s="51"/>
      <c r="AX767" s="51"/>
      <c r="AY767" s="51" t="str">
        <f t="shared" si="152"/>
        <v/>
      </c>
      <c r="AZ767" s="52" t="str">
        <f t="shared" si="153"/>
        <v/>
      </c>
      <c r="BB767" s="64"/>
      <c r="BC767" s="65"/>
      <c r="BD767" s="65"/>
      <c r="BE767" s="65"/>
      <c r="BF767" s="65"/>
      <c r="BG767" s="65" t="str">
        <f t="shared" si="154"/>
        <v/>
      </c>
      <c r="BH767" s="66" t="str">
        <f t="shared" si="155"/>
        <v/>
      </c>
    </row>
    <row r="768" spans="2:60" ht="15.5" x14ac:dyDescent="0.35">
      <c r="B768" s="67"/>
      <c r="C768" s="89"/>
      <c r="D768" s="84"/>
      <c r="E768" s="84"/>
      <c r="F768" s="84"/>
      <c r="G768" s="89"/>
      <c r="H768" s="89"/>
      <c r="I768" s="89"/>
      <c r="J768" s="95"/>
      <c r="K768" s="90"/>
      <c r="M768" s="68"/>
      <c r="N768" s="69"/>
      <c r="O768" s="69"/>
      <c r="P768" s="69"/>
      <c r="Q768" s="69"/>
      <c r="R768" s="69" t="str">
        <f t="shared" si="143"/>
        <v/>
      </c>
      <c r="S768" s="70" t="str">
        <f t="shared" si="144"/>
        <v/>
      </c>
      <c r="U768" s="68"/>
      <c r="V768" s="69"/>
      <c r="W768" s="69"/>
      <c r="X768" s="69"/>
      <c r="Y768" s="69"/>
      <c r="Z768" s="69" t="str">
        <f t="shared" si="145"/>
        <v/>
      </c>
      <c r="AA768" s="70" t="str">
        <f t="shared" si="146"/>
        <v/>
      </c>
      <c r="AC768" s="71"/>
      <c r="AD768" s="72"/>
      <c r="AE768" s="72"/>
      <c r="AF768" s="72"/>
      <c r="AG768" s="72"/>
      <c r="AH768" s="72" t="str">
        <f t="shared" si="147"/>
        <v/>
      </c>
      <c r="AI768" s="73" t="str">
        <f t="shared" si="148"/>
        <v/>
      </c>
      <c r="AK768" s="68"/>
      <c r="AL768" s="69"/>
      <c r="AM768" s="69"/>
      <c r="AN768" s="69"/>
      <c r="AO768" s="69"/>
      <c r="AP768" s="69" t="str">
        <f t="shared" si="149"/>
        <v/>
      </c>
      <c r="AQ768" s="74" t="str">
        <f t="shared" si="150"/>
        <v/>
      </c>
      <c r="AR768" s="70" t="str">
        <f t="shared" si="151"/>
        <v/>
      </c>
      <c r="AT768" s="68"/>
      <c r="AU768" s="69"/>
      <c r="AV768" s="69"/>
      <c r="AW768" s="69"/>
      <c r="AX768" s="69"/>
      <c r="AY768" s="69" t="str">
        <f t="shared" si="152"/>
        <v/>
      </c>
      <c r="AZ768" s="70" t="str">
        <f t="shared" si="153"/>
        <v/>
      </c>
      <c r="BB768" s="75"/>
      <c r="BC768" s="76"/>
      <c r="BD768" s="76"/>
      <c r="BE768" s="76"/>
      <c r="BF768" s="76"/>
      <c r="BG768" s="76" t="str">
        <f t="shared" si="154"/>
        <v/>
      </c>
      <c r="BH768" s="77" t="str">
        <f t="shared" si="155"/>
        <v/>
      </c>
    </row>
    <row r="769" spans="2:60" ht="15.5" x14ac:dyDescent="0.35">
      <c r="B769" s="46"/>
      <c r="C769" s="91"/>
      <c r="D769" s="85"/>
      <c r="E769" s="85"/>
      <c r="F769" s="85"/>
      <c r="G769" s="91"/>
      <c r="H769" s="91"/>
      <c r="I769" s="91"/>
      <c r="J769" s="96"/>
      <c r="K769" s="92"/>
      <c r="M769" s="50"/>
      <c r="N769" s="51"/>
      <c r="O769" s="51"/>
      <c r="P769" s="51"/>
      <c r="Q769" s="51"/>
      <c r="R769" s="51" t="str">
        <f t="shared" si="143"/>
        <v/>
      </c>
      <c r="S769" s="52" t="str">
        <f t="shared" si="144"/>
        <v/>
      </c>
      <c r="U769" s="50"/>
      <c r="V769" s="51"/>
      <c r="W769" s="51"/>
      <c r="X769" s="51"/>
      <c r="Y769" s="51"/>
      <c r="Z769" s="51" t="str">
        <f t="shared" si="145"/>
        <v/>
      </c>
      <c r="AA769" s="52" t="str">
        <f t="shared" si="146"/>
        <v/>
      </c>
      <c r="AC769" s="56"/>
      <c r="AD769" s="57"/>
      <c r="AE769" s="57"/>
      <c r="AF769" s="57"/>
      <c r="AG769" s="57"/>
      <c r="AH769" s="57" t="str">
        <f t="shared" si="147"/>
        <v/>
      </c>
      <c r="AI769" s="58" t="str">
        <f t="shared" si="148"/>
        <v/>
      </c>
      <c r="AK769" s="50"/>
      <c r="AL769" s="51"/>
      <c r="AM769" s="51"/>
      <c r="AN769" s="51"/>
      <c r="AO769" s="51"/>
      <c r="AP769" s="51" t="str">
        <f t="shared" si="149"/>
        <v/>
      </c>
      <c r="AQ769" s="60" t="str">
        <f t="shared" si="150"/>
        <v/>
      </c>
      <c r="AR769" s="52" t="str">
        <f t="shared" si="151"/>
        <v/>
      </c>
      <c r="AT769" s="50"/>
      <c r="AU769" s="51"/>
      <c r="AV769" s="51"/>
      <c r="AW769" s="51"/>
      <c r="AX769" s="51"/>
      <c r="AY769" s="51" t="str">
        <f t="shared" si="152"/>
        <v/>
      </c>
      <c r="AZ769" s="52" t="str">
        <f t="shared" si="153"/>
        <v/>
      </c>
      <c r="BB769" s="64"/>
      <c r="BC769" s="65"/>
      <c r="BD769" s="65"/>
      <c r="BE769" s="65"/>
      <c r="BF769" s="65"/>
      <c r="BG769" s="65" t="str">
        <f t="shared" si="154"/>
        <v/>
      </c>
      <c r="BH769" s="66" t="str">
        <f t="shared" si="155"/>
        <v/>
      </c>
    </row>
    <row r="770" spans="2:60" ht="15.5" x14ac:dyDescent="0.35">
      <c r="B770" s="67"/>
      <c r="C770" s="89"/>
      <c r="D770" s="84"/>
      <c r="E770" s="84"/>
      <c r="F770" s="84"/>
      <c r="G770" s="89"/>
      <c r="H770" s="89"/>
      <c r="I770" s="89"/>
      <c r="J770" s="95"/>
      <c r="K770" s="90"/>
      <c r="M770" s="68"/>
      <c r="N770" s="69"/>
      <c r="O770" s="69"/>
      <c r="P770" s="69"/>
      <c r="Q770" s="69"/>
      <c r="R770" s="69" t="str">
        <f t="shared" si="143"/>
        <v/>
      </c>
      <c r="S770" s="70" t="str">
        <f t="shared" si="144"/>
        <v/>
      </c>
      <c r="U770" s="68"/>
      <c r="V770" s="69"/>
      <c r="W770" s="69"/>
      <c r="X770" s="69"/>
      <c r="Y770" s="69"/>
      <c r="Z770" s="69" t="str">
        <f t="shared" si="145"/>
        <v/>
      </c>
      <c r="AA770" s="70" t="str">
        <f t="shared" si="146"/>
        <v/>
      </c>
      <c r="AC770" s="71"/>
      <c r="AD770" s="72"/>
      <c r="AE770" s="72"/>
      <c r="AF770" s="72"/>
      <c r="AG770" s="72"/>
      <c r="AH770" s="72" t="str">
        <f t="shared" si="147"/>
        <v/>
      </c>
      <c r="AI770" s="73" t="str">
        <f t="shared" si="148"/>
        <v/>
      </c>
      <c r="AK770" s="68"/>
      <c r="AL770" s="69"/>
      <c r="AM770" s="69"/>
      <c r="AN770" s="69"/>
      <c r="AO770" s="69"/>
      <c r="AP770" s="69" t="str">
        <f t="shared" si="149"/>
        <v/>
      </c>
      <c r="AQ770" s="74" t="str">
        <f t="shared" si="150"/>
        <v/>
      </c>
      <c r="AR770" s="70" t="str">
        <f t="shared" si="151"/>
        <v/>
      </c>
      <c r="AT770" s="68"/>
      <c r="AU770" s="69"/>
      <c r="AV770" s="69"/>
      <c r="AW770" s="69"/>
      <c r="AX770" s="69"/>
      <c r="AY770" s="69" t="str">
        <f t="shared" si="152"/>
        <v/>
      </c>
      <c r="AZ770" s="70" t="str">
        <f t="shared" si="153"/>
        <v/>
      </c>
      <c r="BB770" s="75"/>
      <c r="BC770" s="76"/>
      <c r="BD770" s="76"/>
      <c r="BE770" s="76"/>
      <c r="BF770" s="76"/>
      <c r="BG770" s="76" t="str">
        <f t="shared" si="154"/>
        <v/>
      </c>
      <c r="BH770" s="77" t="str">
        <f t="shared" si="155"/>
        <v/>
      </c>
    </row>
    <row r="771" spans="2:60" ht="15.5" x14ac:dyDescent="0.35">
      <c r="B771" s="46"/>
      <c r="C771" s="91"/>
      <c r="D771" s="85"/>
      <c r="E771" s="85"/>
      <c r="F771" s="85"/>
      <c r="G771" s="91"/>
      <c r="H771" s="91"/>
      <c r="I771" s="91"/>
      <c r="J771" s="96"/>
      <c r="K771" s="92"/>
      <c r="M771" s="50"/>
      <c r="N771" s="51"/>
      <c r="O771" s="51"/>
      <c r="P771" s="51"/>
      <c r="Q771" s="51"/>
      <c r="R771" s="51" t="str">
        <f t="shared" si="143"/>
        <v/>
      </c>
      <c r="S771" s="52" t="str">
        <f t="shared" si="144"/>
        <v/>
      </c>
      <c r="U771" s="50"/>
      <c r="V771" s="51"/>
      <c r="W771" s="51"/>
      <c r="X771" s="51"/>
      <c r="Y771" s="51"/>
      <c r="Z771" s="51" t="str">
        <f t="shared" si="145"/>
        <v/>
      </c>
      <c r="AA771" s="52" t="str">
        <f t="shared" si="146"/>
        <v/>
      </c>
      <c r="AC771" s="56"/>
      <c r="AD771" s="57"/>
      <c r="AE771" s="57"/>
      <c r="AF771" s="57"/>
      <c r="AG771" s="57"/>
      <c r="AH771" s="57" t="str">
        <f t="shared" si="147"/>
        <v/>
      </c>
      <c r="AI771" s="58" t="str">
        <f t="shared" si="148"/>
        <v/>
      </c>
      <c r="AK771" s="50"/>
      <c r="AL771" s="51"/>
      <c r="AM771" s="51"/>
      <c r="AN771" s="51"/>
      <c r="AO771" s="51"/>
      <c r="AP771" s="51" t="str">
        <f t="shared" si="149"/>
        <v/>
      </c>
      <c r="AQ771" s="60" t="str">
        <f t="shared" si="150"/>
        <v/>
      </c>
      <c r="AR771" s="52" t="str">
        <f t="shared" si="151"/>
        <v/>
      </c>
      <c r="AT771" s="50"/>
      <c r="AU771" s="51"/>
      <c r="AV771" s="51"/>
      <c r="AW771" s="51"/>
      <c r="AX771" s="51"/>
      <c r="AY771" s="51" t="str">
        <f t="shared" si="152"/>
        <v/>
      </c>
      <c r="AZ771" s="52" t="str">
        <f t="shared" si="153"/>
        <v/>
      </c>
      <c r="BB771" s="64"/>
      <c r="BC771" s="65"/>
      <c r="BD771" s="65"/>
      <c r="BE771" s="65"/>
      <c r="BF771" s="65"/>
      <c r="BG771" s="65" t="str">
        <f t="shared" si="154"/>
        <v/>
      </c>
      <c r="BH771" s="66" t="str">
        <f t="shared" si="155"/>
        <v/>
      </c>
    </row>
    <row r="772" spans="2:60" ht="15.5" x14ac:dyDescent="0.35">
      <c r="B772" s="67"/>
      <c r="C772" s="89"/>
      <c r="D772" s="84"/>
      <c r="E772" s="84"/>
      <c r="F772" s="84"/>
      <c r="G772" s="89"/>
      <c r="H772" s="89"/>
      <c r="I772" s="89"/>
      <c r="J772" s="95"/>
      <c r="K772" s="90"/>
      <c r="M772" s="68"/>
      <c r="N772" s="69"/>
      <c r="O772" s="69"/>
      <c r="P772" s="69"/>
      <c r="Q772" s="69"/>
      <c r="R772" s="69" t="str">
        <f t="shared" si="143"/>
        <v/>
      </c>
      <c r="S772" s="70" t="str">
        <f t="shared" si="144"/>
        <v/>
      </c>
      <c r="U772" s="68"/>
      <c r="V772" s="69"/>
      <c r="W772" s="69"/>
      <c r="X772" s="69"/>
      <c r="Y772" s="69"/>
      <c r="Z772" s="69" t="str">
        <f t="shared" si="145"/>
        <v/>
      </c>
      <c r="AA772" s="70" t="str">
        <f t="shared" si="146"/>
        <v/>
      </c>
      <c r="AC772" s="71"/>
      <c r="AD772" s="72"/>
      <c r="AE772" s="72"/>
      <c r="AF772" s="72"/>
      <c r="AG772" s="72"/>
      <c r="AH772" s="72" t="str">
        <f t="shared" si="147"/>
        <v/>
      </c>
      <c r="AI772" s="73" t="str">
        <f t="shared" si="148"/>
        <v/>
      </c>
      <c r="AK772" s="68"/>
      <c r="AL772" s="69"/>
      <c r="AM772" s="69"/>
      <c r="AN772" s="69"/>
      <c r="AO772" s="69"/>
      <c r="AP772" s="69" t="str">
        <f t="shared" si="149"/>
        <v/>
      </c>
      <c r="AQ772" s="74" t="str">
        <f t="shared" si="150"/>
        <v/>
      </c>
      <c r="AR772" s="70" t="str">
        <f t="shared" si="151"/>
        <v/>
      </c>
      <c r="AT772" s="68"/>
      <c r="AU772" s="69"/>
      <c r="AV772" s="69"/>
      <c r="AW772" s="69"/>
      <c r="AX772" s="69"/>
      <c r="AY772" s="69" t="str">
        <f t="shared" si="152"/>
        <v/>
      </c>
      <c r="AZ772" s="70" t="str">
        <f t="shared" si="153"/>
        <v/>
      </c>
      <c r="BB772" s="75"/>
      <c r="BC772" s="76"/>
      <c r="BD772" s="76"/>
      <c r="BE772" s="76"/>
      <c r="BF772" s="76"/>
      <c r="BG772" s="76" t="str">
        <f t="shared" si="154"/>
        <v/>
      </c>
      <c r="BH772" s="77" t="str">
        <f t="shared" si="155"/>
        <v/>
      </c>
    </row>
    <row r="773" spans="2:60" ht="15.5" x14ac:dyDescent="0.35">
      <c r="B773" s="46"/>
      <c r="C773" s="91"/>
      <c r="D773" s="85"/>
      <c r="E773" s="85"/>
      <c r="F773" s="85"/>
      <c r="G773" s="91"/>
      <c r="H773" s="91"/>
      <c r="I773" s="91"/>
      <c r="J773" s="96"/>
      <c r="K773" s="92"/>
      <c r="M773" s="50"/>
      <c r="N773" s="51"/>
      <c r="O773" s="51"/>
      <c r="P773" s="51"/>
      <c r="Q773" s="51"/>
      <c r="R773" s="51" t="str">
        <f t="shared" si="143"/>
        <v/>
      </c>
      <c r="S773" s="52" t="str">
        <f t="shared" si="144"/>
        <v/>
      </c>
      <c r="U773" s="50"/>
      <c r="V773" s="51"/>
      <c r="W773" s="51"/>
      <c r="X773" s="51"/>
      <c r="Y773" s="51"/>
      <c r="Z773" s="51" t="str">
        <f t="shared" si="145"/>
        <v/>
      </c>
      <c r="AA773" s="52" t="str">
        <f t="shared" si="146"/>
        <v/>
      </c>
      <c r="AC773" s="56"/>
      <c r="AD773" s="57"/>
      <c r="AE773" s="57"/>
      <c r="AF773" s="57"/>
      <c r="AG773" s="57"/>
      <c r="AH773" s="57" t="str">
        <f t="shared" si="147"/>
        <v/>
      </c>
      <c r="AI773" s="58" t="str">
        <f t="shared" si="148"/>
        <v/>
      </c>
      <c r="AK773" s="50"/>
      <c r="AL773" s="51"/>
      <c r="AM773" s="51"/>
      <c r="AN773" s="51"/>
      <c r="AO773" s="51"/>
      <c r="AP773" s="51" t="str">
        <f t="shared" si="149"/>
        <v/>
      </c>
      <c r="AQ773" s="60" t="str">
        <f t="shared" si="150"/>
        <v/>
      </c>
      <c r="AR773" s="52" t="str">
        <f t="shared" si="151"/>
        <v/>
      </c>
      <c r="AT773" s="50"/>
      <c r="AU773" s="51"/>
      <c r="AV773" s="51"/>
      <c r="AW773" s="51"/>
      <c r="AX773" s="51"/>
      <c r="AY773" s="51" t="str">
        <f t="shared" si="152"/>
        <v/>
      </c>
      <c r="AZ773" s="52" t="str">
        <f t="shared" si="153"/>
        <v/>
      </c>
      <c r="BB773" s="64"/>
      <c r="BC773" s="65"/>
      <c r="BD773" s="65"/>
      <c r="BE773" s="65"/>
      <c r="BF773" s="65"/>
      <c r="BG773" s="65" t="str">
        <f t="shared" si="154"/>
        <v/>
      </c>
      <c r="BH773" s="66" t="str">
        <f t="shared" si="155"/>
        <v/>
      </c>
    </row>
    <row r="774" spans="2:60" ht="15.5" x14ac:dyDescent="0.35">
      <c r="B774" s="67"/>
      <c r="C774" s="89"/>
      <c r="D774" s="84"/>
      <c r="E774" s="84"/>
      <c r="F774" s="84"/>
      <c r="G774" s="89"/>
      <c r="H774" s="89"/>
      <c r="I774" s="89"/>
      <c r="J774" s="95"/>
      <c r="K774" s="90"/>
      <c r="M774" s="68"/>
      <c r="N774" s="69"/>
      <c r="O774" s="69"/>
      <c r="P774" s="69"/>
      <c r="Q774" s="69"/>
      <c r="R774" s="69" t="str">
        <f t="shared" si="143"/>
        <v/>
      </c>
      <c r="S774" s="70" t="str">
        <f t="shared" si="144"/>
        <v/>
      </c>
      <c r="U774" s="68"/>
      <c r="V774" s="69"/>
      <c r="W774" s="69"/>
      <c r="X774" s="69"/>
      <c r="Y774" s="69"/>
      <c r="Z774" s="69" t="str">
        <f t="shared" si="145"/>
        <v/>
      </c>
      <c r="AA774" s="70" t="str">
        <f t="shared" si="146"/>
        <v/>
      </c>
      <c r="AC774" s="71"/>
      <c r="AD774" s="72"/>
      <c r="AE774" s="72"/>
      <c r="AF774" s="72"/>
      <c r="AG774" s="72"/>
      <c r="AH774" s="72" t="str">
        <f t="shared" si="147"/>
        <v/>
      </c>
      <c r="AI774" s="73" t="str">
        <f t="shared" si="148"/>
        <v/>
      </c>
      <c r="AK774" s="68"/>
      <c r="AL774" s="69"/>
      <c r="AM774" s="69"/>
      <c r="AN774" s="69"/>
      <c r="AO774" s="69"/>
      <c r="AP774" s="69" t="str">
        <f t="shared" si="149"/>
        <v/>
      </c>
      <c r="AQ774" s="74" t="str">
        <f t="shared" si="150"/>
        <v/>
      </c>
      <c r="AR774" s="70" t="str">
        <f t="shared" si="151"/>
        <v/>
      </c>
      <c r="AT774" s="68"/>
      <c r="AU774" s="69"/>
      <c r="AV774" s="69"/>
      <c r="AW774" s="69"/>
      <c r="AX774" s="69"/>
      <c r="AY774" s="69" t="str">
        <f t="shared" si="152"/>
        <v/>
      </c>
      <c r="AZ774" s="70" t="str">
        <f t="shared" si="153"/>
        <v/>
      </c>
      <c r="BB774" s="75"/>
      <c r="BC774" s="76"/>
      <c r="BD774" s="76"/>
      <c r="BE774" s="76"/>
      <c r="BF774" s="76"/>
      <c r="BG774" s="76" t="str">
        <f t="shared" si="154"/>
        <v/>
      </c>
      <c r="BH774" s="77" t="str">
        <f t="shared" si="155"/>
        <v/>
      </c>
    </row>
    <row r="775" spans="2:60" ht="15.5" x14ac:dyDescent="0.35">
      <c r="B775" s="46"/>
      <c r="C775" s="91"/>
      <c r="D775" s="85"/>
      <c r="E775" s="85"/>
      <c r="F775" s="85"/>
      <c r="G775" s="91"/>
      <c r="H775" s="91"/>
      <c r="I775" s="91"/>
      <c r="J775" s="96"/>
      <c r="K775" s="92"/>
      <c r="M775" s="50"/>
      <c r="N775" s="51"/>
      <c r="O775" s="51"/>
      <c r="P775" s="51"/>
      <c r="Q775" s="51"/>
      <c r="R775" s="51" t="str">
        <f t="shared" si="143"/>
        <v/>
      </c>
      <c r="S775" s="52" t="str">
        <f t="shared" si="144"/>
        <v/>
      </c>
      <c r="U775" s="50"/>
      <c r="V775" s="51"/>
      <c r="W775" s="51"/>
      <c r="X775" s="51"/>
      <c r="Y775" s="51"/>
      <c r="Z775" s="51" t="str">
        <f t="shared" si="145"/>
        <v/>
      </c>
      <c r="AA775" s="52" t="str">
        <f t="shared" si="146"/>
        <v/>
      </c>
      <c r="AC775" s="56"/>
      <c r="AD775" s="57"/>
      <c r="AE775" s="57"/>
      <c r="AF775" s="57"/>
      <c r="AG775" s="57"/>
      <c r="AH775" s="57" t="str">
        <f t="shared" si="147"/>
        <v/>
      </c>
      <c r="AI775" s="58" t="str">
        <f t="shared" si="148"/>
        <v/>
      </c>
      <c r="AK775" s="50"/>
      <c r="AL775" s="51"/>
      <c r="AM775" s="51"/>
      <c r="AN775" s="51"/>
      <c r="AO775" s="51"/>
      <c r="AP775" s="51" t="str">
        <f t="shared" si="149"/>
        <v/>
      </c>
      <c r="AQ775" s="60" t="str">
        <f t="shared" si="150"/>
        <v/>
      </c>
      <c r="AR775" s="52" t="str">
        <f t="shared" si="151"/>
        <v/>
      </c>
      <c r="AT775" s="50"/>
      <c r="AU775" s="51"/>
      <c r="AV775" s="51"/>
      <c r="AW775" s="51"/>
      <c r="AX775" s="51"/>
      <c r="AY775" s="51" t="str">
        <f t="shared" si="152"/>
        <v/>
      </c>
      <c r="AZ775" s="52" t="str">
        <f t="shared" si="153"/>
        <v/>
      </c>
      <c r="BB775" s="64"/>
      <c r="BC775" s="65"/>
      <c r="BD775" s="65"/>
      <c r="BE775" s="65"/>
      <c r="BF775" s="65"/>
      <c r="BG775" s="65" t="str">
        <f t="shared" si="154"/>
        <v/>
      </c>
      <c r="BH775" s="66" t="str">
        <f t="shared" si="155"/>
        <v/>
      </c>
    </row>
    <row r="776" spans="2:60" ht="15.5" x14ac:dyDescent="0.35">
      <c r="B776" s="67"/>
      <c r="C776" s="89"/>
      <c r="D776" s="84"/>
      <c r="E776" s="84"/>
      <c r="F776" s="84"/>
      <c r="G776" s="89"/>
      <c r="H776" s="89"/>
      <c r="I776" s="89"/>
      <c r="J776" s="95"/>
      <c r="K776" s="90"/>
      <c r="M776" s="68"/>
      <c r="N776" s="69"/>
      <c r="O776" s="69"/>
      <c r="P776" s="69"/>
      <c r="Q776" s="69"/>
      <c r="R776" s="69" t="str">
        <f t="shared" ref="R776:R839" si="156">IF($B776="","",IFERROR(MEDIAN(M776:Q776),"-x-"))</f>
        <v/>
      </c>
      <c r="S776" s="70" t="str">
        <f t="shared" ref="S776:S839" si="157">IF($B776="","",IFERROR(AVERAGEIFS(M776:Q776,M776:Q776,"&gt;0",M776:Q776,"&lt;50"),"-x-"))</f>
        <v/>
      </c>
      <c r="U776" s="68"/>
      <c r="V776" s="69"/>
      <c r="W776" s="69"/>
      <c r="X776" s="69"/>
      <c r="Y776" s="69"/>
      <c r="Z776" s="69" t="str">
        <f t="shared" ref="Z776:Z839" si="158">IF($B776="","",IFERROR(MEDIAN(U776:Y776),"-x-"))</f>
        <v/>
      </c>
      <c r="AA776" s="70" t="str">
        <f t="shared" ref="AA776:AA839" si="159">IF($B776="","",IFERROR(AVERAGEIFS(U776:Y776,U776:Y776,"&gt;0",U776:Y776,"&lt;50"),"-x-"))</f>
        <v/>
      </c>
      <c r="AC776" s="71"/>
      <c r="AD776" s="72"/>
      <c r="AE776" s="72"/>
      <c r="AF776" s="72"/>
      <c r="AG776" s="72"/>
      <c r="AH776" s="72" t="str">
        <f t="shared" ref="AH776:AH839" si="160">IF($B776="","",IFERROR(MEDIAN(AC776:AG776),"-x-"))</f>
        <v/>
      </c>
      <c r="AI776" s="73" t="str">
        <f t="shared" ref="AI776:AI839" si="161">IF($B776="","",IFERROR(AVERAGE(AC776:AG776),"-x-"))</f>
        <v/>
      </c>
      <c r="AK776" s="68"/>
      <c r="AL776" s="69"/>
      <c r="AM776" s="69"/>
      <c r="AN776" s="69"/>
      <c r="AO776" s="69"/>
      <c r="AP776" s="69" t="str">
        <f t="shared" ref="AP776:AP839" si="162">IF($B776="","",IF(MAX(AK776:AO776)=0,"-x-",MAX(AK776:AO776)))</f>
        <v/>
      </c>
      <c r="AQ776" s="74" t="str">
        <f t="shared" ref="AQ776:AQ839" si="163">IF($B776="","",IFERROR(AO776/AP776,"-x-"))</f>
        <v/>
      </c>
      <c r="AR776" s="70" t="str">
        <f t="shared" ref="AR776:AR839" si="164">IF($B776="","",IFERROR(AVERAGEIFS(AK776:AO776,AK776:AO776,"&gt;0",AK776:AO776,"&lt;30"),"-x-"))</f>
        <v/>
      </c>
      <c r="AT776" s="68"/>
      <c r="AU776" s="69"/>
      <c r="AV776" s="69"/>
      <c r="AW776" s="69"/>
      <c r="AX776" s="69"/>
      <c r="AY776" s="69" t="str">
        <f t="shared" ref="AY776:AY839" si="165">IF($B776="","",IFERROR(MEDIAN(AT776:AX776),"-x-"))</f>
        <v/>
      </c>
      <c r="AZ776" s="70" t="str">
        <f t="shared" ref="AZ776:AZ839" si="166">IF($B776="","",IFERROR(AVERAGEIFS(AT776:AX776,AT776:AX776,"&gt;0",AT776:AX776,"&lt;50"),"-x-"))</f>
        <v/>
      </c>
      <c r="BB776" s="75"/>
      <c r="BC776" s="76"/>
      <c r="BD776" s="76"/>
      <c r="BE776" s="76"/>
      <c r="BF776" s="76"/>
      <c r="BG776" s="76" t="str">
        <f t="shared" ref="BG776:BG839" si="167">IF($B776="","",IFERROR(MEDIAN(BB776:BF776),"-x-"))</f>
        <v/>
      </c>
      <c r="BH776" s="77" t="str">
        <f t="shared" ref="BH776:BH839" si="168">IF($B776="","",IFERROR(AVERAGEIFS(BB776:BF776,BB776:BF776,"&gt;0",BB776:BF776,"&lt;50"),"-x-"))</f>
        <v/>
      </c>
    </row>
    <row r="777" spans="2:60" ht="15.5" x14ac:dyDescent="0.35">
      <c r="B777" s="46"/>
      <c r="C777" s="91"/>
      <c r="D777" s="85"/>
      <c r="E777" s="85"/>
      <c r="F777" s="85"/>
      <c r="G777" s="91"/>
      <c r="H777" s="91"/>
      <c r="I777" s="91"/>
      <c r="J777" s="96"/>
      <c r="K777" s="92"/>
      <c r="M777" s="50"/>
      <c r="N777" s="51"/>
      <c r="O777" s="51"/>
      <c r="P777" s="51"/>
      <c r="Q777" s="51"/>
      <c r="R777" s="51" t="str">
        <f t="shared" si="156"/>
        <v/>
      </c>
      <c r="S777" s="52" t="str">
        <f t="shared" si="157"/>
        <v/>
      </c>
      <c r="U777" s="50"/>
      <c r="V777" s="51"/>
      <c r="W777" s="51"/>
      <c r="X777" s="51"/>
      <c r="Y777" s="51"/>
      <c r="Z777" s="51" t="str">
        <f t="shared" si="158"/>
        <v/>
      </c>
      <c r="AA777" s="52" t="str">
        <f t="shared" si="159"/>
        <v/>
      </c>
      <c r="AC777" s="56"/>
      <c r="AD777" s="57"/>
      <c r="AE777" s="57"/>
      <c r="AF777" s="57"/>
      <c r="AG777" s="57"/>
      <c r="AH777" s="57" t="str">
        <f t="shared" si="160"/>
        <v/>
      </c>
      <c r="AI777" s="58" t="str">
        <f t="shared" si="161"/>
        <v/>
      </c>
      <c r="AK777" s="50"/>
      <c r="AL777" s="51"/>
      <c r="AM777" s="51"/>
      <c r="AN777" s="51"/>
      <c r="AO777" s="51"/>
      <c r="AP777" s="51" t="str">
        <f t="shared" si="162"/>
        <v/>
      </c>
      <c r="AQ777" s="60" t="str">
        <f t="shared" si="163"/>
        <v/>
      </c>
      <c r="AR777" s="52" t="str">
        <f t="shared" si="164"/>
        <v/>
      </c>
      <c r="AT777" s="50"/>
      <c r="AU777" s="51"/>
      <c r="AV777" s="51"/>
      <c r="AW777" s="51"/>
      <c r="AX777" s="51"/>
      <c r="AY777" s="51" t="str">
        <f t="shared" si="165"/>
        <v/>
      </c>
      <c r="AZ777" s="52" t="str">
        <f t="shared" si="166"/>
        <v/>
      </c>
      <c r="BB777" s="64"/>
      <c r="BC777" s="65"/>
      <c r="BD777" s="65"/>
      <c r="BE777" s="65"/>
      <c r="BF777" s="65"/>
      <c r="BG777" s="65" t="str">
        <f t="shared" si="167"/>
        <v/>
      </c>
      <c r="BH777" s="66" t="str">
        <f t="shared" si="168"/>
        <v/>
      </c>
    </row>
    <row r="778" spans="2:60" ht="15.5" x14ac:dyDescent="0.35">
      <c r="B778" s="67"/>
      <c r="C778" s="89"/>
      <c r="D778" s="84"/>
      <c r="E778" s="84"/>
      <c r="F778" s="84"/>
      <c r="G778" s="89"/>
      <c r="H778" s="89"/>
      <c r="I778" s="89"/>
      <c r="J778" s="95"/>
      <c r="K778" s="90"/>
      <c r="M778" s="68"/>
      <c r="N778" s="69"/>
      <c r="O778" s="69"/>
      <c r="P778" s="69"/>
      <c r="Q778" s="69"/>
      <c r="R778" s="69" t="str">
        <f t="shared" si="156"/>
        <v/>
      </c>
      <c r="S778" s="70" t="str">
        <f t="shared" si="157"/>
        <v/>
      </c>
      <c r="U778" s="68"/>
      <c r="V778" s="69"/>
      <c r="W778" s="69"/>
      <c r="X778" s="69"/>
      <c r="Y778" s="69"/>
      <c r="Z778" s="69" t="str">
        <f t="shared" si="158"/>
        <v/>
      </c>
      <c r="AA778" s="70" t="str">
        <f t="shared" si="159"/>
        <v/>
      </c>
      <c r="AC778" s="71"/>
      <c r="AD778" s="72"/>
      <c r="AE778" s="72"/>
      <c r="AF778" s="72"/>
      <c r="AG778" s="72"/>
      <c r="AH778" s="72" t="str">
        <f t="shared" si="160"/>
        <v/>
      </c>
      <c r="AI778" s="73" t="str">
        <f t="shared" si="161"/>
        <v/>
      </c>
      <c r="AK778" s="68"/>
      <c r="AL778" s="69"/>
      <c r="AM778" s="69"/>
      <c r="AN778" s="69"/>
      <c r="AO778" s="69"/>
      <c r="AP778" s="69" t="str">
        <f t="shared" si="162"/>
        <v/>
      </c>
      <c r="AQ778" s="74" t="str">
        <f t="shared" si="163"/>
        <v/>
      </c>
      <c r="AR778" s="70" t="str">
        <f t="shared" si="164"/>
        <v/>
      </c>
      <c r="AT778" s="68"/>
      <c r="AU778" s="69"/>
      <c r="AV778" s="69"/>
      <c r="AW778" s="69"/>
      <c r="AX778" s="69"/>
      <c r="AY778" s="69" t="str">
        <f t="shared" si="165"/>
        <v/>
      </c>
      <c r="AZ778" s="70" t="str">
        <f t="shared" si="166"/>
        <v/>
      </c>
      <c r="BB778" s="75"/>
      <c r="BC778" s="76"/>
      <c r="BD778" s="76"/>
      <c r="BE778" s="76"/>
      <c r="BF778" s="76"/>
      <c r="BG778" s="76" t="str">
        <f t="shared" si="167"/>
        <v/>
      </c>
      <c r="BH778" s="77" t="str">
        <f t="shared" si="168"/>
        <v/>
      </c>
    </row>
    <row r="779" spans="2:60" ht="15.5" x14ac:dyDescent="0.35">
      <c r="B779" s="46"/>
      <c r="C779" s="91"/>
      <c r="D779" s="85"/>
      <c r="E779" s="85"/>
      <c r="F779" s="85"/>
      <c r="G779" s="91"/>
      <c r="H779" s="91"/>
      <c r="I779" s="91"/>
      <c r="J779" s="96"/>
      <c r="K779" s="92"/>
      <c r="M779" s="50"/>
      <c r="N779" s="51"/>
      <c r="O779" s="51"/>
      <c r="P779" s="51"/>
      <c r="Q779" s="51"/>
      <c r="R779" s="51" t="str">
        <f t="shared" si="156"/>
        <v/>
      </c>
      <c r="S779" s="52" t="str">
        <f t="shared" si="157"/>
        <v/>
      </c>
      <c r="U779" s="50"/>
      <c r="V779" s="51"/>
      <c r="W779" s="51"/>
      <c r="X779" s="51"/>
      <c r="Y779" s="51"/>
      <c r="Z779" s="51" t="str">
        <f t="shared" si="158"/>
        <v/>
      </c>
      <c r="AA779" s="52" t="str">
        <f t="shared" si="159"/>
        <v/>
      </c>
      <c r="AC779" s="56"/>
      <c r="AD779" s="57"/>
      <c r="AE779" s="57"/>
      <c r="AF779" s="57"/>
      <c r="AG779" s="57"/>
      <c r="AH779" s="57" t="str">
        <f t="shared" si="160"/>
        <v/>
      </c>
      <c r="AI779" s="58" t="str">
        <f t="shared" si="161"/>
        <v/>
      </c>
      <c r="AK779" s="50"/>
      <c r="AL779" s="51"/>
      <c r="AM779" s="51"/>
      <c r="AN779" s="51"/>
      <c r="AO779" s="51"/>
      <c r="AP779" s="51" t="str">
        <f t="shared" si="162"/>
        <v/>
      </c>
      <c r="AQ779" s="60" t="str">
        <f t="shared" si="163"/>
        <v/>
      </c>
      <c r="AR779" s="52" t="str">
        <f t="shared" si="164"/>
        <v/>
      </c>
      <c r="AT779" s="50"/>
      <c r="AU779" s="51"/>
      <c r="AV779" s="51"/>
      <c r="AW779" s="51"/>
      <c r="AX779" s="51"/>
      <c r="AY779" s="51" t="str">
        <f t="shared" si="165"/>
        <v/>
      </c>
      <c r="AZ779" s="52" t="str">
        <f t="shared" si="166"/>
        <v/>
      </c>
      <c r="BB779" s="64"/>
      <c r="BC779" s="65"/>
      <c r="BD779" s="65"/>
      <c r="BE779" s="65"/>
      <c r="BF779" s="65"/>
      <c r="BG779" s="65" t="str">
        <f t="shared" si="167"/>
        <v/>
      </c>
      <c r="BH779" s="66" t="str">
        <f t="shared" si="168"/>
        <v/>
      </c>
    </row>
    <row r="780" spans="2:60" ht="15.5" x14ac:dyDescent="0.35">
      <c r="B780" s="67"/>
      <c r="C780" s="89"/>
      <c r="D780" s="84"/>
      <c r="E780" s="84"/>
      <c r="F780" s="84"/>
      <c r="G780" s="89"/>
      <c r="H780" s="89"/>
      <c r="I780" s="89"/>
      <c r="J780" s="95"/>
      <c r="K780" s="90"/>
      <c r="M780" s="68"/>
      <c r="N780" s="69"/>
      <c r="O780" s="69"/>
      <c r="P780" s="69"/>
      <c r="Q780" s="69"/>
      <c r="R780" s="69" t="str">
        <f t="shared" si="156"/>
        <v/>
      </c>
      <c r="S780" s="70" t="str">
        <f t="shared" si="157"/>
        <v/>
      </c>
      <c r="U780" s="68"/>
      <c r="V780" s="69"/>
      <c r="W780" s="69"/>
      <c r="X780" s="69"/>
      <c r="Y780" s="69"/>
      <c r="Z780" s="69" t="str">
        <f t="shared" si="158"/>
        <v/>
      </c>
      <c r="AA780" s="70" t="str">
        <f t="shared" si="159"/>
        <v/>
      </c>
      <c r="AC780" s="71"/>
      <c r="AD780" s="72"/>
      <c r="AE780" s="72"/>
      <c r="AF780" s="72"/>
      <c r="AG780" s="72"/>
      <c r="AH780" s="72" t="str">
        <f t="shared" si="160"/>
        <v/>
      </c>
      <c r="AI780" s="73" t="str">
        <f t="shared" si="161"/>
        <v/>
      </c>
      <c r="AK780" s="68"/>
      <c r="AL780" s="69"/>
      <c r="AM780" s="69"/>
      <c r="AN780" s="69"/>
      <c r="AO780" s="69"/>
      <c r="AP780" s="69" t="str">
        <f t="shared" si="162"/>
        <v/>
      </c>
      <c r="AQ780" s="74" t="str">
        <f t="shared" si="163"/>
        <v/>
      </c>
      <c r="AR780" s="70" t="str">
        <f t="shared" si="164"/>
        <v/>
      </c>
      <c r="AT780" s="68"/>
      <c r="AU780" s="69"/>
      <c r="AV780" s="69"/>
      <c r="AW780" s="69"/>
      <c r="AX780" s="69"/>
      <c r="AY780" s="69" t="str">
        <f t="shared" si="165"/>
        <v/>
      </c>
      <c r="AZ780" s="70" t="str">
        <f t="shared" si="166"/>
        <v/>
      </c>
      <c r="BB780" s="75"/>
      <c r="BC780" s="76"/>
      <c r="BD780" s="76"/>
      <c r="BE780" s="76"/>
      <c r="BF780" s="76"/>
      <c r="BG780" s="76" t="str">
        <f t="shared" si="167"/>
        <v/>
      </c>
      <c r="BH780" s="77" t="str">
        <f t="shared" si="168"/>
        <v/>
      </c>
    </row>
    <row r="781" spans="2:60" ht="15.5" x14ac:dyDescent="0.35">
      <c r="B781" s="46"/>
      <c r="C781" s="91"/>
      <c r="D781" s="85"/>
      <c r="E781" s="85"/>
      <c r="F781" s="85"/>
      <c r="G781" s="91"/>
      <c r="H781" s="91"/>
      <c r="I781" s="91"/>
      <c r="J781" s="96"/>
      <c r="K781" s="92"/>
      <c r="M781" s="50"/>
      <c r="N781" s="51"/>
      <c r="O781" s="51"/>
      <c r="P781" s="51"/>
      <c r="Q781" s="51"/>
      <c r="R781" s="51" t="str">
        <f t="shared" si="156"/>
        <v/>
      </c>
      <c r="S781" s="52" t="str">
        <f t="shared" si="157"/>
        <v/>
      </c>
      <c r="U781" s="50"/>
      <c r="V781" s="51"/>
      <c r="W781" s="51"/>
      <c r="X781" s="51"/>
      <c r="Y781" s="51"/>
      <c r="Z781" s="51" t="str">
        <f t="shared" si="158"/>
        <v/>
      </c>
      <c r="AA781" s="52" t="str">
        <f t="shared" si="159"/>
        <v/>
      </c>
      <c r="AC781" s="56"/>
      <c r="AD781" s="57"/>
      <c r="AE781" s="57"/>
      <c r="AF781" s="57"/>
      <c r="AG781" s="57"/>
      <c r="AH781" s="57" t="str">
        <f t="shared" si="160"/>
        <v/>
      </c>
      <c r="AI781" s="58" t="str">
        <f t="shared" si="161"/>
        <v/>
      </c>
      <c r="AK781" s="50"/>
      <c r="AL781" s="51"/>
      <c r="AM781" s="51"/>
      <c r="AN781" s="51"/>
      <c r="AO781" s="51"/>
      <c r="AP781" s="51" t="str">
        <f t="shared" si="162"/>
        <v/>
      </c>
      <c r="AQ781" s="60" t="str">
        <f t="shared" si="163"/>
        <v/>
      </c>
      <c r="AR781" s="52" t="str">
        <f t="shared" si="164"/>
        <v/>
      </c>
      <c r="AT781" s="50"/>
      <c r="AU781" s="51"/>
      <c r="AV781" s="51"/>
      <c r="AW781" s="51"/>
      <c r="AX781" s="51"/>
      <c r="AY781" s="51" t="str">
        <f t="shared" si="165"/>
        <v/>
      </c>
      <c r="AZ781" s="52" t="str">
        <f t="shared" si="166"/>
        <v/>
      </c>
      <c r="BB781" s="64"/>
      <c r="BC781" s="65"/>
      <c r="BD781" s="65"/>
      <c r="BE781" s="65"/>
      <c r="BF781" s="65"/>
      <c r="BG781" s="65" t="str">
        <f t="shared" si="167"/>
        <v/>
      </c>
      <c r="BH781" s="66" t="str">
        <f t="shared" si="168"/>
        <v/>
      </c>
    </row>
    <row r="782" spans="2:60" ht="15.5" x14ac:dyDescent="0.35">
      <c r="B782" s="67"/>
      <c r="C782" s="89"/>
      <c r="D782" s="84"/>
      <c r="E782" s="84"/>
      <c r="F782" s="84"/>
      <c r="G782" s="89"/>
      <c r="H782" s="89"/>
      <c r="I782" s="89"/>
      <c r="J782" s="95"/>
      <c r="K782" s="90"/>
      <c r="M782" s="68"/>
      <c r="N782" s="69"/>
      <c r="O782" s="69"/>
      <c r="P782" s="69"/>
      <c r="Q782" s="69"/>
      <c r="R782" s="69" t="str">
        <f t="shared" si="156"/>
        <v/>
      </c>
      <c r="S782" s="70" t="str">
        <f t="shared" si="157"/>
        <v/>
      </c>
      <c r="U782" s="68"/>
      <c r="V782" s="69"/>
      <c r="W782" s="69"/>
      <c r="X782" s="69"/>
      <c r="Y782" s="69"/>
      <c r="Z782" s="69" t="str">
        <f t="shared" si="158"/>
        <v/>
      </c>
      <c r="AA782" s="70" t="str">
        <f t="shared" si="159"/>
        <v/>
      </c>
      <c r="AC782" s="71"/>
      <c r="AD782" s="72"/>
      <c r="AE782" s="72"/>
      <c r="AF782" s="72"/>
      <c r="AG782" s="72"/>
      <c r="AH782" s="72" t="str">
        <f t="shared" si="160"/>
        <v/>
      </c>
      <c r="AI782" s="73" t="str">
        <f t="shared" si="161"/>
        <v/>
      </c>
      <c r="AK782" s="68"/>
      <c r="AL782" s="69"/>
      <c r="AM782" s="69"/>
      <c r="AN782" s="69"/>
      <c r="AO782" s="69"/>
      <c r="AP782" s="69" t="str">
        <f t="shared" si="162"/>
        <v/>
      </c>
      <c r="AQ782" s="74" t="str">
        <f t="shared" si="163"/>
        <v/>
      </c>
      <c r="AR782" s="70" t="str">
        <f t="shared" si="164"/>
        <v/>
      </c>
      <c r="AT782" s="68"/>
      <c r="AU782" s="69"/>
      <c r="AV782" s="69"/>
      <c r="AW782" s="69"/>
      <c r="AX782" s="69"/>
      <c r="AY782" s="69" t="str">
        <f t="shared" si="165"/>
        <v/>
      </c>
      <c r="AZ782" s="70" t="str">
        <f t="shared" si="166"/>
        <v/>
      </c>
      <c r="BB782" s="75"/>
      <c r="BC782" s="76"/>
      <c r="BD782" s="76"/>
      <c r="BE782" s="76"/>
      <c r="BF782" s="76"/>
      <c r="BG782" s="76" t="str">
        <f t="shared" si="167"/>
        <v/>
      </c>
      <c r="BH782" s="77" t="str">
        <f t="shared" si="168"/>
        <v/>
      </c>
    </row>
    <row r="783" spans="2:60" ht="15.5" x14ac:dyDescent="0.35">
      <c r="B783" s="46"/>
      <c r="C783" s="91"/>
      <c r="D783" s="85"/>
      <c r="E783" s="85"/>
      <c r="F783" s="85"/>
      <c r="G783" s="91"/>
      <c r="H783" s="91"/>
      <c r="I783" s="91"/>
      <c r="J783" s="96"/>
      <c r="K783" s="92"/>
      <c r="M783" s="50"/>
      <c r="N783" s="51"/>
      <c r="O783" s="51"/>
      <c r="P783" s="51"/>
      <c r="Q783" s="51"/>
      <c r="R783" s="51" t="str">
        <f t="shared" si="156"/>
        <v/>
      </c>
      <c r="S783" s="52" t="str">
        <f t="shared" si="157"/>
        <v/>
      </c>
      <c r="U783" s="50"/>
      <c r="V783" s="51"/>
      <c r="W783" s="51"/>
      <c r="X783" s="51"/>
      <c r="Y783" s="51"/>
      <c r="Z783" s="51" t="str">
        <f t="shared" si="158"/>
        <v/>
      </c>
      <c r="AA783" s="52" t="str">
        <f t="shared" si="159"/>
        <v/>
      </c>
      <c r="AC783" s="56"/>
      <c r="AD783" s="57"/>
      <c r="AE783" s="57"/>
      <c r="AF783" s="57"/>
      <c r="AG783" s="57"/>
      <c r="AH783" s="57" t="str">
        <f t="shared" si="160"/>
        <v/>
      </c>
      <c r="AI783" s="58" t="str">
        <f t="shared" si="161"/>
        <v/>
      </c>
      <c r="AK783" s="50"/>
      <c r="AL783" s="51"/>
      <c r="AM783" s="51"/>
      <c r="AN783" s="51"/>
      <c r="AO783" s="51"/>
      <c r="AP783" s="51" t="str">
        <f t="shared" si="162"/>
        <v/>
      </c>
      <c r="AQ783" s="60" t="str">
        <f t="shared" si="163"/>
        <v/>
      </c>
      <c r="AR783" s="52" t="str">
        <f t="shared" si="164"/>
        <v/>
      </c>
      <c r="AT783" s="50"/>
      <c r="AU783" s="51"/>
      <c r="AV783" s="51"/>
      <c r="AW783" s="51"/>
      <c r="AX783" s="51"/>
      <c r="AY783" s="51" t="str">
        <f t="shared" si="165"/>
        <v/>
      </c>
      <c r="AZ783" s="52" t="str">
        <f t="shared" si="166"/>
        <v/>
      </c>
      <c r="BB783" s="64"/>
      <c r="BC783" s="65"/>
      <c r="BD783" s="65"/>
      <c r="BE783" s="65"/>
      <c r="BF783" s="65"/>
      <c r="BG783" s="65" t="str">
        <f t="shared" si="167"/>
        <v/>
      </c>
      <c r="BH783" s="66" t="str">
        <f t="shared" si="168"/>
        <v/>
      </c>
    </row>
    <row r="784" spans="2:60" ht="15.5" x14ac:dyDescent="0.35">
      <c r="B784" s="67"/>
      <c r="C784" s="89"/>
      <c r="D784" s="84"/>
      <c r="E784" s="84"/>
      <c r="F784" s="84"/>
      <c r="G784" s="89"/>
      <c r="H784" s="89"/>
      <c r="I784" s="89"/>
      <c r="J784" s="95"/>
      <c r="K784" s="90"/>
      <c r="M784" s="68"/>
      <c r="N784" s="69"/>
      <c r="O784" s="69"/>
      <c r="P784" s="69"/>
      <c r="Q784" s="69"/>
      <c r="R784" s="69" t="str">
        <f t="shared" si="156"/>
        <v/>
      </c>
      <c r="S784" s="70" t="str">
        <f t="shared" si="157"/>
        <v/>
      </c>
      <c r="U784" s="68"/>
      <c r="V784" s="69"/>
      <c r="W784" s="69"/>
      <c r="X784" s="69"/>
      <c r="Y784" s="69"/>
      <c r="Z784" s="69" t="str">
        <f t="shared" si="158"/>
        <v/>
      </c>
      <c r="AA784" s="70" t="str">
        <f t="shared" si="159"/>
        <v/>
      </c>
      <c r="AC784" s="71"/>
      <c r="AD784" s="72"/>
      <c r="AE784" s="72"/>
      <c r="AF784" s="72"/>
      <c r="AG784" s="72"/>
      <c r="AH784" s="72" t="str">
        <f t="shared" si="160"/>
        <v/>
      </c>
      <c r="AI784" s="73" t="str">
        <f t="shared" si="161"/>
        <v/>
      </c>
      <c r="AK784" s="68"/>
      <c r="AL784" s="69"/>
      <c r="AM784" s="69"/>
      <c r="AN784" s="69"/>
      <c r="AO784" s="69"/>
      <c r="AP784" s="69" t="str">
        <f t="shared" si="162"/>
        <v/>
      </c>
      <c r="AQ784" s="74" t="str">
        <f t="shared" si="163"/>
        <v/>
      </c>
      <c r="AR784" s="70" t="str">
        <f t="shared" si="164"/>
        <v/>
      </c>
      <c r="AT784" s="68"/>
      <c r="AU784" s="69"/>
      <c r="AV784" s="69"/>
      <c r="AW784" s="69"/>
      <c r="AX784" s="69"/>
      <c r="AY784" s="69" t="str">
        <f t="shared" si="165"/>
        <v/>
      </c>
      <c r="AZ784" s="70" t="str">
        <f t="shared" si="166"/>
        <v/>
      </c>
      <c r="BB784" s="75"/>
      <c r="BC784" s="76"/>
      <c r="BD784" s="76"/>
      <c r="BE784" s="76"/>
      <c r="BF784" s="76"/>
      <c r="BG784" s="76" t="str">
        <f t="shared" si="167"/>
        <v/>
      </c>
      <c r="BH784" s="77" t="str">
        <f t="shared" si="168"/>
        <v/>
      </c>
    </row>
    <row r="785" spans="2:60" ht="15.5" x14ac:dyDescent="0.35">
      <c r="B785" s="46"/>
      <c r="C785" s="91"/>
      <c r="D785" s="85"/>
      <c r="E785" s="85"/>
      <c r="F785" s="85"/>
      <c r="G785" s="91"/>
      <c r="H785" s="91"/>
      <c r="I785" s="91"/>
      <c r="J785" s="96"/>
      <c r="K785" s="92"/>
      <c r="M785" s="50"/>
      <c r="N785" s="51"/>
      <c r="O785" s="51"/>
      <c r="P785" s="51"/>
      <c r="Q785" s="51"/>
      <c r="R785" s="51" t="str">
        <f t="shared" si="156"/>
        <v/>
      </c>
      <c r="S785" s="52" t="str">
        <f t="shared" si="157"/>
        <v/>
      </c>
      <c r="U785" s="50"/>
      <c r="V785" s="51"/>
      <c r="W785" s="51"/>
      <c r="X785" s="51"/>
      <c r="Y785" s="51"/>
      <c r="Z785" s="51" t="str">
        <f t="shared" si="158"/>
        <v/>
      </c>
      <c r="AA785" s="52" t="str">
        <f t="shared" si="159"/>
        <v/>
      </c>
      <c r="AC785" s="56"/>
      <c r="AD785" s="57"/>
      <c r="AE785" s="57"/>
      <c r="AF785" s="57"/>
      <c r="AG785" s="57"/>
      <c r="AH785" s="57" t="str">
        <f t="shared" si="160"/>
        <v/>
      </c>
      <c r="AI785" s="58" t="str">
        <f t="shared" si="161"/>
        <v/>
      </c>
      <c r="AK785" s="50"/>
      <c r="AL785" s="51"/>
      <c r="AM785" s="51"/>
      <c r="AN785" s="51"/>
      <c r="AO785" s="51"/>
      <c r="AP785" s="51" t="str">
        <f t="shared" si="162"/>
        <v/>
      </c>
      <c r="AQ785" s="60" t="str">
        <f t="shared" si="163"/>
        <v/>
      </c>
      <c r="AR785" s="52" t="str">
        <f t="shared" si="164"/>
        <v/>
      </c>
      <c r="AT785" s="50"/>
      <c r="AU785" s="51"/>
      <c r="AV785" s="51"/>
      <c r="AW785" s="51"/>
      <c r="AX785" s="51"/>
      <c r="AY785" s="51" t="str">
        <f t="shared" si="165"/>
        <v/>
      </c>
      <c r="AZ785" s="52" t="str">
        <f t="shared" si="166"/>
        <v/>
      </c>
      <c r="BB785" s="64"/>
      <c r="BC785" s="65"/>
      <c r="BD785" s="65"/>
      <c r="BE785" s="65"/>
      <c r="BF785" s="65"/>
      <c r="BG785" s="65" t="str">
        <f t="shared" si="167"/>
        <v/>
      </c>
      <c r="BH785" s="66" t="str">
        <f t="shared" si="168"/>
        <v/>
      </c>
    </row>
    <row r="786" spans="2:60" ht="15.5" x14ac:dyDescent="0.35">
      <c r="B786" s="67"/>
      <c r="C786" s="89"/>
      <c r="D786" s="84"/>
      <c r="E786" s="84"/>
      <c r="F786" s="84"/>
      <c r="G786" s="89"/>
      <c r="H786" s="89"/>
      <c r="I786" s="89"/>
      <c r="J786" s="95"/>
      <c r="K786" s="90"/>
      <c r="M786" s="68"/>
      <c r="N786" s="69"/>
      <c r="O786" s="69"/>
      <c r="P786" s="69"/>
      <c r="Q786" s="69"/>
      <c r="R786" s="69" t="str">
        <f t="shared" si="156"/>
        <v/>
      </c>
      <c r="S786" s="70" t="str">
        <f t="shared" si="157"/>
        <v/>
      </c>
      <c r="U786" s="68"/>
      <c r="V786" s="69"/>
      <c r="W786" s="69"/>
      <c r="X786" s="69"/>
      <c r="Y786" s="69"/>
      <c r="Z786" s="69" t="str">
        <f t="shared" si="158"/>
        <v/>
      </c>
      <c r="AA786" s="70" t="str">
        <f t="shared" si="159"/>
        <v/>
      </c>
      <c r="AC786" s="71"/>
      <c r="AD786" s="72"/>
      <c r="AE786" s="72"/>
      <c r="AF786" s="72"/>
      <c r="AG786" s="72"/>
      <c r="AH786" s="72" t="str">
        <f t="shared" si="160"/>
        <v/>
      </c>
      <c r="AI786" s="73" t="str">
        <f t="shared" si="161"/>
        <v/>
      </c>
      <c r="AK786" s="68"/>
      <c r="AL786" s="69"/>
      <c r="AM786" s="69"/>
      <c r="AN786" s="69"/>
      <c r="AO786" s="69"/>
      <c r="AP786" s="69" t="str">
        <f t="shared" si="162"/>
        <v/>
      </c>
      <c r="AQ786" s="74" t="str">
        <f t="shared" si="163"/>
        <v/>
      </c>
      <c r="AR786" s="70" t="str">
        <f t="shared" si="164"/>
        <v/>
      </c>
      <c r="AT786" s="68"/>
      <c r="AU786" s="69"/>
      <c r="AV786" s="69"/>
      <c r="AW786" s="69"/>
      <c r="AX786" s="69"/>
      <c r="AY786" s="69" t="str">
        <f t="shared" si="165"/>
        <v/>
      </c>
      <c r="AZ786" s="70" t="str">
        <f t="shared" si="166"/>
        <v/>
      </c>
      <c r="BB786" s="75"/>
      <c r="BC786" s="76"/>
      <c r="BD786" s="76"/>
      <c r="BE786" s="76"/>
      <c r="BF786" s="76"/>
      <c r="BG786" s="76" t="str">
        <f t="shared" si="167"/>
        <v/>
      </c>
      <c r="BH786" s="77" t="str">
        <f t="shared" si="168"/>
        <v/>
      </c>
    </row>
    <row r="787" spans="2:60" ht="15.5" x14ac:dyDescent="0.35">
      <c r="B787" s="46"/>
      <c r="C787" s="91"/>
      <c r="D787" s="85"/>
      <c r="E787" s="85"/>
      <c r="F787" s="85"/>
      <c r="G787" s="91"/>
      <c r="H787" s="91"/>
      <c r="I787" s="91"/>
      <c r="J787" s="96"/>
      <c r="K787" s="92"/>
      <c r="M787" s="50"/>
      <c r="N787" s="51"/>
      <c r="O787" s="51"/>
      <c r="P787" s="51"/>
      <c r="Q787" s="51"/>
      <c r="R787" s="51" t="str">
        <f t="shared" si="156"/>
        <v/>
      </c>
      <c r="S787" s="52" t="str">
        <f t="shared" si="157"/>
        <v/>
      </c>
      <c r="U787" s="50"/>
      <c r="V787" s="51"/>
      <c r="W787" s="51"/>
      <c r="X787" s="51"/>
      <c r="Y787" s="51"/>
      <c r="Z787" s="51" t="str">
        <f t="shared" si="158"/>
        <v/>
      </c>
      <c r="AA787" s="52" t="str">
        <f t="shared" si="159"/>
        <v/>
      </c>
      <c r="AC787" s="56"/>
      <c r="AD787" s="57"/>
      <c r="AE787" s="57"/>
      <c r="AF787" s="57"/>
      <c r="AG787" s="57"/>
      <c r="AH787" s="57" t="str">
        <f t="shared" si="160"/>
        <v/>
      </c>
      <c r="AI787" s="58" t="str">
        <f t="shared" si="161"/>
        <v/>
      </c>
      <c r="AK787" s="50"/>
      <c r="AL787" s="51"/>
      <c r="AM787" s="51"/>
      <c r="AN787" s="51"/>
      <c r="AO787" s="51"/>
      <c r="AP787" s="51" t="str">
        <f t="shared" si="162"/>
        <v/>
      </c>
      <c r="AQ787" s="60" t="str">
        <f t="shared" si="163"/>
        <v/>
      </c>
      <c r="AR787" s="52" t="str">
        <f t="shared" si="164"/>
        <v/>
      </c>
      <c r="AT787" s="50"/>
      <c r="AU787" s="51"/>
      <c r="AV787" s="51"/>
      <c r="AW787" s="51"/>
      <c r="AX787" s="51"/>
      <c r="AY787" s="51" t="str">
        <f t="shared" si="165"/>
        <v/>
      </c>
      <c r="AZ787" s="52" t="str">
        <f t="shared" si="166"/>
        <v/>
      </c>
      <c r="BB787" s="64"/>
      <c r="BC787" s="65"/>
      <c r="BD787" s="65"/>
      <c r="BE787" s="65"/>
      <c r="BF787" s="65"/>
      <c r="BG787" s="65" t="str">
        <f t="shared" si="167"/>
        <v/>
      </c>
      <c r="BH787" s="66" t="str">
        <f t="shared" si="168"/>
        <v/>
      </c>
    </row>
    <row r="788" spans="2:60" ht="15.5" x14ac:dyDescent="0.35">
      <c r="B788" s="67"/>
      <c r="C788" s="89"/>
      <c r="D788" s="84"/>
      <c r="E788" s="84"/>
      <c r="F788" s="84"/>
      <c r="G788" s="89"/>
      <c r="H788" s="89"/>
      <c r="I788" s="89"/>
      <c r="J788" s="95"/>
      <c r="K788" s="90"/>
      <c r="M788" s="68"/>
      <c r="N788" s="69"/>
      <c r="O788" s="69"/>
      <c r="P788" s="69"/>
      <c r="Q788" s="69"/>
      <c r="R788" s="69" t="str">
        <f t="shared" si="156"/>
        <v/>
      </c>
      <c r="S788" s="70" t="str">
        <f t="shared" si="157"/>
        <v/>
      </c>
      <c r="U788" s="68"/>
      <c r="V788" s="69"/>
      <c r="W788" s="69"/>
      <c r="X788" s="69"/>
      <c r="Y788" s="69"/>
      <c r="Z788" s="69" t="str">
        <f t="shared" si="158"/>
        <v/>
      </c>
      <c r="AA788" s="70" t="str">
        <f t="shared" si="159"/>
        <v/>
      </c>
      <c r="AC788" s="71"/>
      <c r="AD788" s="72"/>
      <c r="AE788" s="72"/>
      <c r="AF788" s="72"/>
      <c r="AG788" s="72"/>
      <c r="AH788" s="72" t="str">
        <f t="shared" si="160"/>
        <v/>
      </c>
      <c r="AI788" s="73" t="str">
        <f t="shared" si="161"/>
        <v/>
      </c>
      <c r="AK788" s="68"/>
      <c r="AL788" s="69"/>
      <c r="AM788" s="69"/>
      <c r="AN788" s="69"/>
      <c r="AO788" s="69"/>
      <c r="AP788" s="69" t="str">
        <f t="shared" si="162"/>
        <v/>
      </c>
      <c r="AQ788" s="74" t="str">
        <f t="shared" si="163"/>
        <v/>
      </c>
      <c r="AR788" s="70" t="str">
        <f t="shared" si="164"/>
        <v/>
      </c>
      <c r="AT788" s="68"/>
      <c r="AU788" s="69"/>
      <c r="AV788" s="69"/>
      <c r="AW788" s="69"/>
      <c r="AX788" s="69"/>
      <c r="AY788" s="69" t="str">
        <f t="shared" si="165"/>
        <v/>
      </c>
      <c r="AZ788" s="70" t="str">
        <f t="shared" si="166"/>
        <v/>
      </c>
      <c r="BB788" s="75"/>
      <c r="BC788" s="76"/>
      <c r="BD788" s="76"/>
      <c r="BE788" s="76"/>
      <c r="BF788" s="76"/>
      <c r="BG788" s="76" t="str">
        <f t="shared" si="167"/>
        <v/>
      </c>
      <c r="BH788" s="77" t="str">
        <f t="shared" si="168"/>
        <v/>
      </c>
    </row>
    <row r="789" spans="2:60" ht="15.5" x14ac:dyDescent="0.35">
      <c r="B789" s="46"/>
      <c r="C789" s="91"/>
      <c r="D789" s="85"/>
      <c r="E789" s="85"/>
      <c r="F789" s="85"/>
      <c r="G789" s="91"/>
      <c r="H789" s="91"/>
      <c r="I789" s="91"/>
      <c r="J789" s="96"/>
      <c r="K789" s="92"/>
      <c r="M789" s="50"/>
      <c r="N789" s="51"/>
      <c r="O789" s="51"/>
      <c r="P789" s="51"/>
      <c r="Q789" s="51"/>
      <c r="R789" s="51" t="str">
        <f t="shared" si="156"/>
        <v/>
      </c>
      <c r="S789" s="52" t="str">
        <f t="shared" si="157"/>
        <v/>
      </c>
      <c r="U789" s="50"/>
      <c r="V789" s="51"/>
      <c r="W789" s="51"/>
      <c r="X789" s="51"/>
      <c r="Y789" s="51"/>
      <c r="Z789" s="51" t="str">
        <f t="shared" si="158"/>
        <v/>
      </c>
      <c r="AA789" s="52" t="str">
        <f t="shared" si="159"/>
        <v/>
      </c>
      <c r="AC789" s="56"/>
      <c r="AD789" s="57"/>
      <c r="AE789" s="57"/>
      <c r="AF789" s="57"/>
      <c r="AG789" s="57"/>
      <c r="AH789" s="57" t="str">
        <f t="shared" si="160"/>
        <v/>
      </c>
      <c r="AI789" s="58" t="str">
        <f t="shared" si="161"/>
        <v/>
      </c>
      <c r="AK789" s="50"/>
      <c r="AL789" s="51"/>
      <c r="AM789" s="51"/>
      <c r="AN789" s="51"/>
      <c r="AO789" s="51"/>
      <c r="AP789" s="51" t="str">
        <f t="shared" si="162"/>
        <v/>
      </c>
      <c r="AQ789" s="60" t="str">
        <f t="shared" si="163"/>
        <v/>
      </c>
      <c r="AR789" s="52" t="str">
        <f t="shared" si="164"/>
        <v/>
      </c>
      <c r="AT789" s="50"/>
      <c r="AU789" s="51"/>
      <c r="AV789" s="51"/>
      <c r="AW789" s="51"/>
      <c r="AX789" s="51"/>
      <c r="AY789" s="51" t="str">
        <f t="shared" si="165"/>
        <v/>
      </c>
      <c r="AZ789" s="52" t="str">
        <f t="shared" si="166"/>
        <v/>
      </c>
      <c r="BB789" s="64"/>
      <c r="BC789" s="65"/>
      <c r="BD789" s="65"/>
      <c r="BE789" s="65"/>
      <c r="BF789" s="65"/>
      <c r="BG789" s="65" t="str">
        <f t="shared" si="167"/>
        <v/>
      </c>
      <c r="BH789" s="66" t="str">
        <f t="shared" si="168"/>
        <v/>
      </c>
    </row>
    <row r="790" spans="2:60" ht="15.5" x14ac:dyDescent="0.35">
      <c r="B790" s="67"/>
      <c r="C790" s="89"/>
      <c r="D790" s="84"/>
      <c r="E790" s="84"/>
      <c r="F790" s="84"/>
      <c r="G790" s="89"/>
      <c r="H790" s="89"/>
      <c r="I790" s="89"/>
      <c r="J790" s="95"/>
      <c r="K790" s="90"/>
      <c r="M790" s="68"/>
      <c r="N790" s="69"/>
      <c r="O790" s="69"/>
      <c r="P790" s="69"/>
      <c r="Q790" s="69"/>
      <c r="R790" s="69" t="str">
        <f t="shared" si="156"/>
        <v/>
      </c>
      <c r="S790" s="70" t="str">
        <f t="shared" si="157"/>
        <v/>
      </c>
      <c r="U790" s="68"/>
      <c r="V790" s="69"/>
      <c r="W790" s="69"/>
      <c r="X790" s="69"/>
      <c r="Y790" s="69"/>
      <c r="Z790" s="69" t="str">
        <f t="shared" si="158"/>
        <v/>
      </c>
      <c r="AA790" s="70" t="str">
        <f t="shared" si="159"/>
        <v/>
      </c>
      <c r="AC790" s="71"/>
      <c r="AD790" s="72"/>
      <c r="AE790" s="72"/>
      <c r="AF790" s="72"/>
      <c r="AG790" s="72"/>
      <c r="AH790" s="72" t="str">
        <f t="shared" si="160"/>
        <v/>
      </c>
      <c r="AI790" s="73" t="str">
        <f t="shared" si="161"/>
        <v/>
      </c>
      <c r="AK790" s="68"/>
      <c r="AL790" s="69"/>
      <c r="AM790" s="69"/>
      <c r="AN790" s="69"/>
      <c r="AO790" s="69"/>
      <c r="AP790" s="69" t="str">
        <f t="shared" si="162"/>
        <v/>
      </c>
      <c r="AQ790" s="74" t="str">
        <f t="shared" si="163"/>
        <v/>
      </c>
      <c r="AR790" s="70" t="str">
        <f t="shared" si="164"/>
        <v/>
      </c>
      <c r="AT790" s="68"/>
      <c r="AU790" s="69"/>
      <c r="AV790" s="69"/>
      <c r="AW790" s="69"/>
      <c r="AX790" s="69"/>
      <c r="AY790" s="69" t="str">
        <f t="shared" si="165"/>
        <v/>
      </c>
      <c r="AZ790" s="70" t="str">
        <f t="shared" si="166"/>
        <v/>
      </c>
      <c r="BB790" s="75"/>
      <c r="BC790" s="76"/>
      <c r="BD790" s="76"/>
      <c r="BE790" s="76"/>
      <c r="BF790" s="76"/>
      <c r="BG790" s="76" t="str">
        <f t="shared" si="167"/>
        <v/>
      </c>
      <c r="BH790" s="77" t="str">
        <f t="shared" si="168"/>
        <v/>
      </c>
    </row>
    <row r="791" spans="2:60" ht="15.5" x14ac:dyDescent="0.35">
      <c r="B791" s="46"/>
      <c r="C791" s="91"/>
      <c r="D791" s="85"/>
      <c r="E791" s="85"/>
      <c r="F791" s="85"/>
      <c r="G791" s="91"/>
      <c r="H791" s="91"/>
      <c r="I791" s="91"/>
      <c r="J791" s="96"/>
      <c r="K791" s="92"/>
      <c r="M791" s="50"/>
      <c r="N791" s="51"/>
      <c r="O791" s="51"/>
      <c r="P791" s="51"/>
      <c r="Q791" s="51"/>
      <c r="R791" s="51" t="str">
        <f t="shared" si="156"/>
        <v/>
      </c>
      <c r="S791" s="52" t="str">
        <f t="shared" si="157"/>
        <v/>
      </c>
      <c r="U791" s="50"/>
      <c r="V791" s="51"/>
      <c r="W791" s="51"/>
      <c r="X791" s="51"/>
      <c r="Y791" s="51"/>
      <c r="Z791" s="51" t="str">
        <f t="shared" si="158"/>
        <v/>
      </c>
      <c r="AA791" s="52" t="str">
        <f t="shared" si="159"/>
        <v/>
      </c>
      <c r="AC791" s="56"/>
      <c r="AD791" s="57"/>
      <c r="AE791" s="57"/>
      <c r="AF791" s="57"/>
      <c r="AG791" s="57"/>
      <c r="AH791" s="57" t="str">
        <f t="shared" si="160"/>
        <v/>
      </c>
      <c r="AI791" s="58" t="str">
        <f t="shared" si="161"/>
        <v/>
      </c>
      <c r="AK791" s="50"/>
      <c r="AL791" s="51"/>
      <c r="AM791" s="51"/>
      <c r="AN791" s="51"/>
      <c r="AO791" s="51"/>
      <c r="AP791" s="51" t="str">
        <f t="shared" si="162"/>
        <v/>
      </c>
      <c r="AQ791" s="60" t="str">
        <f t="shared" si="163"/>
        <v/>
      </c>
      <c r="AR791" s="52" t="str">
        <f t="shared" si="164"/>
        <v/>
      </c>
      <c r="AT791" s="50"/>
      <c r="AU791" s="51"/>
      <c r="AV791" s="51"/>
      <c r="AW791" s="51"/>
      <c r="AX791" s="51"/>
      <c r="AY791" s="51" t="str">
        <f t="shared" si="165"/>
        <v/>
      </c>
      <c r="AZ791" s="52" t="str">
        <f t="shared" si="166"/>
        <v/>
      </c>
      <c r="BB791" s="64"/>
      <c r="BC791" s="65"/>
      <c r="BD791" s="65"/>
      <c r="BE791" s="65"/>
      <c r="BF791" s="65"/>
      <c r="BG791" s="65" t="str">
        <f t="shared" si="167"/>
        <v/>
      </c>
      <c r="BH791" s="66" t="str">
        <f t="shared" si="168"/>
        <v/>
      </c>
    </row>
    <row r="792" spans="2:60" ht="15.5" x14ac:dyDescent="0.35">
      <c r="B792" s="67"/>
      <c r="C792" s="89"/>
      <c r="D792" s="84"/>
      <c r="E792" s="84"/>
      <c r="F792" s="84"/>
      <c r="G792" s="89"/>
      <c r="H792" s="89"/>
      <c r="I792" s="89"/>
      <c r="J792" s="95"/>
      <c r="K792" s="90"/>
      <c r="M792" s="68"/>
      <c r="N792" s="69"/>
      <c r="O792" s="69"/>
      <c r="P792" s="69"/>
      <c r="Q792" s="69"/>
      <c r="R792" s="69" t="str">
        <f t="shared" si="156"/>
        <v/>
      </c>
      <c r="S792" s="70" t="str">
        <f t="shared" si="157"/>
        <v/>
      </c>
      <c r="U792" s="68"/>
      <c r="V792" s="69"/>
      <c r="W792" s="69"/>
      <c r="X792" s="69"/>
      <c r="Y792" s="69"/>
      <c r="Z792" s="69" t="str">
        <f t="shared" si="158"/>
        <v/>
      </c>
      <c r="AA792" s="70" t="str">
        <f t="shared" si="159"/>
        <v/>
      </c>
      <c r="AC792" s="71"/>
      <c r="AD792" s="72"/>
      <c r="AE792" s="72"/>
      <c r="AF792" s="72"/>
      <c r="AG792" s="72"/>
      <c r="AH792" s="72" t="str">
        <f t="shared" si="160"/>
        <v/>
      </c>
      <c r="AI792" s="73" t="str">
        <f t="shared" si="161"/>
        <v/>
      </c>
      <c r="AK792" s="68"/>
      <c r="AL792" s="69"/>
      <c r="AM792" s="69"/>
      <c r="AN792" s="69"/>
      <c r="AO792" s="69"/>
      <c r="AP792" s="69" t="str">
        <f t="shared" si="162"/>
        <v/>
      </c>
      <c r="AQ792" s="74" t="str">
        <f t="shared" si="163"/>
        <v/>
      </c>
      <c r="AR792" s="70" t="str">
        <f t="shared" si="164"/>
        <v/>
      </c>
      <c r="AT792" s="68"/>
      <c r="AU792" s="69"/>
      <c r="AV792" s="69"/>
      <c r="AW792" s="69"/>
      <c r="AX792" s="69"/>
      <c r="AY792" s="69" t="str">
        <f t="shared" si="165"/>
        <v/>
      </c>
      <c r="AZ792" s="70" t="str">
        <f t="shared" si="166"/>
        <v/>
      </c>
      <c r="BB792" s="75"/>
      <c r="BC792" s="76"/>
      <c r="BD792" s="76"/>
      <c r="BE792" s="76"/>
      <c r="BF792" s="76"/>
      <c r="BG792" s="76" t="str">
        <f t="shared" si="167"/>
        <v/>
      </c>
      <c r="BH792" s="77" t="str">
        <f t="shared" si="168"/>
        <v/>
      </c>
    </row>
    <row r="793" spans="2:60" ht="15.5" x14ac:dyDescent="0.35">
      <c r="B793" s="46"/>
      <c r="C793" s="91"/>
      <c r="D793" s="85"/>
      <c r="E793" s="85"/>
      <c r="F793" s="85"/>
      <c r="G793" s="91"/>
      <c r="H793" s="91"/>
      <c r="I793" s="91"/>
      <c r="J793" s="96"/>
      <c r="K793" s="92"/>
      <c r="M793" s="50"/>
      <c r="N793" s="51"/>
      <c r="O793" s="51"/>
      <c r="P793" s="51"/>
      <c r="Q793" s="51"/>
      <c r="R793" s="51" t="str">
        <f t="shared" si="156"/>
        <v/>
      </c>
      <c r="S793" s="52" t="str">
        <f t="shared" si="157"/>
        <v/>
      </c>
      <c r="U793" s="50"/>
      <c r="V793" s="51"/>
      <c r="W793" s="51"/>
      <c r="X793" s="51"/>
      <c r="Y793" s="51"/>
      <c r="Z793" s="51" t="str">
        <f t="shared" si="158"/>
        <v/>
      </c>
      <c r="AA793" s="52" t="str">
        <f t="shared" si="159"/>
        <v/>
      </c>
      <c r="AC793" s="56"/>
      <c r="AD793" s="57"/>
      <c r="AE793" s="57"/>
      <c r="AF793" s="57"/>
      <c r="AG793" s="57"/>
      <c r="AH793" s="57" t="str">
        <f t="shared" si="160"/>
        <v/>
      </c>
      <c r="AI793" s="58" t="str">
        <f t="shared" si="161"/>
        <v/>
      </c>
      <c r="AK793" s="50"/>
      <c r="AL793" s="51"/>
      <c r="AM793" s="51"/>
      <c r="AN793" s="51"/>
      <c r="AO793" s="51"/>
      <c r="AP793" s="51" t="str">
        <f t="shared" si="162"/>
        <v/>
      </c>
      <c r="AQ793" s="60" t="str">
        <f t="shared" si="163"/>
        <v/>
      </c>
      <c r="AR793" s="52" t="str">
        <f t="shared" si="164"/>
        <v/>
      </c>
      <c r="AT793" s="50"/>
      <c r="AU793" s="51"/>
      <c r="AV793" s="51"/>
      <c r="AW793" s="51"/>
      <c r="AX793" s="51"/>
      <c r="AY793" s="51" t="str">
        <f t="shared" si="165"/>
        <v/>
      </c>
      <c r="AZ793" s="52" t="str">
        <f t="shared" si="166"/>
        <v/>
      </c>
      <c r="BB793" s="64"/>
      <c r="BC793" s="65"/>
      <c r="BD793" s="65"/>
      <c r="BE793" s="65"/>
      <c r="BF793" s="65"/>
      <c r="BG793" s="65" t="str">
        <f t="shared" si="167"/>
        <v/>
      </c>
      <c r="BH793" s="66" t="str">
        <f t="shared" si="168"/>
        <v/>
      </c>
    </row>
    <row r="794" spans="2:60" ht="15.5" x14ac:dyDescent="0.35">
      <c r="B794" s="67"/>
      <c r="C794" s="89"/>
      <c r="D794" s="84"/>
      <c r="E794" s="84"/>
      <c r="F794" s="84"/>
      <c r="G794" s="89"/>
      <c r="H794" s="89"/>
      <c r="I794" s="89"/>
      <c r="J794" s="95"/>
      <c r="K794" s="90"/>
      <c r="M794" s="68"/>
      <c r="N794" s="69"/>
      <c r="O794" s="69"/>
      <c r="P794" s="69"/>
      <c r="Q794" s="69"/>
      <c r="R794" s="69" t="str">
        <f t="shared" si="156"/>
        <v/>
      </c>
      <c r="S794" s="70" t="str">
        <f t="shared" si="157"/>
        <v/>
      </c>
      <c r="U794" s="68"/>
      <c r="V794" s="69"/>
      <c r="W794" s="69"/>
      <c r="X794" s="69"/>
      <c r="Y794" s="69"/>
      <c r="Z794" s="69" t="str">
        <f t="shared" si="158"/>
        <v/>
      </c>
      <c r="AA794" s="70" t="str">
        <f t="shared" si="159"/>
        <v/>
      </c>
      <c r="AC794" s="71"/>
      <c r="AD794" s="72"/>
      <c r="AE794" s="72"/>
      <c r="AF794" s="72"/>
      <c r="AG794" s="72"/>
      <c r="AH794" s="72" t="str">
        <f t="shared" si="160"/>
        <v/>
      </c>
      <c r="AI794" s="73" t="str">
        <f t="shared" si="161"/>
        <v/>
      </c>
      <c r="AK794" s="68"/>
      <c r="AL794" s="69"/>
      <c r="AM794" s="69"/>
      <c r="AN794" s="69"/>
      <c r="AO794" s="69"/>
      <c r="AP794" s="69" t="str">
        <f t="shared" si="162"/>
        <v/>
      </c>
      <c r="AQ794" s="74" t="str">
        <f t="shared" si="163"/>
        <v/>
      </c>
      <c r="AR794" s="70" t="str">
        <f t="shared" si="164"/>
        <v/>
      </c>
      <c r="AT794" s="68"/>
      <c r="AU794" s="69"/>
      <c r="AV794" s="69"/>
      <c r="AW794" s="69"/>
      <c r="AX794" s="69"/>
      <c r="AY794" s="69" t="str">
        <f t="shared" si="165"/>
        <v/>
      </c>
      <c r="AZ794" s="70" t="str">
        <f t="shared" si="166"/>
        <v/>
      </c>
      <c r="BB794" s="75"/>
      <c r="BC794" s="76"/>
      <c r="BD794" s="76"/>
      <c r="BE794" s="76"/>
      <c r="BF794" s="76"/>
      <c r="BG794" s="76" t="str">
        <f t="shared" si="167"/>
        <v/>
      </c>
      <c r="BH794" s="77" t="str">
        <f t="shared" si="168"/>
        <v/>
      </c>
    </row>
    <row r="795" spans="2:60" ht="15.5" x14ac:dyDescent="0.35">
      <c r="B795" s="46"/>
      <c r="C795" s="91"/>
      <c r="D795" s="85"/>
      <c r="E795" s="85"/>
      <c r="F795" s="85"/>
      <c r="G795" s="91"/>
      <c r="H795" s="91"/>
      <c r="I795" s="91"/>
      <c r="J795" s="96"/>
      <c r="K795" s="92"/>
      <c r="M795" s="50"/>
      <c r="N795" s="51"/>
      <c r="O795" s="51"/>
      <c r="P795" s="51"/>
      <c r="Q795" s="51"/>
      <c r="R795" s="51" t="str">
        <f t="shared" si="156"/>
        <v/>
      </c>
      <c r="S795" s="52" t="str">
        <f t="shared" si="157"/>
        <v/>
      </c>
      <c r="U795" s="50"/>
      <c r="V795" s="51"/>
      <c r="W795" s="51"/>
      <c r="X795" s="51"/>
      <c r="Y795" s="51"/>
      <c r="Z795" s="51" t="str">
        <f t="shared" si="158"/>
        <v/>
      </c>
      <c r="AA795" s="52" t="str">
        <f t="shared" si="159"/>
        <v/>
      </c>
      <c r="AC795" s="56"/>
      <c r="AD795" s="57"/>
      <c r="AE795" s="57"/>
      <c r="AF795" s="57"/>
      <c r="AG795" s="57"/>
      <c r="AH795" s="57" t="str">
        <f t="shared" si="160"/>
        <v/>
      </c>
      <c r="AI795" s="58" t="str">
        <f t="shared" si="161"/>
        <v/>
      </c>
      <c r="AK795" s="50"/>
      <c r="AL795" s="51"/>
      <c r="AM795" s="51"/>
      <c r="AN795" s="51"/>
      <c r="AO795" s="51"/>
      <c r="AP795" s="51" t="str">
        <f t="shared" si="162"/>
        <v/>
      </c>
      <c r="AQ795" s="60" t="str">
        <f t="shared" si="163"/>
        <v/>
      </c>
      <c r="AR795" s="52" t="str">
        <f t="shared" si="164"/>
        <v/>
      </c>
      <c r="AT795" s="50"/>
      <c r="AU795" s="51"/>
      <c r="AV795" s="51"/>
      <c r="AW795" s="51"/>
      <c r="AX795" s="51"/>
      <c r="AY795" s="51" t="str">
        <f t="shared" si="165"/>
        <v/>
      </c>
      <c r="AZ795" s="52" t="str">
        <f t="shared" si="166"/>
        <v/>
      </c>
      <c r="BB795" s="64"/>
      <c r="BC795" s="65"/>
      <c r="BD795" s="65"/>
      <c r="BE795" s="65"/>
      <c r="BF795" s="65"/>
      <c r="BG795" s="65" t="str">
        <f t="shared" si="167"/>
        <v/>
      </c>
      <c r="BH795" s="66" t="str">
        <f t="shared" si="168"/>
        <v/>
      </c>
    </row>
    <row r="796" spans="2:60" ht="15.5" x14ac:dyDescent="0.35">
      <c r="B796" s="67"/>
      <c r="C796" s="89"/>
      <c r="D796" s="84"/>
      <c r="E796" s="84"/>
      <c r="F796" s="84"/>
      <c r="G796" s="89"/>
      <c r="H796" s="89"/>
      <c r="I796" s="89"/>
      <c r="J796" s="95"/>
      <c r="K796" s="90"/>
      <c r="M796" s="68"/>
      <c r="N796" s="69"/>
      <c r="O796" s="69"/>
      <c r="P796" s="69"/>
      <c r="Q796" s="69"/>
      <c r="R796" s="69" t="str">
        <f t="shared" si="156"/>
        <v/>
      </c>
      <c r="S796" s="70" t="str">
        <f t="shared" si="157"/>
        <v/>
      </c>
      <c r="U796" s="68"/>
      <c r="V796" s="69"/>
      <c r="W796" s="69"/>
      <c r="X796" s="69"/>
      <c r="Y796" s="69"/>
      <c r="Z796" s="69" t="str">
        <f t="shared" si="158"/>
        <v/>
      </c>
      <c r="AA796" s="70" t="str">
        <f t="shared" si="159"/>
        <v/>
      </c>
      <c r="AC796" s="71"/>
      <c r="AD796" s="72"/>
      <c r="AE796" s="72"/>
      <c r="AF796" s="72"/>
      <c r="AG796" s="72"/>
      <c r="AH796" s="72" t="str">
        <f t="shared" si="160"/>
        <v/>
      </c>
      <c r="AI796" s="73" t="str">
        <f t="shared" si="161"/>
        <v/>
      </c>
      <c r="AK796" s="68"/>
      <c r="AL796" s="69"/>
      <c r="AM796" s="69"/>
      <c r="AN796" s="69"/>
      <c r="AO796" s="69"/>
      <c r="AP796" s="69" t="str">
        <f t="shared" si="162"/>
        <v/>
      </c>
      <c r="AQ796" s="74" t="str">
        <f t="shared" si="163"/>
        <v/>
      </c>
      <c r="AR796" s="70" t="str">
        <f t="shared" si="164"/>
        <v/>
      </c>
      <c r="AT796" s="68"/>
      <c r="AU796" s="69"/>
      <c r="AV796" s="69"/>
      <c r="AW796" s="69"/>
      <c r="AX796" s="69"/>
      <c r="AY796" s="69" t="str">
        <f t="shared" si="165"/>
        <v/>
      </c>
      <c r="AZ796" s="70" t="str">
        <f t="shared" si="166"/>
        <v/>
      </c>
      <c r="BB796" s="75"/>
      <c r="BC796" s="76"/>
      <c r="BD796" s="76"/>
      <c r="BE796" s="76"/>
      <c r="BF796" s="76"/>
      <c r="BG796" s="76" t="str">
        <f t="shared" si="167"/>
        <v/>
      </c>
      <c r="BH796" s="77" t="str">
        <f t="shared" si="168"/>
        <v/>
      </c>
    </row>
    <row r="797" spans="2:60" ht="15.5" x14ac:dyDescent="0.35">
      <c r="B797" s="46"/>
      <c r="C797" s="91"/>
      <c r="D797" s="85"/>
      <c r="E797" s="85"/>
      <c r="F797" s="85"/>
      <c r="G797" s="91"/>
      <c r="H797" s="91"/>
      <c r="I797" s="91"/>
      <c r="J797" s="96"/>
      <c r="K797" s="92"/>
      <c r="M797" s="50"/>
      <c r="N797" s="51"/>
      <c r="O797" s="51"/>
      <c r="P797" s="51"/>
      <c r="Q797" s="51"/>
      <c r="R797" s="51" t="str">
        <f t="shared" si="156"/>
        <v/>
      </c>
      <c r="S797" s="52" t="str">
        <f t="shared" si="157"/>
        <v/>
      </c>
      <c r="U797" s="50"/>
      <c r="V797" s="51"/>
      <c r="W797" s="51"/>
      <c r="X797" s="51"/>
      <c r="Y797" s="51"/>
      <c r="Z797" s="51" t="str">
        <f t="shared" si="158"/>
        <v/>
      </c>
      <c r="AA797" s="52" t="str">
        <f t="shared" si="159"/>
        <v/>
      </c>
      <c r="AC797" s="56"/>
      <c r="AD797" s="57"/>
      <c r="AE797" s="57"/>
      <c r="AF797" s="57"/>
      <c r="AG797" s="57"/>
      <c r="AH797" s="57" t="str">
        <f t="shared" si="160"/>
        <v/>
      </c>
      <c r="AI797" s="58" t="str">
        <f t="shared" si="161"/>
        <v/>
      </c>
      <c r="AK797" s="50"/>
      <c r="AL797" s="51"/>
      <c r="AM797" s="51"/>
      <c r="AN797" s="51"/>
      <c r="AO797" s="51"/>
      <c r="AP797" s="51" t="str">
        <f t="shared" si="162"/>
        <v/>
      </c>
      <c r="AQ797" s="60" t="str">
        <f t="shared" si="163"/>
        <v/>
      </c>
      <c r="AR797" s="52" t="str">
        <f t="shared" si="164"/>
        <v/>
      </c>
      <c r="AT797" s="50"/>
      <c r="AU797" s="51"/>
      <c r="AV797" s="51"/>
      <c r="AW797" s="51"/>
      <c r="AX797" s="51"/>
      <c r="AY797" s="51" t="str">
        <f t="shared" si="165"/>
        <v/>
      </c>
      <c r="AZ797" s="52" t="str">
        <f t="shared" si="166"/>
        <v/>
      </c>
      <c r="BB797" s="64"/>
      <c r="BC797" s="65"/>
      <c r="BD797" s="65"/>
      <c r="BE797" s="65"/>
      <c r="BF797" s="65"/>
      <c r="BG797" s="65" t="str">
        <f t="shared" si="167"/>
        <v/>
      </c>
      <c r="BH797" s="66" t="str">
        <f t="shared" si="168"/>
        <v/>
      </c>
    </row>
    <row r="798" spans="2:60" ht="15.5" x14ac:dyDescent="0.35">
      <c r="B798" s="67"/>
      <c r="C798" s="89"/>
      <c r="D798" s="84"/>
      <c r="E798" s="84"/>
      <c r="F798" s="84"/>
      <c r="G798" s="89"/>
      <c r="H798" s="89"/>
      <c r="I798" s="89"/>
      <c r="J798" s="95"/>
      <c r="K798" s="90"/>
      <c r="M798" s="68"/>
      <c r="N798" s="69"/>
      <c r="O798" s="69"/>
      <c r="P798" s="69"/>
      <c r="Q798" s="69"/>
      <c r="R798" s="69" t="str">
        <f t="shared" si="156"/>
        <v/>
      </c>
      <c r="S798" s="70" t="str">
        <f t="shared" si="157"/>
        <v/>
      </c>
      <c r="U798" s="68"/>
      <c r="V798" s="69"/>
      <c r="W798" s="69"/>
      <c r="X798" s="69"/>
      <c r="Y798" s="69"/>
      <c r="Z798" s="69" t="str">
        <f t="shared" si="158"/>
        <v/>
      </c>
      <c r="AA798" s="70" t="str">
        <f t="shared" si="159"/>
        <v/>
      </c>
      <c r="AC798" s="71"/>
      <c r="AD798" s="72"/>
      <c r="AE798" s="72"/>
      <c r="AF798" s="72"/>
      <c r="AG798" s="72"/>
      <c r="AH798" s="72" t="str">
        <f t="shared" si="160"/>
        <v/>
      </c>
      <c r="AI798" s="73" t="str">
        <f t="shared" si="161"/>
        <v/>
      </c>
      <c r="AK798" s="68"/>
      <c r="AL798" s="69"/>
      <c r="AM798" s="69"/>
      <c r="AN798" s="69"/>
      <c r="AO798" s="69"/>
      <c r="AP798" s="69" t="str">
        <f t="shared" si="162"/>
        <v/>
      </c>
      <c r="AQ798" s="74" t="str">
        <f t="shared" si="163"/>
        <v/>
      </c>
      <c r="AR798" s="70" t="str">
        <f t="shared" si="164"/>
        <v/>
      </c>
      <c r="AT798" s="68"/>
      <c r="AU798" s="69"/>
      <c r="AV798" s="69"/>
      <c r="AW798" s="69"/>
      <c r="AX798" s="69"/>
      <c r="AY798" s="69" t="str">
        <f t="shared" si="165"/>
        <v/>
      </c>
      <c r="AZ798" s="70" t="str">
        <f t="shared" si="166"/>
        <v/>
      </c>
      <c r="BB798" s="75"/>
      <c r="BC798" s="76"/>
      <c r="BD798" s="76"/>
      <c r="BE798" s="76"/>
      <c r="BF798" s="76"/>
      <c r="BG798" s="76" t="str">
        <f t="shared" si="167"/>
        <v/>
      </c>
      <c r="BH798" s="77" t="str">
        <f t="shared" si="168"/>
        <v/>
      </c>
    </row>
    <row r="799" spans="2:60" ht="15.5" x14ac:dyDescent="0.35">
      <c r="B799" s="46"/>
      <c r="C799" s="91"/>
      <c r="D799" s="85"/>
      <c r="E799" s="85"/>
      <c r="F799" s="85"/>
      <c r="G799" s="91"/>
      <c r="H799" s="91"/>
      <c r="I799" s="91"/>
      <c r="J799" s="96"/>
      <c r="K799" s="92"/>
      <c r="M799" s="50"/>
      <c r="N799" s="51"/>
      <c r="O799" s="51"/>
      <c r="P799" s="51"/>
      <c r="Q799" s="51"/>
      <c r="R799" s="51" t="str">
        <f t="shared" si="156"/>
        <v/>
      </c>
      <c r="S799" s="52" t="str">
        <f t="shared" si="157"/>
        <v/>
      </c>
      <c r="U799" s="50"/>
      <c r="V799" s="51"/>
      <c r="W799" s="51"/>
      <c r="X799" s="51"/>
      <c r="Y799" s="51"/>
      <c r="Z799" s="51" t="str">
        <f t="shared" si="158"/>
        <v/>
      </c>
      <c r="AA799" s="52" t="str">
        <f t="shared" si="159"/>
        <v/>
      </c>
      <c r="AC799" s="56"/>
      <c r="AD799" s="57"/>
      <c r="AE799" s="57"/>
      <c r="AF799" s="57"/>
      <c r="AG799" s="57"/>
      <c r="AH799" s="57" t="str">
        <f t="shared" si="160"/>
        <v/>
      </c>
      <c r="AI799" s="58" t="str">
        <f t="shared" si="161"/>
        <v/>
      </c>
      <c r="AK799" s="50"/>
      <c r="AL799" s="51"/>
      <c r="AM799" s="51"/>
      <c r="AN799" s="51"/>
      <c r="AO799" s="51"/>
      <c r="AP799" s="51" t="str">
        <f t="shared" si="162"/>
        <v/>
      </c>
      <c r="AQ799" s="60" t="str">
        <f t="shared" si="163"/>
        <v/>
      </c>
      <c r="AR799" s="52" t="str">
        <f t="shared" si="164"/>
        <v/>
      </c>
      <c r="AT799" s="50"/>
      <c r="AU799" s="51"/>
      <c r="AV799" s="51"/>
      <c r="AW799" s="51"/>
      <c r="AX799" s="51"/>
      <c r="AY799" s="51" t="str">
        <f t="shared" si="165"/>
        <v/>
      </c>
      <c r="AZ799" s="52" t="str">
        <f t="shared" si="166"/>
        <v/>
      </c>
      <c r="BB799" s="64"/>
      <c r="BC799" s="65"/>
      <c r="BD799" s="65"/>
      <c r="BE799" s="65"/>
      <c r="BF799" s="65"/>
      <c r="BG799" s="65" t="str">
        <f t="shared" si="167"/>
        <v/>
      </c>
      <c r="BH799" s="66" t="str">
        <f t="shared" si="168"/>
        <v/>
      </c>
    </row>
    <row r="800" spans="2:60" ht="15.5" x14ac:dyDescent="0.35">
      <c r="B800" s="67"/>
      <c r="C800" s="89"/>
      <c r="D800" s="84"/>
      <c r="E800" s="84"/>
      <c r="F800" s="84"/>
      <c r="G800" s="89"/>
      <c r="H800" s="89"/>
      <c r="I800" s="89"/>
      <c r="J800" s="95"/>
      <c r="K800" s="90"/>
      <c r="M800" s="68"/>
      <c r="N800" s="69"/>
      <c r="O800" s="69"/>
      <c r="P800" s="69"/>
      <c r="Q800" s="69"/>
      <c r="R800" s="69" t="str">
        <f t="shared" si="156"/>
        <v/>
      </c>
      <c r="S800" s="70" t="str">
        <f t="shared" si="157"/>
        <v/>
      </c>
      <c r="U800" s="68"/>
      <c r="V800" s="69"/>
      <c r="W800" s="69"/>
      <c r="X800" s="69"/>
      <c r="Y800" s="69"/>
      <c r="Z800" s="69" t="str">
        <f t="shared" si="158"/>
        <v/>
      </c>
      <c r="AA800" s="70" t="str">
        <f t="shared" si="159"/>
        <v/>
      </c>
      <c r="AC800" s="71"/>
      <c r="AD800" s="72"/>
      <c r="AE800" s="72"/>
      <c r="AF800" s="72"/>
      <c r="AG800" s="72"/>
      <c r="AH800" s="72" t="str">
        <f t="shared" si="160"/>
        <v/>
      </c>
      <c r="AI800" s="73" t="str">
        <f t="shared" si="161"/>
        <v/>
      </c>
      <c r="AK800" s="68"/>
      <c r="AL800" s="69"/>
      <c r="AM800" s="69"/>
      <c r="AN800" s="69"/>
      <c r="AO800" s="69"/>
      <c r="AP800" s="69" t="str">
        <f t="shared" si="162"/>
        <v/>
      </c>
      <c r="AQ800" s="74" t="str">
        <f t="shared" si="163"/>
        <v/>
      </c>
      <c r="AR800" s="70" t="str">
        <f t="shared" si="164"/>
        <v/>
      </c>
      <c r="AT800" s="68"/>
      <c r="AU800" s="69"/>
      <c r="AV800" s="69"/>
      <c r="AW800" s="69"/>
      <c r="AX800" s="69"/>
      <c r="AY800" s="69" t="str">
        <f t="shared" si="165"/>
        <v/>
      </c>
      <c r="AZ800" s="70" t="str">
        <f t="shared" si="166"/>
        <v/>
      </c>
      <c r="BB800" s="75"/>
      <c r="BC800" s="76"/>
      <c r="BD800" s="76"/>
      <c r="BE800" s="76"/>
      <c r="BF800" s="76"/>
      <c r="BG800" s="76" t="str">
        <f t="shared" si="167"/>
        <v/>
      </c>
      <c r="BH800" s="77" t="str">
        <f t="shared" si="168"/>
        <v/>
      </c>
    </row>
    <row r="801" spans="2:60" ht="15.5" x14ac:dyDescent="0.35">
      <c r="B801" s="46"/>
      <c r="C801" s="91"/>
      <c r="D801" s="85"/>
      <c r="E801" s="85"/>
      <c r="F801" s="85"/>
      <c r="G801" s="91"/>
      <c r="H801" s="91"/>
      <c r="I801" s="91"/>
      <c r="J801" s="96"/>
      <c r="K801" s="92"/>
      <c r="M801" s="50"/>
      <c r="N801" s="51"/>
      <c r="O801" s="51"/>
      <c r="P801" s="51"/>
      <c r="Q801" s="51"/>
      <c r="R801" s="51" t="str">
        <f t="shared" si="156"/>
        <v/>
      </c>
      <c r="S801" s="52" t="str">
        <f t="shared" si="157"/>
        <v/>
      </c>
      <c r="U801" s="50"/>
      <c r="V801" s="51"/>
      <c r="W801" s="51"/>
      <c r="X801" s="51"/>
      <c r="Y801" s="51"/>
      <c r="Z801" s="51" t="str">
        <f t="shared" si="158"/>
        <v/>
      </c>
      <c r="AA801" s="52" t="str">
        <f t="shared" si="159"/>
        <v/>
      </c>
      <c r="AC801" s="56"/>
      <c r="AD801" s="57"/>
      <c r="AE801" s="57"/>
      <c r="AF801" s="57"/>
      <c r="AG801" s="57"/>
      <c r="AH801" s="57" t="str">
        <f t="shared" si="160"/>
        <v/>
      </c>
      <c r="AI801" s="58" t="str">
        <f t="shared" si="161"/>
        <v/>
      </c>
      <c r="AK801" s="50"/>
      <c r="AL801" s="51"/>
      <c r="AM801" s="51"/>
      <c r="AN801" s="51"/>
      <c r="AO801" s="51"/>
      <c r="AP801" s="51" t="str">
        <f t="shared" si="162"/>
        <v/>
      </c>
      <c r="AQ801" s="60" t="str">
        <f t="shared" si="163"/>
        <v/>
      </c>
      <c r="AR801" s="52" t="str">
        <f t="shared" si="164"/>
        <v/>
      </c>
      <c r="AT801" s="50"/>
      <c r="AU801" s="51"/>
      <c r="AV801" s="51"/>
      <c r="AW801" s="51"/>
      <c r="AX801" s="51"/>
      <c r="AY801" s="51" t="str">
        <f t="shared" si="165"/>
        <v/>
      </c>
      <c r="AZ801" s="52" t="str">
        <f t="shared" si="166"/>
        <v/>
      </c>
      <c r="BB801" s="64"/>
      <c r="BC801" s="65"/>
      <c r="BD801" s="65"/>
      <c r="BE801" s="65"/>
      <c r="BF801" s="65"/>
      <c r="BG801" s="65" t="str">
        <f t="shared" si="167"/>
        <v/>
      </c>
      <c r="BH801" s="66" t="str">
        <f t="shared" si="168"/>
        <v/>
      </c>
    </row>
    <row r="802" spans="2:60" ht="15.5" x14ac:dyDescent="0.35">
      <c r="B802" s="67"/>
      <c r="C802" s="89"/>
      <c r="D802" s="84"/>
      <c r="E802" s="84"/>
      <c r="F802" s="84"/>
      <c r="G802" s="89"/>
      <c r="H802" s="89"/>
      <c r="I802" s="89"/>
      <c r="J802" s="95"/>
      <c r="K802" s="90"/>
      <c r="M802" s="68"/>
      <c r="N802" s="69"/>
      <c r="O802" s="69"/>
      <c r="P802" s="69"/>
      <c r="Q802" s="69"/>
      <c r="R802" s="69" t="str">
        <f t="shared" si="156"/>
        <v/>
      </c>
      <c r="S802" s="70" t="str">
        <f t="shared" si="157"/>
        <v/>
      </c>
      <c r="U802" s="68"/>
      <c r="V802" s="69"/>
      <c r="W802" s="69"/>
      <c r="X802" s="69"/>
      <c r="Y802" s="69"/>
      <c r="Z802" s="69" t="str">
        <f t="shared" si="158"/>
        <v/>
      </c>
      <c r="AA802" s="70" t="str">
        <f t="shared" si="159"/>
        <v/>
      </c>
      <c r="AC802" s="71"/>
      <c r="AD802" s="72"/>
      <c r="AE802" s="72"/>
      <c r="AF802" s="72"/>
      <c r="AG802" s="72"/>
      <c r="AH802" s="72" t="str">
        <f t="shared" si="160"/>
        <v/>
      </c>
      <c r="AI802" s="73" t="str">
        <f t="shared" si="161"/>
        <v/>
      </c>
      <c r="AK802" s="68"/>
      <c r="AL802" s="69"/>
      <c r="AM802" s="69"/>
      <c r="AN802" s="69"/>
      <c r="AO802" s="69"/>
      <c r="AP802" s="69" t="str">
        <f t="shared" si="162"/>
        <v/>
      </c>
      <c r="AQ802" s="74" t="str">
        <f t="shared" si="163"/>
        <v/>
      </c>
      <c r="AR802" s="70" t="str">
        <f t="shared" si="164"/>
        <v/>
      </c>
      <c r="AT802" s="68"/>
      <c r="AU802" s="69"/>
      <c r="AV802" s="69"/>
      <c r="AW802" s="69"/>
      <c r="AX802" s="69"/>
      <c r="AY802" s="69" t="str">
        <f t="shared" si="165"/>
        <v/>
      </c>
      <c r="AZ802" s="70" t="str">
        <f t="shared" si="166"/>
        <v/>
      </c>
      <c r="BB802" s="75"/>
      <c r="BC802" s="76"/>
      <c r="BD802" s="76"/>
      <c r="BE802" s="76"/>
      <c r="BF802" s="76"/>
      <c r="BG802" s="76" t="str">
        <f t="shared" si="167"/>
        <v/>
      </c>
      <c r="BH802" s="77" t="str">
        <f t="shared" si="168"/>
        <v/>
      </c>
    </row>
    <row r="803" spans="2:60" ht="15.5" x14ac:dyDescent="0.35">
      <c r="B803" s="46"/>
      <c r="C803" s="91"/>
      <c r="D803" s="85"/>
      <c r="E803" s="85"/>
      <c r="F803" s="85"/>
      <c r="G803" s="91"/>
      <c r="H803" s="91"/>
      <c r="I803" s="91"/>
      <c r="J803" s="96"/>
      <c r="K803" s="92"/>
      <c r="M803" s="50"/>
      <c r="N803" s="51"/>
      <c r="O803" s="51"/>
      <c r="P803" s="51"/>
      <c r="Q803" s="51"/>
      <c r="R803" s="51" t="str">
        <f t="shared" si="156"/>
        <v/>
      </c>
      <c r="S803" s="52" t="str">
        <f t="shared" si="157"/>
        <v/>
      </c>
      <c r="U803" s="50"/>
      <c r="V803" s="51"/>
      <c r="W803" s="51"/>
      <c r="X803" s="51"/>
      <c r="Y803" s="51"/>
      <c r="Z803" s="51" t="str">
        <f t="shared" si="158"/>
        <v/>
      </c>
      <c r="AA803" s="52" t="str">
        <f t="shared" si="159"/>
        <v/>
      </c>
      <c r="AC803" s="56"/>
      <c r="AD803" s="57"/>
      <c r="AE803" s="57"/>
      <c r="AF803" s="57"/>
      <c r="AG803" s="57"/>
      <c r="AH803" s="57" t="str">
        <f t="shared" si="160"/>
        <v/>
      </c>
      <c r="AI803" s="58" t="str">
        <f t="shared" si="161"/>
        <v/>
      </c>
      <c r="AK803" s="50"/>
      <c r="AL803" s="51"/>
      <c r="AM803" s="51"/>
      <c r="AN803" s="51"/>
      <c r="AO803" s="51"/>
      <c r="AP803" s="51" t="str">
        <f t="shared" si="162"/>
        <v/>
      </c>
      <c r="AQ803" s="60" t="str">
        <f t="shared" si="163"/>
        <v/>
      </c>
      <c r="AR803" s="52" t="str">
        <f t="shared" si="164"/>
        <v/>
      </c>
      <c r="AT803" s="50"/>
      <c r="AU803" s="51"/>
      <c r="AV803" s="51"/>
      <c r="AW803" s="51"/>
      <c r="AX803" s="51"/>
      <c r="AY803" s="51" t="str">
        <f t="shared" si="165"/>
        <v/>
      </c>
      <c r="AZ803" s="52" t="str">
        <f t="shared" si="166"/>
        <v/>
      </c>
      <c r="BB803" s="64"/>
      <c r="BC803" s="65"/>
      <c r="BD803" s="65"/>
      <c r="BE803" s="65"/>
      <c r="BF803" s="65"/>
      <c r="BG803" s="65" t="str">
        <f t="shared" si="167"/>
        <v/>
      </c>
      <c r="BH803" s="66" t="str">
        <f t="shared" si="168"/>
        <v/>
      </c>
    </row>
    <row r="804" spans="2:60" ht="15.5" x14ac:dyDescent="0.35">
      <c r="B804" s="67"/>
      <c r="C804" s="89"/>
      <c r="D804" s="84"/>
      <c r="E804" s="84"/>
      <c r="F804" s="84"/>
      <c r="G804" s="89"/>
      <c r="H804" s="89"/>
      <c r="I804" s="89"/>
      <c r="J804" s="95"/>
      <c r="K804" s="90"/>
      <c r="M804" s="68"/>
      <c r="N804" s="69"/>
      <c r="O804" s="69"/>
      <c r="P804" s="69"/>
      <c r="Q804" s="69"/>
      <c r="R804" s="69" t="str">
        <f t="shared" si="156"/>
        <v/>
      </c>
      <c r="S804" s="70" t="str">
        <f t="shared" si="157"/>
        <v/>
      </c>
      <c r="U804" s="68"/>
      <c r="V804" s="69"/>
      <c r="W804" s="69"/>
      <c r="X804" s="69"/>
      <c r="Y804" s="69"/>
      <c r="Z804" s="69" t="str">
        <f t="shared" si="158"/>
        <v/>
      </c>
      <c r="AA804" s="70" t="str">
        <f t="shared" si="159"/>
        <v/>
      </c>
      <c r="AC804" s="71"/>
      <c r="AD804" s="72"/>
      <c r="AE804" s="72"/>
      <c r="AF804" s="72"/>
      <c r="AG804" s="72"/>
      <c r="AH804" s="72" t="str">
        <f t="shared" si="160"/>
        <v/>
      </c>
      <c r="AI804" s="73" t="str">
        <f t="shared" si="161"/>
        <v/>
      </c>
      <c r="AK804" s="68"/>
      <c r="AL804" s="69"/>
      <c r="AM804" s="69"/>
      <c r="AN804" s="69"/>
      <c r="AO804" s="69"/>
      <c r="AP804" s="69" t="str">
        <f t="shared" si="162"/>
        <v/>
      </c>
      <c r="AQ804" s="74" t="str">
        <f t="shared" si="163"/>
        <v/>
      </c>
      <c r="AR804" s="70" t="str">
        <f t="shared" si="164"/>
        <v/>
      </c>
      <c r="AT804" s="68"/>
      <c r="AU804" s="69"/>
      <c r="AV804" s="69"/>
      <c r="AW804" s="69"/>
      <c r="AX804" s="69"/>
      <c r="AY804" s="69" t="str">
        <f t="shared" si="165"/>
        <v/>
      </c>
      <c r="AZ804" s="70" t="str">
        <f t="shared" si="166"/>
        <v/>
      </c>
      <c r="BB804" s="75"/>
      <c r="BC804" s="76"/>
      <c r="BD804" s="76"/>
      <c r="BE804" s="76"/>
      <c r="BF804" s="76"/>
      <c r="BG804" s="76" t="str">
        <f t="shared" si="167"/>
        <v/>
      </c>
      <c r="BH804" s="77" t="str">
        <f t="shared" si="168"/>
        <v/>
      </c>
    </row>
    <row r="805" spans="2:60" ht="15.5" x14ac:dyDescent="0.35">
      <c r="B805" s="46"/>
      <c r="C805" s="91"/>
      <c r="D805" s="85"/>
      <c r="E805" s="85"/>
      <c r="F805" s="85"/>
      <c r="G805" s="91"/>
      <c r="H805" s="91"/>
      <c r="I805" s="91"/>
      <c r="J805" s="96"/>
      <c r="K805" s="92"/>
      <c r="M805" s="50"/>
      <c r="N805" s="51"/>
      <c r="O805" s="51"/>
      <c r="P805" s="51"/>
      <c r="Q805" s="51"/>
      <c r="R805" s="51" t="str">
        <f t="shared" si="156"/>
        <v/>
      </c>
      <c r="S805" s="52" t="str">
        <f t="shared" si="157"/>
        <v/>
      </c>
      <c r="U805" s="50"/>
      <c r="V805" s="51"/>
      <c r="W805" s="51"/>
      <c r="X805" s="51"/>
      <c r="Y805" s="51"/>
      <c r="Z805" s="51" t="str">
        <f t="shared" si="158"/>
        <v/>
      </c>
      <c r="AA805" s="52" t="str">
        <f t="shared" si="159"/>
        <v/>
      </c>
      <c r="AC805" s="56"/>
      <c r="AD805" s="57"/>
      <c r="AE805" s="57"/>
      <c r="AF805" s="57"/>
      <c r="AG805" s="57"/>
      <c r="AH805" s="57" t="str">
        <f t="shared" si="160"/>
        <v/>
      </c>
      <c r="AI805" s="58" t="str">
        <f t="shared" si="161"/>
        <v/>
      </c>
      <c r="AK805" s="50"/>
      <c r="AL805" s="51"/>
      <c r="AM805" s="51"/>
      <c r="AN805" s="51"/>
      <c r="AO805" s="51"/>
      <c r="AP805" s="51" t="str">
        <f t="shared" si="162"/>
        <v/>
      </c>
      <c r="AQ805" s="60" t="str">
        <f t="shared" si="163"/>
        <v/>
      </c>
      <c r="AR805" s="52" t="str">
        <f t="shared" si="164"/>
        <v/>
      </c>
      <c r="AT805" s="50"/>
      <c r="AU805" s="51"/>
      <c r="AV805" s="51"/>
      <c r="AW805" s="51"/>
      <c r="AX805" s="51"/>
      <c r="AY805" s="51" t="str">
        <f t="shared" si="165"/>
        <v/>
      </c>
      <c r="AZ805" s="52" t="str">
        <f t="shared" si="166"/>
        <v/>
      </c>
      <c r="BB805" s="64"/>
      <c r="BC805" s="65"/>
      <c r="BD805" s="65"/>
      <c r="BE805" s="65"/>
      <c r="BF805" s="65"/>
      <c r="BG805" s="65" t="str">
        <f t="shared" si="167"/>
        <v/>
      </c>
      <c r="BH805" s="66" t="str">
        <f t="shared" si="168"/>
        <v/>
      </c>
    </row>
    <row r="806" spans="2:60" ht="15.5" x14ac:dyDescent="0.35">
      <c r="B806" s="67"/>
      <c r="C806" s="89"/>
      <c r="D806" s="84"/>
      <c r="E806" s="84"/>
      <c r="F806" s="84"/>
      <c r="G806" s="89"/>
      <c r="H806" s="89"/>
      <c r="I806" s="89"/>
      <c r="J806" s="95"/>
      <c r="K806" s="90"/>
      <c r="M806" s="68"/>
      <c r="N806" s="69"/>
      <c r="O806" s="69"/>
      <c r="P806" s="69"/>
      <c r="Q806" s="69"/>
      <c r="R806" s="69" t="str">
        <f t="shared" si="156"/>
        <v/>
      </c>
      <c r="S806" s="70" t="str">
        <f t="shared" si="157"/>
        <v/>
      </c>
      <c r="U806" s="68"/>
      <c r="V806" s="69"/>
      <c r="W806" s="69"/>
      <c r="X806" s="69"/>
      <c r="Y806" s="69"/>
      <c r="Z806" s="69" t="str">
        <f t="shared" si="158"/>
        <v/>
      </c>
      <c r="AA806" s="70" t="str">
        <f t="shared" si="159"/>
        <v/>
      </c>
      <c r="AC806" s="71"/>
      <c r="AD806" s="72"/>
      <c r="AE806" s="72"/>
      <c r="AF806" s="72"/>
      <c r="AG806" s="72"/>
      <c r="AH806" s="72" t="str">
        <f t="shared" si="160"/>
        <v/>
      </c>
      <c r="AI806" s="73" t="str">
        <f t="shared" si="161"/>
        <v/>
      </c>
      <c r="AK806" s="68"/>
      <c r="AL806" s="69"/>
      <c r="AM806" s="69"/>
      <c r="AN806" s="69"/>
      <c r="AO806" s="69"/>
      <c r="AP806" s="69" t="str">
        <f t="shared" si="162"/>
        <v/>
      </c>
      <c r="AQ806" s="74" t="str">
        <f t="shared" si="163"/>
        <v/>
      </c>
      <c r="AR806" s="70" t="str">
        <f t="shared" si="164"/>
        <v/>
      </c>
      <c r="AT806" s="68"/>
      <c r="AU806" s="69"/>
      <c r="AV806" s="69"/>
      <c r="AW806" s="69"/>
      <c r="AX806" s="69"/>
      <c r="AY806" s="69" t="str">
        <f t="shared" si="165"/>
        <v/>
      </c>
      <c r="AZ806" s="70" t="str">
        <f t="shared" si="166"/>
        <v/>
      </c>
      <c r="BB806" s="75"/>
      <c r="BC806" s="76"/>
      <c r="BD806" s="76"/>
      <c r="BE806" s="76"/>
      <c r="BF806" s="76"/>
      <c r="BG806" s="76" t="str">
        <f t="shared" si="167"/>
        <v/>
      </c>
      <c r="BH806" s="77" t="str">
        <f t="shared" si="168"/>
        <v/>
      </c>
    </row>
    <row r="807" spans="2:60" ht="15.5" x14ac:dyDescent="0.35">
      <c r="B807" s="46"/>
      <c r="C807" s="91"/>
      <c r="D807" s="85"/>
      <c r="E807" s="85"/>
      <c r="F807" s="85"/>
      <c r="G807" s="91"/>
      <c r="H807" s="91"/>
      <c r="I807" s="91"/>
      <c r="J807" s="96"/>
      <c r="K807" s="92"/>
      <c r="M807" s="50"/>
      <c r="N807" s="51"/>
      <c r="O807" s="51"/>
      <c r="P807" s="51"/>
      <c r="Q807" s="51"/>
      <c r="R807" s="51" t="str">
        <f t="shared" si="156"/>
        <v/>
      </c>
      <c r="S807" s="52" t="str">
        <f t="shared" si="157"/>
        <v/>
      </c>
      <c r="U807" s="50"/>
      <c r="V807" s="51"/>
      <c r="W807" s="51"/>
      <c r="X807" s="51"/>
      <c r="Y807" s="51"/>
      <c r="Z807" s="51" t="str">
        <f t="shared" si="158"/>
        <v/>
      </c>
      <c r="AA807" s="52" t="str">
        <f t="shared" si="159"/>
        <v/>
      </c>
      <c r="AC807" s="56"/>
      <c r="AD807" s="57"/>
      <c r="AE807" s="57"/>
      <c r="AF807" s="57"/>
      <c r="AG807" s="57"/>
      <c r="AH807" s="57" t="str">
        <f t="shared" si="160"/>
        <v/>
      </c>
      <c r="AI807" s="58" t="str">
        <f t="shared" si="161"/>
        <v/>
      </c>
      <c r="AK807" s="50"/>
      <c r="AL807" s="51"/>
      <c r="AM807" s="51"/>
      <c r="AN807" s="51"/>
      <c r="AO807" s="51"/>
      <c r="AP807" s="51" t="str">
        <f t="shared" si="162"/>
        <v/>
      </c>
      <c r="AQ807" s="60" t="str">
        <f t="shared" si="163"/>
        <v/>
      </c>
      <c r="AR807" s="52" t="str">
        <f t="shared" si="164"/>
        <v/>
      </c>
      <c r="AT807" s="50"/>
      <c r="AU807" s="51"/>
      <c r="AV807" s="51"/>
      <c r="AW807" s="51"/>
      <c r="AX807" s="51"/>
      <c r="AY807" s="51" t="str">
        <f t="shared" si="165"/>
        <v/>
      </c>
      <c r="AZ807" s="52" t="str">
        <f t="shared" si="166"/>
        <v/>
      </c>
      <c r="BB807" s="64"/>
      <c r="BC807" s="65"/>
      <c r="BD807" s="65"/>
      <c r="BE807" s="65"/>
      <c r="BF807" s="65"/>
      <c r="BG807" s="65" t="str">
        <f t="shared" si="167"/>
        <v/>
      </c>
      <c r="BH807" s="66" t="str">
        <f t="shared" si="168"/>
        <v/>
      </c>
    </row>
    <row r="808" spans="2:60" ht="15.5" x14ac:dyDescent="0.35">
      <c r="B808" s="67"/>
      <c r="C808" s="89"/>
      <c r="D808" s="84"/>
      <c r="E808" s="84"/>
      <c r="F808" s="84"/>
      <c r="G808" s="89"/>
      <c r="H808" s="89"/>
      <c r="I808" s="89"/>
      <c r="J808" s="95"/>
      <c r="K808" s="90"/>
      <c r="M808" s="68"/>
      <c r="N808" s="69"/>
      <c r="O808" s="69"/>
      <c r="P808" s="69"/>
      <c r="Q808" s="69"/>
      <c r="R808" s="69" t="str">
        <f t="shared" si="156"/>
        <v/>
      </c>
      <c r="S808" s="70" t="str">
        <f t="shared" si="157"/>
        <v/>
      </c>
      <c r="U808" s="68"/>
      <c r="V808" s="69"/>
      <c r="W808" s="69"/>
      <c r="X808" s="69"/>
      <c r="Y808" s="69"/>
      <c r="Z808" s="69" t="str">
        <f t="shared" si="158"/>
        <v/>
      </c>
      <c r="AA808" s="70" t="str">
        <f t="shared" si="159"/>
        <v/>
      </c>
      <c r="AC808" s="71"/>
      <c r="AD808" s="72"/>
      <c r="AE808" s="72"/>
      <c r="AF808" s="72"/>
      <c r="AG808" s="72"/>
      <c r="AH808" s="72" t="str">
        <f t="shared" si="160"/>
        <v/>
      </c>
      <c r="AI808" s="73" t="str">
        <f t="shared" si="161"/>
        <v/>
      </c>
      <c r="AK808" s="68"/>
      <c r="AL808" s="69"/>
      <c r="AM808" s="69"/>
      <c r="AN808" s="69"/>
      <c r="AO808" s="69"/>
      <c r="AP808" s="69" t="str">
        <f t="shared" si="162"/>
        <v/>
      </c>
      <c r="AQ808" s="74" t="str">
        <f t="shared" si="163"/>
        <v/>
      </c>
      <c r="AR808" s="70" t="str">
        <f t="shared" si="164"/>
        <v/>
      </c>
      <c r="AT808" s="68"/>
      <c r="AU808" s="69"/>
      <c r="AV808" s="69"/>
      <c r="AW808" s="69"/>
      <c r="AX808" s="69"/>
      <c r="AY808" s="69" t="str">
        <f t="shared" si="165"/>
        <v/>
      </c>
      <c r="AZ808" s="70" t="str">
        <f t="shared" si="166"/>
        <v/>
      </c>
      <c r="BB808" s="75"/>
      <c r="BC808" s="76"/>
      <c r="BD808" s="76"/>
      <c r="BE808" s="76"/>
      <c r="BF808" s="76"/>
      <c r="BG808" s="76" t="str">
        <f t="shared" si="167"/>
        <v/>
      </c>
      <c r="BH808" s="77" t="str">
        <f t="shared" si="168"/>
        <v/>
      </c>
    </row>
    <row r="809" spans="2:60" ht="15.5" x14ac:dyDescent="0.35">
      <c r="B809" s="46"/>
      <c r="C809" s="91"/>
      <c r="D809" s="85"/>
      <c r="E809" s="85"/>
      <c r="F809" s="85"/>
      <c r="G809" s="91"/>
      <c r="H809" s="91"/>
      <c r="I809" s="91"/>
      <c r="J809" s="96"/>
      <c r="K809" s="92"/>
      <c r="M809" s="50"/>
      <c r="N809" s="51"/>
      <c r="O809" s="51"/>
      <c r="P809" s="51"/>
      <c r="Q809" s="51"/>
      <c r="R809" s="51" t="str">
        <f t="shared" si="156"/>
        <v/>
      </c>
      <c r="S809" s="52" t="str">
        <f t="shared" si="157"/>
        <v/>
      </c>
      <c r="U809" s="50"/>
      <c r="V809" s="51"/>
      <c r="W809" s="51"/>
      <c r="X809" s="51"/>
      <c r="Y809" s="51"/>
      <c r="Z809" s="51" t="str">
        <f t="shared" si="158"/>
        <v/>
      </c>
      <c r="AA809" s="52" t="str">
        <f t="shared" si="159"/>
        <v/>
      </c>
      <c r="AC809" s="56"/>
      <c r="AD809" s="57"/>
      <c r="AE809" s="57"/>
      <c r="AF809" s="57"/>
      <c r="AG809" s="57"/>
      <c r="AH809" s="57" t="str">
        <f t="shared" si="160"/>
        <v/>
      </c>
      <c r="AI809" s="58" t="str">
        <f t="shared" si="161"/>
        <v/>
      </c>
      <c r="AK809" s="50"/>
      <c r="AL809" s="51"/>
      <c r="AM809" s="51"/>
      <c r="AN809" s="51"/>
      <c r="AO809" s="51"/>
      <c r="AP809" s="51" t="str">
        <f t="shared" si="162"/>
        <v/>
      </c>
      <c r="AQ809" s="60" t="str">
        <f t="shared" si="163"/>
        <v/>
      </c>
      <c r="AR809" s="52" t="str">
        <f t="shared" si="164"/>
        <v/>
      </c>
      <c r="AT809" s="50"/>
      <c r="AU809" s="51"/>
      <c r="AV809" s="51"/>
      <c r="AW809" s="51"/>
      <c r="AX809" s="51"/>
      <c r="AY809" s="51" t="str">
        <f t="shared" si="165"/>
        <v/>
      </c>
      <c r="AZ809" s="52" t="str">
        <f t="shared" si="166"/>
        <v/>
      </c>
      <c r="BB809" s="64"/>
      <c r="BC809" s="65"/>
      <c r="BD809" s="65"/>
      <c r="BE809" s="65"/>
      <c r="BF809" s="65"/>
      <c r="BG809" s="65" t="str">
        <f t="shared" si="167"/>
        <v/>
      </c>
      <c r="BH809" s="66" t="str">
        <f t="shared" si="168"/>
        <v/>
      </c>
    </row>
    <row r="810" spans="2:60" ht="15.5" x14ac:dyDescent="0.35">
      <c r="B810" s="67"/>
      <c r="C810" s="89"/>
      <c r="D810" s="84"/>
      <c r="E810" s="84"/>
      <c r="F810" s="84"/>
      <c r="G810" s="89"/>
      <c r="H810" s="89"/>
      <c r="I810" s="89"/>
      <c r="J810" s="95"/>
      <c r="K810" s="90"/>
      <c r="M810" s="68"/>
      <c r="N810" s="69"/>
      <c r="O810" s="69"/>
      <c r="P810" s="69"/>
      <c r="Q810" s="69"/>
      <c r="R810" s="69" t="str">
        <f t="shared" si="156"/>
        <v/>
      </c>
      <c r="S810" s="70" t="str">
        <f t="shared" si="157"/>
        <v/>
      </c>
      <c r="U810" s="68"/>
      <c r="V810" s="69"/>
      <c r="W810" s="69"/>
      <c r="X810" s="69"/>
      <c r="Y810" s="69"/>
      <c r="Z810" s="69" t="str">
        <f t="shared" si="158"/>
        <v/>
      </c>
      <c r="AA810" s="70" t="str">
        <f t="shared" si="159"/>
        <v/>
      </c>
      <c r="AC810" s="71"/>
      <c r="AD810" s="72"/>
      <c r="AE810" s="72"/>
      <c r="AF810" s="72"/>
      <c r="AG810" s="72"/>
      <c r="AH810" s="72" t="str">
        <f t="shared" si="160"/>
        <v/>
      </c>
      <c r="AI810" s="73" t="str">
        <f t="shared" si="161"/>
        <v/>
      </c>
      <c r="AK810" s="68"/>
      <c r="AL810" s="69"/>
      <c r="AM810" s="69"/>
      <c r="AN810" s="69"/>
      <c r="AO810" s="69"/>
      <c r="AP810" s="69" t="str">
        <f t="shared" si="162"/>
        <v/>
      </c>
      <c r="AQ810" s="74" t="str">
        <f t="shared" si="163"/>
        <v/>
      </c>
      <c r="AR810" s="70" t="str">
        <f t="shared" si="164"/>
        <v/>
      </c>
      <c r="AT810" s="68"/>
      <c r="AU810" s="69"/>
      <c r="AV810" s="69"/>
      <c r="AW810" s="69"/>
      <c r="AX810" s="69"/>
      <c r="AY810" s="69" t="str">
        <f t="shared" si="165"/>
        <v/>
      </c>
      <c r="AZ810" s="70" t="str">
        <f t="shared" si="166"/>
        <v/>
      </c>
      <c r="BB810" s="75"/>
      <c r="BC810" s="76"/>
      <c r="BD810" s="76"/>
      <c r="BE810" s="76"/>
      <c r="BF810" s="76"/>
      <c r="BG810" s="76" t="str">
        <f t="shared" si="167"/>
        <v/>
      </c>
      <c r="BH810" s="77" t="str">
        <f t="shared" si="168"/>
        <v/>
      </c>
    </row>
    <row r="811" spans="2:60" ht="15.5" x14ac:dyDescent="0.35">
      <c r="B811" s="46"/>
      <c r="C811" s="91"/>
      <c r="D811" s="85"/>
      <c r="E811" s="85"/>
      <c r="F811" s="85"/>
      <c r="G811" s="91"/>
      <c r="H811" s="91"/>
      <c r="I811" s="91"/>
      <c r="J811" s="96"/>
      <c r="K811" s="92"/>
      <c r="M811" s="50"/>
      <c r="N811" s="51"/>
      <c r="O811" s="51"/>
      <c r="P811" s="51"/>
      <c r="Q811" s="51"/>
      <c r="R811" s="51" t="str">
        <f t="shared" si="156"/>
        <v/>
      </c>
      <c r="S811" s="52" t="str">
        <f t="shared" si="157"/>
        <v/>
      </c>
      <c r="U811" s="50"/>
      <c r="V811" s="51"/>
      <c r="W811" s="51"/>
      <c r="X811" s="51"/>
      <c r="Y811" s="51"/>
      <c r="Z811" s="51" t="str">
        <f t="shared" si="158"/>
        <v/>
      </c>
      <c r="AA811" s="52" t="str">
        <f t="shared" si="159"/>
        <v/>
      </c>
      <c r="AC811" s="56"/>
      <c r="AD811" s="57"/>
      <c r="AE811" s="57"/>
      <c r="AF811" s="57"/>
      <c r="AG811" s="57"/>
      <c r="AH811" s="57" t="str">
        <f t="shared" si="160"/>
        <v/>
      </c>
      <c r="AI811" s="58" t="str">
        <f t="shared" si="161"/>
        <v/>
      </c>
      <c r="AK811" s="50"/>
      <c r="AL811" s="51"/>
      <c r="AM811" s="51"/>
      <c r="AN811" s="51"/>
      <c r="AO811" s="51"/>
      <c r="AP811" s="51" t="str">
        <f t="shared" si="162"/>
        <v/>
      </c>
      <c r="AQ811" s="60" t="str">
        <f t="shared" si="163"/>
        <v/>
      </c>
      <c r="AR811" s="52" t="str">
        <f t="shared" si="164"/>
        <v/>
      </c>
      <c r="AT811" s="50"/>
      <c r="AU811" s="51"/>
      <c r="AV811" s="51"/>
      <c r="AW811" s="51"/>
      <c r="AX811" s="51"/>
      <c r="AY811" s="51" t="str">
        <f t="shared" si="165"/>
        <v/>
      </c>
      <c r="AZ811" s="52" t="str">
        <f t="shared" si="166"/>
        <v/>
      </c>
      <c r="BB811" s="64"/>
      <c r="BC811" s="65"/>
      <c r="BD811" s="65"/>
      <c r="BE811" s="65"/>
      <c r="BF811" s="65"/>
      <c r="BG811" s="65" t="str">
        <f t="shared" si="167"/>
        <v/>
      </c>
      <c r="BH811" s="66" t="str">
        <f t="shared" si="168"/>
        <v/>
      </c>
    </row>
    <row r="812" spans="2:60" ht="15.5" x14ac:dyDescent="0.35">
      <c r="B812" s="67"/>
      <c r="C812" s="89"/>
      <c r="D812" s="84"/>
      <c r="E812" s="84"/>
      <c r="F812" s="84"/>
      <c r="G812" s="89"/>
      <c r="H812" s="89"/>
      <c r="I812" s="89"/>
      <c r="J812" s="95"/>
      <c r="K812" s="90"/>
      <c r="M812" s="68"/>
      <c r="N812" s="69"/>
      <c r="O812" s="69"/>
      <c r="P812" s="69"/>
      <c r="Q812" s="69"/>
      <c r="R812" s="69" t="str">
        <f t="shared" si="156"/>
        <v/>
      </c>
      <c r="S812" s="70" t="str">
        <f t="shared" si="157"/>
        <v/>
      </c>
      <c r="U812" s="68"/>
      <c r="V812" s="69"/>
      <c r="W812" s="69"/>
      <c r="X812" s="69"/>
      <c r="Y812" s="69"/>
      <c r="Z812" s="69" t="str">
        <f t="shared" si="158"/>
        <v/>
      </c>
      <c r="AA812" s="70" t="str">
        <f t="shared" si="159"/>
        <v/>
      </c>
      <c r="AC812" s="71"/>
      <c r="AD812" s="72"/>
      <c r="AE812" s="72"/>
      <c r="AF812" s="72"/>
      <c r="AG812" s="72"/>
      <c r="AH812" s="72" t="str">
        <f t="shared" si="160"/>
        <v/>
      </c>
      <c r="AI812" s="73" t="str">
        <f t="shared" si="161"/>
        <v/>
      </c>
      <c r="AK812" s="68"/>
      <c r="AL812" s="69"/>
      <c r="AM812" s="69"/>
      <c r="AN812" s="69"/>
      <c r="AO812" s="69"/>
      <c r="AP812" s="69" t="str">
        <f t="shared" si="162"/>
        <v/>
      </c>
      <c r="AQ812" s="74" t="str">
        <f t="shared" si="163"/>
        <v/>
      </c>
      <c r="AR812" s="70" t="str">
        <f t="shared" si="164"/>
        <v/>
      </c>
      <c r="AT812" s="68"/>
      <c r="AU812" s="69"/>
      <c r="AV812" s="69"/>
      <c r="AW812" s="69"/>
      <c r="AX812" s="69"/>
      <c r="AY812" s="69" t="str">
        <f t="shared" si="165"/>
        <v/>
      </c>
      <c r="AZ812" s="70" t="str">
        <f t="shared" si="166"/>
        <v/>
      </c>
      <c r="BB812" s="75"/>
      <c r="BC812" s="76"/>
      <c r="BD812" s="76"/>
      <c r="BE812" s="76"/>
      <c r="BF812" s="76"/>
      <c r="BG812" s="76" t="str">
        <f t="shared" si="167"/>
        <v/>
      </c>
      <c r="BH812" s="77" t="str">
        <f t="shared" si="168"/>
        <v/>
      </c>
    </row>
    <row r="813" spans="2:60" ht="15.5" x14ac:dyDescent="0.35">
      <c r="B813" s="46"/>
      <c r="C813" s="91"/>
      <c r="D813" s="85"/>
      <c r="E813" s="85"/>
      <c r="F813" s="85"/>
      <c r="G813" s="91"/>
      <c r="H813" s="91"/>
      <c r="I813" s="91"/>
      <c r="J813" s="96"/>
      <c r="K813" s="92"/>
      <c r="M813" s="50"/>
      <c r="N813" s="51"/>
      <c r="O813" s="51"/>
      <c r="P813" s="51"/>
      <c r="Q813" s="51"/>
      <c r="R813" s="51" t="str">
        <f t="shared" si="156"/>
        <v/>
      </c>
      <c r="S813" s="52" t="str">
        <f t="shared" si="157"/>
        <v/>
      </c>
      <c r="U813" s="50"/>
      <c r="V813" s="51"/>
      <c r="W813" s="51"/>
      <c r="X813" s="51"/>
      <c r="Y813" s="51"/>
      <c r="Z813" s="51" t="str">
        <f t="shared" si="158"/>
        <v/>
      </c>
      <c r="AA813" s="52" t="str">
        <f t="shared" si="159"/>
        <v/>
      </c>
      <c r="AC813" s="56"/>
      <c r="AD813" s="57"/>
      <c r="AE813" s="57"/>
      <c r="AF813" s="57"/>
      <c r="AG813" s="57"/>
      <c r="AH813" s="57" t="str">
        <f t="shared" si="160"/>
        <v/>
      </c>
      <c r="AI813" s="58" t="str">
        <f t="shared" si="161"/>
        <v/>
      </c>
      <c r="AK813" s="50"/>
      <c r="AL813" s="51"/>
      <c r="AM813" s="51"/>
      <c r="AN813" s="51"/>
      <c r="AO813" s="51"/>
      <c r="AP813" s="51" t="str">
        <f t="shared" si="162"/>
        <v/>
      </c>
      <c r="AQ813" s="60" t="str">
        <f t="shared" si="163"/>
        <v/>
      </c>
      <c r="AR813" s="52" t="str">
        <f t="shared" si="164"/>
        <v/>
      </c>
      <c r="AT813" s="50"/>
      <c r="AU813" s="51"/>
      <c r="AV813" s="51"/>
      <c r="AW813" s="51"/>
      <c r="AX813" s="51"/>
      <c r="AY813" s="51" t="str">
        <f t="shared" si="165"/>
        <v/>
      </c>
      <c r="AZ813" s="52" t="str">
        <f t="shared" si="166"/>
        <v/>
      </c>
      <c r="BB813" s="64"/>
      <c r="BC813" s="65"/>
      <c r="BD813" s="65"/>
      <c r="BE813" s="65"/>
      <c r="BF813" s="65"/>
      <c r="BG813" s="65" t="str">
        <f t="shared" si="167"/>
        <v/>
      </c>
      <c r="BH813" s="66" t="str">
        <f t="shared" si="168"/>
        <v/>
      </c>
    </row>
    <row r="814" spans="2:60" ht="15.5" x14ac:dyDescent="0.35">
      <c r="B814" s="67"/>
      <c r="C814" s="89"/>
      <c r="D814" s="84"/>
      <c r="E814" s="84"/>
      <c r="F814" s="84"/>
      <c r="G814" s="89"/>
      <c r="H814" s="89"/>
      <c r="I814" s="89"/>
      <c r="J814" s="95"/>
      <c r="K814" s="90"/>
      <c r="M814" s="68"/>
      <c r="N814" s="69"/>
      <c r="O814" s="69"/>
      <c r="P814" s="69"/>
      <c r="Q814" s="69"/>
      <c r="R814" s="69" t="str">
        <f t="shared" si="156"/>
        <v/>
      </c>
      <c r="S814" s="70" t="str">
        <f t="shared" si="157"/>
        <v/>
      </c>
      <c r="U814" s="68"/>
      <c r="V814" s="69"/>
      <c r="W814" s="69"/>
      <c r="X814" s="69"/>
      <c r="Y814" s="69"/>
      <c r="Z814" s="69" t="str">
        <f t="shared" si="158"/>
        <v/>
      </c>
      <c r="AA814" s="70" t="str">
        <f t="shared" si="159"/>
        <v/>
      </c>
      <c r="AC814" s="71"/>
      <c r="AD814" s="72"/>
      <c r="AE814" s="72"/>
      <c r="AF814" s="72"/>
      <c r="AG814" s="72"/>
      <c r="AH814" s="72" t="str">
        <f t="shared" si="160"/>
        <v/>
      </c>
      <c r="AI814" s="73" t="str">
        <f t="shared" si="161"/>
        <v/>
      </c>
      <c r="AK814" s="68"/>
      <c r="AL814" s="69"/>
      <c r="AM814" s="69"/>
      <c r="AN814" s="69"/>
      <c r="AO814" s="69"/>
      <c r="AP814" s="69" t="str">
        <f t="shared" si="162"/>
        <v/>
      </c>
      <c r="AQ814" s="74" t="str">
        <f t="shared" si="163"/>
        <v/>
      </c>
      <c r="AR814" s="70" t="str">
        <f t="shared" si="164"/>
        <v/>
      </c>
      <c r="AT814" s="68"/>
      <c r="AU814" s="69"/>
      <c r="AV814" s="69"/>
      <c r="AW814" s="69"/>
      <c r="AX814" s="69"/>
      <c r="AY814" s="69" t="str">
        <f t="shared" si="165"/>
        <v/>
      </c>
      <c r="AZ814" s="70" t="str">
        <f t="shared" si="166"/>
        <v/>
      </c>
      <c r="BB814" s="75"/>
      <c r="BC814" s="76"/>
      <c r="BD814" s="76"/>
      <c r="BE814" s="76"/>
      <c r="BF814" s="76"/>
      <c r="BG814" s="76" t="str">
        <f t="shared" si="167"/>
        <v/>
      </c>
      <c r="BH814" s="77" t="str">
        <f t="shared" si="168"/>
        <v/>
      </c>
    </row>
    <row r="815" spans="2:60" ht="15.5" x14ac:dyDescent="0.35">
      <c r="B815" s="46"/>
      <c r="C815" s="91"/>
      <c r="D815" s="85"/>
      <c r="E815" s="85"/>
      <c r="F815" s="85"/>
      <c r="G815" s="91"/>
      <c r="H815" s="91"/>
      <c r="I815" s="91"/>
      <c r="J815" s="96"/>
      <c r="K815" s="92"/>
      <c r="M815" s="50"/>
      <c r="N815" s="51"/>
      <c r="O815" s="51"/>
      <c r="P815" s="51"/>
      <c r="Q815" s="51"/>
      <c r="R815" s="51" t="str">
        <f t="shared" si="156"/>
        <v/>
      </c>
      <c r="S815" s="52" t="str">
        <f t="shared" si="157"/>
        <v/>
      </c>
      <c r="U815" s="50"/>
      <c r="V815" s="51"/>
      <c r="W815" s="51"/>
      <c r="X815" s="51"/>
      <c r="Y815" s="51"/>
      <c r="Z815" s="51" t="str">
        <f t="shared" si="158"/>
        <v/>
      </c>
      <c r="AA815" s="52" t="str">
        <f t="shared" si="159"/>
        <v/>
      </c>
      <c r="AC815" s="56"/>
      <c r="AD815" s="57"/>
      <c r="AE815" s="57"/>
      <c r="AF815" s="57"/>
      <c r="AG815" s="57"/>
      <c r="AH815" s="57" t="str">
        <f t="shared" si="160"/>
        <v/>
      </c>
      <c r="AI815" s="58" t="str">
        <f t="shared" si="161"/>
        <v/>
      </c>
      <c r="AK815" s="50"/>
      <c r="AL815" s="51"/>
      <c r="AM815" s="51"/>
      <c r="AN815" s="51"/>
      <c r="AO815" s="51"/>
      <c r="AP815" s="51" t="str">
        <f t="shared" si="162"/>
        <v/>
      </c>
      <c r="AQ815" s="60" t="str">
        <f t="shared" si="163"/>
        <v/>
      </c>
      <c r="AR815" s="52" t="str">
        <f t="shared" si="164"/>
        <v/>
      </c>
      <c r="AT815" s="50"/>
      <c r="AU815" s="51"/>
      <c r="AV815" s="51"/>
      <c r="AW815" s="51"/>
      <c r="AX815" s="51"/>
      <c r="AY815" s="51" t="str">
        <f t="shared" si="165"/>
        <v/>
      </c>
      <c r="AZ815" s="52" t="str">
        <f t="shared" si="166"/>
        <v/>
      </c>
      <c r="BB815" s="64"/>
      <c r="BC815" s="65"/>
      <c r="BD815" s="65"/>
      <c r="BE815" s="65"/>
      <c r="BF815" s="65"/>
      <c r="BG815" s="65" t="str">
        <f t="shared" si="167"/>
        <v/>
      </c>
      <c r="BH815" s="66" t="str">
        <f t="shared" si="168"/>
        <v/>
      </c>
    </row>
    <row r="816" spans="2:60" ht="15.5" x14ac:dyDescent="0.35">
      <c r="B816" s="67"/>
      <c r="C816" s="89"/>
      <c r="D816" s="84"/>
      <c r="E816" s="84"/>
      <c r="F816" s="84"/>
      <c r="G816" s="89"/>
      <c r="H816" s="89"/>
      <c r="I816" s="89"/>
      <c r="J816" s="95"/>
      <c r="K816" s="90"/>
      <c r="M816" s="68"/>
      <c r="N816" s="69"/>
      <c r="O816" s="69"/>
      <c r="P816" s="69"/>
      <c r="Q816" s="69"/>
      <c r="R816" s="69" t="str">
        <f t="shared" si="156"/>
        <v/>
      </c>
      <c r="S816" s="70" t="str">
        <f t="shared" si="157"/>
        <v/>
      </c>
      <c r="U816" s="68"/>
      <c r="V816" s="69"/>
      <c r="W816" s="69"/>
      <c r="X816" s="69"/>
      <c r="Y816" s="69"/>
      <c r="Z816" s="69" t="str">
        <f t="shared" si="158"/>
        <v/>
      </c>
      <c r="AA816" s="70" t="str">
        <f t="shared" si="159"/>
        <v/>
      </c>
      <c r="AC816" s="71"/>
      <c r="AD816" s="72"/>
      <c r="AE816" s="72"/>
      <c r="AF816" s="72"/>
      <c r="AG816" s="72"/>
      <c r="AH816" s="72" t="str">
        <f t="shared" si="160"/>
        <v/>
      </c>
      <c r="AI816" s="73" t="str">
        <f t="shared" si="161"/>
        <v/>
      </c>
      <c r="AK816" s="68"/>
      <c r="AL816" s="69"/>
      <c r="AM816" s="69"/>
      <c r="AN816" s="69"/>
      <c r="AO816" s="69"/>
      <c r="AP816" s="69" t="str">
        <f t="shared" si="162"/>
        <v/>
      </c>
      <c r="AQ816" s="74" t="str">
        <f t="shared" si="163"/>
        <v/>
      </c>
      <c r="AR816" s="70" t="str">
        <f t="shared" si="164"/>
        <v/>
      </c>
      <c r="AT816" s="68"/>
      <c r="AU816" s="69"/>
      <c r="AV816" s="69"/>
      <c r="AW816" s="69"/>
      <c r="AX816" s="69"/>
      <c r="AY816" s="69" t="str">
        <f t="shared" si="165"/>
        <v/>
      </c>
      <c r="AZ816" s="70" t="str">
        <f t="shared" si="166"/>
        <v/>
      </c>
      <c r="BB816" s="75"/>
      <c r="BC816" s="76"/>
      <c r="BD816" s="76"/>
      <c r="BE816" s="76"/>
      <c r="BF816" s="76"/>
      <c r="BG816" s="76" t="str">
        <f t="shared" si="167"/>
        <v/>
      </c>
      <c r="BH816" s="77" t="str">
        <f t="shared" si="168"/>
        <v/>
      </c>
    </row>
    <row r="817" spans="2:60" ht="15.5" x14ac:dyDescent="0.35">
      <c r="B817" s="46"/>
      <c r="C817" s="91"/>
      <c r="D817" s="85"/>
      <c r="E817" s="85"/>
      <c r="F817" s="85"/>
      <c r="G817" s="91"/>
      <c r="H817" s="91"/>
      <c r="I817" s="91"/>
      <c r="J817" s="96"/>
      <c r="K817" s="92"/>
      <c r="M817" s="50"/>
      <c r="N817" s="51"/>
      <c r="O817" s="51"/>
      <c r="P817" s="51"/>
      <c r="Q817" s="51"/>
      <c r="R817" s="51" t="str">
        <f t="shared" si="156"/>
        <v/>
      </c>
      <c r="S817" s="52" t="str">
        <f t="shared" si="157"/>
        <v/>
      </c>
      <c r="U817" s="50"/>
      <c r="V817" s="51"/>
      <c r="W817" s="51"/>
      <c r="X817" s="51"/>
      <c r="Y817" s="51"/>
      <c r="Z817" s="51" t="str">
        <f t="shared" si="158"/>
        <v/>
      </c>
      <c r="AA817" s="52" t="str">
        <f t="shared" si="159"/>
        <v/>
      </c>
      <c r="AC817" s="56"/>
      <c r="AD817" s="57"/>
      <c r="AE817" s="57"/>
      <c r="AF817" s="57"/>
      <c r="AG817" s="57"/>
      <c r="AH817" s="57" t="str">
        <f t="shared" si="160"/>
        <v/>
      </c>
      <c r="AI817" s="58" t="str">
        <f t="shared" si="161"/>
        <v/>
      </c>
      <c r="AK817" s="50"/>
      <c r="AL817" s="51"/>
      <c r="AM817" s="51"/>
      <c r="AN817" s="51"/>
      <c r="AO817" s="51"/>
      <c r="AP817" s="51" t="str">
        <f t="shared" si="162"/>
        <v/>
      </c>
      <c r="AQ817" s="60" t="str">
        <f t="shared" si="163"/>
        <v/>
      </c>
      <c r="AR817" s="52" t="str">
        <f t="shared" si="164"/>
        <v/>
      </c>
      <c r="AT817" s="50"/>
      <c r="AU817" s="51"/>
      <c r="AV817" s="51"/>
      <c r="AW817" s="51"/>
      <c r="AX817" s="51"/>
      <c r="AY817" s="51" t="str">
        <f t="shared" si="165"/>
        <v/>
      </c>
      <c r="AZ817" s="52" t="str">
        <f t="shared" si="166"/>
        <v/>
      </c>
      <c r="BB817" s="64"/>
      <c r="BC817" s="65"/>
      <c r="BD817" s="65"/>
      <c r="BE817" s="65"/>
      <c r="BF817" s="65"/>
      <c r="BG817" s="65" t="str">
        <f t="shared" si="167"/>
        <v/>
      </c>
      <c r="BH817" s="66" t="str">
        <f t="shared" si="168"/>
        <v/>
      </c>
    </row>
    <row r="818" spans="2:60" ht="15.5" x14ac:dyDescent="0.35">
      <c r="B818" s="67"/>
      <c r="C818" s="89"/>
      <c r="D818" s="84"/>
      <c r="E818" s="84"/>
      <c r="F818" s="84"/>
      <c r="G818" s="89"/>
      <c r="H818" s="89"/>
      <c r="I818" s="89"/>
      <c r="J818" s="95"/>
      <c r="K818" s="90"/>
      <c r="M818" s="68"/>
      <c r="N818" s="69"/>
      <c r="O818" s="69"/>
      <c r="P818" s="69"/>
      <c r="Q818" s="69"/>
      <c r="R818" s="69" t="str">
        <f t="shared" si="156"/>
        <v/>
      </c>
      <c r="S818" s="70" t="str">
        <f t="shared" si="157"/>
        <v/>
      </c>
      <c r="U818" s="68"/>
      <c r="V818" s="69"/>
      <c r="W818" s="69"/>
      <c r="X818" s="69"/>
      <c r="Y818" s="69"/>
      <c r="Z818" s="69" t="str">
        <f t="shared" si="158"/>
        <v/>
      </c>
      <c r="AA818" s="70" t="str">
        <f t="shared" si="159"/>
        <v/>
      </c>
      <c r="AC818" s="71"/>
      <c r="AD818" s="72"/>
      <c r="AE818" s="72"/>
      <c r="AF818" s="72"/>
      <c r="AG818" s="72"/>
      <c r="AH818" s="72" t="str">
        <f t="shared" si="160"/>
        <v/>
      </c>
      <c r="AI818" s="73" t="str">
        <f t="shared" si="161"/>
        <v/>
      </c>
      <c r="AK818" s="68"/>
      <c r="AL818" s="69"/>
      <c r="AM818" s="69"/>
      <c r="AN818" s="69"/>
      <c r="AO818" s="69"/>
      <c r="AP818" s="69" t="str">
        <f t="shared" si="162"/>
        <v/>
      </c>
      <c r="AQ818" s="74" t="str">
        <f t="shared" si="163"/>
        <v/>
      </c>
      <c r="AR818" s="70" t="str">
        <f t="shared" si="164"/>
        <v/>
      </c>
      <c r="AT818" s="68"/>
      <c r="AU818" s="69"/>
      <c r="AV818" s="69"/>
      <c r="AW818" s="69"/>
      <c r="AX818" s="69"/>
      <c r="AY818" s="69" t="str">
        <f t="shared" si="165"/>
        <v/>
      </c>
      <c r="AZ818" s="70" t="str">
        <f t="shared" si="166"/>
        <v/>
      </c>
      <c r="BB818" s="75"/>
      <c r="BC818" s="76"/>
      <c r="BD818" s="76"/>
      <c r="BE818" s="76"/>
      <c r="BF818" s="76"/>
      <c r="BG818" s="76" t="str">
        <f t="shared" si="167"/>
        <v/>
      </c>
      <c r="BH818" s="77" t="str">
        <f t="shared" si="168"/>
        <v/>
      </c>
    </row>
    <row r="819" spans="2:60" ht="15.5" x14ac:dyDescent="0.35">
      <c r="B819" s="46"/>
      <c r="C819" s="91"/>
      <c r="D819" s="85"/>
      <c r="E819" s="85"/>
      <c r="F819" s="85"/>
      <c r="G819" s="91"/>
      <c r="H819" s="91"/>
      <c r="I819" s="91"/>
      <c r="J819" s="96"/>
      <c r="K819" s="92"/>
      <c r="M819" s="50"/>
      <c r="N819" s="51"/>
      <c r="O819" s="51"/>
      <c r="P819" s="51"/>
      <c r="Q819" s="51"/>
      <c r="R819" s="51" t="str">
        <f t="shared" si="156"/>
        <v/>
      </c>
      <c r="S819" s="52" t="str">
        <f t="shared" si="157"/>
        <v/>
      </c>
      <c r="U819" s="50"/>
      <c r="V819" s="51"/>
      <c r="W819" s="51"/>
      <c r="X819" s="51"/>
      <c r="Y819" s="51"/>
      <c r="Z819" s="51" t="str">
        <f t="shared" si="158"/>
        <v/>
      </c>
      <c r="AA819" s="52" t="str">
        <f t="shared" si="159"/>
        <v/>
      </c>
      <c r="AC819" s="56"/>
      <c r="AD819" s="57"/>
      <c r="AE819" s="57"/>
      <c r="AF819" s="57"/>
      <c r="AG819" s="57"/>
      <c r="AH819" s="57" t="str">
        <f t="shared" si="160"/>
        <v/>
      </c>
      <c r="AI819" s="58" t="str">
        <f t="shared" si="161"/>
        <v/>
      </c>
      <c r="AK819" s="50"/>
      <c r="AL819" s="51"/>
      <c r="AM819" s="51"/>
      <c r="AN819" s="51"/>
      <c r="AO819" s="51"/>
      <c r="AP819" s="51" t="str">
        <f t="shared" si="162"/>
        <v/>
      </c>
      <c r="AQ819" s="60" t="str">
        <f t="shared" si="163"/>
        <v/>
      </c>
      <c r="AR819" s="52" t="str">
        <f t="shared" si="164"/>
        <v/>
      </c>
      <c r="AT819" s="50"/>
      <c r="AU819" s="51"/>
      <c r="AV819" s="51"/>
      <c r="AW819" s="51"/>
      <c r="AX819" s="51"/>
      <c r="AY819" s="51" t="str">
        <f t="shared" si="165"/>
        <v/>
      </c>
      <c r="AZ819" s="52" t="str">
        <f t="shared" si="166"/>
        <v/>
      </c>
      <c r="BB819" s="64"/>
      <c r="BC819" s="65"/>
      <c r="BD819" s="65"/>
      <c r="BE819" s="65"/>
      <c r="BF819" s="65"/>
      <c r="BG819" s="65" t="str">
        <f t="shared" si="167"/>
        <v/>
      </c>
      <c r="BH819" s="66" t="str">
        <f t="shared" si="168"/>
        <v/>
      </c>
    </row>
    <row r="820" spans="2:60" ht="15.5" x14ac:dyDescent="0.35">
      <c r="B820" s="67"/>
      <c r="C820" s="89"/>
      <c r="D820" s="84"/>
      <c r="E820" s="84"/>
      <c r="F820" s="84"/>
      <c r="G820" s="89"/>
      <c r="H820" s="89"/>
      <c r="I820" s="89"/>
      <c r="J820" s="95"/>
      <c r="K820" s="90"/>
      <c r="M820" s="68"/>
      <c r="N820" s="69"/>
      <c r="O820" s="69"/>
      <c r="P820" s="69"/>
      <c r="Q820" s="69"/>
      <c r="R820" s="69" t="str">
        <f t="shared" si="156"/>
        <v/>
      </c>
      <c r="S820" s="70" t="str">
        <f t="shared" si="157"/>
        <v/>
      </c>
      <c r="U820" s="68"/>
      <c r="V820" s="69"/>
      <c r="W820" s="69"/>
      <c r="X820" s="69"/>
      <c r="Y820" s="69"/>
      <c r="Z820" s="69" t="str">
        <f t="shared" si="158"/>
        <v/>
      </c>
      <c r="AA820" s="70" t="str">
        <f t="shared" si="159"/>
        <v/>
      </c>
      <c r="AC820" s="71"/>
      <c r="AD820" s="72"/>
      <c r="AE820" s="72"/>
      <c r="AF820" s="72"/>
      <c r="AG820" s="72"/>
      <c r="AH820" s="72" t="str">
        <f t="shared" si="160"/>
        <v/>
      </c>
      <c r="AI820" s="73" t="str">
        <f t="shared" si="161"/>
        <v/>
      </c>
      <c r="AK820" s="68"/>
      <c r="AL820" s="69"/>
      <c r="AM820" s="69"/>
      <c r="AN820" s="69"/>
      <c r="AO820" s="69"/>
      <c r="AP820" s="69" t="str">
        <f t="shared" si="162"/>
        <v/>
      </c>
      <c r="AQ820" s="74" t="str">
        <f t="shared" si="163"/>
        <v/>
      </c>
      <c r="AR820" s="70" t="str">
        <f t="shared" si="164"/>
        <v/>
      </c>
      <c r="AT820" s="68"/>
      <c r="AU820" s="69"/>
      <c r="AV820" s="69"/>
      <c r="AW820" s="69"/>
      <c r="AX820" s="69"/>
      <c r="AY820" s="69" t="str">
        <f t="shared" si="165"/>
        <v/>
      </c>
      <c r="AZ820" s="70" t="str">
        <f t="shared" si="166"/>
        <v/>
      </c>
      <c r="BB820" s="75"/>
      <c r="BC820" s="76"/>
      <c r="BD820" s="76"/>
      <c r="BE820" s="76"/>
      <c r="BF820" s="76"/>
      <c r="BG820" s="76" t="str">
        <f t="shared" si="167"/>
        <v/>
      </c>
      <c r="BH820" s="77" t="str">
        <f t="shared" si="168"/>
        <v/>
      </c>
    </row>
    <row r="821" spans="2:60" ht="15.5" x14ac:dyDescent="0.35">
      <c r="B821" s="46"/>
      <c r="C821" s="91"/>
      <c r="D821" s="85"/>
      <c r="E821" s="85"/>
      <c r="F821" s="85"/>
      <c r="G821" s="91"/>
      <c r="H821" s="91"/>
      <c r="I821" s="91"/>
      <c r="J821" s="96"/>
      <c r="K821" s="92"/>
      <c r="M821" s="50"/>
      <c r="N821" s="51"/>
      <c r="O821" s="51"/>
      <c r="P821" s="51"/>
      <c r="Q821" s="51"/>
      <c r="R821" s="51" t="str">
        <f t="shared" si="156"/>
        <v/>
      </c>
      <c r="S821" s="52" t="str">
        <f t="shared" si="157"/>
        <v/>
      </c>
      <c r="U821" s="50"/>
      <c r="V821" s="51"/>
      <c r="W821" s="51"/>
      <c r="X821" s="51"/>
      <c r="Y821" s="51"/>
      <c r="Z821" s="51" t="str">
        <f t="shared" si="158"/>
        <v/>
      </c>
      <c r="AA821" s="52" t="str">
        <f t="shared" si="159"/>
        <v/>
      </c>
      <c r="AC821" s="56"/>
      <c r="AD821" s="57"/>
      <c r="AE821" s="57"/>
      <c r="AF821" s="57"/>
      <c r="AG821" s="57"/>
      <c r="AH821" s="57" t="str">
        <f t="shared" si="160"/>
        <v/>
      </c>
      <c r="AI821" s="58" t="str">
        <f t="shared" si="161"/>
        <v/>
      </c>
      <c r="AK821" s="50"/>
      <c r="AL821" s="51"/>
      <c r="AM821" s="51"/>
      <c r="AN821" s="51"/>
      <c r="AO821" s="51"/>
      <c r="AP821" s="51" t="str">
        <f t="shared" si="162"/>
        <v/>
      </c>
      <c r="AQ821" s="60" t="str">
        <f t="shared" si="163"/>
        <v/>
      </c>
      <c r="AR821" s="52" t="str">
        <f t="shared" si="164"/>
        <v/>
      </c>
      <c r="AT821" s="50"/>
      <c r="AU821" s="51"/>
      <c r="AV821" s="51"/>
      <c r="AW821" s="51"/>
      <c r="AX821" s="51"/>
      <c r="AY821" s="51" t="str">
        <f t="shared" si="165"/>
        <v/>
      </c>
      <c r="AZ821" s="52" t="str">
        <f t="shared" si="166"/>
        <v/>
      </c>
      <c r="BB821" s="64"/>
      <c r="BC821" s="65"/>
      <c r="BD821" s="65"/>
      <c r="BE821" s="65"/>
      <c r="BF821" s="65"/>
      <c r="BG821" s="65" t="str">
        <f t="shared" si="167"/>
        <v/>
      </c>
      <c r="BH821" s="66" t="str">
        <f t="shared" si="168"/>
        <v/>
      </c>
    </row>
    <row r="822" spans="2:60" ht="15.5" x14ac:dyDescent="0.35">
      <c r="B822" s="67"/>
      <c r="C822" s="89"/>
      <c r="D822" s="84"/>
      <c r="E822" s="84"/>
      <c r="F822" s="84"/>
      <c r="G822" s="89"/>
      <c r="H822" s="89"/>
      <c r="I822" s="89"/>
      <c r="J822" s="95"/>
      <c r="K822" s="90"/>
      <c r="M822" s="68"/>
      <c r="N822" s="69"/>
      <c r="O822" s="69"/>
      <c r="P822" s="69"/>
      <c r="Q822" s="69"/>
      <c r="R822" s="69" t="str">
        <f t="shared" si="156"/>
        <v/>
      </c>
      <c r="S822" s="70" t="str">
        <f t="shared" si="157"/>
        <v/>
      </c>
      <c r="U822" s="68"/>
      <c r="V822" s="69"/>
      <c r="W822" s="69"/>
      <c r="X822" s="69"/>
      <c r="Y822" s="69"/>
      <c r="Z822" s="69" t="str">
        <f t="shared" si="158"/>
        <v/>
      </c>
      <c r="AA822" s="70" t="str">
        <f t="shared" si="159"/>
        <v/>
      </c>
      <c r="AC822" s="71"/>
      <c r="AD822" s="72"/>
      <c r="AE822" s="72"/>
      <c r="AF822" s="72"/>
      <c r="AG822" s="72"/>
      <c r="AH822" s="72" t="str">
        <f t="shared" si="160"/>
        <v/>
      </c>
      <c r="AI822" s="73" t="str">
        <f t="shared" si="161"/>
        <v/>
      </c>
      <c r="AK822" s="68"/>
      <c r="AL822" s="69"/>
      <c r="AM822" s="69"/>
      <c r="AN822" s="69"/>
      <c r="AO822" s="69"/>
      <c r="AP822" s="69" t="str">
        <f t="shared" si="162"/>
        <v/>
      </c>
      <c r="AQ822" s="74" t="str">
        <f t="shared" si="163"/>
        <v/>
      </c>
      <c r="AR822" s="70" t="str">
        <f t="shared" si="164"/>
        <v/>
      </c>
      <c r="AT822" s="68"/>
      <c r="AU822" s="69"/>
      <c r="AV822" s="69"/>
      <c r="AW822" s="69"/>
      <c r="AX822" s="69"/>
      <c r="AY822" s="69" t="str">
        <f t="shared" si="165"/>
        <v/>
      </c>
      <c r="AZ822" s="70" t="str">
        <f t="shared" si="166"/>
        <v/>
      </c>
      <c r="BB822" s="75"/>
      <c r="BC822" s="76"/>
      <c r="BD822" s="76"/>
      <c r="BE822" s="76"/>
      <c r="BF822" s="76"/>
      <c r="BG822" s="76" t="str">
        <f t="shared" si="167"/>
        <v/>
      </c>
      <c r="BH822" s="77" t="str">
        <f t="shared" si="168"/>
        <v/>
      </c>
    </row>
    <row r="823" spans="2:60" ht="15.5" x14ac:dyDescent="0.35">
      <c r="B823" s="46"/>
      <c r="C823" s="91"/>
      <c r="D823" s="85"/>
      <c r="E823" s="85"/>
      <c r="F823" s="85"/>
      <c r="G823" s="91"/>
      <c r="H823" s="91"/>
      <c r="I823" s="91"/>
      <c r="J823" s="96"/>
      <c r="K823" s="92"/>
      <c r="M823" s="50"/>
      <c r="N823" s="51"/>
      <c r="O823" s="51"/>
      <c r="P823" s="51"/>
      <c r="Q823" s="51"/>
      <c r="R823" s="51" t="str">
        <f t="shared" si="156"/>
        <v/>
      </c>
      <c r="S823" s="52" t="str">
        <f t="shared" si="157"/>
        <v/>
      </c>
      <c r="U823" s="50"/>
      <c r="V823" s="51"/>
      <c r="W823" s="51"/>
      <c r="X823" s="51"/>
      <c r="Y823" s="51"/>
      <c r="Z823" s="51" t="str">
        <f t="shared" si="158"/>
        <v/>
      </c>
      <c r="AA823" s="52" t="str">
        <f t="shared" si="159"/>
        <v/>
      </c>
      <c r="AC823" s="56"/>
      <c r="AD823" s="57"/>
      <c r="AE823" s="57"/>
      <c r="AF823" s="57"/>
      <c r="AG823" s="57"/>
      <c r="AH823" s="57" t="str">
        <f t="shared" si="160"/>
        <v/>
      </c>
      <c r="AI823" s="58" t="str">
        <f t="shared" si="161"/>
        <v/>
      </c>
      <c r="AK823" s="50"/>
      <c r="AL823" s="51"/>
      <c r="AM823" s="51"/>
      <c r="AN823" s="51"/>
      <c r="AO823" s="51"/>
      <c r="AP823" s="51" t="str">
        <f t="shared" si="162"/>
        <v/>
      </c>
      <c r="AQ823" s="60" t="str">
        <f t="shared" si="163"/>
        <v/>
      </c>
      <c r="AR823" s="52" t="str">
        <f t="shared" si="164"/>
        <v/>
      </c>
      <c r="AT823" s="50"/>
      <c r="AU823" s="51"/>
      <c r="AV823" s="51"/>
      <c r="AW823" s="51"/>
      <c r="AX823" s="51"/>
      <c r="AY823" s="51" t="str">
        <f t="shared" si="165"/>
        <v/>
      </c>
      <c r="AZ823" s="52" t="str">
        <f t="shared" si="166"/>
        <v/>
      </c>
      <c r="BB823" s="64"/>
      <c r="BC823" s="65"/>
      <c r="BD823" s="65"/>
      <c r="BE823" s="65"/>
      <c r="BF823" s="65"/>
      <c r="BG823" s="65" t="str">
        <f t="shared" si="167"/>
        <v/>
      </c>
      <c r="BH823" s="66" t="str">
        <f t="shared" si="168"/>
        <v/>
      </c>
    </row>
    <row r="824" spans="2:60" ht="15.5" x14ac:dyDescent="0.35">
      <c r="B824" s="67"/>
      <c r="C824" s="89"/>
      <c r="D824" s="84"/>
      <c r="E824" s="84"/>
      <c r="F824" s="84"/>
      <c r="G824" s="89"/>
      <c r="H824" s="89"/>
      <c r="I824" s="89"/>
      <c r="J824" s="95"/>
      <c r="K824" s="90"/>
      <c r="M824" s="68"/>
      <c r="N824" s="69"/>
      <c r="O824" s="69"/>
      <c r="P824" s="69"/>
      <c r="Q824" s="69"/>
      <c r="R824" s="69" t="str">
        <f t="shared" si="156"/>
        <v/>
      </c>
      <c r="S824" s="70" t="str">
        <f t="shared" si="157"/>
        <v/>
      </c>
      <c r="U824" s="68"/>
      <c r="V824" s="69"/>
      <c r="W824" s="69"/>
      <c r="X824" s="69"/>
      <c r="Y824" s="69"/>
      <c r="Z824" s="69" t="str">
        <f t="shared" si="158"/>
        <v/>
      </c>
      <c r="AA824" s="70" t="str">
        <f t="shared" si="159"/>
        <v/>
      </c>
      <c r="AC824" s="71"/>
      <c r="AD824" s="72"/>
      <c r="AE824" s="72"/>
      <c r="AF824" s="72"/>
      <c r="AG824" s="72"/>
      <c r="AH824" s="72" t="str">
        <f t="shared" si="160"/>
        <v/>
      </c>
      <c r="AI824" s="73" t="str">
        <f t="shared" si="161"/>
        <v/>
      </c>
      <c r="AK824" s="68"/>
      <c r="AL824" s="69"/>
      <c r="AM824" s="69"/>
      <c r="AN824" s="69"/>
      <c r="AO824" s="69"/>
      <c r="AP824" s="69" t="str">
        <f t="shared" si="162"/>
        <v/>
      </c>
      <c r="AQ824" s="74" t="str">
        <f t="shared" si="163"/>
        <v/>
      </c>
      <c r="AR824" s="70" t="str">
        <f t="shared" si="164"/>
        <v/>
      </c>
      <c r="AT824" s="68"/>
      <c r="AU824" s="69"/>
      <c r="AV824" s="69"/>
      <c r="AW824" s="69"/>
      <c r="AX824" s="69"/>
      <c r="AY824" s="69" t="str">
        <f t="shared" si="165"/>
        <v/>
      </c>
      <c r="AZ824" s="70" t="str">
        <f t="shared" si="166"/>
        <v/>
      </c>
      <c r="BB824" s="75"/>
      <c r="BC824" s="76"/>
      <c r="BD824" s="76"/>
      <c r="BE824" s="76"/>
      <c r="BF824" s="76"/>
      <c r="BG824" s="76" t="str">
        <f t="shared" si="167"/>
        <v/>
      </c>
      <c r="BH824" s="77" t="str">
        <f t="shared" si="168"/>
        <v/>
      </c>
    </row>
    <row r="825" spans="2:60" ht="15.5" x14ac:dyDescent="0.35">
      <c r="B825" s="46"/>
      <c r="C825" s="91"/>
      <c r="D825" s="85"/>
      <c r="E825" s="85"/>
      <c r="F825" s="85"/>
      <c r="G825" s="91"/>
      <c r="H825" s="91"/>
      <c r="I825" s="91"/>
      <c r="J825" s="96"/>
      <c r="K825" s="92"/>
      <c r="M825" s="50"/>
      <c r="N825" s="51"/>
      <c r="O825" s="51"/>
      <c r="P825" s="51"/>
      <c r="Q825" s="51"/>
      <c r="R825" s="51" t="str">
        <f t="shared" si="156"/>
        <v/>
      </c>
      <c r="S825" s="52" t="str">
        <f t="shared" si="157"/>
        <v/>
      </c>
      <c r="U825" s="50"/>
      <c r="V825" s="51"/>
      <c r="W825" s="51"/>
      <c r="X825" s="51"/>
      <c r="Y825" s="51"/>
      <c r="Z825" s="51" t="str">
        <f t="shared" si="158"/>
        <v/>
      </c>
      <c r="AA825" s="52" t="str">
        <f t="shared" si="159"/>
        <v/>
      </c>
      <c r="AC825" s="56"/>
      <c r="AD825" s="57"/>
      <c r="AE825" s="57"/>
      <c r="AF825" s="57"/>
      <c r="AG825" s="57"/>
      <c r="AH825" s="57" t="str">
        <f t="shared" si="160"/>
        <v/>
      </c>
      <c r="AI825" s="58" t="str">
        <f t="shared" si="161"/>
        <v/>
      </c>
      <c r="AK825" s="50"/>
      <c r="AL825" s="51"/>
      <c r="AM825" s="51"/>
      <c r="AN825" s="51"/>
      <c r="AO825" s="51"/>
      <c r="AP825" s="51" t="str">
        <f t="shared" si="162"/>
        <v/>
      </c>
      <c r="AQ825" s="60" t="str">
        <f t="shared" si="163"/>
        <v/>
      </c>
      <c r="AR825" s="52" t="str">
        <f t="shared" si="164"/>
        <v/>
      </c>
      <c r="AT825" s="50"/>
      <c r="AU825" s="51"/>
      <c r="AV825" s="51"/>
      <c r="AW825" s="51"/>
      <c r="AX825" s="51"/>
      <c r="AY825" s="51" t="str">
        <f t="shared" si="165"/>
        <v/>
      </c>
      <c r="AZ825" s="52" t="str">
        <f t="shared" si="166"/>
        <v/>
      </c>
      <c r="BB825" s="64"/>
      <c r="BC825" s="65"/>
      <c r="BD825" s="65"/>
      <c r="BE825" s="65"/>
      <c r="BF825" s="65"/>
      <c r="BG825" s="65" t="str">
        <f t="shared" si="167"/>
        <v/>
      </c>
      <c r="BH825" s="66" t="str">
        <f t="shared" si="168"/>
        <v/>
      </c>
    </row>
    <row r="826" spans="2:60" ht="15.5" x14ac:dyDescent="0.35">
      <c r="B826" s="67"/>
      <c r="C826" s="89"/>
      <c r="D826" s="84"/>
      <c r="E826" s="84"/>
      <c r="F826" s="84"/>
      <c r="G826" s="89"/>
      <c r="H826" s="89"/>
      <c r="I826" s="89"/>
      <c r="J826" s="95"/>
      <c r="K826" s="90"/>
      <c r="M826" s="68"/>
      <c r="N826" s="69"/>
      <c r="O826" s="69"/>
      <c r="P826" s="69"/>
      <c r="Q826" s="69"/>
      <c r="R826" s="69" t="str">
        <f t="shared" si="156"/>
        <v/>
      </c>
      <c r="S826" s="70" t="str">
        <f t="shared" si="157"/>
        <v/>
      </c>
      <c r="U826" s="68"/>
      <c r="V826" s="69"/>
      <c r="W826" s="69"/>
      <c r="X826" s="69"/>
      <c r="Y826" s="69"/>
      <c r="Z826" s="69" t="str">
        <f t="shared" si="158"/>
        <v/>
      </c>
      <c r="AA826" s="70" t="str">
        <f t="shared" si="159"/>
        <v/>
      </c>
      <c r="AC826" s="71"/>
      <c r="AD826" s="72"/>
      <c r="AE826" s="72"/>
      <c r="AF826" s="72"/>
      <c r="AG826" s="72"/>
      <c r="AH826" s="72" t="str">
        <f t="shared" si="160"/>
        <v/>
      </c>
      <c r="AI826" s="73" t="str">
        <f t="shared" si="161"/>
        <v/>
      </c>
      <c r="AK826" s="68"/>
      <c r="AL826" s="69"/>
      <c r="AM826" s="69"/>
      <c r="AN826" s="69"/>
      <c r="AO826" s="69"/>
      <c r="AP826" s="69" t="str">
        <f t="shared" si="162"/>
        <v/>
      </c>
      <c r="AQ826" s="74" t="str">
        <f t="shared" si="163"/>
        <v/>
      </c>
      <c r="AR826" s="70" t="str">
        <f t="shared" si="164"/>
        <v/>
      </c>
      <c r="AT826" s="68"/>
      <c r="AU826" s="69"/>
      <c r="AV826" s="69"/>
      <c r="AW826" s="69"/>
      <c r="AX826" s="69"/>
      <c r="AY826" s="69" t="str">
        <f t="shared" si="165"/>
        <v/>
      </c>
      <c r="AZ826" s="70" t="str">
        <f t="shared" si="166"/>
        <v/>
      </c>
      <c r="BB826" s="75"/>
      <c r="BC826" s="76"/>
      <c r="BD826" s="76"/>
      <c r="BE826" s="76"/>
      <c r="BF826" s="76"/>
      <c r="BG826" s="76" t="str">
        <f t="shared" si="167"/>
        <v/>
      </c>
      <c r="BH826" s="77" t="str">
        <f t="shared" si="168"/>
        <v/>
      </c>
    </row>
    <row r="827" spans="2:60" ht="15.5" x14ac:dyDescent="0.35">
      <c r="B827" s="46"/>
      <c r="C827" s="91"/>
      <c r="D827" s="85"/>
      <c r="E827" s="85"/>
      <c r="F827" s="85"/>
      <c r="G827" s="91"/>
      <c r="H827" s="91"/>
      <c r="I827" s="91"/>
      <c r="J827" s="96"/>
      <c r="K827" s="92"/>
      <c r="M827" s="50"/>
      <c r="N827" s="51"/>
      <c r="O827" s="51"/>
      <c r="P827" s="51"/>
      <c r="Q827" s="51"/>
      <c r="R827" s="51" t="str">
        <f t="shared" si="156"/>
        <v/>
      </c>
      <c r="S827" s="52" t="str">
        <f t="shared" si="157"/>
        <v/>
      </c>
      <c r="U827" s="50"/>
      <c r="V827" s="51"/>
      <c r="W827" s="51"/>
      <c r="X827" s="51"/>
      <c r="Y827" s="51"/>
      <c r="Z827" s="51" t="str">
        <f t="shared" si="158"/>
        <v/>
      </c>
      <c r="AA827" s="52" t="str">
        <f t="shared" si="159"/>
        <v/>
      </c>
      <c r="AC827" s="56"/>
      <c r="AD827" s="57"/>
      <c r="AE827" s="57"/>
      <c r="AF827" s="57"/>
      <c r="AG827" s="57"/>
      <c r="AH827" s="57" t="str">
        <f t="shared" si="160"/>
        <v/>
      </c>
      <c r="AI827" s="58" t="str">
        <f t="shared" si="161"/>
        <v/>
      </c>
      <c r="AK827" s="50"/>
      <c r="AL827" s="51"/>
      <c r="AM827" s="51"/>
      <c r="AN827" s="51"/>
      <c r="AO827" s="51"/>
      <c r="AP827" s="51" t="str">
        <f t="shared" si="162"/>
        <v/>
      </c>
      <c r="AQ827" s="60" t="str">
        <f t="shared" si="163"/>
        <v/>
      </c>
      <c r="AR827" s="52" t="str">
        <f t="shared" si="164"/>
        <v/>
      </c>
      <c r="AT827" s="50"/>
      <c r="AU827" s="51"/>
      <c r="AV827" s="51"/>
      <c r="AW827" s="51"/>
      <c r="AX827" s="51"/>
      <c r="AY827" s="51" t="str">
        <f t="shared" si="165"/>
        <v/>
      </c>
      <c r="AZ827" s="52" t="str">
        <f t="shared" si="166"/>
        <v/>
      </c>
      <c r="BB827" s="64"/>
      <c r="BC827" s="65"/>
      <c r="BD827" s="65"/>
      <c r="BE827" s="65"/>
      <c r="BF827" s="65"/>
      <c r="BG827" s="65" t="str">
        <f t="shared" si="167"/>
        <v/>
      </c>
      <c r="BH827" s="66" t="str">
        <f t="shared" si="168"/>
        <v/>
      </c>
    </row>
    <row r="828" spans="2:60" ht="15.5" x14ac:dyDescent="0.35">
      <c r="B828" s="67"/>
      <c r="C828" s="89"/>
      <c r="D828" s="84"/>
      <c r="E828" s="84"/>
      <c r="F828" s="84"/>
      <c r="G828" s="89"/>
      <c r="H828" s="89"/>
      <c r="I828" s="89"/>
      <c r="J828" s="95"/>
      <c r="K828" s="90"/>
      <c r="M828" s="68"/>
      <c r="N828" s="69"/>
      <c r="O828" s="69"/>
      <c r="P828" s="69"/>
      <c r="Q828" s="69"/>
      <c r="R828" s="69" t="str">
        <f t="shared" si="156"/>
        <v/>
      </c>
      <c r="S828" s="70" t="str">
        <f t="shared" si="157"/>
        <v/>
      </c>
      <c r="U828" s="68"/>
      <c r="V828" s="69"/>
      <c r="W828" s="69"/>
      <c r="X828" s="69"/>
      <c r="Y828" s="69"/>
      <c r="Z828" s="69" t="str">
        <f t="shared" si="158"/>
        <v/>
      </c>
      <c r="AA828" s="70" t="str">
        <f t="shared" si="159"/>
        <v/>
      </c>
      <c r="AC828" s="71"/>
      <c r="AD828" s="72"/>
      <c r="AE828" s="72"/>
      <c r="AF828" s="72"/>
      <c r="AG828" s="72"/>
      <c r="AH828" s="72" t="str">
        <f t="shared" si="160"/>
        <v/>
      </c>
      <c r="AI828" s="73" t="str">
        <f t="shared" si="161"/>
        <v/>
      </c>
      <c r="AK828" s="68"/>
      <c r="AL828" s="69"/>
      <c r="AM828" s="69"/>
      <c r="AN828" s="69"/>
      <c r="AO828" s="69"/>
      <c r="AP828" s="69" t="str">
        <f t="shared" si="162"/>
        <v/>
      </c>
      <c r="AQ828" s="74" t="str">
        <f t="shared" si="163"/>
        <v/>
      </c>
      <c r="AR828" s="70" t="str">
        <f t="shared" si="164"/>
        <v/>
      </c>
      <c r="AT828" s="68"/>
      <c r="AU828" s="69"/>
      <c r="AV828" s="69"/>
      <c r="AW828" s="69"/>
      <c r="AX828" s="69"/>
      <c r="AY828" s="69" t="str">
        <f t="shared" si="165"/>
        <v/>
      </c>
      <c r="AZ828" s="70" t="str">
        <f t="shared" si="166"/>
        <v/>
      </c>
      <c r="BB828" s="75"/>
      <c r="BC828" s="76"/>
      <c r="BD828" s="76"/>
      <c r="BE828" s="76"/>
      <c r="BF828" s="76"/>
      <c r="BG828" s="76" t="str">
        <f t="shared" si="167"/>
        <v/>
      </c>
      <c r="BH828" s="77" t="str">
        <f t="shared" si="168"/>
        <v/>
      </c>
    </row>
    <row r="829" spans="2:60" ht="15.5" x14ac:dyDescent="0.35">
      <c r="B829" s="46"/>
      <c r="C829" s="91"/>
      <c r="D829" s="85"/>
      <c r="E829" s="85"/>
      <c r="F829" s="85"/>
      <c r="G829" s="91"/>
      <c r="H829" s="91"/>
      <c r="I829" s="91"/>
      <c r="J829" s="96"/>
      <c r="K829" s="92"/>
      <c r="M829" s="50"/>
      <c r="N829" s="51"/>
      <c r="O829" s="51"/>
      <c r="P829" s="51"/>
      <c r="Q829" s="51"/>
      <c r="R829" s="51" t="str">
        <f t="shared" si="156"/>
        <v/>
      </c>
      <c r="S829" s="52" t="str">
        <f t="shared" si="157"/>
        <v/>
      </c>
      <c r="U829" s="50"/>
      <c r="V829" s="51"/>
      <c r="W829" s="51"/>
      <c r="X829" s="51"/>
      <c r="Y829" s="51"/>
      <c r="Z829" s="51" t="str">
        <f t="shared" si="158"/>
        <v/>
      </c>
      <c r="AA829" s="52" t="str">
        <f t="shared" si="159"/>
        <v/>
      </c>
      <c r="AC829" s="56"/>
      <c r="AD829" s="57"/>
      <c r="AE829" s="57"/>
      <c r="AF829" s="57"/>
      <c r="AG829" s="57"/>
      <c r="AH829" s="57" t="str">
        <f t="shared" si="160"/>
        <v/>
      </c>
      <c r="AI829" s="58" t="str">
        <f t="shared" si="161"/>
        <v/>
      </c>
      <c r="AK829" s="50"/>
      <c r="AL829" s="51"/>
      <c r="AM829" s="51"/>
      <c r="AN829" s="51"/>
      <c r="AO829" s="51"/>
      <c r="AP829" s="51" t="str">
        <f t="shared" si="162"/>
        <v/>
      </c>
      <c r="AQ829" s="60" t="str">
        <f t="shared" si="163"/>
        <v/>
      </c>
      <c r="AR829" s="52" t="str">
        <f t="shared" si="164"/>
        <v/>
      </c>
      <c r="AT829" s="50"/>
      <c r="AU829" s="51"/>
      <c r="AV829" s="51"/>
      <c r="AW829" s="51"/>
      <c r="AX829" s="51"/>
      <c r="AY829" s="51" t="str">
        <f t="shared" si="165"/>
        <v/>
      </c>
      <c r="AZ829" s="52" t="str">
        <f t="shared" si="166"/>
        <v/>
      </c>
      <c r="BB829" s="64"/>
      <c r="BC829" s="65"/>
      <c r="BD829" s="65"/>
      <c r="BE829" s="65"/>
      <c r="BF829" s="65"/>
      <c r="BG829" s="65" t="str">
        <f t="shared" si="167"/>
        <v/>
      </c>
      <c r="BH829" s="66" t="str">
        <f t="shared" si="168"/>
        <v/>
      </c>
    </row>
    <row r="830" spans="2:60" ht="15.5" x14ac:dyDescent="0.35">
      <c r="B830" s="67"/>
      <c r="C830" s="89"/>
      <c r="D830" s="84"/>
      <c r="E830" s="84"/>
      <c r="F830" s="84"/>
      <c r="G830" s="89"/>
      <c r="H830" s="89"/>
      <c r="I830" s="89"/>
      <c r="J830" s="95"/>
      <c r="K830" s="90"/>
      <c r="M830" s="68"/>
      <c r="N830" s="69"/>
      <c r="O830" s="69"/>
      <c r="P830" s="69"/>
      <c r="Q830" s="69"/>
      <c r="R830" s="69" t="str">
        <f t="shared" si="156"/>
        <v/>
      </c>
      <c r="S830" s="70" t="str">
        <f t="shared" si="157"/>
        <v/>
      </c>
      <c r="U830" s="68"/>
      <c r="V830" s="69"/>
      <c r="W830" s="69"/>
      <c r="X830" s="69"/>
      <c r="Y830" s="69"/>
      <c r="Z830" s="69" t="str">
        <f t="shared" si="158"/>
        <v/>
      </c>
      <c r="AA830" s="70" t="str">
        <f t="shared" si="159"/>
        <v/>
      </c>
      <c r="AC830" s="71"/>
      <c r="AD830" s="72"/>
      <c r="AE830" s="72"/>
      <c r="AF830" s="72"/>
      <c r="AG830" s="72"/>
      <c r="AH830" s="72" t="str">
        <f t="shared" si="160"/>
        <v/>
      </c>
      <c r="AI830" s="73" t="str">
        <f t="shared" si="161"/>
        <v/>
      </c>
      <c r="AK830" s="68"/>
      <c r="AL830" s="69"/>
      <c r="AM830" s="69"/>
      <c r="AN830" s="69"/>
      <c r="AO830" s="69"/>
      <c r="AP830" s="69" t="str">
        <f t="shared" si="162"/>
        <v/>
      </c>
      <c r="AQ830" s="74" t="str">
        <f t="shared" si="163"/>
        <v/>
      </c>
      <c r="AR830" s="70" t="str">
        <f t="shared" si="164"/>
        <v/>
      </c>
      <c r="AT830" s="68"/>
      <c r="AU830" s="69"/>
      <c r="AV830" s="69"/>
      <c r="AW830" s="69"/>
      <c r="AX830" s="69"/>
      <c r="AY830" s="69" t="str">
        <f t="shared" si="165"/>
        <v/>
      </c>
      <c r="AZ830" s="70" t="str">
        <f t="shared" si="166"/>
        <v/>
      </c>
      <c r="BB830" s="75"/>
      <c r="BC830" s="76"/>
      <c r="BD830" s="76"/>
      <c r="BE830" s="76"/>
      <c r="BF830" s="76"/>
      <c r="BG830" s="76" t="str">
        <f t="shared" si="167"/>
        <v/>
      </c>
      <c r="BH830" s="77" t="str">
        <f t="shared" si="168"/>
        <v/>
      </c>
    </row>
    <row r="831" spans="2:60" ht="15.5" x14ac:dyDescent="0.35">
      <c r="B831" s="46"/>
      <c r="C831" s="91"/>
      <c r="D831" s="85"/>
      <c r="E831" s="85"/>
      <c r="F831" s="85"/>
      <c r="G831" s="91"/>
      <c r="H831" s="91"/>
      <c r="I831" s="91"/>
      <c r="J831" s="96"/>
      <c r="K831" s="92"/>
      <c r="M831" s="50"/>
      <c r="N831" s="51"/>
      <c r="O831" s="51"/>
      <c r="P831" s="51"/>
      <c r="Q831" s="51"/>
      <c r="R831" s="51" t="str">
        <f t="shared" si="156"/>
        <v/>
      </c>
      <c r="S831" s="52" t="str">
        <f t="shared" si="157"/>
        <v/>
      </c>
      <c r="U831" s="50"/>
      <c r="V831" s="51"/>
      <c r="W831" s="51"/>
      <c r="X831" s="51"/>
      <c r="Y831" s="51"/>
      <c r="Z831" s="51" t="str">
        <f t="shared" si="158"/>
        <v/>
      </c>
      <c r="AA831" s="52" t="str">
        <f t="shared" si="159"/>
        <v/>
      </c>
      <c r="AC831" s="56"/>
      <c r="AD831" s="57"/>
      <c r="AE831" s="57"/>
      <c r="AF831" s="57"/>
      <c r="AG831" s="57"/>
      <c r="AH831" s="57" t="str">
        <f t="shared" si="160"/>
        <v/>
      </c>
      <c r="AI831" s="58" t="str">
        <f t="shared" si="161"/>
        <v/>
      </c>
      <c r="AK831" s="50"/>
      <c r="AL831" s="51"/>
      <c r="AM831" s="51"/>
      <c r="AN831" s="51"/>
      <c r="AO831" s="51"/>
      <c r="AP831" s="51" t="str">
        <f t="shared" si="162"/>
        <v/>
      </c>
      <c r="AQ831" s="60" t="str">
        <f t="shared" si="163"/>
        <v/>
      </c>
      <c r="AR831" s="52" t="str">
        <f t="shared" si="164"/>
        <v/>
      </c>
      <c r="AT831" s="50"/>
      <c r="AU831" s="51"/>
      <c r="AV831" s="51"/>
      <c r="AW831" s="51"/>
      <c r="AX831" s="51"/>
      <c r="AY831" s="51" t="str">
        <f t="shared" si="165"/>
        <v/>
      </c>
      <c r="AZ831" s="52" t="str">
        <f t="shared" si="166"/>
        <v/>
      </c>
      <c r="BB831" s="64"/>
      <c r="BC831" s="65"/>
      <c r="BD831" s="65"/>
      <c r="BE831" s="65"/>
      <c r="BF831" s="65"/>
      <c r="BG831" s="65" t="str">
        <f t="shared" si="167"/>
        <v/>
      </c>
      <c r="BH831" s="66" t="str">
        <f t="shared" si="168"/>
        <v/>
      </c>
    </row>
    <row r="832" spans="2:60" ht="15.5" x14ac:dyDescent="0.35">
      <c r="B832" s="67"/>
      <c r="C832" s="89"/>
      <c r="D832" s="84"/>
      <c r="E832" s="84"/>
      <c r="F832" s="84"/>
      <c r="G832" s="89"/>
      <c r="H832" s="89"/>
      <c r="I832" s="89"/>
      <c r="J832" s="95"/>
      <c r="K832" s="90"/>
      <c r="M832" s="68"/>
      <c r="N832" s="69"/>
      <c r="O832" s="69"/>
      <c r="P832" s="69"/>
      <c r="Q832" s="69"/>
      <c r="R832" s="69" t="str">
        <f t="shared" si="156"/>
        <v/>
      </c>
      <c r="S832" s="70" t="str">
        <f t="shared" si="157"/>
        <v/>
      </c>
      <c r="U832" s="68"/>
      <c r="V832" s="69"/>
      <c r="W832" s="69"/>
      <c r="X832" s="69"/>
      <c r="Y832" s="69"/>
      <c r="Z832" s="69" t="str">
        <f t="shared" si="158"/>
        <v/>
      </c>
      <c r="AA832" s="70" t="str">
        <f t="shared" si="159"/>
        <v/>
      </c>
      <c r="AC832" s="71"/>
      <c r="AD832" s="72"/>
      <c r="AE832" s="72"/>
      <c r="AF832" s="72"/>
      <c r="AG832" s="72"/>
      <c r="AH832" s="72" t="str">
        <f t="shared" si="160"/>
        <v/>
      </c>
      <c r="AI832" s="73" t="str">
        <f t="shared" si="161"/>
        <v/>
      </c>
      <c r="AK832" s="68"/>
      <c r="AL832" s="69"/>
      <c r="AM832" s="69"/>
      <c r="AN832" s="69"/>
      <c r="AO832" s="69"/>
      <c r="AP832" s="69" t="str">
        <f t="shared" si="162"/>
        <v/>
      </c>
      <c r="AQ832" s="74" t="str">
        <f t="shared" si="163"/>
        <v/>
      </c>
      <c r="AR832" s="70" t="str">
        <f t="shared" si="164"/>
        <v/>
      </c>
      <c r="AT832" s="68"/>
      <c r="AU832" s="69"/>
      <c r="AV832" s="69"/>
      <c r="AW832" s="69"/>
      <c r="AX832" s="69"/>
      <c r="AY832" s="69" t="str">
        <f t="shared" si="165"/>
        <v/>
      </c>
      <c r="AZ832" s="70" t="str">
        <f t="shared" si="166"/>
        <v/>
      </c>
      <c r="BB832" s="75"/>
      <c r="BC832" s="76"/>
      <c r="BD832" s="76"/>
      <c r="BE832" s="76"/>
      <c r="BF832" s="76"/>
      <c r="BG832" s="76" t="str">
        <f t="shared" si="167"/>
        <v/>
      </c>
      <c r="BH832" s="77" t="str">
        <f t="shared" si="168"/>
        <v/>
      </c>
    </row>
    <row r="833" spans="2:60" ht="15.5" x14ac:dyDescent="0.35">
      <c r="B833" s="46"/>
      <c r="C833" s="91"/>
      <c r="D833" s="85"/>
      <c r="E833" s="85"/>
      <c r="F833" s="85"/>
      <c r="G833" s="91"/>
      <c r="H833" s="91"/>
      <c r="I833" s="91"/>
      <c r="J833" s="96"/>
      <c r="K833" s="92"/>
      <c r="M833" s="50"/>
      <c r="N833" s="51"/>
      <c r="O833" s="51"/>
      <c r="P833" s="51"/>
      <c r="Q833" s="51"/>
      <c r="R833" s="51" t="str">
        <f t="shared" si="156"/>
        <v/>
      </c>
      <c r="S833" s="52" t="str">
        <f t="shared" si="157"/>
        <v/>
      </c>
      <c r="U833" s="50"/>
      <c r="V833" s="51"/>
      <c r="W833" s="51"/>
      <c r="X833" s="51"/>
      <c r="Y833" s="51"/>
      <c r="Z833" s="51" t="str">
        <f t="shared" si="158"/>
        <v/>
      </c>
      <c r="AA833" s="52" t="str">
        <f t="shared" si="159"/>
        <v/>
      </c>
      <c r="AC833" s="56"/>
      <c r="AD833" s="57"/>
      <c r="AE833" s="57"/>
      <c r="AF833" s="57"/>
      <c r="AG833" s="57"/>
      <c r="AH833" s="57" t="str">
        <f t="shared" si="160"/>
        <v/>
      </c>
      <c r="AI833" s="58" t="str">
        <f t="shared" si="161"/>
        <v/>
      </c>
      <c r="AK833" s="50"/>
      <c r="AL833" s="51"/>
      <c r="AM833" s="51"/>
      <c r="AN833" s="51"/>
      <c r="AO833" s="51"/>
      <c r="AP833" s="51" t="str">
        <f t="shared" si="162"/>
        <v/>
      </c>
      <c r="AQ833" s="60" t="str">
        <f t="shared" si="163"/>
        <v/>
      </c>
      <c r="AR833" s="52" t="str">
        <f t="shared" si="164"/>
        <v/>
      </c>
      <c r="AT833" s="50"/>
      <c r="AU833" s="51"/>
      <c r="AV833" s="51"/>
      <c r="AW833" s="51"/>
      <c r="AX833" s="51"/>
      <c r="AY833" s="51" t="str">
        <f t="shared" si="165"/>
        <v/>
      </c>
      <c r="AZ833" s="52" t="str">
        <f t="shared" si="166"/>
        <v/>
      </c>
      <c r="BB833" s="64"/>
      <c r="BC833" s="65"/>
      <c r="BD833" s="65"/>
      <c r="BE833" s="65"/>
      <c r="BF833" s="65"/>
      <c r="BG833" s="65" t="str">
        <f t="shared" si="167"/>
        <v/>
      </c>
      <c r="BH833" s="66" t="str">
        <f t="shared" si="168"/>
        <v/>
      </c>
    </row>
    <row r="834" spans="2:60" ht="15.5" x14ac:dyDescent="0.35">
      <c r="B834" s="67"/>
      <c r="C834" s="89"/>
      <c r="D834" s="84"/>
      <c r="E834" s="84"/>
      <c r="F834" s="84"/>
      <c r="G834" s="89"/>
      <c r="H834" s="89"/>
      <c r="I834" s="89"/>
      <c r="J834" s="95"/>
      <c r="K834" s="90"/>
      <c r="M834" s="68"/>
      <c r="N834" s="69"/>
      <c r="O834" s="69"/>
      <c r="P834" s="69"/>
      <c r="Q834" s="69"/>
      <c r="R834" s="69" t="str">
        <f t="shared" si="156"/>
        <v/>
      </c>
      <c r="S834" s="70" t="str">
        <f t="shared" si="157"/>
        <v/>
      </c>
      <c r="U834" s="68"/>
      <c r="V834" s="69"/>
      <c r="W834" s="69"/>
      <c r="X834" s="69"/>
      <c r="Y834" s="69"/>
      <c r="Z834" s="69" t="str">
        <f t="shared" si="158"/>
        <v/>
      </c>
      <c r="AA834" s="70" t="str">
        <f t="shared" si="159"/>
        <v/>
      </c>
      <c r="AC834" s="71"/>
      <c r="AD834" s="72"/>
      <c r="AE834" s="72"/>
      <c r="AF834" s="72"/>
      <c r="AG834" s="72"/>
      <c r="AH834" s="72" t="str">
        <f t="shared" si="160"/>
        <v/>
      </c>
      <c r="AI834" s="73" t="str">
        <f t="shared" si="161"/>
        <v/>
      </c>
      <c r="AK834" s="68"/>
      <c r="AL834" s="69"/>
      <c r="AM834" s="69"/>
      <c r="AN834" s="69"/>
      <c r="AO834" s="69"/>
      <c r="AP834" s="69" t="str">
        <f t="shared" si="162"/>
        <v/>
      </c>
      <c r="AQ834" s="74" t="str">
        <f t="shared" si="163"/>
        <v/>
      </c>
      <c r="AR834" s="70" t="str">
        <f t="shared" si="164"/>
        <v/>
      </c>
      <c r="AT834" s="68"/>
      <c r="AU834" s="69"/>
      <c r="AV834" s="69"/>
      <c r="AW834" s="69"/>
      <c r="AX834" s="69"/>
      <c r="AY834" s="69" t="str">
        <f t="shared" si="165"/>
        <v/>
      </c>
      <c r="AZ834" s="70" t="str">
        <f t="shared" si="166"/>
        <v/>
      </c>
      <c r="BB834" s="75"/>
      <c r="BC834" s="76"/>
      <c r="BD834" s="76"/>
      <c r="BE834" s="76"/>
      <c r="BF834" s="76"/>
      <c r="BG834" s="76" t="str">
        <f t="shared" si="167"/>
        <v/>
      </c>
      <c r="BH834" s="77" t="str">
        <f t="shared" si="168"/>
        <v/>
      </c>
    </row>
    <row r="835" spans="2:60" ht="15.5" x14ac:dyDescent="0.35">
      <c r="B835" s="46"/>
      <c r="C835" s="91"/>
      <c r="D835" s="85"/>
      <c r="E835" s="85"/>
      <c r="F835" s="85"/>
      <c r="G835" s="91"/>
      <c r="H835" s="91"/>
      <c r="I835" s="91"/>
      <c r="J835" s="96"/>
      <c r="K835" s="92"/>
      <c r="M835" s="50"/>
      <c r="N835" s="51"/>
      <c r="O835" s="51"/>
      <c r="P835" s="51"/>
      <c r="Q835" s="51"/>
      <c r="R835" s="51" t="str">
        <f t="shared" si="156"/>
        <v/>
      </c>
      <c r="S835" s="52" t="str">
        <f t="shared" si="157"/>
        <v/>
      </c>
      <c r="U835" s="50"/>
      <c r="V835" s="51"/>
      <c r="W835" s="51"/>
      <c r="X835" s="51"/>
      <c r="Y835" s="51"/>
      <c r="Z835" s="51" t="str">
        <f t="shared" si="158"/>
        <v/>
      </c>
      <c r="AA835" s="52" t="str">
        <f t="shared" si="159"/>
        <v/>
      </c>
      <c r="AC835" s="56"/>
      <c r="AD835" s="57"/>
      <c r="AE835" s="57"/>
      <c r="AF835" s="57"/>
      <c r="AG835" s="57"/>
      <c r="AH835" s="57" t="str">
        <f t="shared" si="160"/>
        <v/>
      </c>
      <c r="AI835" s="58" t="str">
        <f t="shared" si="161"/>
        <v/>
      </c>
      <c r="AK835" s="50"/>
      <c r="AL835" s="51"/>
      <c r="AM835" s="51"/>
      <c r="AN835" s="51"/>
      <c r="AO835" s="51"/>
      <c r="AP835" s="51" t="str">
        <f t="shared" si="162"/>
        <v/>
      </c>
      <c r="AQ835" s="60" t="str">
        <f t="shared" si="163"/>
        <v/>
      </c>
      <c r="AR835" s="52" t="str">
        <f t="shared" si="164"/>
        <v/>
      </c>
      <c r="AT835" s="50"/>
      <c r="AU835" s="51"/>
      <c r="AV835" s="51"/>
      <c r="AW835" s="51"/>
      <c r="AX835" s="51"/>
      <c r="AY835" s="51" t="str">
        <f t="shared" si="165"/>
        <v/>
      </c>
      <c r="AZ835" s="52" t="str">
        <f t="shared" si="166"/>
        <v/>
      </c>
      <c r="BB835" s="64"/>
      <c r="BC835" s="65"/>
      <c r="BD835" s="65"/>
      <c r="BE835" s="65"/>
      <c r="BF835" s="65"/>
      <c r="BG835" s="65" t="str">
        <f t="shared" si="167"/>
        <v/>
      </c>
      <c r="BH835" s="66" t="str">
        <f t="shared" si="168"/>
        <v/>
      </c>
    </row>
    <row r="836" spans="2:60" ht="15.5" x14ac:dyDescent="0.35">
      <c r="B836" s="67"/>
      <c r="C836" s="89"/>
      <c r="D836" s="84"/>
      <c r="E836" s="84"/>
      <c r="F836" s="84"/>
      <c r="G836" s="89"/>
      <c r="H836" s="89"/>
      <c r="I836" s="89"/>
      <c r="J836" s="95"/>
      <c r="K836" s="90"/>
      <c r="M836" s="68"/>
      <c r="N836" s="69"/>
      <c r="O836" s="69"/>
      <c r="P836" s="69"/>
      <c r="Q836" s="69"/>
      <c r="R836" s="69" t="str">
        <f t="shared" si="156"/>
        <v/>
      </c>
      <c r="S836" s="70" t="str">
        <f t="shared" si="157"/>
        <v/>
      </c>
      <c r="U836" s="68"/>
      <c r="V836" s="69"/>
      <c r="W836" s="69"/>
      <c r="X836" s="69"/>
      <c r="Y836" s="69"/>
      <c r="Z836" s="69" t="str">
        <f t="shared" si="158"/>
        <v/>
      </c>
      <c r="AA836" s="70" t="str">
        <f t="shared" si="159"/>
        <v/>
      </c>
      <c r="AC836" s="71"/>
      <c r="AD836" s="72"/>
      <c r="AE836" s="72"/>
      <c r="AF836" s="72"/>
      <c r="AG836" s="72"/>
      <c r="AH836" s="72" t="str">
        <f t="shared" si="160"/>
        <v/>
      </c>
      <c r="AI836" s="73" t="str">
        <f t="shared" si="161"/>
        <v/>
      </c>
      <c r="AK836" s="68"/>
      <c r="AL836" s="69"/>
      <c r="AM836" s="69"/>
      <c r="AN836" s="69"/>
      <c r="AO836" s="69"/>
      <c r="AP836" s="69" t="str">
        <f t="shared" si="162"/>
        <v/>
      </c>
      <c r="AQ836" s="74" t="str">
        <f t="shared" si="163"/>
        <v/>
      </c>
      <c r="AR836" s="70" t="str">
        <f t="shared" si="164"/>
        <v/>
      </c>
      <c r="AT836" s="68"/>
      <c r="AU836" s="69"/>
      <c r="AV836" s="69"/>
      <c r="AW836" s="69"/>
      <c r="AX836" s="69"/>
      <c r="AY836" s="69" t="str">
        <f t="shared" si="165"/>
        <v/>
      </c>
      <c r="AZ836" s="70" t="str">
        <f t="shared" si="166"/>
        <v/>
      </c>
      <c r="BB836" s="75"/>
      <c r="BC836" s="76"/>
      <c r="BD836" s="76"/>
      <c r="BE836" s="76"/>
      <c r="BF836" s="76"/>
      <c r="BG836" s="76" t="str">
        <f t="shared" si="167"/>
        <v/>
      </c>
      <c r="BH836" s="77" t="str">
        <f t="shared" si="168"/>
        <v/>
      </c>
    </row>
    <row r="837" spans="2:60" ht="15.5" x14ac:dyDescent="0.35">
      <c r="B837" s="46"/>
      <c r="C837" s="91"/>
      <c r="D837" s="85"/>
      <c r="E837" s="85"/>
      <c r="F837" s="85"/>
      <c r="G837" s="91"/>
      <c r="H837" s="91"/>
      <c r="I837" s="91"/>
      <c r="J837" s="96"/>
      <c r="K837" s="92"/>
      <c r="M837" s="50"/>
      <c r="N837" s="51"/>
      <c r="O837" s="51"/>
      <c r="P837" s="51"/>
      <c r="Q837" s="51"/>
      <c r="R837" s="51" t="str">
        <f t="shared" si="156"/>
        <v/>
      </c>
      <c r="S837" s="52" t="str">
        <f t="shared" si="157"/>
        <v/>
      </c>
      <c r="U837" s="50"/>
      <c r="V837" s="51"/>
      <c r="W837" s="51"/>
      <c r="X837" s="51"/>
      <c r="Y837" s="51"/>
      <c r="Z837" s="51" t="str">
        <f t="shared" si="158"/>
        <v/>
      </c>
      <c r="AA837" s="52" t="str">
        <f t="shared" si="159"/>
        <v/>
      </c>
      <c r="AC837" s="56"/>
      <c r="AD837" s="57"/>
      <c r="AE837" s="57"/>
      <c r="AF837" s="57"/>
      <c r="AG837" s="57"/>
      <c r="AH837" s="57" t="str">
        <f t="shared" si="160"/>
        <v/>
      </c>
      <c r="AI837" s="58" t="str">
        <f t="shared" si="161"/>
        <v/>
      </c>
      <c r="AK837" s="50"/>
      <c r="AL837" s="51"/>
      <c r="AM837" s="51"/>
      <c r="AN837" s="51"/>
      <c r="AO837" s="51"/>
      <c r="AP837" s="51" t="str">
        <f t="shared" si="162"/>
        <v/>
      </c>
      <c r="AQ837" s="60" t="str">
        <f t="shared" si="163"/>
        <v/>
      </c>
      <c r="AR837" s="52" t="str">
        <f t="shared" si="164"/>
        <v/>
      </c>
      <c r="AT837" s="50"/>
      <c r="AU837" s="51"/>
      <c r="AV837" s="51"/>
      <c r="AW837" s="51"/>
      <c r="AX837" s="51"/>
      <c r="AY837" s="51" t="str">
        <f t="shared" si="165"/>
        <v/>
      </c>
      <c r="AZ837" s="52" t="str">
        <f t="shared" si="166"/>
        <v/>
      </c>
      <c r="BB837" s="64"/>
      <c r="BC837" s="65"/>
      <c r="BD837" s="65"/>
      <c r="BE837" s="65"/>
      <c r="BF837" s="65"/>
      <c r="BG837" s="65" t="str">
        <f t="shared" si="167"/>
        <v/>
      </c>
      <c r="BH837" s="66" t="str">
        <f t="shared" si="168"/>
        <v/>
      </c>
    </row>
    <row r="838" spans="2:60" ht="15.5" x14ac:dyDescent="0.35">
      <c r="B838" s="67"/>
      <c r="C838" s="89"/>
      <c r="D838" s="84"/>
      <c r="E838" s="84"/>
      <c r="F838" s="84"/>
      <c r="G838" s="89"/>
      <c r="H838" s="89"/>
      <c r="I838" s="89"/>
      <c r="J838" s="95"/>
      <c r="K838" s="90"/>
      <c r="M838" s="68"/>
      <c r="N838" s="69"/>
      <c r="O838" s="69"/>
      <c r="P838" s="69"/>
      <c r="Q838" s="69"/>
      <c r="R838" s="69" t="str">
        <f t="shared" si="156"/>
        <v/>
      </c>
      <c r="S838" s="70" t="str">
        <f t="shared" si="157"/>
        <v/>
      </c>
      <c r="U838" s="68"/>
      <c r="V838" s="69"/>
      <c r="W838" s="69"/>
      <c r="X838" s="69"/>
      <c r="Y838" s="69"/>
      <c r="Z838" s="69" t="str">
        <f t="shared" si="158"/>
        <v/>
      </c>
      <c r="AA838" s="70" t="str">
        <f t="shared" si="159"/>
        <v/>
      </c>
      <c r="AC838" s="71"/>
      <c r="AD838" s="72"/>
      <c r="AE838" s="72"/>
      <c r="AF838" s="72"/>
      <c r="AG838" s="72"/>
      <c r="AH838" s="72" t="str">
        <f t="shared" si="160"/>
        <v/>
      </c>
      <c r="AI838" s="73" t="str">
        <f t="shared" si="161"/>
        <v/>
      </c>
      <c r="AK838" s="68"/>
      <c r="AL838" s="69"/>
      <c r="AM838" s="69"/>
      <c r="AN838" s="69"/>
      <c r="AO838" s="69"/>
      <c r="AP838" s="69" t="str">
        <f t="shared" si="162"/>
        <v/>
      </c>
      <c r="AQ838" s="74" t="str">
        <f t="shared" si="163"/>
        <v/>
      </c>
      <c r="AR838" s="70" t="str">
        <f t="shared" si="164"/>
        <v/>
      </c>
      <c r="AT838" s="68"/>
      <c r="AU838" s="69"/>
      <c r="AV838" s="69"/>
      <c r="AW838" s="69"/>
      <c r="AX838" s="69"/>
      <c r="AY838" s="69" t="str">
        <f t="shared" si="165"/>
        <v/>
      </c>
      <c r="AZ838" s="70" t="str">
        <f t="shared" si="166"/>
        <v/>
      </c>
      <c r="BB838" s="75"/>
      <c r="BC838" s="76"/>
      <c r="BD838" s="76"/>
      <c r="BE838" s="76"/>
      <c r="BF838" s="76"/>
      <c r="BG838" s="76" t="str">
        <f t="shared" si="167"/>
        <v/>
      </c>
      <c r="BH838" s="77" t="str">
        <f t="shared" si="168"/>
        <v/>
      </c>
    </row>
    <row r="839" spans="2:60" ht="15.5" x14ac:dyDescent="0.35">
      <c r="B839" s="46"/>
      <c r="C839" s="91"/>
      <c r="D839" s="85"/>
      <c r="E839" s="85"/>
      <c r="F839" s="85"/>
      <c r="G839" s="91"/>
      <c r="H839" s="91"/>
      <c r="I839" s="91"/>
      <c r="J839" s="96"/>
      <c r="K839" s="92"/>
      <c r="M839" s="50"/>
      <c r="N839" s="51"/>
      <c r="O839" s="51"/>
      <c r="P839" s="51"/>
      <c r="Q839" s="51"/>
      <c r="R839" s="51" t="str">
        <f t="shared" si="156"/>
        <v/>
      </c>
      <c r="S839" s="52" t="str">
        <f t="shared" si="157"/>
        <v/>
      </c>
      <c r="U839" s="50"/>
      <c r="V839" s="51"/>
      <c r="W839" s="51"/>
      <c r="X839" s="51"/>
      <c r="Y839" s="51"/>
      <c r="Z839" s="51" t="str">
        <f t="shared" si="158"/>
        <v/>
      </c>
      <c r="AA839" s="52" t="str">
        <f t="shared" si="159"/>
        <v/>
      </c>
      <c r="AC839" s="56"/>
      <c r="AD839" s="57"/>
      <c r="AE839" s="57"/>
      <c r="AF839" s="57"/>
      <c r="AG839" s="57"/>
      <c r="AH839" s="57" t="str">
        <f t="shared" si="160"/>
        <v/>
      </c>
      <c r="AI839" s="58" t="str">
        <f t="shared" si="161"/>
        <v/>
      </c>
      <c r="AK839" s="50"/>
      <c r="AL839" s="51"/>
      <c r="AM839" s="51"/>
      <c r="AN839" s="51"/>
      <c r="AO839" s="51"/>
      <c r="AP839" s="51" t="str">
        <f t="shared" si="162"/>
        <v/>
      </c>
      <c r="AQ839" s="60" t="str">
        <f t="shared" si="163"/>
        <v/>
      </c>
      <c r="AR839" s="52" t="str">
        <f t="shared" si="164"/>
        <v/>
      </c>
      <c r="AT839" s="50"/>
      <c r="AU839" s="51"/>
      <c r="AV839" s="51"/>
      <c r="AW839" s="51"/>
      <c r="AX839" s="51"/>
      <c r="AY839" s="51" t="str">
        <f t="shared" si="165"/>
        <v/>
      </c>
      <c r="AZ839" s="52" t="str">
        <f t="shared" si="166"/>
        <v/>
      </c>
      <c r="BB839" s="64"/>
      <c r="BC839" s="65"/>
      <c r="BD839" s="65"/>
      <c r="BE839" s="65"/>
      <c r="BF839" s="65"/>
      <c r="BG839" s="65" t="str">
        <f t="shared" si="167"/>
        <v/>
      </c>
      <c r="BH839" s="66" t="str">
        <f t="shared" si="168"/>
        <v/>
      </c>
    </row>
    <row r="840" spans="2:60" ht="15.5" x14ac:dyDescent="0.35">
      <c r="B840" s="67"/>
      <c r="C840" s="89"/>
      <c r="D840" s="84"/>
      <c r="E840" s="84"/>
      <c r="F840" s="84"/>
      <c r="G840" s="89"/>
      <c r="H840" s="89"/>
      <c r="I840" s="89"/>
      <c r="J840" s="95"/>
      <c r="K840" s="90"/>
      <c r="M840" s="68"/>
      <c r="N840" s="69"/>
      <c r="O840" s="69"/>
      <c r="P840" s="69"/>
      <c r="Q840" s="69"/>
      <c r="R840" s="69" t="str">
        <f t="shared" ref="R840:R903" si="169">IF($B840="","",IFERROR(MEDIAN(M840:Q840),"-x-"))</f>
        <v/>
      </c>
      <c r="S840" s="70" t="str">
        <f t="shared" ref="S840:S903" si="170">IF($B840="","",IFERROR(AVERAGEIFS(M840:Q840,M840:Q840,"&gt;0",M840:Q840,"&lt;50"),"-x-"))</f>
        <v/>
      </c>
      <c r="U840" s="68"/>
      <c r="V840" s="69"/>
      <c r="W840" s="69"/>
      <c r="X840" s="69"/>
      <c r="Y840" s="69"/>
      <c r="Z840" s="69" t="str">
        <f t="shared" ref="Z840:Z903" si="171">IF($B840="","",IFERROR(MEDIAN(U840:Y840),"-x-"))</f>
        <v/>
      </c>
      <c r="AA840" s="70" t="str">
        <f t="shared" ref="AA840:AA903" si="172">IF($B840="","",IFERROR(AVERAGEIFS(U840:Y840,U840:Y840,"&gt;0",U840:Y840,"&lt;50"),"-x-"))</f>
        <v/>
      </c>
      <c r="AC840" s="71"/>
      <c r="AD840" s="72"/>
      <c r="AE840" s="72"/>
      <c r="AF840" s="72"/>
      <c r="AG840" s="72"/>
      <c r="AH840" s="72" t="str">
        <f t="shared" ref="AH840:AH903" si="173">IF($B840="","",IFERROR(MEDIAN(AC840:AG840),"-x-"))</f>
        <v/>
      </c>
      <c r="AI840" s="73" t="str">
        <f t="shared" ref="AI840:AI903" si="174">IF($B840="","",IFERROR(AVERAGE(AC840:AG840),"-x-"))</f>
        <v/>
      </c>
      <c r="AK840" s="68"/>
      <c r="AL840" s="69"/>
      <c r="AM840" s="69"/>
      <c r="AN840" s="69"/>
      <c r="AO840" s="69"/>
      <c r="AP840" s="69" t="str">
        <f t="shared" ref="AP840:AP903" si="175">IF($B840="","",IF(MAX(AK840:AO840)=0,"-x-",MAX(AK840:AO840)))</f>
        <v/>
      </c>
      <c r="AQ840" s="74" t="str">
        <f t="shared" ref="AQ840:AQ903" si="176">IF($B840="","",IFERROR(AO840/AP840,"-x-"))</f>
        <v/>
      </c>
      <c r="AR840" s="70" t="str">
        <f t="shared" ref="AR840:AR903" si="177">IF($B840="","",IFERROR(AVERAGEIFS(AK840:AO840,AK840:AO840,"&gt;0",AK840:AO840,"&lt;30"),"-x-"))</f>
        <v/>
      </c>
      <c r="AT840" s="68"/>
      <c r="AU840" s="69"/>
      <c r="AV840" s="69"/>
      <c r="AW840" s="69"/>
      <c r="AX840" s="69"/>
      <c r="AY840" s="69" t="str">
        <f t="shared" ref="AY840:AY903" si="178">IF($B840="","",IFERROR(MEDIAN(AT840:AX840),"-x-"))</f>
        <v/>
      </c>
      <c r="AZ840" s="70" t="str">
        <f t="shared" ref="AZ840:AZ903" si="179">IF($B840="","",IFERROR(AVERAGEIFS(AT840:AX840,AT840:AX840,"&gt;0",AT840:AX840,"&lt;50"),"-x-"))</f>
        <v/>
      </c>
      <c r="BB840" s="75"/>
      <c r="BC840" s="76"/>
      <c r="BD840" s="76"/>
      <c r="BE840" s="76"/>
      <c r="BF840" s="76"/>
      <c r="BG840" s="76" t="str">
        <f t="shared" ref="BG840:BG903" si="180">IF($B840="","",IFERROR(MEDIAN(BB840:BF840),"-x-"))</f>
        <v/>
      </c>
      <c r="BH840" s="77" t="str">
        <f t="shared" ref="BH840:BH903" si="181">IF($B840="","",IFERROR(AVERAGEIFS(BB840:BF840,BB840:BF840,"&gt;0",BB840:BF840,"&lt;50"),"-x-"))</f>
        <v/>
      </c>
    </row>
    <row r="841" spans="2:60" ht="15.5" x14ac:dyDescent="0.35">
      <c r="B841" s="46"/>
      <c r="C841" s="91"/>
      <c r="D841" s="85"/>
      <c r="E841" s="85"/>
      <c r="F841" s="85"/>
      <c r="G841" s="91"/>
      <c r="H841" s="91"/>
      <c r="I841" s="91"/>
      <c r="J841" s="96"/>
      <c r="K841" s="92"/>
      <c r="M841" s="50"/>
      <c r="N841" s="51"/>
      <c r="O841" s="51"/>
      <c r="P841" s="51"/>
      <c r="Q841" s="51"/>
      <c r="R841" s="51" t="str">
        <f t="shared" si="169"/>
        <v/>
      </c>
      <c r="S841" s="52" t="str">
        <f t="shared" si="170"/>
        <v/>
      </c>
      <c r="U841" s="50"/>
      <c r="V841" s="51"/>
      <c r="W841" s="51"/>
      <c r="X841" s="51"/>
      <c r="Y841" s="51"/>
      <c r="Z841" s="51" t="str">
        <f t="shared" si="171"/>
        <v/>
      </c>
      <c r="AA841" s="52" t="str">
        <f t="shared" si="172"/>
        <v/>
      </c>
      <c r="AC841" s="56"/>
      <c r="AD841" s="57"/>
      <c r="AE841" s="57"/>
      <c r="AF841" s="57"/>
      <c r="AG841" s="57"/>
      <c r="AH841" s="57" t="str">
        <f t="shared" si="173"/>
        <v/>
      </c>
      <c r="AI841" s="58" t="str">
        <f t="shared" si="174"/>
        <v/>
      </c>
      <c r="AK841" s="50"/>
      <c r="AL841" s="51"/>
      <c r="AM841" s="51"/>
      <c r="AN841" s="51"/>
      <c r="AO841" s="51"/>
      <c r="AP841" s="51" t="str">
        <f t="shared" si="175"/>
        <v/>
      </c>
      <c r="AQ841" s="60" t="str">
        <f t="shared" si="176"/>
        <v/>
      </c>
      <c r="AR841" s="52" t="str">
        <f t="shared" si="177"/>
        <v/>
      </c>
      <c r="AT841" s="50"/>
      <c r="AU841" s="51"/>
      <c r="AV841" s="51"/>
      <c r="AW841" s="51"/>
      <c r="AX841" s="51"/>
      <c r="AY841" s="51" t="str">
        <f t="shared" si="178"/>
        <v/>
      </c>
      <c r="AZ841" s="52" t="str">
        <f t="shared" si="179"/>
        <v/>
      </c>
      <c r="BB841" s="64"/>
      <c r="BC841" s="65"/>
      <c r="BD841" s="65"/>
      <c r="BE841" s="65"/>
      <c r="BF841" s="65"/>
      <c r="BG841" s="65" t="str">
        <f t="shared" si="180"/>
        <v/>
      </c>
      <c r="BH841" s="66" t="str">
        <f t="shared" si="181"/>
        <v/>
      </c>
    </row>
    <row r="842" spans="2:60" ht="15.5" x14ac:dyDescent="0.35">
      <c r="B842" s="67"/>
      <c r="C842" s="89"/>
      <c r="D842" s="84"/>
      <c r="E842" s="84"/>
      <c r="F842" s="84"/>
      <c r="G842" s="89"/>
      <c r="H842" s="89"/>
      <c r="I842" s="89"/>
      <c r="J842" s="95"/>
      <c r="K842" s="90"/>
      <c r="M842" s="68"/>
      <c r="N842" s="69"/>
      <c r="O842" s="69"/>
      <c r="P842" s="69"/>
      <c r="Q842" s="69"/>
      <c r="R842" s="69" t="str">
        <f t="shared" si="169"/>
        <v/>
      </c>
      <c r="S842" s="70" t="str">
        <f t="shared" si="170"/>
        <v/>
      </c>
      <c r="U842" s="68"/>
      <c r="V842" s="69"/>
      <c r="W842" s="69"/>
      <c r="X842" s="69"/>
      <c r="Y842" s="69"/>
      <c r="Z842" s="69" t="str">
        <f t="shared" si="171"/>
        <v/>
      </c>
      <c r="AA842" s="70" t="str">
        <f t="shared" si="172"/>
        <v/>
      </c>
      <c r="AC842" s="71"/>
      <c r="AD842" s="72"/>
      <c r="AE842" s="72"/>
      <c r="AF842" s="72"/>
      <c r="AG842" s="72"/>
      <c r="AH842" s="72" t="str">
        <f t="shared" si="173"/>
        <v/>
      </c>
      <c r="AI842" s="73" t="str">
        <f t="shared" si="174"/>
        <v/>
      </c>
      <c r="AK842" s="68"/>
      <c r="AL842" s="69"/>
      <c r="AM842" s="69"/>
      <c r="AN842" s="69"/>
      <c r="AO842" s="69"/>
      <c r="AP842" s="69" t="str">
        <f t="shared" si="175"/>
        <v/>
      </c>
      <c r="AQ842" s="74" t="str">
        <f t="shared" si="176"/>
        <v/>
      </c>
      <c r="AR842" s="70" t="str">
        <f t="shared" si="177"/>
        <v/>
      </c>
      <c r="AT842" s="68"/>
      <c r="AU842" s="69"/>
      <c r="AV842" s="69"/>
      <c r="AW842" s="69"/>
      <c r="AX842" s="69"/>
      <c r="AY842" s="69" t="str">
        <f t="shared" si="178"/>
        <v/>
      </c>
      <c r="AZ842" s="70" t="str">
        <f t="shared" si="179"/>
        <v/>
      </c>
      <c r="BB842" s="75"/>
      <c r="BC842" s="76"/>
      <c r="BD842" s="76"/>
      <c r="BE842" s="76"/>
      <c r="BF842" s="76"/>
      <c r="BG842" s="76" t="str">
        <f t="shared" si="180"/>
        <v/>
      </c>
      <c r="BH842" s="77" t="str">
        <f t="shared" si="181"/>
        <v/>
      </c>
    </row>
    <row r="843" spans="2:60" ht="15.5" x14ac:dyDescent="0.35">
      <c r="B843" s="46"/>
      <c r="C843" s="91"/>
      <c r="D843" s="85"/>
      <c r="E843" s="85"/>
      <c r="F843" s="85"/>
      <c r="G843" s="91"/>
      <c r="H843" s="91"/>
      <c r="I843" s="91"/>
      <c r="J843" s="96"/>
      <c r="K843" s="92"/>
      <c r="M843" s="50"/>
      <c r="N843" s="51"/>
      <c r="O843" s="51"/>
      <c r="P843" s="51"/>
      <c r="Q843" s="51"/>
      <c r="R843" s="51" t="str">
        <f t="shared" si="169"/>
        <v/>
      </c>
      <c r="S843" s="52" t="str">
        <f t="shared" si="170"/>
        <v/>
      </c>
      <c r="U843" s="50"/>
      <c r="V843" s="51"/>
      <c r="W843" s="51"/>
      <c r="X843" s="51"/>
      <c r="Y843" s="51"/>
      <c r="Z843" s="51" t="str">
        <f t="shared" si="171"/>
        <v/>
      </c>
      <c r="AA843" s="52" t="str">
        <f t="shared" si="172"/>
        <v/>
      </c>
      <c r="AC843" s="56"/>
      <c r="AD843" s="57"/>
      <c r="AE843" s="57"/>
      <c r="AF843" s="57"/>
      <c r="AG843" s="57"/>
      <c r="AH843" s="57" t="str">
        <f t="shared" si="173"/>
        <v/>
      </c>
      <c r="AI843" s="58" t="str">
        <f t="shared" si="174"/>
        <v/>
      </c>
      <c r="AK843" s="50"/>
      <c r="AL843" s="51"/>
      <c r="AM843" s="51"/>
      <c r="AN843" s="51"/>
      <c r="AO843" s="51"/>
      <c r="AP843" s="51" t="str">
        <f t="shared" si="175"/>
        <v/>
      </c>
      <c r="AQ843" s="60" t="str">
        <f t="shared" si="176"/>
        <v/>
      </c>
      <c r="AR843" s="52" t="str">
        <f t="shared" si="177"/>
        <v/>
      </c>
      <c r="AT843" s="50"/>
      <c r="AU843" s="51"/>
      <c r="AV843" s="51"/>
      <c r="AW843" s="51"/>
      <c r="AX843" s="51"/>
      <c r="AY843" s="51" t="str">
        <f t="shared" si="178"/>
        <v/>
      </c>
      <c r="AZ843" s="52" t="str">
        <f t="shared" si="179"/>
        <v/>
      </c>
      <c r="BB843" s="64"/>
      <c r="BC843" s="65"/>
      <c r="BD843" s="65"/>
      <c r="BE843" s="65"/>
      <c r="BF843" s="65"/>
      <c r="BG843" s="65" t="str">
        <f t="shared" si="180"/>
        <v/>
      </c>
      <c r="BH843" s="66" t="str">
        <f t="shared" si="181"/>
        <v/>
      </c>
    </row>
    <row r="844" spans="2:60" ht="15.5" x14ac:dyDescent="0.35">
      <c r="B844" s="67"/>
      <c r="C844" s="89"/>
      <c r="D844" s="84"/>
      <c r="E844" s="84"/>
      <c r="F844" s="84"/>
      <c r="G844" s="89"/>
      <c r="H844" s="89"/>
      <c r="I844" s="89"/>
      <c r="J844" s="95"/>
      <c r="K844" s="90"/>
      <c r="M844" s="68"/>
      <c r="N844" s="69"/>
      <c r="O844" s="69"/>
      <c r="P844" s="69"/>
      <c r="Q844" s="69"/>
      <c r="R844" s="69" t="str">
        <f t="shared" si="169"/>
        <v/>
      </c>
      <c r="S844" s="70" t="str">
        <f t="shared" si="170"/>
        <v/>
      </c>
      <c r="U844" s="68"/>
      <c r="V844" s="69"/>
      <c r="W844" s="69"/>
      <c r="X844" s="69"/>
      <c r="Y844" s="69"/>
      <c r="Z844" s="69" t="str">
        <f t="shared" si="171"/>
        <v/>
      </c>
      <c r="AA844" s="70" t="str">
        <f t="shared" si="172"/>
        <v/>
      </c>
      <c r="AC844" s="71"/>
      <c r="AD844" s="72"/>
      <c r="AE844" s="72"/>
      <c r="AF844" s="72"/>
      <c r="AG844" s="72"/>
      <c r="AH844" s="72" t="str">
        <f t="shared" si="173"/>
        <v/>
      </c>
      <c r="AI844" s="73" t="str">
        <f t="shared" si="174"/>
        <v/>
      </c>
      <c r="AK844" s="68"/>
      <c r="AL844" s="69"/>
      <c r="AM844" s="69"/>
      <c r="AN844" s="69"/>
      <c r="AO844" s="69"/>
      <c r="AP844" s="69" t="str">
        <f t="shared" si="175"/>
        <v/>
      </c>
      <c r="AQ844" s="74" t="str">
        <f t="shared" si="176"/>
        <v/>
      </c>
      <c r="AR844" s="70" t="str">
        <f t="shared" si="177"/>
        <v/>
      </c>
      <c r="AT844" s="68"/>
      <c r="AU844" s="69"/>
      <c r="AV844" s="69"/>
      <c r="AW844" s="69"/>
      <c r="AX844" s="69"/>
      <c r="AY844" s="69" t="str">
        <f t="shared" si="178"/>
        <v/>
      </c>
      <c r="AZ844" s="70" t="str">
        <f t="shared" si="179"/>
        <v/>
      </c>
      <c r="BB844" s="75"/>
      <c r="BC844" s="76"/>
      <c r="BD844" s="76"/>
      <c r="BE844" s="76"/>
      <c r="BF844" s="76"/>
      <c r="BG844" s="76" t="str">
        <f t="shared" si="180"/>
        <v/>
      </c>
      <c r="BH844" s="77" t="str">
        <f t="shared" si="181"/>
        <v/>
      </c>
    </row>
    <row r="845" spans="2:60" ht="15.5" x14ac:dyDescent="0.35">
      <c r="B845" s="46"/>
      <c r="C845" s="91"/>
      <c r="D845" s="85"/>
      <c r="E845" s="85"/>
      <c r="F845" s="85"/>
      <c r="G845" s="91"/>
      <c r="H845" s="91"/>
      <c r="I845" s="91"/>
      <c r="J845" s="96"/>
      <c r="K845" s="92"/>
      <c r="M845" s="50"/>
      <c r="N845" s="51"/>
      <c r="O845" s="51"/>
      <c r="P845" s="51"/>
      <c r="Q845" s="51"/>
      <c r="R845" s="51" t="str">
        <f t="shared" si="169"/>
        <v/>
      </c>
      <c r="S845" s="52" t="str">
        <f t="shared" si="170"/>
        <v/>
      </c>
      <c r="U845" s="50"/>
      <c r="V845" s="51"/>
      <c r="W845" s="51"/>
      <c r="X845" s="51"/>
      <c r="Y845" s="51"/>
      <c r="Z845" s="51" t="str">
        <f t="shared" si="171"/>
        <v/>
      </c>
      <c r="AA845" s="52" t="str">
        <f t="shared" si="172"/>
        <v/>
      </c>
      <c r="AC845" s="56"/>
      <c r="AD845" s="57"/>
      <c r="AE845" s="57"/>
      <c r="AF845" s="57"/>
      <c r="AG845" s="57"/>
      <c r="AH845" s="57" t="str">
        <f t="shared" si="173"/>
        <v/>
      </c>
      <c r="AI845" s="58" t="str">
        <f t="shared" si="174"/>
        <v/>
      </c>
      <c r="AK845" s="50"/>
      <c r="AL845" s="51"/>
      <c r="AM845" s="51"/>
      <c r="AN845" s="51"/>
      <c r="AO845" s="51"/>
      <c r="AP845" s="51" t="str">
        <f t="shared" si="175"/>
        <v/>
      </c>
      <c r="AQ845" s="60" t="str">
        <f t="shared" si="176"/>
        <v/>
      </c>
      <c r="AR845" s="52" t="str">
        <f t="shared" si="177"/>
        <v/>
      </c>
      <c r="AT845" s="50"/>
      <c r="AU845" s="51"/>
      <c r="AV845" s="51"/>
      <c r="AW845" s="51"/>
      <c r="AX845" s="51"/>
      <c r="AY845" s="51" t="str">
        <f t="shared" si="178"/>
        <v/>
      </c>
      <c r="AZ845" s="52" t="str">
        <f t="shared" si="179"/>
        <v/>
      </c>
      <c r="BB845" s="64"/>
      <c r="BC845" s="65"/>
      <c r="BD845" s="65"/>
      <c r="BE845" s="65"/>
      <c r="BF845" s="65"/>
      <c r="BG845" s="65" t="str">
        <f t="shared" si="180"/>
        <v/>
      </c>
      <c r="BH845" s="66" t="str">
        <f t="shared" si="181"/>
        <v/>
      </c>
    </row>
    <row r="846" spans="2:60" ht="15.5" x14ac:dyDescent="0.35">
      <c r="B846" s="67"/>
      <c r="C846" s="89"/>
      <c r="D846" s="84"/>
      <c r="E846" s="84"/>
      <c r="F846" s="84"/>
      <c r="G846" s="89"/>
      <c r="H846" s="89"/>
      <c r="I846" s="89"/>
      <c r="J846" s="95"/>
      <c r="K846" s="90"/>
      <c r="M846" s="68"/>
      <c r="N846" s="69"/>
      <c r="O846" s="69"/>
      <c r="P846" s="69"/>
      <c r="Q846" s="69"/>
      <c r="R846" s="69" t="str">
        <f t="shared" si="169"/>
        <v/>
      </c>
      <c r="S846" s="70" t="str">
        <f t="shared" si="170"/>
        <v/>
      </c>
      <c r="U846" s="68"/>
      <c r="V846" s="69"/>
      <c r="W846" s="69"/>
      <c r="X846" s="69"/>
      <c r="Y846" s="69"/>
      <c r="Z846" s="69" t="str">
        <f t="shared" si="171"/>
        <v/>
      </c>
      <c r="AA846" s="70" t="str">
        <f t="shared" si="172"/>
        <v/>
      </c>
      <c r="AC846" s="71"/>
      <c r="AD846" s="72"/>
      <c r="AE846" s="72"/>
      <c r="AF846" s="72"/>
      <c r="AG846" s="72"/>
      <c r="AH846" s="72" t="str">
        <f t="shared" si="173"/>
        <v/>
      </c>
      <c r="AI846" s="73" t="str">
        <f t="shared" si="174"/>
        <v/>
      </c>
      <c r="AK846" s="68"/>
      <c r="AL846" s="69"/>
      <c r="AM846" s="69"/>
      <c r="AN846" s="69"/>
      <c r="AO846" s="69"/>
      <c r="AP846" s="69" t="str">
        <f t="shared" si="175"/>
        <v/>
      </c>
      <c r="AQ846" s="74" t="str">
        <f t="shared" si="176"/>
        <v/>
      </c>
      <c r="AR846" s="70" t="str">
        <f t="shared" si="177"/>
        <v/>
      </c>
      <c r="AT846" s="68"/>
      <c r="AU846" s="69"/>
      <c r="AV846" s="69"/>
      <c r="AW846" s="69"/>
      <c r="AX846" s="69"/>
      <c r="AY846" s="69" t="str">
        <f t="shared" si="178"/>
        <v/>
      </c>
      <c r="AZ846" s="70" t="str">
        <f t="shared" si="179"/>
        <v/>
      </c>
      <c r="BB846" s="75"/>
      <c r="BC846" s="76"/>
      <c r="BD846" s="76"/>
      <c r="BE846" s="76"/>
      <c r="BF846" s="76"/>
      <c r="BG846" s="76" t="str">
        <f t="shared" si="180"/>
        <v/>
      </c>
      <c r="BH846" s="77" t="str">
        <f t="shared" si="181"/>
        <v/>
      </c>
    </row>
    <row r="847" spans="2:60" ht="15.5" x14ac:dyDescent="0.35">
      <c r="B847" s="46"/>
      <c r="C847" s="91"/>
      <c r="D847" s="85"/>
      <c r="E847" s="85"/>
      <c r="F847" s="85"/>
      <c r="G847" s="91"/>
      <c r="H847" s="91"/>
      <c r="I847" s="91"/>
      <c r="J847" s="96"/>
      <c r="K847" s="92"/>
      <c r="M847" s="50"/>
      <c r="N847" s="51"/>
      <c r="O847" s="51"/>
      <c r="P847" s="51"/>
      <c r="Q847" s="51"/>
      <c r="R847" s="51" t="str">
        <f t="shared" si="169"/>
        <v/>
      </c>
      <c r="S847" s="52" t="str">
        <f t="shared" si="170"/>
        <v/>
      </c>
      <c r="U847" s="50"/>
      <c r="V847" s="51"/>
      <c r="W847" s="51"/>
      <c r="X847" s="51"/>
      <c r="Y847" s="51"/>
      <c r="Z847" s="51" t="str">
        <f t="shared" si="171"/>
        <v/>
      </c>
      <c r="AA847" s="52" t="str">
        <f t="shared" si="172"/>
        <v/>
      </c>
      <c r="AC847" s="56"/>
      <c r="AD847" s="57"/>
      <c r="AE847" s="57"/>
      <c r="AF847" s="57"/>
      <c r="AG847" s="57"/>
      <c r="AH847" s="57" t="str">
        <f t="shared" si="173"/>
        <v/>
      </c>
      <c r="AI847" s="58" t="str">
        <f t="shared" si="174"/>
        <v/>
      </c>
      <c r="AK847" s="50"/>
      <c r="AL847" s="51"/>
      <c r="AM847" s="51"/>
      <c r="AN847" s="51"/>
      <c r="AO847" s="51"/>
      <c r="AP847" s="51" t="str">
        <f t="shared" si="175"/>
        <v/>
      </c>
      <c r="AQ847" s="60" t="str">
        <f t="shared" si="176"/>
        <v/>
      </c>
      <c r="AR847" s="52" t="str">
        <f t="shared" si="177"/>
        <v/>
      </c>
      <c r="AT847" s="50"/>
      <c r="AU847" s="51"/>
      <c r="AV847" s="51"/>
      <c r="AW847" s="51"/>
      <c r="AX847" s="51"/>
      <c r="AY847" s="51" t="str">
        <f t="shared" si="178"/>
        <v/>
      </c>
      <c r="AZ847" s="52" t="str">
        <f t="shared" si="179"/>
        <v/>
      </c>
      <c r="BB847" s="64"/>
      <c r="BC847" s="65"/>
      <c r="BD847" s="65"/>
      <c r="BE847" s="65"/>
      <c r="BF847" s="65"/>
      <c r="BG847" s="65" t="str">
        <f t="shared" si="180"/>
        <v/>
      </c>
      <c r="BH847" s="66" t="str">
        <f t="shared" si="181"/>
        <v/>
      </c>
    </row>
    <row r="848" spans="2:60" ht="15.5" x14ac:dyDescent="0.35">
      <c r="B848" s="67"/>
      <c r="C848" s="89"/>
      <c r="D848" s="84"/>
      <c r="E848" s="84"/>
      <c r="F848" s="84"/>
      <c r="G848" s="89"/>
      <c r="H848" s="89"/>
      <c r="I848" s="89"/>
      <c r="J848" s="95"/>
      <c r="K848" s="90"/>
      <c r="M848" s="68"/>
      <c r="N848" s="69"/>
      <c r="O848" s="69"/>
      <c r="P848" s="69"/>
      <c r="Q848" s="69"/>
      <c r="R848" s="69" t="str">
        <f t="shared" si="169"/>
        <v/>
      </c>
      <c r="S848" s="70" t="str">
        <f t="shared" si="170"/>
        <v/>
      </c>
      <c r="U848" s="68"/>
      <c r="V848" s="69"/>
      <c r="W848" s="69"/>
      <c r="X848" s="69"/>
      <c r="Y848" s="69"/>
      <c r="Z848" s="69" t="str">
        <f t="shared" si="171"/>
        <v/>
      </c>
      <c r="AA848" s="70" t="str">
        <f t="shared" si="172"/>
        <v/>
      </c>
      <c r="AC848" s="71"/>
      <c r="AD848" s="72"/>
      <c r="AE848" s="72"/>
      <c r="AF848" s="72"/>
      <c r="AG848" s="72"/>
      <c r="AH848" s="72" t="str">
        <f t="shared" si="173"/>
        <v/>
      </c>
      <c r="AI848" s="73" t="str">
        <f t="shared" si="174"/>
        <v/>
      </c>
      <c r="AK848" s="68"/>
      <c r="AL848" s="69"/>
      <c r="AM848" s="69"/>
      <c r="AN848" s="69"/>
      <c r="AO848" s="69"/>
      <c r="AP848" s="69" t="str">
        <f t="shared" si="175"/>
        <v/>
      </c>
      <c r="AQ848" s="74" t="str">
        <f t="shared" si="176"/>
        <v/>
      </c>
      <c r="AR848" s="70" t="str">
        <f t="shared" si="177"/>
        <v/>
      </c>
      <c r="AT848" s="68"/>
      <c r="AU848" s="69"/>
      <c r="AV848" s="69"/>
      <c r="AW848" s="69"/>
      <c r="AX848" s="69"/>
      <c r="AY848" s="69" t="str">
        <f t="shared" si="178"/>
        <v/>
      </c>
      <c r="AZ848" s="70" t="str">
        <f t="shared" si="179"/>
        <v/>
      </c>
      <c r="BB848" s="75"/>
      <c r="BC848" s="76"/>
      <c r="BD848" s="76"/>
      <c r="BE848" s="76"/>
      <c r="BF848" s="76"/>
      <c r="BG848" s="76" t="str">
        <f t="shared" si="180"/>
        <v/>
      </c>
      <c r="BH848" s="77" t="str">
        <f t="shared" si="181"/>
        <v/>
      </c>
    </row>
    <row r="849" spans="2:60" ht="15.5" x14ac:dyDescent="0.35">
      <c r="B849" s="46"/>
      <c r="C849" s="91"/>
      <c r="D849" s="85"/>
      <c r="E849" s="85"/>
      <c r="F849" s="85"/>
      <c r="G849" s="91"/>
      <c r="H849" s="91"/>
      <c r="I849" s="91"/>
      <c r="J849" s="96"/>
      <c r="K849" s="92"/>
      <c r="M849" s="50"/>
      <c r="N849" s="51"/>
      <c r="O849" s="51"/>
      <c r="P849" s="51"/>
      <c r="Q849" s="51"/>
      <c r="R849" s="51" t="str">
        <f t="shared" si="169"/>
        <v/>
      </c>
      <c r="S849" s="52" t="str">
        <f t="shared" si="170"/>
        <v/>
      </c>
      <c r="U849" s="50"/>
      <c r="V849" s="51"/>
      <c r="W849" s="51"/>
      <c r="X849" s="51"/>
      <c r="Y849" s="51"/>
      <c r="Z849" s="51" t="str">
        <f t="shared" si="171"/>
        <v/>
      </c>
      <c r="AA849" s="52" t="str">
        <f t="shared" si="172"/>
        <v/>
      </c>
      <c r="AC849" s="56"/>
      <c r="AD849" s="57"/>
      <c r="AE849" s="57"/>
      <c r="AF849" s="57"/>
      <c r="AG849" s="57"/>
      <c r="AH849" s="57" t="str">
        <f t="shared" si="173"/>
        <v/>
      </c>
      <c r="AI849" s="58" t="str">
        <f t="shared" si="174"/>
        <v/>
      </c>
      <c r="AK849" s="50"/>
      <c r="AL849" s="51"/>
      <c r="AM849" s="51"/>
      <c r="AN849" s="51"/>
      <c r="AO849" s="51"/>
      <c r="AP849" s="51" t="str">
        <f t="shared" si="175"/>
        <v/>
      </c>
      <c r="AQ849" s="60" t="str">
        <f t="shared" si="176"/>
        <v/>
      </c>
      <c r="AR849" s="52" t="str">
        <f t="shared" si="177"/>
        <v/>
      </c>
      <c r="AT849" s="50"/>
      <c r="AU849" s="51"/>
      <c r="AV849" s="51"/>
      <c r="AW849" s="51"/>
      <c r="AX849" s="51"/>
      <c r="AY849" s="51" t="str">
        <f t="shared" si="178"/>
        <v/>
      </c>
      <c r="AZ849" s="52" t="str">
        <f t="shared" si="179"/>
        <v/>
      </c>
      <c r="BB849" s="64"/>
      <c r="BC849" s="65"/>
      <c r="BD849" s="65"/>
      <c r="BE849" s="65"/>
      <c r="BF849" s="65"/>
      <c r="BG849" s="65" t="str">
        <f t="shared" si="180"/>
        <v/>
      </c>
      <c r="BH849" s="66" t="str">
        <f t="shared" si="181"/>
        <v/>
      </c>
    </row>
    <row r="850" spans="2:60" ht="15.5" x14ac:dyDescent="0.35">
      <c r="B850" s="67"/>
      <c r="C850" s="89"/>
      <c r="D850" s="84"/>
      <c r="E850" s="84"/>
      <c r="F850" s="84"/>
      <c r="G850" s="89"/>
      <c r="H850" s="89"/>
      <c r="I850" s="89"/>
      <c r="J850" s="95"/>
      <c r="K850" s="90"/>
      <c r="M850" s="68"/>
      <c r="N850" s="69"/>
      <c r="O850" s="69"/>
      <c r="P850" s="69"/>
      <c r="Q850" s="69"/>
      <c r="R850" s="69" t="str">
        <f t="shared" si="169"/>
        <v/>
      </c>
      <c r="S850" s="70" t="str">
        <f t="shared" si="170"/>
        <v/>
      </c>
      <c r="U850" s="68"/>
      <c r="V850" s="69"/>
      <c r="W850" s="69"/>
      <c r="X850" s="69"/>
      <c r="Y850" s="69"/>
      <c r="Z850" s="69" t="str">
        <f t="shared" si="171"/>
        <v/>
      </c>
      <c r="AA850" s="70" t="str">
        <f t="shared" si="172"/>
        <v/>
      </c>
      <c r="AC850" s="71"/>
      <c r="AD850" s="72"/>
      <c r="AE850" s="72"/>
      <c r="AF850" s="72"/>
      <c r="AG850" s="72"/>
      <c r="AH850" s="72" t="str">
        <f t="shared" si="173"/>
        <v/>
      </c>
      <c r="AI850" s="73" t="str">
        <f t="shared" si="174"/>
        <v/>
      </c>
      <c r="AK850" s="68"/>
      <c r="AL850" s="69"/>
      <c r="AM850" s="69"/>
      <c r="AN850" s="69"/>
      <c r="AO850" s="69"/>
      <c r="AP850" s="69" t="str">
        <f t="shared" si="175"/>
        <v/>
      </c>
      <c r="AQ850" s="74" t="str">
        <f t="shared" si="176"/>
        <v/>
      </c>
      <c r="AR850" s="70" t="str">
        <f t="shared" si="177"/>
        <v/>
      </c>
      <c r="AT850" s="68"/>
      <c r="AU850" s="69"/>
      <c r="AV850" s="69"/>
      <c r="AW850" s="69"/>
      <c r="AX850" s="69"/>
      <c r="AY850" s="69" t="str">
        <f t="shared" si="178"/>
        <v/>
      </c>
      <c r="AZ850" s="70" t="str">
        <f t="shared" si="179"/>
        <v/>
      </c>
      <c r="BB850" s="75"/>
      <c r="BC850" s="76"/>
      <c r="BD850" s="76"/>
      <c r="BE850" s="76"/>
      <c r="BF850" s="76"/>
      <c r="BG850" s="76" t="str">
        <f t="shared" si="180"/>
        <v/>
      </c>
      <c r="BH850" s="77" t="str">
        <f t="shared" si="181"/>
        <v/>
      </c>
    </row>
    <row r="851" spans="2:60" ht="15.5" x14ac:dyDescent="0.35">
      <c r="B851" s="46"/>
      <c r="C851" s="91"/>
      <c r="D851" s="85"/>
      <c r="E851" s="85"/>
      <c r="F851" s="85"/>
      <c r="G851" s="91"/>
      <c r="H851" s="91"/>
      <c r="I851" s="91"/>
      <c r="J851" s="96"/>
      <c r="K851" s="92"/>
      <c r="M851" s="50"/>
      <c r="N851" s="51"/>
      <c r="O851" s="51"/>
      <c r="P851" s="51"/>
      <c r="Q851" s="51"/>
      <c r="R851" s="51" t="str">
        <f t="shared" si="169"/>
        <v/>
      </c>
      <c r="S851" s="52" t="str">
        <f t="shared" si="170"/>
        <v/>
      </c>
      <c r="U851" s="50"/>
      <c r="V851" s="51"/>
      <c r="W851" s="51"/>
      <c r="X851" s="51"/>
      <c r="Y851" s="51"/>
      <c r="Z851" s="51" t="str">
        <f t="shared" si="171"/>
        <v/>
      </c>
      <c r="AA851" s="52" t="str">
        <f t="shared" si="172"/>
        <v/>
      </c>
      <c r="AC851" s="56"/>
      <c r="AD851" s="57"/>
      <c r="AE851" s="57"/>
      <c r="AF851" s="57"/>
      <c r="AG851" s="57"/>
      <c r="AH851" s="57" t="str">
        <f t="shared" si="173"/>
        <v/>
      </c>
      <c r="AI851" s="58" t="str">
        <f t="shared" si="174"/>
        <v/>
      </c>
      <c r="AK851" s="50"/>
      <c r="AL851" s="51"/>
      <c r="AM851" s="51"/>
      <c r="AN851" s="51"/>
      <c r="AO851" s="51"/>
      <c r="AP851" s="51" t="str">
        <f t="shared" si="175"/>
        <v/>
      </c>
      <c r="AQ851" s="60" t="str">
        <f t="shared" si="176"/>
        <v/>
      </c>
      <c r="AR851" s="52" t="str">
        <f t="shared" si="177"/>
        <v/>
      </c>
      <c r="AT851" s="50"/>
      <c r="AU851" s="51"/>
      <c r="AV851" s="51"/>
      <c r="AW851" s="51"/>
      <c r="AX851" s="51"/>
      <c r="AY851" s="51" t="str">
        <f t="shared" si="178"/>
        <v/>
      </c>
      <c r="AZ851" s="52" t="str">
        <f t="shared" si="179"/>
        <v/>
      </c>
      <c r="BB851" s="64"/>
      <c r="BC851" s="65"/>
      <c r="BD851" s="65"/>
      <c r="BE851" s="65"/>
      <c r="BF851" s="65"/>
      <c r="BG851" s="65" t="str">
        <f t="shared" si="180"/>
        <v/>
      </c>
      <c r="BH851" s="66" t="str">
        <f t="shared" si="181"/>
        <v/>
      </c>
    </row>
    <row r="852" spans="2:60" ht="15.5" x14ac:dyDescent="0.35">
      <c r="B852" s="67"/>
      <c r="C852" s="89"/>
      <c r="D852" s="84"/>
      <c r="E852" s="84"/>
      <c r="F852" s="84"/>
      <c r="G852" s="89"/>
      <c r="H852" s="89"/>
      <c r="I852" s="89"/>
      <c r="J852" s="95"/>
      <c r="K852" s="90"/>
      <c r="M852" s="68"/>
      <c r="N852" s="69"/>
      <c r="O852" s="69"/>
      <c r="P852" s="69"/>
      <c r="Q852" s="69"/>
      <c r="R852" s="69" t="str">
        <f t="shared" si="169"/>
        <v/>
      </c>
      <c r="S852" s="70" t="str">
        <f t="shared" si="170"/>
        <v/>
      </c>
      <c r="U852" s="68"/>
      <c r="V852" s="69"/>
      <c r="W852" s="69"/>
      <c r="X852" s="69"/>
      <c r="Y852" s="69"/>
      <c r="Z852" s="69" t="str">
        <f t="shared" si="171"/>
        <v/>
      </c>
      <c r="AA852" s="70" t="str">
        <f t="shared" si="172"/>
        <v/>
      </c>
      <c r="AC852" s="71"/>
      <c r="AD852" s="72"/>
      <c r="AE852" s="72"/>
      <c r="AF852" s="72"/>
      <c r="AG852" s="72"/>
      <c r="AH852" s="72" t="str">
        <f t="shared" si="173"/>
        <v/>
      </c>
      <c r="AI852" s="73" t="str">
        <f t="shared" si="174"/>
        <v/>
      </c>
      <c r="AK852" s="68"/>
      <c r="AL852" s="69"/>
      <c r="AM852" s="69"/>
      <c r="AN852" s="69"/>
      <c r="AO852" s="69"/>
      <c r="AP852" s="69" t="str">
        <f t="shared" si="175"/>
        <v/>
      </c>
      <c r="AQ852" s="74" t="str">
        <f t="shared" si="176"/>
        <v/>
      </c>
      <c r="AR852" s="70" t="str">
        <f t="shared" si="177"/>
        <v/>
      </c>
      <c r="AT852" s="68"/>
      <c r="AU852" s="69"/>
      <c r="AV852" s="69"/>
      <c r="AW852" s="69"/>
      <c r="AX852" s="69"/>
      <c r="AY852" s="69" t="str">
        <f t="shared" si="178"/>
        <v/>
      </c>
      <c r="AZ852" s="70" t="str">
        <f t="shared" si="179"/>
        <v/>
      </c>
      <c r="BB852" s="75"/>
      <c r="BC852" s="76"/>
      <c r="BD852" s="76"/>
      <c r="BE852" s="76"/>
      <c r="BF852" s="76"/>
      <c r="BG852" s="76" t="str">
        <f t="shared" si="180"/>
        <v/>
      </c>
      <c r="BH852" s="77" t="str">
        <f t="shared" si="181"/>
        <v/>
      </c>
    </row>
    <row r="853" spans="2:60" ht="15.5" x14ac:dyDescent="0.35">
      <c r="B853" s="46"/>
      <c r="C853" s="91"/>
      <c r="D853" s="85"/>
      <c r="E853" s="85"/>
      <c r="F853" s="85"/>
      <c r="G853" s="91"/>
      <c r="H853" s="91"/>
      <c r="I853" s="91"/>
      <c r="J853" s="96"/>
      <c r="K853" s="92"/>
      <c r="M853" s="50"/>
      <c r="N853" s="51"/>
      <c r="O853" s="51"/>
      <c r="P853" s="51"/>
      <c r="Q853" s="51"/>
      <c r="R853" s="51" t="str">
        <f t="shared" si="169"/>
        <v/>
      </c>
      <c r="S853" s="52" t="str">
        <f t="shared" si="170"/>
        <v/>
      </c>
      <c r="U853" s="50"/>
      <c r="V853" s="51"/>
      <c r="W853" s="51"/>
      <c r="X853" s="51"/>
      <c r="Y853" s="51"/>
      <c r="Z853" s="51" t="str">
        <f t="shared" si="171"/>
        <v/>
      </c>
      <c r="AA853" s="52" t="str">
        <f t="shared" si="172"/>
        <v/>
      </c>
      <c r="AC853" s="56"/>
      <c r="AD853" s="57"/>
      <c r="AE853" s="57"/>
      <c r="AF853" s="57"/>
      <c r="AG853" s="57"/>
      <c r="AH853" s="57" t="str">
        <f t="shared" si="173"/>
        <v/>
      </c>
      <c r="AI853" s="58" t="str">
        <f t="shared" si="174"/>
        <v/>
      </c>
      <c r="AK853" s="50"/>
      <c r="AL853" s="51"/>
      <c r="AM853" s="51"/>
      <c r="AN853" s="51"/>
      <c r="AO853" s="51"/>
      <c r="AP853" s="51" t="str">
        <f t="shared" si="175"/>
        <v/>
      </c>
      <c r="AQ853" s="60" t="str">
        <f t="shared" si="176"/>
        <v/>
      </c>
      <c r="AR853" s="52" t="str">
        <f t="shared" si="177"/>
        <v/>
      </c>
      <c r="AT853" s="50"/>
      <c r="AU853" s="51"/>
      <c r="AV853" s="51"/>
      <c r="AW853" s="51"/>
      <c r="AX853" s="51"/>
      <c r="AY853" s="51" t="str">
        <f t="shared" si="178"/>
        <v/>
      </c>
      <c r="AZ853" s="52" t="str">
        <f t="shared" si="179"/>
        <v/>
      </c>
      <c r="BB853" s="64"/>
      <c r="BC853" s="65"/>
      <c r="BD853" s="65"/>
      <c r="BE853" s="65"/>
      <c r="BF853" s="65"/>
      <c r="BG853" s="65" t="str">
        <f t="shared" si="180"/>
        <v/>
      </c>
      <c r="BH853" s="66" t="str">
        <f t="shared" si="181"/>
        <v/>
      </c>
    </row>
    <row r="854" spans="2:60" ht="15.5" x14ac:dyDescent="0.35">
      <c r="B854" s="67"/>
      <c r="C854" s="89"/>
      <c r="D854" s="84"/>
      <c r="E854" s="84"/>
      <c r="F854" s="84"/>
      <c r="G854" s="89"/>
      <c r="H854" s="89"/>
      <c r="I854" s="89"/>
      <c r="J854" s="95"/>
      <c r="K854" s="90"/>
      <c r="M854" s="68"/>
      <c r="N854" s="69"/>
      <c r="O854" s="69"/>
      <c r="P854" s="69"/>
      <c r="Q854" s="69"/>
      <c r="R854" s="69" t="str">
        <f t="shared" si="169"/>
        <v/>
      </c>
      <c r="S854" s="70" t="str">
        <f t="shared" si="170"/>
        <v/>
      </c>
      <c r="U854" s="68"/>
      <c r="V854" s="69"/>
      <c r="W854" s="69"/>
      <c r="X854" s="69"/>
      <c r="Y854" s="69"/>
      <c r="Z854" s="69" t="str">
        <f t="shared" si="171"/>
        <v/>
      </c>
      <c r="AA854" s="70" t="str">
        <f t="shared" si="172"/>
        <v/>
      </c>
      <c r="AC854" s="71"/>
      <c r="AD854" s="72"/>
      <c r="AE854" s="72"/>
      <c r="AF854" s="72"/>
      <c r="AG854" s="72"/>
      <c r="AH854" s="72" t="str">
        <f t="shared" si="173"/>
        <v/>
      </c>
      <c r="AI854" s="73" t="str">
        <f t="shared" si="174"/>
        <v/>
      </c>
      <c r="AK854" s="68"/>
      <c r="AL854" s="69"/>
      <c r="AM854" s="69"/>
      <c r="AN854" s="69"/>
      <c r="AO854" s="69"/>
      <c r="AP854" s="69" t="str">
        <f t="shared" si="175"/>
        <v/>
      </c>
      <c r="AQ854" s="74" t="str">
        <f t="shared" si="176"/>
        <v/>
      </c>
      <c r="AR854" s="70" t="str">
        <f t="shared" si="177"/>
        <v/>
      </c>
      <c r="AT854" s="68"/>
      <c r="AU854" s="69"/>
      <c r="AV854" s="69"/>
      <c r="AW854" s="69"/>
      <c r="AX854" s="69"/>
      <c r="AY854" s="69" t="str">
        <f t="shared" si="178"/>
        <v/>
      </c>
      <c r="AZ854" s="70" t="str">
        <f t="shared" si="179"/>
        <v/>
      </c>
      <c r="BB854" s="75"/>
      <c r="BC854" s="76"/>
      <c r="BD854" s="76"/>
      <c r="BE854" s="76"/>
      <c r="BF854" s="76"/>
      <c r="BG854" s="76" t="str">
        <f t="shared" si="180"/>
        <v/>
      </c>
      <c r="BH854" s="77" t="str">
        <f t="shared" si="181"/>
        <v/>
      </c>
    </row>
    <row r="855" spans="2:60" ht="15.5" x14ac:dyDescent="0.35">
      <c r="B855" s="46"/>
      <c r="C855" s="91"/>
      <c r="D855" s="85"/>
      <c r="E855" s="85"/>
      <c r="F855" s="85"/>
      <c r="G855" s="91"/>
      <c r="H855" s="91"/>
      <c r="I855" s="91"/>
      <c r="J855" s="96"/>
      <c r="K855" s="92"/>
      <c r="M855" s="50"/>
      <c r="N855" s="51"/>
      <c r="O855" s="51"/>
      <c r="P855" s="51"/>
      <c r="Q855" s="51"/>
      <c r="R855" s="51" t="str">
        <f t="shared" si="169"/>
        <v/>
      </c>
      <c r="S855" s="52" t="str">
        <f t="shared" si="170"/>
        <v/>
      </c>
      <c r="U855" s="50"/>
      <c r="V855" s="51"/>
      <c r="W855" s="51"/>
      <c r="X855" s="51"/>
      <c r="Y855" s="51"/>
      <c r="Z855" s="51" t="str">
        <f t="shared" si="171"/>
        <v/>
      </c>
      <c r="AA855" s="52" t="str">
        <f t="shared" si="172"/>
        <v/>
      </c>
      <c r="AC855" s="56"/>
      <c r="AD855" s="57"/>
      <c r="AE855" s="57"/>
      <c r="AF855" s="57"/>
      <c r="AG855" s="57"/>
      <c r="AH855" s="57" t="str">
        <f t="shared" si="173"/>
        <v/>
      </c>
      <c r="AI855" s="58" t="str">
        <f t="shared" si="174"/>
        <v/>
      </c>
      <c r="AK855" s="50"/>
      <c r="AL855" s="51"/>
      <c r="AM855" s="51"/>
      <c r="AN855" s="51"/>
      <c r="AO855" s="51"/>
      <c r="AP855" s="51" t="str">
        <f t="shared" si="175"/>
        <v/>
      </c>
      <c r="AQ855" s="60" t="str">
        <f t="shared" si="176"/>
        <v/>
      </c>
      <c r="AR855" s="52" t="str">
        <f t="shared" si="177"/>
        <v/>
      </c>
      <c r="AT855" s="50"/>
      <c r="AU855" s="51"/>
      <c r="AV855" s="51"/>
      <c r="AW855" s="51"/>
      <c r="AX855" s="51"/>
      <c r="AY855" s="51" t="str">
        <f t="shared" si="178"/>
        <v/>
      </c>
      <c r="AZ855" s="52" t="str">
        <f t="shared" si="179"/>
        <v/>
      </c>
      <c r="BB855" s="64"/>
      <c r="BC855" s="65"/>
      <c r="BD855" s="65"/>
      <c r="BE855" s="65"/>
      <c r="BF855" s="65"/>
      <c r="BG855" s="65" t="str">
        <f t="shared" si="180"/>
        <v/>
      </c>
      <c r="BH855" s="66" t="str">
        <f t="shared" si="181"/>
        <v/>
      </c>
    </row>
    <row r="856" spans="2:60" ht="15.5" x14ac:dyDescent="0.35">
      <c r="B856" s="67"/>
      <c r="C856" s="89"/>
      <c r="D856" s="84"/>
      <c r="E856" s="84"/>
      <c r="F856" s="84"/>
      <c r="G856" s="89"/>
      <c r="H856" s="89"/>
      <c r="I856" s="89"/>
      <c r="J856" s="95"/>
      <c r="K856" s="90"/>
      <c r="M856" s="68"/>
      <c r="N856" s="69"/>
      <c r="O856" s="69"/>
      <c r="P856" s="69"/>
      <c r="Q856" s="69"/>
      <c r="R856" s="69" t="str">
        <f t="shared" si="169"/>
        <v/>
      </c>
      <c r="S856" s="70" t="str">
        <f t="shared" si="170"/>
        <v/>
      </c>
      <c r="U856" s="68"/>
      <c r="V856" s="69"/>
      <c r="W856" s="69"/>
      <c r="X856" s="69"/>
      <c r="Y856" s="69"/>
      <c r="Z856" s="69" t="str">
        <f t="shared" si="171"/>
        <v/>
      </c>
      <c r="AA856" s="70" t="str">
        <f t="shared" si="172"/>
        <v/>
      </c>
      <c r="AC856" s="71"/>
      <c r="AD856" s="72"/>
      <c r="AE856" s="72"/>
      <c r="AF856" s="72"/>
      <c r="AG856" s="72"/>
      <c r="AH856" s="72" t="str">
        <f t="shared" si="173"/>
        <v/>
      </c>
      <c r="AI856" s="73" t="str">
        <f t="shared" si="174"/>
        <v/>
      </c>
      <c r="AK856" s="68"/>
      <c r="AL856" s="69"/>
      <c r="AM856" s="69"/>
      <c r="AN856" s="69"/>
      <c r="AO856" s="69"/>
      <c r="AP856" s="69" t="str">
        <f t="shared" si="175"/>
        <v/>
      </c>
      <c r="AQ856" s="74" t="str">
        <f t="shared" si="176"/>
        <v/>
      </c>
      <c r="AR856" s="70" t="str">
        <f t="shared" si="177"/>
        <v/>
      </c>
      <c r="AT856" s="68"/>
      <c r="AU856" s="69"/>
      <c r="AV856" s="69"/>
      <c r="AW856" s="69"/>
      <c r="AX856" s="69"/>
      <c r="AY856" s="69" t="str">
        <f t="shared" si="178"/>
        <v/>
      </c>
      <c r="AZ856" s="70" t="str">
        <f t="shared" si="179"/>
        <v/>
      </c>
      <c r="BB856" s="75"/>
      <c r="BC856" s="76"/>
      <c r="BD856" s="76"/>
      <c r="BE856" s="76"/>
      <c r="BF856" s="76"/>
      <c r="BG856" s="76" t="str">
        <f t="shared" si="180"/>
        <v/>
      </c>
      <c r="BH856" s="77" t="str">
        <f t="shared" si="181"/>
        <v/>
      </c>
    </row>
    <row r="857" spans="2:60" ht="15.5" x14ac:dyDescent="0.35">
      <c r="B857" s="46"/>
      <c r="C857" s="91"/>
      <c r="D857" s="85"/>
      <c r="E857" s="85"/>
      <c r="F857" s="85"/>
      <c r="G857" s="91"/>
      <c r="H857" s="91"/>
      <c r="I857" s="91"/>
      <c r="J857" s="96"/>
      <c r="K857" s="92"/>
      <c r="M857" s="50"/>
      <c r="N857" s="51"/>
      <c r="O857" s="51"/>
      <c r="P857" s="51"/>
      <c r="Q857" s="51"/>
      <c r="R857" s="51" t="str">
        <f t="shared" si="169"/>
        <v/>
      </c>
      <c r="S857" s="52" t="str">
        <f t="shared" si="170"/>
        <v/>
      </c>
      <c r="U857" s="50"/>
      <c r="V857" s="51"/>
      <c r="W857" s="51"/>
      <c r="X857" s="51"/>
      <c r="Y857" s="51"/>
      <c r="Z857" s="51" t="str">
        <f t="shared" si="171"/>
        <v/>
      </c>
      <c r="AA857" s="52" t="str">
        <f t="shared" si="172"/>
        <v/>
      </c>
      <c r="AC857" s="56"/>
      <c r="AD857" s="57"/>
      <c r="AE857" s="57"/>
      <c r="AF857" s="57"/>
      <c r="AG857" s="57"/>
      <c r="AH857" s="57" t="str">
        <f t="shared" si="173"/>
        <v/>
      </c>
      <c r="AI857" s="58" t="str">
        <f t="shared" si="174"/>
        <v/>
      </c>
      <c r="AK857" s="50"/>
      <c r="AL857" s="51"/>
      <c r="AM857" s="51"/>
      <c r="AN857" s="51"/>
      <c r="AO857" s="51"/>
      <c r="AP857" s="51" t="str">
        <f t="shared" si="175"/>
        <v/>
      </c>
      <c r="AQ857" s="60" t="str">
        <f t="shared" si="176"/>
        <v/>
      </c>
      <c r="AR857" s="52" t="str">
        <f t="shared" si="177"/>
        <v/>
      </c>
      <c r="AT857" s="50"/>
      <c r="AU857" s="51"/>
      <c r="AV857" s="51"/>
      <c r="AW857" s="51"/>
      <c r="AX857" s="51"/>
      <c r="AY857" s="51" t="str">
        <f t="shared" si="178"/>
        <v/>
      </c>
      <c r="AZ857" s="52" t="str">
        <f t="shared" si="179"/>
        <v/>
      </c>
      <c r="BB857" s="64"/>
      <c r="BC857" s="65"/>
      <c r="BD857" s="65"/>
      <c r="BE857" s="65"/>
      <c r="BF857" s="65"/>
      <c r="BG857" s="65" t="str">
        <f t="shared" si="180"/>
        <v/>
      </c>
      <c r="BH857" s="66" t="str">
        <f t="shared" si="181"/>
        <v/>
      </c>
    </row>
    <row r="858" spans="2:60" ht="15.5" x14ac:dyDescent="0.35">
      <c r="B858" s="67"/>
      <c r="C858" s="89"/>
      <c r="D858" s="84"/>
      <c r="E858" s="84"/>
      <c r="F858" s="84"/>
      <c r="G858" s="89"/>
      <c r="H858" s="89"/>
      <c r="I858" s="89"/>
      <c r="J858" s="95"/>
      <c r="K858" s="90"/>
      <c r="M858" s="68"/>
      <c r="N858" s="69"/>
      <c r="O858" s="69"/>
      <c r="P858" s="69"/>
      <c r="Q858" s="69"/>
      <c r="R858" s="69" t="str">
        <f t="shared" si="169"/>
        <v/>
      </c>
      <c r="S858" s="70" t="str">
        <f t="shared" si="170"/>
        <v/>
      </c>
      <c r="U858" s="68"/>
      <c r="V858" s="69"/>
      <c r="W858" s="69"/>
      <c r="X858" s="69"/>
      <c r="Y858" s="69"/>
      <c r="Z858" s="69" t="str">
        <f t="shared" si="171"/>
        <v/>
      </c>
      <c r="AA858" s="70" t="str">
        <f t="shared" si="172"/>
        <v/>
      </c>
      <c r="AC858" s="71"/>
      <c r="AD858" s="72"/>
      <c r="AE858" s="72"/>
      <c r="AF858" s="72"/>
      <c r="AG858" s="72"/>
      <c r="AH858" s="72" t="str">
        <f t="shared" si="173"/>
        <v/>
      </c>
      <c r="AI858" s="73" t="str">
        <f t="shared" si="174"/>
        <v/>
      </c>
      <c r="AK858" s="68"/>
      <c r="AL858" s="69"/>
      <c r="AM858" s="69"/>
      <c r="AN858" s="69"/>
      <c r="AO858" s="69"/>
      <c r="AP858" s="69" t="str">
        <f t="shared" si="175"/>
        <v/>
      </c>
      <c r="AQ858" s="74" t="str">
        <f t="shared" si="176"/>
        <v/>
      </c>
      <c r="AR858" s="70" t="str">
        <f t="shared" si="177"/>
        <v/>
      </c>
      <c r="AT858" s="68"/>
      <c r="AU858" s="69"/>
      <c r="AV858" s="69"/>
      <c r="AW858" s="69"/>
      <c r="AX858" s="69"/>
      <c r="AY858" s="69" t="str">
        <f t="shared" si="178"/>
        <v/>
      </c>
      <c r="AZ858" s="70" t="str">
        <f t="shared" si="179"/>
        <v/>
      </c>
      <c r="BB858" s="75"/>
      <c r="BC858" s="76"/>
      <c r="BD858" s="76"/>
      <c r="BE858" s="76"/>
      <c r="BF858" s="76"/>
      <c r="BG858" s="76" t="str">
        <f t="shared" si="180"/>
        <v/>
      </c>
      <c r="BH858" s="77" t="str">
        <f t="shared" si="181"/>
        <v/>
      </c>
    </row>
    <row r="859" spans="2:60" ht="15.5" x14ac:dyDescent="0.35">
      <c r="B859" s="46"/>
      <c r="C859" s="91"/>
      <c r="D859" s="85"/>
      <c r="E859" s="85"/>
      <c r="F859" s="85"/>
      <c r="G859" s="91"/>
      <c r="H859" s="91"/>
      <c r="I859" s="91"/>
      <c r="J859" s="96"/>
      <c r="K859" s="92"/>
      <c r="M859" s="50"/>
      <c r="N859" s="51"/>
      <c r="O859" s="51"/>
      <c r="P859" s="51"/>
      <c r="Q859" s="51"/>
      <c r="R859" s="51" t="str">
        <f t="shared" si="169"/>
        <v/>
      </c>
      <c r="S859" s="52" t="str">
        <f t="shared" si="170"/>
        <v/>
      </c>
      <c r="U859" s="50"/>
      <c r="V859" s="51"/>
      <c r="W859" s="51"/>
      <c r="X859" s="51"/>
      <c r="Y859" s="51"/>
      <c r="Z859" s="51" t="str">
        <f t="shared" si="171"/>
        <v/>
      </c>
      <c r="AA859" s="52" t="str">
        <f t="shared" si="172"/>
        <v/>
      </c>
      <c r="AC859" s="56"/>
      <c r="AD859" s="57"/>
      <c r="AE859" s="57"/>
      <c r="AF859" s="57"/>
      <c r="AG859" s="57"/>
      <c r="AH859" s="57" t="str">
        <f t="shared" si="173"/>
        <v/>
      </c>
      <c r="AI859" s="58" t="str">
        <f t="shared" si="174"/>
        <v/>
      </c>
      <c r="AK859" s="50"/>
      <c r="AL859" s="51"/>
      <c r="AM859" s="51"/>
      <c r="AN859" s="51"/>
      <c r="AO859" s="51"/>
      <c r="AP859" s="51" t="str">
        <f t="shared" si="175"/>
        <v/>
      </c>
      <c r="AQ859" s="60" t="str">
        <f t="shared" si="176"/>
        <v/>
      </c>
      <c r="AR859" s="52" t="str">
        <f t="shared" si="177"/>
        <v/>
      </c>
      <c r="AT859" s="50"/>
      <c r="AU859" s="51"/>
      <c r="AV859" s="51"/>
      <c r="AW859" s="51"/>
      <c r="AX859" s="51"/>
      <c r="AY859" s="51" t="str">
        <f t="shared" si="178"/>
        <v/>
      </c>
      <c r="AZ859" s="52" t="str">
        <f t="shared" si="179"/>
        <v/>
      </c>
      <c r="BB859" s="64"/>
      <c r="BC859" s="65"/>
      <c r="BD859" s="65"/>
      <c r="BE859" s="65"/>
      <c r="BF859" s="65"/>
      <c r="BG859" s="65" t="str">
        <f t="shared" si="180"/>
        <v/>
      </c>
      <c r="BH859" s="66" t="str">
        <f t="shared" si="181"/>
        <v/>
      </c>
    </row>
    <row r="860" spans="2:60" ht="15.5" x14ac:dyDescent="0.35">
      <c r="B860" s="67"/>
      <c r="C860" s="89"/>
      <c r="D860" s="84"/>
      <c r="E860" s="84"/>
      <c r="F860" s="84"/>
      <c r="G860" s="89"/>
      <c r="H860" s="89"/>
      <c r="I860" s="89"/>
      <c r="J860" s="95"/>
      <c r="K860" s="90"/>
      <c r="M860" s="68"/>
      <c r="N860" s="69"/>
      <c r="O860" s="69"/>
      <c r="P860" s="69"/>
      <c r="Q860" s="69"/>
      <c r="R860" s="69" t="str">
        <f t="shared" si="169"/>
        <v/>
      </c>
      <c r="S860" s="70" t="str">
        <f t="shared" si="170"/>
        <v/>
      </c>
      <c r="U860" s="68"/>
      <c r="V860" s="69"/>
      <c r="W860" s="69"/>
      <c r="X860" s="69"/>
      <c r="Y860" s="69"/>
      <c r="Z860" s="69" t="str">
        <f t="shared" si="171"/>
        <v/>
      </c>
      <c r="AA860" s="70" t="str">
        <f t="shared" si="172"/>
        <v/>
      </c>
      <c r="AC860" s="71"/>
      <c r="AD860" s="72"/>
      <c r="AE860" s="72"/>
      <c r="AF860" s="72"/>
      <c r="AG860" s="72"/>
      <c r="AH860" s="72" t="str">
        <f t="shared" si="173"/>
        <v/>
      </c>
      <c r="AI860" s="73" t="str">
        <f t="shared" si="174"/>
        <v/>
      </c>
      <c r="AK860" s="68"/>
      <c r="AL860" s="69"/>
      <c r="AM860" s="69"/>
      <c r="AN860" s="69"/>
      <c r="AO860" s="69"/>
      <c r="AP860" s="69" t="str">
        <f t="shared" si="175"/>
        <v/>
      </c>
      <c r="AQ860" s="74" t="str">
        <f t="shared" si="176"/>
        <v/>
      </c>
      <c r="AR860" s="70" t="str">
        <f t="shared" si="177"/>
        <v/>
      </c>
      <c r="AT860" s="68"/>
      <c r="AU860" s="69"/>
      <c r="AV860" s="69"/>
      <c r="AW860" s="69"/>
      <c r="AX860" s="69"/>
      <c r="AY860" s="69" t="str">
        <f t="shared" si="178"/>
        <v/>
      </c>
      <c r="AZ860" s="70" t="str">
        <f t="shared" si="179"/>
        <v/>
      </c>
      <c r="BB860" s="75"/>
      <c r="BC860" s="76"/>
      <c r="BD860" s="76"/>
      <c r="BE860" s="76"/>
      <c r="BF860" s="76"/>
      <c r="BG860" s="76" t="str">
        <f t="shared" si="180"/>
        <v/>
      </c>
      <c r="BH860" s="77" t="str">
        <f t="shared" si="181"/>
        <v/>
      </c>
    </row>
    <row r="861" spans="2:60" ht="15.5" x14ac:dyDescent="0.35">
      <c r="B861" s="46"/>
      <c r="C861" s="91"/>
      <c r="D861" s="85"/>
      <c r="E861" s="85"/>
      <c r="F861" s="85"/>
      <c r="G861" s="91"/>
      <c r="H861" s="91"/>
      <c r="I861" s="91"/>
      <c r="J861" s="96"/>
      <c r="K861" s="92"/>
      <c r="M861" s="50"/>
      <c r="N861" s="51"/>
      <c r="O861" s="51"/>
      <c r="P861" s="51"/>
      <c r="Q861" s="51"/>
      <c r="R861" s="51" t="str">
        <f t="shared" si="169"/>
        <v/>
      </c>
      <c r="S861" s="52" t="str">
        <f t="shared" si="170"/>
        <v/>
      </c>
      <c r="U861" s="50"/>
      <c r="V861" s="51"/>
      <c r="W861" s="51"/>
      <c r="X861" s="51"/>
      <c r="Y861" s="51"/>
      <c r="Z861" s="51" t="str">
        <f t="shared" si="171"/>
        <v/>
      </c>
      <c r="AA861" s="52" t="str">
        <f t="shared" si="172"/>
        <v/>
      </c>
      <c r="AC861" s="56"/>
      <c r="AD861" s="57"/>
      <c r="AE861" s="57"/>
      <c r="AF861" s="57"/>
      <c r="AG861" s="57"/>
      <c r="AH861" s="57" t="str">
        <f t="shared" si="173"/>
        <v/>
      </c>
      <c r="AI861" s="58" t="str">
        <f t="shared" si="174"/>
        <v/>
      </c>
      <c r="AK861" s="50"/>
      <c r="AL861" s="51"/>
      <c r="AM861" s="51"/>
      <c r="AN861" s="51"/>
      <c r="AO861" s="51"/>
      <c r="AP861" s="51" t="str">
        <f t="shared" si="175"/>
        <v/>
      </c>
      <c r="AQ861" s="60" t="str">
        <f t="shared" si="176"/>
        <v/>
      </c>
      <c r="AR861" s="52" t="str">
        <f t="shared" si="177"/>
        <v/>
      </c>
      <c r="AT861" s="50"/>
      <c r="AU861" s="51"/>
      <c r="AV861" s="51"/>
      <c r="AW861" s="51"/>
      <c r="AX861" s="51"/>
      <c r="AY861" s="51" t="str">
        <f t="shared" si="178"/>
        <v/>
      </c>
      <c r="AZ861" s="52" t="str">
        <f t="shared" si="179"/>
        <v/>
      </c>
      <c r="BB861" s="64"/>
      <c r="BC861" s="65"/>
      <c r="BD861" s="65"/>
      <c r="BE861" s="65"/>
      <c r="BF861" s="65"/>
      <c r="BG861" s="65" t="str">
        <f t="shared" si="180"/>
        <v/>
      </c>
      <c r="BH861" s="66" t="str">
        <f t="shared" si="181"/>
        <v/>
      </c>
    </row>
    <row r="862" spans="2:60" ht="15.5" x14ac:dyDescent="0.35">
      <c r="B862" s="67"/>
      <c r="C862" s="89"/>
      <c r="D862" s="84"/>
      <c r="E862" s="84"/>
      <c r="F862" s="84"/>
      <c r="G862" s="89"/>
      <c r="H862" s="89"/>
      <c r="I862" s="89"/>
      <c r="J862" s="95"/>
      <c r="K862" s="90"/>
      <c r="M862" s="68"/>
      <c r="N862" s="69"/>
      <c r="O862" s="69"/>
      <c r="P862" s="69"/>
      <c r="Q862" s="69"/>
      <c r="R862" s="69" t="str">
        <f t="shared" si="169"/>
        <v/>
      </c>
      <c r="S862" s="70" t="str">
        <f t="shared" si="170"/>
        <v/>
      </c>
      <c r="U862" s="68"/>
      <c r="V862" s="69"/>
      <c r="W862" s="69"/>
      <c r="X862" s="69"/>
      <c r="Y862" s="69"/>
      <c r="Z862" s="69" t="str">
        <f t="shared" si="171"/>
        <v/>
      </c>
      <c r="AA862" s="70" t="str">
        <f t="shared" si="172"/>
        <v/>
      </c>
      <c r="AC862" s="71"/>
      <c r="AD862" s="72"/>
      <c r="AE862" s="72"/>
      <c r="AF862" s="72"/>
      <c r="AG862" s="72"/>
      <c r="AH862" s="72" t="str">
        <f t="shared" si="173"/>
        <v/>
      </c>
      <c r="AI862" s="73" t="str">
        <f t="shared" si="174"/>
        <v/>
      </c>
      <c r="AK862" s="68"/>
      <c r="AL862" s="69"/>
      <c r="AM862" s="69"/>
      <c r="AN862" s="69"/>
      <c r="AO862" s="69"/>
      <c r="AP862" s="69" t="str">
        <f t="shared" si="175"/>
        <v/>
      </c>
      <c r="AQ862" s="74" t="str">
        <f t="shared" si="176"/>
        <v/>
      </c>
      <c r="AR862" s="70" t="str">
        <f t="shared" si="177"/>
        <v/>
      </c>
      <c r="AT862" s="68"/>
      <c r="AU862" s="69"/>
      <c r="AV862" s="69"/>
      <c r="AW862" s="69"/>
      <c r="AX862" s="69"/>
      <c r="AY862" s="69" t="str">
        <f t="shared" si="178"/>
        <v/>
      </c>
      <c r="AZ862" s="70" t="str">
        <f t="shared" si="179"/>
        <v/>
      </c>
      <c r="BB862" s="75"/>
      <c r="BC862" s="76"/>
      <c r="BD862" s="76"/>
      <c r="BE862" s="76"/>
      <c r="BF862" s="76"/>
      <c r="BG862" s="76" t="str">
        <f t="shared" si="180"/>
        <v/>
      </c>
      <c r="BH862" s="77" t="str">
        <f t="shared" si="181"/>
        <v/>
      </c>
    </row>
    <row r="863" spans="2:60" ht="15.5" x14ac:dyDescent="0.35">
      <c r="B863" s="46"/>
      <c r="C863" s="91"/>
      <c r="D863" s="85"/>
      <c r="E863" s="85"/>
      <c r="F863" s="85"/>
      <c r="G863" s="91"/>
      <c r="H863" s="91"/>
      <c r="I863" s="91"/>
      <c r="J863" s="96"/>
      <c r="K863" s="92"/>
      <c r="M863" s="50"/>
      <c r="N863" s="51"/>
      <c r="O863" s="51"/>
      <c r="P863" s="51"/>
      <c r="Q863" s="51"/>
      <c r="R863" s="51" t="str">
        <f t="shared" si="169"/>
        <v/>
      </c>
      <c r="S863" s="52" t="str">
        <f t="shared" si="170"/>
        <v/>
      </c>
      <c r="U863" s="50"/>
      <c r="V863" s="51"/>
      <c r="W863" s="51"/>
      <c r="X863" s="51"/>
      <c r="Y863" s="51"/>
      <c r="Z863" s="51" t="str">
        <f t="shared" si="171"/>
        <v/>
      </c>
      <c r="AA863" s="52" t="str">
        <f t="shared" si="172"/>
        <v/>
      </c>
      <c r="AC863" s="56"/>
      <c r="AD863" s="57"/>
      <c r="AE863" s="57"/>
      <c r="AF863" s="57"/>
      <c r="AG863" s="57"/>
      <c r="AH863" s="57" t="str">
        <f t="shared" si="173"/>
        <v/>
      </c>
      <c r="AI863" s="58" t="str">
        <f t="shared" si="174"/>
        <v/>
      </c>
      <c r="AK863" s="50"/>
      <c r="AL863" s="51"/>
      <c r="AM863" s="51"/>
      <c r="AN863" s="51"/>
      <c r="AO863" s="51"/>
      <c r="AP863" s="51" t="str">
        <f t="shared" si="175"/>
        <v/>
      </c>
      <c r="AQ863" s="60" t="str">
        <f t="shared" si="176"/>
        <v/>
      </c>
      <c r="AR863" s="52" t="str">
        <f t="shared" si="177"/>
        <v/>
      </c>
      <c r="AT863" s="50"/>
      <c r="AU863" s="51"/>
      <c r="AV863" s="51"/>
      <c r="AW863" s="51"/>
      <c r="AX863" s="51"/>
      <c r="AY863" s="51" t="str">
        <f t="shared" si="178"/>
        <v/>
      </c>
      <c r="AZ863" s="52" t="str">
        <f t="shared" si="179"/>
        <v/>
      </c>
      <c r="BB863" s="64"/>
      <c r="BC863" s="65"/>
      <c r="BD863" s="65"/>
      <c r="BE863" s="65"/>
      <c r="BF863" s="65"/>
      <c r="BG863" s="65" t="str">
        <f t="shared" si="180"/>
        <v/>
      </c>
      <c r="BH863" s="66" t="str">
        <f t="shared" si="181"/>
        <v/>
      </c>
    </row>
    <row r="864" spans="2:60" ht="15.5" x14ac:dyDescent="0.35">
      <c r="B864" s="67"/>
      <c r="C864" s="89"/>
      <c r="D864" s="84"/>
      <c r="E864" s="84"/>
      <c r="F864" s="84"/>
      <c r="G864" s="89"/>
      <c r="H864" s="89"/>
      <c r="I864" s="89"/>
      <c r="J864" s="95"/>
      <c r="K864" s="90"/>
      <c r="M864" s="68"/>
      <c r="N864" s="69"/>
      <c r="O864" s="69"/>
      <c r="P864" s="69"/>
      <c r="Q864" s="69"/>
      <c r="R864" s="69" t="str">
        <f t="shared" si="169"/>
        <v/>
      </c>
      <c r="S864" s="70" t="str">
        <f t="shared" si="170"/>
        <v/>
      </c>
      <c r="U864" s="68"/>
      <c r="V864" s="69"/>
      <c r="W864" s="69"/>
      <c r="X864" s="69"/>
      <c r="Y864" s="69"/>
      <c r="Z864" s="69" t="str">
        <f t="shared" si="171"/>
        <v/>
      </c>
      <c r="AA864" s="70" t="str">
        <f t="shared" si="172"/>
        <v/>
      </c>
      <c r="AC864" s="71"/>
      <c r="AD864" s="72"/>
      <c r="AE864" s="72"/>
      <c r="AF864" s="72"/>
      <c r="AG864" s="72"/>
      <c r="AH864" s="72" t="str">
        <f t="shared" si="173"/>
        <v/>
      </c>
      <c r="AI864" s="73" t="str">
        <f t="shared" si="174"/>
        <v/>
      </c>
      <c r="AK864" s="68"/>
      <c r="AL864" s="69"/>
      <c r="AM864" s="69"/>
      <c r="AN864" s="69"/>
      <c r="AO864" s="69"/>
      <c r="AP864" s="69" t="str">
        <f t="shared" si="175"/>
        <v/>
      </c>
      <c r="AQ864" s="74" t="str">
        <f t="shared" si="176"/>
        <v/>
      </c>
      <c r="AR864" s="70" t="str">
        <f t="shared" si="177"/>
        <v/>
      </c>
      <c r="AT864" s="68"/>
      <c r="AU864" s="69"/>
      <c r="AV864" s="69"/>
      <c r="AW864" s="69"/>
      <c r="AX864" s="69"/>
      <c r="AY864" s="69" t="str">
        <f t="shared" si="178"/>
        <v/>
      </c>
      <c r="AZ864" s="70" t="str">
        <f t="shared" si="179"/>
        <v/>
      </c>
      <c r="BB864" s="75"/>
      <c r="BC864" s="76"/>
      <c r="BD864" s="76"/>
      <c r="BE864" s="76"/>
      <c r="BF864" s="76"/>
      <c r="BG864" s="76" t="str">
        <f t="shared" si="180"/>
        <v/>
      </c>
      <c r="BH864" s="77" t="str">
        <f t="shared" si="181"/>
        <v/>
      </c>
    </row>
    <row r="865" spans="2:60" ht="15.5" x14ac:dyDescent="0.35">
      <c r="B865" s="46"/>
      <c r="C865" s="91"/>
      <c r="D865" s="85"/>
      <c r="E865" s="85"/>
      <c r="F865" s="85"/>
      <c r="G865" s="91"/>
      <c r="H865" s="91"/>
      <c r="I865" s="91"/>
      <c r="J865" s="96"/>
      <c r="K865" s="92"/>
      <c r="M865" s="50"/>
      <c r="N865" s="51"/>
      <c r="O865" s="51"/>
      <c r="P865" s="51"/>
      <c r="Q865" s="51"/>
      <c r="R865" s="51" t="str">
        <f t="shared" si="169"/>
        <v/>
      </c>
      <c r="S865" s="52" t="str">
        <f t="shared" si="170"/>
        <v/>
      </c>
      <c r="U865" s="50"/>
      <c r="V865" s="51"/>
      <c r="W865" s="51"/>
      <c r="X865" s="51"/>
      <c r="Y865" s="51"/>
      <c r="Z865" s="51" t="str">
        <f t="shared" si="171"/>
        <v/>
      </c>
      <c r="AA865" s="52" t="str">
        <f t="shared" si="172"/>
        <v/>
      </c>
      <c r="AC865" s="56"/>
      <c r="AD865" s="57"/>
      <c r="AE865" s="57"/>
      <c r="AF865" s="57"/>
      <c r="AG865" s="57"/>
      <c r="AH865" s="57" t="str">
        <f t="shared" si="173"/>
        <v/>
      </c>
      <c r="AI865" s="58" t="str">
        <f t="shared" si="174"/>
        <v/>
      </c>
      <c r="AK865" s="50"/>
      <c r="AL865" s="51"/>
      <c r="AM865" s="51"/>
      <c r="AN865" s="51"/>
      <c r="AO865" s="51"/>
      <c r="AP865" s="51" t="str">
        <f t="shared" si="175"/>
        <v/>
      </c>
      <c r="AQ865" s="60" t="str">
        <f t="shared" si="176"/>
        <v/>
      </c>
      <c r="AR865" s="52" t="str">
        <f t="shared" si="177"/>
        <v/>
      </c>
      <c r="AT865" s="50"/>
      <c r="AU865" s="51"/>
      <c r="AV865" s="51"/>
      <c r="AW865" s="51"/>
      <c r="AX865" s="51"/>
      <c r="AY865" s="51" t="str">
        <f t="shared" si="178"/>
        <v/>
      </c>
      <c r="AZ865" s="52" t="str">
        <f t="shared" si="179"/>
        <v/>
      </c>
      <c r="BB865" s="64"/>
      <c r="BC865" s="65"/>
      <c r="BD865" s="65"/>
      <c r="BE865" s="65"/>
      <c r="BF865" s="65"/>
      <c r="BG865" s="65" t="str">
        <f t="shared" si="180"/>
        <v/>
      </c>
      <c r="BH865" s="66" t="str">
        <f t="shared" si="181"/>
        <v/>
      </c>
    </row>
    <row r="866" spans="2:60" ht="15.5" x14ac:dyDescent="0.35">
      <c r="B866" s="67"/>
      <c r="C866" s="89"/>
      <c r="D866" s="84"/>
      <c r="E866" s="84"/>
      <c r="F866" s="84"/>
      <c r="G866" s="89"/>
      <c r="H866" s="89"/>
      <c r="I866" s="89"/>
      <c r="J866" s="95"/>
      <c r="K866" s="90"/>
      <c r="M866" s="68"/>
      <c r="N866" s="69"/>
      <c r="O866" s="69"/>
      <c r="P866" s="69"/>
      <c r="Q866" s="69"/>
      <c r="R866" s="69" t="str">
        <f t="shared" si="169"/>
        <v/>
      </c>
      <c r="S866" s="70" t="str">
        <f t="shared" si="170"/>
        <v/>
      </c>
      <c r="U866" s="68"/>
      <c r="V866" s="69"/>
      <c r="W866" s="69"/>
      <c r="X866" s="69"/>
      <c r="Y866" s="69"/>
      <c r="Z866" s="69" t="str">
        <f t="shared" si="171"/>
        <v/>
      </c>
      <c r="AA866" s="70" t="str">
        <f t="shared" si="172"/>
        <v/>
      </c>
      <c r="AC866" s="71"/>
      <c r="AD866" s="72"/>
      <c r="AE866" s="72"/>
      <c r="AF866" s="72"/>
      <c r="AG866" s="72"/>
      <c r="AH866" s="72" t="str">
        <f t="shared" si="173"/>
        <v/>
      </c>
      <c r="AI866" s="73" t="str">
        <f t="shared" si="174"/>
        <v/>
      </c>
      <c r="AK866" s="68"/>
      <c r="AL866" s="69"/>
      <c r="AM866" s="69"/>
      <c r="AN866" s="69"/>
      <c r="AO866" s="69"/>
      <c r="AP866" s="69" t="str">
        <f t="shared" si="175"/>
        <v/>
      </c>
      <c r="AQ866" s="74" t="str">
        <f t="shared" si="176"/>
        <v/>
      </c>
      <c r="AR866" s="70" t="str">
        <f t="shared" si="177"/>
        <v/>
      </c>
      <c r="AT866" s="68"/>
      <c r="AU866" s="69"/>
      <c r="AV866" s="69"/>
      <c r="AW866" s="69"/>
      <c r="AX866" s="69"/>
      <c r="AY866" s="69" t="str">
        <f t="shared" si="178"/>
        <v/>
      </c>
      <c r="AZ866" s="70" t="str">
        <f t="shared" si="179"/>
        <v/>
      </c>
      <c r="BB866" s="75"/>
      <c r="BC866" s="76"/>
      <c r="BD866" s="76"/>
      <c r="BE866" s="76"/>
      <c r="BF866" s="76"/>
      <c r="BG866" s="76" t="str">
        <f t="shared" si="180"/>
        <v/>
      </c>
      <c r="BH866" s="77" t="str">
        <f t="shared" si="181"/>
        <v/>
      </c>
    </row>
    <row r="867" spans="2:60" ht="15.5" x14ac:dyDescent="0.35">
      <c r="B867" s="46"/>
      <c r="C867" s="91"/>
      <c r="D867" s="85"/>
      <c r="E867" s="85"/>
      <c r="F867" s="85"/>
      <c r="G867" s="91"/>
      <c r="H867" s="91"/>
      <c r="I867" s="91"/>
      <c r="J867" s="96"/>
      <c r="K867" s="92"/>
      <c r="M867" s="50"/>
      <c r="N867" s="51"/>
      <c r="O867" s="51"/>
      <c r="P867" s="51"/>
      <c r="Q867" s="51"/>
      <c r="R867" s="51" t="str">
        <f t="shared" si="169"/>
        <v/>
      </c>
      <c r="S867" s="52" t="str">
        <f t="shared" si="170"/>
        <v/>
      </c>
      <c r="U867" s="50"/>
      <c r="V867" s="51"/>
      <c r="W867" s="51"/>
      <c r="X867" s="51"/>
      <c r="Y867" s="51"/>
      <c r="Z867" s="51" t="str">
        <f t="shared" si="171"/>
        <v/>
      </c>
      <c r="AA867" s="52" t="str">
        <f t="shared" si="172"/>
        <v/>
      </c>
      <c r="AC867" s="56"/>
      <c r="AD867" s="57"/>
      <c r="AE867" s="57"/>
      <c r="AF867" s="57"/>
      <c r="AG867" s="57"/>
      <c r="AH867" s="57" t="str">
        <f t="shared" si="173"/>
        <v/>
      </c>
      <c r="AI867" s="58" t="str">
        <f t="shared" si="174"/>
        <v/>
      </c>
      <c r="AK867" s="50"/>
      <c r="AL867" s="51"/>
      <c r="AM867" s="51"/>
      <c r="AN867" s="51"/>
      <c r="AO867" s="51"/>
      <c r="AP867" s="51" t="str">
        <f t="shared" si="175"/>
        <v/>
      </c>
      <c r="AQ867" s="60" t="str">
        <f t="shared" si="176"/>
        <v/>
      </c>
      <c r="AR867" s="52" t="str">
        <f t="shared" si="177"/>
        <v/>
      </c>
      <c r="AT867" s="50"/>
      <c r="AU867" s="51"/>
      <c r="AV867" s="51"/>
      <c r="AW867" s="51"/>
      <c r="AX867" s="51"/>
      <c r="AY867" s="51" t="str">
        <f t="shared" si="178"/>
        <v/>
      </c>
      <c r="AZ867" s="52" t="str">
        <f t="shared" si="179"/>
        <v/>
      </c>
      <c r="BB867" s="64"/>
      <c r="BC867" s="65"/>
      <c r="BD867" s="65"/>
      <c r="BE867" s="65"/>
      <c r="BF867" s="65"/>
      <c r="BG867" s="65" t="str">
        <f t="shared" si="180"/>
        <v/>
      </c>
      <c r="BH867" s="66" t="str">
        <f t="shared" si="181"/>
        <v/>
      </c>
    </row>
    <row r="868" spans="2:60" ht="15.5" x14ac:dyDescent="0.35">
      <c r="B868" s="67"/>
      <c r="C868" s="89"/>
      <c r="D868" s="84"/>
      <c r="E868" s="84"/>
      <c r="F868" s="84"/>
      <c r="G868" s="89"/>
      <c r="H868" s="89"/>
      <c r="I868" s="89"/>
      <c r="J868" s="95"/>
      <c r="K868" s="90"/>
      <c r="M868" s="68"/>
      <c r="N868" s="69"/>
      <c r="O868" s="69"/>
      <c r="P868" s="69"/>
      <c r="Q868" s="69"/>
      <c r="R868" s="69" t="str">
        <f t="shared" si="169"/>
        <v/>
      </c>
      <c r="S868" s="70" t="str">
        <f t="shared" si="170"/>
        <v/>
      </c>
      <c r="U868" s="68"/>
      <c r="V868" s="69"/>
      <c r="W868" s="69"/>
      <c r="X868" s="69"/>
      <c r="Y868" s="69"/>
      <c r="Z868" s="69" t="str">
        <f t="shared" si="171"/>
        <v/>
      </c>
      <c r="AA868" s="70" t="str">
        <f t="shared" si="172"/>
        <v/>
      </c>
      <c r="AC868" s="71"/>
      <c r="AD868" s="72"/>
      <c r="AE868" s="72"/>
      <c r="AF868" s="72"/>
      <c r="AG868" s="72"/>
      <c r="AH868" s="72" t="str">
        <f t="shared" si="173"/>
        <v/>
      </c>
      <c r="AI868" s="73" t="str">
        <f t="shared" si="174"/>
        <v/>
      </c>
      <c r="AK868" s="68"/>
      <c r="AL868" s="69"/>
      <c r="AM868" s="69"/>
      <c r="AN868" s="69"/>
      <c r="AO868" s="69"/>
      <c r="AP868" s="69" t="str">
        <f t="shared" si="175"/>
        <v/>
      </c>
      <c r="AQ868" s="74" t="str">
        <f t="shared" si="176"/>
        <v/>
      </c>
      <c r="AR868" s="70" t="str">
        <f t="shared" si="177"/>
        <v/>
      </c>
      <c r="AT868" s="68"/>
      <c r="AU868" s="69"/>
      <c r="AV868" s="69"/>
      <c r="AW868" s="69"/>
      <c r="AX868" s="69"/>
      <c r="AY868" s="69" t="str">
        <f t="shared" si="178"/>
        <v/>
      </c>
      <c r="AZ868" s="70" t="str">
        <f t="shared" si="179"/>
        <v/>
      </c>
      <c r="BB868" s="75"/>
      <c r="BC868" s="76"/>
      <c r="BD868" s="76"/>
      <c r="BE868" s="76"/>
      <c r="BF868" s="76"/>
      <c r="BG868" s="76" t="str">
        <f t="shared" si="180"/>
        <v/>
      </c>
      <c r="BH868" s="77" t="str">
        <f t="shared" si="181"/>
        <v/>
      </c>
    </row>
    <row r="869" spans="2:60" ht="15.5" x14ac:dyDescent="0.35">
      <c r="B869" s="46"/>
      <c r="C869" s="91"/>
      <c r="D869" s="85"/>
      <c r="E869" s="85"/>
      <c r="F869" s="85"/>
      <c r="G869" s="91"/>
      <c r="H869" s="91"/>
      <c r="I869" s="91"/>
      <c r="J869" s="96"/>
      <c r="K869" s="92"/>
      <c r="M869" s="50"/>
      <c r="N869" s="51"/>
      <c r="O869" s="51"/>
      <c r="P869" s="51"/>
      <c r="Q869" s="51"/>
      <c r="R869" s="51" t="str">
        <f t="shared" si="169"/>
        <v/>
      </c>
      <c r="S869" s="52" t="str">
        <f t="shared" si="170"/>
        <v/>
      </c>
      <c r="U869" s="50"/>
      <c r="V869" s="51"/>
      <c r="W869" s="51"/>
      <c r="X869" s="51"/>
      <c r="Y869" s="51"/>
      <c r="Z869" s="51" t="str">
        <f t="shared" si="171"/>
        <v/>
      </c>
      <c r="AA869" s="52" t="str">
        <f t="shared" si="172"/>
        <v/>
      </c>
      <c r="AC869" s="56"/>
      <c r="AD869" s="57"/>
      <c r="AE869" s="57"/>
      <c r="AF869" s="57"/>
      <c r="AG869" s="57"/>
      <c r="AH869" s="57" t="str">
        <f t="shared" si="173"/>
        <v/>
      </c>
      <c r="AI869" s="58" t="str">
        <f t="shared" si="174"/>
        <v/>
      </c>
      <c r="AK869" s="50"/>
      <c r="AL869" s="51"/>
      <c r="AM869" s="51"/>
      <c r="AN869" s="51"/>
      <c r="AO869" s="51"/>
      <c r="AP869" s="51" t="str">
        <f t="shared" si="175"/>
        <v/>
      </c>
      <c r="AQ869" s="60" t="str">
        <f t="shared" si="176"/>
        <v/>
      </c>
      <c r="AR869" s="52" t="str">
        <f t="shared" si="177"/>
        <v/>
      </c>
      <c r="AT869" s="50"/>
      <c r="AU869" s="51"/>
      <c r="AV869" s="51"/>
      <c r="AW869" s="51"/>
      <c r="AX869" s="51"/>
      <c r="AY869" s="51" t="str">
        <f t="shared" si="178"/>
        <v/>
      </c>
      <c r="AZ869" s="52" t="str">
        <f t="shared" si="179"/>
        <v/>
      </c>
      <c r="BB869" s="64"/>
      <c r="BC869" s="65"/>
      <c r="BD869" s="65"/>
      <c r="BE869" s="65"/>
      <c r="BF869" s="65"/>
      <c r="BG869" s="65" t="str">
        <f t="shared" si="180"/>
        <v/>
      </c>
      <c r="BH869" s="66" t="str">
        <f t="shared" si="181"/>
        <v/>
      </c>
    </row>
    <row r="870" spans="2:60" ht="15.5" x14ac:dyDescent="0.35">
      <c r="B870" s="67"/>
      <c r="C870" s="89"/>
      <c r="D870" s="84"/>
      <c r="E870" s="84"/>
      <c r="F870" s="84"/>
      <c r="G870" s="89"/>
      <c r="H870" s="89"/>
      <c r="I870" s="89"/>
      <c r="J870" s="95"/>
      <c r="K870" s="90"/>
      <c r="M870" s="68"/>
      <c r="N870" s="69"/>
      <c r="O870" s="69"/>
      <c r="P870" s="69"/>
      <c r="Q870" s="69"/>
      <c r="R870" s="69" t="str">
        <f t="shared" si="169"/>
        <v/>
      </c>
      <c r="S870" s="70" t="str">
        <f t="shared" si="170"/>
        <v/>
      </c>
      <c r="U870" s="68"/>
      <c r="V870" s="69"/>
      <c r="W870" s="69"/>
      <c r="X870" s="69"/>
      <c r="Y870" s="69"/>
      <c r="Z870" s="69" t="str">
        <f t="shared" si="171"/>
        <v/>
      </c>
      <c r="AA870" s="70" t="str">
        <f t="shared" si="172"/>
        <v/>
      </c>
      <c r="AC870" s="71"/>
      <c r="AD870" s="72"/>
      <c r="AE870" s="72"/>
      <c r="AF870" s="72"/>
      <c r="AG870" s="72"/>
      <c r="AH870" s="72" t="str">
        <f t="shared" si="173"/>
        <v/>
      </c>
      <c r="AI870" s="73" t="str">
        <f t="shared" si="174"/>
        <v/>
      </c>
      <c r="AK870" s="68"/>
      <c r="AL870" s="69"/>
      <c r="AM870" s="69"/>
      <c r="AN870" s="69"/>
      <c r="AO870" s="69"/>
      <c r="AP870" s="69" t="str">
        <f t="shared" si="175"/>
        <v/>
      </c>
      <c r="AQ870" s="74" t="str">
        <f t="shared" si="176"/>
        <v/>
      </c>
      <c r="AR870" s="70" t="str">
        <f t="shared" si="177"/>
        <v/>
      </c>
      <c r="AT870" s="68"/>
      <c r="AU870" s="69"/>
      <c r="AV870" s="69"/>
      <c r="AW870" s="69"/>
      <c r="AX870" s="69"/>
      <c r="AY870" s="69" t="str">
        <f t="shared" si="178"/>
        <v/>
      </c>
      <c r="AZ870" s="70" t="str">
        <f t="shared" si="179"/>
        <v/>
      </c>
      <c r="BB870" s="75"/>
      <c r="BC870" s="76"/>
      <c r="BD870" s="76"/>
      <c r="BE870" s="76"/>
      <c r="BF870" s="76"/>
      <c r="BG870" s="76" t="str">
        <f t="shared" si="180"/>
        <v/>
      </c>
      <c r="BH870" s="77" t="str">
        <f t="shared" si="181"/>
        <v/>
      </c>
    </row>
    <row r="871" spans="2:60" ht="15.5" x14ac:dyDescent="0.35">
      <c r="B871" s="46"/>
      <c r="C871" s="91"/>
      <c r="D871" s="85"/>
      <c r="E871" s="85"/>
      <c r="F871" s="85"/>
      <c r="G871" s="91"/>
      <c r="H871" s="91"/>
      <c r="I871" s="91"/>
      <c r="J871" s="96"/>
      <c r="K871" s="92"/>
      <c r="M871" s="50"/>
      <c r="N871" s="51"/>
      <c r="O871" s="51"/>
      <c r="P871" s="51"/>
      <c r="Q871" s="51"/>
      <c r="R871" s="51" t="str">
        <f t="shared" si="169"/>
        <v/>
      </c>
      <c r="S871" s="52" t="str">
        <f t="shared" si="170"/>
        <v/>
      </c>
      <c r="U871" s="50"/>
      <c r="V871" s="51"/>
      <c r="W871" s="51"/>
      <c r="X871" s="51"/>
      <c r="Y871" s="51"/>
      <c r="Z871" s="51" t="str">
        <f t="shared" si="171"/>
        <v/>
      </c>
      <c r="AA871" s="52" t="str">
        <f t="shared" si="172"/>
        <v/>
      </c>
      <c r="AC871" s="56"/>
      <c r="AD871" s="57"/>
      <c r="AE871" s="57"/>
      <c r="AF871" s="57"/>
      <c r="AG871" s="57"/>
      <c r="AH871" s="57" t="str">
        <f t="shared" si="173"/>
        <v/>
      </c>
      <c r="AI871" s="58" t="str">
        <f t="shared" si="174"/>
        <v/>
      </c>
      <c r="AK871" s="50"/>
      <c r="AL871" s="51"/>
      <c r="AM871" s="51"/>
      <c r="AN871" s="51"/>
      <c r="AO871" s="51"/>
      <c r="AP871" s="51" t="str">
        <f t="shared" si="175"/>
        <v/>
      </c>
      <c r="AQ871" s="60" t="str">
        <f t="shared" si="176"/>
        <v/>
      </c>
      <c r="AR871" s="52" t="str">
        <f t="shared" si="177"/>
        <v/>
      </c>
      <c r="AT871" s="50"/>
      <c r="AU871" s="51"/>
      <c r="AV871" s="51"/>
      <c r="AW871" s="51"/>
      <c r="AX871" s="51"/>
      <c r="AY871" s="51" t="str">
        <f t="shared" si="178"/>
        <v/>
      </c>
      <c r="AZ871" s="52" t="str">
        <f t="shared" si="179"/>
        <v/>
      </c>
      <c r="BB871" s="64"/>
      <c r="BC871" s="65"/>
      <c r="BD871" s="65"/>
      <c r="BE871" s="65"/>
      <c r="BF871" s="65"/>
      <c r="BG871" s="65" t="str">
        <f t="shared" si="180"/>
        <v/>
      </c>
      <c r="BH871" s="66" t="str">
        <f t="shared" si="181"/>
        <v/>
      </c>
    </row>
    <row r="872" spans="2:60" ht="15.5" x14ac:dyDescent="0.35">
      <c r="B872" s="67"/>
      <c r="C872" s="89"/>
      <c r="D872" s="84"/>
      <c r="E872" s="84"/>
      <c r="F872" s="84"/>
      <c r="G872" s="89"/>
      <c r="H872" s="89"/>
      <c r="I872" s="89"/>
      <c r="J872" s="95"/>
      <c r="K872" s="90"/>
      <c r="M872" s="68"/>
      <c r="N872" s="69"/>
      <c r="O872" s="69"/>
      <c r="P872" s="69"/>
      <c r="Q872" s="69"/>
      <c r="R872" s="69" t="str">
        <f t="shared" si="169"/>
        <v/>
      </c>
      <c r="S872" s="70" t="str">
        <f t="shared" si="170"/>
        <v/>
      </c>
      <c r="U872" s="68"/>
      <c r="V872" s="69"/>
      <c r="W872" s="69"/>
      <c r="X872" s="69"/>
      <c r="Y872" s="69"/>
      <c r="Z872" s="69" t="str">
        <f t="shared" si="171"/>
        <v/>
      </c>
      <c r="AA872" s="70" t="str">
        <f t="shared" si="172"/>
        <v/>
      </c>
      <c r="AC872" s="71"/>
      <c r="AD872" s="72"/>
      <c r="AE872" s="72"/>
      <c r="AF872" s="72"/>
      <c r="AG872" s="72"/>
      <c r="AH872" s="72" t="str">
        <f t="shared" si="173"/>
        <v/>
      </c>
      <c r="AI872" s="73" t="str">
        <f t="shared" si="174"/>
        <v/>
      </c>
      <c r="AK872" s="68"/>
      <c r="AL872" s="69"/>
      <c r="AM872" s="69"/>
      <c r="AN872" s="69"/>
      <c r="AO872" s="69"/>
      <c r="AP872" s="69" t="str">
        <f t="shared" si="175"/>
        <v/>
      </c>
      <c r="AQ872" s="74" t="str">
        <f t="shared" si="176"/>
        <v/>
      </c>
      <c r="AR872" s="70" t="str">
        <f t="shared" si="177"/>
        <v/>
      </c>
      <c r="AT872" s="68"/>
      <c r="AU872" s="69"/>
      <c r="AV872" s="69"/>
      <c r="AW872" s="69"/>
      <c r="AX872" s="69"/>
      <c r="AY872" s="69" t="str">
        <f t="shared" si="178"/>
        <v/>
      </c>
      <c r="AZ872" s="70" t="str">
        <f t="shared" si="179"/>
        <v/>
      </c>
      <c r="BB872" s="75"/>
      <c r="BC872" s="76"/>
      <c r="BD872" s="76"/>
      <c r="BE872" s="76"/>
      <c r="BF872" s="76"/>
      <c r="BG872" s="76" t="str">
        <f t="shared" si="180"/>
        <v/>
      </c>
      <c r="BH872" s="77" t="str">
        <f t="shared" si="181"/>
        <v/>
      </c>
    </row>
    <row r="873" spans="2:60" ht="15.5" x14ac:dyDescent="0.35">
      <c r="B873" s="46"/>
      <c r="C873" s="91"/>
      <c r="D873" s="85"/>
      <c r="E873" s="85"/>
      <c r="F873" s="85"/>
      <c r="G873" s="91"/>
      <c r="H873" s="91"/>
      <c r="I873" s="91"/>
      <c r="J873" s="96"/>
      <c r="K873" s="92"/>
      <c r="M873" s="50"/>
      <c r="N873" s="51"/>
      <c r="O873" s="51"/>
      <c r="P873" s="51"/>
      <c r="Q873" s="51"/>
      <c r="R873" s="51" t="str">
        <f t="shared" si="169"/>
        <v/>
      </c>
      <c r="S873" s="52" t="str">
        <f t="shared" si="170"/>
        <v/>
      </c>
      <c r="U873" s="50"/>
      <c r="V873" s="51"/>
      <c r="W873" s="51"/>
      <c r="X873" s="51"/>
      <c r="Y873" s="51"/>
      <c r="Z873" s="51" t="str">
        <f t="shared" si="171"/>
        <v/>
      </c>
      <c r="AA873" s="52" t="str">
        <f t="shared" si="172"/>
        <v/>
      </c>
      <c r="AC873" s="56"/>
      <c r="AD873" s="57"/>
      <c r="AE873" s="57"/>
      <c r="AF873" s="57"/>
      <c r="AG873" s="57"/>
      <c r="AH873" s="57" t="str">
        <f t="shared" si="173"/>
        <v/>
      </c>
      <c r="AI873" s="58" t="str">
        <f t="shared" si="174"/>
        <v/>
      </c>
      <c r="AK873" s="50"/>
      <c r="AL873" s="51"/>
      <c r="AM873" s="51"/>
      <c r="AN873" s="51"/>
      <c r="AO873" s="51"/>
      <c r="AP873" s="51" t="str">
        <f t="shared" si="175"/>
        <v/>
      </c>
      <c r="AQ873" s="60" t="str">
        <f t="shared" si="176"/>
        <v/>
      </c>
      <c r="AR873" s="52" t="str">
        <f t="shared" si="177"/>
        <v/>
      </c>
      <c r="AT873" s="50"/>
      <c r="AU873" s="51"/>
      <c r="AV873" s="51"/>
      <c r="AW873" s="51"/>
      <c r="AX873" s="51"/>
      <c r="AY873" s="51" t="str">
        <f t="shared" si="178"/>
        <v/>
      </c>
      <c r="AZ873" s="52" t="str">
        <f t="shared" si="179"/>
        <v/>
      </c>
      <c r="BB873" s="64"/>
      <c r="BC873" s="65"/>
      <c r="BD873" s="65"/>
      <c r="BE873" s="65"/>
      <c r="BF873" s="65"/>
      <c r="BG873" s="65" t="str">
        <f t="shared" si="180"/>
        <v/>
      </c>
      <c r="BH873" s="66" t="str">
        <f t="shared" si="181"/>
        <v/>
      </c>
    </row>
    <row r="874" spans="2:60" ht="15.5" x14ac:dyDescent="0.35">
      <c r="B874" s="67"/>
      <c r="C874" s="89"/>
      <c r="D874" s="84"/>
      <c r="E874" s="84"/>
      <c r="F874" s="84"/>
      <c r="G874" s="89"/>
      <c r="H874" s="89"/>
      <c r="I874" s="89"/>
      <c r="J874" s="95"/>
      <c r="K874" s="90"/>
      <c r="M874" s="68"/>
      <c r="N874" s="69"/>
      <c r="O874" s="69"/>
      <c r="P874" s="69"/>
      <c r="Q874" s="69"/>
      <c r="R874" s="69" t="str">
        <f t="shared" si="169"/>
        <v/>
      </c>
      <c r="S874" s="70" t="str">
        <f t="shared" si="170"/>
        <v/>
      </c>
      <c r="U874" s="68"/>
      <c r="V874" s="69"/>
      <c r="W874" s="69"/>
      <c r="X874" s="69"/>
      <c r="Y874" s="69"/>
      <c r="Z874" s="69" t="str">
        <f t="shared" si="171"/>
        <v/>
      </c>
      <c r="AA874" s="70" t="str">
        <f t="shared" si="172"/>
        <v/>
      </c>
      <c r="AC874" s="71"/>
      <c r="AD874" s="72"/>
      <c r="AE874" s="72"/>
      <c r="AF874" s="72"/>
      <c r="AG874" s="72"/>
      <c r="AH874" s="72" t="str">
        <f t="shared" si="173"/>
        <v/>
      </c>
      <c r="AI874" s="73" t="str">
        <f t="shared" si="174"/>
        <v/>
      </c>
      <c r="AK874" s="68"/>
      <c r="AL874" s="69"/>
      <c r="AM874" s="69"/>
      <c r="AN874" s="69"/>
      <c r="AO874" s="69"/>
      <c r="AP874" s="69" t="str">
        <f t="shared" si="175"/>
        <v/>
      </c>
      <c r="AQ874" s="74" t="str">
        <f t="shared" si="176"/>
        <v/>
      </c>
      <c r="AR874" s="70" t="str">
        <f t="shared" si="177"/>
        <v/>
      </c>
      <c r="AT874" s="68"/>
      <c r="AU874" s="69"/>
      <c r="AV874" s="69"/>
      <c r="AW874" s="69"/>
      <c r="AX874" s="69"/>
      <c r="AY874" s="69" t="str">
        <f t="shared" si="178"/>
        <v/>
      </c>
      <c r="AZ874" s="70" t="str">
        <f t="shared" si="179"/>
        <v/>
      </c>
      <c r="BB874" s="75"/>
      <c r="BC874" s="76"/>
      <c r="BD874" s="76"/>
      <c r="BE874" s="76"/>
      <c r="BF874" s="76"/>
      <c r="BG874" s="76" t="str">
        <f t="shared" si="180"/>
        <v/>
      </c>
      <c r="BH874" s="77" t="str">
        <f t="shared" si="181"/>
        <v/>
      </c>
    </row>
    <row r="875" spans="2:60" ht="15.5" x14ac:dyDescent="0.35">
      <c r="B875" s="46"/>
      <c r="C875" s="91"/>
      <c r="D875" s="85"/>
      <c r="E875" s="85"/>
      <c r="F875" s="85"/>
      <c r="G875" s="91"/>
      <c r="H875" s="91"/>
      <c r="I875" s="91"/>
      <c r="J875" s="96"/>
      <c r="K875" s="92"/>
      <c r="M875" s="50"/>
      <c r="N875" s="51"/>
      <c r="O875" s="51"/>
      <c r="P875" s="51"/>
      <c r="Q875" s="51"/>
      <c r="R875" s="51" t="str">
        <f t="shared" si="169"/>
        <v/>
      </c>
      <c r="S875" s="52" t="str">
        <f t="shared" si="170"/>
        <v/>
      </c>
      <c r="U875" s="50"/>
      <c r="V875" s="51"/>
      <c r="W875" s="51"/>
      <c r="X875" s="51"/>
      <c r="Y875" s="51"/>
      <c r="Z875" s="51" t="str">
        <f t="shared" si="171"/>
        <v/>
      </c>
      <c r="AA875" s="52" t="str">
        <f t="shared" si="172"/>
        <v/>
      </c>
      <c r="AC875" s="56"/>
      <c r="AD875" s="57"/>
      <c r="AE875" s="57"/>
      <c r="AF875" s="57"/>
      <c r="AG875" s="57"/>
      <c r="AH875" s="57" t="str">
        <f t="shared" si="173"/>
        <v/>
      </c>
      <c r="AI875" s="58" t="str">
        <f t="shared" si="174"/>
        <v/>
      </c>
      <c r="AK875" s="50"/>
      <c r="AL875" s="51"/>
      <c r="AM875" s="51"/>
      <c r="AN875" s="51"/>
      <c r="AO875" s="51"/>
      <c r="AP875" s="51" t="str">
        <f t="shared" si="175"/>
        <v/>
      </c>
      <c r="AQ875" s="60" t="str">
        <f t="shared" si="176"/>
        <v/>
      </c>
      <c r="AR875" s="52" t="str">
        <f t="shared" si="177"/>
        <v/>
      </c>
      <c r="AT875" s="50"/>
      <c r="AU875" s="51"/>
      <c r="AV875" s="51"/>
      <c r="AW875" s="51"/>
      <c r="AX875" s="51"/>
      <c r="AY875" s="51" t="str">
        <f t="shared" si="178"/>
        <v/>
      </c>
      <c r="AZ875" s="52" t="str">
        <f t="shared" si="179"/>
        <v/>
      </c>
      <c r="BB875" s="64"/>
      <c r="BC875" s="65"/>
      <c r="BD875" s="65"/>
      <c r="BE875" s="65"/>
      <c r="BF875" s="65"/>
      <c r="BG875" s="65" t="str">
        <f t="shared" si="180"/>
        <v/>
      </c>
      <c r="BH875" s="66" t="str">
        <f t="shared" si="181"/>
        <v/>
      </c>
    </row>
    <row r="876" spans="2:60" ht="15.5" x14ac:dyDescent="0.35">
      <c r="B876" s="67"/>
      <c r="C876" s="89"/>
      <c r="D876" s="84"/>
      <c r="E876" s="84"/>
      <c r="F876" s="84"/>
      <c r="G876" s="89"/>
      <c r="H876" s="89"/>
      <c r="I876" s="89"/>
      <c r="J876" s="95"/>
      <c r="K876" s="90"/>
      <c r="M876" s="68"/>
      <c r="N876" s="69"/>
      <c r="O876" s="69"/>
      <c r="P876" s="69"/>
      <c r="Q876" s="69"/>
      <c r="R876" s="69" t="str">
        <f t="shared" si="169"/>
        <v/>
      </c>
      <c r="S876" s="70" t="str">
        <f t="shared" si="170"/>
        <v/>
      </c>
      <c r="U876" s="68"/>
      <c r="V876" s="69"/>
      <c r="W876" s="69"/>
      <c r="X876" s="69"/>
      <c r="Y876" s="69"/>
      <c r="Z876" s="69" t="str">
        <f t="shared" si="171"/>
        <v/>
      </c>
      <c r="AA876" s="70" t="str">
        <f t="shared" si="172"/>
        <v/>
      </c>
      <c r="AC876" s="71"/>
      <c r="AD876" s="72"/>
      <c r="AE876" s="72"/>
      <c r="AF876" s="72"/>
      <c r="AG876" s="72"/>
      <c r="AH876" s="72" t="str">
        <f t="shared" si="173"/>
        <v/>
      </c>
      <c r="AI876" s="73" t="str">
        <f t="shared" si="174"/>
        <v/>
      </c>
      <c r="AK876" s="68"/>
      <c r="AL876" s="69"/>
      <c r="AM876" s="69"/>
      <c r="AN876" s="69"/>
      <c r="AO876" s="69"/>
      <c r="AP876" s="69" t="str">
        <f t="shared" si="175"/>
        <v/>
      </c>
      <c r="AQ876" s="74" t="str">
        <f t="shared" si="176"/>
        <v/>
      </c>
      <c r="AR876" s="70" t="str">
        <f t="shared" si="177"/>
        <v/>
      </c>
      <c r="AT876" s="68"/>
      <c r="AU876" s="69"/>
      <c r="AV876" s="69"/>
      <c r="AW876" s="69"/>
      <c r="AX876" s="69"/>
      <c r="AY876" s="69" t="str">
        <f t="shared" si="178"/>
        <v/>
      </c>
      <c r="AZ876" s="70" t="str">
        <f t="shared" si="179"/>
        <v/>
      </c>
      <c r="BB876" s="75"/>
      <c r="BC876" s="76"/>
      <c r="BD876" s="76"/>
      <c r="BE876" s="76"/>
      <c r="BF876" s="76"/>
      <c r="BG876" s="76" t="str">
        <f t="shared" si="180"/>
        <v/>
      </c>
      <c r="BH876" s="77" t="str">
        <f t="shared" si="181"/>
        <v/>
      </c>
    </row>
    <row r="877" spans="2:60" ht="15.5" x14ac:dyDescent="0.35">
      <c r="B877" s="46"/>
      <c r="C877" s="91"/>
      <c r="D877" s="85"/>
      <c r="E877" s="85"/>
      <c r="F877" s="85"/>
      <c r="G877" s="91"/>
      <c r="H877" s="91"/>
      <c r="I877" s="91"/>
      <c r="J877" s="96"/>
      <c r="K877" s="92"/>
      <c r="M877" s="50"/>
      <c r="N877" s="51"/>
      <c r="O877" s="51"/>
      <c r="P877" s="51"/>
      <c r="Q877" s="51"/>
      <c r="R877" s="51" t="str">
        <f t="shared" si="169"/>
        <v/>
      </c>
      <c r="S877" s="52" t="str">
        <f t="shared" si="170"/>
        <v/>
      </c>
      <c r="U877" s="50"/>
      <c r="V877" s="51"/>
      <c r="W877" s="51"/>
      <c r="X877" s="51"/>
      <c r="Y877" s="51"/>
      <c r="Z877" s="51" t="str">
        <f t="shared" si="171"/>
        <v/>
      </c>
      <c r="AA877" s="52" t="str">
        <f t="shared" si="172"/>
        <v/>
      </c>
      <c r="AC877" s="56"/>
      <c r="AD877" s="57"/>
      <c r="AE877" s="57"/>
      <c r="AF877" s="57"/>
      <c r="AG877" s="57"/>
      <c r="AH877" s="57" t="str">
        <f t="shared" si="173"/>
        <v/>
      </c>
      <c r="AI877" s="58" t="str">
        <f t="shared" si="174"/>
        <v/>
      </c>
      <c r="AK877" s="50"/>
      <c r="AL877" s="51"/>
      <c r="AM877" s="51"/>
      <c r="AN877" s="51"/>
      <c r="AO877" s="51"/>
      <c r="AP877" s="51" t="str">
        <f t="shared" si="175"/>
        <v/>
      </c>
      <c r="AQ877" s="60" t="str">
        <f t="shared" si="176"/>
        <v/>
      </c>
      <c r="AR877" s="52" t="str">
        <f t="shared" si="177"/>
        <v/>
      </c>
      <c r="AT877" s="50"/>
      <c r="AU877" s="51"/>
      <c r="AV877" s="51"/>
      <c r="AW877" s="51"/>
      <c r="AX877" s="51"/>
      <c r="AY877" s="51" t="str">
        <f t="shared" si="178"/>
        <v/>
      </c>
      <c r="AZ877" s="52" t="str">
        <f t="shared" si="179"/>
        <v/>
      </c>
      <c r="BB877" s="64"/>
      <c r="BC877" s="65"/>
      <c r="BD877" s="65"/>
      <c r="BE877" s="65"/>
      <c r="BF877" s="65"/>
      <c r="BG877" s="65" t="str">
        <f t="shared" si="180"/>
        <v/>
      </c>
      <c r="BH877" s="66" t="str">
        <f t="shared" si="181"/>
        <v/>
      </c>
    </row>
    <row r="878" spans="2:60" ht="15.5" x14ac:dyDescent="0.35">
      <c r="B878" s="67"/>
      <c r="C878" s="89"/>
      <c r="D878" s="84"/>
      <c r="E878" s="84"/>
      <c r="F878" s="84"/>
      <c r="G878" s="89"/>
      <c r="H878" s="89"/>
      <c r="I878" s="89"/>
      <c r="J878" s="95"/>
      <c r="K878" s="90"/>
      <c r="M878" s="68"/>
      <c r="N878" s="69"/>
      <c r="O878" s="69"/>
      <c r="P878" s="69"/>
      <c r="Q878" s="69"/>
      <c r="R878" s="69" t="str">
        <f t="shared" si="169"/>
        <v/>
      </c>
      <c r="S878" s="70" t="str">
        <f t="shared" si="170"/>
        <v/>
      </c>
      <c r="U878" s="68"/>
      <c r="V878" s="69"/>
      <c r="W878" s="69"/>
      <c r="X878" s="69"/>
      <c r="Y878" s="69"/>
      <c r="Z878" s="69" t="str">
        <f t="shared" si="171"/>
        <v/>
      </c>
      <c r="AA878" s="70" t="str">
        <f t="shared" si="172"/>
        <v/>
      </c>
      <c r="AC878" s="71"/>
      <c r="AD878" s="72"/>
      <c r="AE878" s="72"/>
      <c r="AF878" s="72"/>
      <c r="AG878" s="72"/>
      <c r="AH878" s="72" t="str">
        <f t="shared" si="173"/>
        <v/>
      </c>
      <c r="AI878" s="73" t="str">
        <f t="shared" si="174"/>
        <v/>
      </c>
      <c r="AK878" s="68"/>
      <c r="AL878" s="69"/>
      <c r="AM878" s="69"/>
      <c r="AN878" s="69"/>
      <c r="AO878" s="69"/>
      <c r="AP878" s="69" t="str">
        <f t="shared" si="175"/>
        <v/>
      </c>
      <c r="AQ878" s="74" t="str">
        <f t="shared" si="176"/>
        <v/>
      </c>
      <c r="AR878" s="70" t="str">
        <f t="shared" si="177"/>
        <v/>
      </c>
      <c r="AT878" s="68"/>
      <c r="AU878" s="69"/>
      <c r="AV878" s="69"/>
      <c r="AW878" s="69"/>
      <c r="AX878" s="69"/>
      <c r="AY878" s="69" t="str">
        <f t="shared" si="178"/>
        <v/>
      </c>
      <c r="AZ878" s="70" t="str">
        <f t="shared" si="179"/>
        <v/>
      </c>
      <c r="BB878" s="75"/>
      <c r="BC878" s="76"/>
      <c r="BD878" s="76"/>
      <c r="BE878" s="76"/>
      <c r="BF878" s="76"/>
      <c r="BG878" s="76" t="str">
        <f t="shared" si="180"/>
        <v/>
      </c>
      <c r="BH878" s="77" t="str">
        <f t="shared" si="181"/>
        <v/>
      </c>
    </row>
    <row r="879" spans="2:60" ht="15.5" x14ac:dyDescent="0.35">
      <c r="B879" s="46"/>
      <c r="C879" s="91"/>
      <c r="D879" s="85"/>
      <c r="E879" s="85"/>
      <c r="F879" s="85"/>
      <c r="G879" s="91"/>
      <c r="H879" s="91"/>
      <c r="I879" s="91"/>
      <c r="J879" s="96"/>
      <c r="K879" s="92"/>
      <c r="M879" s="50"/>
      <c r="N879" s="51"/>
      <c r="O879" s="51"/>
      <c r="P879" s="51"/>
      <c r="Q879" s="51"/>
      <c r="R879" s="51" t="str">
        <f t="shared" si="169"/>
        <v/>
      </c>
      <c r="S879" s="52" t="str">
        <f t="shared" si="170"/>
        <v/>
      </c>
      <c r="U879" s="50"/>
      <c r="V879" s="51"/>
      <c r="W879" s="51"/>
      <c r="X879" s="51"/>
      <c r="Y879" s="51"/>
      <c r="Z879" s="51" t="str">
        <f t="shared" si="171"/>
        <v/>
      </c>
      <c r="AA879" s="52" t="str">
        <f t="shared" si="172"/>
        <v/>
      </c>
      <c r="AC879" s="56"/>
      <c r="AD879" s="57"/>
      <c r="AE879" s="57"/>
      <c r="AF879" s="57"/>
      <c r="AG879" s="57"/>
      <c r="AH879" s="57" t="str">
        <f t="shared" si="173"/>
        <v/>
      </c>
      <c r="AI879" s="58" t="str">
        <f t="shared" si="174"/>
        <v/>
      </c>
      <c r="AK879" s="50"/>
      <c r="AL879" s="51"/>
      <c r="AM879" s="51"/>
      <c r="AN879" s="51"/>
      <c r="AO879" s="51"/>
      <c r="AP879" s="51" t="str">
        <f t="shared" si="175"/>
        <v/>
      </c>
      <c r="AQ879" s="60" t="str">
        <f t="shared" si="176"/>
        <v/>
      </c>
      <c r="AR879" s="52" t="str">
        <f t="shared" si="177"/>
        <v/>
      </c>
      <c r="AT879" s="50"/>
      <c r="AU879" s="51"/>
      <c r="AV879" s="51"/>
      <c r="AW879" s="51"/>
      <c r="AX879" s="51"/>
      <c r="AY879" s="51" t="str">
        <f t="shared" si="178"/>
        <v/>
      </c>
      <c r="AZ879" s="52" t="str">
        <f t="shared" si="179"/>
        <v/>
      </c>
      <c r="BB879" s="64"/>
      <c r="BC879" s="65"/>
      <c r="BD879" s="65"/>
      <c r="BE879" s="65"/>
      <c r="BF879" s="65"/>
      <c r="BG879" s="65" t="str">
        <f t="shared" si="180"/>
        <v/>
      </c>
      <c r="BH879" s="66" t="str">
        <f t="shared" si="181"/>
        <v/>
      </c>
    </row>
    <row r="880" spans="2:60" ht="15.5" x14ac:dyDescent="0.35">
      <c r="B880" s="67"/>
      <c r="C880" s="89"/>
      <c r="D880" s="84"/>
      <c r="E880" s="84"/>
      <c r="F880" s="84"/>
      <c r="G880" s="89"/>
      <c r="H880" s="89"/>
      <c r="I880" s="89"/>
      <c r="J880" s="95"/>
      <c r="K880" s="90"/>
      <c r="M880" s="68"/>
      <c r="N880" s="69"/>
      <c r="O880" s="69"/>
      <c r="P880" s="69"/>
      <c r="Q880" s="69"/>
      <c r="R880" s="69" t="str">
        <f t="shared" si="169"/>
        <v/>
      </c>
      <c r="S880" s="70" t="str">
        <f t="shared" si="170"/>
        <v/>
      </c>
      <c r="U880" s="68"/>
      <c r="V880" s="69"/>
      <c r="W880" s="69"/>
      <c r="X880" s="69"/>
      <c r="Y880" s="69"/>
      <c r="Z880" s="69" t="str">
        <f t="shared" si="171"/>
        <v/>
      </c>
      <c r="AA880" s="70" t="str">
        <f t="shared" si="172"/>
        <v/>
      </c>
      <c r="AC880" s="71"/>
      <c r="AD880" s="72"/>
      <c r="AE880" s="72"/>
      <c r="AF880" s="72"/>
      <c r="AG880" s="72"/>
      <c r="AH880" s="72" t="str">
        <f t="shared" si="173"/>
        <v/>
      </c>
      <c r="AI880" s="73" t="str">
        <f t="shared" si="174"/>
        <v/>
      </c>
      <c r="AK880" s="68"/>
      <c r="AL880" s="69"/>
      <c r="AM880" s="69"/>
      <c r="AN880" s="69"/>
      <c r="AO880" s="69"/>
      <c r="AP880" s="69" t="str">
        <f t="shared" si="175"/>
        <v/>
      </c>
      <c r="AQ880" s="74" t="str">
        <f t="shared" si="176"/>
        <v/>
      </c>
      <c r="AR880" s="70" t="str">
        <f t="shared" si="177"/>
        <v/>
      </c>
      <c r="AT880" s="68"/>
      <c r="AU880" s="69"/>
      <c r="AV880" s="69"/>
      <c r="AW880" s="69"/>
      <c r="AX880" s="69"/>
      <c r="AY880" s="69" t="str">
        <f t="shared" si="178"/>
        <v/>
      </c>
      <c r="AZ880" s="70" t="str">
        <f t="shared" si="179"/>
        <v/>
      </c>
      <c r="BB880" s="75"/>
      <c r="BC880" s="76"/>
      <c r="BD880" s="76"/>
      <c r="BE880" s="76"/>
      <c r="BF880" s="76"/>
      <c r="BG880" s="76" t="str">
        <f t="shared" si="180"/>
        <v/>
      </c>
      <c r="BH880" s="77" t="str">
        <f t="shared" si="181"/>
        <v/>
      </c>
    </row>
    <row r="881" spans="2:60" ht="15.5" x14ac:dyDescent="0.35">
      <c r="B881" s="46"/>
      <c r="C881" s="91"/>
      <c r="D881" s="85"/>
      <c r="E881" s="85"/>
      <c r="F881" s="85"/>
      <c r="G881" s="91"/>
      <c r="H881" s="91"/>
      <c r="I881" s="91"/>
      <c r="J881" s="96"/>
      <c r="K881" s="92"/>
      <c r="M881" s="50"/>
      <c r="N881" s="51"/>
      <c r="O881" s="51"/>
      <c r="P881" s="51"/>
      <c r="Q881" s="51"/>
      <c r="R881" s="51" t="str">
        <f t="shared" si="169"/>
        <v/>
      </c>
      <c r="S881" s="52" t="str">
        <f t="shared" si="170"/>
        <v/>
      </c>
      <c r="U881" s="50"/>
      <c r="V881" s="51"/>
      <c r="W881" s="51"/>
      <c r="X881" s="51"/>
      <c r="Y881" s="51"/>
      <c r="Z881" s="51" t="str">
        <f t="shared" si="171"/>
        <v/>
      </c>
      <c r="AA881" s="52" t="str">
        <f t="shared" si="172"/>
        <v/>
      </c>
      <c r="AC881" s="56"/>
      <c r="AD881" s="57"/>
      <c r="AE881" s="57"/>
      <c r="AF881" s="57"/>
      <c r="AG881" s="57"/>
      <c r="AH881" s="57" t="str">
        <f t="shared" si="173"/>
        <v/>
      </c>
      <c r="AI881" s="58" t="str">
        <f t="shared" si="174"/>
        <v/>
      </c>
      <c r="AK881" s="50"/>
      <c r="AL881" s="51"/>
      <c r="AM881" s="51"/>
      <c r="AN881" s="51"/>
      <c r="AO881" s="51"/>
      <c r="AP881" s="51" t="str">
        <f t="shared" si="175"/>
        <v/>
      </c>
      <c r="AQ881" s="60" t="str">
        <f t="shared" si="176"/>
        <v/>
      </c>
      <c r="AR881" s="52" t="str">
        <f t="shared" si="177"/>
        <v/>
      </c>
      <c r="AT881" s="50"/>
      <c r="AU881" s="51"/>
      <c r="AV881" s="51"/>
      <c r="AW881" s="51"/>
      <c r="AX881" s="51"/>
      <c r="AY881" s="51" t="str">
        <f t="shared" si="178"/>
        <v/>
      </c>
      <c r="AZ881" s="52" t="str">
        <f t="shared" si="179"/>
        <v/>
      </c>
      <c r="BB881" s="64"/>
      <c r="BC881" s="65"/>
      <c r="BD881" s="65"/>
      <c r="BE881" s="65"/>
      <c r="BF881" s="65"/>
      <c r="BG881" s="65" t="str">
        <f t="shared" si="180"/>
        <v/>
      </c>
      <c r="BH881" s="66" t="str">
        <f t="shared" si="181"/>
        <v/>
      </c>
    </row>
    <row r="882" spans="2:60" ht="15.5" x14ac:dyDescent="0.35">
      <c r="B882" s="67"/>
      <c r="C882" s="89"/>
      <c r="D882" s="84"/>
      <c r="E882" s="84"/>
      <c r="F882" s="84"/>
      <c r="G882" s="89"/>
      <c r="H882" s="89"/>
      <c r="I882" s="89"/>
      <c r="J882" s="95"/>
      <c r="K882" s="90"/>
      <c r="M882" s="68"/>
      <c r="N882" s="69"/>
      <c r="O882" s="69"/>
      <c r="P882" s="69"/>
      <c r="Q882" s="69"/>
      <c r="R882" s="69" t="str">
        <f t="shared" si="169"/>
        <v/>
      </c>
      <c r="S882" s="70" t="str">
        <f t="shared" si="170"/>
        <v/>
      </c>
      <c r="U882" s="68"/>
      <c r="V882" s="69"/>
      <c r="W882" s="69"/>
      <c r="X882" s="69"/>
      <c r="Y882" s="69"/>
      <c r="Z882" s="69" t="str">
        <f t="shared" si="171"/>
        <v/>
      </c>
      <c r="AA882" s="70" t="str">
        <f t="shared" si="172"/>
        <v/>
      </c>
      <c r="AC882" s="71"/>
      <c r="AD882" s="72"/>
      <c r="AE882" s="72"/>
      <c r="AF882" s="72"/>
      <c r="AG882" s="72"/>
      <c r="AH882" s="72" t="str">
        <f t="shared" si="173"/>
        <v/>
      </c>
      <c r="AI882" s="73" t="str">
        <f t="shared" si="174"/>
        <v/>
      </c>
      <c r="AK882" s="68"/>
      <c r="AL882" s="69"/>
      <c r="AM882" s="69"/>
      <c r="AN882" s="69"/>
      <c r="AO882" s="69"/>
      <c r="AP882" s="69" t="str">
        <f t="shared" si="175"/>
        <v/>
      </c>
      <c r="AQ882" s="74" t="str">
        <f t="shared" si="176"/>
        <v/>
      </c>
      <c r="AR882" s="70" t="str">
        <f t="shared" si="177"/>
        <v/>
      </c>
      <c r="AT882" s="68"/>
      <c r="AU882" s="69"/>
      <c r="AV882" s="69"/>
      <c r="AW882" s="69"/>
      <c r="AX882" s="69"/>
      <c r="AY882" s="69" t="str">
        <f t="shared" si="178"/>
        <v/>
      </c>
      <c r="AZ882" s="70" t="str">
        <f t="shared" si="179"/>
        <v/>
      </c>
      <c r="BB882" s="75"/>
      <c r="BC882" s="76"/>
      <c r="BD882" s="76"/>
      <c r="BE882" s="76"/>
      <c r="BF882" s="76"/>
      <c r="BG882" s="76" t="str">
        <f t="shared" si="180"/>
        <v/>
      </c>
      <c r="BH882" s="77" t="str">
        <f t="shared" si="181"/>
        <v/>
      </c>
    </row>
    <row r="883" spans="2:60" ht="15.5" x14ac:dyDescent="0.35">
      <c r="B883" s="46"/>
      <c r="C883" s="91"/>
      <c r="D883" s="85"/>
      <c r="E883" s="85"/>
      <c r="F883" s="85"/>
      <c r="G883" s="91"/>
      <c r="H883" s="91"/>
      <c r="I883" s="91"/>
      <c r="J883" s="96"/>
      <c r="K883" s="92"/>
      <c r="M883" s="50"/>
      <c r="N883" s="51"/>
      <c r="O883" s="51"/>
      <c r="P883" s="51"/>
      <c r="Q883" s="51"/>
      <c r="R883" s="51" t="str">
        <f t="shared" si="169"/>
        <v/>
      </c>
      <c r="S883" s="52" t="str">
        <f t="shared" si="170"/>
        <v/>
      </c>
      <c r="U883" s="50"/>
      <c r="V883" s="51"/>
      <c r="W883" s="51"/>
      <c r="X883" s="51"/>
      <c r="Y883" s="51"/>
      <c r="Z883" s="51" t="str">
        <f t="shared" si="171"/>
        <v/>
      </c>
      <c r="AA883" s="52" t="str">
        <f t="shared" si="172"/>
        <v/>
      </c>
      <c r="AC883" s="56"/>
      <c r="AD883" s="57"/>
      <c r="AE883" s="57"/>
      <c r="AF883" s="57"/>
      <c r="AG883" s="57"/>
      <c r="AH883" s="57" t="str">
        <f t="shared" si="173"/>
        <v/>
      </c>
      <c r="AI883" s="58" t="str">
        <f t="shared" si="174"/>
        <v/>
      </c>
      <c r="AK883" s="50"/>
      <c r="AL883" s="51"/>
      <c r="AM883" s="51"/>
      <c r="AN883" s="51"/>
      <c r="AO883" s="51"/>
      <c r="AP883" s="51" t="str">
        <f t="shared" si="175"/>
        <v/>
      </c>
      <c r="AQ883" s="60" t="str">
        <f t="shared" si="176"/>
        <v/>
      </c>
      <c r="AR883" s="52" t="str">
        <f t="shared" si="177"/>
        <v/>
      </c>
      <c r="AT883" s="50"/>
      <c r="AU883" s="51"/>
      <c r="AV883" s="51"/>
      <c r="AW883" s="51"/>
      <c r="AX883" s="51"/>
      <c r="AY883" s="51" t="str">
        <f t="shared" si="178"/>
        <v/>
      </c>
      <c r="AZ883" s="52" t="str">
        <f t="shared" si="179"/>
        <v/>
      </c>
      <c r="BB883" s="64"/>
      <c r="BC883" s="65"/>
      <c r="BD883" s="65"/>
      <c r="BE883" s="65"/>
      <c r="BF883" s="65"/>
      <c r="BG883" s="65" t="str">
        <f t="shared" si="180"/>
        <v/>
      </c>
      <c r="BH883" s="66" t="str">
        <f t="shared" si="181"/>
        <v/>
      </c>
    </row>
    <row r="884" spans="2:60" ht="15.5" x14ac:dyDescent="0.35">
      <c r="B884" s="67"/>
      <c r="C884" s="89"/>
      <c r="D884" s="84"/>
      <c r="E884" s="84"/>
      <c r="F884" s="84"/>
      <c r="G884" s="89"/>
      <c r="H884" s="89"/>
      <c r="I884" s="89"/>
      <c r="J884" s="95"/>
      <c r="K884" s="90"/>
      <c r="M884" s="68"/>
      <c r="N884" s="69"/>
      <c r="O884" s="69"/>
      <c r="P884" s="69"/>
      <c r="Q884" s="69"/>
      <c r="R884" s="69" t="str">
        <f t="shared" si="169"/>
        <v/>
      </c>
      <c r="S884" s="70" t="str">
        <f t="shared" si="170"/>
        <v/>
      </c>
      <c r="U884" s="68"/>
      <c r="V884" s="69"/>
      <c r="W884" s="69"/>
      <c r="X884" s="69"/>
      <c r="Y884" s="69"/>
      <c r="Z884" s="69" t="str">
        <f t="shared" si="171"/>
        <v/>
      </c>
      <c r="AA884" s="70" t="str">
        <f t="shared" si="172"/>
        <v/>
      </c>
      <c r="AC884" s="71"/>
      <c r="AD884" s="72"/>
      <c r="AE884" s="72"/>
      <c r="AF884" s="72"/>
      <c r="AG884" s="72"/>
      <c r="AH884" s="72" t="str">
        <f t="shared" si="173"/>
        <v/>
      </c>
      <c r="AI884" s="73" t="str">
        <f t="shared" si="174"/>
        <v/>
      </c>
      <c r="AK884" s="68"/>
      <c r="AL884" s="69"/>
      <c r="AM884" s="69"/>
      <c r="AN884" s="69"/>
      <c r="AO884" s="69"/>
      <c r="AP884" s="69" t="str">
        <f t="shared" si="175"/>
        <v/>
      </c>
      <c r="AQ884" s="74" t="str">
        <f t="shared" si="176"/>
        <v/>
      </c>
      <c r="AR884" s="70" t="str">
        <f t="shared" si="177"/>
        <v/>
      </c>
      <c r="AT884" s="68"/>
      <c r="AU884" s="69"/>
      <c r="AV884" s="69"/>
      <c r="AW884" s="69"/>
      <c r="AX884" s="69"/>
      <c r="AY884" s="69" t="str">
        <f t="shared" si="178"/>
        <v/>
      </c>
      <c r="AZ884" s="70" t="str">
        <f t="shared" si="179"/>
        <v/>
      </c>
      <c r="BB884" s="75"/>
      <c r="BC884" s="76"/>
      <c r="BD884" s="76"/>
      <c r="BE884" s="76"/>
      <c r="BF884" s="76"/>
      <c r="BG884" s="76" t="str">
        <f t="shared" si="180"/>
        <v/>
      </c>
      <c r="BH884" s="77" t="str">
        <f t="shared" si="181"/>
        <v/>
      </c>
    </row>
    <row r="885" spans="2:60" ht="15.5" x14ac:dyDescent="0.35">
      <c r="B885" s="46"/>
      <c r="C885" s="91"/>
      <c r="D885" s="85"/>
      <c r="E885" s="85"/>
      <c r="F885" s="85"/>
      <c r="G885" s="91"/>
      <c r="H885" s="91"/>
      <c r="I885" s="91"/>
      <c r="J885" s="96"/>
      <c r="K885" s="92"/>
      <c r="M885" s="50"/>
      <c r="N885" s="51"/>
      <c r="O885" s="51"/>
      <c r="P885" s="51"/>
      <c r="Q885" s="51"/>
      <c r="R885" s="51" t="str">
        <f t="shared" si="169"/>
        <v/>
      </c>
      <c r="S885" s="52" t="str">
        <f t="shared" si="170"/>
        <v/>
      </c>
      <c r="U885" s="50"/>
      <c r="V885" s="51"/>
      <c r="W885" s="51"/>
      <c r="X885" s="51"/>
      <c r="Y885" s="51"/>
      <c r="Z885" s="51" t="str">
        <f t="shared" si="171"/>
        <v/>
      </c>
      <c r="AA885" s="52" t="str">
        <f t="shared" si="172"/>
        <v/>
      </c>
      <c r="AC885" s="56"/>
      <c r="AD885" s="57"/>
      <c r="AE885" s="57"/>
      <c r="AF885" s="57"/>
      <c r="AG885" s="57"/>
      <c r="AH885" s="57" t="str">
        <f t="shared" si="173"/>
        <v/>
      </c>
      <c r="AI885" s="58" t="str">
        <f t="shared" si="174"/>
        <v/>
      </c>
      <c r="AK885" s="50"/>
      <c r="AL885" s="51"/>
      <c r="AM885" s="51"/>
      <c r="AN885" s="51"/>
      <c r="AO885" s="51"/>
      <c r="AP885" s="51" t="str">
        <f t="shared" si="175"/>
        <v/>
      </c>
      <c r="AQ885" s="60" t="str">
        <f t="shared" si="176"/>
        <v/>
      </c>
      <c r="AR885" s="52" t="str">
        <f t="shared" si="177"/>
        <v/>
      </c>
      <c r="AT885" s="50"/>
      <c r="AU885" s="51"/>
      <c r="AV885" s="51"/>
      <c r="AW885" s="51"/>
      <c r="AX885" s="51"/>
      <c r="AY885" s="51" t="str">
        <f t="shared" si="178"/>
        <v/>
      </c>
      <c r="AZ885" s="52" t="str">
        <f t="shared" si="179"/>
        <v/>
      </c>
      <c r="BB885" s="64"/>
      <c r="BC885" s="65"/>
      <c r="BD885" s="65"/>
      <c r="BE885" s="65"/>
      <c r="BF885" s="65"/>
      <c r="BG885" s="65" t="str">
        <f t="shared" si="180"/>
        <v/>
      </c>
      <c r="BH885" s="66" t="str">
        <f t="shared" si="181"/>
        <v/>
      </c>
    </row>
    <row r="886" spans="2:60" ht="15.5" x14ac:dyDescent="0.35">
      <c r="B886" s="67"/>
      <c r="C886" s="89"/>
      <c r="D886" s="84"/>
      <c r="E886" s="84"/>
      <c r="F886" s="84"/>
      <c r="G886" s="89"/>
      <c r="H886" s="89"/>
      <c r="I886" s="89"/>
      <c r="J886" s="95"/>
      <c r="K886" s="90"/>
      <c r="M886" s="68"/>
      <c r="N886" s="69"/>
      <c r="O886" s="69"/>
      <c r="P886" s="69"/>
      <c r="Q886" s="69"/>
      <c r="R886" s="69" t="str">
        <f t="shared" si="169"/>
        <v/>
      </c>
      <c r="S886" s="70" t="str">
        <f t="shared" si="170"/>
        <v/>
      </c>
      <c r="U886" s="68"/>
      <c r="V886" s="69"/>
      <c r="W886" s="69"/>
      <c r="X886" s="69"/>
      <c r="Y886" s="69"/>
      <c r="Z886" s="69" t="str">
        <f t="shared" si="171"/>
        <v/>
      </c>
      <c r="AA886" s="70" t="str">
        <f t="shared" si="172"/>
        <v/>
      </c>
      <c r="AC886" s="71"/>
      <c r="AD886" s="72"/>
      <c r="AE886" s="72"/>
      <c r="AF886" s="72"/>
      <c r="AG886" s="72"/>
      <c r="AH886" s="72" t="str">
        <f t="shared" si="173"/>
        <v/>
      </c>
      <c r="AI886" s="73" t="str">
        <f t="shared" si="174"/>
        <v/>
      </c>
      <c r="AK886" s="68"/>
      <c r="AL886" s="69"/>
      <c r="AM886" s="69"/>
      <c r="AN886" s="69"/>
      <c r="AO886" s="69"/>
      <c r="AP886" s="69" t="str">
        <f t="shared" si="175"/>
        <v/>
      </c>
      <c r="AQ886" s="74" t="str">
        <f t="shared" si="176"/>
        <v/>
      </c>
      <c r="AR886" s="70" t="str">
        <f t="shared" si="177"/>
        <v/>
      </c>
      <c r="AT886" s="68"/>
      <c r="AU886" s="69"/>
      <c r="AV886" s="69"/>
      <c r="AW886" s="69"/>
      <c r="AX886" s="69"/>
      <c r="AY886" s="69" t="str">
        <f t="shared" si="178"/>
        <v/>
      </c>
      <c r="AZ886" s="70" t="str">
        <f t="shared" si="179"/>
        <v/>
      </c>
      <c r="BB886" s="75"/>
      <c r="BC886" s="76"/>
      <c r="BD886" s="76"/>
      <c r="BE886" s="76"/>
      <c r="BF886" s="76"/>
      <c r="BG886" s="76" t="str">
        <f t="shared" si="180"/>
        <v/>
      </c>
      <c r="BH886" s="77" t="str">
        <f t="shared" si="181"/>
        <v/>
      </c>
    </row>
    <row r="887" spans="2:60" ht="15.5" x14ac:dyDescent="0.35">
      <c r="B887" s="46"/>
      <c r="C887" s="91"/>
      <c r="D887" s="85"/>
      <c r="E887" s="85"/>
      <c r="F887" s="85"/>
      <c r="G887" s="91"/>
      <c r="H887" s="91"/>
      <c r="I887" s="91"/>
      <c r="J887" s="96"/>
      <c r="K887" s="92"/>
      <c r="M887" s="50"/>
      <c r="N887" s="51"/>
      <c r="O887" s="51"/>
      <c r="P887" s="51"/>
      <c r="Q887" s="51"/>
      <c r="R887" s="51" t="str">
        <f t="shared" si="169"/>
        <v/>
      </c>
      <c r="S887" s="52" t="str">
        <f t="shared" si="170"/>
        <v/>
      </c>
      <c r="U887" s="50"/>
      <c r="V887" s="51"/>
      <c r="W887" s="51"/>
      <c r="X887" s="51"/>
      <c r="Y887" s="51"/>
      <c r="Z887" s="51" t="str">
        <f t="shared" si="171"/>
        <v/>
      </c>
      <c r="AA887" s="52" t="str">
        <f t="shared" si="172"/>
        <v/>
      </c>
      <c r="AC887" s="56"/>
      <c r="AD887" s="57"/>
      <c r="AE887" s="57"/>
      <c r="AF887" s="57"/>
      <c r="AG887" s="57"/>
      <c r="AH887" s="57" t="str">
        <f t="shared" si="173"/>
        <v/>
      </c>
      <c r="AI887" s="58" t="str">
        <f t="shared" si="174"/>
        <v/>
      </c>
      <c r="AK887" s="50"/>
      <c r="AL887" s="51"/>
      <c r="AM887" s="51"/>
      <c r="AN887" s="51"/>
      <c r="AO887" s="51"/>
      <c r="AP887" s="51" t="str">
        <f t="shared" si="175"/>
        <v/>
      </c>
      <c r="AQ887" s="60" t="str">
        <f t="shared" si="176"/>
        <v/>
      </c>
      <c r="AR887" s="52" t="str">
        <f t="shared" si="177"/>
        <v/>
      </c>
      <c r="AT887" s="50"/>
      <c r="AU887" s="51"/>
      <c r="AV887" s="51"/>
      <c r="AW887" s="51"/>
      <c r="AX887" s="51"/>
      <c r="AY887" s="51" t="str">
        <f t="shared" si="178"/>
        <v/>
      </c>
      <c r="AZ887" s="52" t="str">
        <f t="shared" si="179"/>
        <v/>
      </c>
      <c r="BB887" s="64"/>
      <c r="BC887" s="65"/>
      <c r="BD887" s="65"/>
      <c r="BE887" s="65"/>
      <c r="BF887" s="65"/>
      <c r="BG887" s="65" t="str">
        <f t="shared" si="180"/>
        <v/>
      </c>
      <c r="BH887" s="66" t="str">
        <f t="shared" si="181"/>
        <v/>
      </c>
    </row>
    <row r="888" spans="2:60" ht="15.5" x14ac:dyDescent="0.35">
      <c r="B888" s="67"/>
      <c r="C888" s="89"/>
      <c r="D888" s="84"/>
      <c r="E888" s="84"/>
      <c r="F888" s="84"/>
      <c r="G888" s="89"/>
      <c r="H888" s="89"/>
      <c r="I888" s="89"/>
      <c r="J888" s="95"/>
      <c r="K888" s="90"/>
      <c r="M888" s="68"/>
      <c r="N888" s="69"/>
      <c r="O888" s="69"/>
      <c r="P888" s="69"/>
      <c r="Q888" s="69"/>
      <c r="R888" s="69" t="str">
        <f t="shared" si="169"/>
        <v/>
      </c>
      <c r="S888" s="70" t="str">
        <f t="shared" si="170"/>
        <v/>
      </c>
      <c r="U888" s="68"/>
      <c r="V888" s="69"/>
      <c r="W888" s="69"/>
      <c r="X888" s="69"/>
      <c r="Y888" s="69"/>
      <c r="Z888" s="69" t="str">
        <f t="shared" si="171"/>
        <v/>
      </c>
      <c r="AA888" s="70" t="str">
        <f t="shared" si="172"/>
        <v/>
      </c>
      <c r="AC888" s="71"/>
      <c r="AD888" s="72"/>
      <c r="AE888" s="72"/>
      <c r="AF888" s="72"/>
      <c r="AG888" s="72"/>
      <c r="AH888" s="72" t="str">
        <f t="shared" si="173"/>
        <v/>
      </c>
      <c r="AI888" s="73" t="str">
        <f t="shared" si="174"/>
        <v/>
      </c>
      <c r="AK888" s="68"/>
      <c r="AL888" s="69"/>
      <c r="AM888" s="69"/>
      <c r="AN888" s="69"/>
      <c r="AO888" s="69"/>
      <c r="AP888" s="69" t="str">
        <f t="shared" si="175"/>
        <v/>
      </c>
      <c r="AQ888" s="74" t="str">
        <f t="shared" si="176"/>
        <v/>
      </c>
      <c r="AR888" s="70" t="str">
        <f t="shared" si="177"/>
        <v/>
      </c>
      <c r="AT888" s="68"/>
      <c r="AU888" s="69"/>
      <c r="AV888" s="69"/>
      <c r="AW888" s="69"/>
      <c r="AX888" s="69"/>
      <c r="AY888" s="69" t="str">
        <f t="shared" si="178"/>
        <v/>
      </c>
      <c r="AZ888" s="70" t="str">
        <f t="shared" si="179"/>
        <v/>
      </c>
      <c r="BB888" s="75"/>
      <c r="BC888" s="76"/>
      <c r="BD888" s="76"/>
      <c r="BE888" s="76"/>
      <c r="BF888" s="76"/>
      <c r="BG888" s="76" t="str">
        <f t="shared" si="180"/>
        <v/>
      </c>
      <c r="BH888" s="77" t="str">
        <f t="shared" si="181"/>
        <v/>
      </c>
    </row>
    <row r="889" spans="2:60" ht="15.5" x14ac:dyDescent="0.35">
      <c r="B889" s="46"/>
      <c r="C889" s="91"/>
      <c r="D889" s="85"/>
      <c r="E889" s="85"/>
      <c r="F889" s="85"/>
      <c r="G889" s="91"/>
      <c r="H889" s="91"/>
      <c r="I889" s="91"/>
      <c r="J889" s="96"/>
      <c r="K889" s="92"/>
      <c r="M889" s="50"/>
      <c r="N889" s="51"/>
      <c r="O889" s="51"/>
      <c r="P889" s="51"/>
      <c r="Q889" s="51"/>
      <c r="R889" s="51" t="str">
        <f t="shared" si="169"/>
        <v/>
      </c>
      <c r="S889" s="52" t="str">
        <f t="shared" si="170"/>
        <v/>
      </c>
      <c r="U889" s="50"/>
      <c r="V889" s="51"/>
      <c r="W889" s="51"/>
      <c r="X889" s="51"/>
      <c r="Y889" s="51"/>
      <c r="Z889" s="51" t="str">
        <f t="shared" si="171"/>
        <v/>
      </c>
      <c r="AA889" s="52" t="str">
        <f t="shared" si="172"/>
        <v/>
      </c>
      <c r="AC889" s="56"/>
      <c r="AD889" s="57"/>
      <c r="AE889" s="57"/>
      <c r="AF889" s="57"/>
      <c r="AG889" s="57"/>
      <c r="AH889" s="57" t="str">
        <f t="shared" si="173"/>
        <v/>
      </c>
      <c r="AI889" s="58" t="str">
        <f t="shared" si="174"/>
        <v/>
      </c>
      <c r="AK889" s="50"/>
      <c r="AL889" s="51"/>
      <c r="AM889" s="51"/>
      <c r="AN889" s="51"/>
      <c r="AO889" s="51"/>
      <c r="AP889" s="51" t="str">
        <f t="shared" si="175"/>
        <v/>
      </c>
      <c r="AQ889" s="60" t="str">
        <f t="shared" si="176"/>
        <v/>
      </c>
      <c r="AR889" s="52" t="str">
        <f t="shared" si="177"/>
        <v/>
      </c>
      <c r="AT889" s="50"/>
      <c r="AU889" s="51"/>
      <c r="AV889" s="51"/>
      <c r="AW889" s="51"/>
      <c r="AX889" s="51"/>
      <c r="AY889" s="51" t="str">
        <f t="shared" si="178"/>
        <v/>
      </c>
      <c r="AZ889" s="52" t="str">
        <f t="shared" si="179"/>
        <v/>
      </c>
      <c r="BB889" s="64"/>
      <c r="BC889" s="65"/>
      <c r="BD889" s="65"/>
      <c r="BE889" s="65"/>
      <c r="BF889" s="65"/>
      <c r="BG889" s="65" t="str">
        <f t="shared" si="180"/>
        <v/>
      </c>
      <c r="BH889" s="66" t="str">
        <f t="shared" si="181"/>
        <v/>
      </c>
    </row>
    <row r="890" spans="2:60" ht="15.5" x14ac:dyDescent="0.35">
      <c r="B890" s="67"/>
      <c r="C890" s="89"/>
      <c r="D890" s="84"/>
      <c r="E890" s="84"/>
      <c r="F890" s="84"/>
      <c r="G890" s="89"/>
      <c r="H890" s="89"/>
      <c r="I890" s="89"/>
      <c r="J890" s="95"/>
      <c r="K890" s="90"/>
      <c r="M890" s="68"/>
      <c r="N890" s="69"/>
      <c r="O890" s="69"/>
      <c r="P890" s="69"/>
      <c r="Q890" s="69"/>
      <c r="R890" s="69" t="str">
        <f t="shared" si="169"/>
        <v/>
      </c>
      <c r="S890" s="70" t="str">
        <f t="shared" si="170"/>
        <v/>
      </c>
      <c r="U890" s="68"/>
      <c r="V890" s="69"/>
      <c r="W890" s="69"/>
      <c r="X890" s="69"/>
      <c r="Y890" s="69"/>
      <c r="Z890" s="69" t="str">
        <f t="shared" si="171"/>
        <v/>
      </c>
      <c r="AA890" s="70" t="str">
        <f t="shared" si="172"/>
        <v/>
      </c>
      <c r="AC890" s="71"/>
      <c r="AD890" s="72"/>
      <c r="AE890" s="72"/>
      <c r="AF890" s="72"/>
      <c r="AG890" s="72"/>
      <c r="AH890" s="72" t="str">
        <f t="shared" si="173"/>
        <v/>
      </c>
      <c r="AI890" s="73" t="str">
        <f t="shared" si="174"/>
        <v/>
      </c>
      <c r="AK890" s="68"/>
      <c r="AL890" s="69"/>
      <c r="AM890" s="69"/>
      <c r="AN890" s="69"/>
      <c r="AO890" s="69"/>
      <c r="AP890" s="69" t="str">
        <f t="shared" si="175"/>
        <v/>
      </c>
      <c r="AQ890" s="74" t="str">
        <f t="shared" si="176"/>
        <v/>
      </c>
      <c r="AR890" s="70" t="str">
        <f t="shared" si="177"/>
        <v/>
      </c>
      <c r="AT890" s="68"/>
      <c r="AU890" s="69"/>
      <c r="AV890" s="69"/>
      <c r="AW890" s="69"/>
      <c r="AX890" s="69"/>
      <c r="AY890" s="69" t="str">
        <f t="shared" si="178"/>
        <v/>
      </c>
      <c r="AZ890" s="70" t="str">
        <f t="shared" si="179"/>
        <v/>
      </c>
      <c r="BB890" s="75"/>
      <c r="BC890" s="76"/>
      <c r="BD890" s="76"/>
      <c r="BE890" s="76"/>
      <c r="BF890" s="76"/>
      <c r="BG890" s="76" t="str">
        <f t="shared" si="180"/>
        <v/>
      </c>
      <c r="BH890" s="77" t="str">
        <f t="shared" si="181"/>
        <v/>
      </c>
    </row>
    <row r="891" spans="2:60" ht="15.5" x14ac:dyDescent="0.35">
      <c r="B891" s="46"/>
      <c r="C891" s="91"/>
      <c r="D891" s="85"/>
      <c r="E891" s="85"/>
      <c r="F891" s="85"/>
      <c r="G891" s="91"/>
      <c r="H891" s="91"/>
      <c r="I891" s="91"/>
      <c r="J891" s="96"/>
      <c r="K891" s="92"/>
      <c r="M891" s="50"/>
      <c r="N891" s="51"/>
      <c r="O891" s="51"/>
      <c r="P891" s="51"/>
      <c r="Q891" s="51"/>
      <c r="R891" s="51" t="str">
        <f t="shared" si="169"/>
        <v/>
      </c>
      <c r="S891" s="52" t="str">
        <f t="shared" si="170"/>
        <v/>
      </c>
      <c r="U891" s="50"/>
      <c r="V891" s="51"/>
      <c r="W891" s="51"/>
      <c r="X891" s="51"/>
      <c r="Y891" s="51"/>
      <c r="Z891" s="51" t="str">
        <f t="shared" si="171"/>
        <v/>
      </c>
      <c r="AA891" s="52" t="str">
        <f t="shared" si="172"/>
        <v/>
      </c>
      <c r="AC891" s="56"/>
      <c r="AD891" s="57"/>
      <c r="AE891" s="57"/>
      <c r="AF891" s="57"/>
      <c r="AG891" s="57"/>
      <c r="AH891" s="57" t="str">
        <f t="shared" si="173"/>
        <v/>
      </c>
      <c r="AI891" s="58" t="str">
        <f t="shared" si="174"/>
        <v/>
      </c>
      <c r="AK891" s="50"/>
      <c r="AL891" s="51"/>
      <c r="AM891" s="51"/>
      <c r="AN891" s="51"/>
      <c r="AO891" s="51"/>
      <c r="AP891" s="51" t="str">
        <f t="shared" si="175"/>
        <v/>
      </c>
      <c r="AQ891" s="60" t="str">
        <f t="shared" si="176"/>
        <v/>
      </c>
      <c r="AR891" s="52" t="str">
        <f t="shared" si="177"/>
        <v/>
      </c>
      <c r="AT891" s="50"/>
      <c r="AU891" s="51"/>
      <c r="AV891" s="51"/>
      <c r="AW891" s="51"/>
      <c r="AX891" s="51"/>
      <c r="AY891" s="51" t="str">
        <f t="shared" si="178"/>
        <v/>
      </c>
      <c r="AZ891" s="52" t="str">
        <f t="shared" si="179"/>
        <v/>
      </c>
      <c r="BB891" s="64"/>
      <c r="BC891" s="65"/>
      <c r="BD891" s="65"/>
      <c r="BE891" s="65"/>
      <c r="BF891" s="65"/>
      <c r="BG891" s="65" t="str">
        <f t="shared" si="180"/>
        <v/>
      </c>
      <c r="BH891" s="66" t="str">
        <f t="shared" si="181"/>
        <v/>
      </c>
    </row>
    <row r="892" spans="2:60" ht="15.5" x14ac:dyDescent="0.35">
      <c r="B892" s="67"/>
      <c r="C892" s="89"/>
      <c r="D892" s="84"/>
      <c r="E892" s="84"/>
      <c r="F892" s="84"/>
      <c r="G892" s="89"/>
      <c r="H892" s="89"/>
      <c r="I892" s="89"/>
      <c r="J892" s="95"/>
      <c r="K892" s="90"/>
      <c r="M892" s="68"/>
      <c r="N892" s="69"/>
      <c r="O892" s="69"/>
      <c r="P892" s="69"/>
      <c r="Q892" s="69"/>
      <c r="R892" s="69" t="str">
        <f t="shared" si="169"/>
        <v/>
      </c>
      <c r="S892" s="70" t="str">
        <f t="shared" si="170"/>
        <v/>
      </c>
      <c r="U892" s="68"/>
      <c r="V892" s="69"/>
      <c r="W892" s="69"/>
      <c r="X892" s="69"/>
      <c r="Y892" s="69"/>
      <c r="Z892" s="69" t="str">
        <f t="shared" si="171"/>
        <v/>
      </c>
      <c r="AA892" s="70" t="str">
        <f t="shared" si="172"/>
        <v/>
      </c>
      <c r="AC892" s="71"/>
      <c r="AD892" s="72"/>
      <c r="AE892" s="72"/>
      <c r="AF892" s="72"/>
      <c r="AG892" s="72"/>
      <c r="AH892" s="72" t="str">
        <f t="shared" si="173"/>
        <v/>
      </c>
      <c r="AI892" s="73" t="str">
        <f t="shared" si="174"/>
        <v/>
      </c>
      <c r="AK892" s="68"/>
      <c r="AL892" s="69"/>
      <c r="AM892" s="69"/>
      <c r="AN892" s="69"/>
      <c r="AO892" s="69"/>
      <c r="AP892" s="69" t="str">
        <f t="shared" si="175"/>
        <v/>
      </c>
      <c r="AQ892" s="74" t="str">
        <f t="shared" si="176"/>
        <v/>
      </c>
      <c r="AR892" s="70" t="str">
        <f t="shared" si="177"/>
        <v/>
      </c>
      <c r="AT892" s="68"/>
      <c r="AU892" s="69"/>
      <c r="AV892" s="69"/>
      <c r="AW892" s="69"/>
      <c r="AX892" s="69"/>
      <c r="AY892" s="69" t="str">
        <f t="shared" si="178"/>
        <v/>
      </c>
      <c r="AZ892" s="70" t="str">
        <f t="shared" si="179"/>
        <v/>
      </c>
      <c r="BB892" s="75"/>
      <c r="BC892" s="76"/>
      <c r="BD892" s="76"/>
      <c r="BE892" s="76"/>
      <c r="BF892" s="76"/>
      <c r="BG892" s="76" t="str">
        <f t="shared" si="180"/>
        <v/>
      </c>
      <c r="BH892" s="77" t="str">
        <f t="shared" si="181"/>
        <v/>
      </c>
    </row>
    <row r="893" spans="2:60" ht="15.5" x14ac:dyDescent="0.35">
      <c r="B893" s="46"/>
      <c r="C893" s="91"/>
      <c r="D893" s="85"/>
      <c r="E893" s="85"/>
      <c r="F893" s="85"/>
      <c r="G893" s="91"/>
      <c r="H893" s="91"/>
      <c r="I893" s="91"/>
      <c r="J893" s="96"/>
      <c r="K893" s="92"/>
      <c r="M893" s="50"/>
      <c r="N893" s="51"/>
      <c r="O893" s="51"/>
      <c r="P893" s="51"/>
      <c r="Q893" s="51"/>
      <c r="R893" s="51" t="str">
        <f t="shared" si="169"/>
        <v/>
      </c>
      <c r="S893" s="52" t="str">
        <f t="shared" si="170"/>
        <v/>
      </c>
      <c r="U893" s="50"/>
      <c r="V893" s="51"/>
      <c r="W893" s="51"/>
      <c r="X893" s="51"/>
      <c r="Y893" s="51"/>
      <c r="Z893" s="51" t="str">
        <f t="shared" si="171"/>
        <v/>
      </c>
      <c r="AA893" s="52" t="str">
        <f t="shared" si="172"/>
        <v/>
      </c>
      <c r="AC893" s="56"/>
      <c r="AD893" s="57"/>
      <c r="AE893" s="57"/>
      <c r="AF893" s="57"/>
      <c r="AG893" s="57"/>
      <c r="AH893" s="57" t="str">
        <f t="shared" si="173"/>
        <v/>
      </c>
      <c r="AI893" s="58" t="str">
        <f t="shared" si="174"/>
        <v/>
      </c>
      <c r="AK893" s="50"/>
      <c r="AL893" s="51"/>
      <c r="AM893" s="51"/>
      <c r="AN893" s="51"/>
      <c r="AO893" s="51"/>
      <c r="AP893" s="51" t="str">
        <f t="shared" si="175"/>
        <v/>
      </c>
      <c r="AQ893" s="60" t="str">
        <f t="shared" si="176"/>
        <v/>
      </c>
      <c r="AR893" s="52" t="str">
        <f t="shared" si="177"/>
        <v/>
      </c>
      <c r="AT893" s="50"/>
      <c r="AU893" s="51"/>
      <c r="AV893" s="51"/>
      <c r="AW893" s="51"/>
      <c r="AX893" s="51"/>
      <c r="AY893" s="51" t="str">
        <f t="shared" si="178"/>
        <v/>
      </c>
      <c r="AZ893" s="52" t="str">
        <f t="shared" si="179"/>
        <v/>
      </c>
      <c r="BB893" s="64"/>
      <c r="BC893" s="65"/>
      <c r="BD893" s="65"/>
      <c r="BE893" s="65"/>
      <c r="BF893" s="65"/>
      <c r="BG893" s="65" t="str">
        <f t="shared" si="180"/>
        <v/>
      </c>
      <c r="BH893" s="66" t="str">
        <f t="shared" si="181"/>
        <v/>
      </c>
    </row>
    <row r="894" spans="2:60" ht="15.5" x14ac:dyDescent="0.35">
      <c r="B894" s="67"/>
      <c r="C894" s="89"/>
      <c r="D894" s="84"/>
      <c r="E894" s="84"/>
      <c r="F894" s="84"/>
      <c r="G894" s="89"/>
      <c r="H894" s="89"/>
      <c r="I894" s="89"/>
      <c r="J894" s="95"/>
      <c r="K894" s="90"/>
      <c r="M894" s="68"/>
      <c r="N894" s="69"/>
      <c r="O894" s="69"/>
      <c r="P894" s="69"/>
      <c r="Q894" s="69"/>
      <c r="R894" s="69" t="str">
        <f t="shared" si="169"/>
        <v/>
      </c>
      <c r="S894" s="70" t="str">
        <f t="shared" si="170"/>
        <v/>
      </c>
      <c r="U894" s="68"/>
      <c r="V894" s="69"/>
      <c r="W894" s="69"/>
      <c r="X894" s="69"/>
      <c r="Y894" s="69"/>
      <c r="Z894" s="69" t="str">
        <f t="shared" si="171"/>
        <v/>
      </c>
      <c r="AA894" s="70" t="str">
        <f t="shared" si="172"/>
        <v/>
      </c>
      <c r="AC894" s="71"/>
      <c r="AD894" s="72"/>
      <c r="AE894" s="72"/>
      <c r="AF894" s="72"/>
      <c r="AG894" s="72"/>
      <c r="AH894" s="72" t="str">
        <f t="shared" si="173"/>
        <v/>
      </c>
      <c r="AI894" s="73" t="str">
        <f t="shared" si="174"/>
        <v/>
      </c>
      <c r="AK894" s="68"/>
      <c r="AL894" s="69"/>
      <c r="AM894" s="69"/>
      <c r="AN894" s="69"/>
      <c r="AO894" s="69"/>
      <c r="AP894" s="69" t="str">
        <f t="shared" si="175"/>
        <v/>
      </c>
      <c r="AQ894" s="74" t="str">
        <f t="shared" si="176"/>
        <v/>
      </c>
      <c r="AR894" s="70" t="str">
        <f t="shared" si="177"/>
        <v/>
      </c>
      <c r="AT894" s="68"/>
      <c r="AU894" s="69"/>
      <c r="AV894" s="69"/>
      <c r="AW894" s="69"/>
      <c r="AX894" s="69"/>
      <c r="AY894" s="69" t="str">
        <f t="shared" si="178"/>
        <v/>
      </c>
      <c r="AZ894" s="70" t="str">
        <f t="shared" si="179"/>
        <v/>
      </c>
      <c r="BB894" s="75"/>
      <c r="BC894" s="76"/>
      <c r="BD894" s="76"/>
      <c r="BE894" s="76"/>
      <c r="BF894" s="76"/>
      <c r="BG894" s="76" t="str">
        <f t="shared" si="180"/>
        <v/>
      </c>
      <c r="BH894" s="77" t="str">
        <f t="shared" si="181"/>
        <v/>
      </c>
    </row>
    <row r="895" spans="2:60" ht="15.5" x14ac:dyDescent="0.35">
      <c r="B895" s="46"/>
      <c r="C895" s="91"/>
      <c r="D895" s="85"/>
      <c r="E895" s="85"/>
      <c r="F895" s="85"/>
      <c r="G895" s="91"/>
      <c r="H895" s="91"/>
      <c r="I895" s="91"/>
      <c r="J895" s="96"/>
      <c r="K895" s="92"/>
      <c r="M895" s="50"/>
      <c r="N895" s="51"/>
      <c r="O895" s="51"/>
      <c r="P895" s="51"/>
      <c r="Q895" s="51"/>
      <c r="R895" s="51" t="str">
        <f t="shared" si="169"/>
        <v/>
      </c>
      <c r="S895" s="52" t="str">
        <f t="shared" si="170"/>
        <v/>
      </c>
      <c r="U895" s="50"/>
      <c r="V895" s="51"/>
      <c r="W895" s="51"/>
      <c r="X895" s="51"/>
      <c r="Y895" s="51"/>
      <c r="Z895" s="51" t="str">
        <f t="shared" si="171"/>
        <v/>
      </c>
      <c r="AA895" s="52" t="str">
        <f t="shared" si="172"/>
        <v/>
      </c>
      <c r="AC895" s="56"/>
      <c r="AD895" s="57"/>
      <c r="AE895" s="57"/>
      <c r="AF895" s="57"/>
      <c r="AG895" s="57"/>
      <c r="AH895" s="57" t="str">
        <f t="shared" si="173"/>
        <v/>
      </c>
      <c r="AI895" s="58" t="str">
        <f t="shared" si="174"/>
        <v/>
      </c>
      <c r="AK895" s="50"/>
      <c r="AL895" s="51"/>
      <c r="AM895" s="51"/>
      <c r="AN895" s="51"/>
      <c r="AO895" s="51"/>
      <c r="AP895" s="51" t="str">
        <f t="shared" si="175"/>
        <v/>
      </c>
      <c r="AQ895" s="60" t="str">
        <f t="shared" si="176"/>
        <v/>
      </c>
      <c r="AR895" s="52" t="str">
        <f t="shared" si="177"/>
        <v/>
      </c>
      <c r="AT895" s="50"/>
      <c r="AU895" s="51"/>
      <c r="AV895" s="51"/>
      <c r="AW895" s="51"/>
      <c r="AX895" s="51"/>
      <c r="AY895" s="51" t="str">
        <f t="shared" si="178"/>
        <v/>
      </c>
      <c r="AZ895" s="52" t="str">
        <f t="shared" si="179"/>
        <v/>
      </c>
      <c r="BB895" s="64"/>
      <c r="BC895" s="65"/>
      <c r="BD895" s="65"/>
      <c r="BE895" s="65"/>
      <c r="BF895" s="65"/>
      <c r="BG895" s="65" t="str">
        <f t="shared" si="180"/>
        <v/>
      </c>
      <c r="BH895" s="66" t="str">
        <f t="shared" si="181"/>
        <v/>
      </c>
    </row>
    <row r="896" spans="2:60" ht="15.5" x14ac:dyDescent="0.35">
      <c r="B896" s="67"/>
      <c r="C896" s="89"/>
      <c r="D896" s="84"/>
      <c r="E896" s="84"/>
      <c r="F896" s="84"/>
      <c r="G896" s="89"/>
      <c r="H896" s="89"/>
      <c r="I896" s="89"/>
      <c r="J896" s="95"/>
      <c r="K896" s="90"/>
      <c r="M896" s="68"/>
      <c r="N896" s="69"/>
      <c r="O896" s="69"/>
      <c r="P896" s="69"/>
      <c r="Q896" s="69"/>
      <c r="R896" s="69" t="str">
        <f t="shared" si="169"/>
        <v/>
      </c>
      <c r="S896" s="70" t="str">
        <f t="shared" si="170"/>
        <v/>
      </c>
      <c r="U896" s="68"/>
      <c r="V896" s="69"/>
      <c r="W896" s="69"/>
      <c r="X896" s="69"/>
      <c r="Y896" s="69"/>
      <c r="Z896" s="69" t="str">
        <f t="shared" si="171"/>
        <v/>
      </c>
      <c r="AA896" s="70" t="str">
        <f t="shared" si="172"/>
        <v/>
      </c>
      <c r="AC896" s="71"/>
      <c r="AD896" s="72"/>
      <c r="AE896" s="72"/>
      <c r="AF896" s="72"/>
      <c r="AG896" s="72"/>
      <c r="AH896" s="72" t="str">
        <f t="shared" si="173"/>
        <v/>
      </c>
      <c r="AI896" s="73" t="str">
        <f t="shared" si="174"/>
        <v/>
      </c>
      <c r="AK896" s="68"/>
      <c r="AL896" s="69"/>
      <c r="AM896" s="69"/>
      <c r="AN896" s="69"/>
      <c r="AO896" s="69"/>
      <c r="AP896" s="69" t="str">
        <f t="shared" si="175"/>
        <v/>
      </c>
      <c r="AQ896" s="74" t="str">
        <f t="shared" si="176"/>
        <v/>
      </c>
      <c r="AR896" s="70" t="str">
        <f t="shared" si="177"/>
        <v/>
      </c>
      <c r="AT896" s="68"/>
      <c r="AU896" s="69"/>
      <c r="AV896" s="69"/>
      <c r="AW896" s="69"/>
      <c r="AX896" s="69"/>
      <c r="AY896" s="69" t="str">
        <f t="shared" si="178"/>
        <v/>
      </c>
      <c r="AZ896" s="70" t="str">
        <f t="shared" si="179"/>
        <v/>
      </c>
      <c r="BB896" s="75"/>
      <c r="BC896" s="76"/>
      <c r="BD896" s="76"/>
      <c r="BE896" s="76"/>
      <c r="BF896" s="76"/>
      <c r="BG896" s="76" t="str">
        <f t="shared" si="180"/>
        <v/>
      </c>
      <c r="BH896" s="77" t="str">
        <f t="shared" si="181"/>
        <v/>
      </c>
    </row>
    <row r="897" spans="2:60" ht="15.5" x14ac:dyDescent="0.35">
      <c r="B897" s="46"/>
      <c r="C897" s="91"/>
      <c r="D897" s="85"/>
      <c r="E897" s="85"/>
      <c r="F897" s="85"/>
      <c r="G897" s="91"/>
      <c r="H897" s="91"/>
      <c r="I897" s="91"/>
      <c r="J897" s="96"/>
      <c r="K897" s="92"/>
      <c r="M897" s="50"/>
      <c r="N897" s="51"/>
      <c r="O897" s="51"/>
      <c r="P897" s="51"/>
      <c r="Q897" s="51"/>
      <c r="R897" s="51" t="str">
        <f t="shared" si="169"/>
        <v/>
      </c>
      <c r="S897" s="52" t="str">
        <f t="shared" si="170"/>
        <v/>
      </c>
      <c r="U897" s="50"/>
      <c r="V897" s="51"/>
      <c r="W897" s="51"/>
      <c r="X897" s="51"/>
      <c r="Y897" s="51"/>
      <c r="Z897" s="51" t="str">
        <f t="shared" si="171"/>
        <v/>
      </c>
      <c r="AA897" s="52" t="str">
        <f t="shared" si="172"/>
        <v/>
      </c>
      <c r="AC897" s="56"/>
      <c r="AD897" s="57"/>
      <c r="AE897" s="57"/>
      <c r="AF897" s="57"/>
      <c r="AG897" s="57"/>
      <c r="AH897" s="57" t="str">
        <f t="shared" si="173"/>
        <v/>
      </c>
      <c r="AI897" s="58" t="str">
        <f t="shared" si="174"/>
        <v/>
      </c>
      <c r="AK897" s="50"/>
      <c r="AL897" s="51"/>
      <c r="AM897" s="51"/>
      <c r="AN897" s="51"/>
      <c r="AO897" s="51"/>
      <c r="AP897" s="51" t="str">
        <f t="shared" si="175"/>
        <v/>
      </c>
      <c r="AQ897" s="60" t="str">
        <f t="shared" si="176"/>
        <v/>
      </c>
      <c r="AR897" s="52" t="str">
        <f t="shared" si="177"/>
        <v/>
      </c>
      <c r="AT897" s="50"/>
      <c r="AU897" s="51"/>
      <c r="AV897" s="51"/>
      <c r="AW897" s="51"/>
      <c r="AX897" s="51"/>
      <c r="AY897" s="51" t="str">
        <f t="shared" si="178"/>
        <v/>
      </c>
      <c r="AZ897" s="52" t="str">
        <f t="shared" si="179"/>
        <v/>
      </c>
      <c r="BB897" s="64"/>
      <c r="BC897" s="65"/>
      <c r="BD897" s="65"/>
      <c r="BE897" s="65"/>
      <c r="BF897" s="65"/>
      <c r="BG897" s="65" t="str">
        <f t="shared" si="180"/>
        <v/>
      </c>
      <c r="BH897" s="66" t="str">
        <f t="shared" si="181"/>
        <v/>
      </c>
    </row>
    <row r="898" spans="2:60" ht="15.5" x14ac:dyDescent="0.35">
      <c r="B898" s="67"/>
      <c r="C898" s="89"/>
      <c r="D898" s="84"/>
      <c r="E898" s="84"/>
      <c r="F898" s="84"/>
      <c r="G898" s="89"/>
      <c r="H898" s="89"/>
      <c r="I898" s="89"/>
      <c r="J898" s="95"/>
      <c r="K898" s="90"/>
      <c r="M898" s="68"/>
      <c r="N898" s="69"/>
      <c r="O898" s="69"/>
      <c r="P898" s="69"/>
      <c r="Q898" s="69"/>
      <c r="R898" s="69" t="str">
        <f t="shared" si="169"/>
        <v/>
      </c>
      <c r="S898" s="70" t="str">
        <f t="shared" si="170"/>
        <v/>
      </c>
      <c r="U898" s="68"/>
      <c r="V898" s="69"/>
      <c r="W898" s="69"/>
      <c r="X898" s="69"/>
      <c r="Y898" s="69"/>
      <c r="Z898" s="69" t="str">
        <f t="shared" si="171"/>
        <v/>
      </c>
      <c r="AA898" s="70" t="str">
        <f t="shared" si="172"/>
        <v/>
      </c>
      <c r="AC898" s="71"/>
      <c r="AD898" s="72"/>
      <c r="AE898" s="72"/>
      <c r="AF898" s="72"/>
      <c r="AG898" s="72"/>
      <c r="AH898" s="72" t="str">
        <f t="shared" si="173"/>
        <v/>
      </c>
      <c r="AI898" s="73" t="str">
        <f t="shared" si="174"/>
        <v/>
      </c>
      <c r="AK898" s="68"/>
      <c r="AL898" s="69"/>
      <c r="AM898" s="69"/>
      <c r="AN898" s="69"/>
      <c r="AO898" s="69"/>
      <c r="AP898" s="69" t="str">
        <f t="shared" si="175"/>
        <v/>
      </c>
      <c r="AQ898" s="74" t="str">
        <f t="shared" si="176"/>
        <v/>
      </c>
      <c r="AR898" s="70" t="str">
        <f t="shared" si="177"/>
        <v/>
      </c>
      <c r="AT898" s="68"/>
      <c r="AU898" s="69"/>
      <c r="AV898" s="69"/>
      <c r="AW898" s="69"/>
      <c r="AX898" s="69"/>
      <c r="AY898" s="69" t="str">
        <f t="shared" si="178"/>
        <v/>
      </c>
      <c r="AZ898" s="70" t="str">
        <f t="shared" si="179"/>
        <v/>
      </c>
      <c r="BB898" s="75"/>
      <c r="BC898" s="76"/>
      <c r="BD898" s="76"/>
      <c r="BE898" s="76"/>
      <c r="BF898" s="76"/>
      <c r="BG898" s="76" t="str">
        <f t="shared" si="180"/>
        <v/>
      </c>
      <c r="BH898" s="77" t="str">
        <f t="shared" si="181"/>
        <v/>
      </c>
    </row>
    <row r="899" spans="2:60" ht="15.5" x14ac:dyDescent="0.35">
      <c r="B899" s="46"/>
      <c r="C899" s="91"/>
      <c r="D899" s="85"/>
      <c r="E899" s="85"/>
      <c r="F899" s="85"/>
      <c r="G899" s="91"/>
      <c r="H899" s="91"/>
      <c r="I899" s="91"/>
      <c r="J899" s="96"/>
      <c r="K899" s="92"/>
      <c r="M899" s="50"/>
      <c r="N899" s="51"/>
      <c r="O899" s="51"/>
      <c r="P899" s="51"/>
      <c r="Q899" s="51"/>
      <c r="R899" s="51" t="str">
        <f t="shared" si="169"/>
        <v/>
      </c>
      <c r="S899" s="52" t="str">
        <f t="shared" si="170"/>
        <v/>
      </c>
      <c r="U899" s="50"/>
      <c r="V899" s="51"/>
      <c r="W899" s="51"/>
      <c r="X899" s="51"/>
      <c r="Y899" s="51"/>
      <c r="Z899" s="51" t="str">
        <f t="shared" si="171"/>
        <v/>
      </c>
      <c r="AA899" s="52" t="str">
        <f t="shared" si="172"/>
        <v/>
      </c>
      <c r="AC899" s="56"/>
      <c r="AD899" s="57"/>
      <c r="AE899" s="57"/>
      <c r="AF899" s="57"/>
      <c r="AG899" s="57"/>
      <c r="AH899" s="57" t="str">
        <f t="shared" si="173"/>
        <v/>
      </c>
      <c r="AI899" s="58" t="str">
        <f t="shared" si="174"/>
        <v/>
      </c>
      <c r="AK899" s="50"/>
      <c r="AL899" s="51"/>
      <c r="AM899" s="51"/>
      <c r="AN899" s="51"/>
      <c r="AO899" s="51"/>
      <c r="AP899" s="51" t="str">
        <f t="shared" si="175"/>
        <v/>
      </c>
      <c r="AQ899" s="60" t="str">
        <f t="shared" si="176"/>
        <v/>
      </c>
      <c r="AR899" s="52" t="str">
        <f t="shared" si="177"/>
        <v/>
      </c>
      <c r="AT899" s="50"/>
      <c r="AU899" s="51"/>
      <c r="AV899" s="51"/>
      <c r="AW899" s="51"/>
      <c r="AX899" s="51"/>
      <c r="AY899" s="51" t="str">
        <f t="shared" si="178"/>
        <v/>
      </c>
      <c r="AZ899" s="52" t="str">
        <f t="shared" si="179"/>
        <v/>
      </c>
      <c r="BB899" s="64"/>
      <c r="BC899" s="65"/>
      <c r="BD899" s="65"/>
      <c r="BE899" s="65"/>
      <c r="BF899" s="65"/>
      <c r="BG899" s="65" t="str">
        <f t="shared" si="180"/>
        <v/>
      </c>
      <c r="BH899" s="66" t="str">
        <f t="shared" si="181"/>
        <v/>
      </c>
    </row>
    <row r="900" spans="2:60" ht="15.5" x14ac:dyDescent="0.35">
      <c r="B900" s="67"/>
      <c r="C900" s="89"/>
      <c r="D900" s="84"/>
      <c r="E900" s="84"/>
      <c r="F900" s="84"/>
      <c r="G900" s="89"/>
      <c r="H900" s="89"/>
      <c r="I900" s="89"/>
      <c r="J900" s="95"/>
      <c r="K900" s="90"/>
      <c r="M900" s="68"/>
      <c r="N900" s="69"/>
      <c r="O900" s="69"/>
      <c r="P900" s="69"/>
      <c r="Q900" s="69"/>
      <c r="R900" s="69" t="str">
        <f t="shared" si="169"/>
        <v/>
      </c>
      <c r="S900" s="70" t="str">
        <f t="shared" si="170"/>
        <v/>
      </c>
      <c r="U900" s="68"/>
      <c r="V900" s="69"/>
      <c r="W900" s="69"/>
      <c r="X900" s="69"/>
      <c r="Y900" s="69"/>
      <c r="Z900" s="69" t="str">
        <f t="shared" si="171"/>
        <v/>
      </c>
      <c r="AA900" s="70" t="str">
        <f t="shared" si="172"/>
        <v/>
      </c>
      <c r="AC900" s="71"/>
      <c r="AD900" s="72"/>
      <c r="AE900" s="72"/>
      <c r="AF900" s="72"/>
      <c r="AG900" s="72"/>
      <c r="AH900" s="72" t="str">
        <f t="shared" si="173"/>
        <v/>
      </c>
      <c r="AI900" s="73" t="str">
        <f t="shared" si="174"/>
        <v/>
      </c>
      <c r="AK900" s="68"/>
      <c r="AL900" s="69"/>
      <c r="AM900" s="69"/>
      <c r="AN900" s="69"/>
      <c r="AO900" s="69"/>
      <c r="AP900" s="69" t="str">
        <f t="shared" si="175"/>
        <v/>
      </c>
      <c r="AQ900" s="74" t="str">
        <f t="shared" si="176"/>
        <v/>
      </c>
      <c r="AR900" s="70" t="str">
        <f t="shared" si="177"/>
        <v/>
      </c>
      <c r="AT900" s="68"/>
      <c r="AU900" s="69"/>
      <c r="AV900" s="69"/>
      <c r="AW900" s="69"/>
      <c r="AX900" s="69"/>
      <c r="AY900" s="69" t="str">
        <f t="shared" si="178"/>
        <v/>
      </c>
      <c r="AZ900" s="70" t="str">
        <f t="shared" si="179"/>
        <v/>
      </c>
      <c r="BB900" s="75"/>
      <c r="BC900" s="76"/>
      <c r="BD900" s="76"/>
      <c r="BE900" s="76"/>
      <c r="BF900" s="76"/>
      <c r="BG900" s="76" t="str">
        <f t="shared" si="180"/>
        <v/>
      </c>
      <c r="BH900" s="77" t="str">
        <f t="shared" si="181"/>
        <v/>
      </c>
    </row>
    <row r="901" spans="2:60" ht="15.5" x14ac:dyDescent="0.35">
      <c r="B901" s="46"/>
      <c r="C901" s="91"/>
      <c r="D901" s="85"/>
      <c r="E901" s="85"/>
      <c r="F901" s="85"/>
      <c r="G901" s="91"/>
      <c r="H901" s="91"/>
      <c r="I901" s="91"/>
      <c r="J901" s="96"/>
      <c r="K901" s="92"/>
      <c r="M901" s="50"/>
      <c r="N901" s="51"/>
      <c r="O901" s="51"/>
      <c r="P901" s="51"/>
      <c r="Q901" s="51"/>
      <c r="R901" s="51" t="str">
        <f t="shared" si="169"/>
        <v/>
      </c>
      <c r="S901" s="52" t="str">
        <f t="shared" si="170"/>
        <v/>
      </c>
      <c r="U901" s="50"/>
      <c r="V901" s="51"/>
      <c r="W901" s="51"/>
      <c r="X901" s="51"/>
      <c r="Y901" s="51"/>
      <c r="Z901" s="51" t="str">
        <f t="shared" si="171"/>
        <v/>
      </c>
      <c r="AA901" s="52" t="str">
        <f t="shared" si="172"/>
        <v/>
      </c>
      <c r="AC901" s="56"/>
      <c r="AD901" s="57"/>
      <c r="AE901" s="57"/>
      <c r="AF901" s="57"/>
      <c r="AG901" s="57"/>
      <c r="AH901" s="57" t="str">
        <f t="shared" si="173"/>
        <v/>
      </c>
      <c r="AI901" s="58" t="str">
        <f t="shared" si="174"/>
        <v/>
      </c>
      <c r="AK901" s="50"/>
      <c r="AL901" s="51"/>
      <c r="AM901" s="51"/>
      <c r="AN901" s="51"/>
      <c r="AO901" s="51"/>
      <c r="AP901" s="51" t="str">
        <f t="shared" si="175"/>
        <v/>
      </c>
      <c r="AQ901" s="60" t="str">
        <f t="shared" si="176"/>
        <v/>
      </c>
      <c r="AR901" s="52" t="str">
        <f t="shared" si="177"/>
        <v/>
      </c>
      <c r="AT901" s="50"/>
      <c r="AU901" s="51"/>
      <c r="AV901" s="51"/>
      <c r="AW901" s="51"/>
      <c r="AX901" s="51"/>
      <c r="AY901" s="51" t="str">
        <f t="shared" si="178"/>
        <v/>
      </c>
      <c r="AZ901" s="52" t="str">
        <f t="shared" si="179"/>
        <v/>
      </c>
      <c r="BB901" s="64"/>
      <c r="BC901" s="65"/>
      <c r="BD901" s="65"/>
      <c r="BE901" s="65"/>
      <c r="BF901" s="65"/>
      <c r="BG901" s="65" t="str">
        <f t="shared" si="180"/>
        <v/>
      </c>
      <c r="BH901" s="66" t="str">
        <f t="shared" si="181"/>
        <v/>
      </c>
    </row>
    <row r="902" spans="2:60" ht="15.5" x14ac:dyDescent="0.35">
      <c r="B902" s="67"/>
      <c r="C902" s="89"/>
      <c r="D902" s="84"/>
      <c r="E902" s="84"/>
      <c r="F902" s="84"/>
      <c r="G902" s="89"/>
      <c r="H902" s="89"/>
      <c r="I902" s="89"/>
      <c r="J902" s="95"/>
      <c r="K902" s="90"/>
      <c r="M902" s="68"/>
      <c r="N902" s="69"/>
      <c r="O902" s="69"/>
      <c r="P902" s="69"/>
      <c r="Q902" s="69"/>
      <c r="R902" s="69" t="str">
        <f t="shared" si="169"/>
        <v/>
      </c>
      <c r="S902" s="70" t="str">
        <f t="shared" si="170"/>
        <v/>
      </c>
      <c r="U902" s="68"/>
      <c r="V902" s="69"/>
      <c r="W902" s="69"/>
      <c r="X902" s="69"/>
      <c r="Y902" s="69"/>
      <c r="Z902" s="69" t="str">
        <f t="shared" si="171"/>
        <v/>
      </c>
      <c r="AA902" s="70" t="str">
        <f t="shared" si="172"/>
        <v/>
      </c>
      <c r="AC902" s="71"/>
      <c r="AD902" s="72"/>
      <c r="AE902" s="72"/>
      <c r="AF902" s="72"/>
      <c r="AG902" s="72"/>
      <c r="AH902" s="72" t="str">
        <f t="shared" si="173"/>
        <v/>
      </c>
      <c r="AI902" s="73" t="str">
        <f t="shared" si="174"/>
        <v/>
      </c>
      <c r="AK902" s="68"/>
      <c r="AL902" s="69"/>
      <c r="AM902" s="69"/>
      <c r="AN902" s="69"/>
      <c r="AO902" s="69"/>
      <c r="AP902" s="69" t="str">
        <f t="shared" si="175"/>
        <v/>
      </c>
      <c r="AQ902" s="74" t="str">
        <f t="shared" si="176"/>
        <v/>
      </c>
      <c r="AR902" s="70" t="str">
        <f t="shared" si="177"/>
        <v/>
      </c>
      <c r="AT902" s="68"/>
      <c r="AU902" s="69"/>
      <c r="AV902" s="69"/>
      <c r="AW902" s="69"/>
      <c r="AX902" s="69"/>
      <c r="AY902" s="69" t="str">
        <f t="shared" si="178"/>
        <v/>
      </c>
      <c r="AZ902" s="70" t="str">
        <f t="shared" si="179"/>
        <v/>
      </c>
      <c r="BB902" s="75"/>
      <c r="BC902" s="76"/>
      <c r="BD902" s="76"/>
      <c r="BE902" s="76"/>
      <c r="BF902" s="76"/>
      <c r="BG902" s="76" t="str">
        <f t="shared" si="180"/>
        <v/>
      </c>
      <c r="BH902" s="77" t="str">
        <f t="shared" si="181"/>
        <v/>
      </c>
    </row>
    <row r="903" spans="2:60" ht="15.5" x14ac:dyDescent="0.35">
      <c r="B903" s="46"/>
      <c r="C903" s="91"/>
      <c r="D903" s="85"/>
      <c r="E903" s="85"/>
      <c r="F903" s="85"/>
      <c r="G903" s="91"/>
      <c r="H903" s="91"/>
      <c r="I903" s="91"/>
      <c r="J903" s="96"/>
      <c r="K903" s="92"/>
      <c r="M903" s="50"/>
      <c r="N903" s="51"/>
      <c r="O903" s="51"/>
      <c r="P903" s="51"/>
      <c r="Q903" s="51"/>
      <c r="R903" s="51" t="str">
        <f t="shared" si="169"/>
        <v/>
      </c>
      <c r="S903" s="52" t="str">
        <f t="shared" si="170"/>
        <v/>
      </c>
      <c r="U903" s="50"/>
      <c r="V903" s="51"/>
      <c r="W903" s="51"/>
      <c r="X903" s="51"/>
      <c r="Y903" s="51"/>
      <c r="Z903" s="51" t="str">
        <f t="shared" si="171"/>
        <v/>
      </c>
      <c r="AA903" s="52" t="str">
        <f t="shared" si="172"/>
        <v/>
      </c>
      <c r="AC903" s="56"/>
      <c r="AD903" s="57"/>
      <c r="AE903" s="57"/>
      <c r="AF903" s="57"/>
      <c r="AG903" s="57"/>
      <c r="AH903" s="57" t="str">
        <f t="shared" si="173"/>
        <v/>
      </c>
      <c r="AI903" s="58" t="str">
        <f t="shared" si="174"/>
        <v/>
      </c>
      <c r="AK903" s="50"/>
      <c r="AL903" s="51"/>
      <c r="AM903" s="51"/>
      <c r="AN903" s="51"/>
      <c r="AO903" s="51"/>
      <c r="AP903" s="51" t="str">
        <f t="shared" si="175"/>
        <v/>
      </c>
      <c r="AQ903" s="60" t="str">
        <f t="shared" si="176"/>
        <v/>
      </c>
      <c r="AR903" s="52" t="str">
        <f t="shared" si="177"/>
        <v/>
      </c>
      <c r="AT903" s="50"/>
      <c r="AU903" s="51"/>
      <c r="AV903" s="51"/>
      <c r="AW903" s="51"/>
      <c r="AX903" s="51"/>
      <c r="AY903" s="51" t="str">
        <f t="shared" si="178"/>
        <v/>
      </c>
      <c r="AZ903" s="52" t="str">
        <f t="shared" si="179"/>
        <v/>
      </c>
      <c r="BB903" s="64"/>
      <c r="BC903" s="65"/>
      <c r="BD903" s="65"/>
      <c r="BE903" s="65"/>
      <c r="BF903" s="65"/>
      <c r="BG903" s="65" t="str">
        <f t="shared" si="180"/>
        <v/>
      </c>
      <c r="BH903" s="66" t="str">
        <f t="shared" si="181"/>
        <v/>
      </c>
    </row>
    <row r="904" spans="2:60" ht="15.5" x14ac:dyDescent="0.35">
      <c r="B904" s="67"/>
      <c r="C904" s="89"/>
      <c r="D904" s="84"/>
      <c r="E904" s="84"/>
      <c r="F904" s="84"/>
      <c r="G904" s="89"/>
      <c r="H904" s="89"/>
      <c r="I904" s="89"/>
      <c r="J904" s="95"/>
      <c r="K904" s="90"/>
      <c r="M904" s="68"/>
      <c r="N904" s="69"/>
      <c r="O904" s="69"/>
      <c r="P904" s="69"/>
      <c r="Q904" s="69"/>
      <c r="R904" s="69" t="str">
        <f t="shared" ref="R904:R941" si="182">IF($B904="","",IFERROR(MEDIAN(M904:Q904),"-x-"))</f>
        <v/>
      </c>
      <c r="S904" s="70" t="str">
        <f t="shared" ref="S904:S941" si="183">IF($B904="","",IFERROR(AVERAGEIFS(M904:Q904,M904:Q904,"&gt;0",M904:Q904,"&lt;50"),"-x-"))</f>
        <v/>
      </c>
      <c r="U904" s="68"/>
      <c r="V904" s="69"/>
      <c r="W904" s="69"/>
      <c r="X904" s="69"/>
      <c r="Y904" s="69"/>
      <c r="Z904" s="69" t="str">
        <f t="shared" ref="Z904:Z941" si="184">IF($B904="","",IFERROR(MEDIAN(U904:Y904),"-x-"))</f>
        <v/>
      </c>
      <c r="AA904" s="70" t="str">
        <f t="shared" ref="AA904:AA941" si="185">IF($B904="","",IFERROR(AVERAGEIFS(U904:Y904,U904:Y904,"&gt;0",U904:Y904,"&lt;50"),"-x-"))</f>
        <v/>
      </c>
      <c r="AC904" s="71"/>
      <c r="AD904" s="72"/>
      <c r="AE904" s="72"/>
      <c r="AF904" s="72"/>
      <c r="AG904" s="72"/>
      <c r="AH904" s="72" t="str">
        <f t="shared" ref="AH904:AH941" si="186">IF($B904="","",IFERROR(MEDIAN(AC904:AG904),"-x-"))</f>
        <v/>
      </c>
      <c r="AI904" s="73" t="str">
        <f t="shared" ref="AI904:AI941" si="187">IF($B904="","",IFERROR(AVERAGE(AC904:AG904),"-x-"))</f>
        <v/>
      </c>
      <c r="AK904" s="68"/>
      <c r="AL904" s="69"/>
      <c r="AM904" s="69"/>
      <c r="AN904" s="69"/>
      <c r="AO904" s="69"/>
      <c r="AP904" s="69" t="str">
        <f t="shared" ref="AP904:AP941" si="188">IF($B904="","",IF(MAX(AK904:AO904)=0,"-x-",MAX(AK904:AO904)))</f>
        <v/>
      </c>
      <c r="AQ904" s="74" t="str">
        <f t="shared" ref="AQ904:AQ941" si="189">IF($B904="","",IFERROR(AO904/AP904,"-x-"))</f>
        <v/>
      </c>
      <c r="AR904" s="70" t="str">
        <f t="shared" ref="AR904:AR941" si="190">IF($B904="","",IFERROR(AVERAGEIFS(AK904:AO904,AK904:AO904,"&gt;0",AK904:AO904,"&lt;30"),"-x-"))</f>
        <v/>
      </c>
      <c r="AT904" s="68"/>
      <c r="AU904" s="69"/>
      <c r="AV904" s="69"/>
      <c r="AW904" s="69"/>
      <c r="AX904" s="69"/>
      <c r="AY904" s="69" t="str">
        <f t="shared" ref="AY904:AY941" si="191">IF($B904="","",IFERROR(MEDIAN(AT904:AX904),"-x-"))</f>
        <v/>
      </c>
      <c r="AZ904" s="70" t="str">
        <f t="shared" ref="AZ904:AZ941" si="192">IF($B904="","",IFERROR(AVERAGEIFS(AT904:AX904,AT904:AX904,"&gt;0",AT904:AX904,"&lt;50"),"-x-"))</f>
        <v/>
      </c>
      <c r="BB904" s="75"/>
      <c r="BC904" s="76"/>
      <c r="BD904" s="76"/>
      <c r="BE904" s="76"/>
      <c r="BF904" s="76"/>
      <c r="BG904" s="76" t="str">
        <f t="shared" ref="BG904:BG941" si="193">IF($B904="","",IFERROR(MEDIAN(BB904:BF904),"-x-"))</f>
        <v/>
      </c>
      <c r="BH904" s="77" t="str">
        <f t="shared" ref="BH904:BH941" si="194">IF($B904="","",IFERROR(AVERAGEIFS(BB904:BF904,BB904:BF904,"&gt;0",BB904:BF904,"&lt;50"),"-x-"))</f>
        <v/>
      </c>
    </row>
    <row r="905" spans="2:60" ht="15.5" x14ac:dyDescent="0.35">
      <c r="B905" s="46"/>
      <c r="C905" s="91"/>
      <c r="D905" s="85"/>
      <c r="E905" s="85"/>
      <c r="F905" s="85"/>
      <c r="G905" s="91"/>
      <c r="H905" s="91"/>
      <c r="I905" s="91"/>
      <c r="J905" s="96"/>
      <c r="K905" s="92"/>
      <c r="M905" s="50"/>
      <c r="N905" s="51"/>
      <c r="O905" s="51"/>
      <c r="P905" s="51"/>
      <c r="Q905" s="51"/>
      <c r="R905" s="51" t="str">
        <f t="shared" si="182"/>
        <v/>
      </c>
      <c r="S905" s="52" t="str">
        <f t="shared" si="183"/>
        <v/>
      </c>
      <c r="U905" s="50"/>
      <c r="V905" s="51"/>
      <c r="W905" s="51"/>
      <c r="X905" s="51"/>
      <c r="Y905" s="51"/>
      <c r="Z905" s="51" t="str">
        <f t="shared" si="184"/>
        <v/>
      </c>
      <c r="AA905" s="52" t="str">
        <f t="shared" si="185"/>
        <v/>
      </c>
      <c r="AC905" s="56"/>
      <c r="AD905" s="57"/>
      <c r="AE905" s="57"/>
      <c r="AF905" s="57"/>
      <c r="AG905" s="57"/>
      <c r="AH905" s="57" t="str">
        <f t="shared" si="186"/>
        <v/>
      </c>
      <c r="AI905" s="58" t="str">
        <f t="shared" si="187"/>
        <v/>
      </c>
      <c r="AK905" s="50"/>
      <c r="AL905" s="51"/>
      <c r="AM905" s="51"/>
      <c r="AN905" s="51"/>
      <c r="AO905" s="51"/>
      <c r="AP905" s="51" t="str">
        <f t="shared" si="188"/>
        <v/>
      </c>
      <c r="AQ905" s="60" t="str">
        <f t="shared" si="189"/>
        <v/>
      </c>
      <c r="AR905" s="52" t="str">
        <f t="shared" si="190"/>
        <v/>
      </c>
      <c r="AT905" s="50"/>
      <c r="AU905" s="51"/>
      <c r="AV905" s="51"/>
      <c r="AW905" s="51"/>
      <c r="AX905" s="51"/>
      <c r="AY905" s="51" t="str">
        <f t="shared" si="191"/>
        <v/>
      </c>
      <c r="AZ905" s="52" t="str">
        <f t="shared" si="192"/>
        <v/>
      </c>
      <c r="BB905" s="64"/>
      <c r="BC905" s="65"/>
      <c r="BD905" s="65"/>
      <c r="BE905" s="65"/>
      <c r="BF905" s="65"/>
      <c r="BG905" s="65" t="str">
        <f t="shared" si="193"/>
        <v/>
      </c>
      <c r="BH905" s="66" t="str">
        <f t="shared" si="194"/>
        <v/>
      </c>
    </row>
    <row r="906" spans="2:60" ht="15.5" x14ac:dyDescent="0.35">
      <c r="B906" s="67"/>
      <c r="C906" s="89"/>
      <c r="D906" s="84"/>
      <c r="E906" s="84"/>
      <c r="F906" s="84"/>
      <c r="G906" s="89"/>
      <c r="H906" s="89"/>
      <c r="I906" s="89"/>
      <c r="J906" s="95"/>
      <c r="K906" s="90"/>
      <c r="M906" s="68"/>
      <c r="N906" s="69"/>
      <c r="O906" s="69"/>
      <c r="P906" s="69"/>
      <c r="Q906" s="69"/>
      <c r="R906" s="69" t="str">
        <f t="shared" si="182"/>
        <v/>
      </c>
      <c r="S906" s="70" t="str">
        <f t="shared" si="183"/>
        <v/>
      </c>
      <c r="U906" s="68"/>
      <c r="V906" s="69"/>
      <c r="W906" s="69"/>
      <c r="X906" s="69"/>
      <c r="Y906" s="69"/>
      <c r="Z906" s="69" t="str">
        <f t="shared" si="184"/>
        <v/>
      </c>
      <c r="AA906" s="70" t="str">
        <f t="shared" si="185"/>
        <v/>
      </c>
      <c r="AC906" s="71"/>
      <c r="AD906" s="72"/>
      <c r="AE906" s="72"/>
      <c r="AF906" s="72"/>
      <c r="AG906" s="72"/>
      <c r="AH906" s="72" t="str">
        <f t="shared" si="186"/>
        <v/>
      </c>
      <c r="AI906" s="73" t="str">
        <f t="shared" si="187"/>
        <v/>
      </c>
      <c r="AK906" s="68"/>
      <c r="AL906" s="69"/>
      <c r="AM906" s="69"/>
      <c r="AN906" s="69"/>
      <c r="AO906" s="69"/>
      <c r="AP906" s="69" t="str">
        <f t="shared" si="188"/>
        <v/>
      </c>
      <c r="AQ906" s="74" t="str">
        <f t="shared" si="189"/>
        <v/>
      </c>
      <c r="AR906" s="70" t="str">
        <f t="shared" si="190"/>
        <v/>
      </c>
      <c r="AT906" s="68"/>
      <c r="AU906" s="69"/>
      <c r="AV906" s="69"/>
      <c r="AW906" s="69"/>
      <c r="AX906" s="69"/>
      <c r="AY906" s="69" t="str">
        <f t="shared" si="191"/>
        <v/>
      </c>
      <c r="AZ906" s="70" t="str">
        <f t="shared" si="192"/>
        <v/>
      </c>
      <c r="BB906" s="75"/>
      <c r="BC906" s="76"/>
      <c r="BD906" s="76"/>
      <c r="BE906" s="76"/>
      <c r="BF906" s="76"/>
      <c r="BG906" s="76" t="str">
        <f t="shared" si="193"/>
        <v/>
      </c>
      <c r="BH906" s="77" t="str">
        <f t="shared" si="194"/>
        <v/>
      </c>
    </row>
    <row r="907" spans="2:60" ht="15.5" x14ac:dyDescent="0.35">
      <c r="B907" s="46"/>
      <c r="C907" s="91"/>
      <c r="D907" s="85"/>
      <c r="E907" s="85"/>
      <c r="F907" s="85"/>
      <c r="G907" s="91"/>
      <c r="H907" s="91"/>
      <c r="I907" s="91"/>
      <c r="J907" s="96"/>
      <c r="K907" s="92"/>
      <c r="M907" s="50"/>
      <c r="N907" s="51"/>
      <c r="O907" s="51"/>
      <c r="P907" s="51"/>
      <c r="Q907" s="51"/>
      <c r="R907" s="51" t="str">
        <f t="shared" si="182"/>
        <v/>
      </c>
      <c r="S907" s="52" t="str">
        <f t="shared" si="183"/>
        <v/>
      </c>
      <c r="U907" s="50"/>
      <c r="V907" s="51"/>
      <c r="W907" s="51"/>
      <c r="X907" s="51"/>
      <c r="Y907" s="51"/>
      <c r="Z907" s="51" t="str">
        <f t="shared" si="184"/>
        <v/>
      </c>
      <c r="AA907" s="52" t="str">
        <f t="shared" si="185"/>
        <v/>
      </c>
      <c r="AC907" s="56"/>
      <c r="AD907" s="57"/>
      <c r="AE907" s="57"/>
      <c r="AF907" s="57"/>
      <c r="AG907" s="57"/>
      <c r="AH907" s="57" t="str">
        <f t="shared" si="186"/>
        <v/>
      </c>
      <c r="AI907" s="58" t="str">
        <f t="shared" si="187"/>
        <v/>
      </c>
      <c r="AK907" s="50"/>
      <c r="AL907" s="51"/>
      <c r="AM907" s="51"/>
      <c r="AN907" s="51"/>
      <c r="AO907" s="51"/>
      <c r="AP907" s="51" t="str">
        <f t="shared" si="188"/>
        <v/>
      </c>
      <c r="AQ907" s="60" t="str">
        <f t="shared" si="189"/>
        <v/>
      </c>
      <c r="AR907" s="52" t="str">
        <f t="shared" si="190"/>
        <v/>
      </c>
      <c r="AT907" s="50"/>
      <c r="AU907" s="51"/>
      <c r="AV907" s="51"/>
      <c r="AW907" s="51"/>
      <c r="AX907" s="51"/>
      <c r="AY907" s="51" t="str">
        <f t="shared" si="191"/>
        <v/>
      </c>
      <c r="AZ907" s="52" t="str">
        <f t="shared" si="192"/>
        <v/>
      </c>
      <c r="BB907" s="64"/>
      <c r="BC907" s="65"/>
      <c r="BD907" s="65"/>
      <c r="BE907" s="65"/>
      <c r="BF907" s="65"/>
      <c r="BG907" s="65" t="str">
        <f t="shared" si="193"/>
        <v/>
      </c>
      <c r="BH907" s="66" t="str">
        <f t="shared" si="194"/>
        <v/>
      </c>
    </row>
    <row r="908" spans="2:60" ht="15.5" x14ac:dyDescent="0.35">
      <c r="B908" s="67"/>
      <c r="C908" s="89"/>
      <c r="D908" s="84"/>
      <c r="E908" s="84"/>
      <c r="F908" s="84"/>
      <c r="G908" s="89"/>
      <c r="H908" s="89"/>
      <c r="I908" s="89"/>
      <c r="J908" s="95"/>
      <c r="K908" s="90"/>
      <c r="M908" s="68"/>
      <c r="N908" s="69"/>
      <c r="O908" s="69"/>
      <c r="P908" s="69"/>
      <c r="Q908" s="69"/>
      <c r="R908" s="69" t="str">
        <f t="shared" si="182"/>
        <v/>
      </c>
      <c r="S908" s="70" t="str">
        <f t="shared" si="183"/>
        <v/>
      </c>
      <c r="U908" s="68"/>
      <c r="V908" s="69"/>
      <c r="W908" s="69"/>
      <c r="X908" s="69"/>
      <c r="Y908" s="69"/>
      <c r="Z908" s="69" t="str">
        <f t="shared" si="184"/>
        <v/>
      </c>
      <c r="AA908" s="70" t="str">
        <f t="shared" si="185"/>
        <v/>
      </c>
      <c r="AC908" s="71"/>
      <c r="AD908" s="72"/>
      <c r="AE908" s="72"/>
      <c r="AF908" s="72"/>
      <c r="AG908" s="72"/>
      <c r="AH908" s="72" t="str">
        <f t="shared" si="186"/>
        <v/>
      </c>
      <c r="AI908" s="73" t="str">
        <f t="shared" si="187"/>
        <v/>
      </c>
      <c r="AK908" s="68"/>
      <c r="AL908" s="69"/>
      <c r="AM908" s="69"/>
      <c r="AN908" s="69"/>
      <c r="AO908" s="69"/>
      <c r="AP908" s="69" t="str">
        <f t="shared" si="188"/>
        <v/>
      </c>
      <c r="AQ908" s="74" t="str">
        <f t="shared" si="189"/>
        <v/>
      </c>
      <c r="AR908" s="70" t="str">
        <f t="shared" si="190"/>
        <v/>
      </c>
      <c r="AT908" s="68"/>
      <c r="AU908" s="69"/>
      <c r="AV908" s="69"/>
      <c r="AW908" s="69"/>
      <c r="AX908" s="69"/>
      <c r="AY908" s="69" t="str">
        <f t="shared" si="191"/>
        <v/>
      </c>
      <c r="AZ908" s="70" t="str">
        <f t="shared" si="192"/>
        <v/>
      </c>
      <c r="BB908" s="75"/>
      <c r="BC908" s="76"/>
      <c r="BD908" s="76"/>
      <c r="BE908" s="76"/>
      <c r="BF908" s="76"/>
      <c r="BG908" s="76" t="str">
        <f t="shared" si="193"/>
        <v/>
      </c>
      <c r="BH908" s="77" t="str">
        <f t="shared" si="194"/>
        <v/>
      </c>
    </row>
    <row r="909" spans="2:60" ht="15.5" x14ac:dyDescent="0.35">
      <c r="B909" s="46"/>
      <c r="C909" s="91"/>
      <c r="D909" s="85"/>
      <c r="E909" s="85"/>
      <c r="F909" s="85"/>
      <c r="G909" s="91"/>
      <c r="H909" s="91"/>
      <c r="I909" s="91"/>
      <c r="J909" s="96"/>
      <c r="K909" s="92"/>
      <c r="M909" s="50"/>
      <c r="N909" s="51"/>
      <c r="O909" s="51"/>
      <c r="P909" s="51"/>
      <c r="Q909" s="51"/>
      <c r="R909" s="51" t="str">
        <f t="shared" si="182"/>
        <v/>
      </c>
      <c r="S909" s="52" t="str">
        <f t="shared" si="183"/>
        <v/>
      </c>
      <c r="U909" s="50"/>
      <c r="V909" s="51"/>
      <c r="W909" s="51"/>
      <c r="X909" s="51"/>
      <c r="Y909" s="51"/>
      <c r="Z909" s="51" t="str">
        <f t="shared" si="184"/>
        <v/>
      </c>
      <c r="AA909" s="52" t="str">
        <f t="shared" si="185"/>
        <v/>
      </c>
      <c r="AC909" s="56"/>
      <c r="AD909" s="57"/>
      <c r="AE909" s="57"/>
      <c r="AF909" s="57"/>
      <c r="AG909" s="57"/>
      <c r="AH909" s="57" t="str">
        <f t="shared" si="186"/>
        <v/>
      </c>
      <c r="AI909" s="58" t="str">
        <f t="shared" si="187"/>
        <v/>
      </c>
      <c r="AK909" s="50"/>
      <c r="AL909" s="51"/>
      <c r="AM909" s="51"/>
      <c r="AN909" s="51"/>
      <c r="AO909" s="51"/>
      <c r="AP909" s="51" t="str">
        <f t="shared" si="188"/>
        <v/>
      </c>
      <c r="AQ909" s="60" t="str">
        <f t="shared" si="189"/>
        <v/>
      </c>
      <c r="AR909" s="52" t="str">
        <f t="shared" si="190"/>
        <v/>
      </c>
      <c r="AT909" s="50"/>
      <c r="AU909" s="51"/>
      <c r="AV909" s="51"/>
      <c r="AW909" s="51"/>
      <c r="AX909" s="51"/>
      <c r="AY909" s="51" t="str">
        <f t="shared" si="191"/>
        <v/>
      </c>
      <c r="AZ909" s="52" t="str">
        <f t="shared" si="192"/>
        <v/>
      </c>
      <c r="BB909" s="64"/>
      <c r="BC909" s="65"/>
      <c r="BD909" s="65"/>
      <c r="BE909" s="65"/>
      <c r="BF909" s="65"/>
      <c r="BG909" s="65" t="str">
        <f t="shared" si="193"/>
        <v/>
      </c>
      <c r="BH909" s="66" t="str">
        <f t="shared" si="194"/>
        <v/>
      </c>
    </row>
    <row r="910" spans="2:60" ht="15.5" x14ac:dyDescent="0.35">
      <c r="B910" s="67"/>
      <c r="C910" s="89"/>
      <c r="D910" s="84"/>
      <c r="E910" s="84"/>
      <c r="F910" s="84"/>
      <c r="G910" s="89"/>
      <c r="H910" s="89"/>
      <c r="I910" s="89"/>
      <c r="J910" s="95"/>
      <c r="K910" s="90"/>
      <c r="M910" s="68"/>
      <c r="N910" s="69"/>
      <c r="O910" s="69"/>
      <c r="P910" s="69"/>
      <c r="Q910" s="69"/>
      <c r="R910" s="69" t="str">
        <f t="shared" si="182"/>
        <v/>
      </c>
      <c r="S910" s="70" t="str">
        <f t="shared" si="183"/>
        <v/>
      </c>
      <c r="U910" s="68"/>
      <c r="V910" s="69"/>
      <c r="W910" s="69"/>
      <c r="X910" s="69"/>
      <c r="Y910" s="69"/>
      <c r="Z910" s="69" t="str">
        <f t="shared" si="184"/>
        <v/>
      </c>
      <c r="AA910" s="70" t="str">
        <f t="shared" si="185"/>
        <v/>
      </c>
      <c r="AC910" s="71"/>
      <c r="AD910" s="72"/>
      <c r="AE910" s="72"/>
      <c r="AF910" s="72"/>
      <c r="AG910" s="72"/>
      <c r="AH910" s="72" t="str">
        <f t="shared" si="186"/>
        <v/>
      </c>
      <c r="AI910" s="73" t="str">
        <f t="shared" si="187"/>
        <v/>
      </c>
      <c r="AK910" s="68"/>
      <c r="AL910" s="69"/>
      <c r="AM910" s="69"/>
      <c r="AN910" s="69"/>
      <c r="AO910" s="69"/>
      <c r="AP910" s="69" t="str">
        <f t="shared" si="188"/>
        <v/>
      </c>
      <c r="AQ910" s="74" t="str">
        <f t="shared" si="189"/>
        <v/>
      </c>
      <c r="AR910" s="70" t="str">
        <f t="shared" si="190"/>
        <v/>
      </c>
      <c r="AT910" s="68"/>
      <c r="AU910" s="69"/>
      <c r="AV910" s="69"/>
      <c r="AW910" s="69"/>
      <c r="AX910" s="69"/>
      <c r="AY910" s="69" t="str">
        <f t="shared" si="191"/>
        <v/>
      </c>
      <c r="AZ910" s="70" t="str">
        <f t="shared" si="192"/>
        <v/>
      </c>
      <c r="BB910" s="75"/>
      <c r="BC910" s="76"/>
      <c r="BD910" s="76"/>
      <c r="BE910" s="76"/>
      <c r="BF910" s="76"/>
      <c r="BG910" s="76" t="str">
        <f t="shared" si="193"/>
        <v/>
      </c>
      <c r="BH910" s="77" t="str">
        <f t="shared" si="194"/>
        <v/>
      </c>
    </row>
    <row r="911" spans="2:60" ht="15.5" x14ac:dyDescent="0.35">
      <c r="B911" s="46"/>
      <c r="C911" s="91"/>
      <c r="D911" s="85"/>
      <c r="E911" s="85"/>
      <c r="F911" s="85"/>
      <c r="G911" s="91"/>
      <c r="H911" s="91"/>
      <c r="I911" s="91"/>
      <c r="J911" s="96"/>
      <c r="K911" s="92"/>
      <c r="M911" s="50"/>
      <c r="N911" s="51"/>
      <c r="O911" s="51"/>
      <c r="P911" s="51"/>
      <c r="Q911" s="51"/>
      <c r="R911" s="51" t="str">
        <f t="shared" si="182"/>
        <v/>
      </c>
      <c r="S911" s="52" t="str">
        <f t="shared" si="183"/>
        <v/>
      </c>
      <c r="U911" s="50"/>
      <c r="V911" s="51"/>
      <c r="W911" s="51"/>
      <c r="X911" s="51"/>
      <c r="Y911" s="51"/>
      <c r="Z911" s="51" t="str">
        <f t="shared" si="184"/>
        <v/>
      </c>
      <c r="AA911" s="52" t="str">
        <f t="shared" si="185"/>
        <v/>
      </c>
      <c r="AC911" s="56"/>
      <c r="AD911" s="57"/>
      <c r="AE911" s="57"/>
      <c r="AF911" s="57"/>
      <c r="AG911" s="57"/>
      <c r="AH911" s="57" t="str">
        <f t="shared" si="186"/>
        <v/>
      </c>
      <c r="AI911" s="58" t="str">
        <f t="shared" si="187"/>
        <v/>
      </c>
      <c r="AK911" s="50"/>
      <c r="AL911" s="51"/>
      <c r="AM911" s="51"/>
      <c r="AN911" s="51"/>
      <c r="AO911" s="51"/>
      <c r="AP911" s="51" t="str">
        <f t="shared" si="188"/>
        <v/>
      </c>
      <c r="AQ911" s="60" t="str">
        <f t="shared" si="189"/>
        <v/>
      </c>
      <c r="AR911" s="52" t="str">
        <f t="shared" si="190"/>
        <v/>
      </c>
      <c r="AT911" s="50"/>
      <c r="AU911" s="51"/>
      <c r="AV911" s="51"/>
      <c r="AW911" s="51"/>
      <c r="AX911" s="51"/>
      <c r="AY911" s="51" t="str">
        <f t="shared" si="191"/>
        <v/>
      </c>
      <c r="AZ911" s="52" t="str">
        <f t="shared" si="192"/>
        <v/>
      </c>
      <c r="BB911" s="64"/>
      <c r="BC911" s="65"/>
      <c r="BD911" s="65"/>
      <c r="BE911" s="65"/>
      <c r="BF911" s="65"/>
      <c r="BG911" s="65" t="str">
        <f t="shared" si="193"/>
        <v/>
      </c>
      <c r="BH911" s="66" t="str">
        <f t="shared" si="194"/>
        <v/>
      </c>
    </row>
    <row r="912" spans="2:60" ht="15.5" x14ac:dyDescent="0.35">
      <c r="B912" s="67"/>
      <c r="C912" s="89"/>
      <c r="D912" s="84"/>
      <c r="E912" s="84"/>
      <c r="F912" s="84"/>
      <c r="G912" s="89"/>
      <c r="H912" s="89"/>
      <c r="I912" s="89"/>
      <c r="J912" s="95"/>
      <c r="K912" s="90"/>
      <c r="M912" s="68"/>
      <c r="N912" s="69"/>
      <c r="O912" s="69"/>
      <c r="P912" s="69"/>
      <c r="Q912" s="69"/>
      <c r="R912" s="69" t="str">
        <f t="shared" si="182"/>
        <v/>
      </c>
      <c r="S912" s="70" t="str">
        <f t="shared" si="183"/>
        <v/>
      </c>
      <c r="U912" s="68"/>
      <c r="V912" s="69"/>
      <c r="W912" s="69"/>
      <c r="X912" s="69"/>
      <c r="Y912" s="69"/>
      <c r="Z912" s="69" t="str">
        <f t="shared" si="184"/>
        <v/>
      </c>
      <c r="AA912" s="70" t="str">
        <f t="shared" si="185"/>
        <v/>
      </c>
      <c r="AC912" s="71"/>
      <c r="AD912" s="72"/>
      <c r="AE912" s="72"/>
      <c r="AF912" s="72"/>
      <c r="AG912" s="72"/>
      <c r="AH912" s="72" t="str">
        <f t="shared" si="186"/>
        <v/>
      </c>
      <c r="AI912" s="73" t="str">
        <f t="shared" si="187"/>
        <v/>
      </c>
      <c r="AK912" s="68"/>
      <c r="AL912" s="69"/>
      <c r="AM912" s="69"/>
      <c r="AN912" s="69"/>
      <c r="AO912" s="69"/>
      <c r="AP912" s="69" t="str">
        <f t="shared" si="188"/>
        <v/>
      </c>
      <c r="AQ912" s="74" t="str">
        <f t="shared" si="189"/>
        <v/>
      </c>
      <c r="AR912" s="70" t="str">
        <f t="shared" si="190"/>
        <v/>
      </c>
      <c r="AT912" s="68"/>
      <c r="AU912" s="69"/>
      <c r="AV912" s="69"/>
      <c r="AW912" s="69"/>
      <c r="AX912" s="69"/>
      <c r="AY912" s="69" t="str">
        <f t="shared" si="191"/>
        <v/>
      </c>
      <c r="AZ912" s="70" t="str">
        <f t="shared" si="192"/>
        <v/>
      </c>
      <c r="BB912" s="75"/>
      <c r="BC912" s="76"/>
      <c r="BD912" s="76"/>
      <c r="BE912" s="76"/>
      <c r="BF912" s="76"/>
      <c r="BG912" s="76" t="str">
        <f t="shared" si="193"/>
        <v/>
      </c>
      <c r="BH912" s="77" t="str">
        <f t="shared" si="194"/>
        <v/>
      </c>
    </row>
    <row r="913" spans="2:60" ht="15.5" x14ac:dyDescent="0.35">
      <c r="B913" s="46"/>
      <c r="C913" s="91"/>
      <c r="D913" s="85"/>
      <c r="E913" s="85"/>
      <c r="F913" s="85"/>
      <c r="G913" s="91"/>
      <c r="H913" s="91"/>
      <c r="I913" s="91"/>
      <c r="J913" s="96"/>
      <c r="K913" s="92"/>
      <c r="M913" s="50"/>
      <c r="N913" s="51"/>
      <c r="O913" s="51"/>
      <c r="P913" s="51"/>
      <c r="Q913" s="51"/>
      <c r="R913" s="51" t="str">
        <f t="shared" si="182"/>
        <v/>
      </c>
      <c r="S913" s="52" t="str">
        <f t="shared" si="183"/>
        <v/>
      </c>
      <c r="U913" s="50"/>
      <c r="V913" s="51"/>
      <c r="W913" s="51"/>
      <c r="X913" s="51"/>
      <c r="Y913" s="51"/>
      <c r="Z913" s="51" t="str">
        <f t="shared" si="184"/>
        <v/>
      </c>
      <c r="AA913" s="52" t="str">
        <f t="shared" si="185"/>
        <v/>
      </c>
      <c r="AC913" s="56"/>
      <c r="AD913" s="57"/>
      <c r="AE913" s="57"/>
      <c r="AF913" s="57"/>
      <c r="AG913" s="57"/>
      <c r="AH913" s="57" t="str">
        <f t="shared" si="186"/>
        <v/>
      </c>
      <c r="AI913" s="58" t="str">
        <f t="shared" si="187"/>
        <v/>
      </c>
      <c r="AK913" s="50"/>
      <c r="AL913" s="51"/>
      <c r="AM913" s="51"/>
      <c r="AN913" s="51"/>
      <c r="AO913" s="51"/>
      <c r="AP913" s="51" t="str">
        <f t="shared" si="188"/>
        <v/>
      </c>
      <c r="AQ913" s="60" t="str">
        <f t="shared" si="189"/>
        <v/>
      </c>
      <c r="AR913" s="52" t="str">
        <f t="shared" si="190"/>
        <v/>
      </c>
      <c r="AT913" s="50"/>
      <c r="AU913" s="51"/>
      <c r="AV913" s="51"/>
      <c r="AW913" s="51"/>
      <c r="AX913" s="51"/>
      <c r="AY913" s="51" t="str">
        <f t="shared" si="191"/>
        <v/>
      </c>
      <c r="AZ913" s="52" t="str">
        <f t="shared" si="192"/>
        <v/>
      </c>
      <c r="BB913" s="64"/>
      <c r="BC913" s="65"/>
      <c r="BD913" s="65"/>
      <c r="BE913" s="65"/>
      <c r="BF913" s="65"/>
      <c r="BG913" s="65" t="str">
        <f t="shared" si="193"/>
        <v/>
      </c>
      <c r="BH913" s="66" t="str">
        <f t="shared" si="194"/>
        <v/>
      </c>
    </row>
    <row r="914" spans="2:60" ht="15.5" x14ac:dyDescent="0.35">
      <c r="B914" s="67"/>
      <c r="C914" s="89"/>
      <c r="D914" s="84"/>
      <c r="E914" s="84"/>
      <c r="F914" s="84"/>
      <c r="G914" s="89"/>
      <c r="H914" s="89"/>
      <c r="I914" s="89"/>
      <c r="J914" s="95"/>
      <c r="K914" s="90"/>
      <c r="M914" s="68"/>
      <c r="N914" s="69"/>
      <c r="O914" s="69"/>
      <c r="P914" s="69"/>
      <c r="Q914" s="69"/>
      <c r="R914" s="69" t="str">
        <f t="shared" si="182"/>
        <v/>
      </c>
      <c r="S914" s="70" t="str">
        <f t="shared" si="183"/>
        <v/>
      </c>
      <c r="U914" s="68"/>
      <c r="V914" s="69"/>
      <c r="W914" s="69"/>
      <c r="X914" s="69"/>
      <c r="Y914" s="69"/>
      <c r="Z914" s="69" t="str">
        <f t="shared" si="184"/>
        <v/>
      </c>
      <c r="AA914" s="70" t="str">
        <f t="shared" si="185"/>
        <v/>
      </c>
      <c r="AC914" s="71"/>
      <c r="AD914" s="72"/>
      <c r="AE914" s="72"/>
      <c r="AF914" s="72"/>
      <c r="AG914" s="72"/>
      <c r="AH914" s="72" t="str">
        <f t="shared" si="186"/>
        <v/>
      </c>
      <c r="AI914" s="73" t="str">
        <f t="shared" si="187"/>
        <v/>
      </c>
      <c r="AK914" s="68"/>
      <c r="AL914" s="69"/>
      <c r="AM914" s="69"/>
      <c r="AN914" s="69"/>
      <c r="AO914" s="69"/>
      <c r="AP914" s="69" t="str">
        <f t="shared" si="188"/>
        <v/>
      </c>
      <c r="AQ914" s="74" t="str">
        <f t="shared" si="189"/>
        <v/>
      </c>
      <c r="AR914" s="70" t="str">
        <f t="shared" si="190"/>
        <v/>
      </c>
      <c r="AT914" s="68"/>
      <c r="AU914" s="69"/>
      <c r="AV914" s="69"/>
      <c r="AW914" s="69"/>
      <c r="AX914" s="69"/>
      <c r="AY914" s="69" t="str">
        <f t="shared" si="191"/>
        <v/>
      </c>
      <c r="AZ914" s="70" t="str">
        <f t="shared" si="192"/>
        <v/>
      </c>
      <c r="BB914" s="75"/>
      <c r="BC914" s="76"/>
      <c r="BD914" s="76"/>
      <c r="BE914" s="76"/>
      <c r="BF914" s="76"/>
      <c r="BG914" s="76" t="str">
        <f t="shared" si="193"/>
        <v/>
      </c>
      <c r="BH914" s="77" t="str">
        <f t="shared" si="194"/>
        <v/>
      </c>
    </row>
    <row r="915" spans="2:60" ht="15.5" x14ac:dyDescent="0.35">
      <c r="B915" s="46"/>
      <c r="C915" s="91"/>
      <c r="D915" s="85"/>
      <c r="E915" s="85"/>
      <c r="F915" s="85"/>
      <c r="G915" s="91"/>
      <c r="H915" s="91"/>
      <c r="I915" s="91"/>
      <c r="J915" s="96"/>
      <c r="K915" s="92"/>
      <c r="M915" s="50"/>
      <c r="N915" s="51"/>
      <c r="O915" s="51"/>
      <c r="P915" s="51"/>
      <c r="Q915" s="51"/>
      <c r="R915" s="51" t="str">
        <f t="shared" si="182"/>
        <v/>
      </c>
      <c r="S915" s="52" t="str">
        <f t="shared" si="183"/>
        <v/>
      </c>
      <c r="U915" s="50"/>
      <c r="V915" s="51"/>
      <c r="W915" s="51"/>
      <c r="X915" s="51"/>
      <c r="Y915" s="51"/>
      <c r="Z915" s="51" t="str">
        <f t="shared" si="184"/>
        <v/>
      </c>
      <c r="AA915" s="52" t="str">
        <f t="shared" si="185"/>
        <v/>
      </c>
      <c r="AC915" s="56"/>
      <c r="AD915" s="57"/>
      <c r="AE915" s="57"/>
      <c r="AF915" s="57"/>
      <c r="AG915" s="57"/>
      <c r="AH915" s="57" t="str">
        <f t="shared" si="186"/>
        <v/>
      </c>
      <c r="AI915" s="58" t="str">
        <f t="shared" si="187"/>
        <v/>
      </c>
      <c r="AK915" s="50"/>
      <c r="AL915" s="51"/>
      <c r="AM915" s="51"/>
      <c r="AN915" s="51"/>
      <c r="AO915" s="51"/>
      <c r="AP915" s="51" t="str">
        <f t="shared" si="188"/>
        <v/>
      </c>
      <c r="AQ915" s="60" t="str">
        <f t="shared" si="189"/>
        <v/>
      </c>
      <c r="AR915" s="52" t="str">
        <f t="shared" si="190"/>
        <v/>
      </c>
      <c r="AT915" s="50"/>
      <c r="AU915" s="51"/>
      <c r="AV915" s="51"/>
      <c r="AW915" s="51"/>
      <c r="AX915" s="51"/>
      <c r="AY915" s="51" t="str">
        <f t="shared" si="191"/>
        <v/>
      </c>
      <c r="AZ915" s="52" t="str">
        <f t="shared" si="192"/>
        <v/>
      </c>
      <c r="BB915" s="64"/>
      <c r="BC915" s="65"/>
      <c r="BD915" s="65"/>
      <c r="BE915" s="65"/>
      <c r="BF915" s="65"/>
      <c r="BG915" s="65" t="str">
        <f t="shared" si="193"/>
        <v/>
      </c>
      <c r="BH915" s="66" t="str">
        <f t="shared" si="194"/>
        <v/>
      </c>
    </row>
    <row r="916" spans="2:60" ht="15.5" x14ac:dyDescent="0.35">
      <c r="B916" s="67"/>
      <c r="C916" s="89"/>
      <c r="D916" s="84"/>
      <c r="E916" s="84"/>
      <c r="F916" s="84"/>
      <c r="G916" s="89"/>
      <c r="H916" s="89"/>
      <c r="I916" s="89"/>
      <c r="J916" s="95"/>
      <c r="K916" s="90"/>
      <c r="M916" s="68"/>
      <c r="N916" s="69"/>
      <c r="O916" s="69"/>
      <c r="P916" s="69"/>
      <c r="Q916" s="69"/>
      <c r="R916" s="69" t="str">
        <f t="shared" si="182"/>
        <v/>
      </c>
      <c r="S916" s="70" t="str">
        <f t="shared" si="183"/>
        <v/>
      </c>
      <c r="U916" s="68"/>
      <c r="V916" s="69"/>
      <c r="W916" s="69"/>
      <c r="X916" s="69"/>
      <c r="Y916" s="69"/>
      <c r="Z916" s="69" t="str">
        <f t="shared" si="184"/>
        <v/>
      </c>
      <c r="AA916" s="70" t="str">
        <f t="shared" si="185"/>
        <v/>
      </c>
      <c r="AC916" s="71"/>
      <c r="AD916" s="72"/>
      <c r="AE916" s="72"/>
      <c r="AF916" s="72"/>
      <c r="AG916" s="72"/>
      <c r="AH916" s="72" t="str">
        <f t="shared" si="186"/>
        <v/>
      </c>
      <c r="AI916" s="73" t="str">
        <f t="shared" si="187"/>
        <v/>
      </c>
      <c r="AK916" s="68"/>
      <c r="AL916" s="69"/>
      <c r="AM916" s="69"/>
      <c r="AN916" s="69"/>
      <c r="AO916" s="69"/>
      <c r="AP916" s="69" t="str">
        <f t="shared" si="188"/>
        <v/>
      </c>
      <c r="AQ916" s="74" t="str">
        <f t="shared" si="189"/>
        <v/>
      </c>
      <c r="AR916" s="70" t="str">
        <f t="shared" si="190"/>
        <v/>
      </c>
      <c r="AT916" s="68"/>
      <c r="AU916" s="69"/>
      <c r="AV916" s="69"/>
      <c r="AW916" s="69"/>
      <c r="AX916" s="69"/>
      <c r="AY916" s="69" t="str">
        <f t="shared" si="191"/>
        <v/>
      </c>
      <c r="AZ916" s="70" t="str">
        <f t="shared" si="192"/>
        <v/>
      </c>
      <c r="BB916" s="75"/>
      <c r="BC916" s="76"/>
      <c r="BD916" s="76"/>
      <c r="BE916" s="76"/>
      <c r="BF916" s="76"/>
      <c r="BG916" s="76" t="str">
        <f t="shared" si="193"/>
        <v/>
      </c>
      <c r="BH916" s="77" t="str">
        <f t="shared" si="194"/>
        <v/>
      </c>
    </row>
    <row r="917" spans="2:60" ht="15.5" x14ac:dyDescent="0.35">
      <c r="B917" s="46"/>
      <c r="C917" s="91"/>
      <c r="D917" s="85"/>
      <c r="E917" s="85"/>
      <c r="F917" s="85"/>
      <c r="G917" s="91"/>
      <c r="H917" s="91"/>
      <c r="I917" s="91"/>
      <c r="J917" s="96"/>
      <c r="K917" s="92"/>
      <c r="M917" s="50"/>
      <c r="N917" s="51"/>
      <c r="O917" s="51"/>
      <c r="P917" s="51"/>
      <c r="Q917" s="51"/>
      <c r="R917" s="51" t="str">
        <f t="shared" si="182"/>
        <v/>
      </c>
      <c r="S917" s="52" t="str">
        <f t="shared" si="183"/>
        <v/>
      </c>
      <c r="U917" s="50"/>
      <c r="V917" s="51"/>
      <c r="W917" s="51"/>
      <c r="X917" s="51"/>
      <c r="Y917" s="51"/>
      <c r="Z917" s="51" t="str">
        <f t="shared" si="184"/>
        <v/>
      </c>
      <c r="AA917" s="52" t="str">
        <f t="shared" si="185"/>
        <v/>
      </c>
      <c r="AC917" s="56"/>
      <c r="AD917" s="57"/>
      <c r="AE917" s="57"/>
      <c r="AF917" s="57"/>
      <c r="AG917" s="57"/>
      <c r="AH917" s="57" t="str">
        <f t="shared" si="186"/>
        <v/>
      </c>
      <c r="AI917" s="58" t="str">
        <f t="shared" si="187"/>
        <v/>
      </c>
      <c r="AK917" s="50"/>
      <c r="AL917" s="51"/>
      <c r="AM917" s="51"/>
      <c r="AN917" s="51"/>
      <c r="AO917" s="51"/>
      <c r="AP917" s="51" t="str">
        <f t="shared" si="188"/>
        <v/>
      </c>
      <c r="AQ917" s="60" t="str">
        <f t="shared" si="189"/>
        <v/>
      </c>
      <c r="AR917" s="52" t="str">
        <f t="shared" si="190"/>
        <v/>
      </c>
      <c r="AT917" s="50"/>
      <c r="AU917" s="51"/>
      <c r="AV917" s="51"/>
      <c r="AW917" s="51"/>
      <c r="AX917" s="51"/>
      <c r="AY917" s="51" t="str">
        <f t="shared" si="191"/>
        <v/>
      </c>
      <c r="AZ917" s="52" t="str">
        <f t="shared" si="192"/>
        <v/>
      </c>
      <c r="BB917" s="64"/>
      <c r="BC917" s="65"/>
      <c r="BD917" s="65"/>
      <c r="BE917" s="65"/>
      <c r="BF917" s="65"/>
      <c r="BG917" s="65" t="str">
        <f t="shared" si="193"/>
        <v/>
      </c>
      <c r="BH917" s="66" t="str">
        <f t="shared" si="194"/>
        <v/>
      </c>
    </row>
    <row r="918" spans="2:60" ht="15.5" x14ac:dyDescent="0.35">
      <c r="B918" s="67"/>
      <c r="C918" s="89"/>
      <c r="D918" s="84"/>
      <c r="E918" s="84"/>
      <c r="F918" s="84"/>
      <c r="G918" s="89"/>
      <c r="H918" s="89"/>
      <c r="I918" s="89"/>
      <c r="J918" s="95"/>
      <c r="K918" s="90"/>
      <c r="M918" s="68"/>
      <c r="N918" s="69"/>
      <c r="O918" s="69"/>
      <c r="P918" s="69"/>
      <c r="Q918" s="69"/>
      <c r="R918" s="69" t="str">
        <f t="shared" si="182"/>
        <v/>
      </c>
      <c r="S918" s="70" t="str">
        <f t="shared" si="183"/>
        <v/>
      </c>
      <c r="U918" s="68"/>
      <c r="V918" s="69"/>
      <c r="W918" s="69"/>
      <c r="X918" s="69"/>
      <c r="Y918" s="69"/>
      <c r="Z918" s="69" t="str">
        <f t="shared" si="184"/>
        <v/>
      </c>
      <c r="AA918" s="70" t="str">
        <f t="shared" si="185"/>
        <v/>
      </c>
      <c r="AC918" s="71"/>
      <c r="AD918" s="72"/>
      <c r="AE918" s="72"/>
      <c r="AF918" s="72"/>
      <c r="AG918" s="72"/>
      <c r="AH918" s="72" t="str">
        <f t="shared" si="186"/>
        <v/>
      </c>
      <c r="AI918" s="73" t="str">
        <f t="shared" si="187"/>
        <v/>
      </c>
      <c r="AK918" s="68"/>
      <c r="AL918" s="69"/>
      <c r="AM918" s="69"/>
      <c r="AN918" s="69"/>
      <c r="AO918" s="69"/>
      <c r="AP918" s="69" t="str">
        <f t="shared" si="188"/>
        <v/>
      </c>
      <c r="AQ918" s="74" t="str">
        <f t="shared" si="189"/>
        <v/>
      </c>
      <c r="AR918" s="70" t="str">
        <f t="shared" si="190"/>
        <v/>
      </c>
      <c r="AT918" s="68"/>
      <c r="AU918" s="69"/>
      <c r="AV918" s="69"/>
      <c r="AW918" s="69"/>
      <c r="AX918" s="69"/>
      <c r="AY918" s="69" t="str">
        <f t="shared" si="191"/>
        <v/>
      </c>
      <c r="AZ918" s="70" t="str">
        <f t="shared" si="192"/>
        <v/>
      </c>
      <c r="BB918" s="75"/>
      <c r="BC918" s="76"/>
      <c r="BD918" s="76"/>
      <c r="BE918" s="76"/>
      <c r="BF918" s="76"/>
      <c r="BG918" s="76" t="str">
        <f t="shared" si="193"/>
        <v/>
      </c>
      <c r="BH918" s="77" t="str">
        <f t="shared" si="194"/>
        <v/>
      </c>
    </row>
    <row r="919" spans="2:60" ht="15.5" x14ac:dyDescent="0.35">
      <c r="B919" s="46"/>
      <c r="C919" s="91"/>
      <c r="D919" s="85"/>
      <c r="E919" s="85"/>
      <c r="F919" s="85"/>
      <c r="G919" s="91"/>
      <c r="H919" s="91"/>
      <c r="I919" s="91"/>
      <c r="J919" s="96"/>
      <c r="K919" s="92"/>
      <c r="M919" s="50"/>
      <c r="N919" s="51"/>
      <c r="O919" s="51"/>
      <c r="P919" s="51"/>
      <c r="Q919" s="51"/>
      <c r="R919" s="51" t="str">
        <f t="shared" si="182"/>
        <v/>
      </c>
      <c r="S919" s="52" t="str">
        <f t="shared" si="183"/>
        <v/>
      </c>
      <c r="U919" s="50"/>
      <c r="V919" s="51"/>
      <c r="W919" s="51"/>
      <c r="X919" s="51"/>
      <c r="Y919" s="51"/>
      <c r="Z919" s="51" t="str">
        <f t="shared" si="184"/>
        <v/>
      </c>
      <c r="AA919" s="52" t="str">
        <f t="shared" si="185"/>
        <v/>
      </c>
      <c r="AC919" s="56"/>
      <c r="AD919" s="57"/>
      <c r="AE919" s="57"/>
      <c r="AF919" s="57"/>
      <c r="AG919" s="57"/>
      <c r="AH919" s="57" t="str">
        <f t="shared" si="186"/>
        <v/>
      </c>
      <c r="AI919" s="58" t="str">
        <f t="shared" si="187"/>
        <v/>
      </c>
      <c r="AK919" s="50"/>
      <c r="AL919" s="51"/>
      <c r="AM919" s="51"/>
      <c r="AN919" s="51"/>
      <c r="AO919" s="51"/>
      <c r="AP919" s="51" t="str">
        <f t="shared" si="188"/>
        <v/>
      </c>
      <c r="AQ919" s="60" t="str">
        <f t="shared" si="189"/>
        <v/>
      </c>
      <c r="AR919" s="52" t="str">
        <f t="shared" si="190"/>
        <v/>
      </c>
      <c r="AT919" s="50"/>
      <c r="AU919" s="51"/>
      <c r="AV919" s="51"/>
      <c r="AW919" s="51"/>
      <c r="AX919" s="51"/>
      <c r="AY919" s="51" t="str">
        <f t="shared" si="191"/>
        <v/>
      </c>
      <c r="AZ919" s="52" t="str">
        <f t="shared" si="192"/>
        <v/>
      </c>
      <c r="BB919" s="64"/>
      <c r="BC919" s="65"/>
      <c r="BD919" s="65"/>
      <c r="BE919" s="65"/>
      <c r="BF919" s="65"/>
      <c r="BG919" s="65" t="str">
        <f t="shared" si="193"/>
        <v/>
      </c>
      <c r="BH919" s="66" t="str">
        <f t="shared" si="194"/>
        <v/>
      </c>
    </row>
    <row r="920" spans="2:60" ht="15.5" x14ac:dyDescent="0.35">
      <c r="B920" s="67"/>
      <c r="C920" s="89"/>
      <c r="D920" s="84"/>
      <c r="E920" s="84"/>
      <c r="F920" s="84"/>
      <c r="G920" s="89"/>
      <c r="H920" s="89"/>
      <c r="I920" s="89"/>
      <c r="J920" s="95"/>
      <c r="K920" s="90"/>
      <c r="M920" s="68"/>
      <c r="N920" s="69"/>
      <c r="O920" s="69"/>
      <c r="P920" s="69"/>
      <c r="Q920" s="69"/>
      <c r="R920" s="69" t="str">
        <f t="shared" si="182"/>
        <v/>
      </c>
      <c r="S920" s="70" t="str">
        <f t="shared" si="183"/>
        <v/>
      </c>
      <c r="U920" s="68"/>
      <c r="V920" s="69"/>
      <c r="W920" s="69"/>
      <c r="X920" s="69"/>
      <c r="Y920" s="69"/>
      <c r="Z920" s="69" t="str">
        <f t="shared" si="184"/>
        <v/>
      </c>
      <c r="AA920" s="70" t="str">
        <f t="shared" si="185"/>
        <v/>
      </c>
      <c r="AC920" s="71"/>
      <c r="AD920" s="72"/>
      <c r="AE920" s="72"/>
      <c r="AF920" s="72"/>
      <c r="AG920" s="72"/>
      <c r="AH920" s="72" t="str">
        <f t="shared" si="186"/>
        <v/>
      </c>
      <c r="AI920" s="73" t="str">
        <f t="shared" si="187"/>
        <v/>
      </c>
      <c r="AK920" s="68"/>
      <c r="AL920" s="69"/>
      <c r="AM920" s="69"/>
      <c r="AN920" s="69"/>
      <c r="AO920" s="69"/>
      <c r="AP920" s="69" t="str">
        <f t="shared" si="188"/>
        <v/>
      </c>
      <c r="AQ920" s="74" t="str">
        <f t="shared" si="189"/>
        <v/>
      </c>
      <c r="AR920" s="70" t="str">
        <f t="shared" si="190"/>
        <v/>
      </c>
      <c r="AT920" s="68"/>
      <c r="AU920" s="69"/>
      <c r="AV920" s="69"/>
      <c r="AW920" s="69"/>
      <c r="AX920" s="69"/>
      <c r="AY920" s="69" t="str">
        <f t="shared" si="191"/>
        <v/>
      </c>
      <c r="AZ920" s="70" t="str">
        <f t="shared" si="192"/>
        <v/>
      </c>
      <c r="BB920" s="75"/>
      <c r="BC920" s="76"/>
      <c r="BD920" s="76"/>
      <c r="BE920" s="76"/>
      <c r="BF920" s="76"/>
      <c r="BG920" s="76" t="str">
        <f t="shared" si="193"/>
        <v/>
      </c>
      <c r="BH920" s="77" t="str">
        <f t="shared" si="194"/>
        <v/>
      </c>
    </row>
    <row r="921" spans="2:60" ht="15.5" x14ac:dyDescent="0.35">
      <c r="B921" s="46"/>
      <c r="C921" s="91"/>
      <c r="D921" s="85"/>
      <c r="E921" s="85"/>
      <c r="F921" s="85"/>
      <c r="G921" s="91"/>
      <c r="H921" s="91"/>
      <c r="I921" s="91"/>
      <c r="J921" s="96"/>
      <c r="K921" s="92"/>
      <c r="M921" s="50"/>
      <c r="N921" s="51"/>
      <c r="O921" s="51"/>
      <c r="P921" s="51"/>
      <c r="Q921" s="51"/>
      <c r="R921" s="51" t="str">
        <f t="shared" si="182"/>
        <v/>
      </c>
      <c r="S921" s="52" t="str">
        <f t="shared" si="183"/>
        <v/>
      </c>
      <c r="U921" s="50"/>
      <c r="V921" s="51"/>
      <c r="W921" s="51"/>
      <c r="X921" s="51"/>
      <c r="Y921" s="51"/>
      <c r="Z921" s="51" t="str">
        <f t="shared" si="184"/>
        <v/>
      </c>
      <c r="AA921" s="52" t="str">
        <f t="shared" si="185"/>
        <v/>
      </c>
      <c r="AC921" s="56"/>
      <c r="AD921" s="57"/>
      <c r="AE921" s="57"/>
      <c r="AF921" s="57"/>
      <c r="AG921" s="57"/>
      <c r="AH921" s="57" t="str">
        <f t="shared" si="186"/>
        <v/>
      </c>
      <c r="AI921" s="58" t="str">
        <f t="shared" si="187"/>
        <v/>
      </c>
      <c r="AK921" s="50"/>
      <c r="AL921" s="51"/>
      <c r="AM921" s="51"/>
      <c r="AN921" s="51"/>
      <c r="AO921" s="51"/>
      <c r="AP921" s="51" t="str">
        <f t="shared" si="188"/>
        <v/>
      </c>
      <c r="AQ921" s="60" t="str">
        <f t="shared" si="189"/>
        <v/>
      </c>
      <c r="AR921" s="52" t="str">
        <f t="shared" si="190"/>
        <v/>
      </c>
      <c r="AT921" s="50"/>
      <c r="AU921" s="51"/>
      <c r="AV921" s="51"/>
      <c r="AW921" s="51"/>
      <c r="AX921" s="51"/>
      <c r="AY921" s="51" t="str">
        <f t="shared" si="191"/>
        <v/>
      </c>
      <c r="AZ921" s="52" t="str">
        <f t="shared" si="192"/>
        <v/>
      </c>
      <c r="BB921" s="64"/>
      <c r="BC921" s="65"/>
      <c r="BD921" s="65"/>
      <c r="BE921" s="65"/>
      <c r="BF921" s="65"/>
      <c r="BG921" s="65" t="str">
        <f t="shared" si="193"/>
        <v/>
      </c>
      <c r="BH921" s="66" t="str">
        <f t="shared" si="194"/>
        <v/>
      </c>
    </row>
    <row r="922" spans="2:60" ht="15.5" x14ac:dyDescent="0.35">
      <c r="B922" s="67"/>
      <c r="C922" s="89"/>
      <c r="D922" s="84"/>
      <c r="E922" s="84"/>
      <c r="F922" s="84"/>
      <c r="G922" s="89"/>
      <c r="H922" s="89"/>
      <c r="I922" s="89"/>
      <c r="J922" s="95"/>
      <c r="K922" s="90"/>
      <c r="M922" s="68"/>
      <c r="N922" s="69"/>
      <c r="O922" s="69"/>
      <c r="P922" s="69"/>
      <c r="Q922" s="69"/>
      <c r="R922" s="69" t="str">
        <f t="shared" si="182"/>
        <v/>
      </c>
      <c r="S922" s="70" t="str">
        <f t="shared" si="183"/>
        <v/>
      </c>
      <c r="U922" s="68"/>
      <c r="V922" s="69"/>
      <c r="W922" s="69"/>
      <c r="X922" s="69"/>
      <c r="Y922" s="69"/>
      <c r="Z922" s="69" t="str">
        <f t="shared" si="184"/>
        <v/>
      </c>
      <c r="AA922" s="70" t="str">
        <f t="shared" si="185"/>
        <v/>
      </c>
      <c r="AC922" s="71"/>
      <c r="AD922" s="72"/>
      <c r="AE922" s="72"/>
      <c r="AF922" s="72"/>
      <c r="AG922" s="72"/>
      <c r="AH922" s="72" t="str">
        <f t="shared" si="186"/>
        <v/>
      </c>
      <c r="AI922" s="73" t="str">
        <f t="shared" si="187"/>
        <v/>
      </c>
      <c r="AK922" s="68"/>
      <c r="AL922" s="69"/>
      <c r="AM922" s="69"/>
      <c r="AN922" s="69"/>
      <c r="AO922" s="69"/>
      <c r="AP922" s="69" t="str">
        <f t="shared" si="188"/>
        <v/>
      </c>
      <c r="AQ922" s="74" t="str">
        <f t="shared" si="189"/>
        <v/>
      </c>
      <c r="AR922" s="70" t="str">
        <f t="shared" si="190"/>
        <v/>
      </c>
      <c r="AT922" s="68"/>
      <c r="AU922" s="69"/>
      <c r="AV922" s="69"/>
      <c r="AW922" s="69"/>
      <c r="AX922" s="69"/>
      <c r="AY922" s="69" t="str">
        <f t="shared" si="191"/>
        <v/>
      </c>
      <c r="AZ922" s="70" t="str">
        <f t="shared" si="192"/>
        <v/>
      </c>
      <c r="BB922" s="75"/>
      <c r="BC922" s="76"/>
      <c r="BD922" s="76"/>
      <c r="BE922" s="76"/>
      <c r="BF922" s="76"/>
      <c r="BG922" s="76" t="str">
        <f t="shared" si="193"/>
        <v/>
      </c>
      <c r="BH922" s="77" t="str">
        <f t="shared" si="194"/>
        <v/>
      </c>
    </row>
    <row r="923" spans="2:60" ht="15.5" x14ac:dyDescent="0.35">
      <c r="B923" s="46"/>
      <c r="C923" s="91"/>
      <c r="D923" s="85"/>
      <c r="E923" s="85"/>
      <c r="F923" s="85"/>
      <c r="G923" s="91"/>
      <c r="H923" s="91"/>
      <c r="I923" s="91"/>
      <c r="J923" s="96"/>
      <c r="K923" s="92"/>
      <c r="M923" s="50"/>
      <c r="N923" s="51"/>
      <c r="O923" s="51"/>
      <c r="P923" s="51"/>
      <c r="Q923" s="51"/>
      <c r="R923" s="51" t="str">
        <f t="shared" si="182"/>
        <v/>
      </c>
      <c r="S923" s="52" t="str">
        <f t="shared" si="183"/>
        <v/>
      </c>
      <c r="U923" s="50"/>
      <c r="V923" s="51"/>
      <c r="W923" s="51"/>
      <c r="X923" s="51"/>
      <c r="Y923" s="51"/>
      <c r="Z923" s="51" t="str">
        <f t="shared" si="184"/>
        <v/>
      </c>
      <c r="AA923" s="52" t="str">
        <f t="shared" si="185"/>
        <v/>
      </c>
      <c r="AC923" s="56"/>
      <c r="AD923" s="57"/>
      <c r="AE923" s="57"/>
      <c r="AF923" s="57"/>
      <c r="AG923" s="57"/>
      <c r="AH923" s="57" t="str">
        <f t="shared" si="186"/>
        <v/>
      </c>
      <c r="AI923" s="58" t="str">
        <f t="shared" si="187"/>
        <v/>
      </c>
      <c r="AK923" s="50"/>
      <c r="AL923" s="51"/>
      <c r="AM923" s="51"/>
      <c r="AN923" s="51"/>
      <c r="AO923" s="51"/>
      <c r="AP923" s="51" t="str">
        <f t="shared" si="188"/>
        <v/>
      </c>
      <c r="AQ923" s="60" t="str">
        <f t="shared" si="189"/>
        <v/>
      </c>
      <c r="AR923" s="52" t="str">
        <f t="shared" si="190"/>
        <v/>
      </c>
      <c r="AT923" s="50"/>
      <c r="AU923" s="51"/>
      <c r="AV923" s="51"/>
      <c r="AW923" s="51"/>
      <c r="AX923" s="51"/>
      <c r="AY923" s="51" t="str">
        <f t="shared" si="191"/>
        <v/>
      </c>
      <c r="AZ923" s="52" t="str">
        <f t="shared" si="192"/>
        <v/>
      </c>
      <c r="BB923" s="64"/>
      <c r="BC923" s="65"/>
      <c r="BD923" s="65"/>
      <c r="BE923" s="65"/>
      <c r="BF923" s="65"/>
      <c r="BG923" s="65" t="str">
        <f t="shared" si="193"/>
        <v/>
      </c>
      <c r="BH923" s="66" t="str">
        <f t="shared" si="194"/>
        <v/>
      </c>
    </row>
    <row r="924" spans="2:60" ht="15.5" x14ac:dyDescent="0.35">
      <c r="B924" s="67"/>
      <c r="C924" s="89"/>
      <c r="D924" s="84"/>
      <c r="E924" s="84"/>
      <c r="F924" s="84"/>
      <c r="G924" s="89"/>
      <c r="H924" s="89"/>
      <c r="I924" s="89"/>
      <c r="J924" s="95"/>
      <c r="K924" s="90"/>
      <c r="M924" s="68"/>
      <c r="N924" s="69"/>
      <c r="O924" s="69"/>
      <c r="P924" s="69"/>
      <c r="Q924" s="69"/>
      <c r="R924" s="69" t="str">
        <f t="shared" si="182"/>
        <v/>
      </c>
      <c r="S924" s="70" t="str">
        <f t="shared" si="183"/>
        <v/>
      </c>
      <c r="U924" s="68"/>
      <c r="V924" s="69"/>
      <c r="W924" s="69"/>
      <c r="X924" s="69"/>
      <c r="Y924" s="69"/>
      <c r="Z924" s="69" t="str">
        <f t="shared" si="184"/>
        <v/>
      </c>
      <c r="AA924" s="70" t="str">
        <f t="shared" si="185"/>
        <v/>
      </c>
      <c r="AC924" s="71"/>
      <c r="AD924" s="72"/>
      <c r="AE924" s="72"/>
      <c r="AF924" s="72"/>
      <c r="AG924" s="72"/>
      <c r="AH924" s="72" t="str">
        <f t="shared" si="186"/>
        <v/>
      </c>
      <c r="AI924" s="73" t="str">
        <f t="shared" si="187"/>
        <v/>
      </c>
      <c r="AK924" s="68"/>
      <c r="AL924" s="69"/>
      <c r="AM924" s="69"/>
      <c r="AN924" s="69"/>
      <c r="AO924" s="69"/>
      <c r="AP924" s="69" t="str">
        <f t="shared" si="188"/>
        <v/>
      </c>
      <c r="AQ924" s="74" t="str">
        <f t="shared" si="189"/>
        <v/>
      </c>
      <c r="AR924" s="70" t="str">
        <f t="shared" si="190"/>
        <v/>
      </c>
      <c r="AT924" s="68"/>
      <c r="AU924" s="69"/>
      <c r="AV924" s="69"/>
      <c r="AW924" s="69"/>
      <c r="AX924" s="69"/>
      <c r="AY924" s="69" t="str">
        <f t="shared" si="191"/>
        <v/>
      </c>
      <c r="AZ924" s="70" t="str">
        <f t="shared" si="192"/>
        <v/>
      </c>
      <c r="BB924" s="75"/>
      <c r="BC924" s="76"/>
      <c r="BD924" s="76"/>
      <c r="BE924" s="76"/>
      <c r="BF924" s="76"/>
      <c r="BG924" s="76" t="str">
        <f t="shared" si="193"/>
        <v/>
      </c>
      <c r="BH924" s="77" t="str">
        <f t="shared" si="194"/>
        <v/>
      </c>
    </row>
    <row r="925" spans="2:60" ht="15.5" x14ac:dyDescent="0.35">
      <c r="B925" s="46"/>
      <c r="C925" s="91"/>
      <c r="D925" s="85"/>
      <c r="E925" s="85"/>
      <c r="F925" s="85"/>
      <c r="G925" s="91"/>
      <c r="H925" s="91"/>
      <c r="I925" s="91"/>
      <c r="J925" s="96"/>
      <c r="K925" s="92"/>
      <c r="M925" s="50"/>
      <c r="N925" s="51"/>
      <c r="O925" s="51"/>
      <c r="P925" s="51"/>
      <c r="Q925" s="51"/>
      <c r="R925" s="51" t="str">
        <f t="shared" si="182"/>
        <v/>
      </c>
      <c r="S925" s="52" t="str">
        <f t="shared" si="183"/>
        <v/>
      </c>
      <c r="U925" s="50"/>
      <c r="V925" s="51"/>
      <c r="W925" s="51"/>
      <c r="X925" s="51"/>
      <c r="Y925" s="51"/>
      <c r="Z925" s="51" t="str">
        <f t="shared" si="184"/>
        <v/>
      </c>
      <c r="AA925" s="52" t="str">
        <f t="shared" si="185"/>
        <v/>
      </c>
      <c r="AC925" s="56"/>
      <c r="AD925" s="57"/>
      <c r="AE925" s="57"/>
      <c r="AF925" s="57"/>
      <c r="AG925" s="57"/>
      <c r="AH925" s="57" t="str">
        <f t="shared" si="186"/>
        <v/>
      </c>
      <c r="AI925" s="58" t="str">
        <f t="shared" si="187"/>
        <v/>
      </c>
      <c r="AK925" s="50"/>
      <c r="AL925" s="51"/>
      <c r="AM925" s="51"/>
      <c r="AN925" s="51"/>
      <c r="AO925" s="51"/>
      <c r="AP925" s="51" t="str">
        <f t="shared" si="188"/>
        <v/>
      </c>
      <c r="AQ925" s="60" t="str">
        <f t="shared" si="189"/>
        <v/>
      </c>
      <c r="AR925" s="52" t="str">
        <f t="shared" si="190"/>
        <v/>
      </c>
      <c r="AT925" s="50"/>
      <c r="AU925" s="51"/>
      <c r="AV925" s="51"/>
      <c r="AW925" s="51"/>
      <c r="AX925" s="51"/>
      <c r="AY925" s="51" t="str">
        <f t="shared" si="191"/>
        <v/>
      </c>
      <c r="AZ925" s="52" t="str">
        <f t="shared" si="192"/>
        <v/>
      </c>
      <c r="BB925" s="64"/>
      <c r="BC925" s="65"/>
      <c r="BD925" s="65"/>
      <c r="BE925" s="65"/>
      <c r="BF925" s="65"/>
      <c r="BG925" s="65" t="str">
        <f t="shared" si="193"/>
        <v/>
      </c>
      <c r="BH925" s="66" t="str">
        <f t="shared" si="194"/>
        <v/>
      </c>
    </row>
    <row r="926" spans="2:60" ht="15.5" x14ac:dyDescent="0.35">
      <c r="B926" s="67"/>
      <c r="C926" s="89"/>
      <c r="D926" s="84"/>
      <c r="E926" s="84"/>
      <c r="F926" s="84"/>
      <c r="G926" s="89"/>
      <c r="H926" s="89"/>
      <c r="I926" s="89"/>
      <c r="J926" s="95"/>
      <c r="K926" s="90"/>
      <c r="M926" s="68"/>
      <c r="N926" s="69"/>
      <c r="O926" s="69"/>
      <c r="P926" s="69"/>
      <c r="Q926" s="69"/>
      <c r="R926" s="69" t="str">
        <f t="shared" si="182"/>
        <v/>
      </c>
      <c r="S926" s="70" t="str">
        <f t="shared" si="183"/>
        <v/>
      </c>
      <c r="U926" s="68"/>
      <c r="V926" s="69"/>
      <c r="W926" s="69"/>
      <c r="X926" s="69"/>
      <c r="Y926" s="69"/>
      <c r="Z926" s="69" t="str">
        <f t="shared" si="184"/>
        <v/>
      </c>
      <c r="AA926" s="70" t="str">
        <f t="shared" si="185"/>
        <v/>
      </c>
      <c r="AC926" s="71"/>
      <c r="AD926" s="72"/>
      <c r="AE926" s="72"/>
      <c r="AF926" s="72"/>
      <c r="AG926" s="72"/>
      <c r="AH926" s="72" t="str">
        <f t="shared" si="186"/>
        <v/>
      </c>
      <c r="AI926" s="73" t="str">
        <f t="shared" si="187"/>
        <v/>
      </c>
      <c r="AK926" s="68"/>
      <c r="AL926" s="69"/>
      <c r="AM926" s="69"/>
      <c r="AN926" s="69"/>
      <c r="AO926" s="69"/>
      <c r="AP926" s="69" t="str">
        <f t="shared" si="188"/>
        <v/>
      </c>
      <c r="AQ926" s="74" t="str">
        <f t="shared" si="189"/>
        <v/>
      </c>
      <c r="AR926" s="70" t="str">
        <f t="shared" si="190"/>
        <v/>
      </c>
      <c r="AT926" s="68"/>
      <c r="AU926" s="69"/>
      <c r="AV926" s="69"/>
      <c r="AW926" s="69"/>
      <c r="AX926" s="69"/>
      <c r="AY926" s="69" t="str">
        <f t="shared" si="191"/>
        <v/>
      </c>
      <c r="AZ926" s="70" t="str">
        <f t="shared" si="192"/>
        <v/>
      </c>
      <c r="BB926" s="75"/>
      <c r="BC926" s="76"/>
      <c r="BD926" s="76"/>
      <c r="BE926" s="76"/>
      <c r="BF926" s="76"/>
      <c r="BG926" s="76" t="str">
        <f t="shared" si="193"/>
        <v/>
      </c>
      <c r="BH926" s="77" t="str">
        <f t="shared" si="194"/>
        <v/>
      </c>
    </row>
    <row r="927" spans="2:60" ht="15.5" x14ac:dyDescent="0.35">
      <c r="B927" s="46"/>
      <c r="C927" s="91"/>
      <c r="D927" s="85"/>
      <c r="E927" s="85"/>
      <c r="F927" s="85"/>
      <c r="G927" s="91"/>
      <c r="H927" s="91"/>
      <c r="I927" s="91"/>
      <c r="J927" s="96"/>
      <c r="K927" s="92"/>
      <c r="M927" s="50"/>
      <c r="N927" s="51"/>
      <c r="O927" s="51"/>
      <c r="P927" s="51"/>
      <c r="Q927" s="51"/>
      <c r="R927" s="51" t="str">
        <f t="shared" si="182"/>
        <v/>
      </c>
      <c r="S927" s="52" t="str">
        <f t="shared" si="183"/>
        <v/>
      </c>
      <c r="U927" s="50"/>
      <c r="V927" s="51"/>
      <c r="W927" s="51"/>
      <c r="X927" s="51"/>
      <c r="Y927" s="51"/>
      <c r="Z927" s="51" t="str">
        <f t="shared" si="184"/>
        <v/>
      </c>
      <c r="AA927" s="52" t="str">
        <f t="shared" si="185"/>
        <v/>
      </c>
      <c r="AC927" s="56"/>
      <c r="AD927" s="57"/>
      <c r="AE927" s="57"/>
      <c r="AF927" s="57"/>
      <c r="AG927" s="57"/>
      <c r="AH927" s="57" t="str">
        <f t="shared" si="186"/>
        <v/>
      </c>
      <c r="AI927" s="58" t="str">
        <f t="shared" si="187"/>
        <v/>
      </c>
      <c r="AK927" s="50"/>
      <c r="AL927" s="51"/>
      <c r="AM927" s="51"/>
      <c r="AN927" s="51"/>
      <c r="AO927" s="51"/>
      <c r="AP927" s="51" t="str">
        <f t="shared" si="188"/>
        <v/>
      </c>
      <c r="AQ927" s="60" t="str">
        <f t="shared" si="189"/>
        <v/>
      </c>
      <c r="AR927" s="52" t="str">
        <f t="shared" si="190"/>
        <v/>
      </c>
      <c r="AT927" s="50"/>
      <c r="AU927" s="51"/>
      <c r="AV927" s="51"/>
      <c r="AW927" s="51"/>
      <c r="AX927" s="51"/>
      <c r="AY927" s="51" t="str">
        <f t="shared" si="191"/>
        <v/>
      </c>
      <c r="AZ927" s="52" t="str">
        <f t="shared" si="192"/>
        <v/>
      </c>
      <c r="BB927" s="64"/>
      <c r="BC927" s="65"/>
      <c r="BD927" s="65"/>
      <c r="BE927" s="65"/>
      <c r="BF927" s="65"/>
      <c r="BG927" s="65" t="str">
        <f t="shared" si="193"/>
        <v/>
      </c>
      <c r="BH927" s="66" t="str">
        <f t="shared" si="194"/>
        <v/>
      </c>
    </row>
    <row r="928" spans="2:60" ht="15.5" x14ac:dyDescent="0.35">
      <c r="B928" s="67"/>
      <c r="C928" s="89"/>
      <c r="D928" s="84"/>
      <c r="E928" s="84"/>
      <c r="F928" s="84"/>
      <c r="G928" s="89"/>
      <c r="H928" s="89"/>
      <c r="I928" s="89"/>
      <c r="J928" s="95"/>
      <c r="K928" s="90"/>
      <c r="M928" s="68"/>
      <c r="N928" s="69"/>
      <c r="O928" s="69"/>
      <c r="P928" s="69"/>
      <c r="Q928" s="69"/>
      <c r="R928" s="69" t="str">
        <f t="shared" si="182"/>
        <v/>
      </c>
      <c r="S928" s="70" t="str">
        <f t="shared" si="183"/>
        <v/>
      </c>
      <c r="U928" s="68"/>
      <c r="V928" s="69"/>
      <c r="W928" s="69"/>
      <c r="X928" s="69"/>
      <c r="Y928" s="69"/>
      <c r="Z928" s="69" t="str">
        <f t="shared" si="184"/>
        <v/>
      </c>
      <c r="AA928" s="70" t="str">
        <f t="shared" si="185"/>
        <v/>
      </c>
      <c r="AC928" s="71"/>
      <c r="AD928" s="72"/>
      <c r="AE928" s="72"/>
      <c r="AF928" s="72"/>
      <c r="AG928" s="72"/>
      <c r="AH928" s="72" t="str">
        <f t="shared" si="186"/>
        <v/>
      </c>
      <c r="AI928" s="73" t="str">
        <f t="shared" si="187"/>
        <v/>
      </c>
      <c r="AK928" s="68"/>
      <c r="AL928" s="69"/>
      <c r="AM928" s="69"/>
      <c r="AN928" s="69"/>
      <c r="AO928" s="69"/>
      <c r="AP928" s="69" t="str">
        <f t="shared" si="188"/>
        <v/>
      </c>
      <c r="AQ928" s="74" t="str">
        <f t="shared" si="189"/>
        <v/>
      </c>
      <c r="AR928" s="70" t="str">
        <f t="shared" si="190"/>
        <v/>
      </c>
      <c r="AT928" s="68"/>
      <c r="AU928" s="69"/>
      <c r="AV928" s="69"/>
      <c r="AW928" s="69"/>
      <c r="AX928" s="69"/>
      <c r="AY928" s="69" t="str">
        <f t="shared" si="191"/>
        <v/>
      </c>
      <c r="AZ928" s="70" t="str">
        <f t="shared" si="192"/>
        <v/>
      </c>
      <c r="BB928" s="75"/>
      <c r="BC928" s="76"/>
      <c r="BD928" s="76"/>
      <c r="BE928" s="76"/>
      <c r="BF928" s="76"/>
      <c r="BG928" s="76" t="str">
        <f t="shared" si="193"/>
        <v/>
      </c>
      <c r="BH928" s="77" t="str">
        <f t="shared" si="194"/>
        <v/>
      </c>
    </row>
    <row r="929" spans="2:60" ht="15.5" x14ac:dyDescent="0.35">
      <c r="B929" s="46"/>
      <c r="C929" s="91"/>
      <c r="D929" s="85"/>
      <c r="E929" s="85"/>
      <c r="F929" s="85"/>
      <c r="G929" s="91"/>
      <c r="H929" s="91"/>
      <c r="I929" s="91"/>
      <c r="J929" s="96"/>
      <c r="K929" s="92"/>
      <c r="M929" s="50"/>
      <c r="N929" s="51"/>
      <c r="O929" s="51"/>
      <c r="P929" s="51"/>
      <c r="Q929" s="51"/>
      <c r="R929" s="51" t="str">
        <f t="shared" si="182"/>
        <v/>
      </c>
      <c r="S929" s="52" t="str">
        <f t="shared" si="183"/>
        <v/>
      </c>
      <c r="U929" s="50"/>
      <c r="V929" s="51"/>
      <c r="W929" s="51"/>
      <c r="X929" s="51"/>
      <c r="Y929" s="51"/>
      <c r="Z929" s="51" t="str">
        <f t="shared" si="184"/>
        <v/>
      </c>
      <c r="AA929" s="52" t="str">
        <f t="shared" si="185"/>
        <v/>
      </c>
      <c r="AC929" s="56"/>
      <c r="AD929" s="57"/>
      <c r="AE929" s="57"/>
      <c r="AF929" s="57"/>
      <c r="AG929" s="57"/>
      <c r="AH929" s="57" t="str">
        <f t="shared" si="186"/>
        <v/>
      </c>
      <c r="AI929" s="58" t="str">
        <f t="shared" si="187"/>
        <v/>
      </c>
      <c r="AK929" s="50"/>
      <c r="AL929" s="51"/>
      <c r="AM929" s="51"/>
      <c r="AN929" s="51"/>
      <c r="AO929" s="51"/>
      <c r="AP929" s="51" t="str">
        <f t="shared" si="188"/>
        <v/>
      </c>
      <c r="AQ929" s="60" t="str">
        <f t="shared" si="189"/>
        <v/>
      </c>
      <c r="AR929" s="52" t="str">
        <f t="shared" si="190"/>
        <v/>
      </c>
      <c r="AT929" s="50"/>
      <c r="AU929" s="51"/>
      <c r="AV929" s="51"/>
      <c r="AW929" s="51"/>
      <c r="AX929" s="51"/>
      <c r="AY929" s="51" t="str">
        <f t="shared" si="191"/>
        <v/>
      </c>
      <c r="AZ929" s="52" t="str">
        <f t="shared" si="192"/>
        <v/>
      </c>
      <c r="BB929" s="64"/>
      <c r="BC929" s="65"/>
      <c r="BD929" s="65"/>
      <c r="BE929" s="65"/>
      <c r="BF929" s="65"/>
      <c r="BG929" s="65" t="str">
        <f t="shared" si="193"/>
        <v/>
      </c>
      <c r="BH929" s="66" t="str">
        <f t="shared" si="194"/>
        <v/>
      </c>
    </row>
    <row r="930" spans="2:60" ht="15.5" x14ac:dyDescent="0.35">
      <c r="B930" s="67"/>
      <c r="C930" s="89"/>
      <c r="D930" s="84"/>
      <c r="E930" s="84"/>
      <c r="F930" s="84"/>
      <c r="G930" s="89"/>
      <c r="H930" s="89"/>
      <c r="I930" s="89"/>
      <c r="J930" s="95"/>
      <c r="K930" s="90"/>
      <c r="M930" s="68"/>
      <c r="N930" s="69"/>
      <c r="O930" s="69"/>
      <c r="P930" s="69"/>
      <c r="Q930" s="69"/>
      <c r="R930" s="69" t="str">
        <f t="shared" si="182"/>
        <v/>
      </c>
      <c r="S930" s="70" t="str">
        <f t="shared" si="183"/>
        <v/>
      </c>
      <c r="U930" s="68"/>
      <c r="V930" s="69"/>
      <c r="W930" s="69"/>
      <c r="X930" s="69"/>
      <c r="Y930" s="69"/>
      <c r="Z930" s="69" t="str">
        <f t="shared" si="184"/>
        <v/>
      </c>
      <c r="AA930" s="70" t="str">
        <f t="shared" si="185"/>
        <v/>
      </c>
      <c r="AC930" s="71"/>
      <c r="AD930" s="72"/>
      <c r="AE930" s="72"/>
      <c r="AF930" s="72"/>
      <c r="AG930" s="72"/>
      <c r="AH930" s="72" t="str">
        <f t="shared" si="186"/>
        <v/>
      </c>
      <c r="AI930" s="73" t="str">
        <f t="shared" si="187"/>
        <v/>
      </c>
      <c r="AK930" s="68"/>
      <c r="AL930" s="69"/>
      <c r="AM930" s="69"/>
      <c r="AN930" s="69"/>
      <c r="AO930" s="69"/>
      <c r="AP930" s="69" t="str">
        <f t="shared" si="188"/>
        <v/>
      </c>
      <c r="AQ930" s="74" t="str">
        <f t="shared" si="189"/>
        <v/>
      </c>
      <c r="AR930" s="70" t="str">
        <f t="shared" si="190"/>
        <v/>
      </c>
      <c r="AT930" s="68"/>
      <c r="AU930" s="69"/>
      <c r="AV930" s="69"/>
      <c r="AW930" s="69"/>
      <c r="AX930" s="69"/>
      <c r="AY930" s="69" t="str">
        <f t="shared" si="191"/>
        <v/>
      </c>
      <c r="AZ930" s="70" t="str">
        <f t="shared" si="192"/>
        <v/>
      </c>
      <c r="BB930" s="75"/>
      <c r="BC930" s="76"/>
      <c r="BD930" s="76"/>
      <c r="BE930" s="76"/>
      <c r="BF930" s="76"/>
      <c r="BG930" s="76" t="str">
        <f t="shared" si="193"/>
        <v/>
      </c>
      <c r="BH930" s="77" t="str">
        <f t="shared" si="194"/>
        <v/>
      </c>
    </row>
    <row r="931" spans="2:60" ht="15.5" x14ac:dyDescent="0.35">
      <c r="B931" s="46"/>
      <c r="C931" s="91"/>
      <c r="D931" s="85"/>
      <c r="E931" s="85"/>
      <c r="F931" s="85"/>
      <c r="G931" s="91"/>
      <c r="H931" s="91"/>
      <c r="I931" s="91"/>
      <c r="J931" s="96"/>
      <c r="K931" s="92"/>
      <c r="M931" s="50"/>
      <c r="N931" s="51"/>
      <c r="O931" s="51"/>
      <c r="P931" s="51"/>
      <c r="Q931" s="51"/>
      <c r="R931" s="51" t="str">
        <f t="shared" si="182"/>
        <v/>
      </c>
      <c r="S931" s="52" t="str">
        <f t="shared" si="183"/>
        <v/>
      </c>
      <c r="U931" s="50"/>
      <c r="V931" s="51"/>
      <c r="W931" s="51"/>
      <c r="X931" s="51"/>
      <c r="Y931" s="51"/>
      <c r="Z931" s="51" t="str">
        <f t="shared" si="184"/>
        <v/>
      </c>
      <c r="AA931" s="52" t="str">
        <f t="shared" si="185"/>
        <v/>
      </c>
      <c r="AC931" s="56"/>
      <c r="AD931" s="57"/>
      <c r="AE931" s="57"/>
      <c r="AF931" s="57"/>
      <c r="AG931" s="57"/>
      <c r="AH931" s="57" t="str">
        <f t="shared" si="186"/>
        <v/>
      </c>
      <c r="AI931" s="58" t="str">
        <f t="shared" si="187"/>
        <v/>
      </c>
      <c r="AK931" s="50"/>
      <c r="AL931" s="51"/>
      <c r="AM931" s="51"/>
      <c r="AN931" s="51"/>
      <c r="AO931" s="51"/>
      <c r="AP931" s="51" t="str">
        <f t="shared" si="188"/>
        <v/>
      </c>
      <c r="AQ931" s="60" t="str">
        <f t="shared" si="189"/>
        <v/>
      </c>
      <c r="AR931" s="52" t="str">
        <f t="shared" si="190"/>
        <v/>
      </c>
      <c r="AT931" s="50"/>
      <c r="AU931" s="51"/>
      <c r="AV931" s="51"/>
      <c r="AW931" s="51"/>
      <c r="AX931" s="51"/>
      <c r="AY931" s="51" t="str">
        <f t="shared" si="191"/>
        <v/>
      </c>
      <c r="AZ931" s="52" t="str">
        <f t="shared" si="192"/>
        <v/>
      </c>
      <c r="BB931" s="64"/>
      <c r="BC931" s="65"/>
      <c r="BD931" s="65"/>
      <c r="BE931" s="65"/>
      <c r="BF931" s="65"/>
      <c r="BG931" s="65" t="str">
        <f t="shared" si="193"/>
        <v/>
      </c>
      <c r="BH931" s="66" t="str">
        <f t="shared" si="194"/>
        <v/>
      </c>
    </row>
    <row r="932" spans="2:60" ht="15.5" x14ac:dyDescent="0.35">
      <c r="B932" s="67"/>
      <c r="C932" s="89"/>
      <c r="D932" s="84"/>
      <c r="E932" s="84"/>
      <c r="F932" s="84"/>
      <c r="G932" s="89"/>
      <c r="H932" s="89"/>
      <c r="I932" s="89"/>
      <c r="J932" s="95"/>
      <c r="K932" s="90"/>
      <c r="M932" s="68"/>
      <c r="N932" s="69"/>
      <c r="O932" s="69"/>
      <c r="P932" s="69"/>
      <c r="Q932" s="69"/>
      <c r="R932" s="69" t="str">
        <f t="shared" si="182"/>
        <v/>
      </c>
      <c r="S932" s="70" t="str">
        <f t="shared" si="183"/>
        <v/>
      </c>
      <c r="U932" s="68"/>
      <c r="V932" s="69"/>
      <c r="W932" s="69"/>
      <c r="X932" s="69"/>
      <c r="Y932" s="69"/>
      <c r="Z932" s="69" t="str">
        <f t="shared" si="184"/>
        <v/>
      </c>
      <c r="AA932" s="70" t="str">
        <f t="shared" si="185"/>
        <v/>
      </c>
      <c r="AC932" s="71"/>
      <c r="AD932" s="72"/>
      <c r="AE932" s="72"/>
      <c r="AF932" s="72"/>
      <c r="AG932" s="72"/>
      <c r="AH932" s="72" t="str">
        <f t="shared" si="186"/>
        <v/>
      </c>
      <c r="AI932" s="73" t="str">
        <f t="shared" si="187"/>
        <v/>
      </c>
      <c r="AK932" s="68"/>
      <c r="AL932" s="69"/>
      <c r="AM932" s="69"/>
      <c r="AN932" s="69"/>
      <c r="AO932" s="69"/>
      <c r="AP932" s="69" t="str">
        <f t="shared" si="188"/>
        <v/>
      </c>
      <c r="AQ932" s="74" t="str">
        <f t="shared" si="189"/>
        <v/>
      </c>
      <c r="AR932" s="70" t="str">
        <f t="shared" si="190"/>
        <v/>
      </c>
      <c r="AT932" s="68"/>
      <c r="AU932" s="69"/>
      <c r="AV932" s="69"/>
      <c r="AW932" s="69"/>
      <c r="AX932" s="69"/>
      <c r="AY932" s="69" t="str">
        <f t="shared" si="191"/>
        <v/>
      </c>
      <c r="AZ932" s="70" t="str">
        <f t="shared" si="192"/>
        <v/>
      </c>
      <c r="BB932" s="75"/>
      <c r="BC932" s="76"/>
      <c r="BD932" s="76"/>
      <c r="BE932" s="76"/>
      <c r="BF932" s="76"/>
      <c r="BG932" s="76" t="str">
        <f t="shared" si="193"/>
        <v/>
      </c>
      <c r="BH932" s="77" t="str">
        <f t="shared" si="194"/>
        <v/>
      </c>
    </row>
    <row r="933" spans="2:60" ht="15.5" x14ac:dyDescent="0.35">
      <c r="B933" s="46"/>
      <c r="C933" s="91"/>
      <c r="D933" s="85"/>
      <c r="E933" s="85"/>
      <c r="F933" s="85"/>
      <c r="G933" s="91"/>
      <c r="H933" s="91"/>
      <c r="I933" s="91"/>
      <c r="J933" s="96"/>
      <c r="K933" s="92"/>
      <c r="M933" s="50"/>
      <c r="N933" s="51"/>
      <c r="O933" s="51"/>
      <c r="P933" s="51"/>
      <c r="Q933" s="51"/>
      <c r="R933" s="51" t="str">
        <f t="shared" si="182"/>
        <v/>
      </c>
      <c r="S933" s="52" t="str">
        <f t="shared" si="183"/>
        <v/>
      </c>
      <c r="U933" s="50"/>
      <c r="V933" s="51"/>
      <c r="W933" s="51"/>
      <c r="X933" s="51"/>
      <c r="Y933" s="51"/>
      <c r="Z933" s="51" t="str">
        <f t="shared" si="184"/>
        <v/>
      </c>
      <c r="AA933" s="52" t="str">
        <f t="shared" si="185"/>
        <v/>
      </c>
      <c r="AC933" s="56"/>
      <c r="AD933" s="57"/>
      <c r="AE933" s="57"/>
      <c r="AF933" s="57"/>
      <c r="AG933" s="57"/>
      <c r="AH933" s="57" t="str">
        <f t="shared" si="186"/>
        <v/>
      </c>
      <c r="AI933" s="58" t="str">
        <f t="shared" si="187"/>
        <v/>
      </c>
      <c r="AK933" s="50"/>
      <c r="AL933" s="51"/>
      <c r="AM933" s="51"/>
      <c r="AN933" s="51"/>
      <c r="AO933" s="51"/>
      <c r="AP933" s="51" t="str">
        <f t="shared" si="188"/>
        <v/>
      </c>
      <c r="AQ933" s="60" t="str">
        <f t="shared" si="189"/>
        <v/>
      </c>
      <c r="AR933" s="52" t="str">
        <f t="shared" si="190"/>
        <v/>
      </c>
      <c r="AT933" s="50"/>
      <c r="AU933" s="51"/>
      <c r="AV933" s="51"/>
      <c r="AW933" s="51"/>
      <c r="AX933" s="51"/>
      <c r="AY933" s="51" t="str">
        <f t="shared" si="191"/>
        <v/>
      </c>
      <c r="AZ933" s="52" t="str">
        <f t="shared" si="192"/>
        <v/>
      </c>
      <c r="BB933" s="64"/>
      <c r="BC933" s="65"/>
      <c r="BD933" s="65"/>
      <c r="BE933" s="65"/>
      <c r="BF933" s="65"/>
      <c r="BG933" s="65" t="str">
        <f t="shared" si="193"/>
        <v/>
      </c>
      <c r="BH933" s="66" t="str">
        <f t="shared" si="194"/>
        <v/>
      </c>
    </row>
    <row r="934" spans="2:60" ht="15.5" x14ac:dyDescent="0.35">
      <c r="B934" s="67"/>
      <c r="C934" s="89"/>
      <c r="D934" s="84"/>
      <c r="E934" s="84"/>
      <c r="F934" s="84"/>
      <c r="G934" s="89"/>
      <c r="H934" s="89"/>
      <c r="I934" s="89"/>
      <c r="J934" s="95"/>
      <c r="K934" s="90"/>
      <c r="M934" s="68"/>
      <c r="N934" s="69"/>
      <c r="O934" s="69"/>
      <c r="P934" s="69"/>
      <c r="Q934" s="69"/>
      <c r="R934" s="69" t="str">
        <f t="shared" si="182"/>
        <v/>
      </c>
      <c r="S934" s="70" t="str">
        <f t="shared" si="183"/>
        <v/>
      </c>
      <c r="U934" s="68"/>
      <c r="V934" s="69"/>
      <c r="W934" s="69"/>
      <c r="X934" s="69"/>
      <c r="Y934" s="69"/>
      <c r="Z934" s="69" t="str">
        <f t="shared" si="184"/>
        <v/>
      </c>
      <c r="AA934" s="70" t="str">
        <f t="shared" si="185"/>
        <v/>
      </c>
      <c r="AC934" s="71"/>
      <c r="AD934" s="72"/>
      <c r="AE934" s="72"/>
      <c r="AF934" s="72"/>
      <c r="AG934" s="72"/>
      <c r="AH934" s="72" t="str">
        <f t="shared" si="186"/>
        <v/>
      </c>
      <c r="AI934" s="73" t="str">
        <f t="shared" si="187"/>
        <v/>
      </c>
      <c r="AK934" s="68"/>
      <c r="AL934" s="69"/>
      <c r="AM934" s="69"/>
      <c r="AN934" s="69"/>
      <c r="AO934" s="69"/>
      <c r="AP934" s="69" t="str">
        <f t="shared" si="188"/>
        <v/>
      </c>
      <c r="AQ934" s="74" t="str">
        <f t="shared" si="189"/>
        <v/>
      </c>
      <c r="AR934" s="70" t="str">
        <f t="shared" si="190"/>
        <v/>
      </c>
      <c r="AT934" s="68"/>
      <c r="AU934" s="69"/>
      <c r="AV934" s="69"/>
      <c r="AW934" s="69"/>
      <c r="AX934" s="69"/>
      <c r="AY934" s="69" t="str">
        <f t="shared" si="191"/>
        <v/>
      </c>
      <c r="AZ934" s="70" t="str">
        <f t="shared" si="192"/>
        <v/>
      </c>
      <c r="BB934" s="75"/>
      <c r="BC934" s="76"/>
      <c r="BD934" s="76"/>
      <c r="BE934" s="76"/>
      <c r="BF934" s="76"/>
      <c r="BG934" s="76" t="str">
        <f t="shared" si="193"/>
        <v/>
      </c>
      <c r="BH934" s="77" t="str">
        <f t="shared" si="194"/>
        <v/>
      </c>
    </row>
    <row r="935" spans="2:60" ht="15.5" x14ac:dyDescent="0.35">
      <c r="B935" s="46"/>
      <c r="C935" s="91"/>
      <c r="D935" s="85"/>
      <c r="E935" s="85"/>
      <c r="F935" s="85"/>
      <c r="G935" s="91"/>
      <c r="H935" s="91"/>
      <c r="I935" s="91"/>
      <c r="J935" s="96"/>
      <c r="K935" s="92"/>
      <c r="M935" s="50"/>
      <c r="N935" s="51"/>
      <c r="O935" s="51"/>
      <c r="P935" s="51"/>
      <c r="Q935" s="51"/>
      <c r="R935" s="51" t="str">
        <f t="shared" si="182"/>
        <v/>
      </c>
      <c r="S935" s="52" t="str">
        <f t="shared" si="183"/>
        <v/>
      </c>
      <c r="U935" s="50"/>
      <c r="V935" s="51"/>
      <c r="W935" s="51"/>
      <c r="X935" s="51"/>
      <c r="Y935" s="51"/>
      <c r="Z935" s="51" t="str">
        <f t="shared" si="184"/>
        <v/>
      </c>
      <c r="AA935" s="52" t="str">
        <f t="shared" si="185"/>
        <v/>
      </c>
      <c r="AC935" s="56"/>
      <c r="AD935" s="57"/>
      <c r="AE935" s="57"/>
      <c r="AF935" s="57"/>
      <c r="AG935" s="57"/>
      <c r="AH935" s="57" t="str">
        <f t="shared" si="186"/>
        <v/>
      </c>
      <c r="AI935" s="58" t="str">
        <f t="shared" si="187"/>
        <v/>
      </c>
      <c r="AK935" s="50"/>
      <c r="AL935" s="51"/>
      <c r="AM935" s="51"/>
      <c r="AN935" s="51"/>
      <c r="AO935" s="51"/>
      <c r="AP935" s="51" t="str">
        <f t="shared" si="188"/>
        <v/>
      </c>
      <c r="AQ935" s="60" t="str">
        <f t="shared" si="189"/>
        <v/>
      </c>
      <c r="AR935" s="52" t="str">
        <f t="shared" si="190"/>
        <v/>
      </c>
      <c r="AT935" s="50"/>
      <c r="AU935" s="51"/>
      <c r="AV935" s="51"/>
      <c r="AW935" s="51"/>
      <c r="AX935" s="51"/>
      <c r="AY935" s="51" t="str">
        <f t="shared" si="191"/>
        <v/>
      </c>
      <c r="AZ935" s="52" t="str">
        <f t="shared" si="192"/>
        <v/>
      </c>
      <c r="BB935" s="64"/>
      <c r="BC935" s="65"/>
      <c r="BD935" s="65"/>
      <c r="BE935" s="65"/>
      <c r="BF935" s="65"/>
      <c r="BG935" s="65" t="str">
        <f t="shared" si="193"/>
        <v/>
      </c>
      <c r="BH935" s="66" t="str">
        <f t="shared" si="194"/>
        <v/>
      </c>
    </row>
    <row r="936" spans="2:60" ht="15.5" x14ac:dyDescent="0.35">
      <c r="B936" s="67"/>
      <c r="C936" s="89"/>
      <c r="D936" s="84"/>
      <c r="E936" s="84"/>
      <c r="F936" s="84"/>
      <c r="G936" s="89"/>
      <c r="H936" s="89"/>
      <c r="I936" s="89"/>
      <c r="J936" s="95"/>
      <c r="K936" s="90"/>
      <c r="M936" s="68"/>
      <c r="N936" s="69"/>
      <c r="O936" s="69"/>
      <c r="P936" s="69"/>
      <c r="Q936" s="69"/>
      <c r="R936" s="69" t="str">
        <f t="shared" si="182"/>
        <v/>
      </c>
      <c r="S936" s="70" t="str">
        <f t="shared" si="183"/>
        <v/>
      </c>
      <c r="U936" s="68"/>
      <c r="V936" s="69"/>
      <c r="W936" s="69"/>
      <c r="X936" s="69"/>
      <c r="Y936" s="69"/>
      <c r="Z936" s="69" t="str">
        <f t="shared" si="184"/>
        <v/>
      </c>
      <c r="AA936" s="70" t="str">
        <f t="shared" si="185"/>
        <v/>
      </c>
      <c r="AC936" s="71"/>
      <c r="AD936" s="72"/>
      <c r="AE936" s="72"/>
      <c r="AF936" s="72"/>
      <c r="AG936" s="72"/>
      <c r="AH936" s="72" t="str">
        <f t="shared" si="186"/>
        <v/>
      </c>
      <c r="AI936" s="73" t="str">
        <f t="shared" si="187"/>
        <v/>
      </c>
      <c r="AK936" s="68"/>
      <c r="AL936" s="69"/>
      <c r="AM936" s="69"/>
      <c r="AN936" s="69"/>
      <c r="AO936" s="69"/>
      <c r="AP936" s="69" t="str">
        <f t="shared" si="188"/>
        <v/>
      </c>
      <c r="AQ936" s="74" t="str">
        <f t="shared" si="189"/>
        <v/>
      </c>
      <c r="AR936" s="70" t="str">
        <f t="shared" si="190"/>
        <v/>
      </c>
      <c r="AT936" s="68"/>
      <c r="AU936" s="69"/>
      <c r="AV936" s="69"/>
      <c r="AW936" s="69"/>
      <c r="AX936" s="69"/>
      <c r="AY936" s="69" t="str">
        <f t="shared" si="191"/>
        <v/>
      </c>
      <c r="AZ936" s="70" t="str">
        <f t="shared" si="192"/>
        <v/>
      </c>
      <c r="BB936" s="75"/>
      <c r="BC936" s="76"/>
      <c r="BD936" s="76"/>
      <c r="BE936" s="76"/>
      <c r="BF936" s="76"/>
      <c r="BG936" s="76" t="str">
        <f t="shared" si="193"/>
        <v/>
      </c>
      <c r="BH936" s="77" t="str">
        <f t="shared" si="194"/>
        <v/>
      </c>
    </row>
    <row r="937" spans="2:60" ht="15.5" x14ac:dyDescent="0.35">
      <c r="B937" s="46"/>
      <c r="C937" s="91"/>
      <c r="D937" s="85"/>
      <c r="E937" s="85"/>
      <c r="F937" s="85"/>
      <c r="G937" s="91"/>
      <c r="H937" s="91"/>
      <c r="I937" s="91"/>
      <c r="J937" s="96"/>
      <c r="K937" s="92"/>
      <c r="M937" s="50"/>
      <c r="N937" s="51"/>
      <c r="O937" s="51"/>
      <c r="P937" s="51"/>
      <c r="Q937" s="51"/>
      <c r="R937" s="51" t="str">
        <f t="shared" si="182"/>
        <v/>
      </c>
      <c r="S937" s="52" t="str">
        <f t="shared" si="183"/>
        <v/>
      </c>
      <c r="U937" s="50"/>
      <c r="V937" s="51"/>
      <c r="W937" s="51"/>
      <c r="X937" s="51"/>
      <c r="Y937" s="51"/>
      <c r="Z937" s="51" t="str">
        <f t="shared" si="184"/>
        <v/>
      </c>
      <c r="AA937" s="52" t="str">
        <f t="shared" si="185"/>
        <v/>
      </c>
      <c r="AC937" s="56"/>
      <c r="AD937" s="57"/>
      <c r="AE937" s="57"/>
      <c r="AF937" s="57"/>
      <c r="AG937" s="57"/>
      <c r="AH937" s="57" t="str">
        <f t="shared" si="186"/>
        <v/>
      </c>
      <c r="AI937" s="58" t="str">
        <f t="shared" si="187"/>
        <v/>
      </c>
      <c r="AK937" s="50"/>
      <c r="AL937" s="51"/>
      <c r="AM937" s="51"/>
      <c r="AN937" s="51"/>
      <c r="AO937" s="51"/>
      <c r="AP937" s="51" t="str">
        <f t="shared" si="188"/>
        <v/>
      </c>
      <c r="AQ937" s="60" t="str">
        <f t="shared" si="189"/>
        <v/>
      </c>
      <c r="AR937" s="52" t="str">
        <f t="shared" si="190"/>
        <v/>
      </c>
      <c r="AT937" s="50"/>
      <c r="AU937" s="51"/>
      <c r="AV937" s="51"/>
      <c r="AW937" s="51"/>
      <c r="AX937" s="51"/>
      <c r="AY937" s="51" t="str">
        <f t="shared" si="191"/>
        <v/>
      </c>
      <c r="AZ937" s="52" t="str">
        <f t="shared" si="192"/>
        <v/>
      </c>
      <c r="BB937" s="64"/>
      <c r="BC937" s="65"/>
      <c r="BD937" s="65"/>
      <c r="BE937" s="65"/>
      <c r="BF937" s="65"/>
      <c r="BG937" s="65" t="str">
        <f t="shared" si="193"/>
        <v/>
      </c>
      <c r="BH937" s="66" t="str">
        <f t="shared" si="194"/>
        <v/>
      </c>
    </row>
    <row r="938" spans="2:60" ht="15.5" x14ac:dyDescent="0.35">
      <c r="B938" s="67"/>
      <c r="C938" s="89"/>
      <c r="D938" s="84"/>
      <c r="E938" s="84"/>
      <c r="F938" s="84"/>
      <c r="G938" s="89"/>
      <c r="H938" s="89"/>
      <c r="I938" s="89"/>
      <c r="J938" s="95"/>
      <c r="K938" s="90"/>
      <c r="M938" s="68"/>
      <c r="N938" s="69"/>
      <c r="O938" s="69"/>
      <c r="P938" s="69"/>
      <c r="Q938" s="69"/>
      <c r="R938" s="69" t="str">
        <f t="shared" si="182"/>
        <v/>
      </c>
      <c r="S938" s="70" t="str">
        <f t="shared" si="183"/>
        <v/>
      </c>
      <c r="U938" s="68"/>
      <c r="V938" s="69"/>
      <c r="W938" s="69"/>
      <c r="X938" s="69"/>
      <c r="Y938" s="69"/>
      <c r="Z938" s="69" t="str">
        <f t="shared" si="184"/>
        <v/>
      </c>
      <c r="AA938" s="70" t="str">
        <f t="shared" si="185"/>
        <v/>
      </c>
      <c r="AC938" s="71"/>
      <c r="AD938" s="72"/>
      <c r="AE938" s="72"/>
      <c r="AF938" s="72"/>
      <c r="AG938" s="72"/>
      <c r="AH938" s="72" t="str">
        <f t="shared" si="186"/>
        <v/>
      </c>
      <c r="AI938" s="73" t="str">
        <f t="shared" si="187"/>
        <v/>
      </c>
      <c r="AK938" s="68"/>
      <c r="AL938" s="69"/>
      <c r="AM938" s="69"/>
      <c r="AN938" s="69"/>
      <c r="AO938" s="69"/>
      <c r="AP938" s="69" t="str">
        <f t="shared" si="188"/>
        <v/>
      </c>
      <c r="AQ938" s="74" t="str">
        <f t="shared" si="189"/>
        <v/>
      </c>
      <c r="AR938" s="70" t="str">
        <f t="shared" si="190"/>
        <v/>
      </c>
      <c r="AT938" s="68"/>
      <c r="AU938" s="69"/>
      <c r="AV938" s="69"/>
      <c r="AW938" s="69"/>
      <c r="AX938" s="69"/>
      <c r="AY938" s="69" t="str">
        <f t="shared" si="191"/>
        <v/>
      </c>
      <c r="AZ938" s="70" t="str">
        <f t="shared" si="192"/>
        <v/>
      </c>
      <c r="BB938" s="75"/>
      <c r="BC938" s="76"/>
      <c r="BD938" s="76"/>
      <c r="BE938" s="76"/>
      <c r="BF938" s="76"/>
      <c r="BG938" s="76" t="str">
        <f t="shared" si="193"/>
        <v/>
      </c>
      <c r="BH938" s="77" t="str">
        <f t="shared" si="194"/>
        <v/>
      </c>
    </row>
    <row r="939" spans="2:60" ht="15.5" x14ac:dyDescent="0.35">
      <c r="B939" s="46"/>
      <c r="C939" s="91"/>
      <c r="D939" s="85"/>
      <c r="E939" s="85"/>
      <c r="F939" s="85"/>
      <c r="G939" s="91"/>
      <c r="H939" s="91"/>
      <c r="I939" s="91"/>
      <c r="J939" s="96"/>
      <c r="K939" s="92"/>
      <c r="M939" s="50"/>
      <c r="N939" s="51"/>
      <c r="O939" s="51"/>
      <c r="P939" s="51"/>
      <c r="Q939" s="51"/>
      <c r="R939" s="51" t="str">
        <f t="shared" si="182"/>
        <v/>
      </c>
      <c r="S939" s="52" t="str">
        <f t="shared" si="183"/>
        <v/>
      </c>
      <c r="U939" s="50"/>
      <c r="V939" s="51"/>
      <c r="W939" s="51"/>
      <c r="X939" s="51"/>
      <c r="Y939" s="51"/>
      <c r="Z939" s="51" t="str">
        <f t="shared" si="184"/>
        <v/>
      </c>
      <c r="AA939" s="52" t="str">
        <f t="shared" si="185"/>
        <v/>
      </c>
      <c r="AC939" s="56"/>
      <c r="AD939" s="57"/>
      <c r="AE939" s="57"/>
      <c r="AF939" s="57"/>
      <c r="AG939" s="57"/>
      <c r="AH939" s="57" t="str">
        <f t="shared" si="186"/>
        <v/>
      </c>
      <c r="AI939" s="58" t="str">
        <f t="shared" si="187"/>
        <v/>
      </c>
      <c r="AK939" s="50"/>
      <c r="AL939" s="51"/>
      <c r="AM939" s="51"/>
      <c r="AN939" s="51"/>
      <c r="AO939" s="51"/>
      <c r="AP939" s="51" t="str">
        <f t="shared" si="188"/>
        <v/>
      </c>
      <c r="AQ939" s="60" t="str">
        <f t="shared" si="189"/>
        <v/>
      </c>
      <c r="AR939" s="52" t="str">
        <f t="shared" si="190"/>
        <v/>
      </c>
      <c r="AT939" s="50"/>
      <c r="AU939" s="51"/>
      <c r="AV939" s="51"/>
      <c r="AW939" s="51"/>
      <c r="AX939" s="51"/>
      <c r="AY939" s="51" t="str">
        <f t="shared" si="191"/>
        <v/>
      </c>
      <c r="AZ939" s="52" t="str">
        <f t="shared" si="192"/>
        <v/>
      </c>
      <c r="BB939" s="64"/>
      <c r="BC939" s="65"/>
      <c r="BD939" s="65"/>
      <c r="BE939" s="65"/>
      <c r="BF939" s="65"/>
      <c r="BG939" s="65" t="str">
        <f t="shared" si="193"/>
        <v/>
      </c>
      <c r="BH939" s="66" t="str">
        <f t="shared" si="194"/>
        <v/>
      </c>
    </row>
    <row r="940" spans="2:60" ht="15.5" x14ac:dyDescent="0.35">
      <c r="B940" s="67"/>
      <c r="C940" s="89"/>
      <c r="D940" s="84"/>
      <c r="E940" s="84"/>
      <c r="F940" s="84"/>
      <c r="G940" s="89"/>
      <c r="H940" s="89"/>
      <c r="I940" s="89"/>
      <c r="J940" s="95"/>
      <c r="K940" s="90"/>
      <c r="M940" s="68"/>
      <c r="N940" s="69"/>
      <c r="O940" s="69"/>
      <c r="P940" s="69"/>
      <c r="Q940" s="69"/>
      <c r="R940" s="69" t="str">
        <f t="shared" si="182"/>
        <v/>
      </c>
      <c r="S940" s="70" t="str">
        <f t="shared" si="183"/>
        <v/>
      </c>
      <c r="U940" s="68"/>
      <c r="V940" s="69"/>
      <c r="W940" s="69"/>
      <c r="X940" s="69"/>
      <c r="Y940" s="69"/>
      <c r="Z940" s="69" t="str">
        <f t="shared" si="184"/>
        <v/>
      </c>
      <c r="AA940" s="70" t="str">
        <f t="shared" si="185"/>
        <v/>
      </c>
      <c r="AC940" s="71"/>
      <c r="AD940" s="72"/>
      <c r="AE940" s="72"/>
      <c r="AF940" s="72"/>
      <c r="AG940" s="72"/>
      <c r="AH940" s="72" t="str">
        <f t="shared" si="186"/>
        <v/>
      </c>
      <c r="AI940" s="73" t="str">
        <f t="shared" si="187"/>
        <v/>
      </c>
      <c r="AK940" s="68"/>
      <c r="AL940" s="69"/>
      <c r="AM940" s="69"/>
      <c r="AN940" s="69"/>
      <c r="AO940" s="69"/>
      <c r="AP940" s="69" t="str">
        <f t="shared" si="188"/>
        <v/>
      </c>
      <c r="AQ940" s="74" t="str">
        <f t="shared" si="189"/>
        <v/>
      </c>
      <c r="AR940" s="70" t="str">
        <f t="shared" si="190"/>
        <v/>
      </c>
      <c r="AT940" s="68"/>
      <c r="AU940" s="69"/>
      <c r="AV940" s="69"/>
      <c r="AW940" s="69"/>
      <c r="AX940" s="69"/>
      <c r="AY940" s="69" t="str">
        <f t="shared" si="191"/>
        <v/>
      </c>
      <c r="AZ940" s="70" t="str">
        <f t="shared" si="192"/>
        <v/>
      </c>
      <c r="BB940" s="75"/>
      <c r="BC940" s="76"/>
      <c r="BD940" s="76"/>
      <c r="BE940" s="76"/>
      <c r="BF940" s="76"/>
      <c r="BG940" s="76" t="str">
        <f t="shared" si="193"/>
        <v/>
      </c>
      <c r="BH940" s="77" t="str">
        <f t="shared" si="194"/>
        <v/>
      </c>
    </row>
    <row r="941" spans="2:60" ht="15.5" x14ac:dyDescent="0.35">
      <c r="B941" s="46"/>
      <c r="C941" s="91"/>
      <c r="D941" s="85"/>
      <c r="E941" s="85"/>
      <c r="F941" s="85"/>
      <c r="G941" s="91"/>
      <c r="H941" s="91"/>
      <c r="I941" s="91"/>
      <c r="J941" s="96"/>
      <c r="K941" s="92"/>
      <c r="M941" s="50"/>
      <c r="N941" s="51"/>
      <c r="O941" s="51"/>
      <c r="P941" s="51"/>
      <c r="Q941" s="51"/>
      <c r="R941" s="51" t="str">
        <f t="shared" si="182"/>
        <v/>
      </c>
      <c r="S941" s="52" t="str">
        <f t="shared" si="183"/>
        <v/>
      </c>
      <c r="U941" s="50"/>
      <c r="V941" s="51"/>
      <c r="W941" s="51"/>
      <c r="X941" s="51"/>
      <c r="Y941" s="51"/>
      <c r="Z941" s="51" t="str">
        <f t="shared" si="184"/>
        <v/>
      </c>
      <c r="AA941" s="52" t="str">
        <f t="shared" si="185"/>
        <v/>
      </c>
      <c r="AC941" s="56"/>
      <c r="AD941" s="57"/>
      <c r="AE941" s="57"/>
      <c r="AF941" s="57"/>
      <c r="AG941" s="57"/>
      <c r="AH941" s="57" t="str">
        <f t="shared" si="186"/>
        <v/>
      </c>
      <c r="AI941" s="58" t="str">
        <f t="shared" si="187"/>
        <v/>
      </c>
      <c r="AK941" s="50"/>
      <c r="AL941" s="51"/>
      <c r="AM941" s="51"/>
      <c r="AN941" s="51"/>
      <c r="AO941" s="51"/>
      <c r="AP941" s="51" t="str">
        <f t="shared" si="188"/>
        <v/>
      </c>
      <c r="AQ941" s="60" t="str">
        <f t="shared" si="189"/>
        <v/>
      </c>
      <c r="AR941" s="52" t="str">
        <f t="shared" si="190"/>
        <v/>
      </c>
      <c r="AT941" s="50"/>
      <c r="AU941" s="51"/>
      <c r="AV941" s="51"/>
      <c r="AW941" s="51"/>
      <c r="AX941" s="51"/>
      <c r="AY941" s="51" t="str">
        <f t="shared" si="191"/>
        <v/>
      </c>
      <c r="AZ941" s="52" t="str">
        <f t="shared" si="192"/>
        <v/>
      </c>
      <c r="BB941" s="64"/>
      <c r="BC941" s="65"/>
      <c r="BD941" s="65"/>
      <c r="BE941" s="65"/>
      <c r="BF941" s="65"/>
      <c r="BG941" s="65" t="str">
        <f t="shared" si="193"/>
        <v/>
      </c>
      <c r="BH941" s="66" t="str">
        <f t="shared" si="194"/>
        <v/>
      </c>
    </row>
  </sheetData>
  <mergeCells count="7">
    <mergeCell ref="J5:K5"/>
    <mergeCell ref="AT4:AZ4"/>
    <mergeCell ref="BB4:BH4"/>
    <mergeCell ref="M4:S4"/>
    <mergeCell ref="U4:AA4"/>
    <mergeCell ref="AC4:AI4"/>
    <mergeCell ref="AK4:AR4"/>
  </mergeCells>
  <dataValidations count="3">
    <dataValidation type="custom" errorStyle="information" allowBlank="1" showInputMessage="1" showErrorMessage="1" errorTitle="Economatica Excel Add-In" error="This cell contains data provided by Economatica. By changing it's value it will become inconsistent with the rest._x000a_Your change will be overwritten on the next update." sqref="AX7:AX196" xr:uid="{00000000-0002-0000-0000-000000000000}">
      <formula1>FALSE</formula1>
    </dataValidation>
    <dataValidation type="custom" errorStyle="information" allowBlank="1" showInputMessage="1" showErrorMessage="1" errorTitle="Economatica Excel Add-In" error="This cell contains data provided by Economatica. By changing it's value it will become inconsistent with the rest._x000a_Your change will be overwritten on the next update." sqref="AT7:AW196 AC7:AG196 M7:Q196 U7:Y196 AK7:AO196 C7:K196" xr:uid="{00000000-0002-0000-0000-000001000000}">
      <formula1>"FALSE"</formula1>
    </dataValidation>
    <dataValidation type="list" allowBlank="1" showInputMessage="1" showErrorMessage="1" sqref="J5:K5" xr:uid="{F2A05C63-2501-49C4-9738-CED6E09B0324}">
      <formula1>"Units,Thousands,Millions,Billions"</formula1>
    </dataValidation>
  </dataValidations>
  <pageMargins left="0.511811024" right="0.511811024" top="0.78740157499999996" bottom="0.78740157499999996" header="0.31496062000000002" footer="0.31496062000000002"/>
  <pageSetup paperSize="9" orientation="portrait" horizontalDpi="4294967295" verticalDpi="4294967295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2</vt:i4>
      </vt:variant>
      <vt:variant>
        <vt:lpstr>Intervalos Nomeados</vt:lpstr>
      </vt:variant>
      <vt:variant>
        <vt:i4>1</vt:i4>
      </vt:variant>
    </vt:vector>
  </HeadingPairs>
  <TitlesOfParts>
    <vt:vector size="3" baseType="lpstr">
      <vt:lpstr>Múltiplos Por Setor</vt:lpstr>
      <vt:lpstr>Múltiplos</vt:lpstr>
      <vt:lpstr>'Múltiplos Por Setor'!Area_de_impressao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Claudia</dc:creator>
  <cp:lastModifiedBy>Milton Santiago</cp:lastModifiedBy>
  <cp:lastPrinted>2026-05-05T18:37:00Z</cp:lastPrinted>
  <dcterms:created xsi:type="dcterms:W3CDTF">2018-09-20T20:49:08Z</dcterms:created>
  <dcterms:modified xsi:type="dcterms:W3CDTF">2026-05-05T21:45:33Z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EcoUpdateId">
    <vt:lpwstr>1462483048</vt:lpwstr>
  </property>
  <property fmtid="{D5CDD505-2E9C-101B-9397-08002B2CF9AE}" pid="3" name="EcoUpdateMessage">
    <vt:lpwstr>2026/05/05-21:17:28</vt:lpwstr>
  </property>
  <property fmtid="{D5CDD505-2E9C-101B-9397-08002B2CF9AE}" pid="4" name="EcoUpdateStatus">
    <vt:lpwstr>2026-05-04=BRA:St,TP;ARG:Fd;MEX:TP;CHL:Fd;COL:St,ME;PER:St,ME,Fd;SAU:St|2026-05-05=BRA:ME,Fd;USA:St,ME;ARG:St,ME,TP;MEX:St,ME,Fd;CHL:St,ME|2022-10-17=USA:TP|2021-11-17=CHL:TP|2014-02-26=VEN:St|2002-11-08=JPN:St|2026-05-01=GBR:St,ME|2016-08-18=NNN:St|2026-04-07=COL:Fd|2026-04-15=PER:TP|2007-01-31=ESP:St|2003-01-29=CHN:St|2003-01-28=TWN:St|2003-01-30=HKG:St;KOR:St|2023-01-19=OTH:St|2025-06-24=PAN:St|2024-06-24=SAU:ME</vt:lpwstr>
  </property>
</Properties>
</file>