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G:\Meu Drive\Add-In\Clientes\Milton\Projeto Layout Planilhas\2 - Fundos - 02-13\"/>
    </mc:Choice>
  </mc:AlternateContent>
  <xr:revisionPtr revIDLastSave="0" documentId="13_ncr:1_{07D24D02-0682-49B9-B9BE-90A8E1B019ED}" xr6:coauthVersionLast="47" xr6:coauthVersionMax="47" xr10:uidLastSave="{00000000-0000-0000-0000-000000000000}"/>
  <bookViews>
    <workbookView xWindow="57480" yWindow="-120" windowWidth="29040" windowHeight="15840" tabRatio="698" xr2:uid="{00000000-000D-0000-FFFF-FFFF00000000}"/>
  </bookViews>
  <sheets>
    <sheet name="Ranking Fund Guide" sheetId="4" r:id="rId1"/>
  </sheets>
  <definedNames>
    <definedName name="_ECO_RANGE_ID02b5821f54df4fc9a62c4d1bd090f2b3" localSheetId="0" hidden="1">'Ranking Fund Guide'!$I$8:$I$67</definedName>
    <definedName name="_ECO_RANGE_ID04c42e33d28e414abc103b84a3ee8deb" localSheetId="0" hidden="1">'Ranking Fund Guide'!$BF$8:$BF$66</definedName>
    <definedName name="_ECO_RANGE_ID04d74ba7778b4922a15fe2a4d3649bf8" localSheetId="0" hidden="1">'Ranking Fund Guide'!$AB$8:$AB$67</definedName>
    <definedName name="_ECO_RANGE_ID0740d53b4bba4ed7a0017ba1b89d9b16" localSheetId="0" hidden="1">'Ranking Fund Guide'!$BK$8:$BK$67</definedName>
    <definedName name="_ECO_RANGE_ID09071b18028e4b03b1e842a2811690de" localSheetId="0" hidden="1">'Ranking Fund Guide'!$BP$8:$BP$67</definedName>
    <definedName name="_ECO_RANGE_ID091e390ec8c64ac6bb890549c3b1dc74" localSheetId="0" hidden="1">'Ranking Fund Guide'!$Z$8:$Z$67</definedName>
    <definedName name="_ECO_RANGE_ID0d3befac8b534de5944d65c72f18298d" localSheetId="0" hidden="1">'Ranking Fund Guide'!$AD$8:$AD$67</definedName>
    <definedName name="_ECO_RANGE_ID0ed4194564744300bea9718c8d56e45d" localSheetId="0" hidden="1">'Ranking Fund Guide'!$N$8:$N$66</definedName>
    <definedName name="_ECO_RANGE_ID17521e2b3c2947b28e3709b4e18ea849" localSheetId="0" hidden="1">'Ranking Fund Guide'!$P$8:$P$66</definedName>
    <definedName name="_ECO_RANGE_ID1e6888e8ff5e46bcbb21eeadd90db1e7" localSheetId="0" hidden="1">'Ranking Fund Guide'!$F$8:$F$67</definedName>
    <definedName name="_ECO_RANGE_ID2148bb69e77a421bb649deae2a01fa37" localSheetId="0" hidden="1">'Ranking Fund Guide'!$AH$8:$AH$67</definedName>
    <definedName name="_ECO_RANGE_ID25679da4b258437bb1fdc2a4356d6738" localSheetId="0" hidden="1">'Ranking Fund Guide'!$O$8:$O$66</definedName>
    <definedName name="_ECO_RANGE_ID2974593a0e534560b334535252199095" localSheetId="0" hidden="1">'Ranking Fund Guide'!$BO$8:$BO$67</definedName>
    <definedName name="_ECO_RANGE_ID3c01447f5f194bc1a51cd2957e51115f" localSheetId="0" hidden="1">'Ranking Fund Guide'!$AZ$8:$AZ$67</definedName>
    <definedName name="_ECO_RANGE_ID3cf9e58f3b5a47ff88e66c1409231646" localSheetId="0" hidden="1">'Ranking Fund Guide'!$BM$8:$BM$67</definedName>
    <definedName name="_ECO_RANGE_ID3ea2894ca19349cbabccb4df80f53ef1" localSheetId="0" hidden="1">'Ranking Fund Guide'!$AN$8:$AN$66</definedName>
    <definedName name="_ECO_RANGE_ID42de6fad99464bc4839e5414f926b1f5" localSheetId="0" hidden="1">'Ranking Fund Guide'!$AT$8:$AT$66</definedName>
    <definedName name="_ECO_RANGE_ID44cf6842acb048f5a678f443bc2d4e52" localSheetId="0" hidden="1">'Ranking Fund Guide'!$Y$8:$Y$67</definedName>
    <definedName name="_ECO_RANGE_ID4b215840f879453db054d768dd9f15af" localSheetId="0" hidden="1">'Ranking Fund Guide'!$R$8:$R$66</definedName>
    <definedName name="_ECO_RANGE_ID4c247bf715874396a0f54141e737e475" localSheetId="0" hidden="1">'Ranking Fund Guide'!$AS$8:$AS$66</definedName>
    <definedName name="_ECO_RANGE_ID4e4e43b8155044d784ba4e2cf01efdbd" localSheetId="0" hidden="1">'Ranking Fund Guide'!$AE$8:$AE$67</definedName>
    <definedName name="_ECO_RANGE_ID563219e49e0d48de974b0886389e3a45" localSheetId="0" hidden="1">'Ranking Fund Guide'!$BQ$8:$BQ$67</definedName>
    <definedName name="_ECO_RANGE_ID59a452f967174d879790142f60640c60" localSheetId="0" hidden="1">'Ranking Fund Guide'!$BE$8:$BE$66</definedName>
    <definedName name="_ECO_RANGE_ID5a0a624b0e21434ea2561292c2d3de5b" localSheetId="0" hidden="1">'Ranking Fund Guide'!$L$8:$L$66</definedName>
    <definedName name="_ECO_RANGE_ID5c061773af1d4b88943457a95d3d6055" localSheetId="0" hidden="1">'Ranking Fund Guide'!$AC$8:$AC$67</definedName>
    <definedName name="_ECO_RANGE_ID64edc1b6caee44d2b95331c185335c3a" localSheetId="0" hidden="1">'Ranking Fund Guide'!$AJ$8:$AJ$66</definedName>
    <definedName name="_ECO_RANGE_ID722f35dcf1634ed9809043c462f1f02c" localSheetId="0" hidden="1">'Ranking Fund Guide'!$AM$8:$AM$66</definedName>
    <definedName name="_ECO_RANGE_ID7af3cfe75ccb46ceabd23d22806a964e" localSheetId="0" hidden="1">'Ranking Fund Guide'!$AR$8:$AR$66</definedName>
    <definedName name="_ECO_RANGE_ID7d1a98ec37704283b7bc98290ceca5de" localSheetId="0" hidden="1">'Ranking Fund Guide'!$BC$8:$BC$67</definedName>
    <definedName name="_ECO_RANGE_ID8a751ff6a17640c89f8ca195b671ef1d" localSheetId="0" hidden="1">'Ranking Fund Guide'!$BI$8:$BI$66</definedName>
    <definedName name="_ECO_RANGE_ID8c7f609e8e2045f0beeec83fc19db954" localSheetId="0" hidden="1">'Ranking Fund Guide'!$BL$8:$BL$67</definedName>
    <definedName name="_ECO_RANGE_ID95b89d211b714ab29b78d6a0187c380c" localSheetId="0" hidden="1">'Ranking Fund Guide'!$H$8:$H$67</definedName>
    <definedName name="_ECO_RANGE_ID997518025e5244b7a5f6958b3bae9d6a" localSheetId="0" hidden="1">'Ranking Fund Guide'!$BH$8:$BH$66</definedName>
    <definedName name="_ECO_RANGE_ID9f543d603ff545ccb4b993e8ee5e21b9" localSheetId="0" hidden="1">'Ranking Fund Guide'!$G$8:$G$67</definedName>
    <definedName name="_ECO_RANGE_IDa0f4df53ef614b71a47f6af0789dae27" localSheetId="0" hidden="1">'Ranking Fund Guide'!$J$8:$J$67</definedName>
    <definedName name="_ECO_RANGE_IDa63c3ebe4df5457aae1cc53acb4b9ed7" localSheetId="0" hidden="1">'Ranking Fund Guide'!$AF$8:$AF$67</definedName>
    <definedName name="_ECO_RANGE_IDa6f3f53d5ef846e3ae12ee879eb6ad6e" localSheetId="0" hidden="1">'Ranking Fund Guide'!$AP$8:$AP$66</definedName>
    <definedName name="_ECO_RANGE_IDac5e04d3b5254c6bb0da42ffa5058dec" localSheetId="0" hidden="1">'Ranking Fund Guide'!$S$8:$S$66</definedName>
    <definedName name="_ECO_RANGE_IDac63ed373dc14185a14daaffcb27ced5" localSheetId="0" hidden="1">'Ranking Fund Guide'!$BB$8:$BB$67</definedName>
    <definedName name="_ECO_RANGE_IDb37d4913f09947118d533466d33fbaf7" localSheetId="0" hidden="1">'Ranking Fund Guide'!$AG$8:$AG$67</definedName>
    <definedName name="_ECO_RANGE_IDc14cadb3c8b54bd6a204f773646be39d" localSheetId="0" hidden="1">'Ranking Fund Guide'!$AI$8:$AI$66</definedName>
    <definedName name="_ECO_RANGE_IDc4cfa14dab0d4ef5b693411748948970" localSheetId="0" hidden="1">'Ranking Fund Guide'!$AQ$8:$AQ$66</definedName>
    <definedName name="_ECO_RANGE_IDc5a8dde3be374534af7d230451712a58" localSheetId="0" hidden="1">'Ranking Fund Guide'!$K$8:$K$66</definedName>
    <definedName name="_ECO_RANGE_IDc60891bfe59b47d2b103461169423c48" localSheetId="0" hidden="1">'Ranking Fund Guide'!$BA$8:$BA$67</definedName>
    <definedName name="_ECO_RANGE_IDc7e78d9b2ecf44529acd39ab0625b3a6" localSheetId="0" hidden="1">'Ranking Fund Guide'!$AA$8:$AA$67</definedName>
    <definedName name="_ECO_RANGE_IDd406abe519eb425ca415d6650a51888b" localSheetId="0" hidden="1">'Ranking Fund Guide'!$AK$8:$AK$66</definedName>
    <definedName name="_ECO_RANGE_IDd93bdb79bdca4099a1df3355d34ea37e" localSheetId="0" hidden="1">'Ranking Fund Guide'!$BD$8:$BD$67</definedName>
    <definedName name="_ECO_RANGE_IDdcd73c9385154fdaace43966fddfa4c5" localSheetId="0" hidden="1">'Ranking Fund Guide'!$M$8:$M$66</definedName>
    <definedName name="_ECO_RANGE_IDe162ef6f9a1944a2a4f2ac163c1b2e01" localSheetId="0" hidden="1">'Ranking Fund Guide'!$BG$8:$BG$66</definedName>
    <definedName name="_ECO_RANGE_IDf0d9a162295f40c1874d299c8868a367" localSheetId="0" hidden="1">'Ranking Fund Guide'!$AO$8:$AO$66</definedName>
    <definedName name="Lista">OFFSET('Ranking Fund Guide'!$F$9,0,0,COUNTA('Ranking Fund Guide'!$F:$F)-2)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4" l="1"/>
  <c r="B9" i="4" s="1"/>
  <c r="AY23" i="4"/>
  <c r="AU9" i="4"/>
  <c r="T9" i="4"/>
  <c r="F2" i="4" a="1"/>
  <c r="F7" i="4"/>
  <c r="F2" i="4" l="1"/>
  <c r="B8" i="4"/>
  <c r="AF7" i="4"/>
  <c r="AD7" i="4"/>
  <c r="AB7" i="4"/>
  <c r="AH7" i="4" a="1"/>
  <c r="Z7" i="4" a="1"/>
  <c r="AH7" i="4" l="1"/>
  <c r="Z7" i="4"/>
  <c r="BN8" i="4"/>
  <c r="G7" i="4"/>
  <c r="J7" i="4"/>
  <c r="BK7" i="4"/>
  <c r="H7" i="4"/>
  <c r="I7" i="4"/>
  <c r="AU10" i="4" l="1"/>
  <c r="AV10" i="4"/>
  <c r="AW10" i="4"/>
  <c r="AX10" i="4"/>
  <c r="AY10" i="4"/>
  <c r="AU11" i="4"/>
  <c r="AV11" i="4"/>
  <c r="AW11" i="4"/>
  <c r="AX11" i="4"/>
  <c r="AY11" i="4"/>
  <c r="AU12" i="4"/>
  <c r="AV12" i="4"/>
  <c r="AW12" i="4"/>
  <c r="AX12" i="4"/>
  <c r="AY12" i="4"/>
  <c r="AU13" i="4"/>
  <c r="AV13" i="4"/>
  <c r="AW13" i="4"/>
  <c r="AX13" i="4"/>
  <c r="AY13" i="4"/>
  <c r="AU14" i="4"/>
  <c r="AV14" i="4"/>
  <c r="AW14" i="4"/>
  <c r="AX14" i="4"/>
  <c r="AY14" i="4"/>
  <c r="AU15" i="4"/>
  <c r="AV15" i="4"/>
  <c r="AW15" i="4"/>
  <c r="AX15" i="4"/>
  <c r="AY15" i="4"/>
  <c r="AU16" i="4"/>
  <c r="AV16" i="4"/>
  <c r="AW16" i="4"/>
  <c r="AX16" i="4"/>
  <c r="AY16" i="4"/>
  <c r="AU17" i="4"/>
  <c r="AV17" i="4"/>
  <c r="AW17" i="4"/>
  <c r="AX17" i="4"/>
  <c r="AY17" i="4"/>
  <c r="AU18" i="4"/>
  <c r="AV18" i="4"/>
  <c r="AW18" i="4"/>
  <c r="AX18" i="4"/>
  <c r="AY18" i="4"/>
  <c r="AU19" i="4"/>
  <c r="AV19" i="4"/>
  <c r="AW19" i="4"/>
  <c r="AX19" i="4"/>
  <c r="AY19" i="4"/>
  <c r="AU20" i="4"/>
  <c r="AV20" i="4"/>
  <c r="AW20" i="4"/>
  <c r="AX20" i="4"/>
  <c r="AY20" i="4"/>
  <c r="AU21" i="4"/>
  <c r="AV21" i="4"/>
  <c r="AW21" i="4"/>
  <c r="AX21" i="4"/>
  <c r="AY21" i="4"/>
  <c r="AU22" i="4"/>
  <c r="AV22" i="4"/>
  <c r="AW22" i="4"/>
  <c r="AX22" i="4"/>
  <c r="AY22" i="4"/>
  <c r="AU23" i="4"/>
  <c r="AV23" i="4"/>
  <c r="AW23" i="4"/>
  <c r="AX23" i="4"/>
  <c r="AU24" i="4"/>
  <c r="AV24" i="4"/>
  <c r="AW24" i="4"/>
  <c r="AX24" i="4"/>
  <c r="AY24" i="4"/>
  <c r="AU25" i="4"/>
  <c r="AV25" i="4"/>
  <c r="AW25" i="4"/>
  <c r="AX25" i="4"/>
  <c r="AY25" i="4"/>
  <c r="AU26" i="4"/>
  <c r="AV26" i="4"/>
  <c r="AW26" i="4"/>
  <c r="AX26" i="4"/>
  <c r="AY26" i="4"/>
  <c r="AU27" i="4"/>
  <c r="AV27" i="4"/>
  <c r="AW27" i="4"/>
  <c r="AX27" i="4"/>
  <c r="AY27" i="4"/>
  <c r="AU28" i="4"/>
  <c r="AV28" i="4"/>
  <c r="AW28" i="4"/>
  <c r="AX28" i="4"/>
  <c r="AY28" i="4"/>
  <c r="AU29" i="4"/>
  <c r="AV29" i="4"/>
  <c r="AW29" i="4"/>
  <c r="AX29" i="4"/>
  <c r="AY29" i="4"/>
  <c r="AU30" i="4"/>
  <c r="AV30" i="4"/>
  <c r="AW30" i="4"/>
  <c r="AX30" i="4"/>
  <c r="AY30" i="4"/>
  <c r="AU31" i="4"/>
  <c r="AV31" i="4"/>
  <c r="AW31" i="4"/>
  <c r="AX31" i="4"/>
  <c r="AY31" i="4"/>
  <c r="AU32" i="4"/>
  <c r="AV32" i="4"/>
  <c r="AW32" i="4"/>
  <c r="AX32" i="4"/>
  <c r="AY32" i="4"/>
  <c r="AU33" i="4"/>
  <c r="AV33" i="4"/>
  <c r="AW33" i="4"/>
  <c r="AX33" i="4"/>
  <c r="AY33" i="4"/>
  <c r="AU34" i="4"/>
  <c r="AV34" i="4"/>
  <c r="AW34" i="4"/>
  <c r="AX34" i="4"/>
  <c r="AY34" i="4"/>
  <c r="AU35" i="4"/>
  <c r="AV35" i="4"/>
  <c r="AW35" i="4"/>
  <c r="AX35" i="4"/>
  <c r="AY35" i="4"/>
  <c r="AU36" i="4"/>
  <c r="AV36" i="4"/>
  <c r="AW36" i="4"/>
  <c r="AX36" i="4"/>
  <c r="AY36" i="4"/>
  <c r="AU37" i="4"/>
  <c r="AV37" i="4"/>
  <c r="AW37" i="4"/>
  <c r="AX37" i="4"/>
  <c r="AY37" i="4"/>
  <c r="AU38" i="4"/>
  <c r="AV38" i="4"/>
  <c r="AW38" i="4"/>
  <c r="AX38" i="4"/>
  <c r="AY38" i="4"/>
  <c r="AU39" i="4"/>
  <c r="AV39" i="4"/>
  <c r="AW39" i="4"/>
  <c r="AX39" i="4"/>
  <c r="AY39" i="4"/>
  <c r="AU40" i="4"/>
  <c r="AV40" i="4"/>
  <c r="AW40" i="4"/>
  <c r="AX40" i="4"/>
  <c r="AY40" i="4"/>
  <c r="AU41" i="4"/>
  <c r="AV41" i="4"/>
  <c r="AW41" i="4"/>
  <c r="AX41" i="4"/>
  <c r="AY41" i="4"/>
  <c r="AU42" i="4"/>
  <c r="AV42" i="4"/>
  <c r="AW42" i="4"/>
  <c r="AX42" i="4"/>
  <c r="AY42" i="4"/>
  <c r="AU43" i="4"/>
  <c r="AV43" i="4"/>
  <c r="AW43" i="4"/>
  <c r="AX43" i="4"/>
  <c r="AY43" i="4"/>
  <c r="AU44" i="4"/>
  <c r="AV44" i="4"/>
  <c r="AW44" i="4"/>
  <c r="AX44" i="4"/>
  <c r="AY44" i="4"/>
  <c r="AU45" i="4"/>
  <c r="AV45" i="4"/>
  <c r="AW45" i="4"/>
  <c r="AX45" i="4"/>
  <c r="AY45" i="4"/>
  <c r="AU46" i="4"/>
  <c r="AV46" i="4"/>
  <c r="AW46" i="4"/>
  <c r="AX46" i="4"/>
  <c r="AY46" i="4"/>
  <c r="AU47" i="4"/>
  <c r="AV47" i="4"/>
  <c r="AW47" i="4"/>
  <c r="AX47" i="4"/>
  <c r="AY47" i="4"/>
  <c r="AU48" i="4"/>
  <c r="AV48" i="4"/>
  <c r="AW48" i="4"/>
  <c r="AX48" i="4"/>
  <c r="AY48" i="4"/>
  <c r="AU49" i="4"/>
  <c r="AV49" i="4"/>
  <c r="AW49" i="4"/>
  <c r="AX49" i="4"/>
  <c r="AY49" i="4"/>
  <c r="AU50" i="4"/>
  <c r="AV50" i="4"/>
  <c r="AW50" i="4"/>
  <c r="AX50" i="4"/>
  <c r="AY50" i="4"/>
  <c r="AU51" i="4"/>
  <c r="AV51" i="4"/>
  <c r="AW51" i="4"/>
  <c r="AX51" i="4"/>
  <c r="AY51" i="4"/>
  <c r="AU52" i="4"/>
  <c r="AV52" i="4"/>
  <c r="AW52" i="4"/>
  <c r="AX52" i="4"/>
  <c r="AY52" i="4"/>
  <c r="AU53" i="4"/>
  <c r="AV53" i="4"/>
  <c r="AW53" i="4"/>
  <c r="AX53" i="4"/>
  <c r="AY53" i="4"/>
  <c r="AU54" i="4"/>
  <c r="AV54" i="4"/>
  <c r="AW54" i="4"/>
  <c r="AX54" i="4"/>
  <c r="AY54" i="4"/>
  <c r="AU55" i="4"/>
  <c r="AV55" i="4"/>
  <c r="AW55" i="4"/>
  <c r="AX55" i="4"/>
  <c r="AY55" i="4"/>
  <c r="AU56" i="4"/>
  <c r="AV56" i="4"/>
  <c r="AW56" i="4"/>
  <c r="AX56" i="4"/>
  <c r="AY56" i="4"/>
  <c r="AU57" i="4"/>
  <c r="AV57" i="4"/>
  <c r="AW57" i="4"/>
  <c r="AX57" i="4"/>
  <c r="AY57" i="4"/>
  <c r="AU58" i="4"/>
  <c r="AV58" i="4"/>
  <c r="AW58" i="4"/>
  <c r="AX58" i="4"/>
  <c r="AY58" i="4"/>
  <c r="AU59" i="4"/>
  <c r="AV59" i="4"/>
  <c r="AW59" i="4"/>
  <c r="AX59" i="4"/>
  <c r="AY59" i="4"/>
  <c r="AU60" i="4"/>
  <c r="AV60" i="4"/>
  <c r="AW60" i="4"/>
  <c r="AX60" i="4"/>
  <c r="AY60" i="4"/>
  <c r="AU61" i="4"/>
  <c r="AV61" i="4"/>
  <c r="AW61" i="4"/>
  <c r="AX61" i="4"/>
  <c r="AY61" i="4"/>
  <c r="AU62" i="4"/>
  <c r="AV62" i="4"/>
  <c r="AW62" i="4"/>
  <c r="AX62" i="4"/>
  <c r="AY62" i="4"/>
  <c r="AU63" i="4"/>
  <c r="AV63" i="4"/>
  <c r="AW63" i="4"/>
  <c r="AX63" i="4"/>
  <c r="AY63" i="4"/>
  <c r="AU64" i="4"/>
  <c r="AV64" i="4"/>
  <c r="AW64" i="4"/>
  <c r="AX64" i="4"/>
  <c r="AY64" i="4"/>
  <c r="AU65" i="4"/>
  <c r="AV65" i="4"/>
  <c r="AW65" i="4"/>
  <c r="AX65" i="4"/>
  <c r="AY65" i="4"/>
  <c r="AU66" i="4"/>
  <c r="AV66" i="4"/>
  <c r="AW66" i="4"/>
  <c r="AX66" i="4"/>
  <c r="AY66" i="4"/>
  <c r="AU67" i="4"/>
  <c r="AV67" i="4"/>
  <c r="AW67" i="4"/>
  <c r="AX67" i="4"/>
  <c r="AY67" i="4"/>
  <c r="AU68" i="4"/>
  <c r="AV68" i="4"/>
  <c r="AW68" i="4"/>
  <c r="AX68" i="4"/>
  <c r="AY68" i="4"/>
  <c r="AU69" i="4"/>
  <c r="AV69" i="4"/>
  <c r="AW69" i="4"/>
  <c r="AX69" i="4"/>
  <c r="AY69" i="4"/>
  <c r="AU70" i="4"/>
  <c r="AV70" i="4"/>
  <c r="AW70" i="4"/>
  <c r="AX70" i="4"/>
  <c r="AY70" i="4"/>
  <c r="AU71" i="4"/>
  <c r="AV71" i="4"/>
  <c r="AW71" i="4"/>
  <c r="AX71" i="4"/>
  <c r="AY71" i="4"/>
  <c r="AU72" i="4"/>
  <c r="AV72" i="4"/>
  <c r="AW72" i="4"/>
  <c r="AX72" i="4"/>
  <c r="AY72" i="4"/>
  <c r="AU73" i="4"/>
  <c r="AV73" i="4"/>
  <c r="AW73" i="4"/>
  <c r="AX73" i="4"/>
  <c r="AY73" i="4"/>
  <c r="AU74" i="4"/>
  <c r="AV74" i="4"/>
  <c r="AW74" i="4"/>
  <c r="AX74" i="4"/>
  <c r="AY74" i="4"/>
  <c r="AU75" i="4"/>
  <c r="AV75" i="4"/>
  <c r="AW75" i="4"/>
  <c r="AX75" i="4"/>
  <c r="AY75" i="4"/>
  <c r="AU76" i="4"/>
  <c r="AV76" i="4"/>
  <c r="AW76" i="4"/>
  <c r="AX76" i="4"/>
  <c r="AY76" i="4"/>
  <c r="AU77" i="4"/>
  <c r="AV77" i="4"/>
  <c r="AW77" i="4"/>
  <c r="AX77" i="4"/>
  <c r="AY77" i="4"/>
  <c r="AU78" i="4"/>
  <c r="AV78" i="4"/>
  <c r="AW78" i="4"/>
  <c r="AX78" i="4"/>
  <c r="AY78" i="4"/>
  <c r="AU79" i="4"/>
  <c r="AV79" i="4"/>
  <c r="AW79" i="4"/>
  <c r="AX79" i="4"/>
  <c r="AY79" i="4"/>
  <c r="AU80" i="4"/>
  <c r="AV80" i="4"/>
  <c r="AW80" i="4"/>
  <c r="AX80" i="4"/>
  <c r="AY80" i="4"/>
  <c r="AU81" i="4"/>
  <c r="AV81" i="4"/>
  <c r="AW81" i="4"/>
  <c r="AX81" i="4"/>
  <c r="AY81" i="4"/>
  <c r="AU82" i="4"/>
  <c r="AV82" i="4"/>
  <c r="AW82" i="4"/>
  <c r="AX82" i="4"/>
  <c r="AY82" i="4"/>
  <c r="AU83" i="4"/>
  <c r="AV83" i="4"/>
  <c r="AW83" i="4"/>
  <c r="AX83" i="4"/>
  <c r="AY83" i="4"/>
  <c r="AU84" i="4"/>
  <c r="AV84" i="4"/>
  <c r="AW84" i="4"/>
  <c r="AX84" i="4"/>
  <c r="AY84" i="4"/>
  <c r="AU85" i="4"/>
  <c r="AV85" i="4"/>
  <c r="AW85" i="4"/>
  <c r="AX85" i="4"/>
  <c r="AY85" i="4"/>
  <c r="AU86" i="4"/>
  <c r="AV86" i="4"/>
  <c r="AW86" i="4"/>
  <c r="AX86" i="4"/>
  <c r="AY86" i="4"/>
  <c r="AU87" i="4"/>
  <c r="AV87" i="4"/>
  <c r="AW87" i="4"/>
  <c r="AX87" i="4"/>
  <c r="AY87" i="4"/>
  <c r="AU88" i="4"/>
  <c r="AV88" i="4"/>
  <c r="AW88" i="4"/>
  <c r="AX88" i="4"/>
  <c r="AY88" i="4"/>
  <c r="AU89" i="4"/>
  <c r="AV89" i="4"/>
  <c r="AW89" i="4"/>
  <c r="AX89" i="4"/>
  <c r="AY89" i="4"/>
  <c r="AU90" i="4"/>
  <c r="AV90" i="4"/>
  <c r="AW90" i="4"/>
  <c r="AX90" i="4"/>
  <c r="AY90" i="4"/>
  <c r="AU91" i="4"/>
  <c r="AV91" i="4"/>
  <c r="AW91" i="4"/>
  <c r="AX91" i="4"/>
  <c r="AY91" i="4"/>
  <c r="AU92" i="4"/>
  <c r="AV92" i="4"/>
  <c r="AW92" i="4"/>
  <c r="AX92" i="4"/>
  <c r="AY92" i="4"/>
  <c r="AU93" i="4"/>
  <c r="AV93" i="4"/>
  <c r="AW93" i="4"/>
  <c r="AX93" i="4"/>
  <c r="AY93" i="4"/>
  <c r="AU94" i="4"/>
  <c r="AV94" i="4"/>
  <c r="AW94" i="4"/>
  <c r="AX94" i="4"/>
  <c r="AY94" i="4"/>
  <c r="AU95" i="4"/>
  <c r="AV95" i="4"/>
  <c r="AW95" i="4"/>
  <c r="AX95" i="4"/>
  <c r="AY95" i="4"/>
  <c r="AU96" i="4"/>
  <c r="AV96" i="4"/>
  <c r="AW96" i="4"/>
  <c r="AX96" i="4"/>
  <c r="AY96" i="4"/>
  <c r="AU97" i="4"/>
  <c r="AV97" i="4"/>
  <c r="AW97" i="4"/>
  <c r="AX97" i="4"/>
  <c r="AY97" i="4"/>
  <c r="AU98" i="4"/>
  <c r="AV98" i="4"/>
  <c r="AW98" i="4"/>
  <c r="AX98" i="4"/>
  <c r="AY98" i="4"/>
  <c r="AU99" i="4"/>
  <c r="AV99" i="4"/>
  <c r="AW99" i="4"/>
  <c r="AX99" i="4"/>
  <c r="AY99" i="4"/>
  <c r="AU100" i="4"/>
  <c r="AV100" i="4"/>
  <c r="AW100" i="4"/>
  <c r="AX100" i="4"/>
  <c r="AY100" i="4"/>
  <c r="AU101" i="4"/>
  <c r="AV101" i="4"/>
  <c r="AW101" i="4"/>
  <c r="AX101" i="4"/>
  <c r="AY101" i="4"/>
  <c r="AU102" i="4"/>
  <c r="AV102" i="4"/>
  <c r="AW102" i="4"/>
  <c r="AX102" i="4"/>
  <c r="AY102" i="4"/>
  <c r="AU103" i="4"/>
  <c r="AV103" i="4"/>
  <c r="AW103" i="4"/>
  <c r="AX103" i="4"/>
  <c r="AY103" i="4"/>
  <c r="AU104" i="4"/>
  <c r="AV104" i="4"/>
  <c r="AW104" i="4"/>
  <c r="AX104" i="4"/>
  <c r="AY104" i="4"/>
  <c r="AU105" i="4"/>
  <c r="AV105" i="4"/>
  <c r="AW105" i="4"/>
  <c r="AX105" i="4"/>
  <c r="AY105" i="4"/>
  <c r="AU106" i="4"/>
  <c r="AV106" i="4"/>
  <c r="AW106" i="4"/>
  <c r="AX106" i="4"/>
  <c r="AY106" i="4"/>
  <c r="AU107" i="4"/>
  <c r="AV107" i="4"/>
  <c r="AW107" i="4"/>
  <c r="AX107" i="4"/>
  <c r="AY107" i="4"/>
  <c r="AU108" i="4"/>
  <c r="AV108" i="4"/>
  <c r="AW108" i="4"/>
  <c r="AX108" i="4"/>
  <c r="AY108" i="4"/>
  <c r="AU109" i="4"/>
  <c r="AV109" i="4"/>
  <c r="AW109" i="4"/>
  <c r="AX109" i="4"/>
  <c r="AY109" i="4"/>
  <c r="AU110" i="4"/>
  <c r="AV110" i="4"/>
  <c r="AW110" i="4"/>
  <c r="AX110" i="4"/>
  <c r="AY110" i="4"/>
  <c r="AU111" i="4"/>
  <c r="AV111" i="4"/>
  <c r="AW111" i="4"/>
  <c r="AX111" i="4"/>
  <c r="AY111" i="4"/>
  <c r="AU112" i="4"/>
  <c r="AV112" i="4"/>
  <c r="AW112" i="4"/>
  <c r="AX112" i="4"/>
  <c r="AY112" i="4"/>
  <c r="AU113" i="4"/>
  <c r="AV113" i="4"/>
  <c r="AW113" i="4"/>
  <c r="AX113" i="4"/>
  <c r="AY113" i="4"/>
  <c r="AU114" i="4"/>
  <c r="AV114" i="4"/>
  <c r="AW114" i="4"/>
  <c r="AX114" i="4"/>
  <c r="AY114" i="4"/>
  <c r="AU115" i="4"/>
  <c r="AV115" i="4"/>
  <c r="AW115" i="4"/>
  <c r="AX115" i="4"/>
  <c r="AY115" i="4"/>
  <c r="AU116" i="4"/>
  <c r="AV116" i="4"/>
  <c r="AW116" i="4"/>
  <c r="AX116" i="4"/>
  <c r="AY116" i="4"/>
  <c r="AU117" i="4"/>
  <c r="AV117" i="4"/>
  <c r="AW117" i="4"/>
  <c r="AX117" i="4"/>
  <c r="AY117" i="4"/>
  <c r="AU118" i="4"/>
  <c r="AV118" i="4"/>
  <c r="AW118" i="4"/>
  <c r="AX118" i="4"/>
  <c r="AY118" i="4"/>
  <c r="AU119" i="4"/>
  <c r="AV119" i="4"/>
  <c r="AW119" i="4"/>
  <c r="AX119" i="4"/>
  <c r="AY119" i="4"/>
  <c r="AU120" i="4"/>
  <c r="AV120" i="4"/>
  <c r="AW120" i="4"/>
  <c r="AX120" i="4"/>
  <c r="AY120" i="4"/>
  <c r="AU121" i="4"/>
  <c r="AV121" i="4"/>
  <c r="AW121" i="4"/>
  <c r="AX121" i="4"/>
  <c r="AY121" i="4"/>
  <c r="AU122" i="4"/>
  <c r="AV122" i="4"/>
  <c r="AW122" i="4"/>
  <c r="AX122" i="4"/>
  <c r="AY122" i="4"/>
  <c r="AU123" i="4"/>
  <c r="AV123" i="4"/>
  <c r="AW123" i="4"/>
  <c r="AX123" i="4"/>
  <c r="AY123" i="4"/>
  <c r="AU124" i="4"/>
  <c r="AV124" i="4"/>
  <c r="AW124" i="4"/>
  <c r="AX124" i="4"/>
  <c r="AY124" i="4"/>
  <c r="AU125" i="4"/>
  <c r="AV125" i="4"/>
  <c r="AW125" i="4"/>
  <c r="AX125" i="4"/>
  <c r="AY125" i="4"/>
  <c r="AU126" i="4"/>
  <c r="AV126" i="4"/>
  <c r="AW126" i="4"/>
  <c r="AX126" i="4"/>
  <c r="AY126" i="4"/>
  <c r="AU127" i="4"/>
  <c r="AV127" i="4"/>
  <c r="AW127" i="4"/>
  <c r="AX127" i="4"/>
  <c r="AY127" i="4"/>
  <c r="AU128" i="4"/>
  <c r="AV128" i="4"/>
  <c r="AW128" i="4"/>
  <c r="AX128" i="4"/>
  <c r="AY128" i="4"/>
  <c r="AU129" i="4"/>
  <c r="AV129" i="4"/>
  <c r="AW129" i="4"/>
  <c r="AX129" i="4"/>
  <c r="AY129" i="4"/>
  <c r="AU130" i="4"/>
  <c r="AV130" i="4"/>
  <c r="AW130" i="4"/>
  <c r="AX130" i="4"/>
  <c r="AY130" i="4"/>
  <c r="AU131" i="4"/>
  <c r="AV131" i="4"/>
  <c r="AW131" i="4"/>
  <c r="AX131" i="4"/>
  <c r="AY131" i="4"/>
  <c r="AU132" i="4"/>
  <c r="AV132" i="4"/>
  <c r="AW132" i="4"/>
  <c r="AX132" i="4"/>
  <c r="AY132" i="4"/>
  <c r="AU133" i="4"/>
  <c r="AV133" i="4"/>
  <c r="AW133" i="4"/>
  <c r="AX133" i="4"/>
  <c r="AY133" i="4"/>
  <c r="AU134" i="4"/>
  <c r="AV134" i="4"/>
  <c r="AW134" i="4"/>
  <c r="AX134" i="4"/>
  <c r="AY134" i="4"/>
  <c r="AU135" i="4"/>
  <c r="AV135" i="4"/>
  <c r="AW135" i="4"/>
  <c r="AX135" i="4"/>
  <c r="AY135" i="4"/>
  <c r="AU136" i="4"/>
  <c r="AV136" i="4"/>
  <c r="AW136" i="4"/>
  <c r="AX136" i="4"/>
  <c r="AY136" i="4"/>
  <c r="AU137" i="4"/>
  <c r="AV137" i="4"/>
  <c r="AW137" i="4"/>
  <c r="AX137" i="4"/>
  <c r="AY137" i="4"/>
  <c r="AU138" i="4"/>
  <c r="AV138" i="4"/>
  <c r="AW138" i="4"/>
  <c r="AX138" i="4"/>
  <c r="AY138" i="4"/>
  <c r="AU139" i="4"/>
  <c r="AV139" i="4"/>
  <c r="AW139" i="4"/>
  <c r="AX139" i="4"/>
  <c r="AY139" i="4"/>
  <c r="AU140" i="4"/>
  <c r="AV140" i="4"/>
  <c r="AW140" i="4"/>
  <c r="AX140" i="4"/>
  <c r="AY140" i="4"/>
  <c r="AU141" i="4"/>
  <c r="AV141" i="4"/>
  <c r="AW141" i="4"/>
  <c r="AX141" i="4"/>
  <c r="AY141" i="4"/>
  <c r="AU142" i="4"/>
  <c r="AV142" i="4"/>
  <c r="AW142" i="4"/>
  <c r="AX142" i="4"/>
  <c r="AY142" i="4"/>
  <c r="AU143" i="4"/>
  <c r="AV143" i="4"/>
  <c r="AW143" i="4"/>
  <c r="AX143" i="4"/>
  <c r="AY143" i="4"/>
  <c r="AU144" i="4"/>
  <c r="AV144" i="4"/>
  <c r="AW144" i="4"/>
  <c r="AX144" i="4"/>
  <c r="AY144" i="4"/>
  <c r="AU145" i="4"/>
  <c r="AV145" i="4"/>
  <c r="AW145" i="4"/>
  <c r="AX145" i="4"/>
  <c r="AY145" i="4"/>
  <c r="AU146" i="4"/>
  <c r="AV146" i="4"/>
  <c r="AW146" i="4"/>
  <c r="AX146" i="4"/>
  <c r="AY146" i="4"/>
  <c r="AU147" i="4"/>
  <c r="AV147" i="4"/>
  <c r="AW147" i="4"/>
  <c r="AX147" i="4"/>
  <c r="AY147" i="4"/>
  <c r="AU148" i="4"/>
  <c r="AV148" i="4"/>
  <c r="AW148" i="4"/>
  <c r="AX148" i="4"/>
  <c r="AY148" i="4"/>
  <c r="AU149" i="4"/>
  <c r="AV149" i="4"/>
  <c r="AW149" i="4"/>
  <c r="AX149" i="4"/>
  <c r="AY149" i="4"/>
  <c r="AU150" i="4"/>
  <c r="AV150" i="4"/>
  <c r="AW150" i="4"/>
  <c r="AX150" i="4"/>
  <c r="AY150" i="4"/>
  <c r="AU151" i="4"/>
  <c r="AV151" i="4"/>
  <c r="AW151" i="4"/>
  <c r="AX151" i="4"/>
  <c r="AY151" i="4"/>
  <c r="AU152" i="4"/>
  <c r="AV152" i="4"/>
  <c r="AW152" i="4"/>
  <c r="AX152" i="4"/>
  <c r="AY152" i="4"/>
  <c r="AU153" i="4"/>
  <c r="AV153" i="4"/>
  <c r="AW153" i="4"/>
  <c r="AX153" i="4"/>
  <c r="AY153" i="4"/>
  <c r="AU154" i="4"/>
  <c r="AV154" i="4"/>
  <c r="AW154" i="4"/>
  <c r="AX154" i="4"/>
  <c r="AY154" i="4"/>
  <c r="AU155" i="4"/>
  <c r="AV155" i="4"/>
  <c r="AW155" i="4"/>
  <c r="AX155" i="4"/>
  <c r="AY155" i="4"/>
  <c r="AU156" i="4"/>
  <c r="AV156" i="4"/>
  <c r="AW156" i="4"/>
  <c r="AX156" i="4"/>
  <c r="AY156" i="4"/>
  <c r="AU157" i="4"/>
  <c r="AV157" i="4"/>
  <c r="AW157" i="4"/>
  <c r="AX157" i="4"/>
  <c r="AY157" i="4"/>
  <c r="AU158" i="4"/>
  <c r="AV158" i="4"/>
  <c r="AW158" i="4"/>
  <c r="AX158" i="4"/>
  <c r="AY158" i="4"/>
  <c r="AU159" i="4"/>
  <c r="AV159" i="4"/>
  <c r="AW159" i="4"/>
  <c r="AX159" i="4"/>
  <c r="AY159" i="4"/>
  <c r="AU160" i="4"/>
  <c r="AV160" i="4"/>
  <c r="AW160" i="4"/>
  <c r="AX160" i="4"/>
  <c r="AY160" i="4"/>
  <c r="AU161" i="4"/>
  <c r="AV161" i="4"/>
  <c r="AW161" i="4"/>
  <c r="AX161" i="4"/>
  <c r="AY161" i="4"/>
  <c r="AU162" i="4"/>
  <c r="AV162" i="4"/>
  <c r="AW162" i="4"/>
  <c r="AX162" i="4"/>
  <c r="AY162" i="4"/>
  <c r="AU163" i="4"/>
  <c r="AV163" i="4"/>
  <c r="AW163" i="4"/>
  <c r="AX163" i="4"/>
  <c r="AY163" i="4"/>
  <c r="AU164" i="4"/>
  <c r="AV164" i="4"/>
  <c r="AW164" i="4"/>
  <c r="AX164" i="4"/>
  <c r="AY164" i="4"/>
  <c r="AU165" i="4"/>
  <c r="AV165" i="4"/>
  <c r="AW165" i="4"/>
  <c r="AX165" i="4"/>
  <c r="AY165" i="4"/>
  <c r="AU166" i="4"/>
  <c r="AV166" i="4"/>
  <c r="AW166" i="4"/>
  <c r="AX166" i="4"/>
  <c r="AY166" i="4"/>
  <c r="AU167" i="4"/>
  <c r="AV167" i="4"/>
  <c r="AW167" i="4"/>
  <c r="AX167" i="4"/>
  <c r="AY167" i="4"/>
  <c r="AU168" i="4"/>
  <c r="AV168" i="4"/>
  <c r="AW168" i="4"/>
  <c r="AX168" i="4"/>
  <c r="AY168" i="4"/>
  <c r="AU169" i="4"/>
  <c r="AV169" i="4"/>
  <c r="AW169" i="4"/>
  <c r="AX169" i="4"/>
  <c r="AY169" i="4"/>
  <c r="AU170" i="4"/>
  <c r="AV170" i="4"/>
  <c r="AW170" i="4"/>
  <c r="AX170" i="4"/>
  <c r="AY170" i="4"/>
  <c r="AU171" i="4"/>
  <c r="AV171" i="4"/>
  <c r="AW171" i="4"/>
  <c r="AX171" i="4"/>
  <c r="AY171" i="4"/>
  <c r="AU172" i="4"/>
  <c r="AV172" i="4"/>
  <c r="AW172" i="4"/>
  <c r="AX172" i="4"/>
  <c r="AY172" i="4"/>
  <c r="AU173" i="4"/>
  <c r="AV173" i="4"/>
  <c r="AW173" i="4"/>
  <c r="AX173" i="4"/>
  <c r="AY173" i="4"/>
  <c r="AU174" i="4"/>
  <c r="AV174" i="4"/>
  <c r="AW174" i="4"/>
  <c r="AX174" i="4"/>
  <c r="AY174" i="4"/>
  <c r="AU175" i="4"/>
  <c r="AV175" i="4"/>
  <c r="AW175" i="4"/>
  <c r="AX175" i="4"/>
  <c r="AY175" i="4"/>
  <c r="AU176" i="4"/>
  <c r="AV176" i="4"/>
  <c r="AW176" i="4"/>
  <c r="AX176" i="4"/>
  <c r="AY176" i="4"/>
  <c r="AU177" i="4"/>
  <c r="AV177" i="4"/>
  <c r="AW177" i="4"/>
  <c r="AX177" i="4"/>
  <c r="AY177" i="4"/>
  <c r="AU178" i="4"/>
  <c r="AV178" i="4"/>
  <c r="AW178" i="4"/>
  <c r="AX178" i="4"/>
  <c r="AY178" i="4"/>
  <c r="AU179" i="4"/>
  <c r="AV179" i="4"/>
  <c r="AW179" i="4"/>
  <c r="AX179" i="4"/>
  <c r="AY179" i="4"/>
  <c r="AU180" i="4"/>
  <c r="AV180" i="4"/>
  <c r="AW180" i="4"/>
  <c r="AX180" i="4"/>
  <c r="AY180" i="4"/>
  <c r="AU181" i="4"/>
  <c r="AV181" i="4"/>
  <c r="AW181" i="4"/>
  <c r="AX181" i="4"/>
  <c r="AY181" i="4"/>
  <c r="AU182" i="4"/>
  <c r="AV182" i="4"/>
  <c r="AW182" i="4"/>
  <c r="AX182" i="4"/>
  <c r="AY182" i="4"/>
  <c r="AU183" i="4"/>
  <c r="AV183" i="4"/>
  <c r="AW183" i="4"/>
  <c r="AX183" i="4"/>
  <c r="AY183" i="4"/>
  <c r="AU184" i="4"/>
  <c r="AV184" i="4"/>
  <c r="AW184" i="4"/>
  <c r="AX184" i="4"/>
  <c r="AY184" i="4"/>
  <c r="AU185" i="4"/>
  <c r="AV185" i="4"/>
  <c r="AW185" i="4"/>
  <c r="AX185" i="4"/>
  <c r="AY185" i="4"/>
  <c r="AU186" i="4"/>
  <c r="AV186" i="4"/>
  <c r="AW186" i="4"/>
  <c r="AX186" i="4"/>
  <c r="AY186" i="4"/>
  <c r="AU187" i="4"/>
  <c r="AV187" i="4"/>
  <c r="AW187" i="4"/>
  <c r="AX187" i="4"/>
  <c r="AY187" i="4"/>
  <c r="AU188" i="4"/>
  <c r="AV188" i="4"/>
  <c r="AW188" i="4"/>
  <c r="AX188" i="4"/>
  <c r="AY188" i="4"/>
  <c r="AU189" i="4"/>
  <c r="AV189" i="4"/>
  <c r="AW189" i="4"/>
  <c r="AX189" i="4"/>
  <c r="AY189" i="4"/>
  <c r="AU190" i="4"/>
  <c r="AV190" i="4"/>
  <c r="AW190" i="4"/>
  <c r="AX190" i="4"/>
  <c r="AY190" i="4"/>
  <c r="AU191" i="4"/>
  <c r="AV191" i="4"/>
  <c r="AW191" i="4"/>
  <c r="AX191" i="4"/>
  <c r="AY191" i="4"/>
  <c r="AU192" i="4"/>
  <c r="AV192" i="4"/>
  <c r="AW192" i="4"/>
  <c r="AX192" i="4"/>
  <c r="AY192" i="4"/>
  <c r="AU193" i="4"/>
  <c r="AV193" i="4"/>
  <c r="AW193" i="4"/>
  <c r="AX193" i="4"/>
  <c r="AY193" i="4"/>
  <c r="AU194" i="4"/>
  <c r="AV194" i="4"/>
  <c r="AW194" i="4"/>
  <c r="AX194" i="4"/>
  <c r="AY194" i="4"/>
  <c r="AU195" i="4"/>
  <c r="AV195" i="4"/>
  <c r="AW195" i="4"/>
  <c r="AX195" i="4"/>
  <c r="AY195" i="4"/>
  <c r="AU196" i="4"/>
  <c r="AV196" i="4"/>
  <c r="AW196" i="4"/>
  <c r="AX196" i="4"/>
  <c r="AY196" i="4"/>
  <c r="AU197" i="4"/>
  <c r="AV197" i="4"/>
  <c r="AW197" i="4"/>
  <c r="AX197" i="4"/>
  <c r="AY197" i="4"/>
  <c r="AU198" i="4"/>
  <c r="AV198" i="4"/>
  <c r="AW198" i="4"/>
  <c r="AX198" i="4"/>
  <c r="AY198" i="4"/>
  <c r="AU199" i="4"/>
  <c r="AV199" i="4"/>
  <c r="AW199" i="4"/>
  <c r="AX199" i="4"/>
  <c r="AY199" i="4"/>
  <c r="AU200" i="4"/>
  <c r="AV200" i="4"/>
  <c r="AW200" i="4"/>
  <c r="AX200" i="4"/>
  <c r="AY200" i="4"/>
  <c r="AU201" i="4"/>
  <c r="AV201" i="4"/>
  <c r="AW201" i="4"/>
  <c r="AX201" i="4"/>
  <c r="AY201" i="4"/>
  <c r="AU202" i="4"/>
  <c r="AV202" i="4"/>
  <c r="AW202" i="4"/>
  <c r="AX202" i="4"/>
  <c r="AY202" i="4"/>
  <c r="AU203" i="4"/>
  <c r="AV203" i="4"/>
  <c r="AW203" i="4"/>
  <c r="AX203" i="4"/>
  <c r="AY203" i="4"/>
  <c r="AU204" i="4"/>
  <c r="AV204" i="4"/>
  <c r="AW204" i="4"/>
  <c r="AX204" i="4"/>
  <c r="AY204" i="4"/>
  <c r="AU205" i="4"/>
  <c r="AV205" i="4"/>
  <c r="AW205" i="4"/>
  <c r="AX205" i="4"/>
  <c r="AY205" i="4"/>
  <c r="AU206" i="4"/>
  <c r="AV206" i="4"/>
  <c r="AW206" i="4"/>
  <c r="AX206" i="4"/>
  <c r="AY206" i="4"/>
  <c r="AU207" i="4"/>
  <c r="AV207" i="4"/>
  <c r="AW207" i="4"/>
  <c r="AX207" i="4"/>
  <c r="AY207" i="4"/>
  <c r="AU208" i="4"/>
  <c r="AV208" i="4"/>
  <c r="AW208" i="4"/>
  <c r="AX208" i="4"/>
  <c r="AY208" i="4"/>
  <c r="AU209" i="4"/>
  <c r="AV209" i="4"/>
  <c r="AW209" i="4"/>
  <c r="AX209" i="4"/>
  <c r="AY209" i="4"/>
  <c r="AU210" i="4"/>
  <c r="AV210" i="4"/>
  <c r="AW210" i="4"/>
  <c r="AX210" i="4"/>
  <c r="AY210" i="4"/>
  <c r="AU211" i="4"/>
  <c r="AV211" i="4"/>
  <c r="AW211" i="4"/>
  <c r="AX211" i="4"/>
  <c r="AY211" i="4"/>
  <c r="AU212" i="4"/>
  <c r="AV212" i="4"/>
  <c r="AW212" i="4"/>
  <c r="AX212" i="4"/>
  <c r="AY212" i="4"/>
  <c r="AU213" i="4"/>
  <c r="AV213" i="4"/>
  <c r="AW213" i="4"/>
  <c r="AX213" i="4"/>
  <c r="AY213" i="4"/>
  <c r="AU214" i="4"/>
  <c r="AV214" i="4"/>
  <c r="AW214" i="4"/>
  <c r="AX214" i="4"/>
  <c r="AY214" i="4"/>
  <c r="AU215" i="4"/>
  <c r="AV215" i="4"/>
  <c r="AW215" i="4"/>
  <c r="AX215" i="4"/>
  <c r="AY215" i="4"/>
  <c r="AU216" i="4"/>
  <c r="AV216" i="4"/>
  <c r="AW216" i="4"/>
  <c r="AX216" i="4"/>
  <c r="AY216" i="4"/>
  <c r="AU217" i="4"/>
  <c r="AV217" i="4"/>
  <c r="AW217" i="4"/>
  <c r="AX217" i="4"/>
  <c r="AY217" i="4"/>
  <c r="AU218" i="4"/>
  <c r="AV218" i="4"/>
  <c r="AW218" i="4"/>
  <c r="AX218" i="4"/>
  <c r="AY218" i="4"/>
  <c r="AU219" i="4"/>
  <c r="AV219" i="4"/>
  <c r="AW219" i="4"/>
  <c r="AX219" i="4"/>
  <c r="AY219" i="4"/>
  <c r="AU220" i="4"/>
  <c r="AV220" i="4"/>
  <c r="AW220" i="4"/>
  <c r="AX220" i="4"/>
  <c r="AY220" i="4"/>
  <c r="AU221" i="4"/>
  <c r="AV221" i="4"/>
  <c r="AW221" i="4"/>
  <c r="AX221" i="4"/>
  <c r="AY221" i="4"/>
  <c r="AU222" i="4"/>
  <c r="AV222" i="4"/>
  <c r="AW222" i="4"/>
  <c r="AX222" i="4"/>
  <c r="AY222" i="4"/>
  <c r="AU223" i="4"/>
  <c r="AV223" i="4"/>
  <c r="AW223" i="4"/>
  <c r="AX223" i="4"/>
  <c r="AY223" i="4"/>
  <c r="AU224" i="4"/>
  <c r="AV224" i="4"/>
  <c r="AW224" i="4"/>
  <c r="AX224" i="4"/>
  <c r="AY224" i="4"/>
  <c r="AU225" i="4"/>
  <c r="AV225" i="4"/>
  <c r="AW225" i="4"/>
  <c r="AX225" i="4"/>
  <c r="AY225" i="4"/>
  <c r="AU226" i="4"/>
  <c r="AV226" i="4"/>
  <c r="AW226" i="4"/>
  <c r="AX226" i="4"/>
  <c r="AY226" i="4"/>
  <c r="AU227" i="4"/>
  <c r="AV227" i="4"/>
  <c r="AW227" i="4"/>
  <c r="AX227" i="4"/>
  <c r="AY227" i="4"/>
  <c r="AU228" i="4"/>
  <c r="AV228" i="4"/>
  <c r="AW228" i="4"/>
  <c r="AX228" i="4"/>
  <c r="AY228" i="4"/>
  <c r="AU229" i="4"/>
  <c r="AV229" i="4"/>
  <c r="AW229" i="4"/>
  <c r="AX229" i="4"/>
  <c r="AY229" i="4"/>
  <c r="AU230" i="4"/>
  <c r="AV230" i="4"/>
  <c r="AW230" i="4"/>
  <c r="AX230" i="4"/>
  <c r="AY230" i="4"/>
  <c r="AU231" i="4"/>
  <c r="AV231" i="4"/>
  <c r="AW231" i="4"/>
  <c r="AX231" i="4"/>
  <c r="AY231" i="4"/>
  <c r="AU232" i="4"/>
  <c r="AV232" i="4"/>
  <c r="AW232" i="4"/>
  <c r="AX232" i="4"/>
  <c r="AY232" i="4"/>
  <c r="AU233" i="4"/>
  <c r="AV233" i="4"/>
  <c r="AW233" i="4"/>
  <c r="AX233" i="4"/>
  <c r="AY233" i="4"/>
  <c r="AU234" i="4"/>
  <c r="AV234" i="4"/>
  <c r="AW234" i="4"/>
  <c r="AX234" i="4"/>
  <c r="AY234" i="4"/>
  <c r="AU235" i="4"/>
  <c r="AV235" i="4"/>
  <c r="AW235" i="4"/>
  <c r="AX235" i="4"/>
  <c r="AY235" i="4"/>
  <c r="AU236" i="4"/>
  <c r="AV236" i="4"/>
  <c r="AW236" i="4"/>
  <c r="AX236" i="4"/>
  <c r="AY236" i="4"/>
  <c r="AU237" i="4"/>
  <c r="AV237" i="4"/>
  <c r="AW237" i="4"/>
  <c r="AX237" i="4"/>
  <c r="AY237" i="4"/>
  <c r="AU238" i="4"/>
  <c r="AV238" i="4"/>
  <c r="AW238" i="4"/>
  <c r="AX238" i="4"/>
  <c r="AY238" i="4"/>
  <c r="AU239" i="4"/>
  <c r="AV239" i="4"/>
  <c r="AW239" i="4"/>
  <c r="AX239" i="4"/>
  <c r="AY239" i="4"/>
  <c r="AU240" i="4"/>
  <c r="AV240" i="4"/>
  <c r="AW240" i="4"/>
  <c r="AX240" i="4"/>
  <c r="AY240" i="4"/>
  <c r="AU241" i="4"/>
  <c r="AV241" i="4"/>
  <c r="AW241" i="4"/>
  <c r="AX241" i="4"/>
  <c r="AY241" i="4"/>
  <c r="AU242" i="4"/>
  <c r="AV242" i="4"/>
  <c r="AW242" i="4"/>
  <c r="AX242" i="4"/>
  <c r="AY242" i="4"/>
  <c r="AU243" i="4"/>
  <c r="AV243" i="4"/>
  <c r="AW243" i="4"/>
  <c r="AX243" i="4"/>
  <c r="AY243" i="4"/>
  <c r="AU244" i="4"/>
  <c r="AV244" i="4"/>
  <c r="AW244" i="4"/>
  <c r="AX244" i="4"/>
  <c r="AY244" i="4"/>
  <c r="AU245" i="4"/>
  <c r="AV245" i="4"/>
  <c r="AW245" i="4"/>
  <c r="AX245" i="4"/>
  <c r="AY245" i="4"/>
  <c r="AU246" i="4"/>
  <c r="AV246" i="4"/>
  <c r="AW246" i="4"/>
  <c r="AX246" i="4"/>
  <c r="AY246" i="4"/>
  <c r="AU247" i="4"/>
  <c r="AV247" i="4"/>
  <c r="AW247" i="4"/>
  <c r="AX247" i="4"/>
  <c r="AY247" i="4"/>
  <c r="AU248" i="4"/>
  <c r="AV248" i="4"/>
  <c r="AW248" i="4"/>
  <c r="AX248" i="4"/>
  <c r="AY248" i="4"/>
  <c r="AU249" i="4"/>
  <c r="AV249" i="4"/>
  <c r="AW249" i="4"/>
  <c r="AX249" i="4"/>
  <c r="AY249" i="4"/>
  <c r="AU250" i="4"/>
  <c r="AV250" i="4"/>
  <c r="AW250" i="4"/>
  <c r="AX250" i="4"/>
  <c r="AY250" i="4"/>
  <c r="AU251" i="4"/>
  <c r="AV251" i="4"/>
  <c r="AW251" i="4"/>
  <c r="AX251" i="4"/>
  <c r="AY251" i="4"/>
  <c r="AU252" i="4"/>
  <c r="AV252" i="4"/>
  <c r="AW252" i="4"/>
  <c r="AX252" i="4"/>
  <c r="AY252" i="4"/>
  <c r="AU253" i="4"/>
  <c r="AV253" i="4"/>
  <c r="AW253" i="4"/>
  <c r="AX253" i="4"/>
  <c r="AY253" i="4"/>
  <c r="AU254" i="4"/>
  <c r="AV254" i="4"/>
  <c r="AW254" i="4"/>
  <c r="AX254" i="4"/>
  <c r="AY254" i="4"/>
  <c r="AU255" i="4"/>
  <c r="AV255" i="4"/>
  <c r="AW255" i="4"/>
  <c r="AX255" i="4"/>
  <c r="AY255" i="4"/>
  <c r="AU256" i="4"/>
  <c r="AV256" i="4"/>
  <c r="AW256" i="4"/>
  <c r="AX256" i="4"/>
  <c r="AY256" i="4"/>
  <c r="AU257" i="4"/>
  <c r="AV257" i="4"/>
  <c r="AW257" i="4"/>
  <c r="AX257" i="4"/>
  <c r="AY257" i="4"/>
  <c r="AU258" i="4"/>
  <c r="AV258" i="4"/>
  <c r="AW258" i="4"/>
  <c r="AX258" i="4"/>
  <c r="AY258" i="4"/>
  <c r="AU259" i="4"/>
  <c r="AV259" i="4"/>
  <c r="AW259" i="4"/>
  <c r="AX259" i="4"/>
  <c r="AY259" i="4"/>
  <c r="AU260" i="4"/>
  <c r="AV260" i="4"/>
  <c r="AW260" i="4"/>
  <c r="AX260" i="4"/>
  <c r="AY260" i="4"/>
  <c r="AU261" i="4"/>
  <c r="AV261" i="4"/>
  <c r="AW261" i="4"/>
  <c r="AX261" i="4"/>
  <c r="AY261" i="4"/>
  <c r="AU262" i="4"/>
  <c r="AV262" i="4"/>
  <c r="AW262" i="4"/>
  <c r="AX262" i="4"/>
  <c r="AY262" i="4"/>
  <c r="AU263" i="4"/>
  <c r="AV263" i="4"/>
  <c r="AW263" i="4"/>
  <c r="AX263" i="4"/>
  <c r="AY263" i="4"/>
  <c r="AU264" i="4"/>
  <c r="AV264" i="4"/>
  <c r="AW264" i="4"/>
  <c r="AX264" i="4"/>
  <c r="AY264" i="4"/>
  <c r="AU265" i="4"/>
  <c r="AV265" i="4"/>
  <c r="AW265" i="4"/>
  <c r="AX265" i="4"/>
  <c r="AY265" i="4"/>
  <c r="AU266" i="4"/>
  <c r="AV266" i="4"/>
  <c r="AW266" i="4"/>
  <c r="AX266" i="4"/>
  <c r="AY266" i="4"/>
  <c r="AU267" i="4"/>
  <c r="AV267" i="4"/>
  <c r="AW267" i="4"/>
  <c r="AX267" i="4"/>
  <c r="AY267" i="4"/>
  <c r="AU268" i="4"/>
  <c r="AV268" i="4"/>
  <c r="AW268" i="4"/>
  <c r="AX268" i="4"/>
  <c r="AY268" i="4"/>
  <c r="AU269" i="4"/>
  <c r="AV269" i="4"/>
  <c r="AW269" i="4"/>
  <c r="AX269" i="4"/>
  <c r="AY269" i="4"/>
  <c r="AU270" i="4"/>
  <c r="AV270" i="4"/>
  <c r="AW270" i="4"/>
  <c r="AX270" i="4"/>
  <c r="AY270" i="4"/>
  <c r="AU271" i="4"/>
  <c r="AV271" i="4"/>
  <c r="AW271" i="4"/>
  <c r="AX271" i="4"/>
  <c r="AY271" i="4"/>
  <c r="AU272" i="4"/>
  <c r="AV272" i="4"/>
  <c r="AW272" i="4"/>
  <c r="AX272" i="4"/>
  <c r="AY272" i="4"/>
  <c r="AU273" i="4"/>
  <c r="AV273" i="4"/>
  <c r="AW273" i="4"/>
  <c r="AX273" i="4"/>
  <c r="AY273" i="4"/>
  <c r="AU274" i="4"/>
  <c r="AV274" i="4"/>
  <c r="AW274" i="4"/>
  <c r="AX274" i="4"/>
  <c r="AY274" i="4"/>
  <c r="AU275" i="4"/>
  <c r="AV275" i="4"/>
  <c r="AW275" i="4"/>
  <c r="AX275" i="4"/>
  <c r="AY275" i="4"/>
  <c r="AU276" i="4"/>
  <c r="AV276" i="4"/>
  <c r="AW276" i="4"/>
  <c r="AX276" i="4"/>
  <c r="AY276" i="4"/>
  <c r="AU277" i="4"/>
  <c r="AV277" i="4"/>
  <c r="AW277" i="4"/>
  <c r="AX277" i="4"/>
  <c r="AY277" i="4"/>
  <c r="AU278" i="4"/>
  <c r="AV278" i="4"/>
  <c r="AW278" i="4"/>
  <c r="AX278" i="4"/>
  <c r="AY278" i="4"/>
  <c r="AU279" i="4"/>
  <c r="AV279" i="4"/>
  <c r="AW279" i="4"/>
  <c r="AX279" i="4"/>
  <c r="AY279" i="4"/>
  <c r="AU280" i="4"/>
  <c r="AV280" i="4"/>
  <c r="AW280" i="4"/>
  <c r="AX280" i="4"/>
  <c r="AY280" i="4"/>
  <c r="AU281" i="4"/>
  <c r="AV281" i="4"/>
  <c r="AW281" i="4"/>
  <c r="AX281" i="4"/>
  <c r="AY281" i="4"/>
  <c r="AU282" i="4"/>
  <c r="AV282" i="4"/>
  <c r="AW282" i="4"/>
  <c r="AX282" i="4"/>
  <c r="AY282" i="4"/>
  <c r="AU283" i="4"/>
  <c r="AV283" i="4"/>
  <c r="AW283" i="4"/>
  <c r="AX283" i="4"/>
  <c r="AY283" i="4"/>
  <c r="AU284" i="4"/>
  <c r="AV284" i="4"/>
  <c r="AW284" i="4"/>
  <c r="AX284" i="4"/>
  <c r="AY284" i="4"/>
  <c r="AU285" i="4"/>
  <c r="AV285" i="4"/>
  <c r="AW285" i="4"/>
  <c r="AX285" i="4"/>
  <c r="AY285" i="4"/>
  <c r="AU286" i="4"/>
  <c r="AV286" i="4"/>
  <c r="AW286" i="4"/>
  <c r="AX286" i="4"/>
  <c r="AY286" i="4"/>
  <c r="AU287" i="4"/>
  <c r="AV287" i="4"/>
  <c r="AW287" i="4"/>
  <c r="AX287" i="4"/>
  <c r="AY287" i="4"/>
  <c r="AU288" i="4"/>
  <c r="AV288" i="4"/>
  <c r="AW288" i="4"/>
  <c r="AX288" i="4"/>
  <c r="AY288" i="4"/>
  <c r="AU289" i="4"/>
  <c r="AV289" i="4"/>
  <c r="AW289" i="4"/>
  <c r="AX289" i="4"/>
  <c r="AY289" i="4"/>
  <c r="AU290" i="4"/>
  <c r="AV290" i="4"/>
  <c r="AW290" i="4"/>
  <c r="AX290" i="4"/>
  <c r="AY290" i="4"/>
  <c r="AU291" i="4"/>
  <c r="AV291" i="4"/>
  <c r="AW291" i="4"/>
  <c r="AX291" i="4"/>
  <c r="AY291" i="4"/>
  <c r="AU292" i="4"/>
  <c r="AV292" i="4"/>
  <c r="AW292" i="4"/>
  <c r="AX292" i="4"/>
  <c r="AY292" i="4"/>
  <c r="AU293" i="4"/>
  <c r="AV293" i="4"/>
  <c r="AW293" i="4"/>
  <c r="AX293" i="4"/>
  <c r="AY293" i="4"/>
  <c r="AU294" i="4"/>
  <c r="AV294" i="4"/>
  <c r="AW294" i="4"/>
  <c r="AX294" i="4"/>
  <c r="AY294" i="4"/>
  <c r="AU295" i="4"/>
  <c r="AV295" i="4"/>
  <c r="AW295" i="4"/>
  <c r="AX295" i="4"/>
  <c r="AY295" i="4"/>
  <c r="AU296" i="4"/>
  <c r="AV296" i="4"/>
  <c r="AW296" i="4"/>
  <c r="AX296" i="4"/>
  <c r="AY296" i="4"/>
  <c r="AU297" i="4"/>
  <c r="AV297" i="4"/>
  <c r="AW297" i="4"/>
  <c r="AX297" i="4"/>
  <c r="AY297" i="4"/>
  <c r="AU298" i="4"/>
  <c r="AV298" i="4"/>
  <c r="AW298" i="4"/>
  <c r="AX298" i="4"/>
  <c r="AY298" i="4"/>
  <c r="AU299" i="4"/>
  <c r="AV299" i="4"/>
  <c r="AW299" i="4"/>
  <c r="AX299" i="4"/>
  <c r="AY299" i="4"/>
  <c r="AU300" i="4"/>
  <c r="AV300" i="4"/>
  <c r="AW300" i="4"/>
  <c r="AX300" i="4"/>
  <c r="AY300" i="4"/>
  <c r="AU301" i="4"/>
  <c r="AV301" i="4"/>
  <c r="AW301" i="4"/>
  <c r="AX301" i="4"/>
  <c r="AY301" i="4"/>
  <c r="AU302" i="4"/>
  <c r="AV302" i="4"/>
  <c r="AW302" i="4"/>
  <c r="AX302" i="4"/>
  <c r="AY302" i="4"/>
  <c r="AU303" i="4"/>
  <c r="AV303" i="4"/>
  <c r="AW303" i="4"/>
  <c r="AX303" i="4"/>
  <c r="AY303" i="4"/>
  <c r="AU304" i="4"/>
  <c r="AV304" i="4"/>
  <c r="AW304" i="4"/>
  <c r="AX304" i="4"/>
  <c r="AY304" i="4"/>
  <c r="AU305" i="4"/>
  <c r="AV305" i="4"/>
  <c r="AW305" i="4"/>
  <c r="AX305" i="4"/>
  <c r="AY305" i="4"/>
  <c r="AU306" i="4"/>
  <c r="AV306" i="4"/>
  <c r="AW306" i="4"/>
  <c r="AX306" i="4"/>
  <c r="AY306" i="4"/>
  <c r="AU307" i="4"/>
  <c r="AV307" i="4"/>
  <c r="AW307" i="4"/>
  <c r="AX307" i="4"/>
  <c r="AY307" i="4"/>
  <c r="AU308" i="4"/>
  <c r="AV308" i="4"/>
  <c r="AW308" i="4"/>
  <c r="AX308" i="4"/>
  <c r="AY308" i="4"/>
  <c r="AU309" i="4"/>
  <c r="AV309" i="4"/>
  <c r="AW309" i="4"/>
  <c r="AX309" i="4"/>
  <c r="AY309" i="4"/>
  <c r="AU310" i="4"/>
  <c r="AV310" i="4"/>
  <c r="AW310" i="4"/>
  <c r="AX310" i="4"/>
  <c r="AY310" i="4"/>
  <c r="AU311" i="4"/>
  <c r="AV311" i="4"/>
  <c r="AW311" i="4"/>
  <c r="AX311" i="4"/>
  <c r="AY311" i="4"/>
  <c r="AU312" i="4"/>
  <c r="AV312" i="4"/>
  <c r="AW312" i="4"/>
  <c r="AX312" i="4"/>
  <c r="AY312" i="4"/>
  <c r="AU313" i="4"/>
  <c r="AV313" i="4"/>
  <c r="AW313" i="4"/>
  <c r="AX313" i="4"/>
  <c r="AY313" i="4"/>
  <c r="AU314" i="4"/>
  <c r="AV314" i="4"/>
  <c r="AW314" i="4"/>
  <c r="AX314" i="4"/>
  <c r="AY314" i="4"/>
  <c r="AU315" i="4"/>
  <c r="AV315" i="4"/>
  <c r="AW315" i="4"/>
  <c r="AX315" i="4"/>
  <c r="AY315" i="4"/>
  <c r="AU316" i="4"/>
  <c r="AV316" i="4"/>
  <c r="AW316" i="4"/>
  <c r="AX316" i="4"/>
  <c r="AY316" i="4"/>
  <c r="AU317" i="4"/>
  <c r="AV317" i="4"/>
  <c r="AW317" i="4"/>
  <c r="AX317" i="4"/>
  <c r="AY317" i="4"/>
  <c r="AU318" i="4"/>
  <c r="AV318" i="4"/>
  <c r="AW318" i="4"/>
  <c r="AX318" i="4"/>
  <c r="AY318" i="4"/>
  <c r="AU319" i="4"/>
  <c r="AV319" i="4"/>
  <c r="AW319" i="4"/>
  <c r="AX319" i="4"/>
  <c r="AY319" i="4"/>
  <c r="AU320" i="4"/>
  <c r="AV320" i="4"/>
  <c r="AW320" i="4"/>
  <c r="AX320" i="4"/>
  <c r="AY320" i="4"/>
  <c r="AU321" i="4"/>
  <c r="AV321" i="4"/>
  <c r="AW321" i="4"/>
  <c r="AX321" i="4"/>
  <c r="AY321" i="4"/>
  <c r="AU322" i="4"/>
  <c r="AV322" i="4"/>
  <c r="AW322" i="4"/>
  <c r="AX322" i="4"/>
  <c r="AY322" i="4"/>
  <c r="AU323" i="4"/>
  <c r="AV323" i="4"/>
  <c r="AW323" i="4"/>
  <c r="AX323" i="4"/>
  <c r="AY323" i="4"/>
  <c r="AU324" i="4"/>
  <c r="AV324" i="4"/>
  <c r="AW324" i="4"/>
  <c r="AX324" i="4"/>
  <c r="AY324" i="4"/>
  <c r="AU325" i="4"/>
  <c r="AV325" i="4"/>
  <c r="AW325" i="4"/>
  <c r="AX325" i="4"/>
  <c r="AY325" i="4"/>
  <c r="AU326" i="4"/>
  <c r="AV326" i="4"/>
  <c r="AW326" i="4"/>
  <c r="AX326" i="4"/>
  <c r="AY326" i="4"/>
  <c r="AU327" i="4"/>
  <c r="AV327" i="4"/>
  <c r="AW327" i="4"/>
  <c r="AX327" i="4"/>
  <c r="AY327" i="4"/>
  <c r="AU328" i="4"/>
  <c r="AV328" i="4"/>
  <c r="AW328" i="4"/>
  <c r="AX328" i="4"/>
  <c r="AY328" i="4"/>
  <c r="AU329" i="4"/>
  <c r="AV329" i="4"/>
  <c r="AW329" i="4"/>
  <c r="AX329" i="4"/>
  <c r="AY329" i="4"/>
  <c r="AU330" i="4"/>
  <c r="AV330" i="4"/>
  <c r="AW330" i="4"/>
  <c r="AX330" i="4"/>
  <c r="AY330" i="4"/>
  <c r="AU331" i="4"/>
  <c r="AV331" i="4"/>
  <c r="AW331" i="4"/>
  <c r="AX331" i="4"/>
  <c r="AY331" i="4"/>
  <c r="AU332" i="4"/>
  <c r="AV332" i="4"/>
  <c r="AW332" i="4"/>
  <c r="AX332" i="4"/>
  <c r="AY332" i="4"/>
  <c r="AU333" i="4"/>
  <c r="AV333" i="4"/>
  <c r="AW333" i="4"/>
  <c r="AX333" i="4"/>
  <c r="AY333" i="4"/>
  <c r="AU334" i="4"/>
  <c r="AV334" i="4"/>
  <c r="AW334" i="4"/>
  <c r="AX334" i="4"/>
  <c r="AY334" i="4"/>
  <c r="AU335" i="4"/>
  <c r="AV335" i="4"/>
  <c r="AW335" i="4"/>
  <c r="AX335" i="4"/>
  <c r="AY335" i="4"/>
  <c r="AU336" i="4"/>
  <c r="AV336" i="4"/>
  <c r="AW336" i="4"/>
  <c r="AX336" i="4"/>
  <c r="AY336" i="4"/>
  <c r="AU337" i="4"/>
  <c r="AV337" i="4"/>
  <c r="AW337" i="4"/>
  <c r="AX337" i="4"/>
  <c r="AY337" i="4"/>
  <c r="AU338" i="4"/>
  <c r="AV338" i="4"/>
  <c r="AW338" i="4"/>
  <c r="AX338" i="4"/>
  <c r="AY338" i="4"/>
  <c r="AU339" i="4"/>
  <c r="AV339" i="4"/>
  <c r="AW339" i="4"/>
  <c r="AX339" i="4"/>
  <c r="AY339" i="4"/>
  <c r="AU340" i="4"/>
  <c r="AV340" i="4"/>
  <c r="AW340" i="4"/>
  <c r="AX340" i="4"/>
  <c r="AY340" i="4"/>
  <c r="AU341" i="4"/>
  <c r="AV341" i="4"/>
  <c r="AW341" i="4"/>
  <c r="AX341" i="4"/>
  <c r="AY341" i="4"/>
  <c r="AU342" i="4"/>
  <c r="AV342" i="4"/>
  <c r="AW342" i="4"/>
  <c r="AX342" i="4"/>
  <c r="AY342" i="4"/>
  <c r="AU343" i="4"/>
  <c r="AV343" i="4"/>
  <c r="AW343" i="4"/>
  <c r="AX343" i="4"/>
  <c r="AY343" i="4"/>
  <c r="AU344" i="4"/>
  <c r="AV344" i="4"/>
  <c r="AW344" i="4"/>
  <c r="AX344" i="4"/>
  <c r="AY344" i="4"/>
  <c r="AU345" i="4"/>
  <c r="AV345" i="4"/>
  <c r="AW345" i="4"/>
  <c r="AX345" i="4"/>
  <c r="AY345" i="4"/>
  <c r="AU346" i="4"/>
  <c r="AV346" i="4"/>
  <c r="AW346" i="4"/>
  <c r="AX346" i="4"/>
  <c r="AY346" i="4"/>
  <c r="AU347" i="4"/>
  <c r="AV347" i="4"/>
  <c r="AW347" i="4"/>
  <c r="AX347" i="4"/>
  <c r="AY347" i="4"/>
  <c r="AU348" i="4"/>
  <c r="AV348" i="4"/>
  <c r="AW348" i="4"/>
  <c r="AX348" i="4"/>
  <c r="AY348" i="4"/>
  <c r="AU349" i="4"/>
  <c r="AV349" i="4"/>
  <c r="AW349" i="4"/>
  <c r="AX349" i="4"/>
  <c r="AY349" i="4"/>
  <c r="AU350" i="4"/>
  <c r="AV350" i="4"/>
  <c r="AW350" i="4"/>
  <c r="AX350" i="4"/>
  <c r="AY350" i="4"/>
  <c r="AU351" i="4"/>
  <c r="AV351" i="4"/>
  <c r="AW351" i="4"/>
  <c r="AX351" i="4"/>
  <c r="AY351" i="4"/>
  <c r="AU352" i="4"/>
  <c r="AV352" i="4"/>
  <c r="AW352" i="4"/>
  <c r="AX352" i="4"/>
  <c r="AY352" i="4"/>
  <c r="AU353" i="4"/>
  <c r="AV353" i="4"/>
  <c r="AW353" i="4"/>
  <c r="AX353" i="4"/>
  <c r="AY353" i="4"/>
  <c r="AU354" i="4"/>
  <c r="AV354" i="4"/>
  <c r="AW354" i="4"/>
  <c r="AX354" i="4"/>
  <c r="AY354" i="4"/>
  <c r="AU355" i="4"/>
  <c r="AV355" i="4"/>
  <c r="AW355" i="4"/>
  <c r="AX355" i="4"/>
  <c r="AY355" i="4"/>
  <c r="AU356" i="4"/>
  <c r="AV356" i="4"/>
  <c r="AW356" i="4"/>
  <c r="AX356" i="4"/>
  <c r="AY356" i="4"/>
  <c r="AU357" i="4"/>
  <c r="AV357" i="4"/>
  <c r="AW357" i="4"/>
  <c r="AX357" i="4"/>
  <c r="AY357" i="4"/>
  <c r="AU358" i="4"/>
  <c r="AV358" i="4"/>
  <c r="AW358" i="4"/>
  <c r="AX358" i="4"/>
  <c r="AY358" i="4"/>
  <c r="AU359" i="4"/>
  <c r="AV359" i="4"/>
  <c r="AW359" i="4"/>
  <c r="AX359" i="4"/>
  <c r="AY359" i="4"/>
  <c r="AU360" i="4"/>
  <c r="AV360" i="4"/>
  <c r="AW360" i="4"/>
  <c r="AX360" i="4"/>
  <c r="AY360" i="4"/>
  <c r="AU361" i="4"/>
  <c r="AV361" i="4"/>
  <c r="AW361" i="4"/>
  <c r="AX361" i="4"/>
  <c r="AY361" i="4"/>
  <c r="AU362" i="4"/>
  <c r="AV362" i="4"/>
  <c r="AW362" i="4"/>
  <c r="AX362" i="4"/>
  <c r="AY362" i="4"/>
  <c r="AU363" i="4"/>
  <c r="AV363" i="4"/>
  <c r="AW363" i="4"/>
  <c r="AX363" i="4"/>
  <c r="AY363" i="4"/>
  <c r="AU364" i="4"/>
  <c r="AV364" i="4"/>
  <c r="AW364" i="4"/>
  <c r="AX364" i="4"/>
  <c r="AY364" i="4"/>
  <c r="AU365" i="4"/>
  <c r="AV365" i="4"/>
  <c r="AW365" i="4"/>
  <c r="AX365" i="4"/>
  <c r="AY365" i="4"/>
  <c r="AU366" i="4"/>
  <c r="AV366" i="4"/>
  <c r="AW366" i="4"/>
  <c r="AX366" i="4"/>
  <c r="AY366" i="4"/>
  <c r="AU367" i="4"/>
  <c r="AV367" i="4"/>
  <c r="AW367" i="4"/>
  <c r="AX367" i="4"/>
  <c r="AY367" i="4"/>
  <c r="AU368" i="4"/>
  <c r="AV368" i="4"/>
  <c r="AW368" i="4"/>
  <c r="AX368" i="4"/>
  <c r="AY368" i="4"/>
  <c r="AU369" i="4"/>
  <c r="AV369" i="4"/>
  <c r="AW369" i="4"/>
  <c r="AX369" i="4"/>
  <c r="AY369" i="4"/>
  <c r="AU370" i="4"/>
  <c r="AV370" i="4"/>
  <c r="AW370" i="4"/>
  <c r="AX370" i="4"/>
  <c r="AY370" i="4"/>
  <c r="AU371" i="4"/>
  <c r="AV371" i="4"/>
  <c r="AW371" i="4"/>
  <c r="AX371" i="4"/>
  <c r="AY371" i="4"/>
  <c r="AU372" i="4"/>
  <c r="AV372" i="4"/>
  <c r="AW372" i="4"/>
  <c r="AX372" i="4"/>
  <c r="AY372" i="4"/>
  <c r="AU373" i="4"/>
  <c r="AV373" i="4"/>
  <c r="AW373" i="4"/>
  <c r="AX373" i="4"/>
  <c r="AY373" i="4"/>
  <c r="AU374" i="4"/>
  <c r="AV374" i="4"/>
  <c r="AW374" i="4"/>
  <c r="AX374" i="4"/>
  <c r="AY374" i="4"/>
  <c r="AU375" i="4"/>
  <c r="AV375" i="4"/>
  <c r="AW375" i="4"/>
  <c r="AX375" i="4"/>
  <c r="AY375" i="4"/>
  <c r="AU376" i="4"/>
  <c r="AV376" i="4"/>
  <c r="AW376" i="4"/>
  <c r="AX376" i="4"/>
  <c r="AY376" i="4"/>
  <c r="AU377" i="4"/>
  <c r="AV377" i="4"/>
  <c r="AW377" i="4"/>
  <c r="AX377" i="4"/>
  <c r="AY377" i="4"/>
  <c r="AU378" i="4"/>
  <c r="AV378" i="4"/>
  <c r="AW378" i="4"/>
  <c r="AX378" i="4"/>
  <c r="AY378" i="4"/>
  <c r="AU379" i="4"/>
  <c r="AV379" i="4"/>
  <c r="AW379" i="4"/>
  <c r="AX379" i="4"/>
  <c r="AY379" i="4"/>
  <c r="AU380" i="4"/>
  <c r="AV380" i="4"/>
  <c r="AW380" i="4"/>
  <c r="AX380" i="4"/>
  <c r="AY380" i="4"/>
  <c r="AU381" i="4"/>
  <c r="AV381" i="4"/>
  <c r="AW381" i="4"/>
  <c r="AX381" i="4"/>
  <c r="AY381" i="4"/>
  <c r="AU382" i="4"/>
  <c r="AV382" i="4"/>
  <c r="AW382" i="4"/>
  <c r="AX382" i="4"/>
  <c r="AY382" i="4"/>
  <c r="AU383" i="4"/>
  <c r="AV383" i="4"/>
  <c r="AW383" i="4"/>
  <c r="AX383" i="4"/>
  <c r="AY383" i="4"/>
  <c r="AU384" i="4"/>
  <c r="AV384" i="4"/>
  <c r="AW384" i="4"/>
  <c r="AX384" i="4"/>
  <c r="AY384" i="4"/>
  <c r="AU385" i="4"/>
  <c r="AV385" i="4"/>
  <c r="AW385" i="4"/>
  <c r="AX385" i="4"/>
  <c r="AY385" i="4"/>
  <c r="AU386" i="4"/>
  <c r="AV386" i="4"/>
  <c r="AW386" i="4"/>
  <c r="AX386" i="4"/>
  <c r="AY386" i="4"/>
  <c r="AU387" i="4"/>
  <c r="AV387" i="4"/>
  <c r="AW387" i="4"/>
  <c r="AX387" i="4"/>
  <c r="AY387" i="4"/>
  <c r="AU388" i="4"/>
  <c r="AV388" i="4"/>
  <c r="AW388" i="4"/>
  <c r="AX388" i="4"/>
  <c r="AY388" i="4"/>
  <c r="AU389" i="4"/>
  <c r="AV389" i="4"/>
  <c r="AW389" i="4"/>
  <c r="AX389" i="4"/>
  <c r="AY389" i="4"/>
  <c r="AU390" i="4"/>
  <c r="AV390" i="4"/>
  <c r="AW390" i="4"/>
  <c r="AX390" i="4"/>
  <c r="AY390" i="4"/>
  <c r="AU391" i="4"/>
  <c r="AV391" i="4"/>
  <c r="AW391" i="4"/>
  <c r="AX391" i="4"/>
  <c r="AY391" i="4"/>
  <c r="AU392" i="4"/>
  <c r="AV392" i="4"/>
  <c r="AW392" i="4"/>
  <c r="AX392" i="4"/>
  <c r="AY392" i="4"/>
  <c r="AU393" i="4"/>
  <c r="AV393" i="4"/>
  <c r="AW393" i="4"/>
  <c r="AX393" i="4"/>
  <c r="AY393" i="4"/>
  <c r="AU394" i="4"/>
  <c r="AV394" i="4"/>
  <c r="AW394" i="4"/>
  <c r="AX394" i="4"/>
  <c r="AY394" i="4"/>
  <c r="AU395" i="4"/>
  <c r="AV395" i="4"/>
  <c r="AW395" i="4"/>
  <c r="AX395" i="4"/>
  <c r="AY395" i="4"/>
  <c r="AU396" i="4"/>
  <c r="AV396" i="4"/>
  <c r="AW396" i="4"/>
  <c r="AX396" i="4"/>
  <c r="AY396" i="4"/>
  <c r="AU397" i="4"/>
  <c r="AV397" i="4"/>
  <c r="AW397" i="4"/>
  <c r="AX397" i="4"/>
  <c r="AY397" i="4"/>
  <c r="AU398" i="4"/>
  <c r="AV398" i="4"/>
  <c r="AW398" i="4"/>
  <c r="AX398" i="4"/>
  <c r="AY398" i="4"/>
  <c r="AU399" i="4"/>
  <c r="AV399" i="4"/>
  <c r="AW399" i="4"/>
  <c r="AX399" i="4"/>
  <c r="AY399" i="4"/>
  <c r="AU400" i="4"/>
  <c r="AV400" i="4"/>
  <c r="AW400" i="4"/>
  <c r="AX400" i="4"/>
  <c r="AY400" i="4"/>
  <c r="AU401" i="4"/>
  <c r="AV401" i="4"/>
  <c r="AW401" i="4"/>
  <c r="AX401" i="4"/>
  <c r="AY401" i="4"/>
  <c r="AU402" i="4"/>
  <c r="AV402" i="4"/>
  <c r="AW402" i="4"/>
  <c r="AX402" i="4"/>
  <c r="AY402" i="4"/>
  <c r="AU403" i="4"/>
  <c r="AV403" i="4"/>
  <c r="AW403" i="4"/>
  <c r="AX403" i="4"/>
  <c r="AY403" i="4"/>
  <c r="AU404" i="4"/>
  <c r="AV404" i="4"/>
  <c r="AW404" i="4"/>
  <c r="AX404" i="4"/>
  <c r="AY404" i="4"/>
  <c r="AU405" i="4"/>
  <c r="AV405" i="4"/>
  <c r="AW405" i="4"/>
  <c r="AX405" i="4"/>
  <c r="AY405" i="4"/>
  <c r="AU406" i="4"/>
  <c r="AV406" i="4"/>
  <c r="AW406" i="4"/>
  <c r="AX406" i="4"/>
  <c r="AY406" i="4"/>
  <c r="AU407" i="4"/>
  <c r="AV407" i="4"/>
  <c r="AW407" i="4"/>
  <c r="AX407" i="4"/>
  <c r="AY407" i="4"/>
  <c r="AU408" i="4"/>
  <c r="AV408" i="4"/>
  <c r="AW408" i="4"/>
  <c r="AX408" i="4"/>
  <c r="AY408" i="4"/>
  <c r="AU409" i="4"/>
  <c r="AV409" i="4"/>
  <c r="AW409" i="4"/>
  <c r="AX409" i="4"/>
  <c r="AY409" i="4"/>
  <c r="AU410" i="4"/>
  <c r="AV410" i="4"/>
  <c r="AW410" i="4"/>
  <c r="AX410" i="4"/>
  <c r="AY410" i="4"/>
  <c r="AU411" i="4"/>
  <c r="AV411" i="4"/>
  <c r="AW411" i="4"/>
  <c r="AX411" i="4"/>
  <c r="AY411" i="4"/>
  <c r="AU412" i="4"/>
  <c r="AV412" i="4"/>
  <c r="AW412" i="4"/>
  <c r="AX412" i="4"/>
  <c r="AY412" i="4"/>
  <c r="AU413" i="4"/>
  <c r="AV413" i="4"/>
  <c r="AW413" i="4"/>
  <c r="AX413" i="4"/>
  <c r="AY413" i="4"/>
  <c r="AU414" i="4"/>
  <c r="AV414" i="4"/>
  <c r="AW414" i="4"/>
  <c r="AX414" i="4"/>
  <c r="AY414" i="4"/>
  <c r="AU415" i="4"/>
  <c r="AV415" i="4"/>
  <c r="AW415" i="4"/>
  <c r="AX415" i="4"/>
  <c r="AY415" i="4"/>
  <c r="AU416" i="4"/>
  <c r="AV416" i="4"/>
  <c r="AW416" i="4"/>
  <c r="AX416" i="4"/>
  <c r="AY416" i="4"/>
  <c r="AU417" i="4"/>
  <c r="AV417" i="4"/>
  <c r="AW417" i="4"/>
  <c r="AX417" i="4"/>
  <c r="AY417" i="4"/>
  <c r="AU418" i="4"/>
  <c r="AV418" i="4"/>
  <c r="AW418" i="4"/>
  <c r="AX418" i="4"/>
  <c r="AY418" i="4"/>
  <c r="AU419" i="4"/>
  <c r="AV419" i="4"/>
  <c r="AW419" i="4"/>
  <c r="AX419" i="4"/>
  <c r="AY419" i="4"/>
  <c r="AU420" i="4"/>
  <c r="AV420" i="4"/>
  <c r="AW420" i="4"/>
  <c r="AX420" i="4"/>
  <c r="AY420" i="4"/>
  <c r="AU421" i="4"/>
  <c r="AV421" i="4"/>
  <c r="AW421" i="4"/>
  <c r="AX421" i="4"/>
  <c r="AY421" i="4"/>
  <c r="AU422" i="4"/>
  <c r="AV422" i="4"/>
  <c r="AW422" i="4"/>
  <c r="AX422" i="4"/>
  <c r="AY422" i="4"/>
  <c r="AU423" i="4"/>
  <c r="AV423" i="4"/>
  <c r="AW423" i="4"/>
  <c r="AX423" i="4"/>
  <c r="AY423" i="4"/>
  <c r="AU424" i="4"/>
  <c r="AV424" i="4"/>
  <c r="AW424" i="4"/>
  <c r="AX424" i="4"/>
  <c r="AY424" i="4"/>
  <c r="AU425" i="4"/>
  <c r="AV425" i="4"/>
  <c r="AW425" i="4"/>
  <c r="AX425" i="4"/>
  <c r="AY425" i="4"/>
  <c r="AU426" i="4"/>
  <c r="AV426" i="4"/>
  <c r="AW426" i="4"/>
  <c r="AX426" i="4"/>
  <c r="AY426" i="4"/>
  <c r="AU427" i="4"/>
  <c r="AV427" i="4"/>
  <c r="AW427" i="4"/>
  <c r="AX427" i="4"/>
  <c r="AY427" i="4"/>
  <c r="AU428" i="4"/>
  <c r="AV428" i="4"/>
  <c r="AW428" i="4"/>
  <c r="AX428" i="4"/>
  <c r="AY428" i="4"/>
  <c r="AU429" i="4"/>
  <c r="AV429" i="4"/>
  <c r="AW429" i="4"/>
  <c r="AX429" i="4"/>
  <c r="AY429" i="4"/>
  <c r="AU430" i="4"/>
  <c r="AV430" i="4"/>
  <c r="AW430" i="4"/>
  <c r="AX430" i="4"/>
  <c r="AY430" i="4"/>
  <c r="AU431" i="4"/>
  <c r="AV431" i="4"/>
  <c r="AW431" i="4"/>
  <c r="AX431" i="4"/>
  <c r="AY431" i="4"/>
  <c r="AU432" i="4"/>
  <c r="AV432" i="4"/>
  <c r="AW432" i="4"/>
  <c r="AX432" i="4"/>
  <c r="AY432" i="4"/>
  <c r="AU433" i="4"/>
  <c r="AV433" i="4"/>
  <c r="AW433" i="4"/>
  <c r="AX433" i="4"/>
  <c r="AY433" i="4"/>
  <c r="AU434" i="4"/>
  <c r="AV434" i="4"/>
  <c r="AW434" i="4"/>
  <c r="AX434" i="4"/>
  <c r="AY434" i="4"/>
  <c r="AU435" i="4"/>
  <c r="AV435" i="4"/>
  <c r="AW435" i="4"/>
  <c r="AX435" i="4"/>
  <c r="AY435" i="4"/>
  <c r="AU436" i="4"/>
  <c r="AV436" i="4"/>
  <c r="AW436" i="4"/>
  <c r="AX436" i="4"/>
  <c r="AY436" i="4"/>
  <c r="AU437" i="4"/>
  <c r="AV437" i="4"/>
  <c r="AW437" i="4"/>
  <c r="AX437" i="4"/>
  <c r="AY437" i="4"/>
  <c r="AU438" i="4"/>
  <c r="AV438" i="4"/>
  <c r="AW438" i="4"/>
  <c r="AX438" i="4"/>
  <c r="AY438" i="4"/>
  <c r="AU439" i="4"/>
  <c r="AV439" i="4"/>
  <c r="AW439" i="4"/>
  <c r="AX439" i="4"/>
  <c r="AY439" i="4"/>
  <c r="AU440" i="4"/>
  <c r="AV440" i="4"/>
  <c r="AW440" i="4"/>
  <c r="AX440" i="4"/>
  <c r="AY440" i="4"/>
  <c r="AU441" i="4"/>
  <c r="AV441" i="4"/>
  <c r="AW441" i="4"/>
  <c r="AX441" i="4"/>
  <c r="AY441" i="4"/>
  <c r="AU442" i="4"/>
  <c r="AV442" i="4"/>
  <c r="AW442" i="4"/>
  <c r="AX442" i="4"/>
  <c r="AY442" i="4"/>
  <c r="AU443" i="4"/>
  <c r="AV443" i="4"/>
  <c r="AW443" i="4"/>
  <c r="AX443" i="4"/>
  <c r="AY443" i="4"/>
  <c r="AU444" i="4"/>
  <c r="AV444" i="4"/>
  <c r="AW444" i="4"/>
  <c r="AX444" i="4"/>
  <c r="AY444" i="4"/>
  <c r="AU445" i="4"/>
  <c r="AV445" i="4"/>
  <c r="AW445" i="4"/>
  <c r="AX445" i="4"/>
  <c r="AY445" i="4"/>
  <c r="AU446" i="4"/>
  <c r="AV446" i="4"/>
  <c r="AW446" i="4"/>
  <c r="AX446" i="4"/>
  <c r="AY446" i="4"/>
  <c r="AU447" i="4"/>
  <c r="AV447" i="4"/>
  <c r="AW447" i="4"/>
  <c r="AX447" i="4"/>
  <c r="AY447" i="4"/>
  <c r="AU448" i="4"/>
  <c r="AV448" i="4"/>
  <c r="AW448" i="4"/>
  <c r="AX448" i="4"/>
  <c r="AY448" i="4"/>
  <c r="AU449" i="4"/>
  <c r="AV449" i="4"/>
  <c r="AW449" i="4"/>
  <c r="AX449" i="4"/>
  <c r="AY449" i="4"/>
  <c r="AU450" i="4"/>
  <c r="AV450" i="4"/>
  <c r="AW450" i="4"/>
  <c r="AX450" i="4"/>
  <c r="AY450" i="4"/>
  <c r="AU451" i="4"/>
  <c r="AV451" i="4"/>
  <c r="AW451" i="4"/>
  <c r="AX451" i="4"/>
  <c r="AY451" i="4"/>
  <c r="AU452" i="4"/>
  <c r="AV452" i="4"/>
  <c r="AW452" i="4"/>
  <c r="AX452" i="4"/>
  <c r="AY452" i="4"/>
  <c r="AU453" i="4"/>
  <c r="AV453" i="4"/>
  <c r="AW453" i="4"/>
  <c r="AX453" i="4"/>
  <c r="AY453" i="4"/>
  <c r="AU454" i="4"/>
  <c r="AV454" i="4"/>
  <c r="AW454" i="4"/>
  <c r="AX454" i="4"/>
  <c r="AY454" i="4"/>
  <c r="AU455" i="4"/>
  <c r="AV455" i="4"/>
  <c r="AW455" i="4"/>
  <c r="AX455" i="4"/>
  <c r="AY455" i="4"/>
  <c r="AU456" i="4"/>
  <c r="AV456" i="4"/>
  <c r="AW456" i="4"/>
  <c r="AX456" i="4"/>
  <c r="AY456" i="4"/>
  <c r="AU457" i="4"/>
  <c r="AV457" i="4"/>
  <c r="AW457" i="4"/>
  <c r="AX457" i="4"/>
  <c r="AY457" i="4"/>
  <c r="AU458" i="4"/>
  <c r="AV458" i="4"/>
  <c r="AW458" i="4"/>
  <c r="AX458" i="4"/>
  <c r="AY458" i="4"/>
  <c r="AU459" i="4"/>
  <c r="AV459" i="4"/>
  <c r="AW459" i="4"/>
  <c r="AX459" i="4"/>
  <c r="AY459" i="4"/>
  <c r="AU460" i="4"/>
  <c r="AV460" i="4"/>
  <c r="AW460" i="4"/>
  <c r="AX460" i="4"/>
  <c r="AY460" i="4"/>
  <c r="AU461" i="4"/>
  <c r="AV461" i="4"/>
  <c r="AW461" i="4"/>
  <c r="AX461" i="4"/>
  <c r="AY461" i="4"/>
  <c r="AU462" i="4"/>
  <c r="AV462" i="4"/>
  <c r="AW462" i="4"/>
  <c r="AX462" i="4"/>
  <c r="AY462" i="4"/>
  <c r="AU463" i="4"/>
  <c r="AV463" i="4"/>
  <c r="AW463" i="4"/>
  <c r="AX463" i="4"/>
  <c r="AY463" i="4"/>
  <c r="AU464" i="4"/>
  <c r="AV464" i="4"/>
  <c r="AW464" i="4"/>
  <c r="AX464" i="4"/>
  <c r="AY464" i="4"/>
  <c r="AU465" i="4"/>
  <c r="AV465" i="4"/>
  <c r="AW465" i="4"/>
  <c r="AX465" i="4"/>
  <c r="AY465" i="4"/>
  <c r="AU466" i="4"/>
  <c r="AV466" i="4"/>
  <c r="AW466" i="4"/>
  <c r="AX466" i="4"/>
  <c r="AY466" i="4"/>
  <c r="AU467" i="4"/>
  <c r="AV467" i="4"/>
  <c r="AW467" i="4"/>
  <c r="AX467" i="4"/>
  <c r="AY467" i="4"/>
  <c r="AU468" i="4"/>
  <c r="AV468" i="4"/>
  <c r="AW468" i="4"/>
  <c r="AX468" i="4"/>
  <c r="AY468" i="4"/>
  <c r="AU469" i="4"/>
  <c r="AV469" i="4"/>
  <c r="AW469" i="4"/>
  <c r="AX469" i="4"/>
  <c r="AY469" i="4"/>
  <c r="AU470" i="4"/>
  <c r="AV470" i="4"/>
  <c r="AW470" i="4"/>
  <c r="AX470" i="4"/>
  <c r="AY470" i="4"/>
  <c r="AU471" i="4"/>
  <c r="AV471" i="4"/>
  <c r="AW471" i="4"/>
  <c r="AX471" i="4"/>
  <c r="AY471" i="4"/>
  <c r="AU472" i="4"/>
  <c r="AV472" i="4"/>
  <c r="AW472" i="4"/>
  <c r="AX472" i="4"/>
  <c r="AY472" i="4"/>
  <c r="AU473" i="4"/>
  <c r="AV473" i="4"/>
  <c r="AW473" i="4"/>
  <c r="AX473" i="4"/>
  <c r="AY473" i="4"/>
  <c r="AU474" i="4"/>
  <c r="AV474" i="4"/>
  <c r="AW474" i="4"/>
  <c r="AX474" i="4"/>
  <c r="AY474" i="4"/>
  <c r="AU475" i="4"/>
  <c r="AV475" i="4"/>
  <c r="AW475" i="4"/>
  <c r="AX475" i="4"/>
  <c r="AY475" i="4"/>
  <c r="AU476" i="4"/>
  <c r="AV476" i="4"/>
  <c r="AW476" i="4"/>
  <c r="AX476" i="4"/>
  <c r="AY476" i="4"/>
  <c r="AU477" i="4"/>
  <c r="AV477" i="4"/>
  <c r="AW477" i="4"/>
  <c r="AX477" i="4"/>
  <c r="AY477" i="4"/>
  <c r="AU478" i="4"/>
  <c r="AV478" i="4"/>
  <c r="AW478" i="4"/>
  <c r="AX478" i="4"/>
  <c r="AY478" i="4"/>
  <c r="AU479" i="4"/>
  <c r="AV479" i="4"/>
  <c r="AW479" i="4"/>
  <c r="AX479" i="4"/>
  <c r="AY479" i="4"/>
  <c r="AU480" i="4"/>
  <c r="AV480" i="4"/>
  <c r="AW480" i="4"/>
  <c r="AX480" i="4"/>
  <c r="AY480" i="4"/>
  <c r="AU481" i="4"/>
  <c r="AV481" i="4"/>
  <c r="AW481" i="4"/>
  <c r="AX481" i="4"/>
  <c r="AY481" i="4"/>
  <c r="AU482" i="4"/>
  <c r="AV482" i="4"/>
  <c r="AW482" i="4"/>
  <c r="AX482" i="4"/>
  <c r="AY482" i="4"/>
  <c r="AU483" i="4"/>
  <c r="AV483" i="4"/>
  <c r="AW483" i="4"/>
  <c r="AX483" i="4"/>
  <c r="AY483" i="4"/>
  <c r="AU484" i="4"/>
  <c r="AV484" i="4"/>
  <c r="AW484" i="4"/>
  <c r="AX484" i="4"/>
  <c r="AY484" i="4"/>
  <c r="AU485" i="4"/>
  <c r="AV485" i="4"/>
  <c r="AW485" i="4"/>
  <c r="AX485" i="4"/>
  <c r="AY485" i="4"/>
  <c r="AU486" i="4"/>
  <c r="AV486" i="4"/>
  <c r="AW486" i="4"/>
  <c r="AX486" i="4"/>
  <c r="AY486" i="4"/>
  <c r="AU487" i="4"/>
  <c r="AV487" i="4"/>
  <c r="AW487" i="4"/>
  <c r="AX487" i="4"/>
  <c r="AY487" i="4"/>
  <c r="AU488" i="4"/>
  <c r="AV488" i="4"/>
  <c r="AW488" i="4"/>
  <c r="AX488" i="4"/>
  <c r="AY488" i="4"/>
  <c r="AU489" i="4"/>
  <c r="AV489" i="4"/>
  <c r="AW489" i="4"/>
  <c r="AX489" i="4"/>
  <c r="AY489" i="4"/>
  <c r="AU490" i="4"/>
  <c r="AV490" i="4"/>
  <c r="AW490" i="4"/>
  <c r="AX490" i="4"/>
  <c r="AY490" i="4"/>
  <c r="AU491" i="4"/>
  <c r="AV491" i="4"/>
  <c r="AW491" i="4"/>
  <c r="AX491" i="4"/>
  <c r="AY491" i="4"/>
  <c r="AU492" i="4"/>
  <c r="AV492" i="4"/>
  <c r="AW492" i="4"/>
  <c r="AX492" i="4"/>
  <c r="AY492" i="4"/>
  <c r="AU493" i="4"/>
  <c r="AV493" i="4"/>
  <c r="AW493" i="4"/>
  <c r="AX493" i="4"/>
  <c r="AY493" i="4"/>
  <c r="AU494" i="4"/>
  <c r="AV494" i="4"/>
  <c r="AW494" i="4"/>
  <c r="AX494" i="4"/>
  <c r="AY494" i="4"/>
  <c r="AU495" i="4"/>
  <c r="AV495" i="4"/>
  <c r="AW495" i="4"/>
  <c r="AX495" i="4"/>
  <c r="AY495" i="4"/>
  <c r="AU496" i="4"/>
  <c r="AV496" i="4"/>
  <c r="AW496" i="4"/>
  <c r="AX496" i="4"/>
  <c r="AY496" i="4"/>
  <c r="AU497" i="4"/>
  <c r="AV497" i="4"/>
  <c r="AW497" i="4"/>
  <c r="AX497" i="4"/>
  <c r="AY497" i="4"/>
  <c r="AU498" i="4"/>
  <c r="AV498" i="4"/>
  <c r="AW498" i="4"/>
  <c r="AX498" i="4"/>
  <c r="AY498" i="4"/>
  <c r="AU499" i="4"/>
  <c r="AV499" i="4"/>
  <c r="AW499" i="4"/>
  <c r="AX499" i="4"/>
  <c r="AY499" i="4"/>
  <c r="AU500" i="4"/>
  <c r="AV500" i="4"/>
  <c r="AW500" i="4"/>
  <c r="AX500" i="4"/>
  <c r="AY500" i="4"/>
  <c r="AY9" i="4"/>
  <c r="AX9" i="4"/>
  <c r="AW9" i="4"/>
  <c r="AV9" i="4"/>
  <c r="AU6" i="4"/>
  <c r="W7" i="4"/>
  <c r="V7" i="4"/>
  <c r="U7" i="4"/>
  <c r="T7" i="4"/>
  <c r="T275" i="4"/>
  <c r="U275" i="4"/>
  <c r="V275" i="4"/>
  <c r="W275" i="4"/>
  <c r="X275" i="4"/>
  <c r="T276" i="4"/>
  <c r="U276" i="4"/>
  <c r="V276" i="4"/>
  <c r="W276" i="4"/>
  <c r="X276" i="4"/>
  <c r="T277" i="4"/>
  <c r="U277" i="4"/>
  <c r="V277" i="4"/>
  <c r="W277" i="4"/>
  <c r="X277" i="4"/>
  <c r="T278" i="4"/>
  <c r="U278" i="4"/>
  <c r="V278" i="4"/>
  <c r="W278" i="4"/>
  <c r="X278" i="4"/>
  <c r="T279" i="4"/>
  <c r="U279" i="4"/>
  <c r="V279" i="4"/>
  <c r="W279" i="4"/>
  <c r="X279" i="4"/>
  <c r="T280" i="4"/>
  <c r="U280" i="4"/>
  <c r="V280" i="4"/>
  <c r="W280" i="4"/>
  <c r="X280" i="4"/>
  <c r="T281" i="4"/>
  <c r="U281" i="4"/>
  <c r="V281" i="4"/>
  <c r="W281" i="4"/>
  <c r="X281" i="4"/>
  <c r="T282" i="4"/>
  <c r="U282" i="4"/>
  <c r="V282" i="4"/>
  <c r="W282" i="4"/>
  <c r="X282" i="4"/>
  <c r="T283" i="4"/>
  <c r="U283" i="4"/>
  <c r="V283" i="4"/>
  <c r="W283" i="4"/>
  <c r="X283" i="4"/>
  <c r="T284" i="4"/>
  <c r="U284" i="4"/>
  <c r="V284" i="4"/>
  <c r="W284" i="4"/>
  <c r="X284" i="4"/>
  <c r="T285" i="4"/>
  <c r="U285" i="4"/>
  <c r="V285" i="4"/>
  <c r="W285" i="4"/>
  <c r="X285" i="4"/>
  <c r="T286" i="4"/>
  <c r="U286" i="4"/>
  <c r="V286" i="4"/>
  <c r="W286" i="4"/>
  <c r="X286" i="4"/>
  <c r="T287" i="4"/>
  <c r="U287" i="4"/>
  <c r="V287" i="4"/>
  <c r="W287" i="4"/>
  <c r="X287" i="4"/>
  <c r="T288" i="4"/>
  <c r="U288" i="4"/>
  <c r="V288" i="4"/>
  <c r="W288" i="4"/>
  <c r="X288" i="4"/>
  <c r="T289" i="4"/>
  <c r="U289" i="4"/>
  <c r="V289" i="4"/>
  <c r="W289" i="4"/>
  <c r="X289" i="4"/>
  <c r="T290" i="4"/>
  <c r="U290" i="4"/>
  <c r="V290" i="4"/>
  <c r="W290" i="4"/>
  <c r="X290" i="4"/>
  <c r="T291" i="4"/>
  <c r="U291" i="4"/>
  <c r="V291" i="4"/>
  <c r="W291" i="4"/>
  <c r="X291" i="4"/>
  <c r="T292" i="4"/>
  <c r="U292" i="4"/>
  <c r="V292" i="4"/>
  <c r="W292" i="4"/>
  <c r="X292" i="4"/>
  <c r="T293" i="4"/>
  <c r="U293" i="4"/>
  <c r="V293" i="4"/>
  <c r="W293" i="4"/>
  <c r="X293" i="4"/>
  <c r="T294" i="4"/>
  <c r="U294" i="4"/>
  <c r="V294" i="4"/>
  <c r="W294" i="4"/>
  <c r="X294" i="4"/>
  <c r="T295" i="4"/>
  <c r="U295" i="4"/>
  <c r="V295" i="4"/>
  <c r="W295" i="4"/>
  <c r="X295" i="4"/>
  <c r="T296" i="4"/>
  <c r="U296" i="4"/>
  <c r="V296" i="4"/>
  <c r="W296" i="4"/>
  <c r="X296" i="4"/>
  <c r="T297" i="4"/>
  <c r="U297" i="4"/>
  <c r="V297" i="4"/>
  <c r="W297" i="4"/>
  <c r="X297" i="4"/>
  <c r="T298" i="4"/>
  <c r="U298" i="4"/>
  <c r="V298" i="4"/>
  <c r="W298" i="4"/>
  <c r="X298" i="4"/>
  <c r="T299" i="4"/>
  <c r="U299" i="4"/>
  <c r="V299" i="4"/>
  <c r="W299" i="4"/>
  <c r="X299" i="4"/>
  <c r="T300" i="4"/>
  <c r="U300" i="4"/>
  <c r="V300" i="4"/>
  <c r="W300" i="4"/>
  <c r="X300" i="4"/>
  <c r="T301" i="4"/>
  <c r="U301" i="4"/>
  <c r="V301" i="4"/>
  <c r="W301" i="4"/>
  <c r="X301" i="4"/>
  <c r="T302" i="4"/>
  <c r="U302" i="4"/>
  <c r="V302" i="4"/>
  <c r="W302" i="4"/>
  <c r="X302" i="4"/>
  <c r="T303" i="4"/>
  <c r="U303" i="4"/>
  <c r="V303" i="4"/>
  <c r="W303" i="4"/>
  <c r="X303" i="4"/>
  <c r="T304" i="4"/>
  <c r="U304" i="4"/>
  <c r="V304" i="4"/>
  <c r="W304" i="4"/>
  <c r="X304" i="4"/>
  <c r="T305" i="4"/>
  <c r="U305" i="4"/>
  <c r="V305" i="4"/>
  <c r="W305" i="4"/>
  <c r="X305" i="4"/>
  <c r="T306" i="4"/>
  <c r="U306" i="4"/>
  <c r="V306" i="4"/>
  <c r="W306" i="4"/>
  <c r="X306" i="4"/>
  <c r="T307" i="4"/>
  <c r="U307" i="4"/>
  <c r="V307" i="4"/>
  <c r="W307" i="4"/>
  <c r="X307" i="4"/>
  <c r="T308" i="4"/>
  <c r="U308" i="4"/>
  <c r="V308" i="4"/>
  <c r="W308" i="4"/>
  <c r="X308" i="4"/>
  <c r="T309" i="4"/>
  <c r="U309" i="4"/>
  <c r="V309" i="4"/>
  <c r="W309" i="4"/>
  <c r="X309" i="4"/>
  <c r="T310" i="4"/>
  <c r="U310" i="4"/>
  <c r="V310" i="4"/>
  <c r="W310" i="4"/>
  <c r="X310" i="4"/>
  <c r="T311" i="4"/>
  <c r="U311" i="4"/>
  <c r="V311" i="4"/>
  <c r="W311" i="4"/>
  <c r="X311" i="4"/>
  <c r="T312" i="4"/>
  <c r="U312" i="4"/>
  <c r="V312" i="4"/>
  <c r="W312" i="4"/>
  <c r="X312" i="4"/>
  <c r="T313" i="4"/>
  <c r="U313" i="4"/>
  <c r="V313" i="4"/>
  <c r="W313" i="4"/>
  <c r="X313" i="4"/>
  <c r="T314" i="4"/>
  <c r="U314" i="4"/>
  <c r="V314" i="4"/>
  <c r="W314" i="4"/>
  <c r="X314" i="4"/>
  <c r="T315" i="4"/>
  <c r="U315" i="4"/>
  <c r="V315" i="4"/>
  <c r="W315" i="4"/>
  <c r="X315" i="4"/>
  <c r="T316" i="4"/>
  <c r="U316" i="4"/>
  <c r="V316" i="4"/>
  <c r="W316" i="4"/>
  <c r="X316" i="4"/>
  <c r="T317" i="4"/>
  <c r="U317" i="4"/>
  <c r="V317" i="4"/>
  <c r="W317" i="4"/>
  <c r="X317" i="4"/>
  <c r="T318" i="4"/>
  <c r="U318" i="4"/>
  <c r="V318" i="4"/>
  <c r="W318" i="4"/>
  <c r="X318" i="4"/>
  <c r="T319" i="4"/>
  <c r="U319" i="4"/>
  <c r="V319" i="4"/>
  <c r="W319" i="4"/>
  <c r="X319" i="4"/>
  <c r="T320" i="4"/>
  <c r="U320" i="4"/>
  <c r="V320" i="4"/>
  <c r="W320" i="4"/>
  <c r="X320" i="4"/>
  <c r="T321" i="4"/>
  <c r="U321" i="4"/>
  <c r="V321" i="4"/>
  <c r="W321" i="4"/>
  <c r="X321" i="4"/>
  <c r="T322" i="4"/>
  <c r="U322" i="4"/>
  <c r="V322" i="4"/>
  <c r="W322" i="4"/>
  <c r="X322" i="4"/>
  <c r="T323" i="4"/>
  <c r="U323" i="4"/>
  <c r="V323" i="4"/>
  <c r="W323" i="4"/>
  <c r="X323" i="4"/>
  <c r="T324" i="4"/>
  <c r="U324" i="4"/>
  <c r="V324" i="4"/>
  <c r="W324" i="4"/>
  <c r="X324" i="4"/>
  <c r="T325" i="4"/>
  <c r="U325" i="4"/>
  <c r="V325" i="4"/>
  <c r="W325" i="4"/>
  <c r="X325" i="4"/>
  <c r="T326" i="4"/>
  <c r="U326" i="4"/>
  <c r="V326" i="4"/>
  <c r="W326" i="4"/>
  <c r="X326" i="4"/>
  <c r="T327" i="4"/>
  <c r="U327" i="4"/>
  <c r="V327" i="4"/>
  <c r="W327" i="4"/>
  <c r="X327" i="4"/>
  <c r="T328" i="4"/>
  <c r="U328" i="4"/>
  <c r="V328" i="4"/>
  <c r="W328" i="4"/>
  <c r="X328" i="4"/>
  <c r="T329" i="4"/>
  <c r="U329" i="4"/>
  <c r="V329" i="4"/>
  <c r="W329" i="4"/>
  <c r="X329" i="4"/>
  <c r="T330" i="4"/>
  <c r="U330" i="4"/>
  <c r="V330" i="4"/>
  <c r="W330" i="4"/>
  <c r="X330" i="4"/>
  <c r="T331" i="4"/>
  <c r="U331" i="4"/>
  <c r="V331" i="4"/>
  <c r="W331" i="4"/>
  <c r="X331" i="4"/>
  <c r="T332" i="4"/>
  <c r="U332" i="4"/>
  <c r="V332" i="4"/>
  <c r="W332" i="4"/>
  <c r="X332" i="4"/>
  <c r="T333" i="4"/>
  <c r="U333" i="4"/>
  <c r="V333" i="4"/>
  <c r="W333" i="4"/>
  <c r="X333" i="4"/>
  <c r="T334" i="4"/>
  <c r="U334" i="4"/>
  <c r="V334" i="4"/>
  <c r="W334" i="4"/>
  <c r="X334" i="4"/>
  <c r="T335" i="4"/>
  <c r="U335" i="4"/>
  <c r="V335" i="4"/>
  <c r="W335" i="4"/>
  <c r="X335" i="4"/>
  <c r="T336" i="4"/>
  <c r="U336" i="4"/>
  <c r="V336" i="4"/>
  <c r="W336" i="4"/>
  <c r="X336" i="4"/>
  <c r="T337" i="4"/>
  <c r="U337" i="4"/>
  <c r="V337" i="4"/>
  <c r="W337" i="4"/>
  <c r="X337" i="4"/>
  <c r="T338" i="4"/>
  <c r="U338" i="4"/>
  <c r="V338" i="4"/>
  <c r="W338" i="4"/>
  <c r="X338" i="4"/>
  <c r="T339" i="4"/>
  <c r="U339" i="4"/>
  <c r="V339" i="4"/>
  <c r="W339" i="4"/>
  <c r="X339" i="4"/>
  <c r="T340" i="4"/>
  <c r="U340" i="4"/>
  <c r="V340" i="4"/>
  <c r="W340" i="4"/>
  <c r="X340" i="4"/>
  <c r="T341" i="4"/>
  <c r="U341" i="4"/>
  <c r="V341" i="4"/>
  <c r="W341" i="4"/>
  <c r="X341" i="4"/>
  <c r="T342" i="4"/>
  <c r="U342" i="4"/>
  <c r="V342" i="4"/>
  <c r="W342" i="4"/>
  <c r="X342" i="4"/>
  <c r="T343" i="4"/>
  <c r="U343" i="4"/>
  <c r="V343" i="4"/>
  <c r="W343" i="4"/>
  <c r="X343" i="4"/>
  <c r="T344" i="4"/>
  <c r="U344" i="4"/>
  <c r="V344" i="4"/>
  <c r="W344" i="4"/>
  <c r="X344" i="4"/>
  <c r="T345" i="4"/>
  <c r="U345" i="4"/>
  <c r="V345" i="4"/>
  <c r="W345" i="4"/>
  <c r="X345" i="4"/>
  <c r="T346" i="4"/>
  <c r="U346" i="4"/>
  <c r="V346" i="4"/>
  <c r="W346" i="4"/>
  <c r="X346" i="4"/>
  <c r="T347" i="4"/>
  <c r="U347" i="4"/>
  <c r="V347" i="4"/>
  <c r="W347" i="4"/>
  <c r="X347" i="4"/>
  <c r="T348" i="4"/>
  <c r="U348" i="4"/>
  <c r="V348" i="4"/>
  <c r="W348" i="4"/>
  <c r="X348" i="4"/>
  <c r="T349" i="4"/>
  <c r="U349" i="4"/>
  <c r="V349" i="4"/>
  <c r="W349" i="4"/>
  <c r="X349" i="4"/>
  <c r="T350" i="4"/>
  <c r="U350" i="4"/>
  <c r="V350" i="4"/>
  <c r="W350" i="4"/>
  <c r="X350" i="4"/>
  <c r="T351" i="4"/>
  <c r="U351" i="4"/>
  <c r="V351" i="4"/>
  <c r="W351" i="4"/>
  <c r="X351" i="4"/>
  <c r="T352" i="4"/>
  <c r="U352" i="4"/>
  <c r="V352" i="4"/>
  <c r="W352" i="4"/>
  <c r="X352" i="4"/>
  <c r="T353" i="4"/>
  <c r="U353" i="4"/>
  <c r="V353" i="4"/>
  <c r="W353" i="4"/>
  <c r="X353" i="4"/>
  <c r="T354" i="4"/>
  <c r="U354" i="4"/>
  <c r="V354" i="4"/>
  <c r="W354" i="4"/>
  <c r="X354" i="4"/>
  <c r="T355" i="4"/>
  <c r="U355" i="4"/>
  <c r="V355" i="4"/>
  <c r="W355" i="4"/>
  <c r="X355" i="4"/>
  <c r="T356" i="4"/>
  <c r="U356" i="4"/>
  <c r="V356" i="4"/>
  <c r="W356" i="4"/>
  <c r="X356" i="4"/>
  <c r="T357" i="4"/>
  <c r="U357" i="4"/>
  <c r="V357" i="4"/>
  <c r="W357" i="4"/>
  <c r="X357" i="4"/>
  <c r="T358" i="4"/>
  <c r="U358" i="4"/>
  <c r="V358" i="4"/>
  <c r="W358" i="4"/>
  <c r="X358" i="4"/>
  <c r="T359" i="4"/>
  <c r="U359" i="4"/>
  <c r="V359" i="4"/>
  <c r="W359" i="4"/>
  <c r="X359" i="4"/>
  <c r="T360" i="4"/>
  <c r="U360" i="4"/>
  <c r="V360" i="4"/>
  <c r="W360" i="4"/>
  <c r="X360" i="4"/>
  <c r="T361" i="4"/>
  <c r="U361" i="4"/>
  <c r="V361" i="4"/>
  <c r="W361" i="4"/>
  <c r="X361" i="4"/>
  <c r="T362" i="4"/>
  <c r="U362" i="4"/>
  <c r="V362" i="4"/>
  <c r="W362" i="4"/>
  <c r="X362" i="4"/>
  <c r="T363" i="4"/>
  <c r="U363" i="4"/>
  <c r="V363" i="4"/>
  <c r="W363" i="4"/>
  <c r="X363" i="4"/>
  <c r="T364" i="4"/>
  <c r="U364" i="4"/>
  <c r="V364" i="4"/>
  <c r="W364" i="4"/>
  <c r="X364" i="4"/>
  <c r="T365" i="4"/>
  <c r="U365" i="4"/>
  <c r="V365" i="4"/>
  <c r="W365" i="4"/>
  <c r="X365" i="4"/>
  <c r="T366" i="4"/>
  <c r="U366" i="4"/>
  <c r="V366" i="4"/>
  <c r="W366" i="4"/>
  <c r="X366" i="4"/>
  <c r="T367" i="4"/>
  <c r="U367" i="4"/>
  <c r="V367" i="4"/>
  <c r="W367" i="4"/>
  <c r="X367" i="4"/>
  <c r="T368" i="4"/>
  <c r="U368" i="4"/>
  <c r="V368" i="4"/>
  <c r="W368" i="4"/>
  <c r="X368" i="4"/>
  <c r="T369" i="4"/>
  <c r="U369" i="4"/>
  <c r="V369" i="4"/>
  <c r="W369" i="4"/>
  <c r="X369" i="4"/>
  <c r="T370" i="4"/>
  <c r="U370" i="4"/>
  <c r="V370" i="4"/>
  <c r="W370" i="4"/>
  <c r="X370" i="4"/>
  <c r="T371" i="4"/>
  <c r="U371" i="4"/>
  <c r="V371" i="4"/>
  <c r="W371" i="4"/>
  <c r="X371" i="4"/>
  <c r="T372" i="4"/>
  <c r="U372" i="4"/>
  <c r="V372" i="4"/>
  <c r="W372" i="4"/>
  <c r="X372" i="4"/>
  <c r="T373" i="4"/>
  <c r="U373" i="4"/>
  <c r="V373" i="4"/>
  <c r="W373" i="4"/>
  <c r="X373" i="4"/>
  <c r="T374" i="4"/>
  <c r="U374" i="4"/>
  <c r="V374" i="4"/>
  <c r="W374" i="4"/>
  <c r="X374" i="4"/>
  <c r="T375" i="4"/>
  <c r="U375" i="4"/>
  <c r="V375" i="4"/>
  <c r="W375" i="4"/>
  <c r="X375" i="4"/>
  <c r="T376" i="4"/>
  <c r="U376" i="4"/>
  <c r="V376" i="4"/>
  <c r="W376" i="4"/>
  <c r="X376" i="4"/>
  <c r="T377" i="4"/>
  <c r="U377" i="4"/>
  <c r="V377" i="4"/>
  <c r="W377" i="4"/>
  <c r="X377" i="4"/>
  <c r="T378" i="4"/>
  <c r="U378" i="4"/>
  <c r="V378" i="4"/>
  <c r="W378" i="4"/>
  <c r="X378" i="4"/>
  <c r="T379" i="4"/>
  <c r="U379" i="4"/>
  <c r="V379" i="4"/>
  <c r="W379" i="4"/>
  <c r="X379" i="4"/>
  <c r="T380" i="4"/>
  <c r="U380" i="4"/>
  <c r="V380" i="4"/>
  <c r="W380" i="4"/>
  <c r="X380" i="4"/>
  <c r="T381" i="4"/>
  <c r="U381" i="4"/>
  <c r="V381" i="4"/>
  <c r="W381" i="4"/>
  <c r="X381" i="4"/>
  <c r="T382" i="4"/>
  <c r="U382" i="4"/>
  <c r="V382" i="4"/>
  <c r="W382" i="4"/>
  <c r="X382" i="4"/>
  <c r="T383" i="4"/>
  <c r="U383" i="4"/>
  <c r="V383" i="4"/>
  <c r="W383" i="4"/>
  <c r="X383" i="4"/>
  <c r="T384" i="4"/>
  <c r="U384" i="4"/>
  <c r="V384" i="4"/>
  <c r="W384" i="4"/>
  <c r="X384" i="4"/>
  <c r="T385" i="4"/>
  <c r="U385" i="4"/>
  <c r="V385" i="4"/>
  <c r="W385" i="4"/>
  <c r="X385" i="4"/>
  <c r="T386" i="4"/>
  <c r="U386" i="4"/>
  <c r="V386" i="4"/>
  <c r="W386" i="4"/>
  <c r="X386" i="4"/>
  <c r="T387" i="4"/>
  <c r="U387" i="4"/>
  <c r="V387" i="4"/>
  <c r="W387" i="4"/>
  <c r="X387" i="4"/>
  <c r="T388" i="4"/>
  <c r="U388" i="4"/>
  <c r="V388" i="4"/>
  <c r="W388" i="4"/>
  <c r="X388" i="4"/>
  <c r="T389" i="4"/>
  <c r="U389" i="4"/>
  <c r="V389" i="4"/>
  <c r="W389" i="4"/>
  <c r="X389" i="4"/>
  <c r="T390" i="4"/>
  <c r="U390" i="4"/>
  <c r="V390" i="4"/>
  <c r="W390" i="4"/>
  <c r="X390" i="4"/>
  <c r="T391" i="4"/>
  <c r="U391" i="4"/>
  <c r="V391" i="4"/>
  <c r="W391" i="4"/>
  <c r="X391" i="4"/>
  <c r="T392" i="4"/>
  <c r="U392" i="4"/>
  <c r="V392" i="4"/>
  <c r="W392" i="4"/>
  <c r="X392" i="4"/>
  <c r="T393" i="4"/>
  <c r="U393" i="4"/>
  <c r="V393" i="4"/>
  <c r="W393" i="4"/>
  <c r="X393" i="4"/>
  <c r="T394" i="4"/>
  <c r="U394" i="4"/>
  <c r="V394" i="4"/>
  <c r="W394" i="4"/>
  <c r="X394" i="4"/>
  <c r="T395" i="4"/>
  <c r="U395" i="4"/>
  <c r="V395" i="4"/>
  <c r="W395" i="4"/>
  <c r="X395" i="4"/>
  <c r="T396" i="4"/>
  <c r="U396" i="4"/>
  <c r="V396" i="4"/>
  <c r="W396" i="4"/>
  <c r="X396" i="4"/>
  <c r="T397" i="4"/>
  <c r="U397" i="4"/>
  <c r="V397" i="4"/>
  <c r="W397" i="4"/>
  <c r="X397" i="4"/>
  <c r="T398" i="4"/>
  <c r="U398" i="4"/>
  <c r="V398" i="4"/>
  <c r="W398" i="4"/>
  <c r="X398" i="4"/>
  <c r="T399" i="4"/>
  <c r="U399" i="4"/>
  <c r="V399" i="4"/>
  <c r="W399" i="4"/>
  <c r="X399" i="4"/>
  <c r="T400" i="4"/>
  <c r="U400" i="4"/>
  <c r="V400" i="4"/>
  <c r="W400" i="4"/>
  <c r="X400" i="4"/>
  <c r="T401" i="4"/>
  <c r="U401" i="4"/>
  <c r="V401" i="4"/>
  <c r="W401" i="4"/>
  <c r="X401" i="4"/>
  <c r="T402" i="4"/>
  <c r="U402" i="4"/>
  <c r="V402" i="4"/>
  <c r="W402" i="4"/>
  <c r="X402" i="4"/>
  <c r="T403" i="4"/>
  <c r="U403" i="4"/>
  <c r="V403" i="4"/>
  <c r="W403" i="4"/>
  <c r="X403" i="4"/>
  <c r="T404" i="4"/>
  <c r="U404" i="4"/>
  <c r="V404" i="4"/>
  <c r="W404" i="4"/>
  <c r="X404" i="4"/>
  <c r="T405" i="4"/>
  <c r="U405" i="4"/>
  <c r="V405" i="4"/>
  <c r="W405" i="4"/>
  <c r="X405" i="4"/>
  <c r="T406" i="4"/>
  <c r="U406" i="4"/>
  <c r="V406" i="4"/>
  <c r="W406" i="4"/>
  <c r="X406" i="4"/>
  <c r="T407" i="4"/>
  <c r="U407" i="4"/>
  <c r="V407" i="4"/>
  <c r="W407" i="4"/>
  <c r="X407" i="4"/>
  <c r="T408" i="4"/>
  <c r="U408" i="4"/>
  <c r="V408" i="4"/>
  <c r="W408" i="4"/>
  <c r="X408" i="4"/>
  <c r="T409" i="4"/>
  <c r="U409" i="4"/>
  <c r="V409" i="4"/>
  <c r="W409" i="4"/>
  <c r="X409" i="4"/>
  <c r="T410" i="4"/>
  <c r="U410" i="4"/>
  <c r="V410" i="4"/>
  <c r="W410" i="4"/>
  <c r="X410" i="4"/>
  <c r="T411" i="4"/>
  <c r="U411" i="4"/>
  <c r="V411" i="4"/>
  <c r="W411" i="4"/>
  <c r="X411" i="4"/>
  <c r="T412" i="4"/>
  <c r="U412" i="4"/>
  <c r="V412" i="4"/>
  <c r="W412" i="4"/>
  <c r="X412" i="4"/>
  <c r="T413" i="4"/>
  <c r="U413" i="4"/>
  <c r="V413" i="4"/>
  <c r="W413" i="4"/>
  <c r="X413" i="4"/>
  <c r="T414" i="4"/>
  <c r="U414" i="4"/>
  <c r="V414" i="4"/>
  <c r="W414" i="4"/>
  <c r="X414" i="4"/>
  <c r="T415" i="4"/>
  <c r="U415" i="4"/>
  <c r="V415" i="4"/>
  <c r="W415" i="4"/>
  <c r="X415" i="4"/>
  <c r="T416" i="4"/>
  <c r="U416" i="4"/>
  <c r="V416" i="4"/>
  <c r="W416" i="4"/>
  <c r="X416" i="4"/>
  <c r="T417" i="4"/>
  <c r="U417" i="4"/>
  <c r="V417" i="4"/>
  <c r="W417" i="4"/>
  <c r="X417" i="4"/>
  <c r="T418" i="4"/>
  <c r="U418" i="4"/>
  <c r="V418" i="4"/>
  <c r="W418" i="4"/>
  <c r="X418" i="4"/>
  <c r="T419" i="4"/>
  <c r="U419" i="4"/>
  <c r="V419" i="4"/>
  <c r="W419" i="4"/>
  <c r="X419" i="4"/>
  <c r="T420" i="4"/>
  <c r="U420" i="4"/>
  <c r="V420" i="4"/>
  <c r="W420" i="4"/>
  <c r="X420" i="4"/>
  <c r="T421" i="4"/>
  <c r="U421" i="4"/>
  <c r="V421" i="4"/>
  <c r="W421" i="4"/>
  <c r="X421" i="4"/>
  <c r="T422" i="4"/>
  <c r="U422" i="4"/>
  <c r="V422" i="4"/>
  <c r="W422" i="4"/>
  <c r="X422" i="4"/>
  <c r="T423" i="4"/>
  <c r="U423" i="4"/>
  <c r="V423" i="4"/>
  <c r="W423" i="4"/>
  <c r="X423" i="4"/>
  <c r="T424" i="4"/>
  <c r="U424" i="4"/>
  <c r="V424" i="4"/>
  <c r="W424" i="4"/>
  <c r="X424" i="4"/>
  <c r="T425" i="4"/>
  <c r="U425" i="4"/>
  <c r="V425" i="4"/>
  <c r="W425" i="4"/>
  <c r="X425" i="4"/>
  <c r="T426" i="4"/>
  <c r="U426" i="4"/>
  <c r="V426" i="4"/>
  <c r="W426" i="4"/>
  <c r="X426" i="4"/>
  <c r="T427" i="4"/>
  <c r="U427" i="4"/>
  <c r="V427" i="4"/>
  <c r="W427" i="4"/>
  <c r="X427" i="4"/>
  <c r="T428" i="4"/>
  <c r="U428" i="4"/>
  <c r="V428" i="4"/>
  <c r="W428" i="4"/>
  <c r="X428" i="4"/>
  <c r="T429" i="4"/>
  <c r="U429" i="4"/>
  <c r="V429" i="4"/>
  <c r="W429" i="4"/>
  <c r="X429" i="4"/>
  <c r="T430" i="4"/>
  <c r="U430" i="4"/>
  <c r="V430" i="4"/>
  <c r="W430" i="4"/>
  <c r="X430" i="4"/>
  <c r="T431" i="4"/>
  <c r="U431" i="4"/>
  <c r="V431" i="4"/>
  <c r="W431" i="4"/>
  <c r="X431" i="4"/>
  <c r="T432" i="4"/>
  <c r="U432" i="4"/>
  <c r="V432" i="4"/>
  <c r="W432" i="4"/>
  <c r="X432" i="4"/>
  <c r="T433" i="4"/>
  <c r="U433" i="4"/>
  <c r="V433" i="4"/>
  <c r="W433" i="4"/>
  <c r="X433" i="4"/>
  <c r="T434" i="4"/>
  <c r="U434" i="4"/>
  <c r="V434" i="4"/>
  <c r="W434" i="4"/>
  <c r="X434" i="4"/>
  <c r="T435" i="4"/>
  <c r="U435" i="4"/>
  <c r="V435" i="4"/>
  <c r="W435" i="4"/>
  <c r="X435" i="4"/>
  <c r="T436" i="4"/>
  <c r="U436" i="4"/>
  <c r="V436" i="4"/>
  <c r="W436" i="4"/>
  <c r="X436" i="4"/>
  <c r="T437" i="4"/>
  <c r="U437" i="4"/>
  <c r="V437" i="4"/>
  <c r="W437" i="4"/>
  <c r="X437" i="4"/>
  <c r="T438" i="4"/>
  <c r="U438" i="4"/>
  <c r="V438" i="4"/>
  <c r="W438" i="4"/>
  <c r="X438" i="4"/>
  <c r="T439" i="4"/>
  <c r="U439" i="4"/>
  <c r="V439" i="4"/>
  <c r="W439" i="4"/>
  <c r="X439" i="4"/>
  <c r="T440" i="4"/>
  <c r="U440" i="4"/>
  <c r="V440" i="4"/>
  <c r="W440" i="4"/>
  <c r="X440" i="4"/>
  <c r="T441" i="4"/>
  <c r="U441" i="4"/>
  <c r="V441" i="4"/>
  <c r="W441" i="4"/>
  <c r="X441" i="4"/>
  <c r="T442" i="4"/>
  <c r="U442" i="4"/>
  <c r="V442" i="4"/>
  <c r="W442" i="4"/>
  <c r="X442" i="4"/>
  <c r="T443" i="4"/>
  <c r="U443" i="4"/>
  <c r="V443" i="4"/>
  <c r="W443" i="4"/>
  <c r="X443" i="4"/>
  <c r="T444" i="4"/>
  <c r="U444" i="4"/>
  <c r="V444" i="4"/>
  <c r="W444" i="4"/>
  <c r="X444" i="4"/>
  <c r="T445" i="4"/>
  <c r="U445" i="4"/>
  <c r="V445" i="4"/>
  <c r="W445" i="4"/>
  <c r="X445" i="4"/>
  <c r="T446" i="4"/>
  <c r="U446" i="4"/>
  <c r="V446" i="4"/>
  <c r="W446" i="4"/>
  <c r="X446" i="4"/>
  <c r="T447" i="4"/>
  <c r="U447" i="4"/>
  <c r="V447" i="4"/>
  <c r="W447" i="4"/>
  <c r="X447" i="4"/>
  <c r="T448" i="4"/>
  <c r="U448" i="4"/>
  <c r="V448" i="4"/>
  <c r="W448" i="4"/>
  <c r="X448" i="4"/>
  <c r="T449" i="4"/>
  <c r="U449" i="4"/>
  <c r="V449" i="4"/>
  <c r="W449" i="4"/>
  <c r="X449" i="4"/>
  <c r="T450" i="4"/>
  <c r="U450" i="4"/>
  <c r="V450" i="4"/>
  <c r="W450" i="4"/>
  <c r="X450" i="4"/>
  <c r="T451" i="4"/>
  <c r="U451" i="4"/>
  <c r="V451" i="4"/>
  <c r="W451" i="4"/>
  <c r="X451" i="4"/>
  <c r="T452" i="4"/>
  <c r="U452" i="4"/>
  <c r="V452" i="4"/>
  <c r="W452" i="4"/>
  <c r="X452" i="4"/>
  <c r="T453" i="4"/>
  <c r="U453" i="4"/>
  <c r="V453" i="4"/>
  <c r="W453" i="4"/>
  <c r="X453" i="4"/>
  <c r="T454" i="4"/>
  <c r="U454" i="4"/>
  <c r="V454" i="4"/>
  <c r="W454" i="4"/>
  <c r="X454" i="4"/>
  <c r="T455" i="4"/>
  <c r="U455" i="4"/>
  <c r="V455" i="4"/>
  <c r="W455" i="4"/>
  <c r="X455" i="4"/>
  <c r="T456" i="4"/>
  <c r="U456" i="4"/>
  <c r="V456" i="4"/>
  <c r="W456" i="4"/>
  <c r="X456" i="4"/>
  <c r="T457" i="4"/>
  <c r="U457" i="4"/>
  <c r="V457" i="4"/>
  <c r="W457" i="4"/>
  <c r="X457" i="4"/>
  <c r="T458" i="4"/>
  <c r="U458" i="4"/>
  <c r="V458" i="4"/>
  <c r="W458" i="4"/>
  <c r="X458" i="4"/>
  <c r="T459" i="4"/>
  <c r="U459" i="4"/>
  <c r="V459" i="4"/>
  <c r="W459" i="4"/>
  <c r="X459" i="4"/>
  <c r="T460" i="4"/>
  <c r="U460" i="4"/>
  <c r="V460" i="4"/>
  <c r="W460" i="4"/>
  <c r="X460" i="4"/>
  <c r="T461" i="4"/>
  <c r="U461" i="4"/>
  <c r="V461" i="4"/>
  <c r="W461" i="4"/>
  <c r="X461" i="4"/>
  <c r="T462" i="4"/>
  <c r="U462" i="4"/>
  <c r="V462" i="4"/>
  <c r="W462" i="4"/>
  <c r="X462" i="4"/>
  <c r="T463" i="4"/>
  <c r="U463" i="4"/>
  <c r="V463" i="4"/>
  <c r="W463" i="4"/>
  <c r="X463" i="4"/>
  <c r="T464" i="4"/>
  <c r="U464" i="4"/>
  <c r="V464" i="4"/>
  <c r="W464" i="4"/>
  <c r="X464" i="4"/>
  <c r="T465" i="4"/>
  <c r="U465" i="4"/>
  <c r="V465" i="4"/>
  <c r="W465" i="4"/>
  <c r="X465" i="4"/>
  <c r="T466" i="4"/>
  <c r="U466" i="4"/>
  <c r="V466" i="4"/>
  <c r="W466" i="4"/>
  <c r="X466" i="4"/>
  <c r="T467" i="4"/>
  <c r="U467" i="4"/>
  <c r="V467" i="4"/>
  <c r="W467" i="4"/>
  <c r="X467" i="4"/>
  <c r="T468" i="4"/>
  <c r="U468" i="4"/>
  <c r="V468" i="4"/>
  <c r="W468" i="4"/>
  <c r="X468" i="4"/>
  <c r="T469" i="4"/>
  <c r="U469" i="4"/>
  <c r="V469" i="4"/>
  <c r="W469" i="4"/>
  <c r="X469" i="4"/>
  <c r="T470" i="4"/>
  <c r="U470" i="4"/>
  <c r="V470" i="4"/>
  <c r="W470" i="4"/>
  <c r="X470" i="4"/>
  <c r="T471" i="4"/>
  <c r="U471" i="4"/>
  <c r="V471" i="4"/>
  <c r="W471" i="4"/>
  <c r="X471" i="4"/>
  <c r="T472" i="4"/>
  <c r="U472" i="4"/>
  <c r="V472" i="4"/>
  <c r="W472" i="4"/>
  <c r="X472" i="4"/>
  <c r="T473" i="4"/>
  <c r="U473" i="4"/>
  <c r="V473" i="4"/>
  <c r="W473" i="4"/>
  <c r="X473" i="4"/>
  <c r="T474" i="4"/>
  <c r="U474" i="4"/>
  <c r="V474" i="4"/>
  <c r="W474" i="4"/>
  <c r="X474" i="4"/>
  <c r="T475" i="4"/>
  <c r="U475" i="4"/>
  <c r="V475" i="4"/>
  <c r="W475" i="4"/>
  <c r="X475" i="4"/>
  <c r="T476" i="4"/>
  <c r="U476" i="4"/>
  <c r="V476" i="4"/>
  <c r="W476" i="4"/>
  <c r="X476" i="4"/>
  <c r="T477" i="4"/>
  <c r="U477" i="4"/>
  <c r="V477" i="4"/>
  <c r="W477" i="4"/>
  <c r="X477" i="4"/>
  <c r="T478" i="4"/>
  <c r="U478" i="4"/>
  <c r="V478" i="4"/>
  <c r="W478" i="4"/>
  <c r="X478" i="4"/>
  <c r="T479" i="4"/>
  <c r="U479" i="4"/>
  <c r="V479" i="4"/>
  <c r="W479" i="4"/>
  <c r="X479" i="4"/>
  <c r="T480" i="4"/>
  <c r="U480" i="4"/>
  <c r="V480" i="4"/>
  <c r="W480" i="4"/>
  <c r="X480" i="4"/>
  <c r="T481" i="4"/>
  <c r="U481" i="4"/>
  <c r="V481" i="4"/>
  <c r="W481" i="4"/>
  <c r="X481" i="4"/>
  <c r="T482" i="4"/>
  <c r="U482" i="4"/>
  <c r="V482" i="4"/>
  <c r="W482" i="4"/>
  <c r="X482" i="4"/>
  <c r="T483" i="4"/>
  <c r="U483" i="4"/>
  <c r="V483" i="4"/>
  <c r="W483" i="4"/>
  <c r="X483" i="4"/>
  <c r="T484" i="4"/>
  <c r="U484" i="4"/>
  <c r="V484" i="4"/>
  <c r="W484" i="4"/>
  <c r="X484" i="4"/>
  <c r="T485" i="4"/>
  <c r="U485" i="4"/>
  <c r="V485" i="4"/>
  <c r="W485" i="4"/>
  <c r="X485" i="4"/>
  <c r="T486" i="4"/>
  <c r="U486" i="4"/>
  <c r="V486" i="4"/>
  <c r="W486" i="4"/>
  <c r="X486" i="4"/>
  <c r="T487" i="4"/>
  <c r="U487" i="4"/>
  <c r="V487" i="4"/>
  <c r="W487" i="4"/>
  <c r="X487" i="4"/>
  <c r="T488" i="4"/>
  <c r="U488" i="4"/>
  <c r="V488" i="4"/>
  <c r="W488" i="4"/>
  <c r="X488" i="4"/>
  <c r="T489" i="4"/>
  <c r="U489" i="4"/>
  <c r="V489" i="4"/>
  <c r="W489" i="4"/>
  <c r="X489" i="4"/>
  <c r="T490" i="4"/>
  <c r="U490" i="4"/>
  <c r="V490" i="4"/>
  <c r="W490" i="4"/>
  <c r="X490" i="4"/>
  <c r="T491" i="4"/>
  <c r="U491" i="4"/>
  <c r="V491" i="4"/>
  <c r="W491" i="4"/>
  <c r="X491" i="4"/>
  <c r="T492" i="4"/>
  <c r="U492" i="4"/>
  <c r="V492" i="4"/>
  <c r="W492" i="4"/>
  <c r="X492" i="4"/>
  <c r="T493" i="4"/>
  <c r="U493" i="4"/>
  <c r="V493" i="4"/>
  <c r="W493" i="4"/>
  <c r="X493" i="4"/>
  <c r="T494" i="4"/>
  <c r="U494" i="4"/>
  <c r="V494" i="4"/>
  <c r="W494" i="4"/>
  <c r="X494" i="4"/>
  <c r="T495" i="4"/>
  <c r="U495" i="4"/>
  <c r="V495" i="4"/>
  <c r="W495" i="4"/>
  <c r="X495" i="4"/>
  <c r="T496" i="4"/>
  <c r="U496" i="4"/>
  <c r="V496" i="4"/>
  <c r="W496" i="4"/>
  <c r="X496" i="4"/>
  <c r="T497" i="4"/>
  <c r="U497" i="4"/>
  <c r="V497" i="4"/>
  <c r="W497" i="4"/>
  <c r="X497" i="4"/>
  <c r="T498" i="4"/>
  <c r="U498" i="4"/>
  <c r="V498" i="4"/>
  <c r="W498" i="4"/>
  <c r="X498" i="4"/>
  <c r="T499" i="4"/>
  <c r="U499" i="4"/>
  <c r="V499" i="4"/>
  <c r="W499" i="4"/>
  <c r="X499" i="4"/>
  <c r="T500" i="4"/>
  <c r="U500" i="4"/>
  <c r="V500" i="4"/>
  <c r="W500" i="4"/>
  <c r="X500" i="4"/>
  <c r="T10" i="4"/>
  <c r="U10" i="4"/>
  <c r="V10" i="4"/>
  <c r="W10" i="4"/>
  <c r="X10" i="4"/>
  <c r="T11" i="4"/>
  <c r="U11" i="4"/>
  <c r="V11" i="4"/>
  <c r="W11" i="4"/>
  <c r="X11" i="4"/>
  <c r="T12" i="4"/>
  <c r="U12" i="4"/>
  <c r="V12" i="4"/>
  <c r="W12" i="4"/>
  <c r="X12" i="4"/>
  <c r="T13" i="4"/>
  <c r="U13" i="4"/>
  <c r="V13" i="4"/>
  <c r="W13" i="4"/>
  <c r="X13" i="4"/>
  <c r="T14" i="4"/>
  <c r="U14" i="4"/>
  <c r="V14" i="4"/>
  <c r="W14" i="4"/>
  <c r="X14" i="4"/>
  <c r="T15" i="4"/>
  <c r="U15" i="4"/>
  <c r="V15" i="4"/>
  <c r="W15" i="4"/>
  <c r="X15" i="4"/>
  <c r="T16" i="4"/>
  <c r="U16" i="4"/>
  <c r="V16" i="4"/>
  <c r="W16" i="4"/>
  <c r="X16" i="4"/>
  <c r="T17" i="4"/>
  <c r="U17" i="4"/>
  <c r="V17" i="4"/>
  <c r="W17" i="4"/>
  <c r="X17" i="4"/>
  <c r="T18" i="4"/>
  <c r="U18" i="4"/>
  <c r="V18" i="4"/>
  <c r="W18" i="4"/>
  <c r="X18" i="4"/>
  <c r="T19" i="4"/>
  <c r="U19" i="4"/>
  <c r="V19" i="4"/>
  <c r="W19" i="4"/>
  <c r="X19" i="4"/>
  <c r="T20" i="4"/>
  <c r="U20" i="4"/>
  <c r="V20" i="4"/>
  <c r="W20" i="4"/>
  <c r="X20" i="4"/>
  <c r="T21" i="4"/>
  <c r="U21" i="4"/>
  <c r="V21" i="4"/>
  <c r="W21" i="4"/>
  <c r="X21" i="4"/>
  <c r="T22" i="4"/>
  <c r="U22" i="4"/>
  <c r="V22" i="4"/>
  <c r="W22" i="4"/>
  <c r="X22" i="4"/>
  <c r="T23" i="4"/>
  <c r="U23" i="4"/>
  <c r="V23" i="4"/>
  <c r="W23" i="4"/>
  <c r="X23" i="4"/>
  <c r="T24" i="4"/>
  <c r="U24" i="4"/>
  <c r="V24" i="4"/>
  <c r="W24" i="4"/>
  <c r="X24" i="4"/>
  <c r="T25" i="4"/>
  <c r="U25" i="4"/>
  <c r="V25" i="4"/>
  <c r="W25" i="4"/>
  <c r="X25" i="4"/>
  <c r="T26" i="4"/>
  <c r="U26" i="4"/>
  <c r="V26" i="4"/>
  <c r="W26" i="4"/>
  <c r="X26" i="4"/>
  <c r="T27" i="4"/>
  <c r="U27" i="4"/>
  <c r="V27" i="4"/>
  <c r="W27" i="4"/>
  <c r="X27" i="4"/>
  <c r="T28" i="4"/>
  <c r="U28" i="4"/>
  <c r="V28" i="4"/>
  <c r="W28" i="4"/>
  <c r="X28" i="4"/>
  <c r="T29" i="4"/>
  <c r="U29" i="4"/>
  <c r="V29" i="4"/>
  <c r="W29" i="4"/>
  <c r="X29" i="4"/>
  <c r="T30" i="4"/>
  <c r="U30" i="4"/>
  <c r="V30" i="4"/>
  <c r="W30" i="4"/>
  <c r="X30" i="4"/>
  <c r="T31" i="4"/>
  <c r="U31" i="4"/>
  <c r="V31" i="4"/>
  <c r="W31" i="4"/>
  <c r="X31" i="4"/>
  <c r="T32" i="4"/>
  <c r="U32" i="4"/>
  <c r="V32" i="4"/>
  <c r="W32" i="4"/>
  <c r="X32" i="4"/>
  <c r="T33" i="4"/>
  <c r="U33" i="4"/>
  <c r="V33" i="4"/>
  <c r="W33" i="4"/>
  <c r="X33" i="4"/>
  <c r="T34" i="4"/>
  <c r="U34" i="4"/>
  <c r="V34" i="4"/>
  <c r="W34" i="4"/>
  <c r="X34" i="4"/>
  <c r="T35" i="4"/>
  <c r="U35" i="4"/>
  <c r="V35" i="4"/>
  <c r="W35" i="4"/>
  <c r="X35" i="4"/>
  <c r="T36" i="4"/>
  <c r="U36" i="4"/>
  <c r="V36" i="4"/>
  <c r="W36" i="4"/>
  <c r="X36" i="4"/>
  <c r="T37" i="4"/>
  <c r="U37" i="4"/>
  <c r="V37" i="4"/>
  <c r="W37" i="4"/>
  <c r="X37" i="4"/>
  <c r="T38" i="4"/>
  <c r="U38" i="4"/>
  <c r="V38" i="4"/>
  <c r="W38" i="4"/>
  <c r="X38" i="4"/>
  <c r="T39" i="4"/>
  <c r="U39" i="4"/>
  <c r="V39" i="4"/>
  <c r="W39" i="4"/>
  <c r="X39" i="4"/>
  <c r="T40" i="4"/>
  <c r="U40" i="4"/>
  <c r="V40" i="4"/>
  <c r="W40" i="4"/>
  <c r="X40" i="4"/>
  <c r="T41" i="4"/>
  <c r="U41" i="4"/>
  <c r="V41" i="4"/>
  <c r="W41" i="4"/>
  <c r="X41" i="4"/>
  <c r="T42" i="4"/>
  <c r="U42" i="4"/>
  <c r="V42" i="4"/>
  <c r="W42" i="4"/>
  <c r="X42" i="4"/>
  <c r="T43" i="4"/>
  <c r="U43" i="4"/>
  <c r="V43" i="4"/>
  <c r="W43" i="4"/>
  <c r="X43" i="4"/>
  <c r="T44" i="4"/>
  <c r="U44" i="4"/>
  <c r="V44" i="4"/>
  <c r="W44" i="4"/>
  <c r="X44" i="4"/>
  <c r="T45" i="4"/>
  <c r="U45" i="4"/>
  <c r="V45" i="4"/>
  <c r="W45" i="4"/>
  <c r="X45" i="4"/>
  <c r="T46" i="4"/>
  <c r="U46" i="4"/>
  <c r="V46" i="4"/>
  <c r="W46" i="4"/>
  <c r="X46" i="4"/>
  <c r="T47" i="4"/>
  <c r="U47" i="4"/>
  <c r="V47" i="4"/>
  <c r="W47" i="4"/>
  <c r="X47" i="4"/>
  <c r="T48" i="4"/>
  <c r="U48" i="4"/>
  <c r="V48" i="4"/>
  <c r="W48" i="4"/>
  <c r="X48" i="4"/>
  <c r="T49" i="4"/>
  <c r="U49" i="4"/>
  <c r="V49" i="4"/>
  <c r="W49" i="4"/>
  <c r="X49" i="4"/>
  <c r="T50" i="4"/>
  <c r="U50" i="4"/>
  <c r="V50" i="4"/>
  <c r="W50" i="4"/>
  <c r="X50" i="4"/>
  <c r="T51" i="4"/>
  <c r="U51" i="4"/>
  <c r="V51" i="4"/>
  <c r="W51" i="4"/>
  <c r="X51" i="4"/>
  <c r="T52" i="4"/>
  <c r="U52" i="4"/>
  <c r="V52" i="4"/>
  <c r="W52" i="4"/>
  <c r="X52" i="4"/>
  <c r="T53" i="4"/>
  <c r="U53" i="4"/>
  <c r="V53" i="4"/>
  <c r="W53" i="4"/>
  <c r="X53" i="4"/>
  <c r="T54" i="4"/>
  <c r="U54" i="4"/>
  <c r="V54" i="4"/>
  <c r="W54" i="4"/>
  <c r="X54" i="4"/>
  <c r="T55" i="4"/>
  <c r="U55" i="4"/>
  <c r="V55" i="4"/>
  <c r="W55" i="4"/>
  <c r="X55" i="4"/>
  <c r="T56" i="4"/>
  <c r="U56" i="4"/>
  <c r="V56" i="4"/>
  <c r="W56" i="4"/>
  <c r="X56" i="4"/>
  <c r="T57" i="4"/>
  <c r="U57" i="4"/>
  <c r="V57" i="4"/>
  <c r="W57" i="4"/>
  <c r="X57" i="4"/>
  <c r="T58" i="4"/>
  <c r="U58" i="4"/>
  <c r="V58" i="4"/>
  <c r="W58" i="4"/>
  <c r="X58" i="4"/>
  <c r="T59" i="4"/>
  <c r="U59" i="4"/>
  <c r="V59" i="4"/>
  <c r="W59" i="4"/>
  <c r="X59" i="4"/>
  <c r="T60" i="4"/>
  <c r="U60" i="4"/>
  <c r="V60" i="4"/>
  <c r="W60" i="4"/>
  <c r="X60" i="4"/>
  <c r="T61" i="4"/>
  <c r="U61" i="4"/>
  <c r="V61" i="4"/>
  <c r="W61" i="4"/>
  <c r="X61" i="4"/>
  <c r="T62" i="4"/>
  <c r="U62" i="4"/>
  <c r="V62" i="4"/>
  <c r="W62" i="4"/>
  <c r="X62" i="4"/>
  <c r="T63" i="4"/>
  <c r="U63" i="4"/>
  <c r="V63" i="4"/>
  <c r="W63" i="4"/>
  <c r="X63" i="4"/>
  <c r="T64" i="4"/>
  <c r="U64" i="4"/>
  <c r="V64" i="4"/>
  <c r="W64" i="4"/>
  <c r="X64" i="4"/>
  <c r="T65" i="4"/>
  <c r="U65" i="4"/>
  <c r="V65" i="4"/>
  <c r="W65" i="4"/>
  <c r="X65" i="4"/>
  <c r="T66" i="4"/>
  <c r="U66" i="4"/>
  <c r="V66" i="4"/>
  <c r="W66" i="4"/>
  <c r="X66" i="4"/>
  <c r="T67" i="4"/>
  <c r="U67" i="4"/>
  <c r="V67" i="4"/>
  <c r="W67" i="4"/>
  <c r="X67" i="4"/>
  <c r="T68" i="4"/>
  <c r="U68" i="4"/>
  <c r="V68" i="4"/>
  <c r="W68" i="4"/>
  <c r="X68" i="4"/>
  <c r="T69" i="4"/>
  <c r="U69" i="4"/>
  <c r="V69" i="4"/>
  <c r="W69" i="4"/>
  <c r="X69" i="4"/>
  <c r="T70" i="4"/>
  <c r="U70" i="4"/>
  <c r="V70" i="4"/>
  <c r="W70" i="4"/>
  <c r="X70" i="4"/>
  <c r="T71" i="4"/>
  <c r="U71" i="4"/>
  <c r="V71" i="4"/>
  <c r="W71" i="4"/>
  <c r="X71" i="4"/>
  <c r="T72" i="4"/>
  <c r="U72" i="4"/>
  <c r="V72" i="4"/>
  <c r="W72" i="4"/>
  <c r="X72" i="4"/>
  <c r="T73" i="4"/>
  <c r="U73" i="4"/>
  <c r="V73" i="4"/>
  <c r="W73" i="4"/>
  <c r="X73" i="4"/>
  <c r="T74" i="4"/>
  <c r="U74" i="4"/>
  <c r="V74" i="4"/>
  <c r="W74" i="4"/>
  <c r="X74" i="4"/>
  <c r="T75" i="4"/>
  <c r="U75" i="4"/>
  <c r="V75" i="4"/>
  <c r="W75" i="4"/>
  <c r="X75" i="4"/>
  <c r="T76" i="4"/>
  <c r="U76" i="4"/>
  <c r="V76" i="4"/>
  <c r="W76" i="4"/>
  <c r="X76" i="4"/>
  <c r="T77" i="4"/>
  <c r="U77" i="4"/>
  <c r="V77" i="4"/>
  <c r="W77" i="4"/>
  <c r="X77" i="4"/>
  <c r="T78" i="4"/>
  <c r="U78" i="4"/>
  <c r="V78" i="4"/>
  <c r="W78" i="4"/>
  <c r="X78" i="4"/>
  <c r="T79" i="4"/>
  <c r="U79" i="4"/>
  <c r="V79" i="4"/>
  <c r="W79" i="4"/>
  <c r="X79" i="4"/>
  <c r="T80" i="4"/>
  <c r="U80" i="4"/>
  <c r="V80" i="4"/>
  <c r="W80" i="4"/>
  <c r="X80" i="4"/>
  <c r="T81" i="4"/>
  <c r="U81" i="4"/>
  <c r="V81" i="4"/>
  <c r="W81" i="4"/>
  <c r="X81" i="4"/>
  <c r="T82" i="4"/>
  <c r="U82" i="4"/>
  <c r="V82" i="4"/>
  <c r="W82" i="4"/>
  <c r="X82" i="4"/>
  <c r="T83" i="4"/>
  <c r="U83" i="4"/>
  <c r="V83" i="4"/>
  <c r="W83" i="4"/>
  <c r="X83" i="4"/>
  <c r="T84" i="4"/>
  <c r="U84" i="4"/>
  <c r="V84" i="4"/>
  <c r="W84" i="4"/>
  <c r="X84" i="4"/>
  <c r="T85" i="4"/>
  <c r="U85" i="4"/>
  <c r="V85" i="4"/>
  <c r="W85" i="4"/>
  <c r="X85" i="4"/>
  <c r="T86" i="4"/>
  <c r="U86" i="4"/>
  <c r="V86" i="4"/>
  <c r="W86" i="4"/>
  <c r="X86" i="4"/>
  <c r="T87" i="4"/>
  <c r="U87" i="4"/>
  <c r="V87" i="4"/>
  <c r="W87" i="4"/>
  <c r="X87" i="4"/>
  <c r="T88" i="4"/>
  <c r="U88" i="4"/>
  <c r="V88" i="4"/>
  <c r="W88" i="4"/>
  <c r="X88" i="4"/>
  <c r="T89" i="4"/>
  <c r="U89" i="4"/>
  <c r="V89" i="4"/>
  <c r="W89" i="4"/>
  <c r="X89" i="4"/>
  <c r="T90" i="4"/>
  <c r="U90" i="4"/>
  <c r="V90" i="4"/>
  <c r="W90" i="4"/>
  <c r="X90" i="4"/>
  <c r="T91" i="4"/>
  <c r="U91" i="4"/>
  <c r="V91" i="4"/>
  <c r="W91" i="4"/>
  <c r="X91" i="4"/>
  <c r="T92" i="4"/>
  <c r="U92" i="4"/>
  <c r="V92" i="4"/>
  <c r="W92" i="4"/>
  <c r="X92" i="4"/>
  <c r="T93" i="4"/>
  <c r="U93" i="4"/>
  <c r="V93" i="4"/>
  <c r="W93" i="4"/>
  <c r="X93" i="4"/>
  <c r="T94" i="4"/>
  <c r="U94" i="4"/>
  <c r="V94" i="4"/>
  <c r="W94" i="4"/>
  <c r="X94" i="4"/>
  <c r="T95" i="4"/>
  <c r="U95" i="4"/>
  <c r="V95" i="4"/>
  <c r="W95" i="4"/>
  <c r="X95" i="4"/>
  <c r="T96" i="4"/>
  <c r="U96" i="4"/>
  <c r="V96" i="4"/>
  <c r="W96" i="4"/>
  <c r="X96" i="4"/>
  <c r="T97" i="4"/>
  <c r="U97" i="4"/>
  <c r="V97" i="4"/>
  <c r="W97" i="4"/>
  <c r="X97" i="4"/>
  <c r="T98" i="4"/>
  <c r="U98" i="4"/>
  <c r="V98" i="4"/>
  <c r="W98" i="4"/>
  <c r="X98" i="4"/>
  <c r="T99" i="4"/>
  <c r="U99" i="4"/>
  <c r="V99" i="4"/>
  <c r="W99" i="4"/>
  <c r="X99" i="4"/>
  <c r="T100" i="4"/>
  <c r="U100" i="4"/>
  <c r="V100" i="4"/>
  <c r="W100" i="4"/>
  <c r="X100" i="4"/>
  <c r="T101" i="4"/>
  <c r="U101" i="4"/>
  <c r="V101" i="4"/>
  <c r="W101" i="4"/>
  <c r="X101" i="4"/>
  <c r="T102" i="4"/>
  <c r="U102" i="4"/>
  <c r="V102" i="4"/>
  <c r="W102" i="4"/>
  <c r="X102" i="4"/>
  <c r="T103" i="4"/>
  <c r="U103" i="4"/>
  <c r="V103" i="4"/>
  <c r="W103" i="4"/>
  <c r="X103" i="4"/>
  <c r="T104" i="4"/>
  <c r="U104" i="4"/>
  <c r="V104" i="4"/>
  <c r="W104" i="4"/>
  <c r="X104" i="4"/>
  <c r="T105" i="4"/>
  <c r="U105" i="4"/>
  <c r="V105" i="4"/>
  <c r="W105" i="4"/>
  <c r="X105" i="4"/>
  <c r="T106" i="4"/>
  <c r="U106" i="4"/>
  <c r="V106" i="4"/>
  <c r="W106" i="4"/>
  <c r="X106" i="4"/>
  <c r="T107" i="4"/>
  <c r="U107" i="4"/>
  <c r="V107" i="4"/>
  <c r="W107" i="4"/>
  <c r="X107" i="4"/>
  <c r="T108" i="4"/>
  <c r="U108" i="4"/>
  <c r="V108" i="4"/>
  <c r="W108" i="4"/>
  <c r="X108" i="4"/>
  <c r="T109" i="4"/>
  <c r="U109" i="4"/>
  <c r="V109" i="4"/>
  <c r="W109" i="4"/>
  <c r="X109" i="4"/>
  <c r="T110" i="4"/>
  <c r="U110" i="4"/>
  <c r="V110" i="4"/>
  <c r="W110" i="4"/>
  <c r="X110" i="4"/>
  <c r="T111" i="4"/>
  <c r="U111" i="4"/>
  <c r="V111" i="4"/>
  <c r="W111" i="4"/>
  <c r="X111" i="4"/>
  <c r="T112" i="4"/>
  <c r="U112" i="4"/>
  <c r="V112" i="4"/>
  <c r="W112" i="4"/>
  <c r="X112" i="4"/>
  <c r="T113" i="4"/>
  <c r="U113" i="4"/>
  <c r="V113" i="4"/>
  <c r="W113" i="4"/>
  <c r="X113" i="4"/>
  <c r="T114" i="4"/>
  <c r="U114" i="4"/>
  <c r="V114" i="4"/>
  <c r="W114" i="4"/>
  <c r="X114" i="4"/>
  <c r="T115" i="4"/>
  <c r="U115" i="4"/>
  <c r="V115" i="4"/>
  <c r="W115" i="4"/>
  <c r="X115" i="4"/>
  <c r="T116" i="4"/>
  <c r="U116" i="4"/>
  <c r="V116" i="4"/>
  <c r="W116" i="4"/>
  <c r="X116" i="4"/>
  <c r="T117" i="4"/>
  <c r="U117" i="4"/>
  <c r="V117" i="4"/>
  <c r="W117" i="4"/>
  <c r="X117" i="4"/>
  <c r="T118" i="4"/>
  <c r="U118" i="4"/>
  <c r="V118" i="4"/>
  <c r="W118" i="4"/>
  <c r="X118" i="4"/>
  <c r="T119" i="4"/>
  <c r="U119" i="4"/>
  <c r="V119" i="4"/>
  <c r="W119" i="4"/>
  <c r="X119" i="4"/>
  <c r="T120" i="4"/>
  <c r="U120" i="4"/>
  <c r="V120" i="4"/>
  <c r="W120" i="4"/>
  <c r="X120" i="4"/>
  <c r="T121" i="4"/>
  <c r="U121" i="4"/>
  <c r="V121" i="4"/>
  <c r="W121" i="4"/>
  <c r="X121" i="4"/>
  <c r="T122" i="4"/>
  <c r="U122" i="4"/>
  <c r="V122" i="4"/>
  <c r="W122" i="4"/>
  <c r="X122" i="4"/>
  <c r="T123" i="4"/>
  <c r="U123" i="4"/>
  <c r="V123" i="4"/>
  <c r="W123" i="4"/>
  <c r="X123" i="4"/>
  <c r="T124" i="4"/>
  <c r="U124" i="4"/>
  <c r="V124" i="4"/>
  <c r="W124" i="4"/>
  <c r="X124" i="4"/>
  <c r="T125" i="4"/>
  <c r="U125" i="4"/>
  <c r="V125" i="4"/>
  <c r="W125" i="4"/>
  <c r="X125" i="4"/>
  <c r="T126" i="4"/>
  <c r="U126" i="4"/>
  <c r="V126" i="4"/>
  <c r="W126" i="4"/>
  <c r="X126" i="4"/>
  <c r="T127" i="4"/>
  <c r="U127" i="4"/>
  <c r="V127" i="4"/>
  <c r="W127" i="4"/>
  <c r="X127" i="4"/>
  <c r="T128" i="4"/>
  <c r="U128" i="4"/>
  <c r="V128" i="4"/>
  <c r="W128" i="4"/>
  <c r="X128" i="4"/>
  <c r="T129" i="4"/>
  <c r="U129" i="4"/>
  <c r="V129" i="4"/>
  <c r="W129" i="4"/>
  <c r="X129" i="4"/>
  <c r="T130" i="4"/>
  <c r="U130" i="4"/>
  <c r="V130" i="4"/>
  <c r="W130" i="4"/>
  <c r="X130" i="4"/>
  <c r="T131" i="4"/>
  <c r="U131" i="4"/>
  <c r="V131" i="4"/>
  <c r="W131" i="4"/>
  <c r="X131" i="4"/>
  <c r="T132" i="4"/>
  <c r="U132" i="4"/>
  <c r="V132" i="4"/>
  <c r="W132" i="4"/>
  <c r="X132" i="4"/>
  <c r="T133" i="4"/>
  <c r="U133" i="4"/>
  <c r="V133" i="4"/>
  <c r="W133" i="4"/>
  <c r="X133" i="4"/>
  <c r="T134" i="4"/>
  <c r="U134" i="4"/>
  <c r="V134" i="4"/>
  <c r="W134" i="4"/>
  <c r="X134" i="4"/>
  <c r="T135" i="4"/>
  <c r="U135" i="4"/>
  <c r="V135" i="4"/>
  <c r="W135" i="4"/>
  <c r="X135" i="4"/>
  <c r="T136" i="4"/>
  <c r="U136" i="4"/>
  <c r="V136" i="4"/>
  <c r="W136" i="4"/>
  <c r="X136" i="4"/>
  <c r="T137" i="4"/>
  <c r="U137" i="4"/>
  <c r="V137" i="4"/>
  <c r="W137" i="4"/>
  <c r="X137" i="4"/>
  <c r="T138" i="4"/>
  <c r="U138" i="4"/>
  <c r="V138" i="4"/>
  <c r="W138" i="4"/>
  <c r="X138" i="4"/>
  <c r="T139" i="4"/>
  <c r="U139" i="4"/>
  <c r="V139" i="4"/>
  <c r="W139" i="4"/>
  <c r="X139" i="4"/>
  <c r="T140" i="4"/>
  <c r="U140" i="4"/>
  <c r="V140" i="4"/>
  <c r="W140" i="4"/>
  <c r="X140" i="4"/>
  <c r="T141" i="4"/>
  <c r="U141" i="4"/>
  <c r="V141" i="4"/>
  <c r="W141" i="4"/>
  <c r="X141" i="4"/>
  <c r="T142" i="4"/>
  <c r="U142" i="4"/>
  <c r="V142" i="4"/>
  <c r="W142" i="4"/>
  <c r="X142" i="4"/>
  <c r="T143" i="4"/>
  <c r="U143" i="4"/>
  <c r="V143" i="4"/>
  <c r="W143" i="4"/>
  <c r="X143" i="4"/>
  <c r="T144" i="4"/>
  <c r="U144" i="4"/>
  <c r="V144" i="4"/>
  <c r="W144" i="4"/>
  <c r="X144" i="4"/>
  <c r="T145" i="4"/>
  <c r="U145" i="4"/>
  <c r="V145" i="4"/>
  <c r="W145" i="4"/>
  <c r="X145" i="4"/>
  <c r="T146" i="4"/>
  <c r="U146" i="4"/>
  <c r="V146" i="4"/>
  <c r="W146" i="4"/>
  <c r="X146" i="4"/>
  <c r="T147" i="4"/>
  <c r="U147" i="4"/>
  <c r="V147" i="4"/>
  <c r="W147" i="4"/>
  <c r="X147" i="4"/>
  <c r="T148" i="4"/>
  <c r="U148" i="4"/>
  <c r="V148" i="4"/>
  <c r="W148" i="4"/>
  <c r="X148" i="4"/>
  <c r="T149" i="4"/>
  <c r="U149" i="4"/>
  <c r="V149" i="4"/>
  <c r="W149" i="4"/>
  <c r="X149" i="4"/>
  <c r="T150" i="4"/>
  <c r="U150" i="4"/>
  <c r="V150" i="4"/>
  <c r="W150" i="4"/>
  <c r="X150" i="4"/>
  <c r="T151" i="4"/>
  <c r="U151" i="4"/>
  <c r="V151" i="4"/>
  <c r="W151" i="4"/>
  <c r="X151" i="4"/>
  <c r="T152" i="4"/>
  <c r="U152" i="4"/>
  <c r="V152" i="4"/>
  <c r="W152" i="4"/>
  <c r="X152" i="4"/>
  <c r="T153" i="4"/>
  <c r="U153" i="4"/>
  <c r="V153" i="4"/>
  <c r="W153" i="4"/>
  <c r="X153" i="4"/>
  <c r="T154" i="4"/>
  <c r="U154" i="4"/>
  <c r="V154" i="4"/>
  <c r="W154" i="4"/>
  <c r="X154" i="4"/>
  <c r="T155" i="4"/>
  <c r="U155" i="4"/>
  <c r="V155" i="4"/>
  <c r="W155" i="4"/>
  <c r="X155" i="4"/>
  <c r="T156" i="4"/>
  <c r="U156" i="4"/>
  <c r="V156" i="4"/>
  <c r="W156" i="4"/>
  <c r="X156" i="4"/>
  <c r="T157" i="4"/>
  <c r="U157" i="4"/>
  <c r="V157" i="4"/>
  <c r="W157" i="4"/>
  <c r="X157" i="4"/>
  <c r="T158" i="4"/>
  <c r="U158" i="4"/>
  <c r="V158" i="4"/>
  <c r="W158" i="4"/>
  <c r="X158" i="4"/>
  <c r="T159" i="4"/>
  <c r="U159" i="4"/>
  <c r="V159" i="4"/>
  <c r="W159" i="4"/>
  <c r="X159" i="4"/>
  <c r="T160" i="4"/>
  <c r="U160" i="4"/>
  <c r="V160" i="4"/>
  <c r="W160" i="4"/>
  <c r="X160" i="4"/>
  <c r="T161" i="4"/>
  <c r="U161" i="4"/>
  <c r="V161" i="4"/>
  <c r="W161" i="4"/>
  <c r="X161" i="4"/>
  <c r="T162" i="4"/>
  <c r="U162" i="4"/>
  <c r="V162" i="4"/>
  <c r="W162" i="4"/>
  <c r="X162" i="4"/>
  <c r="T163" i="4"/>
  <c r="U163" i="4"/>
  <c r="V163" i="4"/>
  <c r="W163" i="4"/>
  <c r="X163" i="4"/>
  <c r="T164" i="4"/>
  <c r="U164" i="4"/>
  <c r="V164" i="4"/>
  <c r="W164" i="4"/>
  <c r="X164" i="4"/>
  <c r="T165" i="4"/>
  <c r="U165" i="4"/>
  <c r="V165" i="4"/>
  <c r="W165" i="4"/>
  <c r="X165" i="4"/>
  <c r="T166" i="4"/>
  <c r="U166" i="4"/>
  <c r="V166" i="4"/>
  <c r="W166" i="4"/>
  <c r="X166" i="4"/>
  <c r="T167" i="4"/>
  <c r="U167" i="4"/>
  <c r="V167" i="4"/>
  <c r="W167" i="4"/>
  <c r="X167" i="4"/>
  <c r="T168" i="4"/>
  <c r="U168" i="4"/>
  <c r="V168" i="4"/>
  <c r="W168" i="4"/>
  <c r="X168" i="4"/>
  <c r="T169" i="4"/>
  <c r="U169" i="4"/>
  <c r="V169" i="4"/>
  <c r="W169" i="4"/>
  <c r="X169" i="4"/>
  <c r="T170" i="4"/>
  <c r="U170" i="4"/>
  <c r="V170" i="4"/>
  <c r="W170" i="4"/>
  <c r="X170" i="4"/>
  <c r="T171" i="4"/>
  <c r="U171" i="4"/>
  <c r="V171" i="4"/>
  <c r="W171" i="4"/>
  <c r="X171" i="4"/>
  <c r="T172" i="4"/>
  <c r="U172" i="4"/>
  <c r="V172" i="4"/>
  <c r="W172" i="4"/>
  <c r="X172" i="4"/>
  <c r="T173" i="4"/>
  <c r="U173" i="4"/>
  <c r="V173" i="4"/>
  <c r="W173" i="4"/>
  <c r="X173" i="4"/>
  <c r="T174" i="4"/>
  <c r="U174" i="4"/>
  <c r="V174" i="4"/>
  <c r="W174" i="4"/>
  <c r="X174" i="4"/>
  <c r="T175" i="4"/>
  <c r="U175" i="4"/>
  <c r="V175" i="4"/>
  <c r="W175" i="4"/>
  <c r="X175" i="4"/>
  <c r="T176" i="4"/>
  <c r="U176" i="4"/>
  <c r="V176" i="4"/>
  <c r="W176" i="4"/>
  <c r="X176" i="4"/>
  <c r="T177" i="4"/>
  <c r="U177" i="4"/>
  <c r="V177" i="4"/>
  <c r="W177" i="4"/>
  <c r="X177" i="4"/>
  <c r="T178" i="4"/>
  <c r="U178" i="4"/>
  <c r="V178" i="4"/>
  <c r="W178" i="4"/>
  <c r="X178" i="4"/>
  <c r="T179" i="4"/>
  <c r="U179" i="4"/>
  <c r="V179" i="4"/>
  <c r="W179" i="4"/>
  <c r="X179" i="4"/>
  <c r="T180" i="4"/>
  <c r="U180" i="4"/>
  <c r="V180" i="4"/>
  <c r="W180" i="4"/>
  <c r="X180" i="4"/>
  <c r="T181" i="4"/>
  <c r="U181" i="4"/>
  <c r="V181" i="4"/>
  <c r="W181" i="4"/>
  <c r="X181" i="4"/>
  <c r="T182" i="4"/>
  <c r="U182" i="4"/>
  <c r="V182" i="4"/>
  <c r="W182" i="4"/>
  <c r="X182" i="4"/>
  <c r="T183" i="4"/>
  <c r="U183" i="4"/>
  <c r="V183" i="4"/>
  <c r="W183" i="4"/>
  <c r="X183" i="4"/>
  <c r="T184" i="4"/>
  <c r="U184" i="4"/>
  <c r="V184" i="4"/>
  <c r="W184" i="4"/>
  <c r="X184" i="4"/>
  <c r="T185" i="4"/>
  <c r="U185" i="4"/>
  <c r="V185" i="4"/>
  <c r="W185" i="4"/>
  <c r="X185" i="4"/>
  <c r="T186" i="4"/>
  <c r="U186" i="4"/>
  <c r="V186" i="4"/>
  <c r="W186" i="4"/>
  <c r="X186" i="4"/>
  <c r="T187" i="4"/>
  <c r="U187" i="4"/>
  <c r="V187" i="4"/>
  <c r="W187" i="4"/>
  <c r="X187" i="4"/>
  <c r="T188" i="4"/>
  <c r="U188" i="4"/>
  <c r="V188" i="4"/>
  <c r="W188" i="4"/>
  <c r="X188" i="4"/>
  <c r="T189" i="4"/>
  <c r="U189" i="4"/>
  <c r="V189" i="4"/>
  <c r="W189" i="4"/>
  <c r="X189" i="4"/>
  <c r="T190" i="4"/>
  <c r="U190" i="4"/>
  <c r="V190" i="4"/>
  <c r="W190" i="4"/>
  <c r="X190" i="4"/>
  <c r="T191" i="4"/>
  <c r="U191" i="4"/>
  <c r="V191" i="4"/>
  <c r="W191" i="4"/>
  <c r="X191" i="4"/>
  <c r="T192" i="4"/>
  <c r="U192" i="4"/>
  <c r="V192" i="4"/>
  <c r="W192" i="4"/>
  <c r="X192" i="4"/>
  <c r="T193" i="4"/>
  <c r="U193" i="4"/>
  <c r="V193" i="4"/>
  <c r="W193" i="4"/>
  <c r="X193" i="4"/>
  <c r="T194" i="4"/>
  <c r="U194" i="4"/>
  <c r="V194" i="4"/>
  <c r="W194" i="4"/>
  <c r="X194" i="4"/>
  <c r="T195" i="4"/>
  <c r="U195" i="4"/>
  <c r="V195" i="4"/>
  <c r="W195" i="4"/>
  <c r="X195" i="4"/>
  <c r="T196" i="4"/>
  <c r="U196" i="4"/>
  <c r="V196" i="4"/>
  <c r="W196" i="4"/>
  <c r="X196" i="4"/>
  <c r="T197" i="4"/>
  <c r="U197" i="4"/>
  <c r="V197" i="4"/>
  <c r="W197" i="4"/>
  <c r="X197" i="4"/>
  <c r="T198" i="4"/>
  <c r="U198" i="4"/>
  <c r="V198" i="4"/>
  <c r="W198" i="4"/>
  <c r="X198" i="4"/>
  <c r="T199" i="4"/>
  <c r="U199" i="4"/>
  <c r="V199" i="4"/>
  <c r="W199" i="4"/>
  <c r="X199" i="4"/>
  <c r="T200" i="4"/>
  <c r="U200" i="4"/>
  <c r="V200" i="4"/>
  <c r="W200" i="4"/>
  <c r="X200" i="4"/>
  <c r="T201" i="4"/>
  <c r="U201" i="4"/>
  <c r="V201" i="4"/>
  <c r="W201" i="4"/>
  <c r="X201" i="4"/>
  <c r="T202" i="4"/>
  <c r="U202" i="4"/>
  <c r="V202" i="4"/>
  <c r="W202" i="4"/>
  <c r="X202" i="4"/>
  <c r="T203" i="4"/>
  <c r="U203" i="4"/>
  <c r="V203" i="4"/>
  <c r="W203" i="4"/>
  <c r="X203" i="4"/>
  <c r="T204" i="4"/>
  <c r="U204" i="4"/>
  <c r="V204" i="4"/>
  <c r="W204" i="4"/>
  <c r="X204" i="4"/>
  <c r="T205" i="4"/>
  <c r="U205" i="4"/>
  <c r="V205" i="4"/>
  <c r="W205" i="4"/>
  <c r="X205" i="4"/>
  <c r="T206" i="4"/>
  <c r="U206" i="4"/>
  <c r="V206" i="4"/>
  <c r="W206" i="4"/>
  <c r="X206" i="4"/>
  <c r="T207" i="4"/>
  <c r="U207" i="4"/>
  <c r="V207" i="4"/>
  <c r="W207" i="4"/>
  <c r="X207" i="4"/>
  <c r="T208" i="4"/>
  <c r="U208" i="4"/>
  <c r="V208" i="4"/>
  <c r="W208" i="4"/>
  <c r="X208" i="4"/>
  <c r="T209" i="4"/>
  <c r="U209" i="4"/>
  <c r="V209" i="4"/>
  <c r="W209" i="4"/>
  <c r="X209" i="4"/>
  <c r="T210" i="4"/>
  <c r="U210" i="4"/>
  <c r="V210" i="4"/>
  <c r="W210" i="4"/>
  <c r="X210" i="4"/>
  <c r="T211" i="4"/>
  <c r="U211" i="4"/>
  <c r="V211" i="4"/>
  <c r="W211" i="4"/>
  <c r="X211" i="4"/>
  <c r="T212" i="4"/>
  <c r="U212" i="4"/>
  <c r="V212" i="4"/>
  <c r="W212" i="4"/>
  <c r="X212" i="4"/>
  <c r="T213" i="4"/>
  <c r="U213" i="4"/>
  <c r="V213" i="4"/>
  <c r="W213" i="4"/>
  <c r="X213" i="4"/>
  <c r="T214" i="4"/>
  <c r="U214" i="4"/>
  <c r="V214" i="4"/>
  <c r="W214" i="4"/>
  <c r="X214" i="4"/>
  <c r="T215" i="4"/>
  <c r="U215" i="4"/>
  <c r="V215" i="4"/>
  <c r="W215" i="4"/>
  <c r="X215" i="4"/>
  <c r="T216" i="4"/>
  <c r="U216" i="4"/>
  <c r="V216" i="4"/>
  <c r="W216" i="4"/>
  <c r="X216" i="4"/>
  <c r="T217" i="4"/>
  <c r="U217" i="4"/>
  <c r="V217" i="4"/>
  <c r="W217" i="4"/>
  <c r="X217" i="4"/>
  <c r="T218" i="4"/>
  <c r="U218" i="4"/>
  <c r="V218" i="4"/>
  <c r="W218" i="4"/>
  <c r="X218" i="4"/>
  <c r="T219" i="4"/>
  <c r="U219" i="4"/>
  <c r="V219" i="4"/>
  <c r="W219" i="4"/>
  <c r="X219" i="4"/>
  <c r="T220" i="4"/>
  <c r="U220" i="4"/>
  <c r="V220" i="4"/>
  <c r="W220" i="4"/>
  <c r="X220" i="4"/>
  <c r="T221" i="4"/>
  <c r="U221" i="4"/>
  <c r="V221" i="4"/>
  <c r="W221" i="4"/>
  <c r="X221" i="4"/>
  <c r="T222" i="4"/>
  <c r="U222" i="4"/>
  <c r="V222" i="4"/>
  <c r="W222" i="4"/>
  <c r="X222" i="4"/>
  <c r="T223" i="4"/>
  <c r="U223" i="4"/>
  <c r="V223" i="4"/>
  <c r="W223" i="4"/>
  <c r="X223" i="4"/>
  <c r="T224" i="4"/>
  <c r="U224" i="4"/>
  <c r="V224" i="4"/>
  <c r="W224" i="4"/>
  <c r="X224" i="4"/>
  <c r="T225" i="4"/>
  <c r="U225" i="4"/>
  <c r="V225" i="4"/>
  <c r="W225" i="4"/>
  <c r="X225" i="4"/>
  <c r="T226" i="4"/>
  <c r="U226" i="4"/>
  <c r="V226" i="4"/>
  <c r="W226" i="4"/>
  <c r="X226" i="4"/>
  <c r="T227" i="4"/>
  <c r="U227" i="4"/>
  <c r="V227" i="4"/>
  <c r="W227" i="4"/>
  <c r="X227" i="4"/>
  <c r="T228" i="4"/>
  <c r="U228" i="4"/>
  <c r="V228" i="4"/>
  <c r="W228" i="4"/>
  <c r="X228" i="4"/>
  <c r="T229" i="4"/>
  <c r="U229" i="4"/>
  <c r="V229" i="4"/>
  <c r="W229" i="4"/>
  <c r="X229" i="4"/>
  <c r="T230" i="4"/>
  <c r="U230" i="4"/>
  <c r="V230" i="4"/>
  <c r="W230" i="4"/>
  <c r="X230" i="4"/>
  <c r="T231" i="4"/>
  <c r="U231" i="4"/>
  <c r="V231" i="4"/>
  <c r="W231" i="4"/>
  <c r="X231" i="4"/>
  <c r="T232" i="4"/>
  <c r="U232" i="4"/>
  <c r="V232" i="4"/>
  <c r="W232" i="4"/>
  <c r="X232" i="4"/>
  <c r="T233" i="4"/>
  <c r="U233" i="4"/>
  <c r="V233" i="4"/>
  <c r="W233" i="4"/>
  <c r="X233" i="4"/>
  <c r="T234" i="4"/>
  <c r="U234" i="4"/>
  <c r="V234" i="4"/>
  <c r="W234" i="4"/>
  <c r="X234" i="4"/>
  <c r="T235" i="4"/>
  <c r="U235" i="4"/>
  <c r="V235" i="4"/>
  <c r="W235" i="4"/>
  <c r="X235" i="4"/>
  <c r="T236" i="4"/>
  <c r="U236" i="4"/>
  <c r="V236" i="4"/>
  <c r="W236" i="4"/>
  <c r="X236" i="4"/>
  <c r="T237" i="4"/>
  <c r="U237" i="4"/>
  <c r="V237" i="4"/>
  <c r="W237" i="4"/>
  <c r="X237" i="4"/>
  <c r="T238" i="4"/>
  <c r="U238" i="4"/>
  <c r="V238" i="4"/>
  <c r="W238" i="4"/>
  <c r="X238" i="4"/>
  <c r="T239" i="4"/>
  <c r="U239" i="4"/>
  <c r="V239" i="4"/>
  <c r="W239" i="4"/>
  <c r="X239" i="4"/>
  <c r="T240" i="4"/>
  <c r="U240" i="4"/>
  <c r="V240" i="4"/>
  <c r="W240" i="4"/>
  <c r="X240" i="4"/>
  <c r="T241" i="4"/>
  <c r="U241" i="4"/>
  <c r="V241" i="4"/>
  <c r="W241" i="4"/>
  <c r="X241" i="4"/>
  <c r="T242" i="4"/>
  <c r="U242" i="4"/>
  <c r="V242" i="4"/>
  <c r="W242" i="4"/>
  <c r="X242" i="4"/>
  <c r="T243" i="4"/>
  <c r="U243" i="4"/>
  <c r="V243" i="4"/>
  <c r="W243" i="4"/>
  <c r="X243" i="4"/>
  <c r="T244" i="4"/>
  <c r="U244" i="4"/>
  <c r="V244" i="4"/>
  <c r="W244" i="4"/>
  <c r="X244" i="4"/>
  <c r="T245" i="4"/>
  <c r="U245" i="4"/>
  <c r="V245" i="4"/>
  <c r="W245" i="4"/>
  <c r="X245" i="4"/>
  <c r="T246" i="4"/>
  <c r="U246" i="4"/>
  <c r="V246" i="4"/>
  <c r="W246" i="4"/>
  <c r="X246" i="4"/>
  <c r="T247" i="4"/>
  <c r="U247" i="4"/>
  <c r="V247" i="4"/>
  <c r="W247" i="4"/>
  <c r="X247" i="4"/>
  <c r="T248" i="4"/>
  <c r="U248" i="4"/>
  <c r="V248" i="4"/>
  <c r="W248" i="4"/>
  <c r="X248" i="4"/>
  <c r="T249" i="4"/>
  <c r="U249" i="4"/>
  <c r="V249" i="4"/>
  <c r="W249" i="4"/>
  <c r="X249" i="4"/>
  <c r="T250" i="4"/>
  <c r="U250" i="4"/>
  <c r="V250" i="4"/>
  <c r="W250" i="4"/>
  <c r="X250" i="4"/>
  <c r="T251" i="4"/>
  <c r="U251" i="4"/>
  <c r="V251" i="4"/>
  <c r="W251" i="4"/>
  <c r="X251" i="4"/>
  <c r="T252" i="4"/>
  <c r="U252" i="4"/>
  <c r="V252" i="4"/>
  <c r="W252" i="4"/>
  <c r="X252" i="4"/>
  <c r="T253" i="4"/>
  <c r="U253" i="4"/>
  <c r="V253" i="4"/>
  <c r="W253" i="4"/>
  <c r="X253" i="4"/>
  <c r="T254" i="4"/>
  <c r="U254" i="4"/>
  <c r="V254" i="4"/>
  <c r="W254" i="4"/>
  <c r="X254" i="4"/>
  <c r="T255" i="4"/>
  <c r="U255" i="4"/>
  <c r="V255" i="4"/>
  <c r="W255" i="4"/>
  <c r="X255" i="4"/>
  <c r="T256" i="4"/>
  <c r="U256" i="4"/>
  <c r="V256" i="4"/>
  <c r="W256" i="4"/>
  <c r="X256" i="4"/>
  <c r="T257" i="4"/>
  <c r="U257" i="4"/>
  <c r="V257" i="4"/>
  <c r="W257" i="4"/>
  <c r="X257" i="4"/>
  <c r="T258" i="4"/>
  <c r="U258" i="4"/>
  <c r="V258" i="4"/>
  <c r="W258" i="4"/>
  <c r="X258" i="4"/>
  <c r="T259" i="4"/>
  <c r="U259" i="4"/>
  <c r="V259" i="4"/>
  <c r="W259" i="4"/>
  <c r="X259" i="4"/>
  <c r="T260" i="4"/>
  <c r="U260" i="4"/>
  <c r="V260" i="4"/>
  <c r="W260" i="4"/>
  <c r="X260" i="4"/>
  <c r="T261" i="4"/>
  <c r="U261" i="4"/>
  <c r="V261" i="4"/>
  <c r="W261" i="4"/>
  <c r="X261" i="4"/>
  <c r="T262" i="4"/>
  <c r="U262" i="4"/>
  <c r="V262" i="4"/>
  <c r="W262" i="4"/>
  <c r="X262" i="4"/>
  <c r="T263" i="4"/>
  <c r="U263" i="4"/>
  <c r="V263" i="4"/>
  <c r="W263" i="4"/>
  <c r="X263" i="4"/>
  <c r="T264" i="4"/>
  <c r="U264" i="4"/>
  <c r="V264" i="4"/>
  <c r="W264" i="4"/>
  <c r="X264" i="4"/>
  <c r="T265" i="4"/>
  <c r="U265" i="4"/>
  <c r="V265" i="4"/>
  <c r="W265" i="4"/>
  <c r="X265" i="4"/>
  <c r="T266" i="4"/>
  <c r="U266" i="4"/>
  <c r="V266" i="4"/>
  <c r="W266" i="4"/>
  <c r="X266" i="4"/>
  <c r="T267" i="4"/>
  <c r="U267" i="4"/>
  <c r="V267" i="4"/>
  <c r="W267" i="4"/>
  <c r="X267" i="4"/>
  <c r="T268" i="4"/>
  <c r="U268" i="4"/>
  <c r="V268" i="4"/>
  <c r="W268" i="4"/>
  <c r="X268" i="4"/>
  <c r="T269" i="4"/>
  <c r="U269" i="4"/>
  <c r="V269" i="4"/>
  <c r="W269" i="4"/>
  <c r="X269" i="4"/>
  <c r="T270" i="4"/>
  <c r="U270" i="4"/>
  <c r="V270" i="4"/>
  <c r="W270" i="4"/>
  <c r="X270" i="4"/>
  <c r="T271" i="4"/>
  <c r="U271" i="4"/>
  <c r="V271" i="4"/>
  <c r="W271" i="4"/>
  <c r="X271" i="4"/>
  <c r="T272" i="4"/>
  <c r="U272" i="4"/>
  <c r="V272" i="4"/>
  <c r="W272" i="4"/>
  <c r="X272" i="4"/>
  <c r="T273" i="4"/>
  <c r="U273" i="4"/>
  <c r="V273" i="4"/>
  <c r="W273" i="4"/>
  <c r="X273" i="4"/>
  <c r="T274" i="4"/>
  <c r="U274" i="4"/>
  <c r="V274" i="4"/>
  <c r="W274" i="4"/>
  <c r="X274" i="4"/>
  <c r="U9" i="4"/>
  <c r="X9" i="4"/>
  <c r="W9" i="4"/>
  <c r="V9" i="4"/>
  <c r="AN7" i="4"/>
  <c r="AS7" i="4"/>
  <c r="AI7" i="4"/>
  <c r="BG7" i="4"/>
  <c r="AP7" i="4"/>
  <c r="BP7" i="4"/>
  <c r="BH7" i="4"/>
  <c r="BD7" i="4"/>
  <c r="AE7" i="4"/>
  <c r="Y7" i="4"/>
  <c r="AR7" i="4"/>
  <c r="AG7" i="4"/>
  <c r="O7" i="4"/>
  <c r="BQ7" i="4"/>
  <c r="AO7" i="4"/>
  <c r="R7" i="4"/>
  <c r="BF7" i="4"/>
  <c r="K7" i="4"/>
  <c r="AA7" i="4"/>
  <c r="N7" i="4"/>
  <c r="BO7" i="4"/>
  <c r="P7" i="4"/>
  <c r="BC7" i="4"/>
  <c r="BB7" i="4"/>
  <c r="BM7" i="4"/>
  <c r="BE7" i="4"/>
  <c r="AQ7" i="4"/>
  <c r="M7" i="4"/>
  <c r="AZ7" i="4"/>
  <c r="AC7" i="4"/>
  <c r="AT7" i="4"/>
  <c r="AM7" i="4"/>
  <c r="L7" i="4"/>
  <c r="AJ7" i="4"/>
  <c r="AK7" i="4"/>
  <c r="BA7" i="4"/>
  <c r="S7" i="4"/>
  <c r="BI7" i="4"/>
  <c r="BL7" i="4"/>
  <c r="BN12" i="4" l="1"/>
  <c r="BN13" i="4"/>
  <c r="BN14" i="4"/>
  <c r="BN15" i="4"/>
  <c r="BN16" i="4"/>
  <c r="BN17" i="4"/>
  <c r="BN18" i="4"/>
  <c r="BN19" i="4"/>
  <c r="BN20" i="4"/>
  <c r="BN21" i="4"/>
  <c r="BN22" i="4"/>
  <c r="BN23" i="4"/>
  <c r="BN24" i="4"/>
  <c r="BN25" i="4"/>
  <c r="BN26" i="4"/>
  <c r="BN27" i="4"/>
  <c r="BN28" i="4"/>
  <c r="BN29" i="4"/>
  <c r="BN30" i="4"/>
  <c r="BN31" i="4"/>
  <c r="BN32" i="4"/>
  <c r="BN33" i="4"/>
  <c r="BN34" i="4"/>
  <c r="BN35" i="4"/>
  <c r="BN36" i="4"/>
  <c r="BN37" i="4"/>
  <c r="BN38" i="4"/>
  <c r="BN39" i="4"/>
  <c r="BN40" i="4"/>
  <c r="BN41" i="4"/>
  <c r="BN42" i="4"/>
  <c r="BN43" i="4"/>
  <c r="BN44" i="4"/>
  <c r="BN45" i="4"/>
  <c r="BN46" i="4"/>
  <c r="BN47" i="4"/>
  <c r="BN48" i="4"/>
  <c r="BN49" i="4"/>
  <c r="BN50" i="4"/>
  <c r="BN51" i="4"/>
  <c r="BN52" i="4"/>
  <c r="BN53" i="4"/>
  <c r="BN54" i="4"/>
  <c r="BN55" i="4"/>
  <c r="BN56" i="4"/>
  <c r="BN57" i="4"/>
  <c r="BN58" i="4"/>
  <c r="BN59" i="4"/>
  <c r="BN60" i="4"/>
  <c r="BN61" i="4"/>
  <c r="BN62" i="4"/>
  <c r="BN63" i="4"/>
  <c r="BN64" i="4"/>
  <c r="BN65" i="4"/>
  <c r="BN66" i="4"/>
  <c r="BN67" i="4"/>
  <c r="BN68" i="4"/>
  <c r="BN69" i="4"/>
  <c r="BN70" i="4"/>
  <c r="BN71" i="4"/>
  <c r="BN72" i="4"/>
  <c r="BN73" i="4"/>
  <c r="BN74" i="4"/>
  <c r="BN75" i="4"/>
  <c r="BN76" i="4"/>
  <c r="BN77" i="4"/>
  <c r="BN78" i="4"/>
  <c r="BN79" i="4"/>
  <c r="BN80" i="4"/>
  <c r="BN81" i="4"/>
  <c r="BN82" i="4"/>
  <c r="BN83" i="4"/>
  <c r="BN84" i="4"/>
  <c r="BN85" i="4"/>
  <c r="BN86" i="4"/>
  <c r="BN87" i="4"/>
  <c r="BN88" i="4"/>
  <c r="BN89" i="4"/>
  <c r="BN90" i="4"/>
  <c r="BN91" i="4"/>
  <c r="BN92" i="4"/>
  <c r="BN93" i="4"/>
  <c r="BN94" i="4"/>
  <c r="BN95" i="4"/>
  <c r="BN96" i="4"/>
  <c r="BN97" i="4"/>
  <c r="BN98" i="4"/>
  <c r="BN99" i="4"/>
  <c r="BN100" i="4"/>
  <c r="BN101" i="4"/>
  <c r="AG6" i="4" l="1"/>
  <c r="X7" i="4" s="1"/>
  <c r="BN10" i="4" l="1"/>
  <c r="BN11" i="4"/>
  <c r="BN9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<sst xmlns="http://schemas.openxmlformats.org/spreadsheetml/2006/main" count="474" uniqueCount="192">
  <si>
    <t>Código</t>
  </si>
  <si>
    <t>MOVIMENTAÇÃO</t>
  </si>
  <si>
    <t>COTA E PATRIMÔNIO</t>
  </si>
  <si>
    <t>1D</t>
  </si>
  <si>
    <t>12M</t>
  </si>
  <si>
    <t>24M</t>
  </si>
  <si>
    <t>36M</t>
  </si>
  <si>
    <t>Início</t>
  </si>
  <si>
    <t>RETORNOS</t>
  </si>
  <si>
    <t>Cota vs                     Máximo</t>
  </si>
  <si>
    <t>ESTATÍSTICAS</t>
  </si>
  <si>
    <t>RISCOS</t>
  </si>
  <si>
    <t>Sharpe</t>
  </si>
  <si>
    <t>Volatilidade</t>
  </si>
  <si>
    <t>3M</t>
  </si>
  <si>
    <t>D+001</t>
  </si>
  <si>
    <t>D+000</t>
  </si>
  <si>
    <t>Alaska Investimentos Ltda.</t>
  </si>
  <si>
    <t>ARX Investimentos Ltda</t>
  </si>
  <si>
    <t>Athena Capital Gestão de Recursos Ltda</t>
  </si>
  <si>
    <t>Az Quest Investimentos Ltda.</t>
  </si>
  <si>
    <t>BNP Paribas Asset Management Brasil Ltda</t>
  </si>
  <si>
    <t>Bc Gestão de Recursos Ltda</t>
  </si>
  <si>
    <t>Constellation Investimentos e Participações Ltda</t>
  </si>
  <si>
    <t>D+004</t>
  </si>
  <si>
    <t>D+030</t>
  </si>
  <si>
    <t>D+060</t>
  </si>
  <si>
    <t>D+003</t>
  </si>
  <si>
    <t>Livre</t>
  </si>
  <si>
    <t>Dividendos</t>
  </si>
  <si>
    <t>Small Caps</t>
  </si>
  <si>
    <t>Valor/Cresc.</t>
  </si>
  <si>
    <t>Índice Ativo</t>
  </si>
  <si>
    <t>Ações</t>
  </si>
  <si>
    <t>Alaska Black FIC FIA Bdr Nivel I</t>
  </si>
  <si>
    <t>InfoRatio</t>
  </si>
  <si>
    <t>Equitas Selection Fc FIA</t>
  </si>
  <si>
    <t>D+062</t>
  </si>
  <si>
    <t>D+032</t>
  </si>
  <si>
    <t>Athena Total Return II FIC FIA</t>
  </si>
  <si>
    <t>-</t>
  </si>
  <si>
    <t>BTG Pactual Asset Management S/A Dtvm</t>
  </si>
  <si>
    <t>Santander Brasil Gestão de Recursos Ltda</t>
  </si>
  <si>
    <t>Ranking Retorno Retorno</t>
  </si>
  <si>
    <t>Sortino</t>
  </si>
  <si>
    <t>Var 95%</t>
  </si>
  <si>
    <t>IBOV</t>
  </si>
  <si>
    <t>Dynamo Administração de Recursos Ltda</t>
  </si>
  <si>
    <t>Moat Capital Gestão de Recursos Ltda</t>
  </si>
  <si>
    <t>Icatu Vanguarda Gestão de Recursos Ltda</t>
  </si>
  <si>
    <t>Bogari Gestão de Investimentos Ltda.</t>
  </si>
  <si>
    <t>Truxt Investimentos Ltda.</t>
  </si>
  <si>
    <t>Navi Capital Administradora e Gestora de Recursos Financeiros Ltda.</t>
  </si>
  <si>
    <t>Oceana Investimentos Administradora de Carteira de Valores Mobiliários Ltda</t>
  </si>
  <si>
    <t>Indie Capital Investimentos Ltda.</t>
  </si>
  <si>
    <t>Atmos Capital Gestão de Recursos Ltda</t>
  </si>
  <si>
    <t>Sharp Capital Gestora de Recursos Ltda</t>
  </si>
  <si>
    <t>Occam Brasil Gestão de Recursos Ltda.</t>
  </si>
  <si>
    <t>Spx Gestão de Recursos Ltda</t>
  </si>
  <si>
    <t>Squadra Investimentos - Gestão de Recursos Ltda.</t>
  </si>
  <si>
    <t>Vinci Equities Gestora de Recursos Ltda</t>
  </si>
  <si>
    <t>Leblon Equities Gestao de Recursos Ltda</t>
  </si>
  <si>
    <t>Hix Investimentos Ltda</t>
  </si>
  <si>
    <t>Tempo Capital Gestao de Recursos Ltda</t>
  </si>
  <si>
    <t>Xp Gestão de Recursos Ltda</t>
  </si>
  <si>
    <t>Guepardo Investimentos Ltda</t>
  </si>
  <si>
    <t>Franklin Templeton Investimentos (Brasil) Ltda</t>
  </si>
  <si>
    <t>Bresser Administração de Recursos Ltda</t>
  </si>
  <si>
    <t>Jgp Gestão de Recursos Ltda</t>
  </si>
  <si>
    <t>4um Gestão de Recursos Ltda.</t>
  </si>
  <si>
    <t>Joule - Gestao de Recursos e Valores Mobiliarios Ltda</t>
  </si>
  <si>
    <t>Gti Administração de Recursos Ltda</t>
  </si>
  <si>
    <t>Velt Partners Investimentos Ltda</t>
  </si>
  <si>
    <t>Reach Capital Investimentos Ltda.</t>
  </si>
  <si>
    <t>Módulo Capital Gestão de Recursos Ltda</t>
  </si>
  <si>
    <t>D+012</t>
  </si>
  <si>
    <t>D+015</t>
  </si>
  <si>
    <t>D+027</t>
  </si>
  <si>
    <t>D+021</t>
  </si>
  <si>
    <t>D+014</t>
  </si>
  <si>
    <t>D+057</t>
  </si>
  <si>
    <t>D+017</t>
  </si>
  <si>
    <t>Icatu Vanguarda Dividendos FIA</t>
  </si>
  <si>
    <t>BTG Pactual Absoluto FIC FIA</t>
  </si>
  <si>
    <t>Bogari Value Fc FIA</t>
  </si>
  <si>
    <t>Truxt II Valor FIC FIA</t>
  </si>
  <si>
    <t>Navi Institucional Fc de FIA</t>
  </si>
  <si>
    <t>Oceana Selection Fc FIA</t>
  </si>
  <si>
    <t>Indie FIC FIA</t>
  </si>
  <si>
    <t>Constellation Institucional Fc FIA</t>
  </si>
  <si>
    <t>Atmos Acoes FICFI em Acoes</t>
  </si>
  <si>
    <t>Occam Fc de FIA</t>
  </si>
  <si>
    <t>Oceana Long Biased Fc FIA</t>
  </si>
  <si>
    <t>Squadra Long Biased FI Cotas de FIA</t>
  </si>
  <si>
    <t>Vinci Gas Dividendos FIA</t>
  </si>
  <si>
    <t>Brasil Capital Fc FIA</t>
  </si>
  <si>
    <t>Vinci Selection Equities FIA</t>
  </si>
  <si>
    <t>Hix Capital Fc FIA</t>
  </si>
  <si>
    <t>Oceana Valor Fc FIA</t>
  </si>
  <si>
    <t>Perfin Foresight Instituicional Fc FIA</t>
  </si>
  <si>
    <t>Xp Investor FIA</t>
  </si>
  <si>
    <t>Guepardo Institucional FIC FIA</t>
  </si>
  <si>
    <t>Bresser Acoes FIC de FIA</t>
  </si>
  <si>
    <t>Bnpp Action Fc FIA</t>
  </si>
  <si>
    <t>Jgp Equity Fc FIA</t>
  </si>
  <si>
    <t>Squadra Long Only Fc de FIA</t>
  </si>
  <si>
    <t>Gti Dimona Brasil FIA</t>
  </si>
  <si>
    <t>Sharp Ibovespa Ativo Feeder Fc FIA</t>
  </si>
  <si>
    <t>Tarpon Gt Fc FIA</t>
  </si>
  <si>
    <t>Fama Fc FIA</t>
  </si>
  <si>
    <t>4um Small Caps FIA</t>
  </si>
  <si>
    <t>Velt Fc FIA</t>
  </si>
  <si>
    <t>D+029</t>
  </si>
  <si>
    <t>D+016</t>
  </si>
  <si>
    <t>D+059</t>
  </si>
  <si>
    <t>D+020</t>
  </si>
  <si>
    <t>CDI Acumulado</t>
  </si>
  <si>
    <t>IMA-B 5</t>
  </si>
  <si>
    <t>IMA-B</t>
  </si>
  <si>
    <t>IMA-B 5+</t>
  </si>
  <si>
    <t>IBXX</t>
  </si>
  <si>
    <t xml:space="preserve">Data de Preferência: </t>
  </si>
  <si>
    <t>Índice:</t>
  </si>
  <si>
    <t>std.tec.stt.bmk=0:46112,1:0,2:79083,3:0,4:0,5:0,6:0,7:0,8:0,9:0,10:0,11:0,12:0,13:0,14:0,15:0,16:0,17:0,18:0,19:0,20:0,21:0,22:0,23:0,24:0,25:0,26:0,27:0,28:0,29:0,30:0,31:0,;std.tec.stt.bmk=32:0,33:0,34:0,35:0,36:0,37:0,38:0,39:0,40:0,41:0,42:0,43:0,44:0,45:0,46:0,47:0,48:0,49:0,50:0,51:0,52:0,53:0,54:0,55:0,56:0,57:0,58:0,59:0,60:0,61:0,62:0,63:0,64:0,65:0,66:0,67:0,68:0,69:0,70:0,71:0,72:0,73:0,74:0,75:0,76:0,77:0,78:0,79:0</t>
  </si>
  <si>
    <t>std.tec.stt.bmk=0:46113,1:0,2:79083,3:0,4:0,5:0,6:0,7:0,8:0,9:0,10:0,11:0,12:0,13:0,14:0,15:0,16:0,17:0,18:0,19:0,20:0,21:0,22:0,23:0,24:0,25:0,26:0,27:0,28:0,29:0,30:0,31:0,;std.tec.stt.bmk=32:0,33:0,34:0,35:0,36:0,37:0,38:0,39:0,40:0,41:0,42:0,43:0,44:0,45:0,46:0,47:0,48:0,49:0,50:0,51:0,52:0,53:0,54:0,55:0,56:0,57:0,58:0,59:0,60:0,61:0,62:0,63:0,64:0,65:0,66:0,67:0,68:0,69:0,70:0,71:0,72:0,73:0,74:0,75:0,76:0,77:0,78:0,79:0</t>
  </si>
  <si>
    <t>std.tec.stt.bmk=0:46114,1:0,2:79083,3:0,4:0,5:0,6:0,7:0,8:0,9:0,10:0,11:0,12:0,13:0,14:0,15:0,16:0,17:0,18:0,19:0,20:0,21:0,22:0,23:0,24:0,25:0,26:0,27:0,28:0,29:0,30:0,31:0,;std.tec.stt.bmk=32:0,33:0,34:0,35:0,36:0,37:0,38:0,39:0,40:0,41:0,42:0,43:0,44:0,45:0,46:0,47:0,48:0,49:0,50:0,51:0,52:0,53:0,54:0,55:0,56:0,57:0,58:0,59:0,60:0,61:0,62:0,63:0,64:0,65:0,66:0,67:0,68:0,69:0,70:0,71:0,72:0,73:0,74:0,75:0,76:0,77:0,78:0,79:0</t>
  </si>
  <si>
    <t>std.tec.stt.bmk=0:6158,1:0,2:79083,3:0,4:0,5:0,6:0,7:0,8:0,9:0,10:0,11:0,12:0,13:0,14:0,15:0,16:0,17:0,18:0,19:0,20:0,21:0,22:0,23:0,24:0,25:0,26:0,27:0,28:0,29:0,30:0,31:0,;std.tec.stt.bmk=32:0,33:0,34:0,35:0,36:0,37:0,38:0,39:0,40:0,41:0,42:0,43:0,44:0,45:0,46:0,47:0,48:0,49:0,50:0,51:0,52:0,53:0,54:0,55:0,56:0,57:0,58:0,59:0,60:0,61:0,62:0,63:0,64:0,65:0,66:0,67:0,68:0,69:0,70:0,71:0,72:0,73:0,74:0,75:0,76:0,77:0,78:0,79:0;std.tec.fordpr=1</t>
  </si>
  <si>
    <t>std.tec.stt.bmk=0:6181,1:0,2:79083,3:0,4:0,5:0,6:0,7:0,8:0,9:0,10:0,11:0,12:0,13:0,14:0,15:0,16:0,17:0,18:0,19:0,20:0,21:0,22:0,23:0,24:0,25:0,26:0,27:0,28:0,29:0,30:0,31:0,;std.tec.stt.bmk=32:0,33:0,34:0,35:0,36:0,37:0,38:0,39:0,40:0,41:0,42:0,43:0,44:0,45:0,46:0,47:0,48:0,49:0,50:0,51:0,52:0,53:0,54:0,55:0,56:0,57:0,58:0,59:0,60:0,61:0,62:0,63:0,64:0,65:0,66:0,67:0,68:0,69:0,70:0,71:0,72:0,73:0,74:0,75:0,76:0,77:0,78:0,79:0;std.tec.fordpr=1</t>
  </si>
  <si>
    <t>Data (Média da Amostra):</t>
  </si>
  <si>
    <t>Ibovespa</t>
  </si>
  <si>
    <t>010431</t>
  </si>
  <si>
    <t>173126</t>
  </si>
  <si>
    <t>321141</t>
  </si>
  <si>
    <t>378100</t>
  </si>
  <si>
    <t>067229</t>
  </si>
  <si>
    <t>053872</t>
  </si>
  <si>
    <t>316873</t>
  </si>
  <si>
    <t>076716</t>
  </si>
  <si>
    <t>061311</t>
  </si>
  <si>
    <t>024813</t>
  </si>
  <si>
    <t>Dynamo Cougar FIC FIA</t>
  </si>
  <si>
    <t>Real Investor Fc FIA - Bdr Nivel I</t>
  </si>
  <si>
    <t>Sharp Equity Value Feeder Fc FIA</t>
  </si>
  <si>
    <t>ARX Income Fc FIA</t>
  </si>
  <si>
    <t>Neo Navitas Fc em Acoes</t>
  </si>
  <si>
    <t>Sant Selecao Cresc Senior Acoes Fc FI</t>
  </si>
  <si>
    <t>Itau Acoes Phoenix Fc</t>
  </si>
  <si>
    <t>Leblon Acoes Fc FIA</t>
  </si>
  <si>
    <t>Xp Investor Dividendos FIA</t>
  </si>
  <si>
    <t>Joule Value Fc FIA</t>
  </si>
  <si>
    <t>D+023</t>
  </si>
  <si>
    <t>D+362</t>
  </si>
  <si>
    <t>Vinci Soluções de Investimentos Ltda</t>
  </si>
  <si>
    <t>Opportunity Hdf Administradora de Recursos Ltda.</t>
  </si>
  <si>
    <t>Tpe Gestora de Recursos Ltda.</t>
  </si>
  <si>
    <t>D+028</t>
  </si>
  <si>
    <t>D+360</t>
  </si>
  <si>
    <t>FILTROS</t>
  </si>
  <si>
    <t>Itau Unibanco Asset Management Ltda.</t>
  </si>
  <si>
    <t>Drys Capital Ltda</t>
  </si>
  <si>
    <t>Real Investor Asset Management Ltda</t>
  </si>
  <si>
    <t>Neo Equities Gestão de Recursos Ltda.</t>
  </si>
  <si>
    <t>Perfin Equities Administração de Recursos Ltda.</t>
  </si>
  <si>
    <t>Mantaro Capital Ltda</t>
  </si>
  <si>
    <t>Mongeral Aegon Investimentos Ltda</t>
  </si>
  <si>
    <t>Radar Gestora de Recursos Ltda.</t>
  </si>
  <si>
    <t>Fama Re.Capital Ltda</t>
  </si>
  <si>
    <t>D+010</t>
  </si>
  <si>
    <t>D+050</t>
  </si>
  <si>
    <t>Moat Capital Fc em Acoes</t>
  </si>
  <si>
    <t>Az Quest Small Mid Caps FICFIA</t>
  </si>
  <si>
    <t>Az Quest Acoes Fc de Acoes</t>
  </si>
  <si>
    <t>Spx Falcon Fc de Acoes</t>
  </si>
  <si>
    <t>Tempo Capital Manaca Fc FIA</t>
  </si>
  <si>
    <t>Opportun Selection Fc FIF Acoes Resp Lim</t>
  </si>
  <si>
    <t>Sharp Equity Value Inst FIA</t>
  </si>
  <si>
    <t>Mantaro Acoes Fc FIA</t>
  </si>
  <si>
    <t>Franklin Val e Liq Fvl Fc FIA</t>
  </si>
  <si>
    <t>Xp Fc FIA</t>
  </si>
  <si>
    <t>Mag Brasil FIA</t>
  </si>
  <si>
    <t>4um Marlim Dividendos FIA</t>
  </si>
  <si>
    <t>Radar Fc FIA 1080</t>
  </si>
  <si>
    <t>Spx Apache Fc FIA</t>
  </si>
  <si>
    <t>Cl Unica Reach FIA Resp Limitada</t>
  </si>
  <si>
    <t>Modulo I Fc FIA</t>
  </si>
  <si>
    <t>D+052</t>
  </si>
  <si>
    <r>
      <rPr>
        <b/>
        <sz val="10"/>
        <color rgb="FFB1AE2D"/>
        <rFont val="Calibri"/>
        <family val="2"/>
        <scheme val="minor"/>
      </rPr>
      <t xml:space="preserve">← Não </t>
    </r>
    <r>
      <rPr>
        <b/>
        <sz val="10"/>
        <color rgb="FF023A4A"/>
        <rFont val="Calibri"/>
        <family val="2"/>
        <scheme val="minor"/>
      </rPr>
      <t>Modificar</t>
    </r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</si>
  <si>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06B66"/>
        <rFont val="Calibri"/>
        <family val="2"/>
        <scheme val="minor"/>
      </rPr>
      <t>E</t>
    </r>
    <r>
      <rPr>
        <b/>
        <sz val="10"/>
        <color rgb="FF023A4A"/>
        <rFont val="Calibri"/>
        <family val="2"/>
        <scheme val="minor"/>
      </rPr>
      <t>scolha um</t>
    </r>
    <r>
      <rPr>
        <b/>
        <sz val="10"/>
        <color rgb="FFB1AE2D"/>
        <rFont val="Calibri"/>
        <family val="2"/>
        <scheme val="minor"/>
      </rPr>
      <t xml:space="preserve"> Índice</t>
    </r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</si>
  <si>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Para alterar a data da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E2</t>
    </r>
    <r>
      <rPr>
        <b/>
        <sz val="10"/>
        <color rgb="FF023A4A"/>
        <rFont val="Calibri"/>
        <family val="2"/>
        <scheme val="minor"/>
      </rPr>
      <t>, basta digitar na</t>
    </r>
    <r>
      <rPr>
        <b/>
        <sz val="10"/>
        <color rgb="FFB1AE2D"/>
        <rFont val="Calibri"/>
        <family val="2"/>
        <scheme val="minor"/>
      </rPr>
      <t xml:space="preserve"> Célula E3</t>
    </r>
  </si>
  <si>
    <r>
      <rPr>
        <b/>
        <sz val="26"/>
        <color rgb="FF023A4A"/>
        <rFont val="Calibri"/>
        <family val="2"/>
        <scheme val="minor"/>
      </rPr>
      <t>Ranking de Peers (</t>
    </r>
    <r>
      <rPr>
        <b/>
        <sz val="26"/>
        <color rgb="FFB1AE2D"/>
        <rFont val="Calibri"/>
        <family val="2"/>
        <scheme val="minor"/>
      </rPr>
      <t>Retornos e Indicadores Quantitativos</t>
    </r>
    <r>
      <rPr>
        <b/>
        <sz val="26"/>
        <color rgb="FF023A4A"/>
        <rFont val="Calibri"/>
        <family val="2"/>
        <scheme val="minor"/>
      </rPr>
      <t>)</t>
    </r>
  </si>
  <si>
    <r>
      <rPr>
        <b/>
        <sz val="10"/>
        <color rgb="FFB1AE2D"/>
        <rFont val="Calibri"/>
        <family val="2"/>
        <scheme val="minor"/>
      </rPr>
      <t>↓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023A4A"/>
        <rFont val="Calibri"/>
        <family val="2"/>
        <scheme val="minor"/>
      </rPr>
      <t xml:space="preserve">Escolha a </t>
    </r>
    <r>
      <rPr>
        <b/>
        <sz val="10"/>
        <color rgb="FFB1AE2D"/>
        <rFont val="Calibri"/>
        <family val="2"/>
        <scheme val="minor"/>
      </rPr>
      <t>Janela de Período</t>
    </r>
    <r>
      <rPr>
        <b/>
        <sz val="10"/>
        <color rgb="FF023A4A"/>
        <rFont val="Calibri"/>
        <family val="2"/>
        <scheme val="minor"/>
      </rPr>
      <t xml:space="preserve"> (Ex.: </t>
    </r>
    <r>
      <rPr>
        <b/>
        <sz val="10"/>
        <color rgb="FFB1AE2D"/>
        <rFont val="Calibri"/>
        <family val="2"/>
        <scheme val="minor"/>
      </rPr>
      <t>1D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1Dia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1W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1Semana</t>
    </r>
    <r>
      <rPr>
        <b/>
        <sz val="10"/>
        <color rgb="FF023A4A"/>
        <rFont val="Calibri"/>
        <family val="2"/>
        <scheme val="minor"/>
      </rPr>
      <t>,</t>
    </r>
    <r>
      <rPr>
        <b/>
        <sz val="10"/>
        <color rgb="FFB1AE2D"/>
        <rFont val="Calibri"/>
        <family val="2"/>
        <scheme val="minor"/>
      </rPr>
      <t xml:space="preserve"> 1M</t>
    </r>
    <r>
      <rPr>
        <b/>
        <sz val="10"/>
        <color rgb="FF023A4A"/>
        <rFont val="Calibri"/>
        <family val="2"/>
        <scheme val="minor"/>
      </rPr>
      <t xml:space="preserve"> =</t>
    </r>
    <r>
      <rPr>
        <b/>
        <sz val="10"/>
        <color rgb="FFB1AE2D"/>
        <rFont val="Calibri"/>
        <family val="2"/>
        <scheme val="minor"/>
      </rPr>
      <t xml:space="preserve"> 1Mês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1Q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1Trimestre</t>
    </r>
    <r>
      <rPr>
        <b/>
        <sz val="10"/>
        <color rgb="FF023A4A"/>
        <rFont val="Calibri"/>
        <family val="2"/>
        <scheme val="minor"/>
      </rPr>
      <t>,</t>
    </r>
    <r>
      <rPr>
        <b/>
        <sz val="10"/>
        <color rgb="FFB1AE2D"/>
        <rFont val="Calibri"/>
        <family val="2"/>
        <scheme val="minor"/>
      </rPr>
      <t xml:space="preserve"> 1Y </t>
    </r>
    <r>
      <rPr>
        <b/>
        <sz val="10"/>
        <color rgb="FF023A4A"/>
        <rFont val="Calibri"/>
        <family val="2"/>
        <scheme val="minor"/>
      </rPr>
      <t>=</t>
    </r>
    <r>
      <rPr>
        <b/>
        <sz val="10"/>
        <color rgb="FFB1AE2D"/>
        <rFont val="Calibri"/>
        <family val="2"/>
        <scheme val="minor"/>
      </rPr>
      <t xml:space="preserve"> 1Ano</t>
    </r>
    <r>
      <rPr>
        <b/>
        <sz val="10"/>
        <color rgb="FF023A4A"/>
        <rFont val="Calibri"/>
        <family val="2"/>
        <scheme val="minor"/>
      </rPr>
      <t>)</t>
    </r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</si>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</sst>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\ #,##0.00"/>
    <numFmt numFmtId="165" formatCode="mmmm/yyyy"/>
    <numFmt numFmtId="166" formatCode="_-&quot;R$&quot;\ * #,##0.0000_-;\-&quot;R$&quot;\ * #,##0.0000_-;_-&quot;R$&quot;\ * &quot;-&quot;??_-;_-@_-"/>
    <numFmt numFmtId="167" formatCode="#,##0.00%"/>
    <numFmt numFmtId="168" formatCode="#,##0.00%;[Red]\-#,##0.00%"/>
    <numFmt numFmtId="169" formatCode="0.00%;[Red]\-0.00%"/>
    <numFmt numFmtId="170" formatCode="000&quot;.&quot;000&quot;.&quot;000&quot;/&quot;0000&quot;-&quot;00"/>
    <numFmt numFmtId="171" formatCode="#,##0.00_ ;[Red]\-#,##0.00\ "/>
    <numFmt numFmtId="172" formatCode="#,##0.0000_ ;[Red]\-#,##0.0000\ "/>
    <numFmt numFmtId="173" formatCode="#,##0_ ;[Red]\-#,##0\ "/>
    <numFmt numFmtId="174" formatCode="0.0%"/>
    <numFmt numFmtId="175" formatCode="#,##0.0"/>
    <numFmt numFmtId="176" formatCode="000000"/>
    <numFmt numFmtId="177" formatCode="&quot;R$&quot;\ #,##0"/>
    <numFmt numFmtId="178" formatCode="#,##0.0000"/>
    <numFmt numFmtId="179" formatCode="dd/mm/yyyy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6B66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C00000"/>
      <name val="Calibri"/>
      <family val="2"/>
      <scheme val="minor"/>
    </font>
    <font>
      <b/>
      <sz val="16"/>
      <color rgb="FF006B66"/>
      <name val="Calibri"/>
      <family val="2"/>
      <scheme val="minor"/>
    </font>
    <font>
      <b/>
      <sz val="12"/>
      <color rgb="FF023A4A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B1AE2D"/>
      <name val="Calibri"/>
      <family val="2"/>
      <scheme val="minor"/>
    </font>
    <font>
      <b/>
      <sz val="10"/>
      <color rgb="FF023A4A"/>
      <name val="Calibri"/>
      <family val="2"/>
      <scheme val="minor"/>
    </font>
    <font>
      <b/>
      <sz val="26"/>
      <color rgb="FF006B66"/>
      <name val="Calibri"/>
      <family val="2"/>
      <scheme val="minor"/>
    </font>
    <font>
      <b/>
      <sz val="26"/>
      <color rgb="FF023A4A"/>
      <name val="Calibri"/>
      <family val="2"/>
      <scheme val="minor"/>
    </font>
    <font>
      <b/>
      <sz val="26"/>
      <color rgb="FFB1AE2D"/>
      <name val="Calibri"/>
      <family val="2"/>
      <scheme val="minor"/>
    </font>
    <font>
      <b/>
      <sz val="12"/>
      <color rgb="FFCCD8DB"/>
      <name val="Calibri"/>
      <family val="2"/>
      <scheme val="minor"/>
    </font>
    <font>
      <sz val="11"/>
      <color rgb="FF023A4A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AE2DD"/>
        <bgColor indexed="64"/>
      </patternFill>
    </fill>
    <fill>
      <patternFill patternType="solid">
        <fgColor rgb="FFCCD8DB"/>
        <bgColor indexed="64"/>
      </patternFill>
    </fill>
    <fill>
      <patternFill patternType="solid">
        <fgColor rgb="FF023A4A"/>
        <bgColor indexed="64"/>
      </patternFill>
    </fill>
  </fills>
  <borders count="42">
    <border>
      <left/>
      <right/>
      <top/>
      <bottom/>
      <diagonal/>
    </border>
    <border>
      <left style="thin">
        <color theme="0"/>
      </left>
      <right style="medium">
        <color theme="0"/>
      </right>
      <top style="thin">
        <color theme="0"/>
      </top>
      <bottom style="thick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 style="thick">
        <color theme="0"/>
      </bottom>
      <diagonal/>
    </border>
    <border>
      <left style="medium">
        <color theme="0"/>
      </left>
      <right style="thin">
        <color theme="0"/>
      </right>
      <top style="thin">
        <color theme="0"/>
      </top>
      <bottom style="thick">
        <color theme="0"/>
      </bottom>
      <diagonal/>
    </border>
    <border>
      <left/>
      <right style="medium">
        <color theme="0"/>
      </right>
      <top/>
      <bottom style="thick">
        <color theme="0"/>
      </bottom>
      <diagonal/>
    </border>
    <border>
      <left style="medium">
        <color theme="0"/>
      </left>
      <right style="medium">
        <color theme="0"/>
      </right>
      <top/>
      <bottom style="thick">
        <color theme="0"/>
      </bottom>
      <diagonal/>
    </border>
    <border>
      <left style="medium">
        <color theme="0"/>
      </left>
      <right/>
      <top/>
      <bottom style="thick">
        <color theme="0"/>
      </bottom>
      <diagonal/>
    </border>
    <border>
      <left style="thick">
        <color rgb="FFB1AE2D"/>
      </left>
      <right/>
      <top style="thin">
        <color rgb="FFB1AE2D"/>
      </top>
      <bottom style="thin">
        <color rgb="FFB1AE2D"/>
      </bottom>
      <diagonal/>
    </border>
    <border>
      <left style="thick">
        <color rgb="FFB1AE2D"/>
      </left>
      <right/>
      <top style="thin">
        <color rgb="FFB1AE2D"/>
      </top>
      <bottom/>
      <diagonal/>
    </border>
    <border>
      <left/>
      <right style="thick">
        <color rgb="FFB1AE2D"/>
      </right>
      <top/>
      <bottom style="thin">
        <color rgb="FFB1AE2D"/>
      </bottom>
      <diagonal/>
    </border>
    <border>
      <left style="thick">
        <color rgb="FFB1AE2D"/>
      </left>
      <right/>
      <top/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/>
      <diagonal/>
    </border>
    <border>
      <left/>
      <right/>
      <top/>
      <bottom style="thick">
        <color rgb="FFB1AE2D"/>
      </bottom>
      <diagonal/>
    </border>
    <border>
      <left/>
      <right/>
      <top style="thick">
        <color rgb="FFB1AE2D"/>
      </top>
      <bottom/>
      <diagonal/>
    </border>
    <border>
      <left/>
      <right style="medium">
        <color rgb="FFB1AE2D"/>
      </right>
      <top style="thick">
        <color rgb="FFB1AE2D"/>
      </top>
      <bottom style="thin">
        <color rgb="FFB1AE2D"/>
      </bottom>
      <diagonal/>
    </border>
    <border>
      <left style="medium">
        <color rgb="FFB1AE2D"/>
      </left>
      <right/>
      <top style="thick">
        <color rgb="FFB1AE2D"/>
      </top>
      <bottom style="thin">
        <color rgb="FFB1AE2D"/>
      </bottom>
      <diagonal/>
    </border>
    <border>
      <left/>
      <right style="medium">
        <color rgb="FFB1AE2D"/>
      </right>
      <top style="thin">
        <color rgb="FFB1AE2D"/>
      </top>
      <bottom style="thin">
        <color rgb="FFB1AE2D"/>
      </bottom>
      <diagonal/>
    </border>
    <border>
      <left style="medium">
        <color rgb="FFB1AE2D"/>
      </left>
      <right/>
      <top style="thin">
        <color rgb="FFB1AE2D"/>
      </top>
      <bottom style="thin">
        <color rgb="FFB1AE2D"/>
      </bottom>
      <diagonal/>
    </border>
    <border>
      <left/>
      <right style="medium">
        <color rgb="FFB1AE2D"/>
      </right>
      <top style="thin">
        <color rgb="FFB1AE2D"/>
      </top>
      <bottom/>
      <diagonal/>
    </border>
    <border>
      <left style="medium">
        <color rgb="FFB1AE2D"/>
      </left>
      <right/>
      <top style="thin">
        <color rgb="FFB1AE2D"/>
      </top>
      <bottom/>
      <diagonal/>
    </border>
    <border>
      <left style="thin">
        <color theme="0"/>
      </left>
      <right style="medium">
        <color rgb="FFB1AE2D"/>
      </right>
      <top style="thin">
        <color theme="0"/>
      </top>
      <bottom style="thick">
        <color rgb="FFB1AE2D"/>
      </bottom>
      <diagonal/>
    </border>
    <border>
      <left style="medium">
        <color rgb="FFB1AE2D"/>
      </left>
      <right style="medium">
        <color rgb="FFB1AE2D"/>
      </right>
      <top style="thin">
        <color theme="0"/>
      </top>
      <bottom style="thick">
        <color rgb="FFB1AE2D"/>
      </bottom>
      <diagonal/>
    </border>
    <border>
      <left style="medium">
        <color rgb="FFB1AE2D"/>
      </left>
      <right style="thin">
        <color theme="0"/>
      </right>
      <top style="thin">
        <color theme="0"/>
      </top>
      <bottom style="thick">
        <color rgb="FFB1AE2D"/>
      </bottom>
      <diagonal/>
    </border>
    <border>
      <left style="thin">
        <color theme="0"/>
      </left>
      <right style="medium">
        <color rgb="FFB1AE2D"/>
      </right>
      <top/>
      <bottom style="thick">
        <color rgb="FFB1AE2D"/>
      </bottom>
      <diagonal/>
    </border>
    <border>
      <left style="medium">
        <color rgb="FFB1AE2D"/>
      </left>
      <right style="medium">
        <color rgb="FFB1AE2D"/>
      </right>
      <top/>
      <bottom style="thick">
        <color rgb="FFB1AE2D"/>
      </bottom>
      <diagonal/>
    </border>
    <border>
      <left style="medium">
        <color rgb="FFB1AE2D"/>
      </left>
      <right style="thin">
        <color theme="0"/>
      </right>
      <top/>
      <bottom style="thick">
        <color rgb="FFB1AE2D"/>
      </bottom>
      <diagonal/>
    </border>
    <border>
      <left/>
      <right style="medium">
        <color rgb="FF023A4A"/>
      </right>
      <top/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/>
      <bottom style="thin">
        <color rgb="FF023A4A"/>
      </bottom>
      <diagonal/>
    </border>
    <border>
      <left style="medium">
        <color rgb="FF023A4A"/>
      </left>
      <right/>
      <top/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/>
      <top style="thin">
        <color rgb="FF023A4A"/>
      </top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/>
      <top style="thin">
        <color rgb="FF023A4A"/>
      </top>
      <bottom/>
      <diagonal/>
    </border>
    <border>
      <left style="medium">
        <color rgb="FF023A4A"/>
      </left>
      <right style="thick">
        <color rgb="FFB1AE2D"/>
      </right>
      <top/>
      <bottom style="thin">
        <color rgb="FF023A4A"/>
      </bottom>
      <diagonal/>
    </border>
    <border>
      <left style="thick">
        <color rgb="FFB1AE2D"/>
      </left>
      <right style="medium">
        <color rgb="FF023A4A"/>
      </right>
      <top/>
      <bottom style="thin">
        <color rgb="FF023A4A"/>
      </bottom>
      <diagonal/>
    </border>
    <border>
      <left style="medium">
        <color rgb="FF023A4A"/>
      </left>
      <right style="thick">
        <color rgb="FFB1AE2D"/>
      </right>
      <top style="thin">
        <color rgb="FF023A4A"/>
      </top>
      <bottom style="thin">
        <color rgb="FF023A4A"/>
      </bottom>
      <diagonal/>
    </border>
    <border>
      <left style="thick">
        <color rgb="FFB1AE2D"/>
      </left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 style="thick">
        <color rgb="FFB1AE2D"/>
      </right>
      <top style="thin">
        <color rgb="FF023A4A"/>
      </top>
      <bottom/>
      <diagonal/>
    </border>
    <border>
      <left style="thick">
        <color rgb="FFB1AE2D"/>
      </left>
      <right style="medium">
        <color rgb="FF023A4A"/>
      </right>
      <top style="thin">
        <color rgb="FF023A4A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</cellStyleXfs>
  <cellXfs count="204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166" fontId="4" fillId="0" borderId="0" xfId="2" applyNumberFormat="1" applyFont="1" applyAlignment="1">
      <alignment horizontal="right" vertical="center"/>
    </xf>
    <xf numFmtId="168" fontId="4" fillId="0" borderId="0" xfId="1" applyNumberFormat="1" applyFont="1" applyAlignment="1">
      <alignment horizontal="center" vertical="center"/>
    </xf>
    <xf numFmtId="168" fontId="4" fillId="0" borderId="0" xfId="0" applyNumberFormat="1" applyFont="1" applyAlignment="1">
      <alignment horizontal="center" vertical="center"/>
    </xf>
    <xf numFmtId="1" fontId="4" fillId="0" borderId="0" xfId="1" applyNumberFormat="1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10" fontId="4" fillId="0" borderId="0" xfId="3" applyNumberFormat="1" applyFont="1" applyAlignment="1">
      <alignment horizontal="center" vertical="center"/>
    </xf>
    <xf numFmtId="0" fontId="4" fillId="0" borderId="0" xfId="0" applyFont="1"/>
    <xf numFmtId="10" fontId="4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Continuous" vertical="center"/>
    </xf>
    <xf numFmtId="170" fontId="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/>
    </xf>
    <xf numFmtId="176" fontId="0" fillId="0" borderId="0" xfId="0" applyNumberForma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177" fontId="2" fillId="0" borderId="0" xfId="2" applyNumberFormat="1" applyFont="1" applyAlignment="1">
      <alignment horizontal="left" vertical="center"/>
    </xf>
    <xf numFmtId="164" fontId="4" fillId="0" borderId="0" xfId="0" applyNumberFormat="1" applyFont="1" applyAlignment="1">
      <alignment horizontal="center" vertical="center"/>
    </xf>
    <xf numFmtId="168" fontId="4" fillId="0" borderId="0" xfId="3" applyNumberFormat="1" applyFont="1" applyFill="1" applyAlignment="1">
      <alignment horizontal="center" vertical="center"/>
    </xf>
    <xf numFmtId="168" fontId="4" fillId="0" borderId="0" xfId="1" applyNumberFormat="1" applyFont="1" applyFill="1" applyAlignment="1">
      <alignment horizontal="center" vertical="center"/>
    </xf>
    <xf numFmtId="167" fontId="4" fillId="0" borderId="0" xfId="0" applyNumberFormat="1" applyFont="1" applyAlignment="1">
      <alignment horizontal="center" vertical="center"/>
    </xf>
    <xf numFmtId="167" fontId="4" fillId="0" borderId="0" xfId="2" applyNumberFormat="1" applyFont="1" applyFill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1" fontId="4" fillId="0" borderId="0" xfId="1" applyNumberFormat="1" applyFont="1" applyFill="1" applyAlignment="1">
      <alignment horizontal="center" vertical="center"/>
    </xf>
    <xf numFmtId="0" fontId="6" fillId="0" borderId="0" xfId="0" applyFont="1" applyAlignment="1">
      <alignment vertical="center"/>
    </xf>
    <xf numFmtId="10" fontId="4" fillId="0" borderId="0" xfId="3" applyNumberFormat="1" applyFont="1" applyFill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9" fillId="3" borderId="8" xfId="0" applyFont="1" applyFill="1" applyBorder="1" applyAlignment="1">
      <alignment horizontal="center" vertical="center"/>
    </xf>
    <xf numFmtId="14" fontId="9" fillId="3" borderId="7" xfId="0" applyNumberFormat="1" applyFont="1" applyFill="1" applyBorder="1" applyAlignment="1">
      <alignment horizontal="center" vertical="center"/>
    </xf>
    <xf numFmtId="0" fontId="8" fillId="0" borderId="9" xfId="0" applyFont="1" applyBorder="1"/>
    <xf numFmtId="0" fontId="8" fillId="0" borderId="11" xfId="0" applyFont="1" applyBorder="1"/>
    <xf numFmtId="0" fontId="8" fillId="0" borderId="12" xfId="0" applyFont="1" applyBorder="1"/>
    <xf numFmtId="0" fontId="12" fillId="0" borderId="0" xfId="0" applyFont="1" applyAlignment="1">
      <alignment vertical="center"/>
    </xf>
    <xf numFmtId="0" fontId="0" fillId="0" borderId="18" xfId="0" applyBorder="1" applyAlignment="1">
      <alignment horizontal="right" vertical="center"/>
    </xf>
    <xf numFmtId="175" fontId="0" fillId="0" borderId="17" xfId="0" applyNumberFormat="1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175" fontId="0" fillId="3" borderId="15" xfId="0" applyNumberFormat="1" applyFill="1" applyBorder="1" applyAlignment="1">
      <alignment horizontal="left" vertical="center"/>
    </xf>
    <xf numFmtId="0" fontId="0" fillId="3" borderId="16" xfId="0" applyFill="1" applyBorder="1" applyAlignment="1">
      <alignment horizontal="right" vertical="center"/>
    </xf>
    <xf numFmtId="175" fontId="16" fillId="3" borderId="17" xfId="0" applyNumberFormat="1" applyFont="1" applyFill="1" applyBorder="1" applyAlignment="1">
      <alignment horizontal="left" vertical="center"/>
    </xf>
    <xf numFmtId="0" fontId="16" fillId="3" borderId="18" xfId="0" applyFont="1" applyFill="1" applyBorder="1" applyAlignment="1">
      <alignment horizontal="right" vertical="center"/>
    </xf>
    <xf numFmtId="175" fontId="0" fillId="3" borderId="17" xfId="0" applyNumberFormat="1" applyFill="1" applyBorder="1" applyAlignment="1">
      <alignment horizontal="left" vertical="center"/>
    </xf>
    <xf numFmtId="0" fontId="0" fillId="3" borderId="18" xfId="0" applyFill="1" applyBorder="1" applyAlignment="1">
      <alignment horizontal="right" vertical="center"/>
    </xf>
    <xf numFmtId="0" fontId="0" fillId="3" borderId="19" xfId="0" applyFill="1" applyBorder="1" applyAlignment="1">
      <alignment horizontal="center" vertical="center"/>
    </xf>
    <xf numFmtId="0" fontId="0" fillId="3" borderId="20" xfId="0" applyFill="1" applyBorder="1" applyAlignment="1">
      <alignment horizontal="right" vertical="center"/>
    </xf>
    <xf numFmtId="0" fontId="9" fillId="0" borderId="0" xfId="0" applyFont="1"/>
    <xf numFmtId="0" fontId="15" fillId="4" borderId="21" xfId="0" applyFont="1" applyFill="1" applyBorder="1" applyAlignment="1">
      <alignment horizontal="center" vertical="center" wrapText="1"/>
    </xf>
    <xf numFmtId="0" fontId="15" fillId="4" borderId="22" xfId="0" applyFont="1" applyFill="1" applyBorder="1" applyAlignment="1">
      <alignment horizontal="center" vertical="center" wrapText="1"/>
    </xf>
    <xf numFmtId="170" fontId="15" fillId="4" borderId="22" xfId="0" applyNumberFormat="1" applyFont="1" applyFill="1" applyBorder="1" applyAlignment="1">
      <alignment horizontal="center" vertical="center" wrapText="1"/>
    </xf>
    <xf numFmtId="0" fontId="15" fillId="4" borderId="23" xfId="0" applyFont="1" applyFill="1" applyBorder="1" applyAlignment="1">
      <alignment horizontal="center" vertical="center" wrapText="1"/>
    </xf>
    <xf numFmtId="0" fontId="15" fillId="4" borderId="24" xfId="0" applyFont="1" applyFill="1" applyBorder="1" applyAlignment="1">
      <alignment horizontal="center" vertical="center" wrapText="1"/>
    </xf>
    <xf numFmtId="0" fontId="15" fillId="4" borderId="25" xfId="0" applyFont="1" applyFill="1" applyBorder="1" applyAlignment="1">
      <alignment horizontal="center" vertical="center" wrapText="1"/>
    </xf>
    <xf numFmtId="165" fontId="15" fillId="4" borderId="25" xfId="0" applyNumberFormat="1" applyFont="1" applyFill="1" applyBorder="1" applyAlignment="1">
      <alignment horizontal="center" vertical="center" wrapText="1"/>
    </xf>
    <xf numFmtId="0" fontId="15" fillId="4" borderId="26" xfId="0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center" vertical="center"/>
    </xf>
    <xf numFmtId="0" fontId="8" fillId="3" borderId="0" xfId="0" applyFont="1" applyFill="1" applyAlignment="1">
      <alignment vertical="center"/>
    </xf>
    <xf numFmtId="14" fontId="8" fillId="3" borderId="0" xfId="0" applyNumberFormat="1" applyFont="1" applyFill="1" applyAlignment="1">
      <alignment horizontal="center" vertical="center" wrapText="1"/>
    </xf>
    <xf numFmtId="178" fontId="8" fillId="3" borderId="0" xfId="0" applyNumberFormat="1" applyFont="1" applyFill="1" applyAlignment="1">
      <alignment horizontal="right" vertical="center" wrapText="1"/>
    </xf>
    <xf numFmtId="10" fontId="8" fillId="3" borderId="0" xfId="3" applyNumberFormat="1" applyFont="1" applyFill="1" applyBorder="1" applyAlignment="1">
      <alignment horizontal="center" vertical="center" wrapText="1"/>
    </xf>
    <xf numFmtId="3" fontId="8" fillId="3" borderId="0" xfId="0" applyNumberFormat="1" applyFont="1" applyFill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170" fontId="8" fillId="3" borderId="0" xfId="0" applyNumberFormat="1" applyFont="1" applyFill="1" applyAlignment="1">
      <alignment horizontal="center" vertical="center" wrapText="1"/>
    </xf>
    <xf numFmtId="4" fontId="8" fillId="3" borderId="0" xfId="0" applyNumberFormat="1" applyFont="1" applyFill="1" applyAlignment="1">
      <alignment horizontal="center" vertical="center" wrapText="1"/>
    </xf>
    <xf numFmtId="174" fontId="8" fillId="3" borderId="0" xfId="3" applyNumberFormat="1" applyFont="1" applyFill="1" applyBorder="1" applyAlignment="1">
      <alignment horizontal="center" vertical="center" wrapText="1"/>
    </xf>
    <xf numFmtId="176" fontId="8" fillId="0" borderId="27" xfId="0" quotePrefix="1" applyNumberFormat="1" applyFont="1" applyBorder="1" applyAlignment="1">
      <alignment horizontal="center"/>
    </xf>
    <xf numFmtId="0" fontId="0" fillId="0" borderId="28" xfId="0" applyBorder="1" applyAlignment="1">
      <alignment vertical="center"/>
    </xf>
    <xf numFmtId="170" fontId="0" fillId="0" borderId="28" xfId="0" applyNumberForma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171" fontId="0" fillId="0" borderId="28" xfId="0" applyNumberFormat="1" applyBorder="1" applyAlignment="1">
      <alignment horizontal="center" vertical="center"/>
    </xf>
    <xf numFmtId="171" fontId="0" fillId="0" borderId="29" xfId="0" applyNumberFormat="1" applyBorder="1" applyAlignment="1">
      <alignment horizontal="center" vertical="center"/>
    </xf>
    <xf numFmtId="176" fontId="8" fillId="0" borderId="30" xfId="0" applyNumberFormat="1" applyFont="1" applyBorder="1" applyAlignment="1">
      <alignment horizontal="center"/>
    </xf>
    <xf numFmtId="0" fontId="0" fillId="0" borderId="31" xfId="0" applyBorder="1" applyAlignment="1">
      <alignment vertical="center"/>
    </xf>
    <xf numFmtId="170" fontId="0" fillId="0" borderId="31" xfId="0" applyNumberForma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171" fontId="0" fillId="0" borderId="31" xfId="0" applyNumberFormat="1" applyBorder="1" applyAlignment="1">
      <alignment horizontal="center" vertical="center"/>
    </xf>
    <xf numFmtId="171" fontId="0" fillId="0" borderId="32" xfId="0" applyNumberFormat="1" applyBorder="1" applyAlignment="1">
      <alignment horizontal="center" vertical="center"/>
    </xf>
    <xf numFmtId="176" fontId="8" fillId="0" borderId="33" xfId="0" applyNumberFormat="1" applyFont="1" applyBorder="1" applyAlignment="1">
      <alignment horizontal="center"/>
    </xf>
    <xf numFmtId="0" fontId="0" fillId="0" borderId="34" xfId="0" applyBorder="1" applyAlignment="1">
      <alignment vertical="center"/>
    </xf>
    <xf numFmtId="170" fontId="0" fillId="0" borderId="34" xfId="0" applyNumberForma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171" fontId="0" fillId="0" borderId="34" xfId="0" applyNumberFormat="1" applyBorder="1" applyAlignment="1">
      <alignment horizontal="center" vertical="center"/>
    </xf>
    <xf numFmtId="171" fontId="0" fillId="0" borderId="35" xfId="0" applyNumberFormat="1" applyBorder="1" applyAlignment="1">
      <alignment horizontal="center" vertical="center"/>
    </xf>
    <xf numFmtId="168" fontId="0" fillId="0" borderId="27" xfId="3" applyNumberFormat="1" applyFont="1" applyBorder="1" applyAlignment="1">
      <alignment horizontal="center" vertical="center"/>
    </xf>
    <xf numFmtId="171" fontId="0" fillId="0" borderId="28" xfId="1" applyNumberFormat="1" applyFont="1" applyBorder="1" applyAlignment="1">
      <alignment horizontal="center" vertical="center"/>
    </xf>
    <xf numFmtId="0" fontId="0" fillId="0" borderId="28" xfId="4" applyFont="1" applyBorder="1" applyAlignment="1">
      <alignment horizontal="center" vertical="center"/>
    </xf>
    <xf numFmtId="168" fontId="0" fillId="0" borderId="28" xfId="3" applyNumberFormat="1" applyFont="1" applyFill="1" applyBorder="1" applyAlignment="1">
      <alignment horizontal="center" vertical="center"/>
    </xf>
    <xf numFmtId="171" fontId="0" fillId="0" borderId="28" xfId="1" applyNumberFormat="1" applyFont="1" applyFill="1" applyBorder="1" applyAlignment="1">
      <alignment horizontal="center" vertical="center"/>
    </xf>
    <xf numFmtId="168" fontId="0" fillId="0" borderId="28" xfId="3" applyNumberFormat="1" applyFont="1" applyBorder="1" applyAlignment="1">
      <alignment horizontal="center" vertical="center"/>
    </xf>
    <xf numFmtId="4" fontId="0" fillId="0" borderId="28" xfId="1" applyNumberFormat="1" applyFont="1" applyBorder="1" applyAlignment="1">
      <alignment horizontal="center" vertical="center"/>
    </xf>
    <xf numFmtId="171" fontId="0" fillId="0" borderId="29" xfId="1" applyNumberFormat="1" applyFont="1" applyBorder="1" applyAlignment="1">
      <alignment horizontal="center" vertical="center"/>
    </xf>
    <xf numFmtId="168" fontId="0" fillId="0" borderId="30" xfId="3" applyNumberFormat="1" applyFont="1" applyBorder="1" applyAlignment="1">
      <alignment horizontal="center" vertical="center"/>
    </xf>
    <xf numFmtId="171" fontId="0" fillId="0" borderId="31" xfId="1" applyNumberFormat="1" applyFont="1" applyBorder="1" applyAlignment="1">
      <alignment horizontal="center" vertical="center"/>
    </xf>
    <xf numFmtId="0" fontId="0" fillId="0" borderId="31" xfId="4" applyFont="1" applyBorder="1" applyAlignment="1">
      <alignment horizontal="center" vertical="center"/>
    </xf>
    <xf numFmtId="168" fontId="0" fillId="0" borderId="31" xfId="3" applyNumberFormat="1" applyFont="1" applyFill="1" applyBorder="1" applyAlignment="1">
      <alignment horizontal="center" vertical="center"/>
    </xf>
    <xf numFmtId="171" fontId="0" fillId="0" borderId="31" xfId="1" applyNumberFormat="1" applyFont="1" applyFill="1" applyBorder="1" applyAlignment="1">
      <alignment horizontal="center" vertical="center"/>
    </xf>
    <xf numFmtId="168" fontId="0" fillId="0" borderId="31" xfId="3" applyNumberFormat="1" applyFont="1" applyBorder="1" applyAlignment="1">
      <alignment horizontal="center" vertical="center"/>
    </xf>
    <xf numFmtId="4" fontId="0" fillId="0" borderId="31" xfId="1" applyNumberFormat="1" applyFont="1" applyBorder="1" applyAlignment="1">
      <alignment horizontal="center" vertical="center"/>
    </xf>
    <xf numFmtId="171" fontId="0" fillId="0" borderId="32" xfId="1" applyNumberFormat="1" applyFont="1" applyBorder="1" applyAlignment="1">
      <alignment horizontal="center" vertical="center"/>
    </xf>
    <xf numFmtId="168" fontId="0" fillId="0" borderId="33" xfId="3" applyNumberFormat="1" applyFont="1" applyBorder="1" applyAlignment="1">
      <alignment horizontal="center" vertical="center"/>
    </xf>
    <xf numFmtId="171" fontId="0" fillId="0" borderId="34" xfId="1" applyNumberFormat="1" applyFont="1" applyBorder="1" applyAlignment="1">
      <alignment horizontal="center" vertical="center"/>
    </xf>
    <xf numFmtId="0" fontId="0" fillId="0" borderId="34" xfId="4" applyFont="1" applyBorder="1" applyAlignment="1">
      <alignment horizontal="center" vertical="center"/>
    </xf>
    <xf numFmtId="168" fontId="0" fillId="0" borderId="34" xfId="3" applyNumberFormat="1" applyFont="1" applyFill="1" applyBorder="1" applyAlignment="1">
      <alignment horizontal="center" vertical="center"/>
    </xf>
    <xf numFmtId="171" fontId="0" fillId="0" borderId="34" xfId="1" applyNumberFormat="1" applyFont="1" applyFill="1" applyBorder="1" applyAlignment="1">
      <alignment horizontal="center" vertical="center"/>
    </xf>
    <xf numFmtId="168" fontId="0" fillId="0" borderId="34" xfId="3" applyNumberFormat="1" applyFont="1" applyBorder="1" applyAlignment="1">
      <alignment horizontal="center" vertical="center"/>
    </xf>
    <xf numFmtId="4" fontId="0" fillId="0" borderId="34" xfId="1" applyNumberFormat="1" applyFont="1" applyBorder="1" applyAlignment="1">
      <alignment horizontal="center" vertical="center"/>
    </xf>
    <xf numFmtId="171" fontId="0" fillId="0" borderId="35" xfId="1" applyNumberFormat="1" applyFont="1" applyBorder="1" applyAlignment="1">
      <alignment horizontal="center" vertical="center"/>
    </xf>
    <xf numFmtId="171" fontId="0" fillId="0" borderId="36" xfId="1" applyNumberFormat="1" applyFont="1" applyBorder="1" applyAlignment="1">
      <alignment horizontal="center" vertical="center"/>
    </xf>
    <xf numFmtId="0" fontId="0" fillId="0" borderId="37" xfId="4" applyFont="1" applyBorder="1" applyAlignment="1">
      <alignment horizontal="center" vertical="center"/>
    </xf>
    <xf numFmtId="171" fontId="0" fillId="0" borderId="38" xfId="1" applyNumberFormat="1" applyFont="1" applyBorder="1" applyAlignment="1">
      <alignment horizontal="center" vertical="center"/>
    </xf>
    <xf numFmtId="0" fontId="0" fillId="0" borderId="39" xfId="4" applyFont="1" applyBorder="1" applyAlignment="1">
      <alignment horizontal="center" vertical="center"/>
    </xf>
    <xf numFmtId="171" fontId="0" fillId="0" borderId="40" xfId="1" applyNumberFormat="1" applyFont="1" applyBorder="1" applyAlignment="1">
      <alignment horizontal="center" vertical="center"/>
    </xf>
    <xf numFmtId="0" fontId="0" fillId="0" borderId="41" xfId="4" applyFont="1" applyBorder="1" applyAlignment="1">
      <alignment horizontal="center" vertical="center"/>
    </xf>
    <xf numFmtId="0" fontId="0" fillId="0" borderId="36" xfId="4" applyFont="1" applyBorder="1" applyAlignment="1">
      <alignment horizontal="center" vertical="center"/>
    </xf>
    <xf numFmtId="168" fontId="0" fillId="0" borderId="37" xfId="3" applyNumberFormat="1" applyFont="1" applyFill="1" applyBorder="1" applyAlignment="1">
      <alignment horizontal="center" vertical="center"/>
    </xf>
    <xf numFmtId="0" fontId="0" fillId="0" borderId="38" xfId="4" applyFont="1" applyBorder="1" applyAlignment="1">
      <alignment horizontal="center" vertical="center"/>
    </xf>
    <xf numFmtId="168" fontId="0" fillId="0" borderId="39" xfId="3" applyNumberFormat="1" applyFont="1" applyFill="1" applyBorder="1" applyAlignment="1">
      <alignment horizontal="center" vertical="center"/>
    </xf>
    <xf numFmtId="0" fontId="0" fillId="0" borderId="40" xfId="4" applyFont="1" applyBorder="1" applyAlignment="1">
      <alignment horizontal="center" vertical="center"/>
    </xf>
    <xf numFmtId="168" fontId="0" fillId="0" borderId="41" xfId="3" applyNumberFormat="1" applyFont="1" applyFill="1" applyBorder="1" applyAlignment="1">
      <alignment horizontal="center" vertical="center"/>
    </xf>
    <xf numFmtId="168" fontId="0" fillId="0" borderId="27" xfId="0" applyNumberFormat="1" applyBorder="1" applyAlignment="1">
      <alignment horizontal="center" vertical="center"/>
    </xf>
    <xf numFmtId="168" fontId="0" fillId="0" borderId="28" xfId="0" applyNumberFormat="1" applyBorder="1" applyAlignment="1">
      <alignment horizontal="center" vertical="center"/>
    </xf>
    <xf numFmtId="1" fontId="0" fillId="0" borderId="28" xfId="0" applyNumberFormat="1" applyBorder="1" applyAlignment="1">
      <alignment horizontal="center" vertical="center"/>
    </xf>
    <xf numFmtId="2" fontId="0" fillId="0" borderId="28" xfId="1" applyNumberFormat="1" applyFont="1" applyBorder="1" applyAlignment="1">
      <alignment horizontal="center" vertical="center"/>
    </xf>
    <xf numFmtId="169" fontId="0" fillId="0" borderId="28" xfId="3" applyNumberFormat="1" applyFont="1" applyBorder="1" applyAlignment="1">
      <alignment horizontal="center" vertical="center"/>
    </xf>
    <xf numFmtId="14" fontId="0" fillId="0" borderId="28" xfId="0" applyNumberFormat="1" applyBorder="1" applyAlignment="1">
      <alignment horizontal="center" vertical="center"/>
    </xf>
    <xf numFmtId="14" fontId="0" fillId="0" borderId="29" xfId="0" applyNumberFormat="1" applyBorder="1" applyAlignment="1">
      <alignment horizontal="center" vertical="center"/>
    </xf>
    <xf numFmtId="168" fontId="0" fillId="0" borderId="30" xfId="0" applyNumberFormat="1" applyBorder="1" applyAlignment="1">
      <alignment horizontal="center" vertical="center"/>
    </xf>
    <xf numFmtId="168" fontId="0" fillId="0" borderId="31" xfId="0" applyNumberFormat="1" applyBorder="1" applyAlignment="1">
      <alignment horizontal="center" vertical="center"/>
    </xf>
    <xf numFmtId="1" fontId="0" fillId="0" borderId="31" xfId="0" applyNumberFormat="1" applyBorder="1" applyAlignment="1">
      <alignment horizontal="center" vertical="center"/>
    </xf>
    <xf numFmtId="2" fontId="0" fillId="0" borderId="31" xfId="1" applyNumberFormat="1" applyFont="1" applyBorder="1" applyAlignment="1">
      <alignment horizontal="center" vertical="center"/>
    </xf>
    <xf numFmtId="169" fontId="0" fillId="0" borderId="31" xfId="3" applyNumberFormat="1" applyFont="1" applyBorder="1" applyAlignment="1">
      <alignment horizontal="center" vertical="center"/>
    </xf>
    <xf numFmtId="14" fontId="0" fillId="0" borderId="31" xfId="0" applyNumberFormat="1" applyBorder="1" applyAlignment="1">
      <alignment horizontal="center" vertical="center"/>
    </xf>
    <xf numFmtId="14" fontId="0" fillId="0" borderId="32" xfId="0" applyNumberFormat="1" applyBorder="1" applyAlignment="1">
      <alignment horizontal="center" vertical="center"/>
    </xf>
    <xf numFmtId="168" fontId="0" fillId="0" borderId="33" xfId="0" applyNumberFormat="1" applyBorder="1" applyAlignment="1">
      <alignment horizontal="center" vertical="center"/>
    </xf>
    <xf numFmtId="168" fontId="0" fillId="0" borderId="34" xfId="0" applyNumberFormat="1" applyBorder="1" applyAlignment="1">
      <alignment horizontal="center" vertical="center"/>
    </xf>
    <xf numFmtId="1" fontId="0" fillId="0" borderId="34" xfId="0" applyNumberFormat="1" applyBorder="1" applyAlignment="1">
      <alignment horizontal="center" vertical="center"/>
    </xf>
    <xf numFmtId="2" fontId="0" fillId="0" borderId="34" xfId="1" applyNumberFormat="1" applyFont="1" applyBorder="1" applyAlignment="1">
      <alignment horizontal="center" vertical="center"/>
    </xf>
    <xf numFmtId="169" fontId="0" fillId="0" borderId="34" xfId="3" applyNumberFormat="1" applyFont="1" applyBorder="1" applyAlignment="1">
      <alignment horizontal="center" vertical="center"/>
    </xf>
    <xf numFmtId="14" fontId="0" fillId="0" borderId="34" xfId="0" applyNumberFormat="1" applyBorder="1" applyAlignment="1">
      <alignment horizontal="center" vertical="center"/>
    </xf>
    <xf numFmtId="14" fontId="0" fillId="0" borderId="35" xfId="0" applyNumberFormat="1" applyBorder="1" applyAlignment="1">
      <alignment horizontal="center" vertical="center"/>
    </xf>
    <xf numFmtId="1" fontId="0" fillId="0" borderId="36" xfId="1" applyNumberFormat="1" applyFont="1" applyBorder="1" applyAlignment="1">
      <alignment horizontal="center" vertical="center"/>
    </xf>
    <xf numFmtId="1" fontId="0" fillId="0" borderId="38" xfId="1" applyNumberFormat="1" applyFont="1" applyBorder="1" applyAlignment="1">
      <alignment horizontal="center" vertical="center"/>
    </xf>
    <xf numFmtId="1" fontId="0" fillId="0" borderId="40" xfId="1" applyNumberFormat="1" applyFont="1" applyBorder="1" applyAlignment="1">
      <alignment horizontal="center" vertical="center"/>
    </xf>
    <xf numFmtId="10" fontId="0" fillId="0" borderId="37" xfId="1" applyNumberFormat="1" applyFont="1" applyBorder="1" applyAlignment="1">
      <alignment horizontal="center" vertical="center"/>
    </xf>
    <xf numFmtId="10" fontId="0" fillId="0" borderId="39" xfId="1" applyNumberFormat="1" applyFont="1" applyBorder="1" applyAlignment="1">
      <alignment horizontal="center" vertical="center"/>
    </xf>
    <xf numFmtId="10" fontId="0" fillId="0" borderId="41" xfId="1" applyNumberFormat="1" applyFont="1" applyBorder="1" applyAlignment="1">
      <alignment horizontal="center" vertical="center"/>
    </xf>
    <xf numFmtId="14" fontId="0" fillId="0" borderId="27" xfId="0" applyNumberFormat="1" applyBorder="1" applyAlignment="1">
      <alignment horizontal="center" vertical="center"/>
    </xf>
    <xf numFmtId="172" fontId="0" fillId="0" borderId="28" xfId="2" applyNumberFormat="1" applyFont="1" applyBorder="1" applyAlignment="1">
      <alignment horizontal="right" vertical="center"/>
    </xf>
    <xf numFmtId="173" fontId="0" fillId="0" borderId="28" xfId="2" applyNumberFormat="1" applyFont="1" applyBorder="1" applyAlignment="1">
      <alignment vertical="center"/>
    </xf>
    <xf numFmtId="173" fontId="0" fillId="0" borderId="29" xfId="2" applyNumberFormat="1" applyFont="1" applyBorder="1" applyAlignment="1">
      <alignment vertical="center"/>
    </xf>
    <xf numFmtId="14" fontId="0" fillId="0" borderId="30" xfId="0" applyNumberFormat="1" applyBorder="1" applyAlignment="1">
      <alignment horizontal="center" vertical="center"/>
    </xf>
    <xf numFmtId="172" fontId="0" fillId="0" borderId="31" xfId="2" applyNumberFormat="1" applyFont="1" applyBorder="1" applyAlignment="1">
      <alignment horizontal="right" vertical="center"/>
    </xf>
    <xf numFmtId="173" fontId="0" fillId="0" borderId="31" xfId="2" applyNumberFormat="1" applyFont="1" applyBorder="1" applyAlignment="1">
      <alignment vertical="center"/>
    </xf>
    <xf numFmtId="173" fontId="0" fillId="0" borderId="32" xfId="2" applyNumberFormat="1" applyFont="1" applyBorder="1" applyAlignment="1">
      <alignment vertical="center"/>
    </xf>
    <xf numFmtId="14" fontId="0" fillId="0" borderId="33" xfId="0" applyNumberFormat="1" applyBorder="1" applyAlignment="1">
      <alignment horizontal="center" vertical="center"/>
    </xf>
    <xf numFmtId="172" fontId="0" fillId="0" borderId="34" xfId="2" applyNumberFormat="1" applyFont="1" applyBorder="1" applyAlignment="1">
      <alignment horizontal="right" vertical="center"/>
    </xf>
    <xf numFmtId="173" fontId="0" fillId="0" borderId="34" xfId="2" applyNumberFormat="1" applyFont="1" applyBorder="1" applyAlignment="1">
      <alignment vertical="center"/>
    </xf>
    <xf numFmtId="173" fontId="0" fillId="0" borderId="35" xfId="2" applyNumberFormat="1" applyFont="1" applyBorder="1" applyAlignment="1">
      <alignment vertical="center"/>
    </xf>
    <xf numFmtId="176" fontId="8" fillId="3" borderId="30" xfId="0" applyNumberFormat="1" applyFont="1" applyFill="1" applyBorder="1" applyAlignment="1">
      <alignment horizontal="center"/>
    </xf>
    <xf numFmtId="0" fontId="0" fillId="3" borderId="31" xfId="0" applyFill="1" applyBorder="1" applyAlignment="1">
      <alignment vertical="center"/>
    </xf>
    <xf numFmtId="170" fontId="0" fillId="3" borderId="31" xfId="0" applyNumberFormat="1" applyFill="1" applyBorder="1" applyAlignment="1">
      <alignment horizontal="center" vertical="center"/>
    </xf>
    <xf numFmtId="0" fontId="0" fillId="3" borderId="31" xfId="0" applyFill="1" applyBorder="1" applyAlignment="1">
      <alignment horizontal="center" vertical="center"/>
    </xf>
    <xf numFmtId="171" fontId="0" fillId="3" borderId="31" xfId="0" applyNumberFormat="1" applyFill="1" applyBorder="1" applyAlignment="1">
      <alignment horizontal="center" vertical="center"/>
    </xf>
    <xf numFmtId="171" fontId="0" fillId="3" borderId="32" xfId="0" applyNumberFormat="1" applyFill="1" applyBorder="1" applyAlignment="1">
      <alignment horizontal="center" vertical="center"/>
    </xf>
    <xf numFmtId="168" fontId="0" fillId="3" borderId="30" xfId="3" applyNumberFormat="1" applyFont="1" applyFill="1" applyBorder="1" applyAlignment="1">
      <alignment horizontal="center" vertical="center"/>
    </xf>
    <xf numFmtId="171" fontId="0" fillId="3" borderId="38" xfId="1" applyNumberFormat="1" applyFont="1" applyFill="1" applyBorder="1" applyAlignment="1">
      <alignment horizontal="center" vertical="center"/>
    </xf>
    <xf numFmtId="0" fontId="0" fillId="3" borderId="39" xfId="4" applyFont="1" applyFill="1" applyBorder="1" applyAlignment="1">
      <alignment horizontal="center" vertical="center"/>
    </xf>
    <xf numFmtId="0" fontId="0" fillId="3" borderId="31" xfId="4" applyFont="1" applyFill="1" applyBorder="1" applyAlignment="1">
      <alignment horizontal="center" vertical="center"/>
    </xf>
    <xf numFmtId="0" fontId="0" fillId="3" borderId="38" xfId="4" applyFont="1" applyFill="1" applyBorder="1" applyAlignment="1">
      <alignment horizontal="center" vertical="center"/>
    </xf>
    <xf numFmtId="168" fontId="0" fillId="3" borderId="39" xfId="3" applyNumberFormat="1" applyFont="1" applyFill="1" applyBorder="1" applyAlignment="1">
      <alignment horizontal="center" vertical="center"/>
    </xf>
    <xf numFmtId="171" fontId="0" fillId="3" borderId="31" xfId="1" applyNumberFormat="1" applyFont="1" applyFill="1" applyBorder="1" applyAlignment="1">
      <alignment horizontal="center" vertical="center"/>
    </xf>
    <xf numFmtId="168" fontId="0" fillId="3" borderId="31" xfId="3" applyNumberFormat="1" applyFont="1" applyFill="1" applyBorder="1" applyAlignment="1">
      <alignment horizontal="center" vertical="center"/>
    </xf>
    <xf numFmtId="4" fontId="0" fillId="3" borderId="31" xfId="1" applyNumberFormat="1" applyFont="1" applyFill="1" applyBorder="1" applyAlignment="1">
      <alignment horizontal="center" vertical="center"/>
    </xf>
    <xf numFmtId="171" fontId="0" fillId="3" borderId="32" xfId="1" applyNumberFormat="1" applyFont="1" applyFill="1" applyBorder="1" applyAlignment="1">
      <alignment horizontal="center" vertical="center"/>
    </xf>
    <xf numFmtId="168" fontId="0" fillId="3" borderId="30" xfId="0" applyNumberFormat="1" applyFill="1" applyBorder="1" applyAlignment="1">
      <alignment horizontal="center" vertical="center"/>
    </xf>
    <xf numFmtId="168" fontId="0" fillId="3" borderId="31" xfId="0" applyNumberFormat="1" applyFill="1" applyBorder="1" applyAlignment="1">
      <alignment horizontal="center" vertical="center"/>
    </xf>
    <xf numFmtId="1" fontId="0" fillId="3" borderId="31" xfId="0" applyNumberFormat="1" applyFill="1" applyBorder="1" applyAlignment="1">
      <alignment horizontal="center" vertical="center"/>
    </xf>
    <xf numFmtId="1" fontId="0" fillId="3" borderId="38" xfId="1" applyNumberFormat="1" applyFont="1" applyFill="1" applyBorder="1" applyAlignment="1">
      <alignment horizontal="center" vertical="center"/>
    </xf>
    <xf numFmtId="10" fontId="0" fillId="3" borderId="39" xfId="1" applyNumberFormat="1" applyFont="1" applyFill="1" applyBorder="1" applyAlignment="1">
      <alignment horizontal="center" vertical="center"/>
    </xf>
    <xf numFmtId="2" fontId="0" fillId="3" borderId="31" xfId="1" applyNumberFormat="1" applyFont="1" applyFill="1" applyBorder="1" applyAlignment="1">
      <alignment horizontal="center" vertical="center"/>
    </xf>
    <xf numFmtId="169" fontId="0" fillId="3" borderId="31" xfId="3" applyNumberFormat="1" applyFont="1" applyFill="1" applyBorder="1" applyAlignment="1">
      <alignment horizontal="center" vertical="center"/>
    </xf>
    <xf numFmtId="14" fontId="0" fillId="3" borderId="31" xfId="0" applyNumberFormat="1" applyFill="1" applyBorder="1" applyAlignment="1">
      <alignment horizontal="center" vertical="center"/>
    </xf>
    <xf numFmtId="14" fontId="0" fillId="3" borderId="32" xfId="0" applyNumberFormat="1" applyFill="1" applyBorder="1" applyAlignment="1">
      <alignment horizontal="center" vertical="center"/>
    </xf>
    <xf numFmtId="14" fontId="0" fillId="3" borderId="30" xfId="0" applyNumberFormat="1" applyFill="1" applyBorder="1" applyAlignment="1">
      <alignment horizontal="center" vertical="center"/>
    </xf>
    <xf numFmtId="172" fontId="0" fillId="3" borderId="31" xfId="2" applyNumberFormat="1" applyFont="1" applyFill="1" applyBorder="1" applyAlignment="1">
      <alignment horizontal="right" vertical="center"/>
    </xf>
    <xf numFmtId="173" fontId="0" fillId="3" borderId="31" xfId="2" applyNumberFormat="1" applyFont="1" applyFill="1" applyBorder="1" applyAlignment="1">
      <alignment vertical="center"/>
    </xf>
    <xf numFmtId="173" fontId="0" fillId="3" borderId="32" xfId="2" applyNumberFormat="1" applyFont="1" applyFill="1" applyBorder="1" applyAlignment="1">
      <alignment vertical="center"/>
    </xf>
    <xf numFmtId="176" fontId="8" fillId="3" borderId="30" xfId="0" quotePrefix="1" applyNumberFormat="1" applyFont="1" applyFill="1" applyBorder="1" applyAlignment="1">
      <alignment horizontal="center"/>
    </xf>
    <xf numFmtId="0" fontId="8" fillId="0" borderId="13" xfId="0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165" fontId="9" fillId="2" borderId="2" xfId="0" applyNumberFormat="1" applyFont="1" applyFill="1" applyBorder="1" applyAlignment="1">
      <alignment horizontal="center" vertical="center"/>
    </xf>
    <xf numFmtId="175" fontId="15" fillId="4" borderId="13" xfId="0" applyNumberFormat="1" applyFont="1" applyFill="1" applyBorder="1" applyAlignment="1">
      <alignment horizontal="center" vertical="center"/>
    </xf>
    <xf numFmtId="0" fontId="2" fillId="0" borderId="14" xfId="0" applyFont="1" applyBorder="1" applyAlignment="1">
      <alignment horizontal="left" vertical="center"/>
    </xf>
    <xf numFmtId="0" fontId="9" fillId="2" borderId="0" xfId="0" applyFont="1" applyFill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79" fontId="8" fillId="0" borderId="10" xfId="0" applyNumberFormat="1" applyFont="1" applyBorder="1" applyAlignment="1">
      <alignment horizontal="center" vertical="center"/>
    </xf>
    <xf numFmtId="0" fontId="2" fillId="0" borderId="14" xfId="0" applyFont="1" applyBorder="1" applyAlignment="1">
      <alignment vertical="center"/>
    </xf>
  </cellXfs>
  <cellStyles count="5">
    <cellStyle name="Moeda" xfId="2" builtinId="4"/>
    <cellStyle name="Normal" xfId="0" builtinId="0"/>
    <cellStyle name="Normal 2 3" xfId="4" xr:uid="{0F3356FE-871D-434D-A7F8-3ED293ADF1C8}"/>
    <cellStyle name="Porcentagem" xfId="3" builtinId="5"/>
    <cellStyle name="Vírgula" xfId="1" builtinId="3"/>
  </cellStyles>
  <dxfs count="0"/>
  <tableStyles count="0" defaultTableStyle="TableStyleMedium2" defaultPivotStyle="PivotStyleLight16"/>
  <colors>
    <mruColors>
      <color rgb="FFCCD8DB"/>
      <color rgb="FF023A4A"/>
      <color rgb="FFB1AE2D"/>
      <color rgb="FF006B66"/>
      <color rgb="FFC59C00"/>
      <color rgb="FFDAE2DD"/>
      <color rgb="FF004384"/>
      <color rgb="FF10A640"/>
      <color rgb="FF4472C4"/>
      <color rgb="FF0075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_eco_1767113794c0457fa0f9656dec12470f">
      <tp>
        <v>2</v>
        <stp/>
        <stp>249fa629-7274-485c-8e00-c3fe217babad</stp>
        <tr r="S7" s="4"/>
      </tp>
    </main>
    <main first="rtdsrv_eco_1767113794c0457fa0f9656dec12470f">
      <tp>
        <v>2</v>
        <stp/>
        <stp>8c8fa88c-047f-494a-a087-0f9523e38a4a</stp>
        <tr r="AN7" s="4"/>
      </tp>
    </main>
    <main first="rtdsrv_eco_1767113794c0457fa0f9656dec12470f">
      <tp>
        <v>2</v>
        <stp/>
        <stp>49aa5687-fc3d-48c5-b267-3ca89786383a</stp>
        <tr r="BG7" s="4"/>
      </tp>
      <tp>
        <v>2</v>
        <stp/>
        <stp>a0e283e8-1db0-4331-91a7-3af6812e14a5</stp>
        <tr r="R7" s="4"/>
      </tp>
    </main>
    <main first="rtdsrv_eco_1767113794c0457fa0f9656dec12470f">
      <tp>
        <v>2</v>
        <stp/>
        <stp>a5cfa63b-1618-497b-8aa3-fe07b4180f1c</stp>
        <tr r="N7" s="4"/>
      </tp>
    </main>
    <main first="rtdsrv_eco_1767113794c0457fa0f9656dec12470f">
      <tp>
        <v>2</v>
        <stp/>
        <stp>91b7e25c-5503-4833-a26b-ae37e7291eaa</stp>
        <tr r="AS7" s="4"/>
      </tp>
    </main>
    <main first="rtdsrv_eco_1767113794c0457fa0f9656dec12470f">
      <tp>
        <v>2</v>
        <stp/>
        <stp>df0a7e6a-8a42-4ee7-901a-d8a28607b625</stp>
        <tr r="AR7" s="4"/>
      </tp>
    </main>
    <main first="rtdsrv_eco_1767113794c0457fa0f9656dec12470f">
      <tp>
        <v>2</v>
        <stp/>
        <stp>e0b95a7b-e69c-43f6-894d-b2acd728718f</stp>
        <tr r="AH7" s="4"/>
      </tp>
    </main>
    <main first="rtdsrv_eco_1767113794c0457fa0f9656dec12470f">
      <tp>
        <v>2</v>
        <stp/>
        <stp>9f26b368-4af0-42ce-bc4b-5f7c7ba2e610</stp>
        <tr r="I7" s="4"/>
      </tp>
    </main>
    <main first="rtdsrv_eco_1767113794c0457fa0f9656dec12470f">
      <tp>
        <v>2</v>
        <stp/>
        <stp>1c6624b6-6f69-4981-86ce-7cee5d887730</stp>
        <tr r="BB7" s="4"/>
      </tp>
    </main>
    <main first="rtdsrv_eco_1767113794c0457fa0f9656dec12470f">
      <tp>
        <v>2</v>
        <stp/>
        <stp>9cab8aec-4964-42ba-8b2a-a58c0ee3755d</stp>
        <tr r="BP7" s="4"/>
      </tp>
    </main>
    <main first="rtdsrv_eco_1767113794c0457fa0f9656dec12470f">
      <tp>
        <v>2</v>
        <stp/>
        <stp>c062a509-63be-4950-81bc-b0189225dca6</stp>
        <tr r="AO7" s="4"/>
      </tp>
    </main>
    <main first="rtdsrv_eco_1767113794c0457fa0f9656dec12470f">
      <tp>
        <v>2</v>
        <stp/>
        <stp>7dd100f4-4fef-46ca-8b07-40e50895384b</stp>
        <tr r="BO7" s="4"/>
      </tp>
    </main>
    <main first="rtdsrv_eco_1767113794c0457fa0f9656dec12470f">
      <tp>
        <v>2</v>
        <stp/>
        <stp>1568be5d-4a8f-452c-be3a-087dcd4aaf11</stp>
        <tr r="L7" s="4"/>
      </tp>
    </main>
    <main first="rtdsrv_eco_1767113794c0457fa0f9656dec12470f">
      <tp>
        <v>2</v>
        <stp/>
        <stp>904de336-5cc4-448a-816f-d86b51cb1f1d</stp>
        <tr r="AG7" s="4"/>
      </tp>
    </main>
    <main first="rtdsrv_eco_1767113794c0457fa0f9656dec12470f">
      <tp>
        <v>2</v>
        <stp/>
        <stp>2f26aa9c-42e4-4162-915c-88f8af35de0b</stp>
        <tr r="BM7" s="4"/>
      </tp>
    </main>
    <main first="rtdsrv_eco_1767113794c0457fa0f9656dec12470f">
      <tp>
        <v>2</v>
        <stp/>
        <stp>bc559c2b-038d-49dd-ae3e-c8c43daa74a7</stp>
        <tr r="M7" s="4"/>
      </tp>
    </main>
    <main first="rtdsrv_eco_1767113794c0457fa0f9656dec12470f">
      <tp>
        <v>2</v>
        <stp/>
        <stp>79692228-62e9-4e69-a757-88482428e16a</stp>
        <tr r="AI7" s="4"/>
      </tp>
    </main>
    <main first="rtdsrv_eco_1767113794c0457fa0f9656dec12470f">
      <tp>
        <v>2</v>
        <stp/>
        <stp>4fee4673-506d-47d2-a112-a8265495bf03</stp>
        <tr r="AK7" s="4"/>
      </tp>
    </main>
    <main first="rtdsrv_eco_1767113794c0457fa0f9656dec12470f">
      <tp>
        <v>2</v>
        <stp/>
        <stp>14b18eb9-14af-48e0-8cb4-d83b9d5e4d75</stp>
        <tr r="BA7" s="4"/>
      </tp>
    </main>
    <main first="rtdsrv_eco_1767113794c0457fa0f9656dec12470f">
      <tp>
        <v>2</v>
        <stp/>
        <stp>30f11890-c83b-4289-b953-7aafb5bb097b</stp>
        <tr r="AM7" s="4"/>
      </tp>
    </main>
    <main first="rtdsrv_eco_1767113794c0457fa0f9656dec12470f">
      <tp>
        <v>2</v>
        <stp/>
        <stp>de0470d6-62aa-401f-858f-27949a776ca7</stp>
        <tr r="BH7" s="4"/>
      </tp>
    </main>
    <main first="rtdsrv_eco_1767113794c0457fa0f9656dec12470f">
      <tp>
        <v>2</v>
        <stp/>
        <stp>a5d908b8-e0ba-49d3-b56b-22c67b3b147a</stp>
        <tr r="BL7" s="4"/>
      </tp>
    </main>
    <main first="rtdsrv_eco_1767113794c0457fa0f9656dec12470f">
      <tp>
        <v>2</v>
        <stp/>
        <stp>c822bb60-99df-44a8-8ded-72b57dc7ba3e</stp>
        <tr r="BD7" s="4"/>
      </tp>
    </main>
    <main first="rtdsrv_eco_1767113794c0457fa0f9656dec12470f">
      <tp>
        <v>2</v>
        <stp/>
        <stp>0762e83c-aea9-4f9f-b501-1c12f6a11df2</stp>
        <tr r="AP7" s="4"/>
      </tp>
    </main>
    <main first="rtdsrv_eco_1767113794c0457fa0f9656dec12470f">
      <tp>
        <v>2</v>
        <stp/>
        <stp>30bc1a88-842a-4a15-9550-7b7cb07ef28c</stp>
        <tr r="AD7" s="4"/>
      </tp>
    </main>
    <main first="rtdsrv_eco_1767113794c0457fa0f9656dec12470f">
      <tp>
        <v>2</v>
        <stp/>
        <stp>b9ff3963-812b-49b5-96f1-8b1c821d121f</stp>
        <tr r="AZ7" s="4"/>
      </tp>
    </main>
    <main first="rtdsrv_eco_1767113794c0457fa0f9656dec12470f">
      <tp>
        <v>2</v>
        <stp/>
        <stp>6b630fac-363c-43f3-a2e0-d3bbe584e123</stp>
        <tr r="AB7" s="4"/>
      </tp>
    </main>
    <main first="rtdsrv_eco_1767113794c0457fa0f9656dec12470f">
      <tp>
        <v>2</v>
        <stp/>
        <stp>3aee0add-7eba-49b6-9ece-df2283721a0b</stp>
        <tr r="BE7" s="4"/>
      </tp>
    </main>
    <main first="rtdsrv_eco_1767113794c0457fa0f9656dec12470f">
      <tp>
        <v>2</v>
        <stp/>
        <stp>715a3366-be2a-484c-81ae-74ffe6d37633</stp>
        <tr r="F2" s="4"/>
      </tp>
    </main>
    <main first="rtdsrv_eco_1767113794c0457fa0f9656dec12470f">
      <tp>
        <v>2</v>
        <stp/>
        <stp>3b226072-ca84-4833-8a3a-431e06d77ce1</stp>
        <tr r="Z7" s="4"/>
      </tp>
    </main>
    <main first="rtdsrv_eco_1767113794c0457fa0f9656dec12470f">
      <tp>
        <v>2</v>
        <stp/>
        <stp>5d299975-819c-4b51-96bb-dc01a030a2f2</stp>
        <tr r="AQ7" s="4"/>
      </tp>
    </main>
    <main first="rtdsrv_eco_1767113794c0457fa0f9656dec12470f">
      <tp>
        <v>2</v>
        <stp/>
        <stp>7db871c7-50c2-489b-b3a7-e0c6de07fba9</stp>
        <tr r="Y7" s="4"/>
      </tp>
    </main>
    <main first="rtdsrv_eco_1767113794c0457fa0f9656dec12470f">
      <tp>
        <v>2</v>
        <stp/>
        <stp>a68d31f2-7ad0-486b-b5ec-d4834f2ed1f5</stp>
        <tr r="BI7" s="4"/>
      </tp>
    </main>
    <main first="rtdsrv_eco_1767113794c0457fa0f9656dec12470f">
      <tp>
        <v>2</v>
        <stp/>
        <stp>fae6e252-e1c8-426f-aea3-8dbcf0069010</stp>
        <tr r="BF7" s="4"/>
      </tp>
    </main>
    <main first="rtdsrv_eco_1767113794c0457fa0f9656dec12470f">
      <tp>
        <v>2</v>
        <stp/>
        <stp>ba658fca-c82e-429d-9bac-99174984e4fd</stp>
        <tr r="O7" s="4"/>
      </tp>
    </main>
    <main first="rtdsrv_eco_1767113794c0457fa0f9656dec12470f">
      <tp>
        <v>2</v>
        <stp/>
        <stp>1419d58a-b6a1-45ff-8ab2-2074f3c446a9</stp>
        <tr r="F7" s="4"/>
      </tp>
    </main>
    <main first="rtdsrv_eco_1767113794c0457fa0f9656dec12470f">
      <tp>
        <v>2</v>
        <stp/>
        <stp>7ec5e092-028b-4f01-b00e-d8fce6fba8c2</stp>
        <tr r="AA7" s="4"/>
      </tp>
    </main>
    <main first="rtdsrv_eco_1767113794c0457fa0f9656dec12470f">
      <tp>
        <v>2</v>
        <stp/>
        <stp>4701cfee-0671-4fbb-81b6-435b55a005c1</stp>
        <tr r="P7" s="4"/>
      </tp>
    </main>
    <main first="rtdsrv_eco_1767113794c0457fa0f9656dec12470f">
      <tp>
        <v>2</v>
        <stp/>
        <stp>92231ab0-974b-425d-a138-aaabc7dc28af</stp>
        <tr r="H7" s="4"/>
      </tp>
    </main>
    <main first="rtdsrv_eco_1767113794c0457fa0f9656dec12470f">
      <tp>
        <v>2</v>
        <stp/>
        <stp>96ec5827-c3ae-4979-9aca-af3031d73181</stp>
        <tr r="J7" s="4"/>
      </tp>
    </main>
    <main first="rtdsrv_eco_1767113794c0457fa0f9656dec12470f">
      <tp>
        <v>2</v>
        <stp/>
        <stp>08136761-4abd-4161-bfbf-3d9c6e1867e4</stp>
        <tr r="AJ7" s="4"/>
      </tp>
    </main>
    <main first="rtdsrv_eco_1767113794c0457fa0f9656dec12470f">
      <tp>
        <v>2</v>
        <stp/>
        <stp>dffa2eb8-623a-4780-9283-0a22be002d17</stp>
        <tr r="AF7" s="4"/>
      </tp>
    </main>
    <main first="rtdsrv_eco_1767113794c0457fa0f9656dec12470f">
      <tp>
        <v>2</v>
        <stp/>
        <stp>1e1bd277-6050-4379-ac8e-7758d295f81c</stp>
        <tr r="AT7" s="4"/>
      </tp>
    </main>
    <main first="rtdsrv_eco_1767113794c0457fa0f9656dec12470f">
      <tp>
        <v>2</v>
        <stp/>
        <stp>eea93c85-c18a-4919-8d5f-f5e6e339c20e</stp>
        <tr r="AE7" s="4"/>
      </tp>
    </main>
    <main first="rtdsrv_eco_1767113794c0457fa0f9656dec12470f">
      <tp>
        <v>2</v>
        <stp/>
        <stp>aa5a3ded-0429-4d78-91f4-101922a244d2</stp>
        <tr r="BQ7" s="4"/>
      </tp>
    </main>
    <main first="rtdsrv_eco_1767113794c0457fa0f9656dec12470f">
      <tp>
        <v>2</v>
        <stp/>
        <stp>e9c3bec4-2f80-4ad2-91c7-b2ff2f9b6050</stp>
        <tr r="K7" s="4"/>
      </tp>
    </main>
    <main first="rtdsrv_eco_1767113794c0457fa0f9656dec12470f">
      <tp>
        <v>2</v>
        <stp/>
        <stp>451b11dc-f566-4c6d-a5f9-5535294d44e5</stp>
        <tr r="BK7" s="4"/>
      </tp>
    </main>
    <main first="rtdsrv_eco_1767113794c0457fa0f9656dec12470f">
      <tp>
        <v>2</v>
        <stp/>
        <stp>79bef4fc-38c2-4d43-928d-18f850691ee1</stp>
        <tr r="BC7" s="4"/>
      </tp>
    </main>
    <main first="rtdsrv_eco_1767113794c0457fa0f9656dec12470f">
      <tp>
        <v>2</v>
        <stp/>
        <stp>1f14cace-eda1-43a4-aeb7-70d0ceb9f9bf</stp>
        <tr r="AC7" s="4"/>
      </tp>
    </main>
    <main first="rtdsrv_eco_1767113794c0457fa0f9656dec12470f">
      <tp>
        <v>2</v>
        <stp/>
        <stp>fb7308ba-af23-4ad5-8de0-5e32d6727a5a</stp>
        <tr r="G7" s="4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volatileDependencies" Target="volatileDependenci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214312</xdr:colOff>
      <xdr:row>0</xdr:row>
      <xdr:rowOff>107157</xdr:rowOff>
    </xdr:from>
    <xdr:to>
      <xdr:col>5</xdr:col>
      <xdr:colOff>779567</xdr:colOff>
      <xdr:row>0</xdr:row>
      <xdr:rowOff>667065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1EF707F4-5973-449E-BFC8-0400E7CFE6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5377" r="6386" b="25763"/>
        <a:stretch/>
      </xdr:blipFill>
      <xdr:spPr>
        <a:xfrm>
          <a:off x="2690812" y="107157"/>
          <a:ext cx="2351193" cy="5522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>
    <tabColor rgb="FF006B66"/>
  </sheetPr>
  <dimension ref="B1:BQ541"/>
  <sheetViews>
    <sheetView showGridLines="0" tabSelected="1" zoomScale="80" zoomScaleNormal="80" workbookViewId="0"/>
  </sheetViews>
  <sheetFormatPr defaultColWidth="14.21875" defaultRowHeight="14.4" outlineLevelCol="1" x14ac:dyDescent="0.3"/>
  <cols>
    <col min="1" max="1" width="2.6640625" customWidth="1"/>
    <col min="2" max="3" width="17.21875" customWidth="1"/>
    <col min="4" max="4" width="2.77734375" customWidth="1"/>
    <col min="5" max="5" width="26" style="17" bestFit="1" customWidth="1"/>
    <col min="6" max="6" width="41.5546875" bestFit="1" customWidth="1"/>
    <col min="7" max="7" width="120" bestFit="1" customWidth="1"/>
    <col min="8" max="8" width="19.77734375" customWidth="1" outlineLevel="1"/>
    <col min="9" max="9" width="13.21875" customWidth="1" outlineLevel="1"/>
    <col min="10" max="10" width="16" customWidth="1" outlineLevel="1"/>
    <col min="11" max="16" width="16.77734375" customWidth="1" outlineLevel="1"/>
    <col min="17" max="17" width="2.88671875" customWidth="1" outlineLevel="1"/>
    <col min="18" max="19" width="16.77734375" customWidth="1" outlineLevel="1"/>
    <col min="20" max="34" width="16.77734375" customWidth="1"/>
    <col min="35" max="37" width="16.77734375" customWidth="1" outlineLevel="1"/>
    <col min="38" max="38" width="2.88671875" customWidth="1" outlineLevel="1"/>
    <col min="39" max="46" width="16.77734375" customWidth="1" outlineLevel="1"/>
    <col min="47" max="57" width="16.77734375" customWidth="1"/>
    <col min="58" max="61" width="16.77734375" customWidth="1" outlineLevel="1"/>
    <col min="62" max="62" width="2.88671875" customWidth="1"/>
    <col min="63" max="69" width="16.77734375" customWidth="1"/>
  </cols>
  <sheetData>
    <row r="1" spans="2:69" ht="60" customHeight="1" x14ac:dyDescent="0.3">
      <c r="D1" s="10"/>
      <c r="E1" s="1"/>
      <c r="G1" s="37" t="s">
        <v>189</v>
      </c>
      <c r="H1" s="31"/>
      <c r="I1" s="31"/>
      <c r="J1" s="31"/>
      <c r="K1" s="31"/>
      <c r="L1" s="31"/>
      <c r="M1" s="31"/>
      <c r="N1" s="31"/>
      <c r="O1" s="31"/>
      <c r="P1" s="21"/>
      <c r="Q1" s="10"/>
      <c r="R1" s="22"/>
      <c r="S1" s="23"/>
      <c r="T1" s="5"/>
      <c r="U1" s="5"/>
      <c r="V1" s="5"/>
      <c r="W1" s="5"/>
      <c r="X1" s="5"/>
      <c r="Y1" s="6"/>
      <c r="Z1" s="6"/>
      <c r="AA1" s="6"/>
      <c r="AB1" s="6"/>
      <c r="AC1" s="6"/>
      <c r="AD1" s="6"/>
      <c r="AE1" s="6"/>
      <c r="AF1" s="6"/>
      <c r="AG1" s="6"/>
      <c r="AH1" s="6"/>
      <c r="AI1" s="22"/>
      <c r="AJ1" s="6"/>
      <c r="AK1" s="6"/>
      <c r="AL1" s="10"/>
      <c r="AM1" s="24"/>
      <c r="AN1" s="25"/>
      <c r="AO1" s="24"/>
      <c r="AP1" s="24"/>
      <c r="AQ1" s="26"/>
      <c r="AR1" s="26"/>
      <c r="AS1" s="26"/>
      <c r="AT1" s="27"/>
      <c r="AU1" s="7"/>
      <c r="AV1" s="7"/>
      <c r="AW1" s="7"/>
      <c r="AX1" s="7"/>
      <c r="AY1" s="7"/>
      <c r="AZ1" s="11"/>
      <c r="BA1" s="12"/>
      <c r="BB1" s="12"/>
      <c r="BC1" s="12"/>
      <c r="BD1" s="9"/>
      <c r="BE1" s="29"/>
      <c r="BF1" s="30"/>
      <c r="BG1" s="30"/>
      <c r="BH1" s="26"/>
      <c r="BI1" s="30"/>
      <c r="BJ1" s="10"/>
      <c r="BK1" s="30"/>
      <c r="BL1" s="4"/>
      <c r="BM1" s="4"/>
      <c r="BN1" s="3"/>
      <c r="BO1" s="3"/>
      <c r="BP1" s="2"/>
      <c r="BQ1" s="2"/>
    </row>
    <row r="2" spans="2:69" ht="16.05" customHeight="1" x14ac:dyDescent="0.3">
      <c r="D2" s="10"/>
      <c r="E2" s="34" t="s">
        <v>128</v>
      </c>
      <c r="F2" s="202" cm="1">
        <f t="array" ref="F2">_xlfn.SINGLE(IF($F$3="",WORKDAY.INTL(_xll.ECONOMATICA("CDI ACUMULADO","DATE OF LAST QUOTE"),-2,1),$F$3))</f>
        <v>45559</v>
      </c>
      <c r="G2" s="19" t="s">
        <v>186</v>
      </c>
      <c r="I2" s="2"/>
      <c r="J2" s="2"/>
      <c r="K2" s="2"/>
      <c r="L2" s="2"/>
      <c r="M2" s="2"/>
      <c r="N2" s="2"/>
      <c r="O2" s="2"/>
      <c r="P2" s="2"/>
      <c r="Q2" s="10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10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3"/>
      <c r="BA2" s="3"/>
      <c r="BB2" s="3"/>
      <c r="BC2" s="3"/>
      <c r="BD2" s="3"/>
      <c r="BE2" s="3"/>
      <c r="BF2" s="3"/>
      <c r="BG2" s="3"/>
      <c r="BH2" s="3"/>
      <c r="BI2" s="3"/>
      <c r="BJ2" s="10"/>
      <c r="BK2" s="2"/>
      <c r="BL2" s="2"/>
      <c r="BM2" s="2"/>
      <c r="BN2" s="2"/>
      <c r="BO2" s="2"/>
      <c r="BP2" s="2"/>
      <c r="BQ2" s="2"/>
    </row>
    <row r="3" spans="2:69" ht="16.05" customHeight="1" x14ac:dyDescent="0.3">
      <c r="D3" s="10"/>
      <c r="E3" s="35" t="s">
        <v>121</v>
      </c>
      <c r="F3" s="33"/>
      <c r="G3" s="19" t="s">
        <v>188</v>
      </c>
      <c r="I3" s="2"/>
      <c r="J3" s="2"/>
      <c r="K3" s="2"/>
      <c r="L3" s="2"/>
      <c r="M3" s="2"/>
      <c r="N3" s="2"/>
      <c r="O3" s="2"/>
      <c r="P3" s="2"/>
      <c r="Q3" s="10"/>
      <c r="R3" s="2"/>
      <c r="S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10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3"/>
      <c r="BA3" s="3"/>
      <c r="BB3" s="3"/>
      <c r="BC3" s="3"/>
      <c r="BD3" s="3"/>
      <c r="BE3" s="3"/>
      <c r="BF3" s="3"/>
      <c r="BG3" s="3"/>
      <c r="BH3" s="3"/>
      <c r="BI3" s="3"/>
      <c r="BJ3" s="10"/>
      <c r="BK3" s="2"/>
      <c r="BL3" s="2"/>
      <c r="BM3" s="2"/>
      <c r="BN3" s="2"/>
      <c r="BO3" s="2"/>
      <c r="BP3" s="2"/>
      <c r="BQ3" s="2"/>
    </row>
    <row r="4" spans="2:69" ht="16.05" customHeight="1" thickBot="1" x14ac:dyDescent="0.35">
      <c r="D4" s="10"/>
      <c r="E4" s="36" t="s">
        <v>122</v>
      </c>
      <c r="F4" s="32" t="s">
        <v>46</v>
      </c>
      <c r="G4" s="20" t="s">
        <v>187</v>
      </c>
      <c r="H4" s="14"/>
      <c r="I4" s="2"/>
      <c r="J4" s="2"/>
      <c r="K4" s="191" t="s">
        <v>1</v>
      </c>
      <c r="L4" s="191"/>
      <c r="M4" s="191"/>
      <c r="N4" s="191"/>
      <c r="O4" s="191"/>
      <c r="P4" s="191"/>
      <c r="R4" s="191" t="s">
        <v>8</v>
      </c>
      <c r="S4" s="191"/>
      <c r="T4" s="191"/>
      <c r="U4" s="191"/>
      <c r="V4" s="191"/>
      <c r="W4" s="191"/>
      <c r="X4" s="191"/>
      <c r="Y4" s="191"/>
      <c r="Z4" s="191"/>
      <c r="AA4" s="191"/>
      <c r="AB4" s="191"/>
      <c r="AC4" s="191"/>
      <c r="AD4" s="191"/>
      <c r="AE4" s="191"/>
      <c r="AF4" s="191"/>
      <c r="AG4" s="191"/>
      <c r="AH4" s="191"/>
      <c r="AI4" s="191"/>
      <c r="AJ4" s="191"/>
      <c r="AK4" s="191"/>
      <c r="AL4" s="10"/>
      <c r="AM4" s="191" t="s">
        <v>10</v>
      </c>
      <c r="AN4" s="191"/>
      <c r="AO4" s="191"/>
      <c r="AP4" s="191"/>
      <c r="AQ4" s="191"/>
      <c r="AR4" s="191"/>
      <c r="AS4" s="191"/>
      <c r="AT4" s="191"/>
      <c r="AU4" s="18"/>
      <c r="AV4" s="18"/>
      <c r="AW4" s="18"/>
      <c r="AX4" s="18"/>
      <c r="AY4" s="18"/>
      <c r="AZ4" s="191" t="s">
        <v>11</v>
      </c>
      <c r="BA4" s="191"/>
      <c r="BB4" s="191"/>
      <c r="BC4" s="191"/>
      <c r="BD4" s="191"/>
      <c r="BE4" s="191"/>
      <c r="BF4" s="191"/>
      <c r="BG4" s="191"/>
      <c r="BH4" s="191"/>
      <c r="BI4" s="191"/>
      <c r="BJ4" s="10"/>
      <c r="BK4" s="191" t="s">
        <v>2</v>
      </c>
      <c r="BL4" s="191"/>
      <c r="BM4" s="191"/>
      <c r="BN4" s="191"/>
      <c r="BO4" s="191"/>
      <c r="BP4" s="191"/>
      <c r="BQ4" s="191"/>
    </row>
    <row r="5" spans="2:69" ht="16.05" customHeight="1" thickTop="1" x14ac:dyDescent="0.3">
      <c r="D5" s="10"/>
      <c r="E5"/>
      <c r="G5" s="2"/>
      <c r="H5" s="14"/>
      <c r="I5" s="2"/>
      <c r="J5" s="8"/>
      <c r="Q5" s="10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10"/>
      <c r="AM5" s="195" t="s">
        <v>190</v>
      </c>
      <c r="AN5" s="195"/>
      <c r="AO5" s="195"/>
      <c r="AP5" s="195"/>
      <c r="AQ5" s="195"/>
      <c r="AR5" s="195"/>
      <c r="AS5" s="195"/>
      <c r="AT5" s="195"/>
      <c r="AU5" s="28"/>
      <c r="AV5" s="28"/>
      <c r="AW5" s="13"/>
      <c r="AX5" s="13"/>
      <c r="AY5" s="13"/>
      <c r="AZ5" s="203" t="s">
        <v>190</v>
      </c>
      <c r="BA5" s="203"/>
      <c r="BB5" s="203"/>
      <c r="BC5" s="203"/>
      <c r="BD5" s="203"/>
      <c r="BE5" s="203"/>
      <c r="BF5" s="203"/>
      <c r="BG5" s="203"/>
      <c r="BH5" s="203"/>
      <c r="BI5" s="203"/>
      <c r="BJ5" s="10"/>
      <c r="BK5" s="195" t="s">
        <v>190</v>
      </c>
      <c r="BL5" s="195"/>
      <c r="BM5" s="195"/>
      <c r="BN5" s="195"/>
      <c r="BO5" s="195"/>
      <c r="BP5" s="195"/>
      <c r="BQ5" s="195"/>
    </row>
    <row r="6" spans="2:69" ht="16.05" customHeight="1" thickBot="1" x14ac:dyDescent="0.35">
      <c r="D6" s="10"/>
      <c r="E6" s="2"/>
      <c r="F6" s="2"/>
      <c r="G6" s="2"/>
      <c r="H6" s="14"/>
      <c r="I6" s="2"/>
      <c r="J6" s="10"/>
      <c r="K6" s="10"/>
      <c r="L6" s="10"/>
      <c r="M6" s="10"/>
      <c r="N6" s="10"/>
      <c r="O6" s="10"/>
      <c r="P6" s="10"/>
      <c r="Q6" s="10"/>
      <c r="R6" s="201" t="s">
        <v>3</v>
      </c>
      <c r="S6" s="192"/>
      <c r="T6" s="192" t="s">
        <v>43</v>
      </c>
      <c r="U6" s="192"/>
      <c r="V6" s="192"/>
      <c r="W6" s="192"/>
      <c r="X6" s="192"/>
      <c r="Y6" s="192" t="s">
        <v>14</v>
      </c>
      <c r="Z6" s="192"/>
      <c r="AA6" s="192" t="s">
        <v>4</v>
      </c>
      <c r="AB6" s="192"/>
      <c r="AC6" s="192" t="s">
        <v>5</v>
      </c>
      <c r="AD6" s="192"/>
      <c r="AE6" s="192" t="s">
        <v>6</v>
      </c>
      <c r="AF6" s="192"/>
      <c r="AG6" s="193" t="str">
        <f>PROPER(TEXT(F2,"AAAA"))</f>
        <v>2024</v>
      </c>
      <c r="AH6" s="193"/>
      <c r="AI6" s="192" t="s">
        <v>7</v>
      </c>
      <c r="AJ6" s="192"/>
      <c r="AK6" s="199"/>
      <c r="AL6" s="10"/>
      <c r="AM6" s="197" t="s">
        <v>4</v>
      </c>
      <c r="AN6" s="198"/>
      <c r="AO6" s="198"/>
      <c r="AP6" s="198"/>
      <c r="AQ6" s="198"/>
      <c r="AR6" s="198"/>
      <c r="AS6" s="198"/>
      <c r="AT6" s="198"/>
      <c r="AU6" s="198" t="str">
        <f>"Ranking "&amp;AZ6</f>
        <v>Ranking 12M</v>
      </c>
      <c r="AV6" s="198"/>
      <c r="AW6" s="198"/>
      <c r="AX6" s="198"/>
      <c r="AY6" s="198"/>
      <c r="AZ6" s="198" t="s">
        <v>4</v>
      </c>
      <c r="BA6" s="198"/>
      <c r="BB6" s="198"/>
      <c r="BC6" s="198"/>
      <c r="BD6" s="198"/>
      <c r="BE6" s="198"/>
      <c r="BF6" s="198"/>
      <c r="BG6" s="198"/>
      <c r="BH6" s="198"/>
      <c r="BI6" s="200"/>
      <c r="BJ6" s="10"/>
      <c r="BK6" s="196" t="s">
        <v>4</v>
      </c>
      <c r="BL6" s="196"/>
      <c r="BM6" s="196"/>
      <c r="BN6" s="196"/>
      <c r="BO6" s="196"/>
      <c r="BP6" s="196"/>
      <c r="BQ6" s="196"/>
    </row>
    <row r="7" spans="2:69" ht="37.5" customHeight="1" thickTop="1" thickBot="1" x14ac:dyDescent="0.35">
      <c r="B7" s="194" t="s">
        <v>157</v>
      </c>
      <c r="C7" s="194"/>
      <c r="E7" s="50" t="s">
        <v>0</v>
      </c>
      <c r="F7" s="51" t="str">
        <f>_xll.ECONOMATICA($E$8:$E$500,"name")</f>
        <v>Nome</v>
      </c>
      <c r="G7" s="51" t="str">
        <f>_xll.ECONOMATICA($E$8:$E$500,"portfolio manager",,,,,,,,,"Gestora")</f>
        <v>Gestora</v>
      </c>
      <c r="H7" s="52" t="str">
        <f>_xll.ECONOMATICA($E$8:$E$500,"Employer ID number",,,,,,,,,"CNPJ")</f>
        <v>CNPJ</v>
      </c>
      <c r="I7" s="51" t="str">
        <f>_xll.ECONOMATICA($E$8:$E$500,"Anbima class",,,,,,,,,"Classe")</f>
        <v>Classe</v>
      </c>
      <c r="J7" s="51" t="str">
        <f>_xll.ECONOMATICA($E$8:$E$500,"Anbima subcategory",,,,,,,,,"Subcategoria")</f>
        <v>Subcategoria</v>
      </c>
      <c r="K7" s="51" t="str">
        <f>_xll.ECONOMATICA($E$9:$E$500,"Purchase conversion date",,,,,,,,,"Aplicação")</f>
        <v>Aplicação</v>
      </c>
      <c r="L7" s="51" t="str">
        <f>_xll.ECONOMATICA($E$9:$E$500,"Redemption conversion date",,,,,,,,,"Resgate")</f>
        <v>Resgate</v>
      </c>
      <c r="M7" s="51" t="str">
        <f>_xll.ECONOMATICA($E$9:$E$500,"Redemption Payment date",,,,,,,,,"Pagamento")</f>
        <v>Pagamento</v>
      </c>
      <c r="N7" s="51" t="str">
        <f>_xll.ECONOMATICA($E$9:$E$500,"Minimum initial investment",,,,,,,,,"Aplicação Inicial (R$)")</f>
        <v>Aplicação Inicial (R$)</v>
      </c>
      <c r="O7" s="51" t="str">
        <f>_xll.ECONOMATICA($E$9:$E$500,"Minimum additional investment",,,,,,,,,"Movimentação (R$)")</f>
        <v>Movimentação (R$)</v>
      </c>
      <c r="P7" s="53" t="str">
        <f>_xll.ECONOMATICA($E$9:$E$500,"Minimum holding balance",,,,,,,,,"Saldo Mínimo (R$)")</f>
        <v>Saldo Mínimo (R$)</v>
      </c>
      <c r="Q7" s="49"/>
      <c r="R7" s="54" t="str">
        <f>_xll.ECONOMATICA($E$9:$E$500,"RETURN",$R$6,$F$2,,,,"decimal",,,"Retorno")</f>
        <v>Retorno</v>
      </c>
      <c r="S7" s="55" t="str">
        <f>_xll.ECONOMATICA($E$9:$E$500,"Premium",$R$6,$F$2,,,,"decimal",,,"Dif. IBOV (p.p)",{"std.tec.stt.bmk=0:6158,1:0,2:79083,3:0,4:0,5:0,6:0,7:0,8:0,9:0,10:0,11:0,12:0,13:0,14:0,15:0,16:0,17:0,18:0,19:0,20:0,21:0,22:0,23:0,24:0,25:0,26:0,27:0,28:0,29:0,30:0,31:0,";"std.tec.stt.bmk=32:0,33:0,34:0,35:0,36:0,37:0,38:0,39:0,40:0,41:0,42:0,43:0,44:0,45:0,46:0,47:0,48:0,49:0,50:0,51:0,52:0,53:0,54:0,55:0,56:0,57:0,58:0,59:0,60:0,61:0,62:0,63:0,64:0,65:0,66:0,67:0,68:0,69:0,70:0,71:0,72:0,73:0,74:0,75:0,76:0,77:0,78:0,79:0";"std.tec.fordpr=1"})</f>
        <v>Dif. IBOV (p.p)</v>
      </c>
      <c r="T7" s="55" t="str">
        <f>Y6</f>
        <v>3M</v>
      </c>
      <c r="U7" s="55" t="str">
        <f>AA6</f>
        <v>12M</v>
      </c>
      <c r="V7" s="55" t="str">
        <f>AC6</f>
        <v>24M</v>
      </c>
      <c r="W7" s="55" t="str">
        <f>AE6</f>
        <v>36M</v>
      </c>
      <c r="X7" s="56" t="str">
        <f>AG6</f>
        <v>2024</v>
      </c>
      <c r="Y7" s="55" t="str">
        <f>_xll.ECONOMATICA($E$8:$E$500,"RETURN",$Y$6,$F$2,,,,"decimal",,,"Retorno")</f>
        <v>Retorno</v>
      </c>
      <c r="Z7" s="55" t="str" cm="1">
        <f t="array" ref="Z7">_xll.ECONOMATICA($E$8:$E$500,"Premium",$Y$6,$F$2,,,"ORIGINAL CURRENCY",,"false","true",$B$8,$B$9)</f>
        <v>Premio IBOV</v>
      </c>
      <c r="AA7" s="55" t="str">
        <f>_xll.ECONOMATICA($E$8:$E$500,"RETURN",AA6,$F$2,,,,"decimal",,,"Retorno")</f>
        <v>Retorno</v>
      </c>
      <c r="AB7" s="55" t="str">
        <f>_xll.ECONOMATICA($E$8:$E$500,"Premium",$AA$6,$F$2,,,,,,,$B$8,$B$9)</f>
        <v>Premio IBOV</v>
      </c>
      <c r="AC7" s="55" t="str">
        <f>_xll.ECONOMATICA($E$8:$E$500,"RETURN",$AC$6,$F$2,,,,"decimal",,,"Retorno")</f>
        <v>Retorno</v>
      </c>
      <c r="AD7" s="55" t="str">
        <f>_xll.ECONOMATICA($E$8:$E$500,"Premium",$AC$6,$F$2,,,,,,,$B$8,$B$9)</f>
        <v>Premio IBOV</v>
      </c>
      <c r="AE7" s="55" t="str">
        <f>_xll.ECONOMATICA($E$8:$E$500,"RETURN",$AE$6,$F$2,,,,"decimal",,,"Retorno")</f>
        <v>Retorno</v>
      </c>
      <c r="AF7" s="55" t="str">
        <f>_xll.ECONOMATICA($E$8:$E$500,"Premium",$AE$6,$F$2,,,,,,,$B$8,$B$9)</f>
        <v>Premio IBOV</v>
      </c>
      <c r="AG7" s="55" t="str">
        <f>_xll.ECONOMATICA($E$8:$E$500,"RETURN","IN THE YEAR",$F$2,,,,"decimal",,,"Retorno")</f>
        <v>Retorno</v>
      </c>
      <c r="AH7" s="55" t="str" cm="1">
        <f t="array" ref="AH7">_xll.ECONOMATICA($E$8:$E$500,"Premium","YTD",$F$2,,,"ORIGINAL CURRENCY",,"false","true",$B$8,$B$9)</f>
        <v>Premio IBOV</v>
      </c>
      <c r="AI7" s="55" t="str">
        <f>_xll.ECONOMATICA($E$9:$E$500,"RETURN","From Start",$F$2,,,,"decimal",,,"Retorno")</f>
        <v>Retorno</v>
      </c>
      <c r="AJ7" s="55" t="str">
        <f>_xll.ECONOMATICA($E$9:$E$500,"RETURN","From Start",$F$2,,,,"decimal",,,"Média Anual",{"std.tec.ppr.per=4";"std.tec.ppr.pertd=false"})</f>
        <v>Média Anual</v>
      </c>
      <c r="AK7" s="57" t="str">
        <f>_xll.ECONOMATICA($E$9:$E$500,"PREMIUM","From Start",$F$2,,,,"decimal",,,"Dif. Média Anual vs IBOV (p.p)",{"tc.dft=false";"tc.tp=0";"tc.pers=3";"tc.per=0";"std.tec.ppr.per=4";"std.tec.ppr.pertd=false";"std.tec.stt.bmk=0:6158,1:0,2:79083,3:0,4:0,5:0,6:0,7:0,8:0,9:0,10:0,11:0,12:0,13:0,14:0,15:0,16:0,17:0,18:0,19:0,20:0,21:0,22:0,23:0,24:0,25:0,26:0,27:0,28:0,29:0,30:0,31:0,";"std.tec.stt.bmk=32:0,33:0,34:0,35:0,36:0,37:0,38:0,39:0,40:0,41:0,42:0,43:0,44:0,45:0,46:0,47:0,48:0,49:0,50:0,51:0,52:0,53:0,54:0,55:0,56:0,57:0,58:0,59:0,60:0,61:0,62:0,63:0,64:0,65:0,66:0,67:0,68:0,69:0,70:0,71:0,72:0,73:0,74:0,75:0,76:0,77:0,78:0,79:0";"std.tec.fordpr=1"})</f>
        <v>Dif. Média Anual vs IBOV (p.p)</v>
      </c>
      <c r="AL7" s="49"/>
      <c r="AM7" s="54" t="str">
        <f>_xll.ECONOMATICA($E$9:$E$500,"Return M",$AM$6,$F$2,,,,"decimal",,,"Maior Retorno Diário",{"jtc.per=0";"std.tec.dret.per=0"})</f>
        <v>Maior Retorno Diário</v>
      </c>
      <c r="AN7" s="55" t="str">
        <f>_xll.ECONOMATICA($E$9:$E$500,"Return M",$AM$6,$F$2,,,,"decimal",,,"Menor Retorno Diário",{"jtc.per=0";"std.tec.dret.per=0";"std.tec.dret.mom=true"})</f>
        <v>Menor Retorno Diário</v>
      </c>
      <c r="AO7" s="55" t="str">
        <f>_xll.ECONOMATICA($E$9:$E$500,"Return M",$AM$6,$F$2,,,,"decimal",,,"Maior Retorno Mensal",)</f>
        <v>Maior Retorno Mensal</v>
      </c>
      <c r="AP7" s="55" t="str">
        <f>_xll.ECONOMATICA($E$9:$E$500,"Return M",$AM$6,$F$2,,,,"decimal",,,"Menor Retorno Mensal",{"std.tec.dret.mom=true"})</f>
        <v>Menor Retorno Mensal</v>
      </c>
      <c r="AQ7" s="55" t="str">
        <f>_xll.ECONOMATICA($E$9:$E$500,"Number Return",$AM$6,$F$2,,,,,,,"Meses Positivos",{"std.tec.dret.noprc=true"})</f>
        <v>Meses Positivos</v>
      </c>
      <c r="AR7" s="55" t="str">
        <f>_xll.ECONOMATICA($E$9:$E$500,"Number Return",$AM$6,$F$2,,,,,,,"Meses Negativos",{"std.tec.dret.cmp=-1";"std.tec.dret.noprc=true"})</f>
        <v>Meses Negativos</v>
      </c>
      <c r="AS7" s="55" t="str">
        <f>_xll.ECONOMATICA($E$9:$E$500,"Number Premium",$AM$6,$F$2,,,,,,,"Meses Acima    IBOV",{"std.tec.stt.bmk=0:6158,1:0,2:79083,3:0,4:0,5:0,6:0,7:0,8:0,9:0,10:0,11:0,12:0,13:0,14:0,15:0,16:0,17:0,18:0,19:0,20:0,21:0,22:0,23:0,24:0,25:0,26:0,27:0,28:0,29:0,30:0,31:0,";"std.tec.stt.bmk=32:0,33:0,34:0,35:0,36:0,37:0,38:0,39:0,40:0,41:0,42:0,43:0,44:0,45:0,46:0,47:0,48:0,49:0,50:0,51:0,52:0,53:0,54:0,55:0,56:0,57:0,58:0,59:0,60:0,61:0,62:0,63:0,64:0,65:0,66:0,67:0,68:0,69:0,70:0,71:0,72:0,73:0,74:0,75:0,76:0,77:0,78:0,79:0";"std.tec.dret.noprc=true"})</f>
        <v>Meses Acima    IBOV</v>
      </c>
      <c r="AT7" s="55" t="str">
        <f>_xll.ECONOMATICA($E$9:$E$500,"Number Premium",$AM$6,$F$2,,,,,,,"Meses Abaixo   IBOV",{"std.tec.stt.bmk=0:6158,1:0,2:79083,3:0,4:0,5:0,6:0,7:0,8:0,9:0,10:0,11:0,12:0,13:0,14:0,15:0,16:0,17:0,18:0,19:0,20:0,21:0,22:0,23:0,24:0,25:0,26:0,27:0,28:0,29:0,30:0,31:0,";"std.tec.stt.bmk=32:0,33:0,34:0,35:0,36:0,37:0,38:0,39:0,40:0,41:0,42:0,43:0,44:0,45:0,46:0,47:0,48:0,49:0,50:0,51:0,52:0,53:0,54:0,55:0,56:0,57:0,58:0,59:0,60:0,61:0,62:0,63:0,64:0,65:0,66:0,67:0,68:0,69:0,70:0,71:0,72:0,73:0,74:0,75:0,76:0,77:0,78:0,79:0";"std.tec.dret.cmp=-1";"std.tec.dret.noprc=true"})</f>
        <v>Meses Abaixo   IBOV</v>
      </c>
      <c r="AU7" s="55" t="s">
        <v>13</v>
      </c>
      <c r="AV7" s="55" t="s">
        <v>12</v>
      </c>
      <c r="AW7" s="55" t="s">
        <v>35</v>
      </c>
      <c r="AX7" s="55" t="s">
        <v>44</v>
      </c>
      <c r="AY7" s="55" t="s">
        <v>45</v>
      </c>
      <c r="AZ7" s="55" t="str">
        <f>_xll.ECONOMATICA($E$8:$E$500,"Volatility",$AZ$6,$F$2,,,,"decimal",,,"Volatilidade")</f>
        <v>Volatilidade</v>
      </c>
      <c r="BA7" s="55" t="str">
        <f>_xll.ECONOMATICA($E$8:$E$500,"Sharpe",$AZ$6,$F$2,,,,,,,"Sharpe")</f>
        <v>Sharpe</v>
      </c>
      <c r="BB7" s="55" t="str">
        <f>_xll.ECONOMATICA($E$8:$E$500,"InfoRatio",$AZ$6,$F$2,,,,,,,"InfoRatio")</f>
        <v>InfoRatio</v>
      </c>
      <c r="BC7" s="55" t="str">
        <f>_xll.ECONOMATICA($E$8:$E$500,"Sortino",$AZ$6,$F$2,,,,,,,"Sortino")</f>
        <v>Sortino</v>
      </c>
      <c r="BD7" s="55" t="str">
        <f>_xll.ECONOMATICA($E$8:$E$500,"VAR %",$AZ$6,$F$2,,,,"decimal",,,"VaR 95%")</f>
        <v>VaR 95%</v>
      </c>
      <c r="BE7" s="55" t="str">
        <f>_xll.ECONOMATICA($E$9:$E$500,"MaxLoss",$AZ$6,$F$2,,,,"decimal",,,"Perda Máxima")</f>
        <v>Perda Máxima</v>
      </c>
      <c r="BF7" s="55" t="str">
        <f>_xll.ECONOMATICA($E$9:$E$500,"MaxLoss",$AZ$6,$F$2,,,,,,,"Pico",{"std.tec.tpmdd=2"})</f>
        <v>Pico</v>
      </c>
      <c r="BG7" s="55" t="str">
        <f>_xll.ECONOMATICA($E$9:$E$500,"MaxLoss",$AZ$6,$F$2,,,,,,,"Fundo",{"std.tec.tpmdd=3"})</f>
        <v>Fundo</v>
      </c>
      <c r="BH7" s="55" t="str">
        <f>_xll.ECONOMATICA($E$9:$E$500,"MaxLoss",$AZ$6,$F$2,,,,,,,"Dias de Recuperação",{"std.tec.tpmdd=1"})</f>
        <v>Dias de Recuperação</v>
      </c>
      <c r="BI7" s="57" t="str">
        <f>_xll.ECONOMATICA($E$9:$E$500,"MaxLoss",$AZ$6,$F$2,,,,,,,"Recuperação",{"std.tec.tpmdd=4"})</f>
        <v>Recuperação</v>
      </c>
      <c r="BJ7" s="49"/>
      <c r="BK7" s="54" t="str">
        <f>_xll.ECONOMATICA($E$8:$E$500,"Date of Last Quote",,,,,,,,,"Data Última Cotação")</f>
        <v>Data Última Cotação</v>
      </c>
      <c r="BL7" s="55" t="str">
        <f>_xll.ECONOMATICA($E$8:$E$500,"NAV",,$F$2,,,,,,,"Cota (R$)")</f>
        <v>Cota (R$)</v>
      </c>
      <c r="BM7" s="55" t="str">
        <f>_xll.ECONOMATICA($E$8:$E$500,"Max of the Serie",$BK$6,$F$2,,,,,,,"Máximo (R$)",)</f>
        <v>Máximo (R$)</v>
      </c>
      <c r="BN7" s="55" t="s">
        <v>9</v>
      </c>
      <c r="BO7" s="55" t="str">
        <f>_xll.ECONOMATICA($E$8:$E$500,"Max of the Serie",$BK$6,$F$2,,,,,,,"Data do Máximo",{"std.tec.cals=0";"std.tec.dtovlr=true"})</f>
        <v>Data do Máximo</v>
      </c>
      <c r="BP7" s="55" t="str">
        <f>_xll.ECONOMATICA($E$8:$E$500,"Net Assets",,$F$2,,,,"Thousands",,,"Patrimônio (R$)")</f>
        <v>Patrimônio (R$)</v>
      </c>
      <c r="BQ7" s="57" t="str">
        <f>_xll.ECONOMATICA($E$8:$E$500,"Hist Average",$BK$6,$F$2,,,,"Thousands",,,"Patrimônio Médio (R$)",{"std.tec.cals=12"})</f>
        <v>Patrimônio Médio (R$)</v>
      </c>
    </row>
    <row r="8" spans="2:69" s="15" customFormat="1" ht="16.2" thickTop="1" x14ac:dyDescent="0.3">
      <c r="B8" s="41" t="str">
        <f>"Premio "&amp;E8</f>
        <v>Premio IBOV</v>
      </c>
      <c r="C8" s="42"/>
      <c r="E8" s="58" t="str">
        <f>F4</f>
        <v>IBOV</v>
      </c>
      <c r="F8" s="59" t="s">
        <v>129</v>
      </c>
      <c r="G8" s="64" t="s">
        <v>40</v>
      </c>
      <c r="H8" s="65" t="s">
        <v>40</v>
      </c>
      <c r="I8" s="64" t="s">
        <v>40</v>
      </c>
      <c r="J8" s="64" t="s">
        <v>40</v>
      </c>
      <c r="K8" s="64" t="s">
        <v>15</v>
      </c>
      <c r="L8" s="64" t="s">
        <v>75</v>
      </c>
      <c r="M8" s="64" t="s">
        <v>79</v>
      </c>
      <c r="N8" s="66">
        <v>300000</v>
      </c>
      <c r="O8" s="66">
        <v>30000</v>
      </c>
      <c r="P8" s="66">
        <v>30000</v>
      </c>
      <c r="R8" s="64">
        <v>9.4880582437E-3</v>
      </c>
      <c r="S8" s="64">
        <v>-2.6694803690999998E-3</v>
      </c>
      <c r="T8" s="64"/>
      <c r="U8" s="65"/>
      <c r="V8" s="64"/>
      <c r="W8" s="64"/>
      <c r="X8" s="64"/>
      <c r="Y8" s="62">
        <v>7.7617710027000006E-2</v>
      </c>
      <c r="Z8" s="66">
        <v>0</v>
      </c>
      <c r="AA8" s="62">
        <v>0.13918894317</v>
      </c>
      <c r="AB8" s="66">
        <v>0</v>
      </c>
      <c r="AC8" s="62">
        <v>0.18296179598000001</v>
      </c>
      <c r="AD8" s="66">
        <v>0</v>
      </c>
      <c r="AE8" s="67">
        <v>0.16660174057999999</v>
      </c>
      <c r="AF8" s="66">
        <v>0</v>
      </c>
      <c r="AG8" s="62">
        <v>-1.5124465254E-2</v>
      </c>
      <c r="AH8" s="66">
        <v>0</v>
      </c>
      <c r="AI8" s="62">
        <v>320.27481251</v>
      </c>
      <c r="AJ8" s="62">
        <v>0.22343964246</v>
      </c>
      <c r="AK8" s="66">
        <v>9.7865187704999995E-2</v>
      </c>
      <c r="AM8" s="62">
        <v>3.4245306910000002E-2</v>
      </c>
      <c r="AN8" s="62">
        <v>-2.3256410549E-2</v>
      </c>
      <c r="AO8" s="62">
        <v>0.13766881072000001</v>
      </c>
      <c r="AP8" s="62">
        <v>-5.0458192462999998E-2</v>
      </c>
      <c r="AQ8" s="64">
        <v>7</v>
      </c>
      <c r="AR8" s="64">
        <v>5</v>
      </c>
      <c r="AS8" s="64">
        <v>7</v>
      </c>
      <c r="AT8" s="64">
        <v>5</v>
      </c>
      <c r="AU8" s="64"/>
      <c r="AV8" s="65"/>
      <c r="AW8" s="64"/>
      <c r="AX8" s="64"/>
      <c r="AY8" s="64"/>
      <c r="AZ8" s="62">
        <v>0.12740009963000001</v>
      </c>
      <c r="BA8" s="66">
        <v>0.26663789559000001</v>
      </c>
      <c r="BB8" s="66"/>
      <c r="BC8" s="66">
        <v>0.43440128970000003</v>
      </c>
      <c r="BD8" s="62">
        <v>1.3180303082E-2</v>
      </c>
      <c r="BE8" s="62">
        <v>-0.12376001152</v>
      </c>
      <c r="BF8" s="60">
        <v>45372</v>
      </c>
      <c r="BG8" s="60">
        <v>45460</v>
      </c>
      <c r="BH8" s="64">
        <v>98</v>
      </c>
      <c r="BI8" s="60">
        <v>45513</v>
      </c>
      <c r="BK8" s="60">
        <v>45561</v>
      </c>
      <c r="BL8" s="61">
        <v>132155.76</v>
      </c>
      <c r="BM8" s="61">
        <v>137343.96</v>
      </c>
      <c r="BN8" s="62">
        <f t="shared" ref="BN8:BN70" si="0">IFERROR(BL8/BM8,"")</f>
        <v>0.96222476765632803</v>
      </c>
      <c r="BO8" s="60">
        <v>45532</v>
      </c>
      <c r="BP8" s="63"/>
      <c r="BQ8" s="63"/>
    </row>
    <row r="9" spans="2:69" ht="15.6" x14ac:dyDescent="0.3">
      <c r="B9" s="39" t="str">
        <f>IF(E8=$B$11,$C$11,IF(E8=$B$12,$C$12,IF(E8=$B$13,$C$13,IF(E8=$B$14,$C$14,IF(E8=$B$15,$C$15,"")))))</f>
        <v>std.tec.stt.bmk=0:6158,1:0,2:79083,3:0,4:0,5:0,6:0,7:0,8:0,9:0,10:0,11:0,12:0,13:0,14:0,15:0,16:0,17:0,18:0,19:0,20:0,21:0,22:0,23:0,24:0,25:0,26:0,27:0,28:0,29:0,30:0,31:0,;std.tec.stt.bmk=32:0,33:0,34:0,35:0,36:0,37:0,38:0,39:0,40:0,41:0,42:0,43:0,44:0,45:0,46:0,47:0,48:0,49:0,50:0,51:0,52:0,53:0,54:0,55:0,56:0,57:0,58:0,59:0,60:0,61:0,62:0,63:0,64:0,65:0,66:0,67:0,68:0,69:0,70:0,71:0,72:0,73:0,74:0,75:0,76:0,77:0,78:0,79:0;std.tec.fordpr=1</v>
      </c>
      <c r="C9" s="38" t="s">
        <v>191</v>
      </c>
      <c r="D9" s="10"/>
      <c r="E9" s="68" t="s">
        <v>130</v>
      </c>
      <c r="F9" s="69" t="s">
        <v>140</v>
      </c>
      <c r="G9" s="69" t="s">
        <v>47</v>
      </c>
      <c r="H9" s="70">
        <v>73232530000139</v>
      </c>
      <c r="I9" s="71" t="s">
        <v>33</v>
      </c>
      <c r="J9" s="71" t="s">
        <v>28</v>
      </c>
      <c r="K9" s="71" t="s">
        <v>15</v>
      </c>
      <c r="L9" s="71" t="s">
        <v>25</v>
      </c>
      <c r="M9" s="71" t="s">
        <v>38</v>
      </c>
      <c r="N9" s="72">
        <v>5000</v>
      </c>
      <c r="O9" s="72">
        <v>1000</v>
      </c>
      <c r="P9" s="73">
        <v>1000</v>
      </c>
      <c r="R9" s="86">
        <v>-2.0941116018000001E-3</v>
      </c>
      <c r="S9" s="110">
        <v>-1.4251650213999999E-2</v>
      </c>
      <c r="T9" s="111">
        <f t="shared" ref="T9:T72" si="1">IFERROR(RANK(Y9,$Y$9:$Y$500,0),"")</f>
        <v>2</v>
      </c>
      <c r="U9" s="88">
        <f t="shared" ref="U9:U72" si="2">IFERROR(RANK(AA9,$AA$9:$AA$500,0),"")</f>
        <v>7</v>
      </c>
      <c r="V9" s="88">
        <f t="shared" ref="V9:V72" si="3">IFERROR(RANK(AC9,$AC$9:$AC$500,0),"")</f>
        <v>13</v>
      </c>
      <c r="W9" s="88">
        <f t="shared" ref="W9:W72" si="4">IFERROR(RANK(AE9,$AE$9:$AE$500,0),"")</f>
        <v>45</v>
      </c>
      <c r="X9" s="116">
        <f t="shared" ref="X9:X72" si="5">IFERROR(RANK(AG9,$AG$9:$AG$500,0),"")</f>
        <v>4</v>
      </c>
      <c r="Y9" s="117">
        <v>0.11633438149</v>
      </c>
      <c r="Z9" s="90">
        <v>3.8716671468000001</v>
      </c>
      <c r="AA9" s="89">
        <v>0.16393255397000001</v>
      </c>
      <c r="AB9" s="90">
        <v>2.4743610806</v>
      </c>
      <c r="AC9" s="89">
        <v>0.20402899711</v>
      </c>
      <c r="AD9" s="87">
        <v>2.1067201131000002</v>
      </c>
      <c r="AE9" s="91">
        <v>-8.4395457263999996E-2</v>
      </c>
      <c r="AF9" s="92">
        <v>-25.099719785000001</v>
      </c>
      <c r="AG9" s="91">
        <v>4.3651630944E-2</v>
      </c>
      <c r="AH9" s="87">
        <v>5.8776096198000003</v>
      </c>
      <c r="AI9" s="91">
        <v>3.20994724</v>
      </c>
      <c r="AJ9" s="91">
        <v>0.10669917865</v>
      </c>
      <c r="AK9" s="93">
        <v>5.1196193876000003E-2</v>
      </c>
      <c r="AM9" s="122">
        <v>5.7300568555E-2</v>
      </c>
      <c r="AN9" s="123">
        <v>-4.4614856243000003E-2</v>
      </c>
      <c r="AO9" s="123">
        <v>7.6828788398000003E-2</v>
      </c>
      <c r="AP9" s="123">
        <v>-6.3050386427999996E-2</v>
      </c>
      <c r="AQ9" s="124">
        <v>6</v>
      </c>
      <c r="AR9" s="124">
        <v>6</v>
      </c>
      <c r="AS9" s="124">
        <v>5</v>
      </c>
      <c r="AT9" s="143">
        <v>7</v>
      </c>
      <c r="AU9" s="111">
        <f t="shared" ref="AU9:AU72" si="6">IFERROR(RANK(AZ9,$AZ$9:$AZ$500,0),"")</f>
        <v>20</v>
      </c>
      <c r="AV9" s="88">
        <f t="shared" ref="AV9:AV72" si="7">IFERROR(RANK(BA9,$BA$9:$BA$500,0),"")</f>
        <v>7</v>
      </c>
      <c r="AW9" s="88">
        <f t="shared" ref="AW9:AW72" si="8">IFERROR(RANK(BB9,$BB$9:$BB$500,0),"")</f>
        <v>7</v>
      </c>
      <c r="AX9" s="88">
        <f t="shared" ref="AX9:AX72" si="9">IFERROR(RANK(BC9,$BC$9:$BC$500,0),"")</f>
        <v>7</v>
      </c>
      <c r="AY9" s="116">
        <f t="shared" ref="AY9:AY72" si="10">IFERROR(RANK(BD9,$BD$9:$BD$500,0),"")</f>
        <v>20</v>
      </c>
      <c r="AZ9" s="146">
        <v>0.1568215523</v>
      </c>
      <c r="BA9" s="125">
        <v>0.38392227375999999</v>
      </c>
      <c r="BB9" s="125">
        <v>0.27293260867000002</v>
      </c>
      <c r="BC9" s="125">
        <v>0.64554356538000002</v>
      </c>
      <c r="BD9" s="126">
        <v>1.6240177873E-2</v>
      </c>
      <c r="BE9" s="126">
        <v>-0.1303590697</v>
      </c>
      <c r="BF9" s="127">
        <v>45288</v>
      </c>
      <c r="BG9" s="127">
        <v>45463</v>
      </c>
      <c r="BH9" s="124">
        <v>157</v>
      </c>
      <c r="BI9" s="128">
        <v>45517</v>
      </c>
      <c r="BK9" s="149">
        <v>45560</v>
      </c>
      <c r="BL9" s="150">
        <v>1530.0534316999999</v>
      </c>
      <c r="BM9" s="150">
        <v>1571.0263006</v>
      </c>
      <c r="BN9" s="126">
        <f t="shared" si="0"/>
        <v>0.97391967983963612</v>
      </c>
      <c r="BO9" s="127">
        <v>45548</v>
      </c>
      <c r="BP9" s="151">
        <v>6023194.4682</v>
      </c>
      <c r="BQ9" s="152">
        <v>6002561.4802999999</v>
      </c>
    </row>
    <row r="10" spans="2:69" ht="15.6" x14ac:dyDescent="0.3">
      <c r="B10" s="43" t="s">
        <v>116</v>
      </c>
      <c r="C10" s="44"/>
      <c r="D10" s="10"/>
      <c r="E10" s="161">
        <v>251429</v>
      </c>
      <c r="F10" s="162" t="s">
        <v>36</v>
      </c>
      <c r="G10" s="162" t="s">
        <v>159</v>
      </c>
      <c r="H10" s="163">
        <v>12004203000135</v>
      </c>
      <c r="I10" s="164" t="s">
        <v>33</v>
      </c>
      <c r="J10" s="164" t="s">
        <v>31</v>
      </c>
      <c r="K10" s="164" t="s">
        <v>16</v>
      </c>
      <c r="L10" s="164" t="s">
        <v>76</v>
      </c>
      <c r="M10" s="164" t="s">
        <v>81</v>
      </c>
      <c r="N10" s="165">
        <v>1000</v>
      </c>
      <c r="O10" s="165">
        <v>500</v>
      </c>
      <c r="P10" s="166">
        <v>1000</v>
      </c>
      <c r="R10" s="167">
        <v>1.6234492842999999E-2</v>
      </c>
      <c r="S10" s="168">
        <v>4.0769542302000004E-3</v>
      </c>
      <c r="T10" s="169">
        <f t="shared" si="1"/>
        <v>19</v>
      </c>
      <c r="U10" s="170">
        <f t="shared" si="2"/>
        <v>51</v>
      </c>
      <c r="V10" s="170">
        <f t="shared" si="3"/>
        <v>52</v>
      </c>
      <c r="W10" s="170">
        <f t="shared" si="4"/>
        <v>57</v>
      </c>
      <c r="X10" s="171">
        <f t="shared" si="5"/>
        <v>29</v>
      </c>
      <c r="Y10" s="172">
        <v>8.2236899007E-2</v>
      </c>
      <c r="Z10" s="173">
        <v>0.46191889797000002</v>
      </c>
      <c r="AA10" s="174">
        <v>3.5887357350000003E-2</v>
      </c>
      <c r="AB10" s="173">
        <v>-10.330158580999999</v>
      </c>
      <c r="AC10" s="174">
        <v>-7.5306055996E-3</v>
      </c>
      <c r="AD10" s="173">
        <v>-19.049240158</v>
      </c>
      <c r="AE10" s="174">
        <v>-0.34614878415</v>
      </c>
      <c r="AF10" s="175">
        <v>-51.275052473000002</v>
      </c>
      <c r="AG10" s="174">
        <v>-2.9118803161999999E-2</v>
      </c>
      <c r="AH10" s="173">
        <v>-1.3994337907000001</v>
      </c>
      <c r="AI10" s="174">
        <v>2.0514904</v>
      </c>
      <c r="AJ10" s="174">
        <v>0.11670274535</v>
      </c>
      <c r="AK10" s="176">
        <v>2.8127207768000002E-2</v>
      </c>
      <c r="AM10" s="177">
        <v>4.6176900149999998E-2</v>
      </c>
      <c r="AN10" s="178">
        <v>-3.7153922101999998E-2</v>
      </c>
      <c r="AO10" s="178">
        <v>0.20231954025000001</v>
      </c>
      <c r="AP10" s="178">
        <v>-9.1863113376000005E-2</v>
      </c>
      <c r="AQ10" s="179">
        <v>5</v>
      </c>
      <c r="AR10" s="179">
        <v>7</v>
      </c>
      <c r="AS10" s="179">
        <v>5</v>
      </c>
      <c r="AT10" s="180">
        <v>7</v>
      </c>
      <c r="AU10" s="169">
        <f t="shared" si="6"/>
        <v>6</v>
      </c>
      <c r="AV10" s="170">
        <f t="shared" si="7"/>
        <v>47</v>
      </c>
      <c r="AW10" s="170">
        <f t="shared" si="8"/>
        <v>36</v>
      </c>
      <c r="AX10" s="170">
        <f t="shared" si="9"/>
        <v>47</v>
      </c>
      <c r="AY10" s="171">
        <f t="shared" si="10"/>
        <v>6</v>
      </c>
      <c r="AZ10" s="181">
        <v>0.18759489836000001</v>
      </c>
      <c r="BA10" s="182">
        <v>-0.27298720374000002</v>
      </c>
      <c r="BB10" s="182">
        <v>-0.62105666930000003</v>
      </c>
      <c r="BC10" s="182">
        <v>-0.43662844290000002</v>
      </c>
      <c r="BD10" s="183">
        <v>1.9423142877000001E-2</v>
      </c>
      <c r="BE10" s="183">
        <v>-0.21087557159</v>
      </c>
      <c r="BF10" s="184">
        <v>45287</v>
      </c>
      <c r="BG10" s="184">
        <v>45461</v>
      </c>
      <c r="BH10" s="179"/>
      <c r="BI10" s="185"/>
      <c r="BK10" s="186">
        <v>45560</v>
      </c>
      <c r="BL10" s="187">
        <v>4.20994724</v>
      </c>
      <c r="BM10" s="187">
        <v>4.5550034300000002</v>
      </c>
      <c r="BN10" s="183">
        <f t="shared" si="0"/>
        <v>0.92424677713140602</v>
      </c>
      <c r="BO10" s="184">
        <v>45524</v>
      </c>
      <c r="BP10" s="188">
        <v>274462.88483</v>
      </c>
      <c r="BQ10" s="189">
        <v>347318.35112000001</v>
      </c>
    </row>
    <row r="11" spans="2:69" ht="15.6" x14ac:dyDescent="0.3">
      <c r="B11" s="39" t="s">
        <v>118</v>
      </c>
      <c r="C11" s="38" t="s">
        <v>125</v>
      </c>
      <c r="D11" s="10"/>
      <c r="E11" s="74">
        <v>395511</v>
      </c>
      <c r="F11" s="75" t="s">
        <v>169</v>
      </c>
      <c r="G11" s="75" t="s">
        <v>48</v>
      </c>
      <c r="H11" s="76">
        <v>20658576000158</v>
      </c>
      <c r="I11" s="77" t="s">
        <v>33</v>
      </c>
      <c r="J11" s="77" t="s">
        <v>28</v>
      </c>
      <c r="K11" s="77" t="s">
        <v>15</v>
      </c>
      <c r="L11" s="77" t="s">
        <v>25</v>
      </c>
      <c r="M11" s="77" t="s">
        <v>38</v>
      </c>
      <c r="N11" s="78">
        <v>5000</v>
      </c>
      <c r="O11" s="78">
        <v>1000</v>
      </c>
      <c r="P11" s="79">
        <v>5000</v>
      </c>
      <c r="R11" s="94">
        <v>4.2257470945999999E-2</v>
      </c>
      <c r="S11" s="112">
        <v>3.0099932334000001E-2</v>
      </c>
      <c r="T11" s="113">
        <f t="shared" si="1"/>
        <v>43</v>
      </c>
      <c r="U11" s="96">
        <f t="shared" si="2"/>
        <v>44</v>
      </c>
      <c r="V11" s="96">
        <f t="shared" si="3"/>
        <v>56</v>
      </c>
      <c r="W11" s="96">
        <f t="shared" si="4"/>
        <v>48</v>
      </c>
      <c r="X11" s="118">
        <f t="shared" si="5"/>
        <v>58</v>
      </c>
      <c r="Y11" s="119">
        <v>5.6977885833000001E-2</v>
      </c>
      <c r="Z11" s="98">
        <v>-2.0639824192999998</v>
      </c>
      <c r="AA11" s="97">
        <v>6.4889618600999996E-2</v>
      </c>
      <c r="AB11" s="98">
        <v>-7.4299324567999996</v>
      </c>
      <c r="AC11" s="97">
        <v>-0.13322682249000001</v>
      </c>
      <c r="AD11" s="95">
        <v>-31.618861847000002</v>
      </c>
      <c r="AE11" s="99">
        <v>-0.15332494212</v>
      </c>
      <c r="AF11" s="100">
        <v>-31.992668269999999</v>
      </c>
      <c r="AG11" s="99">
        <v>-0.1219048018</v>
      </c>
      <c r="AH11" s="95">
        <v>-10.678033655</v>
      </c>
      <c r="AI11" s="99">
        <v>1.4871118000000001</v>
      </c>
      <c r="AJ11" s="99">
        <v>6.9168333210000002E-2</v>
      </c>
      <c r="AK11" s="101">
        <v>2.0138408069999999E-2</v>
      </c>
      <c r="AM11" s="129">
        <v>6.0787082759000001E-2</v>
      </c>
      <c r="AN11" s="130">
        <v>-5.7669590561000003E-2</v>
      </c>
      <c r="AO11" s="130">
        <v>0.24186349518</v>
      </c>
      <c r="AP11" s="130">
        <v>-9.1431071544E-2</v>
      </c>
      <c r="AQ11" s="131">
        <v>3</v>
      </c>
      <c r="AR11" s="131">
        <v>9</v>
      </c>
      <c r="AS11" s="131">
        <v>2</v>
      </c>
      <c r="AT11" s="144">
        <v>10</v>
      </c>
      <c r="AU11" s="113">
        <f t="shared" si="6"/>
        <v>3</v>
      </c>
      <c r="AV11" s="96">
        <f t="shared" si="7"/>
        <v>31</v>
      </c>
      <c r="AW11" s="96">
        <f t="shared" si="8"/>
        <v>21</v>
      </c>
      <c r="AX11" s="96">
        <f t="shared" si="9"/>
        <v>31</v>
      </c>
      <c r="AY11" s="118">
        <f t="shared" si="10"/>
        <v>3</v>
      </c>
      <c r="AZ11" s="147">
        <v>0.23479260531000001</v>
      </c>
      <c r="BA11" s="132">
        <v>-6.3614194779000002E-2</v>
      </c>
      <c r="BB11" s="132">
        <v>-0.31701709232000003</v>
      </c>
      <c r="BC11" s="132">
        <v>-0.10411416945</v>
      </c>
      <c r="BD11" s="133">
        <v>2.4310130501000001E-2</v>
      </c>
      <c r="BE11" s="133">
        <v>-0.38320380489</v>
      </c>
      <c r="BF11" s="134">
        <v>45287</v>
      </c>
      <c r="BG11" s="134">
        <v>45505</v>
      </c>
      <c r="BH11" s="131"/>
      <c r="BI11" s="135"/>
      <c r="BK11" s="153">
        <v>45560</v>
      </c>
      <c r="BL11" s="154">
        <v>3.0514904</v>
      </c>
      <c r="BM11" s="154">
        <v>3.4778310000000001</v>
      </c>
      <c r="BN11" s="133">
        <f t="shared" si="0"/>
        <v>0.87741192714654626</v>
      </c>
      <c r="BO11" s="134">
        <v>45287</v>
      </c>
      <c r="BP11" s="155">
        <v>233745.99973000001</v>
      </c>
      <c r="BQ11" s="156">
        <v>340020.98804000003</v>
      </c>
    </row>
    <row r="12" spans="2:69" ht="15.6" x14ac:dyDescent="0.3">
      <c r="B12" s="45" t="s">
        <v>119</v>
      </c>
      <c r="C12" s="46" t="s">
        <v>124</v>
      </c>
      <c r="D12" s="10"/>
      <c r="E12" s="161">
        <v>267163</v>
      </c>
      <c r="F12" s="162" t="s">
        <v>34</v>
      </c>
      <c r="G12" s="162" t="s">
        <v>17</v>
      </c>
      <c r="H12" s="163">
        <v>12987743000186</v>
      </c>
      <c r="I12" s="164" t="s">
        <v>33</v>
      </c>
      <c r="J12" s="164" t="s">
        <v>28</v>
      </c>
      <c r="K12" s="164" t="s">
        <v>15</v>
      </c>
      <c r="L12" s="164" t="s">
        <v>77</v>
      </c>
      <c r="M12" s="164" t="s">
        <v>112</v>
      </c>
      <c r="N12" s="165">
        <v>5000</v>
      </c>
      <c r="O12" s="165">
        <v>1000</v>
      </c>
      <c r="P12" s="166">
        <v>5000</v>
      </c>
      <c r="R12" s="167">
        <v>7.3186584395000002E-3</v>
      </c>
      <c r="S12" s="168">
        <v>-4.8388801732999996E-3</v>
      </c>
      <c r="T12" s="169">
        <f t="shared" si="1"/>
        <v>59</v>
      </c>
      <c r="U12" s="170">
        <f t="shared" si="2"/>
        <v>59</v>
      </c>
      <c r="V12" s="170">
        <f t="shared" si="3"/>
        <v>51</v>
      </c>
      <c r="W12" s="170">
        <f t="shared" si="4"/>
        <v>31</v>
      </c>
      <c r="X12" s="171">
        <f t="shared" si="5"/>
        <v>59</v>
      </c>
      <c r="Y12" s="172">
        <v>-2.9380203016999999E-2</v>
      </c>
      <c r="Z12" s="173">
        <v>-10.699791304</v>
      </c>
      <c r="AA12" s="174">
        <v>-0.18836359558999999</v>
      </c>
      <c r="AB12" s="173">
        <v>-32.755253875999998</v>
      </c>
      <c r="AC12" s="174">
        <v>-2.6796116525999998E-3</v>
      </c>
      <c r="AD12" s="173">
        <v>-18.564140764000001</v>
      </c>
      <c r="AE12" s="174">
        <v>4.0637167680000003E-2</v>
      </c>
      <c r="AF12" s="175">
        <v>-12.59645729</v>
      </c>
      <c r="AG12" s="174">
        <v>-0.33236423571000001</v>
      </c>
      <c r="AH12" s="173">
        <v>-31.723977046000002</v>
      </c>
      <c r="AI12" s="174">
        <v>4.7948118572</v>
      </c>
      <c r="AJ12" s="174">
        <v>0.15055609271000001</v>
      </c>
      <c r="AK12" s="176">
        <v>9.2552077058000004E-2</v>
      </c>
      <c r="AM12" s="177">
        <v>3.2335525270999997E-2</v>
      </c>
      <c r="AN12" s="178">
        <v>-2.1807434112E-2</v>
      </c>
      <c r="AO12" s="178">
        <v>0.10131659565999999</v>
      </c>
      <c r="AP12" s="178">
        <v>-4.6482651946999999E-2</v>
      </c>
      <c r="AQ12" s="179">
        <v>7</v>
      </c>
      <c r="AR12" s="179">
        <v>5</v>
      </c>
      <c r="AS12" s="179">
        <v>7</v>
      </c>
      <c r="AT12" s="180">
        <v>5</v>
      </c>
      <c r="AU12" s="169">
        <f t="shared" si="6"/>
        <v>1</v>
      </c>
      <c r="AV12" s="170">
        <f t="shared" si="7"/>
        <v>59</v>
      </c>
      <c r="AW12" s="170">
        <f t="shared" si="8"/>
        <v>48</v>
      </c>
      <c r="AX12" s="170">
        <f t="shared" si="9"/>
        <v>59</v>
      </c>
      <c r="AY12" s="171">
        <f t="shared" si="10"/>
        <v>1</v>
      </c>
      <c r="AZ12" s="181">
        <v>0.33429187333999999</v>
      </c>
      <c r="BA12" s="182">
        <v>-0.68144717793999998</v>
      </c>
      <c r="BB12" s="182">
        <v>-1.0851395875000001</v>
      </c>
      <c r="BC12" s="182">
        <v>-1.0470335544</v>
      </c>
      <c r="BD12" s="183">
        <v>3.4532709625999997E-2</v>
      </c>
      <c r="BE12" s="183">
        <v>-9.3664148012000001E-2</v>
      </c>
      <c r="BF12" s="184">
        <v>45371</v>
      </c>
      <c r="BG12" s="184">
        <v>45460</v>
      </c>
      <c r="BH12" s="179">
        <v>102</v>
      </c>
      <c r="BI12" s="185">
        <v>45518</v>
      </c>
      <c r="BK12" s="186">
        <v>45560</v>
      </c>
      <c r="BL12" s="187">
        <v>2.4871118000000001</v>
      </c>
      <c r="BM12" s="187">
        <v>3.7639608</v>
      </c>
      <c r="BN12" s="183">
        <f t="shared" si="0"/>
        <v>0.66076984648724291</v>
      </c>
      <c r="BO12" s="184">
        <v>45287</v>
      </c>
      <c r="BP12" s="188">
        <v>879355.46482999995</v>
      </c>
      <c r="BQ12" s="189">
        <v>1080790.2634000001</v>
      </c>
    </row>
    <row r="13" spans="2:69" ht="15.6" x14ac:dyDescent="0.3">
      <c r="B13" s="39" t="s">
        <v>117</v>
      </c>
      <c r="C13" s="38" t="s">
        <v>123</v>
      </c>
      <c r="D13" s="10"/>
      <c r="E13" s="74">
        <v>298761</v>
      </c>
      <c r="F13" s="75" t="s">
        <v>141</v>
      </c>
      <c r="G13" s="75" t="s">
        <v>160</v>
      </c>
      <c r="H13" s="76">
        <v>10500884000105</v>
      </c>
      <c r="I13" s="77" t="s">
        <v>33</v>
      </c>
      <c r="J13" s="77" t="s">
        <v>28</v>
      </c>
      <c r="K13" s="77" t="s">
        <v>15</v>
      </c>
      <c r="L13" s="77" t="s">
        <v>15</v>
      </c>
      <c r="M13" s="77" t="s">
        <v>27</v>
      </c>
      <c r="N13" s="78">
        <v>500</v>
      </c>
      <c r="O13" s="78">
        <v>500</v>
      </c>
      <c r="P13" s="79">
        <v>500</v>
      </c>
      <c r="R13" s="94">
        <v>1.0448048531000001E-2</v>
      </c>
      <c r="S13" s="112">
        <v>-1.7094900813000001E-3</v>
      </c>
      <c r="T13" s="113">
        <f t="shared" si="1"/>
        <v>49</v>
      </c>
      <c r="U13" s="96">
        <f t="shared" si="2"/>
        <v>12</v>
      </c>
      <c r="V13" s="96">
        <f t="shared" si="3"/>
        <v>5</v>
      </c>
      <c r="W13" s="96">
        <f t="shared" si="4"/>
        <v>5</v>
      </c>
      <c r="X13" s="118">
        <f t="shared" si="5"/>
        <v>19</v>
      </c>
      <c r="Y13" s="119">
        <v>5.3280455215000001E-2</v>
      </c>
      <c r="Z13" s="98">
        <v>-2.4337254812000002</v>
      </c>
      <c r="AA13" s="97">
        <v>0.12942986975000001</v>
      </c>
      <c r="AB13" s="98">
        <v>-0.97590734202999996</v>
      </c>
      <c r="AC13" s="97">
        <v>0.30559267169999998</v>
      </c>
      <c r="AD13" s="95">
        <v>12.263087571</v>
      </c>
      <c r="AE13" s="99">
        <v>0.38881727704000002</v>
      </c>
      <c r="AF13" s="100">
        <v>22.221553646</v>
      </c>
      <c r="AG13" s="99">
        <v>-1.3299073239E-2</v>
      </c>
      <c r="AH13" s="95">
        <v>0.18253920152</v>
      </c>
      <c r="AI13" s="99">
        <v>4.3042956999999999</v>
      </c>
      <c r="AJ13" s="99">
        <v>9.7964180959000002E-2</v>
      </c>
      <c r="AK13" s="101">
        <v>2.6930558148000001E-2</v>
      </c>
      <c r="AM13" s="129">
        <v>2.0212064899000001E-2</v>
      </c>
      <c r="AN13" s="130">
        <v>-1.9746482664999999E-2</v>
      </c>
      <c r="AO13" s="130">
        <v>9.1340183621999999E-2</v>
      </c>
      <c r="AP13" s="130">
        <v>-4.2592875070000001E-2</v>
      </c>
      <c r="AQ13" s="131">
        <v>6</v>
      </c>
      <c r="AR13" s="131">
        <v>6</v>
      </c>
      <c r="AS13" s="131">
        <v>6</v>
      </c>
      <c r="AT13" s="144">
        <v>6</v>
      </c>
      <c r="AU13" s="113">
        <f t="shared" si="6"/>
        <v>45</v>
      </c>
      <c r="AV13" s="96">
        <f t="shared" si="7"/>
        <v>13</v>
      </c>
      <c r="AW13" s="96">
        <f t="shared" si="8"/>
        <v>13</v>
      </c>
      <c r="AX13" s="96">
        <f t="shared" si="9"/>
        <v>12</v>
      </c>
      <c r="AY13" s="118">
        <f t="shared" si="10"/>
        <v>45</v>
      </c>
      <c r="AZ13" s="147">
        <v>0.13241346592</v>
      </c>
      <c r="BA13" s="132">
        <v>0.19054571766</v>
      </c>
      <c r="BB13" s="132">
        <v>-0.11336482754</v>
      </c>
      <c r="BC13" s="132">
        <v>0.31213370987</v>
      </c>
      <c r="BD13" s="133">
        <v>1.3702192231999999E-2</v>
      </c>
      <c r="BE13" s="133">
        <v>-0.11510919778000001</v>
      </c>
      <c r="BF13" s="134">
        <v>45288</v>
      </c>
      <c r="BG13" s="134">
        <v>45460</v>
      </c>
      <c r="BH13" s="131">
        <v>174</v>
      </c>
      <c r="BI13" s="135">
        <v>45540</v>
      </c>
      <c r="BK13" s="153">
        <v>45560</v>
      </c>
      <c r="BL13" s="154">
        <v>21.06644958</v>
      </c>
      <c r="BM13" s="154">
        <v>22.00314346</v>
      </c>
      <c r="BN13" s="133">
        <f t="shared" si="0"/>
        <v>0.95742908817993044</v>
      </c>
      <c r="BO13" s="134">
        <v>45532</v>
      </c>
      <c r="BP13" s="155">
        <v>2026975.8118</v>
      </c>
      <c r="BQ13" s="156">
        <v>1841367.0817</v>
      </c>
    </row>
    <row r="14" spans="2:69" ht="15.6" x14ac:dyDescent="0.3">
      <c r="B14" s="45" t="s">
        <v>46</v>
      </c>
      <c r="C14" s="46" t="s">
        <v>126</v>
      </c>
      <c r="D14" s="10"/>
      <c r="E14" s="190" t="s">
        <v>131</v>
      </c>
      <c r="F14" s="162" t="s">
        <v>82</v>
      </c>
      <c r="G14" s="162" t="s">
        <v>49</v>
      </c>
      <c r="H14" s="163">
        <v>8279304000141</v>
      </c>
      <c r="I14" s="164" t="s">
        <v>33</v>
      </c>
      <c r="J14" s="164" t="s">
        <v>29</v>
      </c>
      <c r="K14" s="164" t="s">
        <v>15</v>
      </c>
      <c r="L14" s="164" t="s">
        <v>25</v>
      </c>
      <c r="M14" s="164" t="s">
        <v>38</v>
      </c>
      <c r="N14" s="165">
        <v>5000</v>
      </c>
      <c r="O14" s="165">
        <v>0</v>
      </c>
      <c r="P14" s="166">
        <v>0</v>
      </c>
      <c r="R14" s="167">
        <v>8.8607023226000003E-3</v>
      </c>
      <c r="S14" s="168">
        <v>-3.2968362901999999E-3</v>
      </c>
      <c r="T14" s="169">
        <f t="shared" si="1"/>
        <v>28</v>
      </c>
      <c r="U14" s="170">
        <f t="shared" si="2"/>
        <v>27</v>
      </c>
      <c r="V14" s="170">
        <f t="shared" si="3"/>
        <v>29</v>
      </c>
      <c r="W14" s="170">
        <f t="shared" si="4"/>
        <v>25</v>
      </c>
      <c r="X14" s="171">
        <f t="shared" si="5"/>
        <v>26</v>
      </c>
      <c r="Y14" s="172">
        <v>7.3155180350999993E-2</v>
      </c>
      <c r="Z14" s="173">
        <v>-0.44625296758999999</v>
      </c>
      <c r="AA14" s="174">
        <v>9.8423396787000003E-2</v>
      </c>
      <c r="AB14" s="173">
        <v>-4.0765546382000002</v>
      </c>
      <c r="AC14" s="174">
        <v>0.13312243704999999</v>
      </c>
      <c r="AD14" s="173">
        <v>-4.9839358931</v>
      </c>
      <c r="AE14" s="174">
        <v>7.1595844539999995E-2</v>
      </c>
      <c r="AF14" s="175">
        <v>-9.5005896044</v>
      </c>
      <c r="AG14" s="174">
        <v>-2.3405802071000001E-2</v>
      </c>
      <c r="AH14" s="173">
        <v>-0.82813368163000001</v>
      </c>
      <c r="AI14" s="174">
        <v>3.6168584811</v>
      </c>
      <c r="AJ14" s="174">
        <v>0.10805395607</v>
      </c>
      <c r="AK14" s="176">
        <v>5.7243587377999998E-2</v>
      </c>
      <c r="AM14" s="177">
        <v>3.5318060172000003E-2</v>
      </c>
      <c r="AN14" s="178">
        <v>-2.6628830538000001E-2</v>
      </c>
      <c r="AO14" s="178">
        <v>0.11969163754999999</v>
      </c>
      <c r="AP14" s="178">
        <v>-7.4215963979000002E-2</v>
      </c>
      <c r="AQ14" s="179">
        <v>7</v>
      </c>
      <c r="AR14" s="179">
        <v>5</v>
      </c>
      <c r="AS14" s="179">
        <v>4</v>
      </c>
      <c r="AT14" s="180">
        <v>8</v>
      </c>
      <c r="AU14" s="169">
        <f t="shared" si="6"/>
        <v>55</v>
      </c>
      <c r="AV14" s="170">
        <f t="shared" si="7"/>
        <v>28</v>
      </c>
      <c r="AW14" s="170">
        <f t="shared" si="8"/>
        <v>49</v>
      </c>
      <c r="AX14" s="170">
        <f t="shared" si="9"/>
        <v>28</v>
      </c>
      <c r="AY14" s="171">
        <f t="shared" si="10"/>
        <v>55</v>
      </c>
      <c r="AZ14" s="181">
        <v>0.11716666364</v>
      </c>
      <c r="BA14" s="182">
        <v>-4.0936668693E-2</v>
      </c>
      <c r="BB14" s="182">
        <v>-1.1030547878000001</v>
      </c>
      <c r="BC14" s="182">
        <v>-6.2768177509000003E-2</v>
      </c>
      <c r="BD14" s="183">
        <v>1.2103264282E-2</v>
      </c>
      <c r="BE14" s="183">
        <v>-0.15391125711</v>
      </c>
      <c r="BF14" s="184">
        <v>45349</v>
      </c>
      <c r="BG14" s="184">
        <v>45461</v>
      </c>
      <c r="BH14" s="179"/>
      <c r="BI14" s="185"/>
      <c r="BK14" s="186">
        <v>45560</v>
      </c>
      <c r="BL14" s="187">
        <v>5.3042956999999999</v>
      </c>
      <c r="BM14" s="187">
        <v>5.4396167000000002</v>
      </c>
      <c r="BN14" s="183">
        <f t="shared" si="0"/>
        <v>0.97512306335848986</v>
      </c>
      <c r="BO14" s="184">
        <v>45540</v>
      </c>
      <c r="BP14" s="188">
        <v>582188.06539999996</v>
      </c>
      <c r="BQ14" s="189">
        <v>631232.34600999998</v>
      </c>
    </row>
    <row r="15" spans="2:69" ht="15.6" x14ac:dyDescent="0.3">
      <c r="B15" s="40" t="s">
        <v>120</v>
      </c>
      <c r="C15" s="38" t="s">
        <v>127</v>
      </c>
      <c r="D15" s="10"/>
      <c r="E15" s="74">
        <v>287342</v>
      </c>
      <c r="F15" s="75" t="s">
        <v>83</v>
      </c>
      <c r="G15" s="75" t="s">
        <v>41</v>
      </c>
      <c r="H15" s="76">
        <v>9120774000120</v>
      </c>
      <c r="I15" s="77" t="s">
        <v>33</v>
      </c>
      <c r="J15" s="77" t="s">
        <v>28</v>
      </c>
      <c r="K15" s="77" t="s">
        <v>15</v>
      </c>
      <c r="L15" s="77" t="s">
        <v>25</v>
      </c>
      <c r="M15" s="77" t="s">
        <v>38</v>
      </c>
      <c r="N15" s="78">
        <v>150000</v>
      </c>
      <c r="O15" s="78">
        <v>10000</v>
      </c>
      <c r="P15" s="79">
        <v>150000</v>
      </c>
      <c r="R15" s="94">
        <v>9.1113936251000002E-3</v>
      </c>
      <c r="S15" s="112">
        <v>-3.0461449878E-3</v>
      </c>
      <c r="T15" s="113">
        <f t="shared" si="1"/>
        <v>50</v>
      </c>
      <c r="U15" s="96">
        <f t="shared" si="2"/>
        <v>50</v>
      </c>
      <c r="V15" s="96">
        <f t="shared" si="3"/>
        <v>53</v>
      </c>
      <c r="W15" s="96">
        <f t="shared" si="4"/>
        <v>51</v>
      </c>
      <c r="X15" s="118">
        <f t="shared" si="5"/>
        <v>51</v>
      </c>
      <c r="Y15" s="119">
        <v>5.3136914420999999E-2</v>
      </c>
      <c r="Z15" s="98">
        <v>-2.4480795606000001</v>
      </c>
      <c r="AA15" s="97">
        <v>4.1693342028999998E-2</v>
      </c>
      <c r="AB15" s="98">
        <v>-9.7495601139999994</v>
      </c>
      <c r="AC15" s="97">
        <v>-3.2852354301000003E-2</v>
      </c>
      <c r="AD15" s="95">
        <v>-21.581415027999999</v>
      </c>
      <c r="AE15" s="99">
        <v>-0.20539828431000001</v>
      </c>
      <c r="AF15" s="100">
        <v>-37.200002490000003</v>
      </c>
      <c r="AG15" s="99">
        <v>-7.7713698282000004E-2</v>
      </c>
      <c r="AH15" s="95">
        <v>-6.2589233028000004</v>
      </c>
      <c r="AI15" s="99">
        <v>5.7422057082000002</v>
      </c>
      <c r="AJ15" s="99">
        <v>0.12526166150000001</v>
      </c>
      <c r="AK15" s="101">
        <v>7.3990814483999995E-2</v>
      </c>
      <c r="AM15" s="129">
        <v>3.5598911551999998E-2</v>
      </c>
      <c r="AN15" s="130">
        <v>-2.7326558176999999E-2</v>
      </c>
      <c r="AO15" s="130">
        <v>0.14423909699000001</v>
      </c>
      <c r="AP15" s="130">
        <v>-5.9399873861999998E-2</v>
      </c>
      <c r="AQ15" s="131">
        <v>5</v>
      </c>
      <c r="AR15" s="131">
        <v>7</v>
      </c>
      <c r="AS15" s="131">
        <v>5</v>
      </c>
      <c r="AT15" s="144">
        <v>7</v>
      </c>
      <c r="AU15" s="113">
        <f t="shared" si="6"/>
        <v>30</v>
      </c>
      <c r="AV15" s="96">
        <f t="shared" si="7"/>
        <v>50</v>
      </c>
      <c r="AW15" s="96">
        <f t="shared" si="8"/>
        <v>46</v>
      </c>
      <c r="AX15" s="96">
        <f t="shared" si="9"/>
        <v>50</v>
      </c>
      <c r="AY15" s="118">
        <f t="shared" si="10"/>
        <v>30</v>
      </c>
      <c r="AZ15" s="147">
        <v>0.14962104705000001</v>
      </c>
      <c r="BA15" s="132">
        <v>-0.34805268513999998</v>
      </c>
      <c r="BB15" s="132">
        <v>-1.0220955159</v>
      </c>
      <c r="BC15" s="132">
        <v>-0.54609572927000005</v>
      </c>
      <c r="BD15" s="133">
        <v>1.5471004970999999E-2</v>
      </c>
      <c r="BE15" s="133">
        <v>-0.13810968734000001</v>
      </c>
      <c r="BF15" s="134">
        <v>45288</v>
      </c>
      <c r="BG15" s="134">
        <v>45460</v>
      </c>
      <c r="BH15" s="131">
        <v>161</v>
      </c>
      <c r="BI15" s="135">
        <v>45523</v>
      </c>
      <c r="BK15" s="153">
        <v>45560</v>
      </c>
      <c r="BL15" s="154">
        <v>5.5351207000000002</v>
      </c>
      <c r="BM15" s="154">
        <v>6.0350276999999997</v>
      </c>
      <c r="BN15" s="133">
        <f t="shared" si="0"/>
        <v>0.91716574888297542</v>
      </c>
      <c r="BO15" s="134">
        <v>45349</v>
      </c>
      <c r="BP15" s="155">
        <v>369622.37284000003</v>
      </c>
      <c r="BQ15" s="156">
        <v>466363.92827999999</v>
      </c>
    </row>
    <row r="16" spans="2:69" ht="15.6" x14ac:dyDescent="0.3">
      <c r="B16" s="45"/>
      <c r="C16" s="46"/>
      <c r="D16" s="10"/>
      <c r="E16" s="161">
        <v>212962</v>
      </c>
      <c r="F16" s="162" t="s">
        <v>84</v>
      </c>
      <c r="G16" s="162" t="s">
        <v>50</v>
      </c>
      <c r="H16" s="163">
        <v>8323402000139</v>
      </c>
      <c r="I16" s="164" t="s">
        <v>33</v>
      </c>
      <c r="J16" s="164" t="s">
        <v>31</v>
      </c>
      <c r="K16" s="164" t="s">
        <v>15</v>
      </c>
      <c r="L16" s="164" t="s">
        <v>15</v>
      </c>
      <c r="M16" s="164" t="s">
        <v>27</v>
      </c>
      <c r="N16" s="165">
        <v>1000</v>
      </c>
      <c r="O16" s="165">
        <v>1000</v>
      </c>
      <c r="P16" s="166">
        <v>1000</v>
      </c>
      <c r="R16" s="167">
        <v>1.2416446487999999E-2</v>
      </c>
      <c r="S16" s="168">
        <v>2.5890787583E-4</v>
      </c>
      <c r="T16" s="169">
        <f t="shared" si="1"/>
        <v>39</v>
      </c>
      <c r="U16" s="170">
        <f t="shared" si="2"/>
        <v>42</v>
      </c>
      <c r="V16" s="170">
        <f t="shared" si="3"/>
        <v>54</v>
      </c>
      <c r="W16" s="170">
        <f t="shared" si="4"/>
        <v>56</v>
      </c>
      <c r="X16" s="171">
        <f t="shared" si="5"/>
        <v>49</v>
      </c>
      <c r="Y16" s="172">
        <v>5.8117798273000003E-2</v>
      </c>
      <c r="Z16" s="173">
        <v>-1.9499911754000001</v>
      </c>
      <c r="AA16" s="174">
        <v>7.0917398822000002E-2</v>
      </c>
      <c r="AB16" s="173">
        <v>-6.8271544346999997</v>
      </c>
      <c r="AC16" s="174">
        <v>-5.1060243785000001E-2</v>
      </c>
      <c r="AD16" s="173">
        <v>-23.402203976999999</v>
      </c>
      <c r="AE16" s="174">
        <v>-0.33934510344000002</v>
      </c>
      <c r="AF16" s="175">
        <v>-50.594684401999999</v>
      </c>
      <c r="AG16" s="174">
        <v>-6.0246003712999999E-2</v>
      </c>
      <c r="AH16" s="173">
        <v>-4.5121538459000003</v>
      </c>
      <c r="AI16" s="174">
        <v>1.4122792</v>
      </c>
      <c r="AJ16" s="174">
        <v>0.12861885125</v>
      </c>
      <c r="AK16" s="176">
        <v>1.8867313043E-2</v>
      </c>
      <c r="AM16" s="177">
        <v>3.5357192191000003E-2</v>
      </c>
      <c r="AN16" s="178">
        <v>-2.7822596965000002E-2</v>
      </c>
      <c r="AO16" s="178">
        <v>0.12172629696999999</v>
      </c>
      <c r="AP16" s="178">
        <v>-6.6674689780000004E-2</v>
      </c>
      <c r="AQ16" s="179">
        <v>7</v>
      </c>
      <c r="AR16" s="179">
        <v>5</v>
      </c>
      <c r="AS16" s="179">
        <v>5</v>
      </c>
      <c r="AT16" s="180">
        <v>7</v>
      </c>
      <c r="AU16" s="169">
        <f t="shared" si="6"/>
        <v>9</v>
      </c>
      <c r="AV16" s="170">
        <f t="shared" si="7"/>
        <v>39</v>
      </c>
      <c r="AW16" s="170">
        <f t="shared" si="8"/>
        <v>34</v>
      </c>
      <c r="AX16" s="170">
        <f t="shared" si="9"/>
        <v>39</v>
      </c>
      <c r="AY16" s="171">
        <f t="shared" si="10"/>
        <v>9</v>
      </c>
      <c r="AZ16" s="181">
        <v>0.17560708994999999</v>
      </c>
      <c r="BA16" s="182">
        <v>-0.12162610417</v>
      </c>
      <c r="BB16" s="182">
        <v>-0.55209861002000005</v>
      </c>
      <c r="BC16" s="182">
        <v>-0.19366968509999999</v>
      </c>
      <c r="BD16" s="183">
        <v>1.8160779705000001E-2</v>
      </c>
      <c r="BE16" s="183">
        <v>-0.12583338322000001</v>
      </c>
      <c r="BF16" s="184">
        <v>45391</v>
      </c>
      <c r="BG16" s="184">
        <v>45460</v>
      </c>
      <c r="BH16" s="179">
        <v>88</v>
      </c>
      <c r="BI16" s="185">
        <v>45517</v>
      </c>
      <c r="BK16" s="186">
        <v>45560</v>
      </c>
      <c r="BL16" s="187">
        <v>3121.9597413000001</v>
      </c>
      <c r="BM16" s="187">
        <v>3330.7432729000002</v>
      </c>
      <c r="BN16" s="183">
        <f t="shared" si="0"/>
        <v>0.93731623409743703</v>
      </c>
      <c r="BO16" s="184">
        <v>45523</v>
      </c>
      <c r="BP16" s="188">
        <v>142300.92454000001</v>
      </c>
      <c r="BQ16" s="189">
        <v>192032.22951</v>
      </c>
    </row>
    <row r="17" spans="2:69" ht="15.6" x14ac:dyDescent="0.3">
      <c r="B17" s="39"/>
      <c r="C17" s="38"/>
      <c r="D17" s="10"/>
      <c r="E17" s="74">
        <v>441392</v>
      </c>
      <c r="F17" s="75" t="s">
        <v>85</v>
      </c>
      <c r="G17" s="75" t="s">
        <v>51</v>
      </c>
      <c r="H17" s="76">
        <v>26324227000186</v>
      </c>
      <c r="I17" s="77" t="s">
        <v>33</v>
      </c>
      <c r="J17" s="77" t="s">
        <v>28</v>
      </c>
      <c r="K17" s="77" t="s">
        <v>15</v>
      </c>
      <c r="L17" s="77" t="s">
        <v>77</v>
      </c>
      <c r="M17" s="77" t="s">
        <v>112</v>
      </c>
      <c r="N17" s="78">
        <v>1000</v>
      </c>
      <c r="O17" s="78">
        <v>500</v>
      </c>
      <c r="P17" s="79">
        <v>500</v>
      </c>
      <c r="R17" s="94">
        <v>4.1669309393999997E-3</v>
      </c>
      <c r="S17" s="112">
        <v>-7.9906076735000008E-3</v>
      </c>
      <c r="T17" s="113">
        <f t="shared" si="1"/>
        <v>6</v>
      </c>
      <c r="U17" s="96">
        <f t="shared" si="2"/>
        <v>34</v>
      </c>
      <c r="V17" s="96">
        <f t="shared" si="3"/>
        <v>36</v>
      </c>
      <c r="W17" s="96">
        <f t="shared" si="4"/>
        <v>47</v>
      </c>
      <c r="X17" s="118">
        <f t="shared" si="5"/>
        <v>18</v>
      </c>
      <c r="Y17" s="119">
        <v>9.6647166610999993E-2</v>
      </c>
      <c r="Z17" s="98">
        <v>1.9029456584</v>
      </c>
      <c r="AA17" s="97">
        <v>8.5935303665000004E-2</v>
      </c>
      <c r="AB17" s="98">
        <v>-5.3253639503999999</v>
      </c>
      <c r="AC17" s="97">
        <v>0.10349084055</v>
      </c>
      <c r="AD17" s="95">
        <v>-7.9470955427999996</v>
      </c>
      <c r="AE17" s="99">
        <v>-0.12286956877999999</v>
      </c>
      <c r="AF17" s="100">
        <v>-28.947130937000001</v>
      </c>
      <c r="AG17" s="99">
        <v>-6.7557087541000004E-3</v>
      </c>
      <c r="AH17" s="95">
        <v>0.83687565001999997</v>
      </c>
      <c r="AI17" s="99">
        <v>5.7698407999999999</v>
      </c>
      <c r="AJ17" s="99">
        <v>0.1390789925</v>
      </c>
      <c r="AK17" s="101">
        <v>9.2782534782999998E-2</v>
      </c>
      <c r="AM17" s="129">
        <v>3.7033738447000003E-2</v>
      </c>
      <c r="AN17" s="130">
        <v>-2.4975176286E-2</v>
      </c>
      <c r="AO17" s="130">
        <v>0.10449670465999999</v>
      </c>
      <c r="AP17" s="130">
        <v>-6.3031419339E-2</v>
      </c>
      <c r="AQ17" s="131">
        <v>7</v>
      </c>
      <c r="AR17" s="131">
        <v>5</v>
      </c>
      <c r="AS17" s="131">
        <v>5</v>
      </c>
      <c r="AT17" s="144">
        <v>7</v>
      </c>
      <c r="AU17" s="113">
        <f t="shared" si="6"/>
        <v>26</v>
      </c>
      <c r="AV17" s="96">
        <f t="shared" si="7"/>
        <v>34</v>
      </c>
      <c r="AW17" s="96">
        <f t="shared" si="8"/>
        <v>29</v>
      </c>
      <c r="AX17" s="96">
        <f t="shared" si="9"/>
        <v>34</v>
      </c>
      <c r="AY17" s="118">
        <f t="shared" si="10"/>
        <v>26</v>
      </c>
      <c r="AZ17" s="147">
        <v>0.1518732861</v>
      </c>
      <c r="BA17" s="132">
        <v>-7.5753763934999996E-2</v>
      </c>
      <c r="BB17" s="132">
        <v>-0.53030461019999997</v>
      </c>
      <c r="BC17" s="132">
        <v>-0.11699792228</v>
      </c>
      <c r="BD17" s="133">
        <v>1.5693997373E-2</v>
      </c>
      <c r="BE17" s="133">
        <v>-9.8011916746000002E-2</v>
      </c>
      <c r="BF17" s="134">
        <v>45391</v>
      </c>
      <c r="BG17" s="134">
        <v>45460</v>
      </c>
      <c r="BH17" s="131">
        <v>85</v>
      </c>
      <c r="BI17" s="135">
        <v>45512</v>
      </c>
      <c r="BK17" s="153">
        <v>45560</v>
      </c>
      <c r="BL17" s="154">
        <v>2.4122792</v>
      </c>
      <c r="BM17" s="154">
        <v>2.5412029999999999</v>
      </c>
      <c r="BN17" s="133">
        <f t="shared" si="0"/>
        <v>0.94926662686924268</v>
      </c>
      <c r="BO17" s="134">
        <v>45524</v>
      </c>
      <c r="BP17" s="155">
        <v>93651.503899999996</v>
      </c>
      <c r="BQ17" s="156">
        <v>204879.44532</v>
      </c>
    </row>
    <row r="18" spans="2:69" ht="15.6" x14ac:dyDescent="0.3">
      <c r="B18" s="45"/>
      <c r="C18" s="46"/>
      <c r="D18" s="10"/>
      <c r="E18" s="161">
        <v>240737</v>
      </c>
      <c r="F18" s="162" t="s">
        <v>170</v>
      </c>
      <c r="G18" s="162" t="s">
        <v>20</v>
      </c>
      <c r="H18" s="163">
        <v>11392165000172</v>
      </c>
      <c r="I18" s="164" t="s">
        <v>33</v>
      </c>
      <c r="J18" s="164" t="s">
        <v>28</v>
      </c>
      <c r="K18" s="164" t="s">
        <v>15</v>
      </c>
      <c r="L18" s="164" t="s">
        <v>25</v>
      </c>
      <c r="M18" s="164" t="s">
        <v>38</v>
      </c>
      <c r="N18" s="165">
        <v>10000</v>
      </c>
      <c r="O18" s="165">
        <v>5000</v>
      </c>
      <c r="P18" s="166">
        <v>5000</v>
      </c>
      <c r="R18" s="167">
        <v>5.9358025209999997E-3</v>
      </c>
      <c r="S18" s="168">
        <v>-6.2217360919E-3</v>
      </c>
      <c r="T18" s="169">
        <f t="shared" si="1"/>
        <v>11</v>
      </c>
      <c r="U18" s="170">
        <f t="shared" si="2"/>
        <v>15</v>
      </c>
      <c r="V18" s="170">
        <f t="shared" si="3"/>
        <v>33</v>
      </c>
      <c r="W18" s="170">
        <f t="shared" si="4"/>
        <v>37</v>
      </c>
      <c r="X18" s="171">
        <f t="shared" si="5"/>
        <v>9</v>
      </c>
      <c r="Y18" s="172">
        <v>9.0394843512E-2</v>
      </c>
      <c r="Z18" s="173">
        <v>1.2777133485000001</v>
      </c>
      <c r="AA18" s="174">
        <v>0.12576594626000001</v>
      </c>
      <c r="AB18" s="173">
        <v>-1.342299691</v>
      </c>
      <c r="AC18" s="174">
        <v>0.11318798176</v>
      </c>
      <c r="AD18" s="173">
        <v>-6.9773814216999996</v>
      </c>
      <c r="AE18" s="174">
        <v>-2.3389858029999998E-2</v>
      </c>
      <c r="AF18" s="175">
        <v>-18.999159860999999</v>
      </c>
      <c r="AG18" s="174">
        <v>3.1772905983999997E-2</v>
      </c>
      <c r="AH18" s="173">
        <v>4.6897371238999996</v>
      </c>
      <c r="AI18" s="174">
        <v>3.3815927000000001</v>
      </c>
      <c r="AJ18" s="174">
        <v>0.12098176393</v>
      </c>
      <c r="AK18" s="176">
        <v>4.5704707269E-2</v>
      </c>
      <c r="AM18" s="177">
        <v>2.7480662671000002E-2</v>
      </c>
      <c r="AN18" s="178">
        <v>-2.0938682806E-2</v>
      </c>
      <c r="AO18" s="178">
        <v>0.11296305491</v>
      </c>
      <c r="AP18" s="178">
        <v>-4.4557610136999999E-2</v>
      </c>
      <c r="AQ18" s="179">
        <v>6</v>
      </c>
      <c r="AR18" s="179">
        <v>6</v>
      </c>
      <c r="AS18" s="179">
        <v>4</v>
      </c>
      <c r="AT18" s="180">
        <v>8</v>
      </c>
      <c r="AU18" s="169">
        <f t="shared" si="6"/>
        <v>28</v>
      </c>
      <c r="AV18" s="170">
        <f t="shared" si="7"/>
        <v>15</v>
      </c>
      <c r="AW18" s="170">
        <f t="shared" si="8"/>
        <v>12</v>
      </c>
      <c r="AX18" s="170">
        <f t="shared" si="9"/>
        <v>15</v>
      </c>
      <c r="AY18" s="171">
        <f t="shared" si="10"/>
        <v>28</v>
      </c>
      <c r="AZ18" s="181">
        <v>0.15100060052</v>
      </c>
      <c r="BA18" s="182">
        <v>0.16295406387</v>
      </c>
      <c r="BB18" s="182">
        <v>-0.11057154635999999</v>
      </c>
      <c r="BC18" s="182">
        <v>0.26089969403000002</v>
      </c>
      <c r="BD18" s="183">
        <v>1.5619082067999999E-2</v>
      </c>
      <c r="BE18" s="183">
        <v>-0.12199103837</v>
      </c>
      <c r="BF18" s="184">
        <v>45349</v>
      </c>
      <c r="BG18" s="184">
        <v>45460</v>
      </c>
      <c r="BH18" s="179">
        <v>121</v>
      </c>
      <c r="BI18" s="185">
        <v>45523</v>
      </c>
      <c r="BK18" s="186">
        <v>45560</v>
      </c>
      <c r="BL18" s="187">
        <v>6.7698407999999999</v>
      </c>
      <c r="BM18" s="187">
        <v>6.9654946000000004</v>
      </c>
      <c r="BN18" s="183">
        <f t="shared" si="0"/>
        <v>0.97191099681564597</v>
      </c>
      <c r="BO18" s="184">
        <v>45524</v>
      </c>
      <c r="BP18" s="188">
        <v>776383.78885999997</v>
      </c>
      <c r="BQ18" s="189">
        <v>775779.45362000004</v>
      </c>
    </row>
    <row r="19" spans="2:69" ht="15.6" x14ac:dyDescent="0.3">
      <c r="B19" s="39"/>
      <c r="C19" s="38"/>
      <c r="D19" s="10"/>
      <c r="E19" s="74">
        <v>287989</v>
      </c>
      <c r="F19" s="75" t="s">
        <v>86</v>
      </c>
      <c r="G19" s="75" t="s">
        <v>52</v>
      </c>
      <c r="H19" s="76">
        <v>14113340000133</v>
      </c>
      <c r="I19" s="77" t="s">
        <v>33</v>
      </c>
      <c r="J19" s="77" t="s">
        <v>28</v>
      </c>
      <c r="K19" s="77" t="s">
        <v>15</v>
      </c>
      <c r="L19" s="77" t="s">
        <v>25</v>
      </c>
      <c r="M19" s="77" t="s">
        <v>38</v>
      </c>
      <c r="N19" s="78">
        <v>50000</v>
      </c>
      <c r="O19" s="78">
        <v>10000</v>
      </c>
      <c r="P19" s="79">
        <v>10000</v>
      </c>
      <c r="R19" s="94">
        <v>8.9982279678000009E-3</v>
      </c>
      <c r="S19" s="112">
        <v>-3.1593106451000001E-3</v>
      </c>
      <c r="T19" s="113">
        <f t="shared" si="1"/>
        <v>29</v>
      </c>
      <c r="U19" s="96">
        <f t="shared" si="2"/>
        <v>20</v>
      </c>
      <c r="V19" s="96">
        <f t="shared" si="3"/>
        <v>35</v>
      </c>
      <c r="W19" s="96">
        <f t="shared" si="4"/>
        <v>18</v>
      </c>
      <c r="X19" s="118">
        <f t="shared" si="5"/>
        <v>31</v>
      </c>
      <c r="Y19" s="119">
        <v>7.2243872752000005E-2</v>
      </c>
      <c r="Z19" s="98">
        <v>-0.53738372752999997</v>
      </c>
      <c r="AA19" s="97">
        <v>0.11387496585</v>
      </c>
      <c r="AB19" s="98">
        <v>-2.5313977315999998</v>
      </c>
      <c r="AC19" s="97">
        <v>0.10500982672</v>
      </c>
      <c r="AD19" s="95">
        <v>-7.7951969257</v>
      </c>
      <c r="AE19" s="99">
        <v>0.1456016768</v>
      </c>
      <c r="AF19" s="100">
        <v>-2.1000063781999998</v>
      </c>
      <c r="AG19" s="99">
        <v>-3.2633762295E-2</v>
      </c>
      <c r="AH19" s="95">
        <v>-1.750929704</v>
      </c>
      <c r="AI19" s="99">
        <v>2.6546239100000002</v>
      </c>
      <c r="AJ19" s="99">
        <v>0.11698552931</v>
      </c>
      <c r="AK19" s="101">
        <v>4.78283792E-2</v>
      </c>
      <c r="AM19" s="129">
        <v>3.0725807457000001E-2</v>
      </c>
      <c r="AN19" s="130">
        <v>-2.2585297556999999E-2</v>
      </c>
      <c r="AO19" s="130">
        <v>0.11858552305</v>
      </c>
      <c r="AP19" s="130">
        <v>-7.0236968487999998E-2</v>
      </c>
      <c r="AQ19" s="131">
        <v>7</v>
      </c>
      <c r="AR19" s="131">
        <v>5</v>
      </c>
      <c r="AS19" s="131">
        <v>6</v>
      </c>
      <c r="AT19" s="144">
        <v>6</v>
      </c>
      <c r="AU19" s="113">
        <f t="shared" si="6"/>
        <v>43</v>
      </c>
      <c r="AV19" s="96">
        <f t="shared" si="7"/>
        <v>19</v>
      </c>
      <c r="AW19" s="96">
        <f t="shared" si="8"/>
        <v>24</v>
      </c>
      <c r="AX19" s="96">
        <f t="shared" si="9"/>
        <v>20</v>
      </c>
      <c r="AY19" s="118">
        <f t="shared" si="10"/>
        <v>43</v>
      </c>
      <c r="AZ19" s="147">
        <v>0.13594746624000001</v>
      </c>
      <c r="BA19" s="132">
        <v>8.5395585038999994E-2</v>
      </c>
      <c r="BB19" s="132">
        <v>-0.41652885420000002</v>
      </c>
      <c r="BC19" s="132">
        <v>0.13657389323999999</v>
      </c>
      <c r="BD19" s="133">
        <v>1.4058944078000001E-2</v>
      </c>
      <c r="BE19" s="133">
        <v>-0.13999454217999999</v>
      </c>
      <c r="BF19" s="134">
        <v>45288</v>
      </c>
      <c r="BG19" s="134">
        <v>45461</v>
      </c>
      <c r="BH19" s="131"/>
      <c r="BI19" s="135"/>
      <c r="BK19" s="153">
        <v>45560</v>
      </c>
      <c r="BL19" s="154">
        <v>4.3815926999999997</v>
      </c>
      <c r="BM19" s="154">
        <v>4.5812827</v>
      </c>
      <c r="BN19" s="133">
        <f t="shared" si="0"/>
        <v>0.95641177087805551</v>
      </c>
      <c r="BO19" s="134">
        <v>45532</v>
      </c>
      <c r="BP19" s="155">
        <v>533207.48500999995</v>
      </c>
      <c r="BQ19" s="156">
        <v>615349.85944999999</v>
      </c>
    </row>
    <row r="20" spans="2:69" ht="15.6" x14ac:dyDescent="0.3">
      <c r="B20" s="47"/>
      <c r="C20" s="48"/>
      <c r="D20" s="10"/>
      <c r="E20" s="190" t="s">
        <v>132</v>
      </c>
      <c r="F20" s="162" t="s">
        <v>87</v>
      </c>
      <c r="G20" s="162" t="s">
        <v>53</v>
      </c>
      <c r="H20" s="163">
        <v>17157131000180</v>
      </c>
      <c r="I20" s="164" t="s">
        <v>33</v>
      </c>
      <c r="J20" s="164" t="s">
        <v>31</v>
      </c>
      <c r="K20" s="164" t="s">
        <v>15</v>
      </c>
      <c r="L20" s="164" t="s">
        <v>25</v>
      </c>
      <c r="M20" s="164" t="s">
        <v>38</v>
      </c>
      <c r="N20" s="165">
        <v>5000</v>
      </c>
      <c r="O20" s="165">
        <v>1000</v>
      </c>
      <c r="P20" s="166">
        <v>1000</v>
      </c>
      <c r="R20" s="167">
        <v>9.2097116903000001E-3</v>
      </c>
      <c r="S20" s="168">
        <v>-2.9478269225000002E-3</v>
      </c>
      <c r="T20" s="169">
        <f t="shared" si="1"/>
        <v>32</v>
      </c>
      <c r="U20" s="170">
        <f t="shared" si="2"/>
        <v>33</v>
      </c>
      <c r="V20" s="170">
        <f t="shared" si="3"/>
        <v>24</v>
      </c>
      <c r="W20" s="170">
        <f t="shared" si="4"/>
        <v>17</v>
      </c>
      <c r="X20" s="171">
        <f t="shared" si="5"/>
        <v>48</v>
      </c>
      <c r="Y20" s="172">
        <v>6.4972052316000006E-2</v>
      </c>
      <c r="Z20" s="173">
        <v>-1.2645657711</v>
      </c>
      <c r="AA20" s="174">
        <v>8.6125026046000003E-2</v>
      </c>
      <c r="AB20" s="173">
        <v>-5.3063917123</v>
      </c>
      <c r="AC20" s="174">
        <v>0.15364196697999999</v>
      </c>
      <c r="AD20" s="173">
        <v>-2.9319829005</v>
      </c>
      <c r="AE20" s="174">
        <v>0.15099923692</v>
      </c>
      <c r="AF20" s="175">
        <v>-1.5602503667000001</v>
      </c>
      <c r="AG20" s="174">
        <v>-5.6322330605999997E-2</v>
      </c>
      <c r="AH20" s="173">
        <v>-4.1197865352000003</v>
      </c>
      <c r="AI20" s="174">
        <v>2.2383277000000001</v>
      </c>
      <c r="AJ20" s="174">
        <v>0.10566377287000001</v>
      </c>
      <c r="AK20" s="176">
        <v>3.6349396827000002E-2</v>
      </c>
      <c r="AM20" s="177">
        <v>4.1983819053999998E-2</v>
      </c>
      <c r="AN20" s="178">
        <v>-2.6501685848999999E-2</v>
      </c>
      <c r="AO20" s="178">
        <v>0.13887130476000001</v>
      </c>
      <c r="AP20" s="178">
        <v>-8.5909135802999997E-2</v>
      </c>
      <c r="AQ20" s="179">
        <v>7</v>
      </c>
      <c r="AR20" s="179">
        <v>5</v>
      </c>
      <c r="AS20" s="179">
        <v>7</v>
      </c>
      <c r="AT20" s="180">
        <v>5</v>
      </c>
      <c r="AU20" s="169">
        <f t="shared" si="6"/>
        <v>21</v>
      </c>
      <c r="AV20" s="170">
        <f t="shared" si="7"/>
        <v>33</v>
      </c>
      <c r="AW20" s="170">
        <f t="shared" si="8"/>
        <v>32</v>
      </c>
      <c r="AX20" s="170">
        <f t="shared" si="9"/>
        <v>33</v>
      </c>
      <c r="AY20" s="171">
        <f t="shared" si="10"/>
        <v>21</v>
      </c>
      <c r="AZ20" s="181">
        <v>0.15620809760000001</v>
      </c>
      <c r="BA20" s="182">
        <v>-6.8211599262000003E-2</v>
      </c>
      <c r="BB20" s="182">
        <v>-0.55123713995000001</v>
      </c>
      <c r="BC20" s="182">
        <v>-0.10970906759</v>
      </c>
      <c r="BD20" s="183">
        <v>1.6157283809999999E-2</v>
      </c>
      <c r="BE20" s="183">
        <v>-0.14375306909999999</v>
      </c>
      <c r="BF20" s="184">
        <v>45288</v>
      </c>
      <c r="BG20" s="184">
        <v>45460</v>
      </c>
      <c r="BH20" s="179"/>
      <c r="BI20" s="185"/>
      <c r="BK20" s="186">
        <v>45560</v>
      </c>
      <c r="BL20" s="187">
        <v>3.6546239100000002</v>
      </c>
      <c r="BM20" s="187">
        <v>3.87282598</v>
      </c>
      <c r="BN20" s="183">
        <f t="shared" si="0"/>
        <v>0.9436581785169702</v>
      </c>
      <c r="BO20" s="184">
        <v>45288</v>
      </c>
      <c r="BP20" s="188">
        <v>544050.41801000002</v>
      </c>
      <c r="BQ20" s="189">
        <v>533926.90304999996</v>
      </c>
    </row>
    <row r="21" spans="2:69" ht="15.6" x14ac:dyDescent="0.3">
      <c r="C21" s="16"/>
      <c r="D21" s="10"/>
      <c r="E21" s="74">
        <v>325325</v>
      </c>
      <c r="F21" s="75" t="s">
        <v>88</v>
      </c>
      <c r="G21" s="75" t="s">
        <v>54</v>
      </c>
      <c r="H21" s="76">
        <v>17335646000122</v>
      </c>
      <c r="I21" s="77" t="s">
        <v>33</v>
      </c>
      <c r="J21" s="77" t="s">
        <v>28</v>
      </c>
      <c r="K21" s="77" t="s">
        <v>15</v>
      </c>
      <c r="L21" s="77" t="s">
        <v>15</v>
      </c>
      <c r="M21" s="77" t="s">
        <v>27</v>
      </c>
      <c r="N21" s="78">
        <v>1000</v>
      </c>
      <c r="O21" s="78">
        <v>500</v>
      </c>
      <c r="P21" s="79">
        <v>500</v>
      </c>
      <c r="R21" s="94">
        <v>5.7607687267999998E-3</v>
      </c>
      <c r="S21" s="112">
        <v>-6.3967698860999999E-3</v>
      </c>
      <c r="T21" s="113">
        <f t="shared" si="1"/>
        <v>7</v>
      </c>
      <c r="U21" s="96">
        <f t="shared" si="2"/>
        <v>46</v>
      </c>
      <c r="V21" s="96">
        <f t="shared" si="3"/>
        <v>32</v>
      </c>
      <c r="W21" s="96">
        <f t="shared" si="4"/>
        <v>50</v>
      </c>
      <c r="X21" s="118">
        <f t="shared" si="5"/>
        <v>37</v>
      </c>
      <c r="Y21" s="119">
        <v>9.3550719663000007E-2</v>
      </c>
      <c r="Z21" s="98">
        <v>1.5933009636</v>
      </c>
      <c r="AA21" s="97">
        <v>6.2111073571999999E-2</v>
      </c>
      <c r="AB21" s="98">
        <v>-7.7077869596999999</v>
      </c>
      <c r="AC21" s="97">
        <v>0.12224569065</v>
      </c>
      <c r="AD21" s="95">
        <v>-6.0716105327000003</v>
      </c>
      <c r="AE21" s="99">
        <v>-0.19771243344</v>
      </c>
      <c r="AF21" s="100">
        <v>-36.431417402999998</v>
      </c>
      <c r="AG21" s="99">
        <v>-3.9147142156999999E-2</v>
      </c>
      <c r="AH21" s="95">
        <v>-2.4022676903</v>
      </c>
      <c r="AI21" s="99">
        <v>12.9952664</v>
      </c>
      <c r="AJ21" s="99">
        <v>0.14691567766999999</v>
      </c>
      <c r="AK21" s="101">
        <v>5.7401417886999997E-2</v>
      </c>
      <c r="AM21" s="129">
        <v>3.3004401999000003E-2</v>
      </c>
      <c r="AN21" s="130">
        <v>-2.0297701388000002E-2</v>
      </c>
      <c r="AO21" s="130">
        <v>0.10846742624</v>
      </c>
      <c r="AP21" s="130">
        <v>-5.1757899936000003E-2</v>
      </c>
      <c r="AQ21" s="131">
        <v>6</v>
      </c>
      <c r="AR21" s="131">
        <v>6</v>
      </c>
      <c r="AS21" s="131">
        <v>6</v>
      </c>
      <c r="AT21" s="144">
        <v>6</v>
      </c>
      <c r="AU21" s="113">
        <f t="shared" si="6"/>
        <v>12</v>
      </c>
      <c r="AV21" s="96">
        <f t="shared" si="7"/>
        <v>44</v>
      </c>
      <c r="AW21" s="96">
        <f t="shared" si="8"/>
        <v>37</v>
      </c>
      <c r="AX21" s="96">
        <f t="shared" si="9"/>
        <v>44</v>
      </c>
      <c r="AY21" s="118">
        <f t="shared" si="10"/>
        <v>12</v>
      </c>
      <c r="AZ21" s="147">
        <v>0.17354856460000001</v>
      </c>
      <c r="BA21" s="132">
        <v>-0.17139921871</v>
      </c>
      <c r="BB21" s="132">
        <v>-0.63000218480000003</v>
      </c>
      <c r="BC21" s="132">
        <v>-0.27074933134000001</v>
      </c>
      <c r="BD21" s="133">
        <v>1.7948595397E-2</v>
      </c>
      <c r="BE21" s="133">
        <v>-0.11132176348</v>
      </c>
      <c r="BF21" s="134">
        <v>45349</v>
      </c>
      <c r="BG21" s="134">
        <v>45460</v>
      </c>
      <c r="BH21" s="131">
        <v>117</v>
      </c>
      <c r="BI21" s="135">
        <v>45517</v>
      </c>
      <c r="BK21" s="153">
        <v>45560</v>
      </c>
      <c r="BL21" s="154">
        <v>3.2383277000000001</v>
      </c>
      <c r="BM21" s="154">
        <v>3.3704942999999998</v>
      </c>
      <c r="BN21" s="133">
        <f t="shared" si="0"/>
        <v>0.96078717593440233</v>
      </c>
      <c r="BO21" s="134">
        <v>45288</v>
      </c>
      <c r="BP21" s="155">
        <v>277688.94874000002</v>
      </c>
      <c r="BQ21" s="156">
        <v>338928.60450000002</v>
      </c>
    </row>
    <row r="22" spans="2:69" ht="15.6" x14ac:dyDescent="0.3">
      <c r="C22" s="16"/>
      <c r="D22" s="10"/>
      <c r="E22" s="161">
        <v>145327</v>
      </c>
      <c r="F22" s="162" t="s">
        <v>171</v>
      </c>
      <c r="G22" s="162" t="s">
        <v>20</v>
      </c>
      <c r="H22" s="163">
        <v>7279657000189</v>
      </c>
      <c r="I22" s="164" t="s">
        <v>33</v>
      </c>
      <c r="J22" s="164" t="s">
        <v>28</v>
      </c>
      <c r="K22" s="164" t="s">
        <v>15</v>
      </c>
      <c r="L22" s="164" t="s">
        <v>26</v>
      </c>
      <c r="M22" s="164" t="s">
        <v>37</v>
      </c>
      <c r="N22" s="165">
        <v>50000</v>
      </c>
      <c r="O22" s="165">
        <v>1000</v>
      </c>
      <c r="P22" s="166">
        <v>1000</v>
      </c>
      <c r="R22" s="167">
        <v>4.8156017964999997E-3</v>
      </c>
      <c r="S22" s="168">
        <v>-7.3419368164E-3</v>
      </c>
      <c r="T22" s="169">
        <f t="shared" si="1"/>
        <v>8</v>
      </c>
      <c r="U22" s="170">
        <f t="shared" si="2"/>
        <v>10</v>
      </c>
      <c r="V22" s="170">
        <f t="shared" si="3"/>
        <v>26</v>
      </c>
      <c r="W22" s="170">
        <f t="shared" si="4"/>
        <v>26</v>
      </c>
      <c r="X22" s="171">
        <f t="shared" si="5"/>
        <v>10</v>
      </c>
      <c r="Y22" s="172">
        <v>9.2884214443999996E-2</v>
      </c>
      <c r="Z22" s="173">
        <v>1.5266504417</v>
      </c>
      <c r="AA22" s="174">
        <v>0.14681838523999999</v>
      </c>
      <c r="AB22" s="173">
        <v>0.76294420724000001</v>
      </c>
      <c r="AC22" s="174">
        <v>0.13754697748</v>
      </c>
      <c r="AD22" s="173">
        <v>-4.5414818503000003</v>
      </c>
      <c r="AE22" s="174">
        <v>5.8004485038E-2</v>
      </c>
      <c r="AF22" s="175">
        <v>-10.859725554000001</v>
      </c>
      <c r="AG22" s="174">
        <v>2.5119986380999999E-2</v>
      </c>
      <c r="AH22" s="173">
        <v>4.0244451636000003</v>
      </c>
      <c r="AI22" s="174">
        <v>1.52177198</v>
      </c>
      <c r="AJ22" s="174">
        <v>8.1844029171000005E-2</v>
      </c>
      <c r="AK22" s="176">
        <v>7.7388452665000003E-3</v>
      </c>
      <c r="AM22" s="177">
        <v>3.9293890386000001E-2</v>
      </c>
      <c r="AN22" s="178">
        <v>-2.6237629052E-2</v>
      </c>
      <c r="AO22" s="178">
        <v>0.14289592133000001</v>
      </c>
      <c r="AP22" s="178">
        <v>-5.8698750318000002E-2</v>
      </c>
      <c r="AQ22" s="179">
        <v>6</v>
      </c>
      <c r="AR22" s="179">
        <v>6</v>
      </c>
      <c r="AS22" s="179">
        <v>7</v>
      </c>
      <c r="AT22" s="180">
        <v>5</v>
      </c>
      <c r="AU22" s="169">
        <f t="shared" si="6"/>
        <v>42</v>
      </c>
      <c r="AV22" s="170">
        <f t="shared" si="7"/>
        <v>10</v>
      </c>
      <c r="AW22" s="170">
        <f t="shared" si="8"/>
        <v>10</v>
      </c>
      <c r="AX22" s="170">
        <f t="shared" si="9"/>
        <v>10</v>
      </c>
      <c r="AY22" s="171">
        <f t="shared" si="10"/>
        <v>42</v>
      </c>
      <c r="AZ22" s="181">
        <v>0.13620987164000001</v>
      </c>
      <c r="BA22" s="182">
        <v>0.30506728645999998</v>
      </c>
      <c r="BB22" s="182">
        <v>0.14062723065999999</v>
      </c>
      <c r="BC22" s="182">
        <v>0.48379265787999998</v>
      </c>
      <c r="BD22" s="183">
        <v>1.4084145558E-2</v>
      </c>
      <c r="BE22" s="183">
        <v>-0.1305999383</v>
      </c>
      <c r="BF22" s="184">
        <v>45288</v>
      </c>
      <c r="BG22" s="184">
        <v>45461</v>
      </c>
      <c r="BH22" s="179">
        <v>160</v>
      </c>
      <c r="BI22" s="185">
        <v>45520</v>
      </c>
      <c r="BK22" s="186">
        <v>45560</v>
      </c>
      <c r="BL22" s="187">
        <v>13.9952664</v>
      </c>
      <c r="BM22" s="187">
        <v>14.451164500000001</v>
      </c>
      <c r="BN22" s="183">
        <f t="shared" si="0"/>
        <v>0.96845250083479428</v>
      </c>
      <c r="BO22" s="184">
        <v>45540</v>
      </c>
      <c r="BP22" s="188">
        <v>186894.23916</v>
      </c>
      <c r="BQ22" s="189">
        <v>216087.68586999999</v>
      </c>
    </row>
    <row r="23" spans="2:69" ht="15.6" x14ac:dyDescent="0.3">
      <c r="C23" s="16"/>
      <c r="D23" s="10"/>
      <c r="E23" s="74">
        <v>320757</v>
      </c>
      <c r="F23" s="75" t="s">
        <v>89</v>
      </c>
      <c r="G23" s="75" t="s">
        <v>23</v>
      </c>
      <c r="H23" s="76">
        <v>16948298000104</v>
      </c>
      <c r="I23" s="77" t="s">
        <v>33</v>
      </c>
      <c r="J23" s="77" t="s">
        <v>28</v>
      </c>
      <c r="K23" s="77" t="s">
        <v>15</v>
      </c>
      <c r="L23" s="77" t="s">
        <v>167</v>
      </c>
      <c r="M23" s="77" t="s">
        <v>75</v>
      </c>
      <c r="N23" s="78">
        <v>50000</v>
      </c>
      <c r="O23" s="78">
        <v>10000</v>
      </c>
      <c r="P23" s="79">
        <v>20000</v>
      </c>
      <c r="R23" s="94">
        <v>5.8170844259000003E-3</v>
      </c>
      <c r="S23" s="112">
        <v>-6.3404541870000003E-3</v>
      </c>
      <c r="T23" s="113">
        <f t="shared" si="1"/>
        <v>16</v>
      </c>
      <c r="U23" s="96">
        <f t="shared" si="2"/>
        <v>28</v>
      </c>
      <c r="V23" s="96">
        <f t="shared" si="3"/>
        <v>45</v>
      </c>
      <c r="W23" s="96">
        <f t="shared" si="4"/>
        <v>54</v>
      </c>
      <c r="X23" s="118">
        <f t="shared" si="5"/>
        <v>32</v>
      </c>
      <c r="Y23" s="119">
        <v>8.7854670800999998E-2</v>
      </c>
      <c r="Z23" s="98">
        <v>1.0236960773999999</v>
      </c>
      <c r="AA23" s="97">
        <v>9.6777021108000003E-2</v>
      </c>
      <c r="AB23" s="98">
        <v>-4.2411922061</v>
      </c>
      <c r="AC23" s="97">
        <v>5.3782742860000003E-2</v>
      </c>
      <c r="AD23" s="95">
        <v>-12.917905312</v>
      </c>
      <c r="AE23" s="99">
        <v>-0.25562211019999997</v>
      </c>
      <c r="AF23" s="100">
        <v>-42.222385078000002</v>
      </c>
      <c r="AG23" s="99">
        <v>-3.3647478799999998E-2</v>
      </c>
      <c r="AH23" s="95">
        <v>-1.8523013546</v>
      </c>
      <c r="AI23" s="99">
        <v>8.6899240146000007</v>
      </c>
      <c r="AJ23" s="99">
        <v>0.16473666453999999</v>
      </c>
      <c r="AK23" s="101">
        <v>0.11709407518999999</v>
      </c>
      <c r="AM23" s="129">
        <v>3.5888612751999997E-2</v>
      </c>
      <c r="AN23" s="130">
        <v>-2.7441396039000001E-2</v>
      </c>
      <c r="AO23" s="130">
        <v>0.10515502665</v>
      </c>
      <c r="AP23" s="130">
        <v>-5.7507225708000001E-2</v>
      </c>
      <c r="AQ23" s="131">
        <v>8</v>
      </c>
      <c r="AR23" s="131">
        <v>4</v>
      </c>
      <c r="AS23" s="131">
        <v>7</v>
      </c>
      <c r="AT23" s="144">
        <v>5</v>
      </c>
      <c r="AU23" s="113">
        <f t="shared" si="6"/>
        <v>25</v>
      </c>
      <c r="AV23" s="96">
        <f t="shared" si="7"/>
        <v>26</v>
      </c>
      <c r="AW23" s="96">
        <f t="shared" si="8"/>
        <v>23</v>
      </c>
      <c r="AX23" s="96">
        <f t="shared" si="9"/>
        <v>26</v>
      </c>
      <c r="AY23" s="118">
        <f t="shared" si="10"/>
        <v>25</v>
      </c>
      <c r="AZ23" s="147">
        <v>0.15194684184999999</v>
      </c>
      <c r="BA23" s="132">
        <v>-1.0610355719E-2</v>
      </c>
      <c r="BB23" s="132">
        <v>-0.41034006148000002</v>
      </c>
      <c r="BC23" s="132">
        <v>-1.7011643407E-2</v>
      </c>
      <c r="BD23" s="133">
        <v>1.5720049844000002E-2</v>
      </c>
      <c r="BE23" s="133">
        <v>-8.1277629524E-2</v>
      </c>
      <c r="BF23" s="134">
        <v>45371</v>
      </c>
      <c r="BG23" s="134">
        <v>45461</v>
      </c>
      <c r="BH23" s="131">
        <v>76</v>
      </c>
      <c r="BI23" s="135">
        <v>45482</v>
      </c>
      <c r="BK23" s="153">
        <v>45560</v>
      </c>
      <c r="BL23" s="154">
        <v>2.52177198</v>
      </c>
      <c r="BM23" s="154">
        <v>2.6621361100000001</v>
      </c>
      <c r="BN23" s="133">
        <f t="shared" si="0"/>
        <v>0.94727387173302724</v>
      </c>
      <c r="BO23" s="134">
        <v>45524</v>
      </c>
      <c r="BP23" s="155">
        <v>138740.77862999999</v>
      </c>
      <c r="BQ23" s="156">
        <v>192394.39455</v>
      </c>
    </row>
    <row r="24" spans="2:69" ht="15.6" x14ac:dyDescent="0.3">
      <c r="C24" s="16"/>
      <c r="D24" s="10"/>
      <c r="E24" s="161">
        <v>236659</v>
      </c>
      <c r="F24" s="162" t="s">
        <v>90</v>
      </c>
      <c r="G24" s="162" t="s">
        <v>55</v>
      </c>
      <c r="H24" s="163">
        <v>11145320000156</v>
      </c>
      <c r="I24" s="164" t="s">
        <v>33</v>
      </c>
      <c r="J24" s="164" t="s">
        <v>28</v>
      </c>
      <c r="K24" s="164" t="s">
        <v>16</v>
      </c>
      <c r="L24" s="164" t="s">
        <v>25</v>
      </c>
      <c r="M24" s="164" t="s">
        <v>38</v>
      </c>
      <c r="N24" s="165">
        <v>20000</v>
      </c>
      <c r="O24" s="165">
        <v>5000</v>
      </c>
      <c r="P24" s="166">
        <v>5000</v>
      </c>
      <c r="R24" s="167">
        <v>9.8302173555999996E-3</v>
      </c>
      <c r="S24" s="168">
        <v>-2.3273212573000001E-3</v>
      </c>
      <c r="T24" s="169">
        <f t="shared" si="1"/>
        <v>9</v>
      </c>
      <c r="U24" s="170">
        <f t="shared" si="2"/>
        <v>6</v>
      </c>
      <c r="V24" s="170">
        <f t="shared" si="3"/>
        <v>12</v>
      </c>
      <c r="W24" s="170">
        <f t="shared" si="4"/>
        <v>42</v>
      </c>
      <c r="X24" s="171">
        <f t="shared" si="5"/>
        <v>3</v>
      </c>
      <c r="Y24" s="172">
        <v>9.0585405130999996E-2</v>
      </c>
      <c r="Z24" s="173">
        <v>1.2967695104000001</v>
      </c>
      <c r="AA24" s="174">
        <v>0.17370781931000001</v>
      </c>
      <c r="AB24" s="173">
        <v>3.4518876136999999</v>
      </c>
      <c r="AC24" s="174">
        <v>0.21514047821999999</v>
      </c>
      <c r="AD24" s="173">
        <v>3.2178682241000001</v>
      </c>
      <c r="AE24" s="174">
        <v>-5.5425034758000001E-2</v>
      </c>
      <c r="AF24" s="175">
        <v>-22.202677533999999</v>
      </c>
      <c r="AG24" s="174">
        <v>5.4299779891000002E-2</v>
      </c>
      <c r="AH24" s="173">
        <v>6.9424245144999999</v>
      </c>
      <c r="AI24" s="174">
        <v>3.4336072500000001</v>
      </c>
      <c r="AJ24" s="174">
        <v>0.11425002318999999</v>
      </c>
      <c r="AK24" s="176">
        <v>6.6095777102E-2</v>
      </c>
      <c r="AM24" s="177">
        <v>3.3993237698999999E-2</v>
      </c>
      <c r="AN24" s="178">
        <v>-2.3346337038000001E-2</v>
      </c>
      <c r="AO24" s="178">
        <v>0.10406501501</v>
      </c>
      <c r="AP24" s="178">
        <v>-5.8199454041E-2</v>
      </c>
      <c r="AQ24" s="179">
        <v>7</v>
      </c>
      <c r="AR24" s="179">
        <v>5</v>
      </c>
      <c r="AS24" s="179">
        <v>5</v>
      </c>
      <c r="AT24" s="180">
        <v>7</v>
      </c>
      <c r="AU24" s="169">
        <f t="shared" si="6"/>
        <v>17</v>
      </c>
      <c r="AV24" s="170">
        <f t="shared" si="7"/>
        <v>6</v>
      </c>
      <c r="AW24" s="170">
        <f t="shared" si="8"/>
        <v>6</v>
      </c>
      <c r="AX24" s="170">
        <f t="shared" si="9"/>
        <v>6</v>
      </c>
      <c r="AY24" s="171">
        <f t="shared" si="10"/>
        <v>17</v>
      </c>
      <c r="AZ24" s="181">
        <v>0.15790157459000001</v>
      </c>
      <c r="BA24" s="182">
        <v>0.43902675430999999</v>
      </c>
      <c r="BB24" s="182">
        <v>0.36775651241000001</v>
      </c>
      <c r="BC24" s="182">
        <v>0.71698629626999999</v>
      </c>
      <c r="BD24" s="183">
        <v>1.6339589609000001E-2</v>
      </c>
      <c r="BE24" s="183">
        <v>-0.10154721026000001</v>
      </c>
      <c r="BF24" s="184">
        <v>45391</v>
      </c>
      <c r="BG24" s="184">
        <v>45461</v>
      </c>
      <c r="BH24" s="179">
        <v>86</v>
      </c>
      <c r="BI24" s="185">
        <v>45513</v>
      </c>
      <c r="BK24" s="186">
        <v>45560</v>
      </c>
      <c r="BL24" s="187">
        <v>968.99240146</v>
      </c>
      <c r="BM24" s="187">
        <v>1006.0970842</v>
      </c>
      <c r="BN24" s="183">
        <f t="shared" si="0"/>
        <v>0.96312017664825667</v>
      </c>
      <c r="BO24" s="184">
        <v>45525</v>
      </c>
      <c r="BP24" s="188">
        <v>729261.11155000003</v>
      </c>
      <c r="BQ24" s="189">
        <v>706879.76408999995</v>
      </c>
    </row>
    <row r="25" spans="2:69" ht="15.6" x14ac:dyDescent="0.3">
      <c r="C25" s="16"/>
      <c r="D25" s="10"/>
      <c r="E25" s="74">
        <v>263117</v>
      </c>
      <c r="F25" s="75" t="s">
        <v>142</v>
      </c>
      <c r="G25" s="75" t="s">
        <v>56</v>
      </c>
      <c r="H25" s="76">
        <v>12565159000132</v>
      </c>
      <c r="I25" s="77" t="s">
        <v>33</v>
      </c>
      <c r="J25" s="77" t="s">
        <v>28</v>
      </c>
      <c r="K25" s="77" t="s">
        <v>15</v>
      </c>
      <c r="L25" s="77" t="s">
        <v>76</v>
      </c>
      <c r="M25" s="77" t="s">
        <v>81</v>
      </c>
      <c r="N25" s="78">
        <v>5000</v>
      </c>
      <c r="O25" s="78">
        <v>0</v>
      </c>
      <c r="P25" s="79">
        <v>0</v>
      </c>
      <c r="R25" s="94">
        <v>7.7173203990000003E-3</v>
      </c>
      <c r="S25" s="112">
        <v>-4.4402182139000003E-3</v>
      </c>
      <c r="T25" s="113">
        <f t="shared" si="1"/>
        <v>37</v>
      </c>
      <c r="U25" s="96">
        <f t="shared" si="2"/>
        <v>38</v>
      </c>
      <c r="V25" s="96">
        <f t="shared" si="3"/>
        <v>28</v>
      </c>
      <c r="W25" s="96">
        <f t="shared" si="4"/>
        <v>36</v>
      </c>
      <c r="X25" s="118">
        <f t="shared" si="5"/>
        <v>21</v>
      </c>
      <c r="Y25" s="119">
        <v>6.0658642244999998E-2</v>
      </c>
      <c r="Z25" s="98">
        <v>-1.6959067780999999</v>
      </c>
      <c r="AA25" s="97">
        <v>8.1065045028999999E-2</v>
      </c>
      <c r="AB25" s="98">
        <v>-5.8123898139000003</v>
      </c>
      <c r="AC25" s="97">
        <v>0.13421241815000001</v>
      </c>
      <c r="AD25" s="95">
        <v>-4.8749377833</v>
      </c>
      <c r="AE25" s="99">
        <v>-1.9647038573999999E-2</v>
      </c>
      <c r="AF25" s="100">
        <v>-18.624877915999999</v>
      </c>
      <c r="AG25" s="99">
        <v>-1.4375986108E-2</v>
      </c>
      <c r="AH25" s="95">
        <v>7.4847914584000003E-2</v>
      </c>
      <c r="AI25" s="99">
        <v>2.3234149895999998</v>
      </c>
      <c r="AJ25" s="99">
        <v>0.10220770999000001</v>
      </c>
      <c r="AK25" s="101">
        <v>3.5752561503999997E-2</v>
      </c>
      <c r="AM25" s="129">
        <v>2.2947992045000001E-2</v>
      </c>
      <c r="AN25" s="130">
        <v>-1.6503504993E-2</v>
      </c>
      <c r="AO25" s="130">
        <v>0.10654715654999999</v>
      </c>
      <c r="AP25" s="130">
        <v>-3.7928858968000002E-2</v>
      </c>
      <c r="AQ25" s="131">
        <v>6</v>
      </c>
      <c r="AR25" s="131">
        <v>6</v>
      </c>
      <c r="AS25" s="131">
        <v>4</v>
      </c>
      <c r="AT25" s="144">
        <v>8</v>
      </c>
      <c r="AU25" s="113">
        <f t="shared" si="6"/>
        <v>36</v>
      </c>
      <c r="AV25" s="96">
        <f t="shared" si="7"/>
        <v>38</v>
      </c>
      <c r="AW25" s="96">
        <f t="shared" si="8"/>
        <v>35</v>
      </c>
      <c r="AX25" s="96">
        <f t="shared" si="9"/>
        <v>38</v>
      </c>
      <c r="AY25" s="118">
        <f t="shared" si="10"/>
        <v>36</v>
      </c>
      <c r="AZ25" s="147">
        <v>0.14339245537</v>
      </c>
      <c r="BA25" s="132">
        <v>-0.11962076894</v>
      </c>
      <c r="BB25" s="132">
        <v>-0.57249858413999999</v>
      </c>
      <c r="BC25" s="132">
        <v>-0.18961945654000001</v>
      </c>
      <c r="BD25" s="133">
        <v>1.4829093698E-2</v>
      </c>
      <c r="BE25" s="133">
        <v>-0.10479431792</v>
      </c>
      <c r="BF25" s="134">
        <v>45288</v>
      </c>
      <c r="BG25" s="134">
        <v>45456</v>
      </c>
      <c r="BH25" s="131">
        <v>168</v>
      </c>
      <c r="BI25" s="135">
        <v>45532</v>
      </c>
      <c r="BK25" s="153">
        <v>45560</v>
      </c>
      <c r="BL25" s="154">
        <v>4.4336072499999997</v>
      </c>
      <c r="BM25" s="154">
        <v>4.7246260900000001</v>
      </c>
      <c r="BN25" s="133">
        <f t="shared" si="0"/>
        <v>0.93840383673621031</v>
      </c>
      <c r="BO25" s="134">
        <v>45523</v>
      </c>
      <c r="BP25" s="155">
        <v>500546.00954</v>
      </c>
      <c r="BQ25" s="156">
        <v>558162.97736999998</v>
      </c>
    </row>
    <row r="26" spans="2:69" ht="15.6" x14ac:dyDescent="0.3">
      <c r="C26" s="16"/>
      <c r="D26" s="10"/>
      <c r="E26" s="190" t="s">
        <v>133</v>
      </c>
      <c r="F26" s="162" t="s">
        <v>91</v>
      </c>
      <c r="G26" s="162" t="s">
        <v>57</v>
      </c>
      <c r="H26" s="163">
        <v>11628883000103</v>
      </c>
      <c r="I26" s="164" t="s">
        <v>33</v>
      </c>
      <c r="J26" s="164" t="s">
        <v>31</v>
      </c>
      <c r="K26" s="164" t="s">
        <v>15</v>
      </c>
      <c r="L26" s="164" t="s">
        <v>25</v>
      </c>
      <c r="M26" s="164" t="s">
        <v>38</v>
      </c>
      <c r="N26" s="165">
        <v>5000</v>
      </c>
      <c r="O26" s="165">
        <v>5000</v>
      </c>
      <c r="P26" s="166">
        <v>5000</v>
      </c>
      <c r="R26" s="167">
        <v>5.8767316350000001E-3</v>
      </c>
      <c r="S26" s="168">
        <v>-6.2808069778999996E-3</v>
      </c>
      <c r="T26" s="169">
        <f t="shared" si="1"/>
        <v>52</v>
      </c>
      <c r="U26" s="170">
        <f t="shared" si="2"/>
        <v>30</v>
      </c>
      <c r="V26" s="170">
        <f t="shared" si="3"/>
        <v>41</v>
      </c>
      <c r="W26" s="170">
        <f t="shared" si="4"/>
        <v>24</v>
      </c>
      <c r="X26" s="171">
        <f t="shared" si="5"/>
        <v>40</v>
      </c>
      <c r="Y26" s="172">
        <v>4.9855421036999997E-2</v>
      </c>
      <c r="Z26" s="173">
        <v>-2.7762288989999999</v>
      </c>
      <c r="AA26" s="174">
        <v>9.2913017636999995E-2</v>
      </c>
      <c r="AB26" s="173">
        <v>-4.6275925532000004</v>
      </c>
      <c r="AC26" s="174">
        <v>7.8016059262000004E-2</v>
      </c>
      <c r="AD26" s="173">
        <v>-10.494573672</v>
      </c>
      <c r="AE26" s="174">
        <v>9.5888670189999997E-2</v>
      </c>
      <c r="AF26" s="175">
        <v>-7.0713070393999997</v>
      </c>
      <c r="AG26" s="174">
        <v>-4.0422176211999998E-2</v>
      </c>
      <c r="AH26" s="173">
        <v>-2.5297710958000001</v>
      </c>
      <c r="AI26" s="174">
        <v>4.0660519874999999</v>
      </c>
      <c r="AJ26" s="174">
        <v>0.14508892592</v>
      </c>
      <c r="AK26" s="176">
        <v>7.8664535607E-2</v>
      </c>
      <c r="AM26" s="177">
        <v>2.3750151851E-2</v>
      </c>
      <c r="AN26" s="178">
        <v>-1.5531942627999999E-2</v>
      </c>
      <c r="AO26" s="178">
        <v>7.7631375976000006E-2</v>
      </c>
      <c r="AP26" s="178">
        <v>-3.8230389619000001E-2</v>
      </c>
      <c r="AQ26" s="179">
        <v>8</v>
      </c>
      <c r="AR26" s="179">
        <v>4</v>
      </c>
      <c r="AS26" s="179">
        <v>5</v>
      </c>
      <c r="AT26" s="180">
        <v>7</v>
      </c>
      <c r="AU26" s="169">
        <f t="shared" si="6"/>
        <v>56</v>
      </c>
      <c r="AV26" s="170">
        <f t="shared" si="7"/>
        <v>37</v>
      </c>
      <c r="AW26" s="170">
        <f t="shared" si="8"/>
        <v>54</v>
      </c>
      <c r="AX26" s="170">
        <f t="shared" si="9"/>
        <v>37</v>
      </c>
      <c r="AY26" s="171">
        <f t="shared" si="10"/>
        <v>56</v>
      </c>
      <c r="AZ26" s="181">
        <v>0.11626966694</v>
      </c>
      <c r="BA26" s="182">
        <v>-8.4992927024000006E-2</v>
      </c>
      <c r="BB26" s="182">
        <v>-1.3365083856</v>
      </c>
      <c r="BC26" s="182">
        <v>-0.13458540026999999</v>
      </c>
      <c r="BD26" s="183">
        <v>1.2022867832E-2</v>
      </c>
      <c r="BE26" s="183">
        <v>-6.4903221289000002E-2</v>
      </c>
      <c r="BF26" s="184">
        <v>45391</v>
      </c>
      <c r="BG26" s="184">
        <v>45461</v>
      </c>
      <c r="BH26" s="179">
        <v>88</v>
      </c>
      <c r="BI26" s="185">
        <v>45517</v>
      </c>
      <c r="BK26" s="186">
        <v>45560</v>
      </c>
      <c r="BL26" s="187">
        <v>3.5461375999999998</v>
      </c>
      <c r="BM26" s="187">
        <v>3.6969048</v>
      </c>
      <c r="BN26" s="183">
        <f t="shared" si="0"/>
        <v>0.95921799230534688</v>
      </c>
      <c r="BO26" s="184">
        <v>45532</v>
      </c>
      <c r="BP26" s="188">
        <v>808146.53929999995</v>
      </c>
      <c r="BQ26" s="189">
        <v>818765.78622999997</v>
      </c>
    </row>
    <row r="27" spans="2:69" ht="15.6" x14ac:dyDescent="0.3">
      <c r="C27" s="16"/>
      <c r="D27" s="10"/>
      <c r="E27" s="74">
        <v>313947</v>
      </c>
      <c r="F27" s="75" t="s">
        <v>172</v>
      </c>
      <c r="G27" s="75" t="s">
        <v>58</v>
      </c>
      <c r="H27" s="76">
        <v>16617768000149</v>
      </c>
      <c r="I27" s="77" t="s">
        <v>33</v>
      </c>
      <c r="J27" s="77" t="s">
        <v>28</v>
      </c>
      <c r="K27" s="77" t="s">
        <v>16</v>
      </c>
      <c r="L27" s="77" t="s">
        <v>15</v>
      </c>
      <c r="M27" s="77" t="s">
        <v>27</v>
      </c>
      <c r="N27" s="78">
        <v>5000</v>
      </c>
      <c r="O27" s="78">
        <v>1000</v>
      </c>
      <c r="P27" s="79">
        <v>1000</v>
      </c>
      <c r="R27" s="94">
        <v>1.3073330189999999E-2</v>
      </c>
      <c r="S27" s="112">
        <v>9.1579157742999997E-4</v>
      </c>
      <c r="T27" s="113">
        <f t="shared" si="1"/>
        <v>57</v>
      </c>
      <c r="U27" s="96">
        <f t="shared" si="2"/>
        <v>17</v>
      </c>
      <c r="V27" s="96">
        <f t="shared" si="3"/>
        <v>6</v>
      </c>
      <c r="W27" s="96">
        <f t="shared" si="4"/>
        <v>2</v>
      </c>
      <c r="X27" s="118">
        <f t="shared" si="5"/>
        <v>12</v>
      </c>
      <c r="Y27" s="119">
        <v>3.6937724163999999E-2</v>
      </c>
      <c r="Z27" s="98">
        <v>-4.0679985862999999</v>
      </c>
      <c r="AA27" s="97">
        <v>0.12132236151</v>
      </c>
      <c r="AB27" s="98">
        <v>-1.7866581658</v>
      </c>
      <c r="AC27" s="97">
        <v>0.30258614917999999</v>
      </c>
      <c r="AD27" s="95">
        <v>11.962435319000001</v>
      </c>
      <c r="AE27" s="99">
        <v>0.48671670155000002</v>
      </c>
      <c r="AF27" s="100">
        <v>32.011496096000002</v>
      </c>
      <c r="AG27" s="99">
        <v>1.3067641426000001E-2</v>
      </c>
      <c r="AH27" s="95">
        <v>2.8192106681000002</v>
      </c>
      <c r="AI27" s="99">
        <v>77.897501950000006</v>
      </c>
      <c r="AJ27" s="99">
        <v>0.18964030922</v>
      </c>
      <c r="AK27" s="101">
        <v>8.7033661626E-2</v>
      </c>
      <c r="AM27" s="129">
        <v>2.9347130544999999E-2</v>
      </c>
      <c r="AN27" s="130">
        <v>-2.1682858999999999E-2</v>
      </c>
      <c r="AO27" s="130">
        <v>0.14648715461</v>
      </c>
      <c r="AP27" s="130">
        <v>-4.6884765539999998E-2</v>
      </c>
      <c r="AQ27" s="131">
        <v>7</v>
      </c>
      <c r="AR27" s="131">
        <v>5</v>
      </c>
      <c r="AS27" s="131">
        <v>7</v>
      </c>
      <c r="AT27" s="144">
        <v>5</v>
      </c>
      <c r="AU27" s="113">
        <f t="shared" si="6"/>
        <v>58</v>
      </c>
      <c r="AV27" s="96">
        <f t="shared" si="7"/>
        <v>17</v>
      </c>
      <c r="AW27" s="96">
        <f t="shared" si="8"/>
        <v>18</v>
      </c>
      <c r="AX27" s="96">
        <f t="shared" si="9"/>
        <v>17</v>
      </c>
      <c r="AY27" s="118">
        <f t="shared" si="10"/>
        <v>58</v>
      </c>
      <c r="AZ27" s="147">
        <v>0.10316503985</v>
      </c>
      <c r="BA27" s="132">
        <v>0.13942981226000001</v>
      </c>
      <c r="BB27" s="132">
        <v>-0.25112080658000002</v>
      </c>
      <c r="BC27" s="132">
        <v>0.22697272908999999</v>
      </c>
      <c r="BD27" s="133">
        <v>1.0672203547000001E-2</v>
      </c>
      <c r="BE27" s="133">
        <v>-9.6700029288999997E-2</v>
      </c>
      <c r="BF27" s="134">
        <v>45391</v>
      </c>
      <c r="BG27" s="134">
        <v>45460</v>
      </c>
      <c r="BH27" s="131">
        <v>86</v>
      </c>
      <c r="BI27" s="135">
        <v>45513</v>
      </c>
      <c r="BK27" s="153">
        <v>45560</v>
      </c>
      <c r="BL27" s="154">
        <v>5.0547399999999998</v>
      </c>
      <c r="BM27" s="154">
        <v>5.2461460999999998</v>
      </c>
      <c r="BN27" s="133">
        <f t="shared" si="0"/>
        <v>0.96351491240398357</v>
      </c>
      <c r="BO27" s="134">
        <v>45527</v>
      </c>
      <c r="BP27" s="155">
        <v>165951.10634999999</v>
      </c>
      <c r="BQ27" s="156">
        <v>200340.13179000001</v>
      </c>
    </row>
    <row r="28" spans="2:69" ht="15.6" x14ac:dyDescent="0.3">
      <c r="C28" s="16"/>
      <c r="D28" s="10"/>
      <c r="E28" s="161" t="s">
        <v>134</v>
      </c>
      <c r="F28" s="162" t="s">
        <v>143</v>
      </c>
      <c r="G28" s="162" t="s">
        <v>18</v>
      </c>
      <c r="H28" s="163">
        <v>3168062000103</v>
      </c>
      <c r="I28" s="164" t="s">
        <v>33</v>
      </c>
      <c r="J28" s="164" t="s">
        <v>29</v>
      </c>
      <c r="K28" s="164" t="s">
        <v>15</v>
      </c>
      <c r="L28" s="164" t="s">
        <v>168</v>
      </c>
      <c r="M28" s="164" t="s">
        <v>185</v>
      </c>
      <c r="N28" s="165">
        <v>50000</v>
      </c>
      <c r="O28" s="165">
        <v>10000</v>
      </c>
      <c r="P28" s="166">
        <v>5000</v>
      </c>
      <c r="R28" s="167">
        <v>9.7459635708000009E-3</v>
      </c>
      <c r="S28" s="168">
        <v>-2.4115750421000001E-3</v>
      </c>
      <c r="T28" s="169">
        <f t="shared" si="1"/>
        <v>12</v>
      </c>
      <c r="U28" s="170">
        <f t="shared" si="2"/>
        <v>3</v>
      </c>
      <c r="V28" s="170">
        <f t="shared" si="3"/>
        <v>25</v>
      </c>
      <c r="W28" s="170">
        <f t="shared" si="4"/>
        <v>23</v>
      </c>
      <c r="X28" s="171">
        <f t="shared" si="5"/>
        <v>5</v>
      </c>
      <c r="Y28" s="172">
        <v>8.9832665019999994E-2</v>
      </c>
      <c r="Z28" s="173">
        <v>1.2214954993</v>
      </c>
      <c r="AA28" s="174">
        <v>0.20904879112999999</v>
      </c>
      <c r="AB28" s="173">
        <v>6.9859847958000003</v>
      </c>
      <c r="AC28" s="174">
        <v>0.14415912016999999</v>
      </c>
      <c r="AD28" s="173">
        <v>-3.880267581</v>
      </c>
      <c r="AE28" s="174">
        <v>0.10743097409000001</v>
      </c>
      <c r="AF28" s="175">
        <v>-5.9170766486000002</v>
      </c>
      <c r="AG28" s="174">
        <v>3.4212916353E-2</v>
      </c>
      <c r="AH28" s="173">
        <v>4.9337381606999999</v>
      </c>
      <c r="AI28" s="174">
        <v>4.2375830800000003</v>
      </c>
      <c r="AJ28" s="174">
        <v>0.12825249405</v>
      </c>
      <c r="AK28" s="176">
        <v>7.7106645690999995E-2</v>
      </c>
      <c r="AM28" s="177">
        <v>2.2029946788999999E-2</v>
      </c>
      <c r="AN28" s="178">
        <v>-1.7181111871E-2</v>
      </c>
      <c r="AO28" s="178">
        <v>8.3593539618999999E-2</v>
      </c>
      <c r="AP28" s="178">
        <v>-3.8691830375E-2</v>
      </c>
      <c r="AQ28" s="179">
        <v>7</v>
      </c>
      <c r="AR28" s="179">
        <v>5</v>
      </c>
      <c r="AS28" s="179">
        <v>6</v>
      </c>
      <c r="AT28" s="180">
        <v>6</v>
      </c>
      <c r="AU28" s="169">
        <f t="shared" si="6"/>
        <v>35</v>
      </c>
      <c r="AV28" s="170">
        <f t="shared" si="7"/>
        <v>4</v>
      </c>
      <c r="AW28" s="170">
        <f t="shared" si="8"/>
        <v>1</v>
      </c>
      <c r="AX28" s="170">
        <f t="shared" si="9"/>
        <v>4</v>
      </c>
      <c r="AY28" s="171">
        <f t="shared" si="10"/>
        <v>35</v>
      </c>
      <c r="AZ28" s="181">
        <v>0.14471714796999999</v>
      </c>
      <c r="BA28" s="182">
        <v>0.68597981784999995</v>
      </c>
      <c r="BB28" s="182">
        <v>1.0506887618</v>
      </c>
      <c r="BC28" s="182">
        <v>1.1565282396000001</v>
      </c>
      <c r="BD28" s="183">
        <v>1.4979751859000001E-2</v>
      </c>
      <c r="BE28" s="183">
        <v>-8.2630460850000004E-2</v>
      </c>
      <c r="BF28" s="184">
        <v>45371</v>
      </c>
      <c r="BG28" s="184">
        <v>45461</v>
      </c>
      <c r="BH28" s="179">
        <v>99</v>
      </c>
      <c r="BI28" s="185">
        <v>45513</v>
      </c>
      <c r="BK28" s="186">
        <v>45560</v>
      </c>
      <c r="BL28" s="187">
        <v>78.897501950000006</v>
      </c>
      <c r="BM28" s="187">
        <v>81.807784330000004</v>
      </c>
      <c r="BN28" s="183">
        <f t="shared" si="0"/>
        <v>0.96442536118249622</v>
      </c>
      <c r="BO28" s="184">
        <v>45540</v>
      </c>
      <c r="BP28" s="188">
        <v>264449.68543000001</v>
      </c>
      <c r="BQ28" s="189">
        <v>280638.08572999999</v>
      </c>
    </row>
    <row r="29" spans="2:69" ht="15.6" x14ac:dyDescent="0.3">
      <c r="C29" s="16"/>
      <c r="D29" s="10"/>
      <c r="E29" s="74">
        <v>265519</v>
      </c>
      <c r="F29" s="75" t="s">
        <v>92</v>
      </c>
      <c r="G29" s="75" t="s">
        <v>53</v>
      </c>
      <c r="H29" s="76">
        <v>12823624000198</v>
      </c>
      <c r="I29" s="77" t="s">
        <v>33</v>
      </c>
      <c r="J29" s="77" t="s">
        <v>28</v>
      </c>
      <c r="K29" s="77" t="s">
        <v>15</v>
      </c>
      <c r="L29" s="77" t="s">
        <v>76</v>
      </c>
      <c r="M29" s="77" t="s">
        <v>81</v>
      </c>
      <c r="N29" s="78">
        <v>100000</v>
      </c>
      <c r="O29" s="78">
        <v>10000</v>
      </c>
      <c r="P29" s="79">
        <v>100000</v>
      </c>
      <c r="R29" s="94">
        <v>7.3070064790999997E-3</v>
      </c>
      <c r="S29" s="112">
        <v>-4.8505321338E-3</v>
      </c>
      <c r="T29" s="113">
        <f t="shared" si="1"/>
        <v>40</v>
      </c>
      <c r="U29" s="96">
        <f t="shared" si="2"/>
        <v>23</v>
      </c>
      <c r="V29" s="96">
        <f t="shared" si="3"/>
        <v>10</v>
      </c>
      <c r="W29" s="96">
        <f t="shared" si="4"/>
        <v>8</v>
      </c>
      <c r="X29" s="118">
        <f t="shared" si="5"/>
        <v>17</v>
      </c>
      <c r="Y29" s="119">
        <v>5.8078788042999999E-2</v>
      </c>
      <c r="Z29" s="98">
        <v>-1.9538921983999999</v>
      </c>
      <c r="AA29" s="97">
        <v>0.10584855474</v>
      </c>
      <c r="AB29" s="98">
        <v>-3.3340388423</v>
      </c>
      <c r="AC29" s="97">
        <v>0.24187080825999999</v>
      </c>
      <c r="AD29" s="95">
        <v>5.8909012273999997</v>
      </c>
      <c r="AE29" s="99">
        <v>0.26490959217999999</v>
      </c>
      <c r="AF29" s="100">
        <v>9.8307851597999996</v>
      </c>
      <c r="AG29" s="99">
        <v>-3.6984428853000001E-3</v>
      </c>
      <c r="AH29" s="95">
        <v>1.1426022369</v>
      </c>
      <c r="AI29" s="99">
        <v>10.573375532</v>
      </c>
      <c r="AJ29" s="99">
        <v>0.16060777884999999</v>
      </c>
      <c r="AK29" s="101">
        <v>0.11175044508</v>
      </c>
      <c r="AM29" s="129">
        <v>2.7973557888E-2</v>
      </c>
      <c r="AN29" s="130">
        <v>-2.7944932757999998E-2</v>
      </c>
      <c r="AO29" s="130">
        <v>9.5762745078999997E-2</v>
      </c>
      <c r="AP29" s="130">
        <v>-5.5875337414999997E-2</v>
      </c>
      <c r="AQ29" s="131">
        <v>6</v>
      </c>
      <c r="AR29" s="131">
        <v>6</v>
      </c>
      <c r="AS29" s="131">
        <v>5</v>
      </c>
      <c r="AT29" s="144">
        <v>7</v>
      </c>
      <c r="AU29" s="113">
        <f t="shared" si="6"/>
        <v>59</v>
      </c>
      <c r="AV29" s="96">
        <f t="shared" si="7"/>
        <v>25</v>
      </c>
      <c r="AW29" s="96">
        <f t="shared" si="8"/>
        <v>27</v>
      </c>
      <c r="AX29" s="96">
        <f t="shared" si="9"/>
        <v>25</v>
      </c>
      <c r="AY29" s="118">
        <f t="shared" si="10"/>
        <v>59</v>
      </c>
      <c r="AZ29" s="147">
        <v>9.9904734548000002E-2</v>
      </c>
      <c r="BA29" s="132">
        <v>6.3579559420999998E-4</v>
      </c>
      <c r="BB29" s="132">
        <v>-0.50623829177000002</v>
      </c>
      <c r="BC29" s="132">
        <v>1.0364594541E-3</v>
      </c>
      <c r="BD29" s="133">
        <v>1.0332992266000001E-2</v>
      </c>
      <c r="BE29" s="133">
        <v>-0.1055215825</v>
      </c>
      <c r="BF29" s="134">
        <v>45391</v>
      </c>
      <c r="BG29" s="134">
        <v>45463</v>
      </c>
      <c r="BH29" s="131">
        <v>86</v>
      </c>
      <c r="BI29" s="135">
        <v>45513</v>
      </c>
      <c r="BK29" s="153">
        <v>45560</v>
      </c>
      <c r="BL29" s="154">
        <v>5.2375830800000003</v>
      </c>
      <c r="BM29" s="154">
        <v>5.39059007</v>
      </c>
      <c r="BN29" s="133">
        <f t="shared" si="0"/>
        <v>0.97161591068637876</v>
      </c>
      <c r="BO29" s="134">
        <v>45523</v>
      </c>
      <c r="BP29" s="155">
        <v>422296.49329000001</v>
      </c>
      <c r="BQ29" s="156">
        <v>397853.67402999999</v>
      </c>
    </row>
    <row r="30" spans="2:69" ht="15.6" x14ac:dyDescent="0.3">
      <c r="C30" s="16"/>
      <c r="D30" s="10"/>
      <c r="E30" s="161">
        <v>206891</v>
      </c>
      <c r="F30" s="162" t="s">
        <v>93</v>
      </c>
      <c r="G30" s="162" t="s">
        <v>59</v>
      </c>
      <c r="H30" s="163">
        <v>9285146000103</v>
      </c>
      <c r="I30" s="164" t="s">
        <v>33</v>
      </c>
      <c r="J30" s="164" t="s">
        <v>28</v>
      </c>
      <c r="K30" s="164" t="s">
        <v>15</v>
      </c>
      <c r="L30" s="164" t="s">
        <v>25</v>
      </c>
      <c r="M30" s="164" t="s">
        <v>38</v>
      </c>
      <c r="N30" s="165">
        <v>25000</v>
      </c>
      <c r="O30" s="165">
        <v>1000</v>
      </c>
      <c r="P30" s="166">
        <v>1000</v>
      </c>
      <c r="R30" s="167">
        <v>3.3318411896999999E-3</v>
      </c>
      <c r="S30" s="168">
        <v>-8.8256974231999998E-3</v>
      </c>
      <c r="T30" s="169">
        <f t="shared" si="1"/>
        <v>53</v>
      </c>
      <c r="U30" s="170">
        <f t="shared" si="2"/>
        <v>35</v>
      </c>
      <c r="V30" s="170">
        <f t="shared" si="3"/>
        <v>3</v>
      </c>
      <c r="W30" s="170">
        <f t="shared" si="4"/>
        <v>7</v>
      </c>
      <c r="X30" s="171">
        <f t="shared" si="5"/>
        <v>23</v>
      </c>
      <c r="Y30" s="172">
        <v>4.8091592022000001E-2</v>
      </c>
      <c r="Z30" s="173">
        <v>-2.9526118005000002</v>
      </c>
      <c r="AA30" s="174">
        <v>8.5635021308999998E-2</v>
      </c>
      <c r="AB30" s="173">
        <v>-5.3553921860000004</v>
      </c>
      <c r="AC30" s="174">
        <v>0.33512777372000002</v>
      </c>
      <c r="AD30" s="173">
        <v>15.216597773</v>
      </c>
      <c r="AE30" s="174">
        <v>0.29068697185999998</v>
      </c>
      <c r="AF30" s="175">
        <v>12.408523127</v>
      </c>
      <c r="AG30" s="174">
        <v>-1.9501007797000001E-2</v>
      </c>
      <c r="AH30" s="173">
        <v>-0.43765425425999999</v>
      </c>
      <c r="AI30" s="174">
        <v>1.6401051</v>
      </c>
      <c r="AJ30" s="174">
        <v>8.1841207479000005E-2</v>
      </c>
      <c r="AK30" s="176">
        <v>1.5386058992000001E-2</v>
      </c>
      <c r="AM30" s="177">
        <v>4.0934284166999998E-2</v>
      </c>
      <c r="AN30" s="178">
        <v>-2.6577747892E-2</v>
      </c>
      <c r="AO30" s="178">
        <v>0.13751089723000001</v>
      </c>
      <c r="AP30" s="178">
        <v>-7.0136014698000002E-2</v>
      </c>
      <c r="AQ30" s="179">
        <v>5</v>
      </c>
      <c r="AR30" s="179">
        <v>7</v>
      </c>
      <c r="AS30" s="179">
        <v>6</v>
      </c>
      <c r="AT30" s="180">
        <v>6</v>
      </c>
      <c r="AU30" s="169">
        <f t="shared" si="6"/>
        <v>53</v>
      </c>
      <c r="AV30" s="170">
        <f t="shared" si="7"/>
        <v>41</v>
      </c>
      <c r="AW30" s="170">
        <f t="shared" si="8"/>
        <v>31</v>
      </c>
      <c r="AX30" s="170">
        <f t="shared" si="9"/>
        <v>41</v>
      </c>
      <c r="AY30" s="171">
        <f t="shared" si="10"/>
        <v>53</v>
      </c>
      <c r="AZ30" s="181">
        <v>0.12057128003000001</v>
      </c>
      <c r="BA30" s="182">
        <v>-0.13263550326000001</v>
      </c>
      <c r="BB30" s="182">
        <v>-0.55037110549000001</v>
      </c>
      <c r="BC30" s="182">
        <v>-0.20539588012000001</v>
      </c>
      <c r="BD30" s="183">
        <v>1.2456318204E-2</v>
      </c>
      <c r="BE30" s="183">
        <v>-0.14743576607</v>
      </c>
      <c r="BF30" s="184">
        <v>45301</v>
      </c>
      <c r="BG30" s="184">
        <v>45461</v>
      </c>
      <c r="BH30" s="179"/>
      <c r="BI30" s="185"/>
      <c r="BK30" s="186">
        <v>45560</v>
      </c>
      <c r="BL30" s="187">
        <v>1157.3375533000001</v>
      </c>
      <c r="BM30" s="187">
        <v>1240.4016515000001</v>
      </c>
      <c r="BN30" s="183">
        <f t="shared" si="0"/>
        <v>0.9330345149899214</v>
      </c>
      <c r="BO30" s="184">
        <v>45524</v>
      </c>
      <c r="BP30" s="188">
        <v>1038323.1138000001</v>
      </c>
      <c r="BQ30" s="189">
        <v>1100726.2622</v>
      </c>
    </row>
    <row r="31" spans="2:69" ht="15.6" x14ac:dyDescent="0.3">
      <c r="C31" s="16"/>
      <c r="D31" s="10"/>
      <c r="E31" s="74">
        <v>303593</v>
      </c>
      <c r="F31" s="75" t="s">
        <v>144</v>
      </c>
      <c r="G31" s="75" t="s">
        <v>161</v>
      </c>
      <c r="H31" s="76">
        <v>11961199000130</v>
      </c>
      <c r="I31" s="77" t="s">
        <v>33</v>
      </c>
      <c r="J31" s="77" t="s">
        <v>31</v>
      </c>
      <c r="K31" s="77" t="s">
        <v>15</v>
      </c>
      <c r="L31" s="77" t="s">
        <v>25</v>
      </c>
      <c r="M31" s="77" t="s">
        <v>38</v>
      </c>
      <c r="N31" s="78">
        <v>50000</v>
      </c>
      <c r="O31" s="78">
        <v>0</v>
      </c>
      <c r="P31" s="79">
        <v>20000</v>
      </c>
      <c r="R31" s="94">
        <v>1.0392453317E-2</v>
      </c>
      <c r="S31" s="112">
        <v>-1.7650852951E-3</v>
      </c>
      <c r="T31" s="113">
        <f t="shared" si="1"/>
        <v>17</v>
      </c>
      <c r="U31" s="96">
        <f t="shared" si="2"/>
        <v>32</v>
      </c>
      <c r="V31" s="96">
        <f t="shared" si="3"/>
        <v>46</v>
      </c>
      <c r="W31" s="96">
        <f t="shared" si="4"/>
        <v>49</v>
      </c>
      <c r="X31" s="118">
        <f t="shared" si="5"/>
        <v>45</v>
      </c>
      <c r="Y31" s="119">
        <v>8.5045702237000004E-2</v>
      </c>
      <c r="Z31" s="98">
        <v>0.74279922100999995</v>
      </c>
      <c r="AA31" s="97">
        <v>8.6675151724000005E-2</v>
      </c>
      <c r="AB31" s="98">
        <v>-5.2513791445000004</v>
      </c>
      <c r="AC31" s="97">
        <v>5.3315301613E-2</v>
      </c>
      <c r="AD31" s="95">
        <v>-12.964649437</v>
      </c>
      <c r="AE31" s="99">
        <v>-0.16644107271</v>
      </c>
      <c r="AF31" s="100">
        <v>-33.304281330000002</v>
      </c>
      <c r="AG31" s="99">
        <v>-4.7902139488999997E-2</v>
      </c>
      <c r="AH31" s="95">
        <v>-3.2777674233999998</v>
      </c>
      <c r="AI31" s="99">
        <v>6.3720334000000003</v>
      </c>
      <c r="AJ31" s="99">
        <v>0.11121065427</v>
      </c>
      <c r="AK31" s="101">
        <v>2.8755305184000001E-2</v>
      </c>
      <c r="AM31" s="129">
        <v>2.5504683314E-2</v>
      </c>
      <c r="AN31" s="130">
        <v>-1.7523876518000001E-2</v>
      </c>
      <c r="AO31" s="130">
        <v>0.11467679558</v>
      </c>
      <c r="AP31" s="130">
        <v>-4.0777795961999999E-2</v>
      </c>
      <c r="AQ31" s="131">
        <v>6</v>
      </c>
      <c r="AR31" s="131">
        <v>6</v>
      </c>
      <c r="AS31" s="131">
        <v>5</v>
      </c>
      <c r="AT31" s="144">
        <v>7</v>
      </c>
      <c r="AU31" s="113">
        <f t="shared" si="6"/>
        <v>11</v>
      </c>
      <c r="AV31" s="96">
        <f t="shared" si="7"/>
        <v>29</v>
      </c>
      <c r="AW31" s="96">
        <f t="shared" si="8"/>
        <v>22</v>
      </c>
      <c r="AX31" s="96">
        <f t="shared" si="9"/>
        <v>29</v>
      </c>
      <c r="AY31" s="118">
        <f t="shared" si="10"/>
        <v>11</v>
      </c>
      <c r="AZ31" s="147">
        <v>0.17399744452999999</v>
      </c>
      <c r="BA31" s="132">
        <v>-4.1614120647999998E-2</v>
      </c>
      <c r="BB31" s="132">
        <v>-0.36673912989000002</v>
      </c>
      <c r="BC31" s="132">
        <v>-6.6632793615000005E-2</v>
      </c>
      <c r="BD31" s="133">
        <v>1.7999421442000001E-2</v>
      </c>
      <c r="BE31" s="133">
        <v>-0.10894434487</v>
      </c>
      <c r="BF31" s="134">
        <v>45288</v>
      </c>
      <c r="BG31" s="134">
        <v>45460</v>
      </c>
      <c r="BH31" s="131">
        <v>161</v>
      </c>
      <c r="BI31" s="135">
        <v>45523</v>
      </c>
      <c r="BK31" s="153">
        <v>45560</v>
      </c>
      <c r="BL31" s="154">
        <v>2.6401051</v>
      </c>
      <c r="BM31" s="154">
        <v>2.7764647</v>
      </c>
      <c r="BN31" s="133">
        <f t="shared" si="0"/>
        <v>0.95088732804706644</v>
      </c>
      <c r="BO31" s="134">
        <v>45301</v>
      </c>
      <c r="BP31" s="155">
        <v>63278.578979999998</v>
      </c>
      <c r="BQ31" s="156">
        <v>88517.208587999994</v>
      </c>
    </row>
    <row r="32" spans="2:69" ht="15.6" x14ac:dyDescent="0.3">
      <c r="C32" s="16"/>
      <c r="D32" s="10"/>
      <c r="E32" s="161">
        <v>150207</v>
      </c>
      <c r="F32" s="162" t="s">
        <v>94</v>
      </c>
      <c r="G32" s="162" t="s">
        <v>60</v>
      </c>
      <c r="H32" s="163">
        <v>7488106000125</v>
      </c>
      <c r="I32" s="164" t="s">
        <v>33</v>
      </c>
      <c r="J32" s="164" t="s">
        <v>29</v>
      </c>
      <c r="K32" s="164" t="s">
        <v>15</v>
      </c>
      <c r="L32" s="164" t="s">
        <v>15</v>
      </c>
      <c r="M32" s="164" t="s">
        <v>27</v>
      </c>
      <c r="N32" s="165">
        <v>1000</v>
      </c>
      <c r="O32" s="165">
        <v>100</v>
      </c>
      <c r="P32" s="166">
        <v>100</v>
      </c>
      <c r="R32" s="167">
        <v>9.8077860074999995E-3</v>
      </c>
      <c r="S32" s="168">
        <v>-2.3497526054000002E-3</v>
      </c>
      <c r="T32" s="169">
        <f t="shared" si="1"/>
        <v>23</v>
      </c>
      <c r="U32" s="170">
        <f t="shared" si="2"/>
        <v>14</v>
      </c>
      <c r="V32" s="170">
        <f t="shared" si="3"/>
        <v>21</v>
      </c>
      <c r="W32" s="170">
        <f t="shared" si="4"/>
        <v>12</v>
      </c>
      <c r="X32" s="171">
        <f t="shared" si="5"/>
        <v>20</v>
      </c>
      <c r="Y32" s="172">
        <v>7.7292602934999996E-2</v>
      </c>
      <c r="Z32" s="173">
        <v>-3.2510709206999999E-2</v>
      </c>
      <c r="AA32" s="174">
        <v>0.12601004988</v>
      </c>
      <c r="AB32" s="173">
        <v>-1.3178893285</v>
      </c>
      <c r="AC32" s="174">
        <v>0.16675634390999999</v>
      </c>
      <c r="AD32" s="173">
        <v>-1.6205452077</v>
      </c>
      <c r="AE32" s="174">
        <v>0.21938825823999999</v>
      </c>
      <c r="AF32" s="175">
        <v>5.2786517659000003</v>
      </c>
      <c r="AG32" s="174">
        <v>-1.401343771E-2</v>
      </c>
      <c r="AH32" s="173">
        <v>0.11110275436</v>
      </c>
      <c r="AI32" s="174">
        <v>24.414344915000001</v>
      </c>
      <c r="AJ32" s="174">
        <v>0.13049625265000001</v>
      </c>
      <c r="AK32" s="176">
        <v>3.2604043845E-2</v>
      </c>
      <c r="AM32" s="177">
        <v>2.6727341631999999E-2</v>
      </c>
      <c r="AN32" s="178">
        <v>-1.935903814E-2</v>
      </c>
      <c r="AO32" s="178">
        <v>0.11080392338</v>
      </c>
      <c r="AP32" s="178">
        <v>-4.2545801025000003E-2</v>
      </c>
      <c r="AQ32" s="179">
        <v>6</v>
      </c>
      <c r="AR32" s="179">
        <v>6</v>
      </c>
      <c r="AS32" s="179">
        <v>3</v>
      </c>
      <c r="AT32" s="180">
        <v>9</v>
      </c>
      <c r="AU32" s="169">
        <f t="shared" si="6"/>
        <v>52</v>
      </c>
      <c r="AV32" s="170">
        <f t="shared" si="7"/>
        <v>14</v>
      </c>
      <c r="AW32" s="170">
        <f t="shared" si="8"/>
        <v>33</v>
      </c>
      <c r="AX32" s="170">
        <f t="shared" si="9"/>
        <v>14</v>
      </c>
      <c r="AY32" s="171">
        <f t="shared" si="10"/>
        <v>52</v>
      </c>
      <c r="AZ32" s="181">
        <v>0.12150953882</v>
      </c>
      <c r="BA32" s="182">
        <v>0.17052947063000001</v>
      </c>
      <c r="BB32" s="182">
        <v>-0.55170655493999998</v>
      </c>
      <c r="BC32" s="182">
        <v>0.27704508332</v>
      </c>
      <c r="BD32" s="183">
        <v>1.2570125624000001E-2</v>
      </c>
      <c r="BE32" s="183">
        <v>-0.13589596685999999</v>
      </c>
      <c r="BF32" s="184">
        <v>45288</v>
      </c>
      <c r="BG32" s="184">
        <v>45460</v>
      </c>
      <c r="BH32" s="179"/>
      <c r="BI32" s="185"/>
      <c r="BK32" s="186">
        <v>45560</v>
      </c>
      <c r="BL32" s="187">
        <v>7.3720334000000003</v>
      </c>
      <c r="BM32" s="187">
        <v>7.5934283999999996</v>
      </c>
      <c r="BN32" s="183">
        <f t="shared" si="0"/>
        <v>0.97084386810047496</v>
      </c>
      <c r="BO32" s="184">
        <v>45540</v>
      </c>
      <c r="BP32" s="188">
        <v>380628.49706999998</v>
      </c>
      <c r="BQ32" s="189">
        <v>492559.15791000001</v>
      </c>
    </row>
    <row r="33" spans="3:69" ht="15.6" x14ac:dyDescent="0.3">
      <c r="C33" s="16"/>
      <c r="D33" s="10"/>
      <c r="E33" s="74" t="s">
        <v>135</v>
      </c>
      <c r="F33" s="75" t="s">
        <v>145</v>
      </c>
      <c r="G33" s="75" t="s">
        <v>42</v>
      </c>
      <c r="H33" s="76">
        <v>2436763000105</v>
      </c>
      <c r="I33" s="77" t="s">
        <v>33</v>
      </c>
      <c r="J33" s="77" t="s">
        <v>31</v>
      </c>
      <c r="K33" s="77" t="s">
        <v>16</v>
      </c>
      <c r="L33" s="77" t="s">
        <v>78</v>
      </c>
      <c r="M33" s="77" t="s">
        <v>150</v>
      </c>
      <c r="N33" s="78">
        <v>1</v>
      </c>
      <c r="O33" s="78">
        <v>1</v>
      </c>
      <c r="P33" s="79">
        <v>1</v>
      </c>
      <c r="R33" s="94">
        <v>8.8026623906999994E-3</v>
      </c>
      <c r="S33" s="112">
        <v>-3.3548762221E-3</v>
      </c>
      <c r="T33" s="113">
        <f t="shared" si="1"/>
        <v>22</v>
      </c>
      <c r="U33" s="96">
        <f t="shared" si="2"/>
        <v>40</v>
      </c>
      <c r="V33" s="96">
        <f t="shared" si="3"/>
        <v>50</v>
      </c>
      <c r="W33" s="96">
        <f t="shared" si="4"/>
        <v>40</v>
      </c>
      <c r="X33" s="118">
        <f t="shared" si="5"/>
        <v>42</v>
      </c>
      <c r="Y33" s="119">
        <v>7.7409243759000004E-2</v>
      </c>
      <c r="Z33" s="98">
        <v>-2.0846626829999999E-2</v>
      </c>
      <c r="AA33" s="97">
        <v>7.6195968358999999E-2</v>
      </c>
      <c r="AB33" s="98">
        <v>-6.299297481</v>
      </c>
      <c r="AC33" s="97">
        <v>3.1907841058000002E-3</v>
      </c>
      <c r="AD33" s="95">
        <v>-17.977101187999999</v>
      </c>
      <c r="AE33" s="99">
        <v>-5.5090460608999997E-2</v>
      </c>
      <c r="AF33" s="100">
        <v>-22.169220118999998</v>
      </c>
      <c r="AG33" s="99">
        <v>-4.3459112451000002E-2</v>
      </c>
      <c r="AH33" s="95">
        <v>-2.8334647196999998</v>
      </c>
      <c r="AI33" s="99">
        <v>0.70581629999999995</v>
      </c>
      <c r="AJ33" s="99">
        <v>5.6657017359999999E-2</v>
      </c>
      <c r="AK33" s="101">
        <v>-5.0116595489999999E-2</v>
      </c>
      <c r="AM33" s="129">
        <v>3.5743060116000001E-2</v>
      </c>
      <c r="AN33" s="130">
        <v>-2.7087544698999998E-2</v>
      </c>
      <c r="AO33" s="130">
        <v>0.11613702682</v>
      </c>
      <c r="AP33" s="130">
        <v>-7.2917008554999996E-2</v>
      </c>
      <c r="AQ33" s="131">
        <v>6</v>
      </c>
      <c r="AR33" s="131">
        <v>6</v>
      </c>
      <c r="AS33" s="131">
        <v>3</v>
      </c>
      <c r="AT33" s="144">
        <v>9</v>
      </c>
      <c r="AU33" s="113">
        <f t="shared" si="6"/>
        <v>49</v>
      </c>
      <c r="AV33" s="96">
        <f t="shared" si="7"/>
        <v>46</v>
      </c>
      <c r="AW33" s="96">
        <f t="shared" si="8"/>
        <v>59</v>
      </c>
      <c r="AX33" s="96">
        <f t="shared" si="9"/>
        <v>46</v>
      </c>
      <c r="AY33" s="118">
        <f t="shared" si="10"/>
        <v>49</v>
      </c>
      <c r="AZ33" s="147">
        <v>0.12595575775000001</v>
      </c>
      <c r="BA33" s="132">
        <v>-0.18957591870000001</v>
      </c>
      <c r="BB33" s="132">
        <v>-2.1263602771999999</v>
      </c>
      <c r="BC33" s="132">
        <v>-0.29832239709000002</v>
      </c>
      <c r="BD33" s="133">
        <v>1.3023126138E-2</v>
      </c>
      <c r="BE33" s="133">
        <v>-0.17932105465000001</v>
      </c>
      <c r="BF33" s="134">
        <v>45288</v>
      </c>
      <c r="BG33" s="134">
        <v>45460</v>
      </c>
      <c r="BH33" s="131"/>
      <c r="BI33" s="135"/>
      <c r="BK33" s="153">
        <v>45560</v>
      </c>
      <c r="BL33" s="154">
        <v>25414.344915000001</v>
      </c>
      <c r="BM33" s="154">
        <v>26571.575933</v>
      </c>
      <c r="BN33" s="133">
        <f t="shared" si="0"/>
        <v>0.95644853655206807</v>
      </c>
      <c r="BO33" s="134">
        <v>45288</v>
      </c>
      <c r="BP33" s="155">
        <v>59902.976479999998</v>
      </c>
      <c r="BQ33" s="156">
        <v>66583.451742999998</v>
      </c>
    </row>
    <row r="34" spans="3:69" ht="15.6" x14ac:dyDescent="0.3">
      <c r="D34" s="10"/>
      <c r="E34" s="190">
        <v>385549</v>
      </c>
      <c r="F34" s="162" t="s">
        <v>146</v>
      </c>
      <c r="G34" s="162" t="s">
        <v>158</v>
      </c>
      <c r="H34" s="163">
        <v>20335511000171</v>
      </c>
      <c r="I34" s="164" t="s">
        <v>33</v>
      </c>
      <c r="J34" s="164" t="s">
        <v>28</v>
      </c>
      <c r="K34" s="164" t="s">
        <v>15</v>
      </c>
      <c r="L34" s="164" t="s">
        <v>77</v>
      </c>
      <c r="M34" s="164" t="s">
        <v>25</v>
      </c>
      <c r="N34" s="165">
        <v>100000</v>
      </c>
      <c r="O34" s="165">
        <v>20000</v>
      </c>
      <c r="P34" s="166">
        <v>100000</v>
      </c>
      <c r="R34" s="167">
        <v>7.4427405307000002E-3</v>
      </c>
      <c r="S34" s="168">
        <v>-4.7147980822000004E-3</v>
      </c>
      <c r="T34" s="169">
        <f t="shared" si="1"/>
        <v>25</v>
      </c>
      <c r="U34" s="170">
        <f t="shared" si="2"/>
        <v>56</v>
      </c>
      <c r="V34" s="170">
        <f t="shared" si="3"/>
        <v>57</v>
      </c>
      <c r="W34" s="170">
        <f t="shared" si="4"/>
        <v>55</v>
      </c>
      <c r="X34" s="171">
        <f t="shared" si="5"/>
        <v>55</v>
      </c>
      <c r="Y34" s="172">
        <v>7.5789727939999996E-2</v>
      </c>
      <c r="Z34" s="173">
        <v>-0.18279820869999999</v>
      </c>
      <c r="AA34" s="174">
        <v>-2.1834997296999998E-3</v>
      </c>
      <c r="AB34" s="173">
        <v>-14.137244289</v>
      </c>
      <c r="AC34" s="174">
        <v>-0.14931918757000001</v>
      </c>
      <c r="AD34" s="173">
        <v>-33.228098355</v>
      </c>
      <c r="AE34" s="174">
        <v>-0.27021272809000002</v>
      </c>
      <c r="AF34" s="175">
        <v>-43.681446866999998</v>
      </c>
      <c r="AG34" s="174">
        <v>-9.0435194713000003E-2</v>
      </c>
      <c r="AH34" s="173">
        <v>-7.5310729459000001</v>
      </c>
      <c r="AI34" s="174">
        <v>4.0492660297</v>
      </c>
      <c r="AJ34" s="174">
        <v>0.10697512768</v>
      </c>
      <c r="AK34" s="176">
        <v>4.2545849427000001E-2</v>
      </c>
      <c r="AM34" s="177">
        <v>4.7619434159000003E-2</v>
      </c>
      <c r="AN34" s="178">
        <v>-3.3262150689999999E-2</v>
      </c>
      <c r="AO34" s="178">
        <v>0.16199476702000001</v>
      </c>
      <c r="AP34" s="178">
        <v>-7.0161014489000001E-2</v>
      </c>
      <c r="AQ34" s="179">
        <v>7</v>
      </c>
      <c r="AR34" s="179">
        <v>5</v>
      </c>
      <c r="AS34" s="179">
        <v>7</v>
      </c>
      <c r="AT34" s="180">
        <v>5</v>
      </c>
      <c r="AU34" s="169">
        <f t="shared" si="6"/>
        <v>14</v>
      </c>
      <c r="AV34" s="170">
        <f t="shared" si="7"/>
        <v>56</v>
      </c>
      <c r="AW34" s="170">
        <f t="shared" si="8"/>
        <v>57</v>
      </c>
      <c r="AX34" s="170">
        <f t="shared" si="9"/>
        <v>56</v>
      </c>
      <c r="AY34" s="171">
        <f t="shared" si="10"/>
        <v>14</v>
      </c>
      <c r="AZ34" s="181">
        <v>0.16109958191000001</v>
      </c>
      <c r="BA34" s="182">
        <v>-0.56083399205999995</v>
      </c>
      <c r="BB34" s="182">
        <v>-1.7383716213</v>
      </c>
      <c r="BC34" s="182">
        <v>-0.86842103726999997</v>
      </c>
      <c r="BD34" s="183">
        <v>1.6658904647000001E-2</v>
      </c>
      <c r="BE34" s="183">
        <v>-8.3026817096999994E-2</v>
      </c>
      <c r="BF34" s="184">
        <v>45198</v>
      </c>
      <c r="BG34" s="184">
        <v>45229</v>
      </c>
      <c r="BH34" s="179">
        <v>28</v>
      </c>
      <c r="BI34" s="185">
        <v>45240</v>
      </c>
      <c r="BK34" s="186">
        <v>45560</v>
      </c>
      <c r="BL34" s="187">
        <v>17.058163</v>
      </c>
      <c r="BM34" s="187">
        <v>18.755589000000001</v>
      </c>
      <c r="BN34" s="183">
        <f t="shared" si="0"/>
        <v>0.90949759029161925</v>
      </c>
      <c r="BO34" s="184">
        <v>45288</v>
      </c>
      <c r="BP34" s="188">
        <v>36947.328200000004</v>
      </c>
      <c r="BQ34" s="189">
        <v>46943.060149999998</v>
      </c>
    </row>
    <row r="35" spans="3:69" ht="15.6" x14ac:dyDescent="0.3">
      <c r="D35" s="10"/>
      <c r="E35" s="74">
        <v>219118</v>
      </c>
      <c r="F35" s="75" t="s">
        <v>147</v>
      </c>
      <c r="G35" s="75" t="s">
        <v>61</v>
      </c>
      <c r="H35" s="76">
        <v>10320151000180</v>
      </c>
      <c r="I35" s="77" t="s">
        <v>33</v>
      </c>
      <c r="J35" s="77" t="s">
        <v>28</v>
      </c>
      <c r="K35" s="77" t="s">
        <v>16</v>
      </c>
      <c r="L35" s="77" t="s">
        <v>79</v>
      </c>
      <c r="M35" s="77" t="s">
        <v>113</v>
      </c>
      <c r="N35" s="78">
        <v>15000</v>
      </c>
      <c r="O35" s="78">
        <v>5000</v>
      </c>
      <c r="P35" s="79">
        <v>15000</v>
      </c>
      <c r="R35" s="94">
        <v>1.1796186163000001E-2</v>
      </c>
      <c r="S35" s="112">
        <v>-3.6135244954000001E-4</v>
      </c>
      <c r="T35" s="113">
        <f t="shared" si="1"/>
        <v>41</v>
      </c>
      <c r="U35" s="96">
        <f t="shared" si="2"/>
        <v>1</v>
      </c>
      <c r="V35" s="96">
        <f t="shared" si="3"/>
        <v>9</v>
      </c>
      <c r="W35" s="96">
        <f t="shared" si="4"/>
        <v>35</v>
      </c>
      <c r="X35" s="118">
        <f t="shared" si="5"/>
        <v>2</v>
      </c>
      <c r="Y35" s="119">
        <v>5.7437109478999999E-2</v>
      </c>
      <c r="Z35" s="98">
        <v>-2.0180600547999998</v>
      </c>
      <c r="AA35" s="97">
        <v>0.23937428544</v>
      </c>
      <c r="AB35" s="98">
        <v>10.018534227</v>
      </c>
      <c r="AC35" s="97">
        <v>0.24580769888000001</v>
      </c>
      <c r="AD35" s="95">
        <v>6.2845902897999997</v>
      </c>
      <c r="AE35" s="99">
        <v>-1.2001133115E-2</v>
      </c>
      <c r="AF35" s="100">
        <v>-17.860287370000002</v>
      </c>
      <c r="AG35" s="99">
        <v>7.5870860011000005E-2</v>
      </c>
      <c r="AH35" s="95">
        <v>9.0995325265999991</v>
      </c>
      <c r="AI35" s="99">
        <v>14.886124519999999</v>
      </c>
      <c r="AJ35" s="99">
        <v>0.19001053298000001</v>
      </c>
      <c r="AK35" s="101">
        <v>0.11221604363</v>
      </c>
      <c r="AM35" s="129">
        <v>3.4813793305E-2</v>
      </c>
      <c r="AN35" s="130">
        <v>-2.7898046214000001E-2</v>
      </c>
      <c r="AO35" s="130">
        <v>0.12361968751999999</v>
      </c>
      <c r="AP35" s="130">
        <v>-6.3480694313999997E-2</v>
      </c>
      <c r="AQ35" s="131">
        <v>5</v>
      </c>
      <c r="AR35" s="131">
        <v>7</v>
      </c>
      <c r="AS35" s="131">
        <v>3</v>
      </c>
      <c r="AT35" s="144">
        <v>9</v>
      </c>
      <c r="AU35" s="113">
        <f t="shared" si="6"/>
        <v>13</v>
      </c>
      <c r="AV35" s="96">
        <f t="shared" si="7"/>
        <v>3</v>
      </c>
      <c r="AW35" s="96">
        <f t="shared" si="8"/>
        <v>3</v>
      </c>
      <c r="AX35" s="96">
        <f t="shared" si="9"/>
        <v>2</v>
      </c>
      <c r="AY35" s="118">
        <f t="shared" si="10"/>
        <v>13</v>
      </c>
      <c r="AZ35" s="147">
        <v>0.16698110498999999</v>
      </c>
      <c r="BA35" s="132">
        <v>0.78282453690999998</v>
      </c>
      <c r="BB35" s="132">
        <v>0.93072018993000005</v>
      </c>
      <c r="BC35" s="132">
        <v>1.3038532645000001</v>
      </c>
      <c r="BD35" s="133">
        <v>1.7284567402999999E-2</v>
      </c>
      <c r="BE35" s="133">
        <v>-0.15807162551000001</v>
      </c>
      <c r="BF35" s="134">
        <v>45288</v>
      </c>
      <c r="BG35" s="134">
        <v>45463</v>
      </c>
      <c r="BH35" s="131"/>
      <c r="BI35" s="135"/>
      <c r="BK35" s="153">
        <v>45560</v>
      </c>
      <c r="BL35" s="154">
        <v>504.92660296999998</v>
      </c>
      <c r="BM35" s="154">
        <v>532.81713130000003</v>
      </c>
      <c r="BN35" s="133">
        <f t="shared" si="0"/>
        <v>0.94765459537317986</v>
      </c>
      <c r="BO35" s="134">
        <v>45525</v>
      </c>
      <c r="BP35" s="155">
        <v>139688.05429999999</v>
      </c>
      <c r="BQ35" s="156">
        <v>146132.67449</v>
      </c>
    </row>
    <row r="36" spans="3:69" ht="15.6" x14ac:dyDescent="0.3">
      <c r="D36" s="10"/>
      <c r="E36" s="161">
        <v>219436</v>
      </c>
      <c r="F36" s="162" t="s">
        <v>95</v>
      </c>
      <c r="G36" s="162" t="s">
        <v>22</v>
      </c>
      <c r="H36" s="163">
        <v>9577036000107</v>
      </c>
      <c r="I36" s="164" t="s">
        <v>33</v>
      </c>
      <c r="J36" s="164" t="s">
        <v>28</v>
      </c>
      <c r="K36" s="164" t="s">
        <v>15</v>
      </c>
      <c r="L36" s="164" t="s">
        <v>26</v>
      </c>
      <c r="M36" s="164" t="s">
        <v>37</v>
      </c>
      <c r="N36" s="165">
        <v>500</v>
      </c>
      <c r="O36" s="165">
        <v>0</v>
      </c>
      <c r="P36" s="166">
        <v>500</v>
      </c>
      <c r="R36" s="167">
        <v>8.4019345868000007E-3</v>
      </c>
      <c r="S36" s="168">
        <v>-3.7556040260999998E-3</v>
      </c>
      <c r="T36" s="169">
        <f t="shared" si="1"/>
        <v>47</v>
      </c>
      <c r="U36" s="170">
        <f t="shared" si="2"/>
        <v>54</v>
      </c>
      <c r="V36" s="170">
        <f t="shared" si="3"/>
        <v>23</v>
      </c>
      <c r="W36" s="170">
        <f t="shared" si="4"/>
        <v>43</v>
      </c>
      <c r="X36" s="171">
        <f t="shared" si="5"/>
        <v>53</v>
      </c>
      <c r="Y36" s="172">
        <v>5.4577131151999997E-2</v>
      </c>
      <c r="Z36" s="173">
        <v>-2.3040578875</v>
      </c>
      <c r="AA36" s="174">
        <v>1.6117488199999998E-2</v>
      </c>
      <c r="AB36" s="173">
        <v>-12.307145496</v>
      </c>
      <c r="AC36" s="174">
        <v>0.15478937762</v>
      </c>
      <c r="AD36" s="173">
        <v>-2.8172418362</v>
      </c>
      <c r="AE36" s="174">
        <v>-6.0525396882000003E-2</v>
      </c>
      <c r="AF36" s="175">
        <v>-22.712713746999999</v>
      </c>
      <c r="AG36" s="174">
        <v>-8.3710249422000005E-2</v>
      </c>
      <c r="AH36" s="173">
        <v>-6.8585784167000003</v>
      </c>
      <c r="AI36" s="174">
        <v>2.1066243010000001</v>
      </c>
      <c r="AJ36" s="174">
        <v>0.10038873493</v>
      </c>
      <c r="AK36" s="176">
        <v>2.8005290796999999E-2</v>
      </c>
      <c r="AM36" s="177">
        <v>3.1726103296000001E-2</v>
      </c>
      <c r="AN36" s="178">
        <v>-1.8920520000999998E-2</v>
      </c>
      <c r="AO36" s="178">
        <v>0.11612096617000001</v>
      </c>
      <c r="AP36" s="178">
        <v>-4.7250824422000001E-2</v>
      </c>
      <c r="AQ36" s="179">
        <v>7</v>
      </c>
      <c r="AR36" s="179">
        <v>5</v>
      </c>
      <c r="AS36" s="179">
        <v>6</v>
      </c>
      <c r="AT36" s="180">
        <v>6</v>
      </c>
      <c r="AU36" s="169">
        <f t="shared" si="6"/>
        <v>8</v>
      </c>
      <c r="AV36" s="170">
        <f t="shared" si="7"/>
        <v>52</v>
      </c>
      <c r="AW36" s="170">
        <f t="shared" si="8"/>
        <v>47</v>
      </c>
      <c r="AX36" s="170">
        <f t="shared" si="9"/>
        <v>53</v>
      </c>
      <c r="AY36" s="171">
        <f t="shared" si="10"/>
        <v>8</v>
      </c>
      <c r="AZ36" s="181">
        <v>0.17907510219</v>
      </c>
      <c r="BA36" s="182">
        <v>-0.39537582634000001</v>
      </c>
      <c r="BB36" s="182">
        <v>-1.0408535207</v>
      </c>
      <c r="BC36" s="182">
        <v>-0.62994190269000006</v>
      </c>
      <c r="BD36" s="183">
        <v>1.8526469694E-2</v>
      </c>
      <c r="BE36" s="183">
        <v>-0.12505610858999999</v>
      </c>
      <c r="BF36" s="184">
        <v>45287</v>
      </c>
      <c r="BG36" s="184">
        <v>45460</v>
      </c>
      <c r="BH36" s="179">
        <v>164</v>
      </c>
      <c r="BI36" s="185">
        <v>45525</v>
      </c>
      <c r="BK36" s="186">
        <v>45560</v>
      </c>
      <c r="BL36" s="187">
        <v>15.886124519999999</v>
      </c>
      <c r="BM36" s="187">
        <v>17.343968919999998</v>
      </c>
      <c r="BN36" s="183">
        <f t="shared" si="0"/>
        <v>0.91594516764159428</v>
      </c>
      <c r="BO36" s="184">
        <v>45288</v>
      </c>
      <c r="BP36" s="188">
        <v>156593.35135000001</v>
      </c>
      <c r="BQ36" s="189">
        <v>180778.34891999999</v>
      </c>
    </row>
    <row r="37" spans="3:69" ht="15.6" x14ac:dyDescent="0.3">
      <c r="D37" s="10"/>
      <c r="E37" s="74">
        <v>320196</v>
      </c>
      <c r="F37" s="75" t="s">
        <v>96</v>
      </c>
      <c r="G37" s="75" t="s">
        <v>152</v>
      </c>
      <c r="H37" s="76">
        <v>15603945000175</v>
      </c>
      <c r="I37" s="77" t="s">
        <v>33</v>
      </c>
      <c r="J37" s="77" t="s">
        <v>28</v>
      </c>
      <c r="K37" s="77" t="s">
        <v>15</v>
      </c>
      <c r="L37" s="77" t="s">
        <v>26</v>
      </c>
      <c r="M37" s="77" t="s">
        <v>37</v>
      </c>
      <c r="N37" s="78">
        <v>1000</v>
      </c>
      <c r="O37" s="78">
        <v>100</v>
      </c>
      <c r="P37" s="79">
        <v>1000</v>
      </c>
      <c r="R37" s="94">
        <v>4.4036020827E-3</v>
      </c>
      <c r="S37" s="112">
        <v>-7.7539365301999997E-3</v>
      </c>
      <c r="T37" s="113">
        <f t="shared" si="1"/>
        <v>26</v>
      </c>
      <c r="U37" s="96">
        <f t="shared" si="2"/>
        <v>26</v>
      </c>
      <c r="V37" s="96">
        <f t="shared" si="3"/>
        <v>42</v>
      </c>
      <c r="W37" s="96">
        <f t="shared" si="4"/>
        <v>28</v>
      </c>
      <c r="X37" s="118">
        <f t="shared" si="5"/>
        <v>30</v>
      </c>
      <c r="Y37" s="119">
        <v>7.5599007346999994E-2</v>
      </c>
      <c r="Z37" s="98">
        <v>-0.20187026802999999</v>
      </c>
      <c r="AA37" s="97">
        <v>9.9490326478000005E-2</v>
      </c>
      <c r="AB37" s="98">
        <v>-3.9698616691000002</v>
      </c>
      <c r="AC37" s="97">
        <v>7.1800851242999994E-2</v>
      </c>
      <c r="AD37" s="95">
        <v>-11.116094474000001</v>
      </c>
      <c r="AE37" s="99">
        <v>5.4584680908999997E-2</v>
      </c>
      <c r="AF37" s="100">
        <v>-11.201705967000001</v>
      </c>
      <c r="AG37" s="99">
        <v>-3.1181204912999999E-2</v>
      </c>
      <c r="AH37" s="95">
        <v>-1.6056739659000001</v>
      </c>
      <c r="AI37" s="99">
        <v>2.6178876780000002</v>
      </c>
      <c r="AJ37" s="99">
        <v>0.11275570247</v>
      </c>
      <c r="AK37" s="101">
        <v>4.1614854221000003E-2</v>
      </c>
      <c r="AM37" s="129">
        <v>5.6305940775999999E-2</v>
      </c>
      <c r="AN37" s="130">
        <v>-4.3389517692000001E-2</v>
      </c>
      <c r="AO37" s="130">
        <v>0.11307833364</v>
      </c>
      <c r="AP37" s="130">
        <v>-8.2710267485000002E-2</v>
      </c>
      <c r="AQ37" s="131">
        <v>7</v>
      </c>
      <c r="AR37" s="131">
        <v>5</v>
      </c>
      <c r="AS37" s="131">
        <v>5</v>
      </c>
      <c r="AT37" s="144">
        <v>7</v>
      </c>
      <c r="AU37" s="113">
        <f t="shared" si="6"/>
        <v>44</v>
      </c>
      <c r="AV37" s="96">
        <f t="shared" si="7"/>
        <v>27</v>
      </c>
      <c r="AW37" s="96">
        <f t="shared" si="8"/>
        <v>43</v>
      </c>
      <c r="AX37" s="96">
        <f t="shared" si="9"/>
        <v>27</v>
      </c>
      <c r="AY37" s="118">
        <f t="shared" si="10"/>
        <v>44</v>
      </c>
      <c r="AZ37" s="147">
        <v>0.13553914526999999</v>
      </c>
      <c r="BA37" s="132">
        <v>-1.1078867704E-2</v>
      </c>
      <c r="BB37" s="132">
        <v>-0.79182758991000002</v>
      </c>
      <c r="BC37" s="132">
        <v>-1.7882562673999999E-2</v>
      </c>
      <c r="BD37" s="133">
        <v>1.4022503578000001E-2</v>
      </c>
      <c r="BE37" s="133">
        <v>-0.10437326831</v>
      </c>
      <c r="BF37" s="134">
        <v>45289</v>
      </c>
      <c r="BG37" s="134">
        <v>45463</v>
      </c>
      <c r="BH37" s="131">
        <v>154</v>
      </c>
      <c r="BI37" s="135">
        <v>45513</v>
      </c>
      <c r="BK37" s="153">
        <v>45560</v>
      </c>
      <c r="BL37" s="154">
        <v>310.66243009999999</v>
      </c>
      <c r="BM37" s="154">
        <v>321.3257754</v>
      </c>
      <c r="BN37" s="133">
        <f t="shared" si="0"/>
        <v>0.96681453491639191</v>
      </c>
      <c r="BO37" s="134">
        <v>45532</v>
      </c>
      <c r="BP37" s="155">
        <v>406445.21189999999</v>
      </c>
      <c r="BQ37" s="156">
        <v>485241.12037000002</v>
      </c>
    </row>
    <row r="38" spans="3:69" ht="15.6" x14ac:dyDescent="0.3">
      <c r="D38" s="10"/>
      <c r="E38" s="161">
        <v>323950</v>
      </c>
      <c r="F38" s="162" t="s">
        <v>97</v>
      </c>
      <c r="G38" s="162" t="s">
        <v>62</v>
      </c>
      <c r="H38" s="163">
        <v>7317588000150</v>
      </c>
      <c r="I38" s="164" t="s">
        <v>33</v>
      </c>
      <c r="J38" s="164" t="s">
        <v>28</v>
      </c>
      <c r="K38" s="164" t="s">
        <v>15</v>
      </c>
      <c r="L38" s="164" t="s">
        <v>15</v>
      </c>
      <c r="M38" s="164" t="s">
        <v>27</v>
      </c>
      <c r="N38" s="165">
        <v>50000</v>
      </c>
      <c r="O38" s="165">
        <v>10000</v>
      </c>
      <c r="P38" s="166">
        <v>10000</v>
      </c>
      <c r="R38" s="167">
        <v>1.1278738377999999E-2</v>
      </c>
      <c r="S38" s="168">
        <v>-8.788002342E-4</v>
      </c>
      <c r="T38" s="169">
        <f t="shared" si="1"/>
        <v>3</v>
      </c>
      <c r="U38" s="170">
        <f t="shared" si="2"/>
        <v>25</v>
      </c>
      <c r="V38" s="170">
        <f t="shared" si="3"/>
        <v>16</v>
      </c>
      <c r="W38" s="170">
        <f t="shared" si="4"/>
        <v>38</v>
      </c>
      <c r="X38" s="171">
        <f t="shared" si="5"/>
        <v>11</v>
      </c>
      <c r="Y38" s="172">
        <v>0.1151737989</v>
      </c>
      <c r="Z38" s="173">
        <v>3.7556088875000002</v>
      </c>
      <c r="AA38" s="174">
        <v>0.1031359919</v>
      </c>
      <c r="AB38" s="173">
        <v>-3.6052951269000002</v>
      </c>
      <c r="AC38" s="174">
        <v>0.19394974936000001</v>
      </c>
      <c r="AD38" s="173">
        <v>1.0987953381</v>
      </c>
      <c r="AE38" s="174">
        <v>-3.3877277685999997E-2</v>
      </c>
      <c r="AF38" s="175">
        <v>-20.047901827</v>
      </c>
      <c r="AG38" s="174">
        <v>2.0066846579E-2</v>
      </c>
      <c r="AH38" s="173">
        <v>3.5191311832999999</v>
      </c>
      <c r="AI38" s="174">
        <v>5.4255840800000001</v>
      </c>
      <c r="AJ38" s="174">
        <v>0.12388266102000001</v>
      </c>
      <c r="AK38" s="176">
        <v>5.9787114087E-2</v>
      </c>
      <c r="AM38" s="177">
        <v>2.7025111535999999E-2</v>
      </c>
      <c r="AN38" s="178">
        <v>-1.8595502765999999E-2</v>
      </c>
      <c r="AO38" s="178">
        <v>0.11682421422</v>
      </c>
      <c r="AP38" s="178">
        <v>-3.4861161032000001E-2</v>
      </c>
      <c r="AQ38" s="179">
        <v>6</v>
      </c>
      <c r="AR38" s="179">
        <v>6</v>
      </c>
      <c r="AS38" s="179">
        <v>4</v>
      </c>
      <c r="AT38" s="180">
        <v>8</v>
      </c>
      <c r="AU38" s="169">
        <f t="shared" si="6"/>
        <v>5</v>
      </c>
      <c r="AV38" s="170">
        <f t="shared" si="7"/>
        <v>22</v>
      </c>
      <c r="AW38" s="170">
        <f t="shared" si="8"/>
        <v>15</v>
      </c>
      <c r="AX38" s="170">
        <f t="shared" si="9"/>
        <v>22</v>
      </c>
      <c r="AY38" s="171">
        <f t="shared" si="10"/>
        <v>5</v>
      </c>
      <c r="AZ38" s="181">
        <v>0.19830459617999999</v>
      </c>
      <c r="BA38" s="182">
        <v>6.2284212449000002E-2</v>
      </c>
      <c r="BB38" s="182">
        <v>-0.15061602726000001</v>
      </c>
      <c r="BC38" s="182">
        <v>9.8146167840999998E-2</v>
      </c>
      <c r="BD38" s="183">
        <v>2.0504264535999999E-2</v>
      </c>
      <c r="BE38" s="183">
        <v>-0.12040324941</v>
      </c>
      <c r="BF38" s="184">
        <v>45288</v>
      </c>
      <c r="BG38" s="184">
        <v>45460</v>
      </c>
      <c r="BH38" s="179">
        <v>168</v>
      </c>
      <c r="BI38" s="185">
        <v>45532</v>
      </c>
      <c r="BK38" s="186">
        <v>45560</v>
      </c>
      <c r="BL38" s="187">
        <v>20.56316511</v>
      </c>
      <c r="BM38" s="187">
        <v>21.117078190000001</v>
      </c>
      <c r="BN38" s="183">
        <f t="shared" si="0"/>
        <v>0.97376942610070427</v>
      </c>
      <c r="BO38" s="184">
        <v>45552</v>
      </c>
      <c r="BP38" s="188">
        <v>274365.95276999997</v>
      </c>
      <c r="BQ38" s="189">
        <v>267139.02389999997</v>
      </c>
    </row>
    <row r="39" spans="3:69" ht="15.6" x14ac:dyDescent="0.3">
      <c r="D39" s="10"/>
      <c r="E39" s="74">
        <v>218049</v>
      </c>
      <c r="F39" s="75" t="s">
        <v>98</v>
      </c>
      <c r="G39" s="75" t="s">
        <v>53</v>
      </c>
      <c r="H39" s="76">
        <v>10309539000180</v>
      </c>
      <c r="I39" s="77" t="s">
        <v>33</v>
      </c>
      <c r="J39" s="77" t="s">
        <v>32</v>
      </c>
      <c r="K39" s="77" t="s">
        <v>15</v>
      </c>
      <c r="L39" s="77" t="s">
        <v>25</v>
      </c>
      <c r="M39" s="77" t="s">
        <v>38</v>
      </c>
      <c r="N39" s="78">
        <v>300000</v>
      </c>
      <c r="O39" s="78">
        <v>15000</v>
      </c>
      <c r="P39" s="79">
        <v>150000</v>
      </c>
      <c r="R39" s="94">
        <v>9.8108928505000002E-3</v>
      </c>
      <c r="S39" s="112">
        <v>-2.3466457624E-3</v>
      </c>
      <c r="T39" s="113">
        <f t="shared" si="1"/>
        <v>35</v>
      </c>
      <c r="U39" s="96">
        <f t="shared" si="2"/>
        <v>19</v>
      </c>
      <c r="V39" s="96">
        <f t="shared" si="3"/>
        <v>15</v>
      </c>
      <c r="W39" s="96">
        <f t="shared" si="4"/>
        <v>9</v>
      </c>
      <c r="X39" s="118">
        <f t="shared" si="5"/>
        <v>39</v>
      </c>
      <c r="Y39" s="119">
        <v>6.1554819066999999E-2</v>
      </c>
      <c r="Z39" s="98">
        <v>-1.606289096</v>
      </c>
      <c r="AA39" s="97">
        <v>0.11424217977999999</v>
      </c>
      <c r="AB39" s="98">
        <v>-2.4946763389000002</v>
      </c>
      <c r="AC39" s="97">
        <v>0.1961366819</v>
      </c>
      <c r="AD39" s="95">
        <v>1.3174885919999999</v>
      </c>
      <c r="AE39" s="99">
        <v>0.25751792177999999</v>
      </c>
      <c r="AF39" s="100">
        <v>9.0916181198999997</v>
      </c>
      <c r="AG39" s="99">
        <v>-4.0079164982000003E-2</v>
      </c>
      <c r="AH39" s="95">
        <v>-2.4954699727</v>
      </c>
      <c r="AI39" s="99">
        <v>335.44479249</v>
      </c>
      <c r="AJ39" s="99">
        <v>0.23122249425999999</v>
      </c>
      <c r="AK39" s="101">
        <v>0.11458851117</v>
      </c>
      <c r="AM39" s="129">
        <v>2.1587364828999998E-2</v>
      </c>
      <c r="AN39" s="130">
        <v>-1.8246194521E-2</v>
      </c>
      <c r="AO39" s="130">
        <v>0.10903142146</v>
      </c>
      <c r="AP39" s="130">
        <v>-3.7350654620999998E-2</v>
      </c>
      <c r="AQ39" s="131">
        <v>7</v>
      </c>
      <c r="AR39" s="131">
        <v>5</v>
      </c>
      <c r="AS39" s="131">
        <v>8</v>
      </c>
      <c r="AT39" s="144">
        <v>4</v>
      </c>
      <c r="AU39" s="113">
        <f t="shared" si="6"/>
        <v>48</v>
      </c>
      <c r="AV39" s="96">
        <f t="shared" si="7"/>
        <v>20</v>
      </c>
      <c r="AW39" s="96">
        <f t="shared" si="8"/>
        <v>41</v>
      </c>
      <c r="AX39" s="96">
        <f t="shared" si="9"/>
        <v>19</v>
      </c>
      <c r="AY39" s="118">
        <f t="shared" si="10"/>
        <v>48</v>
      </c>
      <c r="AZ39" s="147">
        <v>0.12799998784</v>
      </c>
      <c r="BA39" s="132">
        <v>8.5006002871999997E-2</v>
      </c>
      <c r="BB39" s="132">
        <v>-0.77570243479000001</v>
      </c>
      <c r="BC39" s="132">
        <v>0.13777315069000001</v>
      </c>
      <c r="BD39" s="133">
        <v>1.3240788305000001E-2</v>
      </c>
      <c r="BE39" s="133">
        <v>-5.5492193648000003E-2</v>
      </c>
      <c r="BF39" s="134">
        <v>45288</v>
      </c>
      <c r="BG39" s="134">
        <v>45313</v>
      </c>
      <c r="BH39" s="131">
        <v>136</v>
      </c>
      <c r="BI39" s="135">
        <v>45488</v>
      </c>
      <c r="BK39" s="153">
        <v>45560</v>
      </c>
      <c r="BL39" s="154">
        <v>6.4255840800000001</v>
      </c>
      <c r="BM39" s="154">
        <v>6.6964456200000004</v>
      </c>
      <c r="BN39" s="133">
        <f t="shared" si="0"/>
        <v>0.95955144633878164</v>
      </c>
      <c r="BO39" s="134">
        <v>45532</v>
      </c>
      <c r="BP39" s="155">
        <v>355578.74721</v>
      </c>
      <c r="BQ39" s="156">
        <v>355881.99236999999</v>
      </c>
    </row>
    <row r="40" spans="3:69" ht="15.6" x14ac:dyDescent="0.3">
      <c r="D40" s="10"/>
      <c r="E40" s="190" t="s">
        <v>137</v>
      </c>
      <c r="F40" s="162" t="s">
        <v>173</v>
      </c>
      <c r="G40" s="162" t="s">
        <v>63</v>
      </c>
      <c r="H40" s="163">
        <v>906044000185</v>
      </c>
      <c r="I40" s="164" t="s">
        <v>33</v>
      </c>
      <c r="J40" s="164" t="s">
        <v>28</v>
      </c>
      <c r="K40" s="164" t="s">
        <v>16</v>
      </c>
      <c r="L40" s="164" t="s">
        <v>25</v>
      </c>
      <c r="M40" s="164" t="s">
        <v>38</v>
      </c>
      <c r="N40" s="165">
        <v>5000</v>
      </c>
      <c r="O40" s="165">
        <v>1000</v>
      </c>
      <c r="P40" s="166">
        <v>1000</v>
      </c>
      <c r="R40" s="167">
        <v>4.5249736304000003E-3</v>
      </c>
      <c r="S40" s="168">
        <v>-7.6325649825000003E-3</v>
      </c>
      <c r="T40" s="169">
        <f t="shared" si="1"/>
        <v>31</v>
      </c>
      <c r="U40" s="170">
        <f t="shared" si="2"/>
        <v>4</v>
      </c>
      <c r="V40" s="170">
        <f t="shared" si="3"/>
        <v>4</v>
      </c>
      <c r="W40" s="170">
        <f t="shared" si="4"/>
        <v>6</v>
      </c>
      <c r="X40" s="171">
        <f t="shared" si="5"/>
        <v>7</v>
      </c>
      <c r="Y40" s="172">
        <v>6.5093208072999995E-2</v>
      </c>
      <c r="Z40" s="173">
        <v>-1.2524501954</v>
      </c>
      <c r="AA40" s="174">
        <v>0.20680917095000001</v>
      </c>
      <c r="AB40" s="173">
        <v>6.7620227781000004</v>
      </c>
      <c r="AC40" s="174">
        <v>0.31366550970000001</v>
      </c>
      <c r="AD40" s="173">
        <v>13.070371372</v>
      </c>
      <c r="AE40" s="174">
        <v>0.37397846331000001</v>
      </c>
      <c r="AF40" s="175">
        <v>20.737672273000001</v>
      </c>
      <c r="AG40" s="174">
        <v>3.3551159901000001E-2</v>
      </c>
      <c r="AH40" s="173">
        <v>4.8675625155000004</v>
      </c>
      <c r="AI40" s="174">
        <v>1.1256497525</v>
      </c>
      <c r="AJ40" s="174">
        <v>6.2489610946000002E-2</v>
      </c>
      <c r="AK40" s="176">
        <v>2.3386634911999999E-3</v>
      </c>
      <c r="AM40" s="177">
        <v>3.6328622804000003E-2</v>
      </c>
      <c r="AN40" s="178">
        <v>-2.6539283313000001E-2</v>
      </c>
      <c r="AO40" s="178">
        <v>0.12910388504</v>
      </c>
      <c r="AP40" s="178">
        <v>-7.2899974209999996E-2</v>
      </c>
      <c r="AQ40" s="179">
        <v>6</v>
      </c>
      <c r="AR40" s="179">
        <v>6</v>
      </c>
      <c r="AS40" s="179">
        <v>7</v>
      </c>
      <c r="AT40" s="180">
        <v>5</v>
      </c>
      <c r="AU40" s="169">
        <f t="shared" si="6"/>
        <v>57</v>
      </c>
      <c r="AV40" s="170">
        <f t="shared" si="7"/>
        <v>1</v>
      </c>
      <c r="AW40" s="170">
        <f t="shared" si="8"/>
        <v>2</v>
      </c>
      <c r="AX40" s="170">
        <f t="shared" si="9"/>
        <v>1</v>
      </c>
      <c r="AY40" s="171">
        <f t="shared" si="10"/>
        <v>57</v>
      </c>
      <c r="AZ40" s="181">
        <v>0.11030344511</v>
      </c>
      <c r="BA40" s="182">
        <v>0.83889748993000002</v>
      </c>
      <c r="BB40" s="182">
        <v>0.96123711500999998</v>
      </c>
      <c r="BC40" s="182">
        <v>1.3827773290000001</v>
      </c>
      <c r="BD40" s="183">
        <v>1.1406177062000001E-2</v>
      </c>
      <c r="BE40" s="183">
        <v>-0.13933694746</v>
      </c>
      <c r="BF40" s="184">
        <v>45349</v>
      </c>
      <c r="BG40" s="184">
        <v>45461</v>
      </c>
      <c r="BH40" s="179">
        <v>122</v>
      </c>
      <c r="BI40" s="185">
        <v>45524</v>
      </c>
      <c r="BK40" s="186">
        <v>45560</v>
      </c>
      <c r="BL40" s="187">
        <v>523.37405750999994</v>
      </c>
      <c r="BM40" s="187">
        <v>538.27874401999998</v>
      </c>
      <c r="BN40" s="183">
        <f t="shared" si="0"/>
        <v>0.9723104679952842</v>
      </c>
      <c r="BO40" s="184">
        <v>45540</v>
      </c>
      <c r="BP40" s="188">
        <v>604402.27135000005</v>
      </c>
      <c r="BQ40" s="189">
        <v>532302.22958000004</v>
      </c>
    </row>
    <row r="41" spans="3:69" ht="15.6" x14ac:dyDescent="0.3">
      <c r="D41" s="10"/>
      <c r="E41" s="74">
        <v>301116</v>
      </c>
      <c r="F41" s="75" t="s">
        <v>99</v>
      </c>
      <c r="G41" s="75" t="s">
        <v>162</v>
      </c>
      <c r="H41" s="76">
        <v>10608762000129</v>
      </c>
      <c r="I41" s="77" t="s">
        <v>33</v>
      </c>
      <c r="J41" s="77" t="s">
        <v>28</v>
      </c>
      <c r="K41" s="77" t="s">
        <v>15</v>
      </c>
      <c r="L41" s="77" t="s">
        <v>15</v>
      </c>
      <c r="M41" s="77" t="s">
        <v>27</v>
      </c>
      <c r="N41" s="78">
        <v>50000</v>
      </c>
      <c r="O41" s="78">
        <v>5000</v>
      </c>
      <c r="P41" s="79">
        <v>25000</v>
      </c>
      <c r="R41" s="94">
        <v>9.4310961848999997E-3</v>
      </c>
      <c r="S41" s="112">
        <v>-2.726442428E-3</v>
      </c>
      <c r="T41" s="113">
        <f t="shared" si="1"/>
        <v>13</v>
      </c>
      <c r="U41" s="96">
        <f t="shared" si="2"/>
        <v>16</v>
      </c>
      <c r="V41" s="96">
        <f t="shared" si="3"/>
        <v>44</v>
      </c>
      <c r="W41" s="96">
        <f t="shared" si="4"/>
        <v>44</v>
      </c>
      <c r="X41" s="118">
        <f t="shared" si="5"/>
        <v>22</v>
      </c>
      <c r="Y41" s="119">
        <v>8.8614732687E-2</v>
      </c>
      <c r="Z41" s="98">
        <v>1.099702266</v>
      </c>
      <c r="AA41" s="97">
        <v>0.12406730454999999</v>
      </c>
      <c r="AB41" s="98">
        <v>-1.5121638612999999</v>
      </c>
      <c r="AC41" s="97">
        <v>5.7139859302000003E-2</v>
      </c>
      <c r="AD41" s="95">
        <v>-12.582193668</v>
      </c>
      <c r="AE41" s="99">
        <v>-7.4640613544000006E-2</v>
      </c>
      <c r="AF41" s="100">
        <v>-24.124235413000001</v>
      </c>
      <c r="AG41" s="99">
        <v>-1.9151151543000001E-2</v>
      </c>
      <c r="AH41" s="95">
        <v>-0.40266862888999999</v>
      </c>
      <c r="AI41" s="99">
        <v>1.8630142999999999</v>
      </c>
      <c r="AJ41" s="99">
        <v>8.1505738994999993E-2</v>
      </c>
      <c r="AK41" s="101">
        <v>3.1292624672000002E-2</v>
      </c>
      <c r="AM41" s="129">
        <v>3.1130983607E-2</v>
      </c>
      <c r="AN41" s="130">
        <v>-3.3184296709999998E-2</v>
      </c>
      <c r="AO41" s="130">
        <v>0.10038470175</v>
      </c>
      <c r="AP41" s="130">
        <v>-3.3974343976E-2</v>
      </c>
      <c r="AQ41" s="131">
        <v>7</v>
      </c>
      <c r="AR41" s="131">
        <v>5</v>
      </c>
      <c r="AS41" s="131">
        <v>8</v>
      </c>
      <c r="AT41" s="144">
        <v>4</v>
      </c>
      <c r="AU41" s="113">
        <f t="shared" si="6"/>
        <v>22</v>
      </c>
      <c r="AV41" s="96">
        <f t="shared" si="7"/>
        <v>16</v>
      </c>
      <c r="AW41" s="96">
        <f t="shared" si="8"/>
        <v>14</v>
      </c>
      <c r="AX41" s="96">
        <f t="shared" si="9"/>
        <v>16</v>
      </c>
      <c r="AY41" s="118">
        <f t="shared" si="10"/>
        <v>22</v>
      </c>
      <c r="AZ41" s="147">
        <v>0.15555649742</v>
      </c>
      <c r="BA41" s="132">
        <v>0.15284584817999999</v>
      </c>
      <c r="BB41" s="132">
        <v>-0.1192963751</v>
      </c>
      <c r="BC41" s="132">
        <v>0.24795664842000001</v>
      </c>
      <c r="BD41" s="133">
        <v>1.6093004748999998E-2</v>
      </c>
      <c r="BE41" s="133">
        <v>-0.10464824178</v>
      </c>
      <c r="BF41" s="134">
        <v>45484</v>
      </c>
      <c r="BG41" s="134">
        <v>45509</v>
      </c>
      <c r="BH41" s="131"/>
      <c r="BI41" s="135"/>
      <c r="BK41" s="153">
        <v>45560</v>
      </c>
      <c r="BL41" s="154">
        <v>3.6885484000000002</v>
      </c>
      <c r="BM41" s="154">
        <v>3.8552224000000002</v>
      </c>
      <c r="BN41" s="133">
        <f t="shared" si="0"/>
        <v>0.95676669652054314</v>
      </c>
      <c r="BO41" s="134">
        <v>45539</v>
      </c>
      <c r="BP41" s="155">
        <v>133957.84851000001</v>
      </c>
      <c r="BQ41" s="156">
        <v>138936.44193</v>
      </c>
    </row>
    <row r="42" spans="3:69" ht="15.6" x14ac:dyDescent="0.3">
      <c r="D42" s="10"/>
      <c r="E42" s="161">
        <v>271063</v>
      </c>
      <c r="F42" s="162" t="s">
        <v>174</v>
      </c>
      <c r="G42" s="162" t="s">
        <v>153</v>
      </c>
      <c r="H42" s="163">
        <v>13106983000197</v>
      </c>
      <c r="I42" s="164" t="s">
        <v>33</v>
      </c>
      <c r="J42" s="164" t="s">
        <v>28</v>
      </c>
      <c r="K42" s="164" t="s">
        <v>16</v>
      </c>
      <c r="L42" s="164" t="s">
        <v>25</v>
      </c>
      <c r="M42" s="164" t="s">
        <v>38</v>
      </c>
      <c r="N42" s="165">
        <v>20000</v>
      </c>
      <c r="O42" s="165">
        <v>5000</v>
      </c>
      <c r="P42" s="166">
        <v>5000</v>
      </c>
      <c r="R42" s="167">
        <v>9.8827501279000005E-3</v>
      </c>
      <c r="S42" s="168">
        <v>-2.274788485E-3</v>
      </c>
      <c r="T42" s="169">
        <f t="shared" si="1"/>
        <v>56</v>
      </c>
      <c r="U42" s="170">
        <f t="shared" si="2"/>
        <v>2</v>
      </c>
      <c r="V42" s="170">
        <f t="shared" si="3"/>
        <v>7</v>
      </c>
      <c r="W42" s="170">
        <f t="shared" si="4"/>
        <v>27</v>
      </c>
      <c r="X42" s="171">
        <f t="shared" si="5"/>
        <v>1</v>
      </c>
      <c r="Y42" s="172">
        <v>3.9696046833000001E-2</v>
      </c>
      <c r="Z42" s="173">
        <v>-3.7921663194000002</v>
      </c>
      <c r="AA42" s="174">
        <v>0.22629171905000001</v>
      </c>
      <c r="AB42" s="173">
        <v>8.7102775877000003</v>
      </c>
      <c r="AC42" s="174">
        <v>0.26688335441</v>
      </c>
      <c r="AD42" s="173">
        <v>8.3921558428999994</v>
      </c>
      <c r="AE42" s="174">
        <v>5.5824227407E-2</v>
      </c>
      <c r="AF42" s="175">
        <v>-11.077751317000001</v>
      </c>
      <c r="AG42" s="174">
        <v>9.3239006154999998E-2</v>
      </c>
      <c r="AH42" s="173">
        <v>10.836347140999999</v>
      </c>
      <c r="AI42" s="174">
        <v>2.5140986500000002</v>
      </c>
      <c r="AJ42" s="174">
        <v>0.11948483902</v>
      </c>
      <c r="AK42" s="176">
        <v>2.3779487352000001E-2</v>
      </c>
      <c r="AM42" s="177">
        <v>3.4407900052999998E-2</v>
      </c>
      <c r="AN42" s="178">
        <v>-2.2720928226000001E-2</v>
      </c>
      <c r="AO42" s="178">
        <v>0.10269963601</v>
      </c>
      <c r="AP42" s="178">
        <v>-5.883849712E-2</v>
      </c>
      <c r="AQ42" s="179">
        <v>7</v>
      </c>
      <c r="AR42" s="179">
        <v>5</v>
      </c>
      <c r="AS42" s="179">
        <v>5</v>
      </c>
      <c r="AT42" s="180">
        <v>7</v>
      </c>
      <c r="AU42" s="169">
        <f t="shared" si="6"/>
        <v>37</v>
      </c>
      <c r="AV42" s="170">
        <f t="shared" si="7"/>
        <v>2</v>
      </c>
      <c r="AW42" s="170">
        <f t="shared" si="8"/>
        <v>4</v>
      </c>
      <c r="AX42" s="170">
        <f t="shared" si="9"/>
        <v>3</v>
      </c>
      <c r="AY42" s="171">
        <f t="shared" si="10"/>
        <v>37</v>
      </c>
      <c r="AZ42" s="181">
        <v>0.14314279091000001</v>
      </c>
      <c r="BA42" s="182">
        <v>0.80212593682</v>
      </c>
      <c r="BB42" s="182">
        <v>0.79460047794999999</v>
      </c>
      <c r="BC42" s="182">
        <v>1.3029350481999999</v>
      </c>
      <c r="BD42" s="183">
        <v>1.4796762075999999E-2</v>
      </c>
      <c r="BE42" s="183">
        <v>-0.10328620085</v>
      </c>
      <c r="BF42" s="184">
        <v>45372</v>
      </c>
      <c r="BG42" s="184">
        <v>45460</v>
      </c>
      <c r="BH42" s="179">
        <v>98</v>
      </c>
      <c r="BI42" s="185">
        <v>45513</v>
      </c>
      <c r="BK42" s="186">
        <v>45560</v>
      </c>
      <c r="BL42" s="187">
        <v>2.8630143000000001</v>
      </c>
      <c r="BM42" s="187">
        <v>2.97166168</v>
      </c>
      <c r="BN42" s="183">
        <f t="shared" si="0"/>
        <v>0.96343884610713837</v>
      </c>
      <c r="BO42" s="184">
        <v>45484</v>
      </c>
      <c r="BP42" s="188">
        <v>180813.22005999999</v>
      </c>
      <c r="BQ42" s="189">
        <v>186647.84408000001</v>
      </c>
    </row>
    <row r="43" spans="3:69" ht="15.6" x14ac:dyDescent="0.3">
      <c r="D43" s="10"/>
      <c r="E43" s="74">
        <v>342191</v>
      </c>
      <c r="F43" s="75" t="s">
        <v>175</v>
      </c>
      <c r="G43" s="75" t="s">
        <v>56</v>
      </c>
      <c r="H43" s="76">
        <v>17898650000107</v>
      </c>
      <c r="I43" s="77" t="s">
        <v>33</v>
      </c>
      <c r="J43" s="77" t="s">
        <v>28</v>
      </c>
      <c r="K43" s="77" t="s">
        <v>15</v>
      </c>
      <c r="L43" s="77" t="s">
        <v>15</v>
      </c>
      <c r="M43" s="77" t="s">
        <v>27</v>
      </c>
      <c r="N43" s="78">
        <v>5000</v>
      </c>
      <c r="O43" s="78">
        <v>1000</v>
      </c>
      <c r="P43" s="79">
        <v>1000</v>
      </c>
      <c r="R43" s="94">
        <v>5.9912328269999997E-3</v>
      </c>
      <c r="S43" s="112">
        <v>-6.1663057859E-3</v>
      </c>
      <c r="T43" s="113">
        <f t="shared" si="1"/>
        <v>38</v>
      </c>
      <c r="U43" s="96">
        <f t="shared" si="2"/>
        <v>41</v>
      </c>
      <c r="V43" s="96">
        <f t="shared" si="3"/>
        <v>34</v>
      </c>
      <c r="W43" s="96">
        <f t="shared" si="4"/>
        <v>32</v>
      </c>
      <c r="X43" s="118">
        <f t="shared" si="5"/>
        <v>25</v>
      </c>
      <c r="Y43" s="119">
        <v>5.8496612896999998E-2</v>
      </c>
      <c r="Z43" s="98">
        <v>-1.912109713</v>
      </c>
      <c r="AA43" s="97">
        <v>7.3602692238999998E-2</v>
      </c>
      <c r="AB43" s="98">
        <v>-6.5586250929999999</v>
      </c>
      <c r="AC43" s="97">
        <v>0.10688663163999999</v>
      </c>
      <c r="AD43" s="95">
        <v>-7.6075164336999999</v>
      </c>
      <c r="AE43" s="99">
        <v>3.7559886030000003E-2</v>
      </c>
      <c r="AF43" s="100">
        <v>-12.904185455</v>
      </c>
      <c r="AG43" s="99">
        <v>-2.1654158529E-2</v>
      </c>
      <c r="AH43" s="95">
        <v>-0.65296932744000002</v>
      </c>
      <c r="AI43" s="99">
        <v>8.3832100243000003</v>
      </c>
      <c r="AJ43" s="99">
        <v>0.13279374548</v>
      </c>
      <c r="AK43" s="101">
        <v>5.6850196013000003E-2</v>
      </c>
      <c r="AM43" s="129">
        <v>3.0476667594000001E-2</v>
      </c>
      <c r="AN43" s="130">
        <v>-2.4182948191E-2</v>
      </c>
      <c r="AO43" s="130">
        <v>0.12515951062</v>
      </c>
      <c r="AP43" s="130">
        <v>-6.9320439016999996E-2</v>
      </c>
      <c r="AQ43" s="131">
        <v>6</v>
      </c>
      <c r="AR43" s="131">
        <v>6</v>
      </c>
      <c r="AS43" s="131">
        <v>3</v>
      </c>
      <c r="AT43" s="144">
        <v>9</v>
      </c>
      <c r="AU43" s="113">
        <f t="shared" si="6"/>
        <v>34</v>
      </c>
      <c r="AV43" s="96">
        <f t="shared" si="7"/>
        <v>42</v>
      </c>
      <c r="AW43" s="96">
        <f t="shared" si="8"/>
        <v>39</v>
      </c>
      <c r="AX43" s="96">
        <f t="shared" si="9"/>
        <v>42</v>
      </c>
      <c r="AY43" s="118">
        <f t="shared" si="10"/>
        <v>34</v>
      </c>
      <c r="AZ43" s="147">
        <v>0.14528592243999999</v>
      </c>
      <c r="BA43" s="132">
        <v>-0.16290169878999999</v>
      </c>
      <c r="BB43" s="132">
        <v>-0.64704301529999997</v>
      </c>
      <c r="BC43" s="132">
        <v>-0.25746764055999999</v>
      </c>
      <c r="BD43" s="133">
        <v>1.5024534444000001E-2</v>
      </c>
      <c r="BE43" s="133">
        <v>-0.14651134870999999</v>
      </c>
      <c r="BF43" s="134">
        <v>45349</v>
      </c>
      <c r="BG43" s="134">
        <v>45461</v>
      </c>
      <c r="BH43" s="131">
        <v>121</v>
      </c>
      <c r="BI43" s="135">
        <v>45523</v>
      </c>
      <c r="BK43" s="153">
        <v>45560</v>
      </c>
      <c r="BL43" s="154">
        <v>3.5140986500000002</v>
      </c>
      <c r="BM43" s="154">
        <v>3.7516777800000001</v>
      </c>
      <c r="BN43" s="133">
        <f t="shared" si="0"/>
        <v>0.93667389793800471</v>
      </c>
      <c r="BO43" s="134">
        <v>45523</v>
      </c>
      <c r="BP43" s="155">
        <v>285362.49731000001</v>
      </c>
      <c r="BQ43" s="156">
        <v>297544.62777999998</v>
      </c>
    </row>
    <row r="44" spans="3:69" ht="15.6" x14ac:dyDescent="0.3">
      <c r="D44" s="10"/>
      <c r="E44" s="161">
        <v>171379</v>
      </c>
      <c r="F44" s="162" t="s">
        <v>100</v>
      </c>
      <c r="G44" s="162" t="s">
        <v>64</v>
      </c>
      <c r="H44" s="163">
        <v>7152170000130</v>
      </c>
      <c r="I44" s="164" t="s">
        <v>33</v>
      </c>
      <c r="J44" s="164" t="s">
        <v>28</v>
      </c>
      <c r="K44" s="164" t="s">
        <v>15</v>
      </c>
      <c r="L44" s="164" t="s">
        <v>25</v>
      </c>
      <c r="M44" s="164" t="s">
        <v>38</v>
      </c>
      <c r="N44" s="165">
        <v>5000</v>
      </c>
      <c r="O44" s="165">
        <v>1000</v>
      </c>
      <c r="P44" s="166">
        <v>1000</v>
      </c>
      <c r="R44" s="167">
        <v>8.6788728549000004E-3</v>
      </c>
      <c r="S44" s="168">
        <v>-3.4786657578999998E-3</v>
      </c>
      <c r="T44" s="169">
        <f t="shared" si="1"/>
        <v>21</v>
      </c>
      <c r="U44" s="170">
        <f t="shared" si="2"/>
        <v>22</v>
      </c>
      <c r="V44" s="170">
        <f t="shared" si="3"/>
        <v>31</v>
      </c>
      <c r="W44" s="170">
        <f t="shared" si="4"/>
        <v>11</v>
      </c>
      <c r="X44" s="171">
        <f t="shared" si="5"/>
        <v>35</v>
      </c>
      <c r="Y44" s="172">
        <v>7.9368608968999999E-2</v>
      </c>
      <c r="Z44" s="173">
        <v>0.17508989421999999</v>
      </c>
      <c r="AA44" s="174">
        <v>0.10782697745</v>
      </c>
      <c r="AB44" s="173">
        <v>-3.1361965714000002</v>
      </c>
      <c r="AC44" s="174">
        <v>0.12417000793000001</v>
      </c>
      <c r="AD44" s="173">
        <v>-5.8791788047000004</v>
      </c>
      <c r="AE44" s="174">
        <v>0.23280986744000001</v>
      </c>
      <c r="AF44" s="175">
        <v>6.6208126850999998</v>
      </c>
      <c r="AG44" s="174">
        <v>-3.6799760575E-2</v>
      </c>
      <c r="AH44" s="173">
        <v>-2.1675295321000001</v>
      </c>
      <c r="AI44" s="174">
        <v>4.3418759228999999</v>
      </c>
      <c r="AJ44" s="174">
        <v>0.10951671934</v>
      </c>
      <c r="AK44" s="176">
        <v>5.5723832985999998E-2</v>
      </c>
      <c r="AM44" s="177">
        <v>3.4026126810000001E-2</v>
      </c>
      <c r="AN44" s="178">
        <v>-2.0981727806000001E-2</v>
      </c>
      <c r="AO44" s="178">
        <v>0.13147449543</v>
      </c>
      <c r="AP44" s="178">
        <v>-7.3267298066999997E-2</v>
      </c>
      <c r="AQ44" s="179">
        <v>7</v>
      </c>
      <c r="AR44" s="179">
        <v>5</v>
      </c>
      <c r="AS44" s="179">
        <v>6</v>
      </c>
      <c r="AT44" s="180">
        <v>6</v>
      </c>
      <c r="AU44" s="169">
        <f t="shared" si="6"/>
        <v>19</v>
      </c>
      <c r="AV44" s="170">
        <f t="shared" si="7"/>
        <v>23</v>
      </c>
      <c r="AW44" s="170">
        <f t="shared" si="8"/>
        <v>20</v>
      </c>
      <c r="AX44" s="170">
        <f t="shared" si="9"/>
        <v>23</v>
      </c>
      <c r="AY44" s="171">
        <f t="shared" si="10"/>
        <v>19</v>
      </c>
      <c r="AZ44" s="181">
        <v>0.15736286820000001</v>
      </c>
      <c r="BA44" s="182">
        <v>5.8991908462000003E-2</v>
      </c>
      <c r="BB44" s="182">
        <v>-0.30839634554000001</v>
      </c>
      <c r="BC44" s="182">
        <v>9.4076059163000006E-2</v>
      </c>
      <c r="BD44" s="183">
        <v>1.6270275910999998E-2</v>
      </c>
      <c r="BE44" s="183">
        <v>-0.11343816265999999</v>
      </c>
      <c r="BF44" s="184">
        <v>45371</v>
      </c>
      <c r="BG44" s="184">
        <v>45461</v>
      </c>
      <c r="BH44" s="179">
        <v>102</v>
      </c>
      <c r="BI44" s="185">
        <v>45518</v>
      </c>
      <c r="BK44" s="186">
        <v>45560</v>
      </c>
      <c r="BL44" s="187">
        <v>13.75023066</v>
      </c>
      <c r="BM44" s="187">
        <v>14.52239788</v>
      </c>
      <c r="BN44" s="183">
        <f t="shared" si="0"/>
        <v>0.946829220189359</v>
      </c>
      <c r="BO44" s="184">
        <v>45524</v>
      </c>
      <c r="BP44" s="188">
        <v>204271.50627000001</v>
      </c>
      <c r="BQ44" s="189">
        <v>206249.91046000001</v>
      </c>
    </row>
    <row r="45" spans="3:69" ht="15.6" x14ac:dyDescent="0.3">
      <c r="D45" s="10"/>
      <c r="E45" s="74">
        <v>214019</v>
      </c>
      <c r="F45" s="75" t="s">
        <v>101</v>
      </c>
      <c r="G45" s="75" t="s">
        <v>65</v>
      </c>
      <c r="H45" s="76">
        <v>8830947000131</v>
      </c>
      <c r="I45" s="77" t="s">
        <v>33</v>
      </c>
      <c r="J45" s="77" t="s">
        <v>28</v>
      </c>
      <c r="K45" s="77" t="s">
        <v>16</v>
      </c>
      <c r="L45" s="77" t="s">
        <v>76</v>
      </c>
      <c r="M45" s="77" t="s">
        <v>81</v>
      </c>
      <c r="N45" s="78">
        <v>1000</v>
      </c>
      <c r="O45" s="78">
        <v>1000</v>
      </c>
      <c r="P45" s="79">
        <v>1000</v>
      </c>
      <c r="R45" s="94">
        <v>9.5617115857999993E-3</v>
      </c>
      <c r="S45" s="112">
        <v>-2.5958270271E-3</v>
      </c>
      <c r="T45" s="113">
        <f t="shared" si="1"/>
        <v>33</v>
      </c>
      <c r="U45" s="96">
        <f t="shared" si="2"/>
        <v>18</v>
      </c>
      <c r="V45" s="96">
        <f t="shared" si="3"/>
        <v>2</v>
      </c>
      <c r="W45" s="96">
        <f t="shared" si="4"/>
        <v>3</v>
      </c>
      <c r="X45" s="118">
        <f t="shared" si="5"/>
        <v>15</v>
      </c>
      <c r="Y45" s="119">
        <v>6.4916095288999998E-2</v>
      </c>
      <c r="Z45" s="98">
        <v>-1.2701614738</v>
      </c>
      <c r="AA45" s="97">
        <v>0.11587523746</v>
      </c>
      <c r="AB45" s="98">
        <v>-2.3313705699999998</v>
      </c>
      <c r="AC45" s="97">
        <v>0.33589657242999998</v>
      </c>
      <c r="AD45" s="95">
        <v>15.293477644999999</v>
      </c>
      <c r="AE45" s="99">
        <v>0.48531714750999999</v>
      </c>
      <c r="AF45" s="100">
        <v>31.871540692</v>
      </c>
      <c r="AG45" s="99">
        <v>-1.3926875352999999E-3</v>
      </c>
      <c r="AH45" s="95">
        <v>1.3731777719</v>
      </c>
      <c r="AI45" s="99">
        <v>2.4039188500000002</v>
      </c>
      <c r="AJ45" s="99">
        <v>9.9315416308000004E-2</v>
      </c>
      <c r="AK45" s="101">
        <v>2.4038359639000001E-2</v>
      </c>
      <c r="AM45" s="129">
        <v>3.0686110222000001E-2</v>
      </c>
      <c r="AN45" s="130">
        <v>-3.1763527617999998E-2</v>
      </c>
      <c r="AO45" s="130">
        <v>0.11363097615999999</v>
      </c>
      <c r="AP45" s="130">
        <v>-6.14160963E-2</v>
      </c>
      <c r="AQ45" s="131">
        <v>6</v>
      </c>
      <c r="AR45" s="131">
        <v>6</v>
      </c>
      <c r="AS45" s="131">
        <v>3</v>
      </c>
      <c r="AT45" s="144">
        <v>9</v>
      </c>
      <c r="AU45" s="113">
        <f t="shared" si="6"/>
        <v>32</v>
      </c>
      <c r="AV45" s="96">
        <f t="shared" si="7"/>
        <v>18</v>
      </c>
      <c r="AW45" s="96">
        <f t="shared" si="8"/>
        <v>17</v>
      </c>
      <c r="AX45" s="96">
        <f t="shared" si="9"/>
        <v>18</v>
      </c>
      <c r="AY45" s="118">
        <f t="shared" si="10"/>
        <v>31</v>
      </c>
      <c r="AZ45" s="147">
        <v>0.14575322924</v>
      </c>
      <c r="BA45" s="132">
        <v>0.10167781536000001</v>
      </c>
      <c r="BB45" s="132">
        <v>-0.23060210058</v>
      </c>
      <c r="BC45" s="132">
        <v>0.16462442020000001</v>
      </c>
      <c r="BD45" s="133">
        <v>1.5082945542000001E-2</v>
      </c>
      <c r="BE45" s="133">
        <v>-0.14407892184000001</v>
      </c>
      <c r="BF45" s="134">
        <v>45288</v>
      </c>
      <c r="BG45" s="134">
        <v>45463</v>
      </c>
      <c r="BH45" s="131"/>
      <c r="BI45" s="135"/>
      <c r="BK45" s="153">
        <v>45560</v>
      </c>
      <c r="BL45" s="154">
        <v>6.7204356799999996</v>
      </c>
      <c r="BM45" s="154">
        <v>7.0913576599999999</v>
      </c>
      <c r="BN45" s="133">
        <f t="shared" si="0"/>
        <v>0.94769379887687111</v>
      </c>
      <c r="BO45" s="134">
        <v>45525</v>
      </c>
      <c r="BP45" s="155">
        <v>2221518.7873999998</v>
      </c>
      <c r="BQ45" s="156">
        <v>1845992.3846</v>
      </c>
    </row>
    <row r="46" spans="3:69" ht="15.6" x14ac:dyDescent="0.3">
      <c r="D46" s="10"/>
      <c r="E46" s="190">
        <v>287962</v>
      </c>
      <c r="F46" s="162" t="s">
        <v>176</v>
      </c>
      <c r="G46" s="162" t="s">
        <v>163</v>
      </c>
      <c r="H46" s="163">
        <v>14083797000142</v>
      </c>
      <c r="I46" s="164" t="s">
        <v>33</v>
      </c>
      <c r="J46" s="164" t="s">
        <v>28</v>
      </c>
      <c r="K46" s="164" t="s">
        <v>15</v>
      </c>
      <c r="L46" s="164" t="s">
        <v>15</v>
      </c>
      <c r="M46" s="164" t="s">
        <v>27</v>
      </c>
      <c r="N46" s="165">
        <v>5000</v>
      </c>
      <c r="O46" s="165">
        <v>1000</v>
      </c>
      <c r="P46" s="166">
        <v>1000</v>
      </c>
      <c r="R46" s="167">
        <v>7.5259643380999998E-3</v>
      </c>
      <c r="S46" s="168">
        <v>-4.6315742747999999E-3</v>
      </c>
      <c r="T46" s="169">
        <f t="shared" si="1"/>
        <v>55</v>
      </c>
      <c r="U46" s="170">
        <f t="shared" si="2"/>
        <v>52</v>
      </c>
      <c r="V46" s="170">
        <f t="shared" si="3"/>
        <v>39</v>
      </c>
      <c r="W46" s="170">
        <f t="shared" si="4"/>
        <v>41</v>
      </c>
      <c r="X46" s="171">
        <f t="shared" si="5"/>
        <v>54</v>
      </c>
      <c r="Y46" s="172">
        <v>4.0108305477999998E-2</v>
      </c>
      <c r="Z46" s="173">
        <v>-3.7509404547999998</v>
      </c>
      <c r="AA46" s="174">
        <v>3.1055580127999999E-2</v>
      </c>
      <c r="AB46" s="173">
        <v>-10.813336304</v>
      </c>
      <c r="AC46" s="174">
        <v>8.2623240074000001E-2</v>
      </c>
      <c r="AD46" s="173">
        <v>-10.03385559</v>
      </c>
      <c r="AE46" s="174">
        <v>-5.5265006385000003E-2</v>
      </c>
      <c r="AF46" s="175">
        <v>-22.186674697000001</v>
      </c>
      <c r="AG46" s="174">
        <v>-8.6114716696999993E-2</v>
      </c>
      <c r="AH46" s="173">
        <v>-7.0990251442999996</v>
      </c>
      <c r="AI46" s="174">
        <v>57.949608058999999</v>
      </c>
      <c r="AJ46" s="174">
        <v>0.17216956965999999</v>
      </c>
      <c r="AK46" s="176">
        <v>5.0178933685000003E-2</v>
      </c>
      <c r="AM46" s="177">
        <v>3.1678986632E-2</v>
      </c>
      <c r="AN46" s="178">
        <v>-2.3472338836999999E-2</v>
      </c>
      <c r="AO46" s="178">
        <v>0.14434995053999999</v>
      </c>
      <c r="AP46" s="178">
        <v>-5.1524549416000001E-2</v>
      </c>
      <c r="AQ46" s="179">
        <v>7</v>
      </c>
      <c r="AR46" s="179">
        <v>5</v>
      </c>
      <c r="AS46" s="179">
        <v>6</v>
      </c>
      <c r="AT46" s="180">
        <v>6</v>
      </c>
      <c r="AU46" s="169">
        <f t="shared" si="6"/>
        <v>27</v>
      </c>
      <c r="AV46" s="170">
        <f t="shared" si="7"/>
        <v>53</v>
      </c>
      <c r="AW46" s="170">
        <f t="shared" si="8"/>
        <v>52</v>
      </c>
      <c r="AX46" s="170">
        <f t="shared" si="9"/>
        <v>52</v>
      </c>
      <c r="AY46" s="171">
        <f t="shared" si="10"/>
        <v>27</v>
      </c>
      <c r="AZ46" s="181">
        <v>0.15129647540999999</v>
      </c>
      <c r="BA46" s="182">
        <v>-0.40688570670000002</v>
      </c>
      <c r="BB46" s="182">
        <v>-1.2428961104</v>
      </c>
      <c r="BC46" s="182">
        <v>-0.62883988633999999</v>
      </c>
      <c r="BD46" s="183">
        <v>1.5633926603999999E-2</v>
      </c>
      <c r="BE46" s="183">
        <v>-0.10711247504</v>
      </c>
      <c r="BF46" s="184">
        <v>45288</v>
      </c>
      <c r="BG46" s="184">
        <v>45460</v>
      </c>
      <c r="BH46" s="179">
        <v>156</v>
      </c>
      <c r="BI46" s="185">
        <v>45516</v>
      </c>
      <c r="BK46" s="186">
        <v>45560</v>
      </c>
      <c r="BL46" s="187">
        <v>3.4039188500000002</v>
      </c>
      <c r="BM46" s="187">
        <v>3.7271973799999998</v>
      </c>
      <c r="BN46" s="183">
        <f t="shared" si="0"/>
        <v>0.91326498249470234</v>
      </c>
      <c r="BO46" s="184">
        <v>45288</v>
      </c>
      <c r="BP46" s="188">
        <v>103093.50148000001</v>
      </c>
      <c r="BQ46" s="189">
        <v>113811.94348</v>
      </c>
    </row>
    <row r="47" spans="3:69" ht="15.6" x14ac:dyDescent="0.3">
      <c r="D47" s="10"/>
      <c r="E47" s="74" t="s">
        <v>138</v>
      </c>
      <c r="F47" s="75" t="s">
        <v>177</v>
      </c>
      <c r="G47" s="75" t="s">
        <v>66</v>
      </c>
      <c r="H47" s="76">
        <v>2895694000106</v>
      </c>
      <c r="I47" s="77" t="s">
        <v>33</v>
      </c>
      <c r="J47" s="77" t="s">
        <v>28</v>
      </c>
      <c r="K47" s="77" t="s">
        <v>15</v>
      </c>
      <c r="L47" s="77" t="s">
        <v>25</v>
      </c>
      <c r="M47" s="77" t="s">
        <v>38</v>
      </c>
      <c r="N47" s="78">
        <v>1000</v>
      </c>
      <c r="O47" s="78">
        <v>0</v>
      </c>
      <c r="P47" s="79">
        <v>0</v>
      </c>
      <c r="R47" s="94">
        <v>4.0075209162999999E-3</v>
      </c>
      <c r="S47" s="112">
        <v>-8.1500176966000006E-3</v>
      </c>
      <c r="T47" s="113">
        <f t="shared" si="1"/>
        <v>15</v>
      </c>
      <c r="U47" s="96">
        <f t="shared" si="2"/>
        <v>11</v>
      </c>
      <c r="V47" s="96">
        <f t="shared" si="3"/>
        <v>38</v>
      </c>
      <c r="W47" s="96">
        <f t="shared" si="4"/>
        <v>30</v>
      </c>
      <c r="X47" s="118">
        <f t="shared" si="5"/>
        <v>16</v>
      </c>
      <c r="Y47" s="119">
        <v>8.7983741490000003E-2</v>
      </c>
      <c r="Z47" s="98">
        <v>1.0366031463000001</v>
      </c>
      <c r="AA47" s="97">
        <v>0.14468971163</v>
      </c>
      <c r="AB47" s="98">
        <v>0.55007684604999996</v>
      </c>
      <c r="AC47" s="97">
        <v>9.4940383593E-2</v>
      </c>
      <c r="AD47" s="95">
        <v>-8.8021412389999991</v>
      </c>
      <c r="AE47" s="99">
        <v>4.6128346006E-2</v>
      </c>
      <c r="AF47" s="100">
        <v>-12.047339457</v>
      </c>
      <c r="AG47" s="99">
        <v>-2.1383777648000001E-3</v>
      </c>
      <c r="AH47" s="95">
        <v>1.2986087489</v>
      </c>
      <c r="AI47" s="99">
        <v>1.7865291000000001</v>
      </c>
      <c r="AJ47" s="99">
        <v>0.12133814380000001</v>
      </c>
      <c r="AK47" s="101">
        <v>-1.0678907148000001E-2</v>
      </c>
      <c r="AM47" s="129">
        <v>3.1052517347999999E-2</v>
      </c>
      <c r="AN47" s="130">
        <v>-2.1213487549000001E-2</v>
      </c>
      <c r="AO47" s="130">
        <v>0.10506176283</v>
      </c>
      <c r="AP47" s="130">
        <v>-4.3528242026000002E-2</v>
      </c>
      <c r="AQ47" s="131">
        <v>6</v>
      </c>
      <c r="AR47" s="131">
        <v>6</v>
      </c>
      <c r="AS47" s="131">
        <v>3</v>
      </c>
      <c r="AT47" s="144">
        <v>9</v>
      </c>
      <c r="AU47" s="113">
        <f t="shared" si="6"/>
        <v>33</v>
      </c>
      <c r="AV47" s="96">
        <f t="shared" si="7"/>
        <v>11</v>
      </c>
      <c r="AW47" s="96">
        <f t="shared" si="8"/>
        <v>11</v>
      </c>
      <c r="AX47" s="96">
        <f t="shared" si="9"/>
        <v>11</v>
      </c>
      <c r="AY47" s="118">
        <f t="shared" si="10"/>
        <v>33</v>
      </c>
      <c r="AZ47" s="147">
        <v>0.14559591058999999</v>
      </c>
      <c r="BA47" s="132">
        <v>0.28162629396</v>
      </c>
      <c r="BB47" s="132">
        <v>0.1201143175</v>
      </c>
      <c r="BC47" s="132">
        <v>0.44573785532999999</v>
      </c>
      <c r="BD47" s="133">
        <v>1.5051278877E-2</v>
      </c>
      <c r="BE47" s="133">
        <v>-0.1010630889</v>
      </c>
      <c r="BF47" s="134">
        <v>45288</v>
      </c>
      <c r="BG47" s="134">
        <v>45461</v>
      </c>
      <c r="BH47" s="131"/>
      <c r="BI47" s="135"/>
      <c r="BK47" s="153">
        <v>45560</v>
      </c>
      <c r="BL47" s="154">
        <v>4378.3465015000002</v>
      </c>
      <c r="BM47" s="154">
        <v>4549.4846361999998</v>
      </c>
      <c r="BN47" s="133">
        <f t="shared" si="0"/>
        <v>0.96238296238253829</v>
      </c>
      <c r="BO47" s="134">
        <v>45532</v>
      </c>
      <c r="BP47" s="155">
        <v>48061.483990000001</v>
      </c>
      <c r="BQ47" s="156">
        <v>54459.292065000001</v>
      </c>
    </row>
    <row r="48" spans="3:69" ht="15.6" x14ac:dyDescent="0.3">
      <c r="D48" s="10"/>
      <c r="E48" s="161">
        <v>407194</v>
      </c>
      <c r="F48" s="162" t="s">
        <v>39</v>
      </c>
      <c r="G48" s="162" t="s">
        <v>19</v>
      </c>
      <c r="H48" s="163">
        <v>23186344000132</v>
      </c>
      <c r="I48" s="164" t="s">
        <v>33</v>
      </c>
      <c r="J48" s="164" t="s">
        <v>28</v>
      </c>
      <c r="K48" s="164" t="s">
        <v>15</v>
      </c>
      <c r="L48" s="164" t="s">
        <v>76</v>
      </c>
      <c r="M48" s="164" t="s">
        <v>81</v>
      </c>
      <c r="N48" s="165">
        <v>5000</v>
      </c>
      <c r="O48" s="165">
        <v>2000</v>
      </c>
      <c r="P48" s="166">
        <v>2000</v>
      </c>
      <c r="R48" s="167">
        <v>5.8548761663E-3</v>
      </c>
      <c r="S48" s="168">
        <v>-6.3026624465999997E-3</v>
      </c>
      <c r="T48" s="169">
        <f t="shared" si="1"/>
        <v>51</v>
      </c>
      <c r="U48" s="170">
        <f t="shared" si="2"/>
        <v>45</v>
      </c>
      <c r="V48" s="170">
        <f t="shared" si="3"/>
        <v>27</v>
      </c>
      <c r="W48" s="170">
        <f t="shared" si="4"/>
        <v>22</v>
      </c>
      <c r="X48" s="171">
        <f t="shared" si="5"/>
        <v>33</v>
      </c>
      <c r="Y48" s="172">
        <v>5.0635779769000001E-2</v>
      </c>
      <c r="Z48" s="173">
        <v>-2.6981930258000002</v>
      </c>
      <c r="AA48" s="174">
        <v>6.2514067728E-2</v>
      </c>
      <c r="AB48" s="173">
        <v>-7.6674875441000001</v>
      </c>
      <c r="AC48" s="174">
        <v>0.13689259754999999</v>
      </c>
      <c r="AD48" s="173">
        <v>-4.6069198428</v>
      </c>
      <c r="AE48" s="174">
        <v>0.11368242793</v>
      </c>
      <c r="AF48" s="175">
        <v>-5.2919312652999997</v>
      </c>
      <c r="AG48" s="174">
        <v>-3.4572710986000003E-2</v>
      </c>
      <c r="AH48" s="173">
        <v>-1.9448245732</v>
      </c>
      <c r="AI48" s="174">
        <v>2.04763122</v>
      </c>
      <c r="AJ48" s="174">
        <v>0.1218687926</v>
      </c>
      <c r="AK48" s="176">
        <v>1.5095179752999999E-2</v>
      </c>
      <c r="AM48" s="177">
        <v>3.6926581873999997E-2</v>
      </c>
      <c r="AN48" s="178">
        <v>-2.4065471030999999E-2</v>
      </c>
      <c r="AO48" s="178">
        <v>0.12439123307</v>
      </c>
      <c r="AP48" s="178">
        <v>-6.0152182754E-2</v>
      </c>
      <c r="AQ48" s="179">
        <v>7</v>
      </c>
      <c r="AR48" s="179">
        <v>5</v>
      </c>
      <c r="AS48" s="179">
        <v>2</v>
      </c>
      <c r="AT48" s="180">
        <v>10</v>
      </c>
      <c r="AU48" s="169">
        <f t="shared" si="6"/>
        <v>46</v>
      </c>
      <c r="AV48" s="170">
        <f t="shared" si="7"/>
        <v>48</v>
      </c>
      <c r="AW48" s="170">
        <f t="shared" si="8"/>
        <v>44</v>
      </c>
      <c r="AX48" s="170">
        <f t="shared" si="9"/>
        <v>48</v>
      </c>
      <c r="AY48" s="171">
        <f t="shared" si="10"/>
        <v>46</v>
      </c>
      <c r="AZ48" s="181">
        <v>0.12998305023000001</v>
      </c>
      <c r="BA48" s="182">
        <v>-0.27523148667000003</v>
      </c>
      <c r="BB48" s="182">
        <v>-0.86080584606999999</v>
      </c>
      <c r="BC48" s="182">
        <v>-0.43716835865999998</v>
      </c>
      <c r="BD48" s="183">
        <v>1.3443676417E-2</v>
      </c>
      <c r="BE48" s="183">
        <v>-0.14486671948999999</v>
      </c>
      <c r="BF48" s="184">
        <v>45289</v>
      </c>
      <c r="BG48" s="184">
        <v>45460</v>
      </c>
      <c r="BH48" s="179"/>
      <c r="BI48" s="185"/>
      <c r="BK48" s="186">
        <v>45560</v>
      </c>
      <c r="BL48" s="187">
        <v>2.7865291000000001</v>
      </c>
      <c r="BM48" s="187">
        <v>2.8868611</v>
      </c>
      <c r="BN48" s="183">
        <f t="shared" si="0"/>
        <v>0.96524529704598538</v>
      </c>
      <c r="BO48" s="184">
        <v>45288</v>
      </c>
      <c r="BP48" s="188">
        <v>65884.380730000004</v>
      </c>
      <c r="BQ48" s="189">
        <v>79365.342353</v>
      </c>
    </row>
    <row r="49" spans="4:69" ht="15.6" x14ac:dyDescent="0.3">
      <c r="D49" s="10"/>
      <c r="E49" s="74">
        <v>388467</v>
      </c>
      <c r="F49" s="75" t="s">
        <v>178</v>
      </c>
      <c r="G49" s="75" t="s">
        <v>64</v>
      </c>
      <c r="H49" s="76">
        <v>21329166000126</v>
      </c>
      <c r="I49" s="77" t="s">
        <v>33</v>
      </c>
      <c r="J49" s="77" t="s">
        <v>28</v>
      </c>
      <c r="K49" s="77" t="s">
        <v>15</v>
      </c>
      <c r="L49" s="77" t="s">
        <v>25</v>
      </c>
      <c r="M49" s="77" t="s">
        <v>38</v>
      </c>
      <c r="N49" s="78">
        <v>5000</v>
      </c>
      <c r="O49" s="78">
        <v>1000</v>
      </c>
      <c r="P49" s="79">
        <v>1000</v>
      </c>
      <c r="R49" s="94">
        <v>1.3166310162999999E-3</v>
      </c>
      <c r="S49" s="112">
        <v>-1.0840907596E-2</v>
      </c>
      <c r="T49" s="113">
        <f t="shared" si="1"/>
        <v>45</v>
      </c>
      <c r="U49" s="96">
        <f t="shared" si="2"/>
        <v>53</v>
      </c>
      <c r="V49" s="96">
        <f t="shared" si="3"/>
        <v>55</v>
      </c>
      <c r="W49" s="96">
        <f t="shared" si="4"/>
        <v>52</v>
      </c>
      <c r="X49" s="118">
        <f t="shared" si="5"/>
        <v>50</v>
      </c>
      <c r="Y49" s="119">
        <v>5.5659232590000003E-2</v>
      </c>
      <c r="Z49" s="98">
        <v>-2.1958477436999999</v>
      </c>
      <c r="AA49" s="97">
        <v>1.9036446376000001E-2</v>
      </c>
      <c r="AB49" s="98">
        <v>-12.015249679</v>
      </c>
      <c r="AC49" s="97">
        <v>-6.6157758295999999E-2</v>
      </c>
      <c r="AD49" s="95">
        <v>-24.911955427999999</v>
      </c>
      <c r="AE49" s="99">
        <v>-0.22345956005000001</v>
      </c>
      <c r="AF49" s="100">
        <v>-39.006130063999997</v>
      </c>
      <c r="AG49" s="99">
        <v>-7.2878036664000001E-2</v>
      </c>
      <c r="AH49" s="95">
        <v>-5.7753571408999997</v>
      </c>
      <c r="AI49" s="99">
        <v>17.350562476</v>
      </c>
      <c r="AJ49" s="99">
        <v>0.15348927961</v>
      </c>
      <c r="AK49" s="101">
        <v>6.0948415275999999E-2</v>
      </c>
      <c r="AM49" s="129">
        <v>2.4317414066999998E-2</v>
      </c>
      <c r="AN49" s="130">
        <v>-2.6620125428000001E-2</v>
      </c>
      <c r="AO49" s="130">
        <v>9.8782104933000006E-2</v>
      </c>
      <c r="AP49" s="130">
        <v>-5.7264793507999998E-2</v>
      </c>
      <c r="AQ49" s="131">
        <v>6</v>
      </c>
      <c r="AR49" s="131">
        <v>6</v>
      </c>
      <c r="AS49" s="131">
        <v>3</v>
      </c>
      <c r="AT49" s="144">
        <v>9</v>
      </c>
      <c r="AU49" s="113">
        <f t="shared" si="6"/>
        <v>23</v>
      </c>
      <c r="AV49" s="96">
        <f t="shared" si="7"/>
        <v>55</v>
      </c>
      <c r="AW49" s="96">
        <f t="shared" si="8"/>
        <v>53</v>
      </c>
      <c r="AX49" s="96">
        <f t="shared" si="9"/>
        <v>55</v>
      </c>
      <c r="AY49" s="118">
        <f t="shared" si="10"/>
        <v>24</v>
      </c>
      <c r="AZ49" s="147">
        <v>0.15368774194000001</v>
      </c>
      <c r="BA49" s="132">
        <v>-0.46914415315000002</v>
      </c>
      <c r="BB49" s="132">
        <v>-1.3028179741999999</v>
      </c>
      <c r="BC49" s="132">
        <v>-0.73167015354999998</v>
      </c>
      <c r="BD49" s="133">
        <v>1.5892129359000001E-2</v>
      </c>
      <c r="BE49" s="133">
        <v>-0.14350224799</v>
      </c>
      <c r="BF49" s="134">
        <v>45342</v>
      </c>
      <c r="BG49" s="134">
        <v>45460</v>
      </c>
      <c r="BH49" s="131"/>
      <c r="BI49" s="135"/>
      <c r="BK49" s="153">
        <v>45560</v>
      </c>
      <c r="BL49" s="154">
        <v>3.04763122</v>
      </c>
      <c r="BM49" s="154">
        <v>3.2871955800000001</v>
      </c>
      <c r="BN49" s="133">
        <f t="shared" si="0"/>
        <v>0.92712196333629771</v>
      </c>
      <c r="BO49" s="134">
        <v>45289</v>
      </c>
      <c r="BP49" s="155">
        <v>41190.117740000002</v>
      </c>
      <c r="BQ49" s="156">
        <v>134245.93048000001</v>
      </c>
    </row>
    <row r="50" spans="4:69" ht="15.6" x14ac:dyDescent="0.3">
      <c r="D50" s="10"/>
      <c r="E50" s="161">
        <v>129100</v>
      </c>
      <c r="F50" s="162" t="s">
        <v>102</v>
      </c>
      <c r="G50" s="162" t="s">
        <v>67</v>
      </c>
      <c r="H50" s="163">
        <v>6070574000112</v>
      </c>
      <c r="I50" s="164" t="s">
        <v>33</v>
      </c>
      <c r="J50" s="164" t="s">
        <v>28</v>
      </c>
      <c r="K50" s="164" t="s">
        <v>16</v>
      </c>
      <c r="L50" s="164" t="s">
        <v>15</v>
      </c>
      <c r="M50" s="164" t="s">
        <v>27</v>
      </c>
      <c r="N50" s="165">
        <v>100</v>
      </c>
      <c r="O50" s="165">
        <v>100</v>
      </c>
      <c r="P50" s="166">
        <v>100</v>
      </c>
      <c r="R50" s="167">
        <v>1.1785896473000001E-2</v>
      </c>
      <c r="S50" s="168">
        <v>-3.7164213973000002E-4</v>
      </c>
      <c r="T50" s="169">
        <f t="shared" si="1"/>
        <v>46</v>
      </c>
      <c r="U50" s="170">
        <f t="shared" si="2"/>
        <v>39</v>
      </c>
      <c r="V50" s="170">
        <f t="shared" si="3"/>
        <v>30</v>
      </c>
      <c r="W50" s="170">
        <f t="shared" si="4"/>
        <v>20</v>
      </c>
      <c r="X50" s="171">
        <f t="shared" si="5"/>
        <v>34</v>
      </c>
      <c r="Y50" s="172">
        <v>5.5562489532999998E-2</v>
      </c>
      <c r="Z50" s="173">
        <v>-2.2055220493999999</v>
      </c>
      <c r="AA50" s="174">
        <v>7.8925067803999993E-2</v>
      </c>
      <c r="AB50" s="173">
        <v>-6.0263875363999997</v>
      </c>
      <c r="AC50" s="174">
        <v>0.12631127779000001</v>
      </c>
      <c r="AD50" s="173">
        <v>-5.6650518198000004</v>
      </c>
      <c r="AE50" s="174">
        <v>0.12497027449000001</v>
      </c>
      <c r="AF50" s="175">
        <v>-4.1631466085</v>
      </c>
      <c r="AG50" s="174">
        <v>-3.6380327067E-2</v>
      </c>
      <c r="AH50" s="173">
        <v>-2.1255861812000001</v>
      </c>
      <c r="AI50" s="174">
        <v>0.80213820000000002</v>
      </c>
      <c r="AJ50" s="174">
        <v>4.7352996537000001E-2</v>
      </c>
      <c r="AK50" s="176">
        <v>-2.3256854253999999E-2</v>
      </c>
      <c r="AM50" s="177">
        <v>2.4812667310000001E-2</v>
      </c>
      <c r="AN50" s="178">
        <v>-1.7611564678999998E-2</v>
      </c>
      <c r="AO50" s="178">
        <v>0.11357840504</v>
      </c>
      <c r="AP50" s="178">
        <v>-4.5847842585E-2</v>
      </c>
      <c r="AQ50" s="179">
        <v>6</v>
      </c>
      <c r="AR50" s="179">
        <v>6</v>
      </c>
      <c r="AS50" s="179">
        <v>4</v>
      </c>
      <c r="AT50" s="180">
        <v>8</v>
      </c>
      <c r="AU50" s="169">
        <f t="shared" si="6"/>
        <v>31</v>
      </c>
      <c r="AV50" s="170">
        <f t="shared" si="7"/>
        <v>40</v>
      </c>
      <c r="AW50" s="170">
        <f t="shared" si="8"/>
        <v>26</v>
      </c>
      <c r="AX50" s="170">
        <f t="shared" si="9"/>
        <v>40</v>
      </c>
      <c r="AY50" s="171">
        <f t="shared" si="10"/>
        <v>32</v>
      </c>
      <c r="AZ50" s="181">
        <v>0.14596126513999999</v>
      </c>
      <c r="BA50" s="182">
        <v>-0.12864174587999999</v>
      </c>
      <c r="BB50" s="182">
        <v>-0.48549020158</v>
      </c>
      <c r="BC50" s="182">
        <v>-0.19494711648999999</v>
      </c>
      <c r="BD50" s="183">
        <v>1.5069771425E-2</v>
      </c>
      <c r="BE50" s="183">
        <v>-0.11951933866</v>
      </c>
      <c r="BF50" s="184">
        <v>45288</v>
      </c>
      <c r="BG50" s="184">
        <v>45460</v>
      </c>
      <c r="BH50" s="179">
        <v>162</v>
      </c>
      <c r="BI50" s="185">
        <v>45524</v>
      </c>
      <c r="BK50" s="186">
        <v>45560</v>
      </c>
      <c r="BL50" s="187">
        <v>17.454486159999998</v>
      </c>
      <c r="BM50" s="187">
        <v>19.003910309999998</v>
      </c>
      <c r="BN50" s="183">
        <f t="shared" si="0"/>
        <v>0.91846814025507784</v>
      </c>
      <c r="BO50" s="184">
        <v>45342</v>
      </c>
      <c r="BP50" s="188">
        <v>267958.67129000003</v>
      </c>
      <c r="BQ50" s="189">
        <v>264740.28366000002</v>
      </c>
    </row>
    <row r="51" spans="4:69" ht="15.6" x14ac:dyDescent="0.3">
      <c r="D51" s="10"/>
      <c r="E51" s="74">
        <v>292966</v>
      </c>
      <c r="F51" s="75" t="s">
        <v>179</v>
      </c>
      <c r="G51" s="75" t="s">
        <v>164</v>
      </c>
      <c r="H51" s="76">
        <v>14550994000124</v>
      </c>
      <c r="I51" s="77" t="s">
        <v>33</v>
      </c>
      <c r="J51" s="77" t="s">
        <v>32</v>
      </c>
      <c r="K51" s="77" t="s">
        <v>15</v>
      </c>
      <c r="L51" s="77" t="s">
        <v>77</v>
      </c>
      <c r="M51" s="77" t="s">
        <v>112</v>
      </c>
      <c r="N51" s="78">
        <v>500</v>
      </c>
      <c r="O51" s="78">
        <v>500</v>
      </c>
      <c r="P51" s="79">
        <v>500</v>
      </c>
      <c r="R51" s="94">
        <v>9.1818002546999993E-3</v>
      </c>
      <c r="S51" s="112">
        <v>-2.9757383581000001E-3</v>
      </c>
      <c r="T51" s="113">
        <f t="shared" si="1"/>
        <v>27</v>
      </c>
      <c r="U51" s="96">
        <f t="shared" si="2"/>
        <v>24</v>
      </c>
      <c r="V51" s="96">
        <f t="shared" si="3"/>
        <v>43</v>
      </c>
      <c r="W51" s="96">
        <f t="shared" si="4"/>
        <v>34</v>
      </c>
      <c r="X51" s="118">
        <f t="shared" si="5"/>
        <v>28</v>
      </c>
      <c r="Y51" s="119">
        <v>7.3954512159999999E-2</v>
      </c>
      <c r="Z51" s="98">
        <v>-0.36631978673999999</v>
      </c>
      <c r="AA51" s="97">
        <v>0.10455205420999999</v>
      </c>
      <c r="AB51" s="98">
        <v>-3.4636888952999998</v>
      </c>
      <c r="AC51" s="97">
        <v>6.8149340246000001E-2</v>
      </c>
      <c r="AD51" s="95">
        <v>-11.481245573000001</v>
      </c>
      <c r="AE51" s="99">
        <v>4.5571736500000003E-3</v>
      </c>
      <c r="AF51" s="100">
        <v>-16.204456693000001</v>
      </c>
      <c r="AG51" s="99">
        <v>-2.7590830593E-2</v>
      </c>
      <c r="AH51" s="95">
        <v>-1.2466365339000001</v>
      </c>
      <c r="AI51" s="99">
        <v>2.682336211</v>
      </c>
      <c r="AJ51" s="99">
        <v>0.10581198884</v>
      </c>
      <c r="AK51" s="101">
        <v>3.2201153123000002E-2</v>
      </c>
      <c r="AM51" s="129">
        <v>2.7424324353000001E-2</v>
      </c>
      <c r="AN51" s="130">
        <v>-1.8608873006000001E-2</v>
      </c>
      <c r="AO51" s="130">
        <v>9.3084310197999995E-2</v>
      </c>
      <c r="AP51" s="130">
        <v>-4.9349087524000003E-2</v>
      </c>
      <c r="AQ51" s="131">
        <v>6</v>
      </c>
      <c r="AR51" s="131">
        <v>6</v>
      </c>
      <c r="AS51" s="131">
        <v>3</v>
      </c>
      <c r="AT51" s="144">
        <v>9</v>
      </c>
      <c r="AU51" s="113">
        <f t="shared" si="6"/>
        <v>51</v>
      </c>
      <c r="AV51" s="96">
        <f t="shared" si="7"/>
        <v>24</v>
      </c>
      <c r="AW51" s="96">
        <f t="shared" si="8"/>
        <v>56</v>
      </c>
      <c r="AX51" s="96">
        <f t="shared" si="9"/>
        <v>24</v>
      </c>
      <c r="AY51" s="118">
        <f t="shared" si="10"/>
        <v>51</v>
      </c>
      <c r="AZ51" s="147">
        <v>0.1222603319</v>
      </c>
      <c r="BA51" s="132">
        <v>1.1244727E-2</v>
      </c>
      <c r="BB51" s="132">
        <v>-1.7128529843</v>
      </c>
      <c r="BC51" s="132">
        <v>1.7950561840999999E-2</v>
      </c>
      <c r="BD51" s="133">
        <v>1.2644208168E-2</v>
      </c>
      <c r="BE51" s="133">
        <v>-0.14197150643000001</v>
      </c>
      <c r="BF51" s="134">
        <v>45288</v>
      </c>
      <c r="BG51" s="134">
        <v>45460</v>
      </c>
      <c r="BH51" s="131"/>
      <c r="BI51" s="135"/>
      <c r="BK51" s="153">
        <v>45560</v>
      </c>
      <c r="BL51" s="154">
        <v>1.8021381999999999</v>
      </c>
      <c r="BM51" s="154">
        <v>1.8726411000000001</v>
      </c>
      <c r="BN51" s="133">
        <f t="shared" si="0"/>
        <v>0.96235108799011182</v>
      </c>
      <c r="BO51" s="134">
        <v>45532</v>
      </c>
      <c r="BP51" s="155">
        <v>294641.18161999999</v>
      </c>
      <c r="BQ51" s="156">
        <v>308156.48105</v>
      </c>
    </row>
    <row r="52" spans="4:69" ht="15.6" x14ac:dyDescent="0.3">
      <c r="D52" s="10"/>
      <c r="E52" s="161">
        <v>287393</v>
      </c>
      <c r="F52" s="162" t="s">
        <v>103</v>
      </c>
      <c r="G52" s="162" t="s">
        <v>21</v>
      </c>
      <c r="H52" s="163">
        <v>12239939000192</v>
      </c>
      <c r="I52" s="164" t="s">
        <v>33</v>
      </c>
      <c r="J52" s="164" t="s">
        <v>28</v>
      </c>
      <c r="K52" s="164" t="s">
        <v>15</v>
      </c>
      <c r="L52" s="164" t="s">
        <v>15</v>
      </c>
      <c r="M52" s="164" t="s">
        <v>27</v>
      </c>
      <c r="N52" s="165">
        <v>5000</v>
      </c>
      <c r="O52" s="165">
        <v>1000</v>
      </c>
      <c r="P52" s="166">
        <v>1000</v>
      </c>
      <c r="R52" s="167">
        <v>5.3652378555999998E-3</v>
      </c>
      <c r="S52" s="168">
        <v>-6.7923007572999999E-3</v>
      </c>
      <c r="T52" s="169">
        <f t="shared" si="1"/>
        <v>20</v>
      </c>
      <c r="U52" s="170">
        <f t="shared" si="2"/>
        <v>49</v>
      </c>
      <c r="V52" s="170">
        <f t="shared" si="3"/>
        <v>48</v>
      </c>
      <c r="W52" s="170">
        <f t="shared" si="4"/>
        <v>33</v>
      </c>
      <c r="X52" s="171">
        <f t="shared" si="5"/>
        <v>43</v>
      </c>
      <c r="Y52" s="172">
        <v>8.1113539353999994E-2</v>
      </c>
      <c r="Z52" s="173">
        <v>0.34958293273000002</v>
      </c>
      <c r="AA52" s="174">
        <v>5.0989670546000003E-2</v>
      </c>
      <c r="AB52" s="173">
        <v>-8.8199272623000002</v>
      </c>
      <c r="AC52" s="174">
        <v>2.3543049252000001E-2</v>
      </c>
      <c r="AD52" s="173">
        <v>-15.941874672999999</v>
      </c>
      <c r="AE52" s="174">
        <v>2.2397890946999999E-2</v>
      </c>
      <c r="AF52" s="175">
        <v>-14.420384963</v>
      </c>
      <c r="AG52" s="174">
        <v>-4.3763889193999997E-2</v>
      </c>
      <c r="AH52" s="173">
        <v>-2.8639423939999999</v>
      </c>
      <c r="AI52" s="174">
        <v>2.79721515</v>
      </c>
      <c r="AJ52" s="174">
        <v>0.11826729132</v>
      </c>
      <c r="AK52" s="176">
        <v>4.8270869974999998E-2</v>
      </c>
      <c r="AM52" s="177">
        <v>2.9916461823E-2</v>
      </c>
      <c r="AN52" s="178">
        <v>-2.39852799E-2</v>
      </c>
      <c r="AO52" s="178">
        <v>0.12576262502999999</v>
      </c>
      <c r="AP52" s="178">
        <v>-5.5622199045000001E-2</v>
      </c>
      <c r="AQ52" s="179">
        <v>6</v>
      </c>
      <c r="AR52" s="179">
        <v>6</v>
      </c>
      <c r="AS52" s="179">
        <v>7</v>
      </c>
      <c r="AT52" s="180">
        <v>5</v>
      </c>
      <c r="AU52" s="169">
        <f t="shared" si="6"/>
        <v>47</v>
      </c>
      <c r="AV52" s="170">
        <f t="shared" si="7"/>
        <v>51</v>
      </c>
      <c r="AW52" s="170">
        <f t="shared" si="8"/>
        <v>58</v>
      </c>
      <c r="AX52" s="170">
        <f t="shared" si="9"/>
        <v>51</v>
      </c>
      <c r="AY52" s="171">
        <f t="shared" si="10"/>
        <v>47</v>
      </c>
      <c r="AZ52" s="181">
        <v>0.12994821079999999</v>
      </c>
      <c r="BA52" s="182">
        <v>-0.35593107744000002</v>
      </c>
      <c r="BB52" s="182">
        <v>-1.9549588846999999</v>
      </c>
      <c r="BC52" s="182">
        <v>-0.55323742499999995</v>
      </c>
      <c r="BD52" s="183">
        <v>1.3433432291E-2</v>
      </c>
      <c r="BE52" s="183">
        <v>-0.12665991095000001</v>
      </c>
      <c r="BF52" s="184">
        <v>45349</v>
      </c>
      <c r="BG52" s="184">
        <v>45461</v>
      </c>
      <c r="BH52" s="179">
        <v>115</v>
      </c>
      <c r="BI52" s="185">
        <v>45513</v>
      </c>
      <c r="BK52" s="186">
        <v>45560</v>
      </c>
      <c r="BL52" s="187">
        <v>368.23362109999999</v>
      </c>
      <c r="BM52" s="187">
        <v>385.11003210000001</v>
      </c>
      <c r="BN52" s="183">
        <f t="shared" si="0"/>
        <v>0.95617769054736601</v>
      </c>
      <c r="BO52" s="184">
        <v>45288</v>
      </c>
      <c r="BP52" s="188">
        <v>93949.023119999998</v>
      </c>
      <c r="BQ52" s="189">
        <v>143910.27909</v>
      </c>
    </row>
    <row r="53" spans="4:69" ht="15.6" x14ac:dyDescent="0.3">
      <c r="D53" s="10"/>
      <c r="E53" s="74" t="s">
        <v>136</v>
      </c>
      <c r="F53" s="75" t="s">
        <v>148</v>
      </c>
      <c r="G53" s="75" t="s">
        <v>64</v>
      </c>
      <c r="H53" s="76">
        <v>16575255000112</v>
      </c>
      <c r="I53" s="77" t="s">
        <v>33</v>
      </c>
      <c r="J53" s="77" t="s">
        <v>28</v>
      </c>
      <c r="K53" s="77" t="s">
        <v>15</v>
      </c>
      <c r="L53" s="77" t="s">
        <v>25</v>
      </c>
      <c r="M53" s="77" t="s">
        <v>38</v>
      </c>
      <c r="N53" s="78">
        <v>100000</v>
      </c>
      <c r="O53" s="78">
        <v>50000</v>
      </c>
      <c r="P53" s="79">
        <v>100000</v>
      </c>
      <c r="R53" s="94">
        <v>1.0588630204000001E-2</v>
      </c>
      <c r="S53" s="112">
        <v>-1.5689084084E-3</v>
      </c>
      <c r="T53" s="113">
        <f t="shared" si="1"/>
        <v>1</v>
      </c>
      <c r="U53" s="96">
        <f t="shared" si="2"/>
        <v>5</v>
      </c>
      <c r="V53" s="96">
        <f t="shared" si="3"/>
        <v>19</v>
      </c>
      <c r="W53" s="96">
        <f t="shared" si="4"/>
        <v>4</v>
      </c>
      <c r="X53" s="118">
        <f t="shared" si="5"/>
        <v>8</v>
      </c>
      <c r="Y53" s="119">
        <v>0.13016152458999999</v>
      </c>
      <c r="Z53" s="98">
        <v>5.2543814565</v>
      </c>
      <c r="AA53" s="97">
        <v>0.17440263583999999</v>
      </c>
      <c r="AB53" s="98">
        <v>3.5213692671999999</v>
      </c>
      <c r="AC53" s="97">
        <v>0.19202346921999999</v>
      </c>
      <c r="AD53" s="95">
        <v>0.90616732378999998</v>
      </c>
      <c r="AE53" s="99">
        <v>0.39274118456000001</v>
      </c>
      <c r="AF53" s="100">
        <v>22.613944397000001</v>
      </c>
      <c r="AG53" s="99">
        <v>3.3190668861E-2</v>
      </c>
      <c r="AH53" s="95">
        <v>4.8315134114999996</v>
      </c>
      <c r="AI53" s="99">
        <v>3.7168087544000001</v>
      </c>
      <c r="AJ53" s="99">
        <v>0.12233075291000001</v>
      </c>
      <c r="AK53" s="101">
        <v>7.1661517888000001E-2</v>
      </c>
      <c r="AM53" s="129">
        <v>3.2565969388E-2</v>
      </c>
      <c r="AN53" s="130">
        <v>-2.2715878617000002E-2</v>
      </c>
      <c r="AO53" s="130">
        <v>0.13559539362</v>
      </c>
      <c r="AP53" s="130">
        <v>-6.9190808918999994E-2</v>
      </c>
      <c r="AQ53" s="131">
        <v>7</v>
      </c>
      <c r="AR53" s="131">
        <v>5</v>
      </c>
      <c r="AS53" s="131">
        <v>5</v>
      </c>
      <c r="AT53" s="144">
        <v>7</v>
      </c>
      <c r="AU53" s="113">
        <f t="shared" si="6"/>
        <v>38</v>
      </c>
      <c r="AV53" s="96">
        <f t="shared" si="7"/>
        <v>5</v>
      </c>
      <c r="AW53" s="96">
        <f t="shared" si="8"/>
        <v>5</v>
      </c>
      <c r="AX53" s="96">
        <f t="shared" si="9"/>
        <v>5</v>
      </c>
      <c r="AY53" s="118">
        <f t="shared" si="10"/>
        <v>38</v>
      </c>
      <c r="AZ53" s="147">
        <v>0.14034974998999999</v>
      </c>
      <c r="BA53" s="132">
        <v>0.47873768605</v>
      </c>
      <c r="BB53" s="132">
        <v>0.48143426190999999</v>
      </c>
      <c r="BC53" s="132">
        <v>0.77994122541999999</v>
      </c>
      <c r="BD53" s="133">
        <v>1.4516332317999999E-2</v>
      </c>
      <c r="BE53" s="133">
        <v>-0.12597935583</v>
      </c>
      <c r="BF53" s="134">
        <v>45288</v>
      </c>
      <c r="BG53" s="134">
        <v>45461</v>
      </c>
      <c r="BH53" s="131"/>
      <c r="BI53" s="135"/>
      <c r="BK53" s="153">
        <v>45560</v>
      </c>
      <c r="BL53" s="154">
        <v>3.79721515</v>
      </c>
      <c r="BM53" s="154">
        <v>3.9545269300000001</v>
      </c>
      <c r="BN53" s="133">
        <f t="shared" si="0"/>
        <v>0.96021982331019295</v>
      </c>
      <c r="BO53" s="134">
        <v>45551</v>
      </c>
      <c r="BP53" s="155">
        <v>356327.51308</v>
      </c>
      <c r="BQ53" s="156">
        <v>332641.50662</v>
      </c>
    </row>
    <row r="54" spans="4:69" ht="15.6" x14ac:dyDescent="0.3">
      <c r="D54" s="10"/>
      <c r="E54" s="190">
        <v>271012</v>
      </c>
      <c r="F54" s="162" t="s">
        <v>104</v>
      </c>
      <c r="G54" s="162" t="s">
        <v>68</v>
      </c>
      <c r="H54" s="163">
        <v>13106980000153</v>
      </c>
      <c r="I54" s="164" t="s">
        <v>33</v>
      </c>
      <c r="J54" s="164" t="s">
        <v>28</v>
      </c>
      <c r="K54" s="164" t="s">
        <v>15</v>
      </c>
      <c r="L54" s="164" t="s">
        <v>15</v>
      </c>
      <c r="M54" s="164" t="s">
        <v>24</v>
      </c>
      <c r="N54" s="165">
        <v>500</v>
      </c>
      <c r="O54" s="165">
        <v>100</v>
      </c>
      <c r="P54" s="166">
        <v>500</v>
      </c>
      <c r="R54" s="167">
        <v>9.4106070301000003E-3</v>
      </c>
      <c r="S54" s="168">
        <v>-2.7469315827999999E-3</v>
      </c>
      <c r="T54" s="169">
        <f t="shared" si="1"/>
        <v>58</v>
      </c>
      <c r="U54" s="170">
        <f t="shared" si="2"/>
        <v>55</v>
      </c>
      <c r="V54" s="170">
        <f t="shared" si="3"/>
        <v>37</v>
      </c>
      <c r="W54" s="170">
        <f t="shared" si="4"/>
        <v>39</v>
      </c>
      <c r="X54" s="171">
        <f t="shared" si="5"/>
        <v>52</v>
      </c>
      <c r="Y54" s="172">
        <v>3.1094830010000001E-2</v>
      </c>
      <c r="Z54" s="173">
        <v>-4.6522880016999997</v>
      </c>
      <c r="AA54" s="174">
        <v>9.8040054599999992E-3</v>
      </c>
      <c r="AB54" s="173">
        <v>-12.938493769999999</v>
      </c>
      <c r="AC54" s="174">
        <v>9.4977886720000002E-2</v>
      </c>
      <c r="AD54" s="173">
        <v>-8.7983909262999997</v>
      </c>
      <c r="AE54" s="174">
        <v>-4.1081008632000003E-2</v>
      </c>
      <c r="AF54" s="175">
        <v>-20.768274922</v>
      </c>
      <c r="AG54" s="174">
        <v>-8.1706060555000001E-2</v>
      </c>
      <c r="AH54" s="173">
        <v>-6.6581595300999998</v>
      </c>
      <c r="AI54" s="174">
        <v>3.4209868999999999</v>
      </c>
      <c r="AJ54" s="174">
        <v>9.6126141913999999E-2</v>
      </c>
      <c r="AK54" s="176">
        <v>5.0714859526000002E-2</v>
      </c>
      <c r="AM54" s="177">
        <v>2.3848972663000002E-2</v>
      </c>
      <c r="AN54" s="178">
        <v>-2.0358227092000001E-2</v>
      </c>
      <c r="AO54" s="178">
        <v>0.10811067794</v>
      </c>
      <c r="AP54" s="178">
        <v>-4.3022599095000003E-2</v>
      </c>
      <c r="AQ54" s="179">
        <v>6</v>
      </c>
      <c r="AR54" s="179">
        <v>6</v>
      </c>
      <c r="AS54" s="179">
        <v>6</v>
      </c>
      <c r="AT54" s="180">
        <v>6</v>
      </c>
      <c r="AU54" s="169">
        <f t="shared" si="6"/>
        <v>41</v>
      </c>
      <c r="AV54" s="170">
        <f t="shared" si="7"/>
        <v>58</v>
      </c>
      <c r="AW54" s="170">
        <f t="shared" si="8"/>
        <v>55</v>
      </c>
      <c r="AX54" s="170">
        <f t="shared" si="9"/>
        <v>58</v>
      </c>
      <c r="AY54" s="171">
        <f t="shared" si="10"/>
        <v>41</v>
      </c>
      <c r="AZ54" s="181">
        <v>0.13663253895999999</v>
      </c>
      <c r="BA54" s="182">
        <v>-0.60574283834999998</v>
      </c>
      <c r="BB54" s="182">
        <v>-1.6462742797000001</v>
      </c>
      <c r="BC54" s="182">
        <v>-0.94687704668999995</v>
      </c>
      <c r="BD54" s="183">
        <v>1.4131670593E-2</v>
      </c>
      <c r="BE54" s="183">
        <v>-8.5458736061000004E-2</v>
      </c>
      <c r="BF54" s="184">
        <v>45288</v>
      </c>
      <c r="BG54" s="184">
        <v>45455</v>
      </c>
      <c r="BH54" s="179">
        <v>161</v>
      </c>
      <c r="BI54" s="185">
        <v>45523</v>
      </c>
      <c r="BK54" s="186">
        <v>45560</v>
      </c>
      <c r="BL54" s="187">
        <v>471.68087544000002</v>
      </c>
      <c r="BM54" s="187">
        <v>513.94929220999995</v>
      </c>
      <c r="BN54" s="183">
        <f t="shared" si="0"/>
        <v>0.91775761264648448</v>
      </c>
      <c r="BO54" s="184">
        <v>45288</v>
      </c>
      <c r="BP54" s="188">
        <v>87882.962209999998</v>
      </c>
      <c r="BQ54" s="189">
        <v>102998.44042</v>
      </c>
    </row>
    <row r="55" spans="4:69" ht="15.6" x14ac:dyDescent="0.3">
      <c r="D55" s="10"/>
      <c r="E55" s="74">
        <v>213705</v>
      </c>
      <c r="F55" s="75" t="s">
        <v>180</v>
      </c>
      <c r="G55" s="75" t="s">
        <v>69</v>
      </c>
      <c r="H55" s="76">
        <v>9599346000122</v>
      </c>
      <c r="I55" s="77" t="s">
        <v>33</v>
      </c>
      <c r="J55" s="77" t="s">
        <v>29</v>
      </c>
      <c r="K55" s="77" t="s">
        <v>16</v>
      </c>
      <c r="L55" s="77" t="s">
        <v>155</v>
      </c>
      <c r="M55" s="77" t="s">
        <v>25</v>
      </c>
      <c r="N55" s="78">
        <v>1000</v>
      </c>
      <c r="O55" s="78">
        <v>300</v>
      </c>
      <c r="P55" s="79">
        <v>300</v>
      </c>
      <c r="R55" s="94">
        <v>1.2406969485999999E-2</v>
      </c>
      <c r="S55" s="112">
        <v>2.4943087373999998E-4</v>
      </c>
      <c r="T55" s="113">
        <f t="shared" si="1"/>
        <v>34</v>
      </c>
      <c r="U55" s="96">
        <f t="shared" si="2"/>
        <v>13</v>
      </c>
      <c r="V55" s="96">
        <f t="shared" si="3"/>
        <v>17</v>
      </c>
      <c r="W55" s="96">
        <f t="shared" si="4"/>
        <v>10</v>
      </c>
      <c r="X55" s="118">
        <f t="shared" si="5"/>
        <v>13</v>
      </c>
      <c r="Y55" s="119">
        <v>6.1859797342999998E-2</v>
      </c>
      <c r="Z55" s="98">
        <v>-1.5757912683999999</v>
      </c>
      <c r="AA55" s="97">
        <v>0.12849234125</v>
      </c>
      <c r="AB55" s="98">
        <v>-1.0696601916999999</v>
      </c>
      <c r="AC55" s="97">
        <v>0.19307149136999999</v>
      </c>
      <c r="AD55" s="95">
        <v>1.0109695388</v>
      </c>
      <c r="AE55" s="99">
        <v>0.23840505170000001</v>
      </c>
      <c r="AF55" s="100">
        <v>7.1803311115000001</v>
      </c>
      <c r="AG55" s="99">
        <v>1.4899345660999999E-4</v>
      </c>
      <c r="AH55" s="95">
        <v>1.5273458711000001</v>
      </c>
      <c r="AI55" s="99">
        <v>1.2954930223000001</v>
      </c>
      <c r="AJ55" s="99">
        <v>5.4584557706999999E-2</v>
      </c>
      <c r="AK55" s="101">
        <v>-2.7458315874000001E-2</v>
      </c>
      <c r="AM55" s="129">
        <v>6.7563940202999995E-2</v>
      </c>
      <c r="AN55" s="130">
        <v>-4.6434515742999997E-2</v>
      </c>
      <c r="AO55" s="130">
        <v>0.13484472680000001</v>
      </c>
      <c r="AP55" s="130">
        <v>-0.11221302721</v>
      </c>
      <c r="AQ55" s="131">
        <v>6</v>
      </c>
      <c r="AR55" s="131">
        <v>6</v>
      </c>
      <c r="AS55" s="131">
        <v>4</v>
      </c>
      <c r="AT55" s="144">
        <v>8</v>
      </c>
      <c r="AU55" s="113">
        <f t="shared" si="6"/>
        <v>54</v>
      </c>
      <c r="AV55" s="96">
        <f t="shared" si="7"/>
        <v>12</v>
      </c>
      <c r="AW55" s="96">
        <f t="shared" si="8"/>
        <v>16</v>
      </c>
      <c r="AX55" s="96">
        <f t="shared" si="9"/>
        <v>13</v>
      </c>
      <c r="AY55" s="118">
        <f t="shared" si="10"/>
        <v>54</v>
      </c>
      <c r="AZ55" s="147">
        <v>0.11830302533000001</v>
      </c>
      <c r="BA55" s="132">
        <v>0.19088477947999999</v>
      </c>
      <c r="BB55" s="132">
        <v>-0.15810624550999999</v>
      </c>
      <c r="BC55" s="132">
        <v>0.30694257511</v>
      </c>
      <c r="BD55" s="133">
        <v>1.2233171718999999E-2</v>
      </c>
      <c r="BE55" s="133">
        <v>-0.22117237579999999</v>
      </c>
      <c r="BF55" s="134">
        <v>45391</v>
      </c>
      <c r="BG55" s="134">
        <v>45460</v>
      </c>
      <c r="BH55" s="131"/>
      <c r="BI55" s="135"/>
      <c r="BK55" s="153">
        <v>45560</v>
      </c>
      <c r="BL55" s="154">
        <v>4.4209868999999999</v>
      </c>
      <c r="BM55" s="154">
        <v>4.5452111000000004</v>
      </c>
      <c r="BN55" s="133">
        <f t="shared" si="0"/>
        <v>0.97266921221766789</v>
      </c>
      <c r="BO55" s="134">
        <v>45551</v>
      </c>
      <c r="BP55" s="155">
        <v>339020.39971000003</v>
      </c>
      <c r="BQ55" s="156">
        <v>279303.92924999999</v>
      </c>
    </row>
    <row r="56" spans="4:69" ht="15.6" x14ac:dyDescent="0.3">
      <c r="D56" s="10"/>
      <c r="E56" s="161">
        <v>230529</v>
      </c>
      <c r="F56" s="162" t="s">
        <v>149</v>
      </c>
      <c r="G56" s="162" t="s">
        <v>70</v>
      </c>
      <c r="H56" s="163">
        <v>8545330000174</v>
      </c>
      <c r="I56" s="164" t="s">
        <v>33</v>
      </c>
      <c r="J56" s="164" t="s">
        <v>28</v>
      </c>
      <c r="K56" s="164" t="s">
        <v>15</v>
      </c>
      <c r="L56" s="164" t="s">
        <v>76</v>
      </c>
      <c r="M56" s="164" t="s">
        <v>81</v>
      </c>
      <c r="N56" s="165">
        <v>100000</v>
      </c>
      <c r="O56" s="165">
        <v>5000</v>
      </c>
      <c r="P56" s="166">
        <v>100000</v>
      </c>
      <c r="R56" s="167">
        <v>8.6402802153000002E-3</v>
      </c>
      <c r="S56" s="168">
        <v>-3.5172583975999999E-3</v>
      </c>
      <c r="T56" s="169">
        <f t="shared" si="1"/>
        <v>18</v>
      </c>
      <c r="U56" s="170">
        <f t="shared" si="2"/>
        <v>58</v>
      </c>
      <c r="V56" s="170">
        <f t="shared" si="3"/>
        <v>59</v>
      </c>
      <c r="W56" s="170">
        <f t="shared" si="4"/>
        <v>59</v>
      </c>
      <c r="X56" s="171">
        <f t="shared" si="5"/>
        <v>56</v>
      </c>
      <c r="Y56" s="172">
        <v>8.2997643876000005E-2</v>
      </c>
      <c r="Z56" s="173">
        <v>0.53799338493000004</v>
      </c>
      <c r="AA56" s="174">
        <v>-5.3569673461E-2</v>
      </c>
      <c r="AB56" s="173">
        <v>-19.275861663000001</v>
      </c>
      <c r="AC56" s="174">
        <v>-0.28308642212000001</v>
      </c>
      <c r="AD56" s="173">
        <v>-46.604821811000001</v>
      </c>
      <c r="AE56" s="174">
        <v>-0.54368382776000002</v>
      </c>
      <c r="AF56" s="175">
        <v>-71.028556835000003</v>
      </c>
      <c r="AG56" s="174">
        <v>-9.5628251127000005E-2</v>
      </c>
      <c r="AH56" s="173">
        <v>-8.0503785873000009</v>
      </c>
      <c r="AI56" s="174">
        <v>8.6837840608000008</v>
      </c>
      <c r="AJ56" s="174">
        <v>0.14809195821999999</v>
      </c>
      <c r="AK56" s="176">
        <v>9.9234624453000006E-2</v>
      </c>
      <c r="AM56" s="177">
        <v>2.8929325863E-2</v>
      </c>
      <c r="AN56" s="178">
        <v>-3.0504292432999999E-2</v>
      </c>
      <c r="AO56" s="178">
        <v>0.12730716312000001</v>
      </c>
      <c r="AP56" s="178">
        <v>-7.1370665287000007E-2</v>
      </c>
      <c r="AQ56" s="179">
        <v>6</v>
      </c>
      <c r="AR56" s="179">
        <v>6</v>
      </c>
      <c r="AS56" s="179">
        <v>6</v>
      </c>
      <c r="AT56" s="180">
        <v>6</v>
      </c>
      <c r="AU56" s="169">
        <f t="shared" si="6"/>
        <v>2</v>
      </c>
      <c r="AV56" s="170">
        <f t="shared" si="7"/>
        <v>54</v>
      </c>
      <c r="AW56" s="170">
        <f t="shared" si="8"/>
        <v>42</v>
      </c>
      <c r="AX56" s="170">
        <f t="shared" si="9"/>
        <v>54</v>
      </c>
      <c r="AY56" s="171">
        <f t="shared" si="10"/>
        <v>2</v>
      </c>
      <c r="AZ56" s="181">
        <v>0.26617801427999999</v>
      </c>
      <c r="BA56" s="182">
        <v>-0.44184585299000001</v>
      </c>
      <c r="BB56" s="182">
        <v>-0.78142809642</v>
      </c>
      <c r="BC56" s="182">
        <v>-0.68383821268</v>
      </c>
      <c r="BD56" s="183">
        <v>2.7517688099000001E-2</v>
      </c>
      <c r="BE56" s="183">
        <v>-0.12166784626</v>
      </c>
      <c r="BF56" s="184">
        <v>45391</v>
      </c>
      <c r="BG56" s="184">
        <v>45460</v>
      </c>
      <c r="BH56" s="179">
        <v>89</v>
      </c>
      <c r="BI56" s="185">
        <v>45518</v>
      </c>
      <c r="BK56" s="186">
        <v>45560</v>
      </c>
      <c r="BL56" s="187">
        <v>2.16958523</v>
      </c>
      <c r="BM56" s="187">
        <v>2.4662136399999999</v>
      </c>
      <c r="BN56" s="183">
        <f t="shared" si="0"/>
        <v>0.87972314920778727</v>
      </c>
      <c r="BO56" s="184">
        <v>45391</v>
      </c>
      <c r="BP56" s="188">
        <v>1530.3049900000001</v>
      </c>
      <c r="BQ56" s="189">
        <v>1543.8288826</v>
      </c>
    </row>
    <row r="57" spans="4:69" ht="15.6" x14ac:dyDescent="0.3">
      <c r="D57" s="10"/>
      <c r="E57" s="74">
        <v>206881</v>
      </c>
      <c r="F57" s="75" t="s">
        <v>105</v>
      </c>
      <c r="G57" s="75" t="s">
        <v>59</v>
      </c>
      <c r="H57" s="76">
        <v>9412822000154</v>
      </c>
      <c r="I57" s="77" t="s">
        <v>33</v>
      </c>
      <c r="J57" s="77" t="s">
        <v>28</v>
      </c>
      <c r="K57" s="77" t="s">
        <v>15</v>
      </c>
      <c r="L57" s="77" t="s">
        <v>156</v>
      </c>
      <c r="M57" s="77" t="s">
        <v>151</v>
      </c>
      <c r="N57" s="78">
        <v>100000</v>
      </c>
      <c r="O57" s="78">
        <v>10000</v>
      </c>
      <c r="P57" s="79">
        <v>100000</v>
      </c>
      <c r="R57" s="94">
        <v>-3.3469082382000001E-3</v>
      </c>
      <c r="S57" s="112">
        <v>-1.5504446850999999E-2</v>
      </c>
      <c r="T57" s="113">
        <f t="shared" si="1"/>
        <v>42</v>
      </c>
      <c r="U57" s="96">
        <f t="shared" si="2"/>
        <v>36</v>
      </c>
      <c r="V57" s="96">
        <f t="shared" si="3"/>
        <v>8</v>
      </c>
      <c r="W57" s="96">
        <f t="shared" si="4"/>
        <v>29</v>
      </c>
      <c r="X57" s="118">
        <f t="shared" si="5"/>
        <v>41</v>
      </c>
      <c r="Y57" s="119">
        <v>5.7377654783999997E-2</v>
      </c>
      <c r="Z57" s="98">
        <v>-2.0240055243000001</v>
      </c>
      <c r="AA57" s="97">
        <v>8.5572811508999994E-2</v>
      </c>
      <c r="AB57" s="98">
        <v>-5.3616131659999997</v>
      </c>
      <c r="AC57" s="97">
        <v>0.26484468912999998</v>
      </c>
      <c r="AD57" s="95">
        <v>8.1882893142000004</v>
      </c>
      <c r="AE57" s="99">
        <v>5.0791636858999997E-2</v>
      </c>
      <c r="AF57" s="100">
        <v>-11.581010372</v>
      </c>
      <c r="AG57" s="99">
        <v>-4.1184610018999999E-2</v>
      </c>
      <c r="AH57" s="95">
        <v>-2.6060144763999999</v>
      </c>
      <c r="AI57" s="99">
        <v>4.3964274000000003</v>
      </c>
      <c r="AJ57" s="99">
        <v>0.16383006081000001</v>
      </c>
      <c r="AK57" s="101">
        <v>6.9475478467000001E-2</v>
      </c>
      <c r="AM57" s="129">
        <v>3.1641751266000002E-2</v>
      </c>
      <c r="AN57" s="130">
        <v>-2.5065310309E-2</v>
      </c>
      <c r="AO57" s="130">
        <v>0.12022175865</v>
      </c>
      <c r="AP57" s="130">
        <v>-5.6821778348E-2</v>
      </c>
      <c r="AQ57" s="131">
        <v>5</v>
      </c>
      <c r="AR57" s="131">
        <v>7</v>
      </c>
      <c r="AS57" s="131">
        <v>4</v>
      </c>
      <c r="AT57" s="144">
        <v>8</v>
      </c>
      <c r="AU57" s="113">
        <f t="shared" si="6"/>
        <v>29</v>
      </c>
      <c r="AV57" s="96">
        <f t="shared" si="7"/>
        <v>36</v>
      </c>
      <c r="AW57" s="96">
        <f t="shared" si="8"/>
        <v>28</v>
      </c>
      <c r="AX57" s="96">
        <f t="shared" si="9"/>
        <v>35</v>
      </c>
      <c r="AY57" s="118">
        <f t="shared" si="10"/>
        <v>29</v>
      </c>
      <c r="AZ57" s="147">
        <v>0.15089018235000001</v>
      </c>
      <c r="BA57" s="132">
        <v>-7.9447736254000006E-2</v>
      </c>
      <c r="BB57" s="132">
        <v>-0.51001775874999999</v>
      </c>
      <c r="BC57" s="132">
        <v>-0.12301223556</v>
      </c>
      <c r="BD57" s="133">
        <v>1.5588955666E-2</v>
      </c>
      <c r="BE57" s="133">
        <v>-0.13937913479</v>
      </c>
      <c r="BF57" s="134">
        <v>45306</v>
      </c>
      <c r="BG57" s="134">
        <v>45463</v>
      </c>
      <c r="BH57" s="131">
        <v>147</v>
      </c>
      <c r="BI57" s="135">
        <v>45518</v>
      </c>
      <c r="BK57" s="153">
        <v>45560</v>
      </c>
      <c r="BL57" s="154">
        <v>968.37840607999999</v>
      </c>
      <c r="BM57" s="154">
        <v>1046.8911937</v>
      </c>
      <c r="BN57" s="133">
        <f t="shared" si="0"/>
        <v>0.92500387041893595</v>
      </c>
      <c r="BO57" s="134">
        <v>45524</v>
      </c>
      <c r="BP57" s="155">
        <v>400996.03083</v>
      </c>
      <c r="BQ57" s="156">
        <v>426441.94649</v>
      </c>
    </row>
    <row r="58" spans="4:69" ht="15.6" x14ac:dyDescent="0.3">
      <c r="D58" s="10"/>
      <c r="E58" s="161">
        <v>345539</v>
      </c>
      <c r="F58" s="162" t="s">
        <v>181</v>
      </c>
      <c r="G58" s="162" t="s">
        <v>165</v>
      </c>
      <c r="H58" s="163">
        <v>18341171000140</v>
      </c>
      <c r="I58" s="164" t="s">
        <v>33</v>
      </c>
      <c r="J58" s="164" t="s">
        <v>28</v>
      </c>
      <c r="K58" s="164" t="s">
        <v>15</v>
      </c>
      <c r="L58" s="164" t="s">
        <v>25</v>
      </c>
      <c r="M58" s="164" t="s">
        <v>38</v>
      </c>
      <c r="N58" s="165">
        <v>5000</v>
      </c>
      <c r="O58" s="165">
        <v>5000</v>
      </c>
      <c r="P58" s="166">
        <v>5000</v>
      </c>
      <c r="R58" s="167">
        <v>9.2724105889E-3</v>
      </c>
      <c r="S58" s="168">
        <v>-2.8851280240000002E-3</v>
      </c>
      <c r="T58" s="169">
        <f t="shared" si="1"/>
        <v>4</v>
      </c>
      <c r="U58" s="170">
        <f t="shared" si="2"/>
        <v>9</v>
      </c>
      <c r="V58" s="170">
        <f t="shared" si="3"/>
        <v>11</v>
      </c>
      <c r="W58" s="170">
        <f t="shared" si="4"/>
        <v>14</v>
      </c>
      <c r="X58" s="171">
        <f t="shared" si="5"/>
        <v>24</v>
      </c>
      <c r="Y58" s="172">
        <v>0.10877802183</v>
      </c>
      <c r="Z58" s="173">
        <v>3.1160311803999998</v>
      </c>
      <c r="AA58" s="174">
        <v>0.15257958320000001</v>
      </c>
      <c r="AB58" s="173">
        <v>1.3390640035000001</v>
      </c>
      <c r="AC58" s="174">
        <v>0.23981829324000001</v>
      </c>
      <c r="AD58" s="173">
        <v>5.6856497260000003</v>
      </c>
      <c r="AE58" s="174">
        <v>0.19338040355</v>
      </c>
      <c r="AF58" s="175">
        <v>2.677866297</v>
      </c>
      <c r="AG58" s="174">
        <v>-2.0201443047000001E-2</v>
      </c>
      <c r="AH58" s="173">
        <v>-0.50769777927000004</v>
      </c>
      <c r="AI58" s="174">
        <v>2.3875633999999999</v>
      </c>
      <c r="AJ58" s="174">
        <v>0.10807707771</v>
      </c>
      <c r="AK58" s="176">
        <v>3.8036037155000001E-2</v>
      </c>
      <c r="AM58" s="177">
        <v>3.0360093564000001E-2</v>
      </c>
      <c r="AN58" s="178">
        <v>-1.9782707481E-2</v>
      </c>
      <c r="AO58" s="178">
        <v>0.12196455941999999</v>
      </c>
      <c r="AP58" s="178">
        <v>-5.5750920042000003E-2</v>
      </c>
      <c r="AQ58" s="179">
        <v>7</v>
      </c>
      <c r="AR58" s="179">
        <v>5</v>
      </c>
      <c r="AS58" s="179">
        <v>4</v>
      </c>
      <c r="AT58" s="180">
        <v>8</v>
      </c>
      <c r="AU58" s="169">
        <f t="shared" si="6"/>
        <v>16</v>
      </c>
      <c r="AV58" s="170">
        <f t="shared" si="7"/>
        <v>9</v>
      </c>
      <c r="AW58" s="170">
        <f t="shared" si="8"/>
        <v>9</v>
      </c>
      <c r="AX58" s="170">
        <f t="shared" si="9"/>
        <v>9</v>
      </c>
      <c r="AY58" s="171">
        <f t="shared" si="10"/>
        <v>16</v>
      </c>
      <c r="AZ58" s="181">
        <v>0.1583445581</v>
      </c>
      <c r="BA58" s="182">
        <v>0.31698931017999998</v>
      </c>
      <c r="BB58" s="182">
        <v>0.16833790183</v>
      </c>
      <c r="BC58" s="182">
        <v>0.51609116064000005</v>
      </c>
      <c r="BD58" s="183">
        <v>1.6377065831000001E-2</v>
      </c>
      <c r="BE58" s="183">
        <v>-0.11903450781</v>
      </c>
      <c r="BF58" s="184">
        <v>45287</v>
      </c>
      <c r="BG58" s="184">
        <v>45461</v>
      </c>
      <c r="BH58" s="179"/>
      <c r="BI58" s="185"/>
      <c r="BK58" s="186">
        <v>45560</v>
      </c>
      <c r="BL58" s="187">
        <v>5.3964274000000003</v>
      </c>
      <c r="BM58" s="187">
        <v>5.6452603999999997</v>
      </c>
      <c r="BN58" s="183">
        <f t="shared" si="0"/>
        <v>0.95592178529089655</v>
      </c>
      <c r="BO58" s="184">
        <v>45527</v>
      </c>
      <c r="BP58" s="188">
        <v>42295.323409999997</v>
      </c>
      <c r="BQ58" s="189">
        <v>43714.046956999999</v>
      </c>
    </row>
    <row r="59" spans="4:69" ht="15.6" x14ac:dyDescent="0.3">
      <c r="D59" s="10"/>
      <c r="E59" s="74">
        <v>316555</v>
      </c>
      <c r="F59" s="75" t="s">
        <v>182</v>
      </c>
      <c r="G59" s="75" t="s">
        <v>58</v>
      </c>
      <c r="H59" s="76">
        <v>16565056000123</v>
      </c>
      <c r="I59" s="77" t="s">
        <v>33</v>
      </c>
      <c r="J59" s="77" t="s">
        <v>28</v>
      </c>
      <c r="K59" s="77" t="s">
        <v>15</v>
      </c>
      <c r="L59" s="77" t="s">
        <v>76</v>
      </c>
      <c r="M59" s="77" t="s">
        <v>81</v>
      </c>
      <c r="N59" s="78">
        <v>5000</v>
      </c>
      <c r="O59" s="78">
        <v>1000</v>
      </c>
      <c r="P59" s="79">
        <v>5000</v>
      </c>
      <c r="R59" s="94">
        <v>2.2305418000999999E-2</v>
      </c>
      <c r="S59" s="112">
        <v>1.0147879387E-2</v>
      </c>
      <c r="T59" s="113">
        <f t="shared" si="1"/>
        <v>36</v>
      </c>
      <c r="U59" s="96">
        <f t="shared" si="2"/>
        <v>31</v>
      </c>
      <c r="V59" s="96">
        <f t="shared" si="3"/>
        <v>14</v>
      </c>
      <c r="W59" s="96">
        <f t="shared" si="4"/>
        <v>13</v>
      </c>
      <c r="X59" s="118">
        <f t="shared" si="5"/>
        <v>44</v>
      </c>
      <c r="Y59" s="119">
        <v>6.1186242734000001E-2</v>
      </c>
      <c r="Z59" s="98">
        <v>-1.6431467292999999</v>
      </c>
      <c r="AA59" s="97">
        <v>8.8550784113999997E-2</v>
      </c>
      <c r="AB59" s="98">
        <v>-5.0638159055000003</v>
      </c>
      <c r="AC59" s="97">
        <v>0.20273261416999999</v>
      </c>
      <c r="AD59" s="95">
        <v>1.9770818182000001</v>
      </c>
      <c r="AE59" s="99">
        <v>0.20399116936</v>
      </c>
      <c r="AF59" s="100">
        <v>3.7389428771</v>
      </c>
      <c r="AG59" s="99">
        <v>-4.4329609415999997E-2</v>
      </c>
      <c r="AH59" s="95">
        <v>-2.9205144162000001</v>
      </c>
      <c r="AI59" s="99">
        <v>5.8325988300000002</v>
      </c>
      <c r="AJ59" s="99">
        <v>0.12147768740000001</v>
      </c>
      <c r="AK59" s="101">
        <v>7.5639597335000003E-2</v>
      </c>
      <c r="AM59" s="129">
        <v>3.9389438139999997E-2</v>
      </c>
      <c r="AN59" s="130">
        <v>-2.4474270794999999E-2</v>
      </c>
      <c r="AO59" s="130">
        <v>0.11928462894</v>
      </c>
      <c r="AP59" s="130">
        <v>-9.9743648084999997E-2</v>
      </c>
      <c r="AQ59" s="131">
        <v>8</v>
      </c>
      <c r="AR59" s="131">
        <v>4</v>
      </c>
      <c r="AS59" s="131">
        <v>6</v>
      </c>
      <c r="AT59" s="144">
        <v>6</v>
      </c>
      <c r="AU59" s="113">
        <f t="shared" si="6"/>
        <v>39</v>
      </c>
      <c r="AV59" s="96">
        <f t="shared" si="7"/>
        <v>35</v>
      </c>
      <c r="AW59" s="96">
        <f t="shared" si="8"/>
        <v>40</v>
      </c>
      <c r="AX59" s="96">
        <f t="shared" si="9"/>
        <v>36</v>
      </c>
      <c r="AY59" s="118">
        <f t="shared" si="10"/>
        <v>39</v>
      </c>
      <c r="AZ59" s="147">
        <v>0.14015637492999999</v>
      </c>
      <c r="BA59" s="132">
        <v>-7.7059770819000006E-2</v>
      </c>
      <c r="BB59" s="132">
        <v>-0.70784300585000004</v>
      </c>
      <c r="BC59" s="132">
        <v>-0.12402549490000001</v>
      </c>
      <c r="BD59" s="133">
        <v>1.449860933E-2</v>
      </c>
      <c r="BE59" s="133">
        <v>-0.14874381463</v>
      </c>
      <c r="BF59" s="134">
        <v>45288</v>
      </c>
      <c r="BG59" s="134">
        <v>45460</v>
      </c>
      <c r="BH59" s="131">
        <v>161</v>
      </c>
      <c r="BI59" s="135">
        <v>45523</v>
      </c>
      <c r="BK59" s="153">
        <v>45560</v>
      </c>
      <c r="BL59" s="154">
        <v>3.3875633999999999</v>
      </c>
      <c r="BM59" s="154">
        <v>3.5489381</v>
      </c>
      <c r="BN59" s="133">
        <f t="shared" si="0"/>
        <v>0.95452873635637658</v>
      </c>
      <c r="BO59" s="134">
        <v>45287</v>
      </c>
      <c r="BP59" s="155">
        <v>610107.80755999999</v>
      </c>
      <c r="BQ59" s="156">
        <v>451912.32162</v>
      </c>
    </row>
    <row r="60" spans="4:69" ht="15.6" x14ac:dyDescent="0.3">
      <c r="D60" s="10"/>
      <c r="E60" s="190">
        <v>199567</v>
      </c>
      <c r="F60" s="162" t="s">
        <v>106</v>
      </c>
      <c r="G60" s="162" t="s">
        <v>71</v>
      </c>
      <c r="H60" s="163">
        <v>9143435000160</v>
      </c>
      <c r="I60" s="164" t="s">
        <v>33</v>
      </c>
      <c r="J60" s="164" t="s">
        <v>31</v>
      </c>
      <c r="K60" s="164" t="s">
        <v>16</v>
      </c>
      <c r="L60" s="164" t="s">
        <v>15</v>
      </c>
      <c r="M60" s="164" t="s">
        <v>27</v>
      </c>
      <c r="N60" s="165">
        <v>20000</v>
      </c>
      <c r="O60" s="165">
        <v>5000</v>
      </c>
      <c r="P60" s="166">
        <v>5000</v>
      </c>
      <c r="R60" s="167">
        <v>1.2554778347999999E-2</v>
      </c>
      <c r="S60" s="168">
        <v>3.9723973532000001E-4</v>
      </c>
      <c r="T60" s="169">
        <f t="shared" si="1"/>
        <v>14</v>
      </c>
      <c r="U60" s="170">
        <f t="shared" si="2"/>
        <v>37</v>
      </c>
      <c r="V60" s="170">
        <f t="shared" si="3"/>
        <v>40</v>
      </c>
      <c r="W60" s="170">
        <f t="shared" si="4"/>
        <v>19</v>
      </c>
      <c r="X60" s="171">
        <f t="shared" si="5"/>
        <v>38</v>
      </c>
      <c r="Y60" s="172">
        <v>8.8303123693999994E-2</v>
      </c>
      <c r="Z60" s="173">
        <v>1.0685413667000001</v>
      </c>
      <c r="AA60" s="174">
        <v>8.3637738219999994E-2</v>
      </c>
      <c r="AB60" s="173">
        <v>-5.5551204948999997</v>
      </c>
      <c r="AC60" s="174">
        <v>8.0397832890000007E-2</v>
      </c>
      <c r="AD60" s="173">
        <v>-10.256396308999999</v>
      </c>
      <c r="AE60" s="174">
        <v>0.12896918488</v>
      </c>
      <c r="AF60" s="175">
        <v>-3.7632555703000001</v>
      </c>
      <c r="AG60" s="174">
        <v>-4.0011029519999998E-2</v>
      </c>
      <c r="AH60" s="173">
        <v>-2.4886564265</v>
      </c>
      <c r="AI60" s="174">
        <v>2.9978150800000001</v>
      </c>
      <c r="AJ60" s="174">
        <v>8.4314214013000002E-2</v>
      </c>
      <c r="AK60" s="176">
        <v>3.4358171196999999E-2</v>
      </c>
      <c r="AM60" s="177">
        <v>2.512143147E-2</v>
      </c>
      <c r="AN60" s="178">
        <v>-1.9037550484E-2</v>
      </c>
      <c r="AO60" s="178">
        <v>0.11136466689000001</v>
      </c>
      <c r="AP60" s="178">
        <v>-4.1968416341000001E-2</v>
      </c>
      <c r="AQ60" s="179">
        <v>6</v>
      </c>
      <c r="AR60" s="179">
        <v>6</v>
      </c>
      <c r="AS60" s="179">
        <v>4</v>
      </c>
      <c r="AT60" s="180">
        <v>8</v>
      </c>
      <c r="AU60" s="169">
        <f t="shared" si="6"/>
        <v>10</v>
      </c>
      <c r="AV60" s="170">
        <f t="shared" si="7"/>
        <v>30</v>
      </c>
      <c r="AW60" s="170">
        <f t="shared" si="8"/>
        <v>25</v>
      </c>
      <c r="AX60" s="170">
        <f t="shared" si="9"/>
        <v>30</v>
      </c>
      <c r="AY60" s="171">
        <f t="shared" si="10"/>
        <v>10</v>
      </c>
      <c r="AZ60" s="181">
        <v>0.17441328987999999</v>
      </c>
      <c r="BA60" s="182">
        <v>-5.6886335115999997E-2</v>
      </c>
      <c r="BB60" s="182">
        <v>-0.43682946266</v>
      </c>
      <c r="BC60" s="182">
        <v>-9.3125393766E-2</v>
      </c>
      <c r="BD60" s="183">
        <v>1.8059426266E-2</v>
      </c>
      <c r="BE60" s="183">
        <v>-0.11262101964</v>
      </c>
      <c r="BF60" s="184">
        <v>45288</v>
      </c>
      <c r="BG60" s="184">
        <v>45460</v>
      </c>
      <c r="BH60" s="179">
        <v>161</v>
      </c>
      <c r="BI60" s="185">
        <v>45523</v>
      </c>
      <c r="BK60" s="186">
        <v>45560</v>
      </c>
      <c r="BL60" s="187">
        <v>6.8325988300000002</v>
      </c>
      <c r="BM60" s="187">
        <v>7.2127006500000004</v>
      </c>
      <c r="BN60" s="183">
        <f t="shared" si="0"/>
        <v>0.94730104042235552</v>
      </c>
      <c r="BO60" s="184">
        <v>45525</v>
      </c>
      <c r="BP60" s="188">
        <v>300852.55033</v>
      </c>
      <c r="BQ60" s="189">
        <v>304418.64429000003</v>
      </c>
    </row>
    <row r="61" spans="4:69" ht="15.6" x14ac:dyDescent="0.3">
      <c r="D61" s="10"/>
      <c r="E61" s="74">
        <v>191876</v>
      </c>
      <c r="F61" s="75" t="s">
        <v>107</v>
      </c>
      <c r="G61" s="75" t="s">
        <v>56</v>
      </c>
      <c r="H61" s="76">
        <v>8912569000135</v>
      </c>
      <c r="I61" s="77" t="s">
        <v>33</v>
      </c>
      <c r="J61" s="77" t="s">
        <v>32</v>
      </c>
      <c r="K61" s="77" t="s">
        <v>15</v>
      </c>
      <c r="L61" s="77" t="s">
        <v>25</v>
      </c>
      <c r="M61" s="77" t="s">
        <v>38</v>
      </c>
      <c r="N61" s="78">
        <v>1000</v>
      </c>
      <c r="O61" s="78">
        <v>1000</v>
      </c>
      <c r="P61" s="79">
        <v>1000</v>
      </c>
      <c r="R61" s="94">
        <v>-5.9285462156999998E-4</v>
      </c>
      <c r="S61" s="112">
        <v>-1.2750393234E-2</v>
      </c>
      <c r="T61" s="113">
        <f t="shared" si="1"/>
        <v>44</v>
      </c>
      <c r="U61" s="96">
        <f t="shared" si="2"/>
        <v>29</v>
      </c>
      <c r="V61" s="96">
        <f t="shared" si="3"/>
        <v>22</v>
      </c>
      <c r="W61" s="96">
        <f t="shared" si="4"/>
        <v>15</v>
      </c>
      <c r="X61" s="118">
        <f t="shared" si="5"/>
        <v>36</v>
      </c>
      <c r="Y61" s="119">
        <v>5.6410526486E-2</v>
      </c>
      <c r="Z61" s="98">
        <v>-2.1207183541000001</v>
      </c>
      <c r="AA61" s="97">
        <v>9.3794051069000003E-2</v>
      </c>
      <c r="AB61" s="98">
        <v>-4.5394892100000002</v>
      </c>
      <c r="AC61" s="97">
        <v>0.15689995515999999</v>
      </c>
      <c r="AD61" s="95">
        <v>-2.6061840818999999</v>
      </c>
      <c r="AE61" s="99">
        <v>0.17277389935000001</v>
      </c>
      <c r="AF61" s="100">
        <v>0.61721587699000002</v>
      </c>
      <c r="AG61" s="99">
        <v>-3.8281993703999997E-2</v>
      </c>
      <c r="AH61" s="95">
        <v>-2.315752845</v>
      </c>
      <c r="AI61" s="99">
        <v>8.4097991349000001</v>
      </c>
      <c r="AJ61" s="99">
        <v>0.27923266882999997</v>
      </c>
      <c r="AK61" s="101">
        <v>0.16533359014999999</v>
      </c>
      <c r="AM61" s="129">
        <v>3.3014514644000001E-2</v>
      </c>
      <c r="AN61" s="130">
        <v>-3.4328198490000003E-2</v>
      </c>
      <c r="AO61" s="130">
        <v>9.8646519163999996E-2</v>
      </c>
      <c r="AP61" s="130">
        <v>-6.1732732009000001E-2</v>
      </c>
      <c r="AQ61" s="131">
        <v>7</v>
      </c>
      <c r="AR61" s="131">
        <v>5</v>
      </c>
      <c r="AS61" s="131">
        <v>4</v>
      </c>
      <c r="AT61" s="144">
        <v>8</v>
      </c>
      <c r="AU61" s="113">
        <f t="shared" si="6"/>
        <v>50</v>
      </c>
      <c r="AV61" s="96">
        <f t="shared" si="7"/>
        <v>32</v>
      </c>
      <c r="AW61" s="96">
        <f t="shared" si="8"/>
        <v>50</v>
      </c>
      <c r="AX61" s="96">
        <f t="shared" si="9"/>
        <v>32</v>
      </c>
      <c r="AY61" s="118">
        <f t="shared" si="10"/>
        <v>50</v>
      </c>
      <c r="AZ61" s="147">
        <v>0.12263194115999999</v>
      </c>
      <c r="BA61" s="132">
        <v>-6.7936211538999994E-2</v>
      </c>
      <c r="BB61" s="132">
        <v>-1.1364507991999999</v>
      </c>
      <c r="BC61" s="132">
        <v>-0.10773644202</v>
      </c>
      <c r="BD61" s="133">
        <v>1.2680257985E-2</v>
      </c>
      <c r="BE61" s="133">
        <v>-0.11782554370999999</v>
      </c>
      <c r="BF61" s="134">
        <v>45391</v>
      </c>
      <c r="BG61" s="134">
        <v>45460</v>
      </c>
      <c r="BH61" s="131">
        <v>96</v>
      </c>
      <c r="BI61" s="135">
        <v>45527</v>
      </c>
      <c r="BK61" s="153">
        <v>45560</v>
      </c>
      <c r="BL61" s="154">
        <v>3.9978150800000001</v>
      </c>
      <c r="BM61" s="154">
        <v>4.1859437899999996</v>
      </c>
      <c r="BN61" s="133">
        <f t="shared" si="0"/>
        <v>0.95505703864217451</v>
      </c>
      <c r="BO61" s="134">
        <v>45523</v>
      </c>
      <c r="BP61" s="155">
        <v>47054.970500000003</v>
      </c>
      <c r="BQ61" s="156">
        <v>53123.808757999999</v>
      </c>
    </row>
    <row r="62" spans="4:69" ht="15.6" x14ac:dyDescent="0.3">
      <c r="D62" s="10"/>
      <c r="E62" s="161">
        <v>401463</v>
      </c>
      <c r="F62" s="162" t="s">
        <v>108</v>
      </c>
      <c r="G62" s="162" t="s">
        <v>154</v>
      </c>
      <c r="H62" s="163">
        <v>22232927000190</v>
      </c>
      <c r="I62" s="164" t="s">
        <v>33</v>
      </c>
      <c r="J62" s="164" t="s">
        <v>28</v>
      </c>
      <c r="K62" s="164" t="s">
        <v>16</v>
      </c>
      <c r="L62" s="164" t="s">
        <v>80</v>
      </c>
      <c r="M62" s="164" t="s">
        <v>114</v>
      </c>
      <c r="N62" s="165">
        <v>300000</v>
      </c>
      <c r="O62" s="165">
        <v>30000</v>
      </c>
      <c r="P62" s="166">
        <v>300000</v>
      </c>
      <c r="R62" s="167">
        <v>6.7912674948999996E-3</v>
      </c>
      <c r="S62" s="168">
        <v>-5.3662711180000001E-3</v>
      </c>
      <c r="T62" s="169">
        <f t="shared" si="1"/>
        <v>5</v>
      </c>
      <c r="U62" s="170">
        <f t="shared" si="2"/>
        <v>8</v>
      </c>
      <c r="V62" s="170">
        <f t="shared" si="3"/>
        <v>1</v>
      </c>
      <c r="W62" s="170">
        <f t="shared" si="4"/>
        <v>1</v>
      </c>
      <c r="X62" s="171">
        <f t="shared" si="5"/>
        <v>6</v>
      </c>
      <c r="Y62" s="172">
        <v>0.10831682300999999</v>
      </c>
      <c r="Z62" s="173">
        <v>3.0699112991000002</v>
      </c>
      <c r="AA62" s="174">
        <v>0.16192655351999999</v>
      </c>
      <c r="AB62" s="173">
        <v>2.2737610347000001</v>
      </c>
      <c r="AC62" s="174">
        <v>0.51839809243000001</v>
      </c>
      <c r="AD62" s="173">
        <v>33.543629643999999</v>
      </c>
      <c r="AE62" s="174">
        <v>0.76456636301000003</v>
      </c>
      <c r="AF62" s="175">
        <v>59.796462243000001</v>
      </c>
      <c r="AG62" s="174">
        <v>3.4182276311000001E-2</v>
      </c>
      <c r="AH62" s="173">
        <v>4.9306741566000003</v>
      </c>
      <c r="AI62" s="174">
        <v>16.107581239000002</v>
      </c>
      <c r="AJ62" s="174">
        <v>0.10687530634</v>
      </c>
      <c r="AK62" s="176">
        <v>-1.0021772660999999E-2</v>
      </c>
      <c r="AM62" s="177">
        <v>5.0784041447000002E-2</v>
      </c>
      <c r="AN62" s="178">
        <v>-2.9833737563E-2</v>
      </c>
      <c r="AO62" s="178">
        <v>0.1605142638</v>
      </c>
      <c r="AP62" s="178">
        <v>-0.10447346916</v>
      </c>
      <c r="AQ62" s="179">
        <v>7</v>
      </c>
      <c r="AR62" s="179">
        <v>5</v>
      </c>
      <c r="AS62" s="179">
        <v>2</v>
      </c>
      <c r="AT62" s="180">
        <v>10</v>
      </c>
      <c r="AU62" s="169">
        <f t="shared" si="6"/>
        <v>18</v>
      </c>
      <c r="AV62" s="170">
        <f t="shared" si="7"/>
        <v>8</v>
      </c>
      <c r="AW62" s="170">
        <f t="shared" si="8"/>
        <v>8</v>
      </c>
      <c r="AX62" s="170">
        <f t="shared" si="9"/>
        <v>8</v>
      </c>
      <c r="AY62" s="171">
        <f t="shared" si="10"/>
        <v>18</v>
      </c>
      <c r="AZ62" s="181">
        <v>0.15780113092</v>
      </c>
      <c r="BA62" s="182">
        <v>0.37162251225999998</v>
      </c>
      <c r="BB62" s="182">
        <v>0.21667007011</v>
      </c>
      <c r="BC62" s="182">
        <v>0.59118066471999997</v>
      </c>
      <c r="BD62" s="183">
        <v>1.6309153582999999E-2</v>
      </c>
      <c r="BE62" s="183">
        <v>-0.18807417867000001</v>
      </c>
      <c r="BF62" s="184">
        <v>45287</v>
      </c>
      <c r="BG62" s="184">
        <v>45460</v>
      </c>
      <c r="BH62" s="179"/>
      <c r="BI62" s="185"/>
      <c r="BK62" s="186">
        <v>45560</v>
      </c>
      <c r="BL62" s="187">
        <v>21.249605500000001</v>
      </c>
      <c r="BM62" s="187">
        <v>21.609939199999999</v>
      </c>
      <c r="BN62" s="183">
        <f t="shared" si="0"/>
        <v>0.98332555697333945</v>
      </c>
      <c r="BO62" s="184">
        <v>45551</v>
      </c>
      <c r="BP62" s="188">
        <v>414388.96697000001</v>
      </c>
      <c r="BQ62" s="189">
        <v>425577.88428</v>
      </c>
    </row>
    <row r="63" spans="4:69" ht="15.6" x14ac:dyDescent="0.3">
      <c r="D63" s="10"/>
      <c r="E63" s="74" t="s">
        <v>139</v>
      </c>
      <c r="F63" s="75" t="s">
        <v>109</v>
      </c>
      <c r="G63" s="75" t="s">
        <v>166</v>
      </c>
      <c r="H63" s="76">
        <v>601692000123</v>
      </c>
      <c r="I63" s="77" t="s">
        <v>33</v>
      </c>
      <c r="J63" s="77" t="s">
        <v>31</v>
      </c>
      <c r="K63" s="77" t="s">
        <v>15</v>
      </c>
      <c r="L63" s="77" t="s">
        <v>81</v>
      </c>
      <c r="M63" s="77" t="s">
        <v>115</v>
      </c>
      <c r="N63" s="78">
        <v>500</v>
      </c>
      <c r="O63" s="78">
        <v>100</v>
      </c>
      <c r="P63" s="79">
        <v>500</v>
      </c>
      <c r="R63" s="94">
        <v>6.6823708039000001E-4</v>
      </c>
      <c r="S63" s="112">
        <v>-1.1489301532E-2</v>
      </c>
      <c r="T63" s="113">
        <f t="shared" si="1"/>
        <v>48</v>
      </c>
      <c r="U63" s="96">
        <f t="shared" si="2"/>
        <v>57</v>
      </c>
      <c r="V63" s="96">
        <f t="shared" si="3"/>
        <v>58</v>
      </c>
      <c r="W63" s="96">
        <f t="shared" si="4"/>
        <v>58</v>
      </c>
      <c r="X63" s="118">
        <f t="shared" si="5"/>
        <v>57</v>
      </c>
      <c r="Y63" s="119">
        <v>5.3843155184999998E-2</v>
      </c>
      <c r="Z63" s="98">
        <v>-2.3774554842</v>
      </c>
      <c r="AA63" s="97">
        <v>-3.4547577476999998E-2</v>
      </c>
      <c r="AB63" s="98">
        <v>-17.373652065000002</v>
      </c>
      <c r="AC63" s="97">
        <v>-0.20705855097</v>
      </c>
      <c r="AD63" s="95">
        <v>-39.002034694999999</v>
      </c>
      <c r="AE63" s="99">
        <v>-0.35761441177999997</v>
      </c>
      <c r="AF63" s="100">
        <v>-52.421615236000001</v>
      </c>
      <c r="AG63" s="99">
        <v>-0.1127431433</v>
      </c>
      <c r="AH63" s="95">
        <v>-9.7618678047999996</v>
      </c>
      <c r="AI63" s="99">
        <v>4.3548204000000004</v>
      </c>
      <c r="AJ63" s="99">
        <v>0.10917401240999999</v>
      </c>
      <c r="AK63" s="101">
        <v>6.3762730027999995E-2</v>
      </c>
      <c r="AM63" s="129">
        <v>3.0995310634999999E-2</v>
      </c>
      <c r="AN63" s="130">
        <v>-3.0530106184000001E-2</v>
      </c>
      <c r="AO63" s="130">
        <v>0.11924931628</v>
      </c>
      <c r="AP63" s="130">
        <v>-8.4125335127999995E-2</v>
      </c>
      <c r="AQ63" s="131">
        <v>7</v>
      </c>
      <c r="AR63" s="131">
        <v>5</v>
      </c>
      <c r="AS63" s="131">
        <v>5</v>
      </c>
      <c r="AT63" s="144">
        <v>7</v>
      </c>
      <c r="AU63" s="113">
        <f t="shared" si="6"/>
        <v>4</v>
      </c>
      <c r="AV63" s="96">
        <f t="shared" si="7"/>
        <v>57</v>
      </c>
      <c r="AW63" s="96">
        <f t="shared" si="8"/>
        <v>51</v>
      </c>
      <c r="AX63" s="96">
        <f t="shared" si="9"/>
        <v>57</v>
      </c>
      <c r="AY63" s="118">
        <f t="shared" si="10"/>
        <v>4</v>
      </c>
      <c r="AZ63" s="147">
        <v>0.20016925724000001</v>
      </c>
      <c r="BA63" s="132">
        <v>-0.56708622072000003</v>
      </c>
      <c r="BB63" s="132">
        <v>-1.1724864237999999</v>
      </c>
      <c r="BC63" s="132">
        <v>-0.89067903846999996</v>
      </c>
      <c r="BD63" s="133">
        <v>2.0713301983000001E-2</v>
      </c>
      <c r="BE63" s="133">
        <v>-0.14402295728</v>
      </c>
      <c r="BF63" s="134">
        <v>45288</v>
      </c>
      <c r="BG63" s="134">
        <v>45460</v>
      </c>
      <c r="BH63" s="131">
        <v>162</v>
      </c>
      <c r="BI63" s="135">
        <v>45524</v>
      </c>
      <c r="BK63" s="153">
        <v>45560</v>
      </c>
      <c r="BL63" s="154">
        <v>6085.2162586000004</v>
      </c>
      <c r="BM63" s="154">
        <v>6885.4698748000001</v>
      </c>
      <c r="BN63" s="133">
        <f t="shared" si="0"/>
        <v>0.88377646976151436</v>
      </c>
      <c r="BO63" s="134">
        <v>45287</v>
      </c>
      <c r="BP63" s="155">
        <v>67919.565119999999</v>
      </c>
      <c r="BQ63" s="156">
        <v>77756.770491000003</v>
      </c>
    </row>
    <row r="64" spans="4:69" ht="15.6" x14ac:dyDescent="0.3">
      <c r="D64" s="10"/>
      <c r="E64" s="161">
        <v>213691</v>
      </c>
      <c r="F64" s="162" t="s">
        <v>110</v>
      </c>
      <c r="G64" s="162" t="s">
        <v>69</v>
      </c>
      <c r="H64" s="163">
        <v>9550197000107</v>
      </c>
      <c r="I64" s="164" t="s">
        <v>33</v>
      </c>
      <c r="J64" s="164" t="s">
        <v>30</v>
      </c>
      <c r="K64" s="164" t="s">
        <v>15</v>
      </c>
      <c r="L64" s="164" t="s">
        <v>77</v>
      </c>
      <c r="M64" s="164" t="s">
        <v>112</v>
      </c>
      <c r="N64" s="165">
        <v>100000</v>
      </c>
      <c r="O64" s="165">
        <v>10000</v>
      </c>
      <c r="P64" s="166">
        <v>100000</v>
      </c>
      <c r="R64" s="167">
        <v>3.6542510115E-3</v>
      </c>
      <c r="S64" s="168">
        <v>-8.5032876012999994E-3</v>
      </c>
      <c r="T64" s="169">
        <f t="shared" si="1"/>
        <v>30</v>
      </c>
      <c r="U64" s="170">
        <f t="shared" si="2"/>
        <v>47</v>
      </c>
      <c r="V64" s="170">
        <f t="shared" si="3"/>
        <v>18</v>
      </c>
      <c r="W64" s="170">
        <f t="shared" si="4"/>
        <v>16</v>
      </c>
      <c r="X64" s="171">
        <f t="shared" si="5"/>
        <v>47</v>
      </c>
      <c r="Y64" s="172">
        <v>6.5735093393999994E-2</v>
      </c>
      <c r="Z64" s="173">
        <v>-1.1882616633</v>
      </c>
      <c r="AA64" s="174">
        <v>5.5318061064000001E-2</v>
      </c>
      <c r="AB64" s="173">
        <v>-8.3870882105</v>
      </c>
      <c r="AC64" s="174">
        <v>0.19295381976000001</v>
      </c>
      <c r="AD64" s="173">
        <v>0.99920237736999995</v>
      </c>
      <c r="AE64" s="174">
        <v>0.16737972234000001</v>
      </c>
      <c r="AF64" s="175">
        <v>7.7798175334000005E-2</v>
      </c>
      <c r="AG64" s="174">
        <v>-5.2000163510000003E-2</v>
      </c>
      <c r="AH64" s="173">
        <v>-3.6875698255999998</v>
      </c>
      <c r="AI64" s="174">
        <v>4.6299378100000004</v>
      </c>
      <c r="AJ64" s="174">
        <v>0.10699910675</v>
      </c>
      <c r="AK64" s="176">
        <v>5.3114950389E-2</v>
      </c>
      <c r="AM64" s="177">
        <v>4.3799293018E-2</v>
      </c>
      <c r="AN64" s="178">
        <v>-2.6503963863E-2</v>
      </c>
      <c r="AO64" s="178">
        <v>0.13627366840999999</v>
      </c>
      <c r="AP64" s="178">
        <v>-6.8767143532999994E-2</v>
      </c>
      <c r="AQ64" s="179">
        <v>8</v>
      </c>
      <c r="AR64" s="179">
        <v>4</v>
      </c>
      <c r="AS64" s="179">
        <v>5</v>
      </c>
      <c r="AT64" s="180">
        <v>7</v>
      </c>
      <c r="AU64" s="169">
        <f t="shared" si="6"/>
        <v>7</v>
      </c>
      <c r="AV64" s="170">
        <f t="shared" si="7"/>
        <v>45</v>
      </c>
      <c r="AW64" s="170">
        <f t="shared" si="8"/>
        <v>30</v>
      </c>
      <c r="AX64" s="170">
        <f t="shared" si="9"/>
        <v>45</v>
      </c>
      <c r="AY64" s="171">
        <f t="shared" si="10"/>
        <v>7</v>
      </c>
      <c r="AZ64" s="181">
        <v>0.18543096978000001</v>
      </c>
      <c r="BA64" s="182">
        <v>-0.18279972032</v>
      </c>
      <c r="BB64" s="182">
        <v>-0.53666614704000004</v>
      </c>
      <c r="BC64" s="182">
        <v>-0.28999826148000002</v>
      </c>
      <c r="BD64" s="183">
        <v>1.9174032115E-2</v>
      </c>
      <c r="BE64" s="183">
        <v>-9.4342184575999993E-2</v>
      </c>
      <c r="BF64" s="184">
        <v>45287</v>
      </c>
      <c r="BG64" s="184">
        <v>45460</v>
      </c>
      <c r="BH64" s="179">
        <v>156</v>
      </c>
      <c r="BI64" s="185">
        <v>45513</v>
      </c>
      <c r="BK64" s="186">
        <v>45560</v>
      </c>
      <c r="BL64" s="187">
        <v>5.3548204000000004</v>
      </c>
      <c r="BM64" s="187">
        <v>5.7292866</v>
      </c>
      <c r="BN64" s="183">
        <f t="shared" si="0"/>
        <v>0.93463999514354901</v>
      </c>
      <c r="BO64" s="184">
        <v>45530</v>
      </c>
      <c r="BP64" s="188">
        <v>414142.53269000002</v>
      </c>
      <c r="BQ64" s="189">
        <v>356954.10917000001</v>
      </c>
    </row>
    <row r="65" spans="4:69" ht="15.6" x14ac:dyDescent="0.3">
      <c r="D65" s="10"/>
      <c r="E65" s="74">
        <v>195571</v>
      </c>
      <c r="F65" s="75" t="s">
        <v>111</v>
      </c>
      <c r="G65" s="75" t="s">
        <v>72</v>
      </c>
      <c r="H65" s="76">
        <v>8940189000104</v>
      </c>
      <c r="I65" s="77" t="s">
        <v>33</v>
      </c>
      <c r="J65" s="77" t="s">
        <v>28</v>
      </c>
      <c r="K65" s="77" t="s">
        <v>15</v>
      </c>
      <c r="L65" s="77" t="s">
        <v>79</v>
      </c>
      <c r="M65" s="77" t="s">
        <v>113</v>
      </c>
      <c r="N65" s="78">
        <v>100</v>
      </c>
      <c r="O65" s="78">
        <v>100</v>
      </c>
      <c r="P65" s="79">
        <v>100</v>
      </c>
      <c r="R65" s="94">
        <v>9.8717351283999989E-4</v>
      </c>
      <c r="S65" s="112">
        <v>-1.1170365099999999E-2</v>
      </c>
      <c r="T65" s="113">
        <f t="shared" si="1"/>
        <v>24</v>
      </c>
      <c r="U65" s="96">
        <f t="shared" si="2"/>
        <v>21</v>
      </c>
      <c r="V65" s="96">
        <f t="shared" si="3"/>
        <v>49</v>
      </c>
      <c r="W65" s="96">
        <f t="shared" si="4"/>
        <v>53</v>
      </c>
      <c r="X65" s="118">
        <f t="shared" si="5"/>
        <v>14</v>
      </c>
      <c r="Y65" s="119">
        <v>7.6775336978E-2</v>
      </c>
      <c r="Z65" s="98">
        <v>-8.4237304873000005E-2</v>
      </c>
      <c r="AA65" s="97">
        <v>0.10895026449</v>
      </c>
      <c r="AB65" s="98">
        <v>-3.0238678672999999</v>
      </c>
      <c r="AC65" s="97">
        <v>1.9679951708999999E-2</v>
      </c>
      <c r="AD65" s="95">
        <v>-16.328184427</v>
      </c>
      <c r="AE65" s="99">
        <v>-0.25393067486999998</v>
      </c>
      <c r="AF65" s="100">
        <v>-42.053241546000002</v>
      </c>
      <c r="AG65" s="99">
        <v>-1.3232347227999999E-3</v>
      </c>
      <c r="AH65" s="95">
        <v>1.3801230530999999</v>
      </c>
      <c r="AI65" s="99">
        <v>2.1500710999999999</v>
      </c>
      <c r="AJ65" s="99">
        <v>0.12462046667</v>
      </c>
      <c r="AK65" s="101">
        <v>2.3794508719000001E-2</v>
      </c>
      <c r="AM65" s="129">
        <v>3.8877707811000001E-2</v>
      </c>
      <c r="AN65" s="130">
        <v>-2.4124168739000001E-2</v>
      </c>
      <c r="AO65" s="130">
        <v>0.11145097079999999</v>
      </c>
      <c r="AP65" s="130">
        <v>-7.1397496000999996E-2</v>
      </c>
      <c r="AQ65" s="131">
        <v>7</v>
      </c>
      <c r="AR65" s="131">
        <v>5</v>
      </c>
      <c r="AS65" s="131">
        <v>5</v>
      </c>
      <c r="AT65" s="144">
        <v>7</v>
      </c>
      <c r="AU65" s="113">
        <f t="shared" si="6"/>
        <v>24</v>
      </c>
      <c r="AV65" s="96">
        <f t="shared" si="7"/>
        <v>21</v>
      </c>
      <c r="AW65" s="96">
        <f t="shared" si="8"/>
        <v>19</v>
      </c>
      <c r="AX65" s="96">
        <f t="shared" si="9"/>
        <v>21</v>
      </c>
      <c r="AY65" s="118">
        <f t="shared" si="10"/>
        <v>23</v>
      </c>
      <c r="AZ65" s="147">
        <v>0.15362475369</v>
      </c>
      <c r="BA65" s="132">
        <v>6.3245123712000001E-2</v>
      </c>
      <c r="BB65" s="132">
        <v>-0.25405227778</v>
      </c>
      <c r="BC65" s="132">
        <v>0.10243292764</v>
      </c>
      <c r="BD65" s="133">
        <v>1.5901575094E-2</v>
      </c>
      <c r="BE65" s="133">
        <v>-0.14369846990999999</v>
      </c>
      <c r="BF65" s="134">
        <v>45391</v>
      </c>
      <c r="BG65" s="134">
        <v>45461</v>
      </c>
      <c r="BH65" s="131">
        <v>93</v>
      </c>
      <c r="BI65" s="135">
        <v>45524</v>
      </c>
      <c r="BK65" s="153">
        <v>45560</v>
      </c>
      <c r="BL65" s="154">
        <v>5.6299378100000004</v>
      </c>
      <c r="BM65" s="154">
        <v>5.8233975300000003</v>
      </c>
      <c r="BN65" s="133">
        <f t="shared" si="0"/>
        <v>0.96677889170310516</v>
      </c>
      <c r="BO65" s="134">
        <v>45548</v>
      </c>
      <c r="BP65" s="155">
        <v>35054.106760000002</v>
      </c>
      <c r="BQ65" s="156">
        <v>35832.632365999998</v>
      </c>
    </row>
    <row r="66" spans="4:69" ht="15.6" x14ac:dyDescent="0.3">
      <c r="D66" s="10"/>
      <c r="E66" s="190">
        <v>383872</v>
      </c>
      <c r="F66" s="162" t="s">
        <v>183</v>
      </c>
      <c r="G66" s="162" t="s">
        <v>73</v>
      </c>
      <c r="H66" s="163">
        <v>20468028000165</v>
      </c>
      <c r="I66" s="164" t="s">
        <v>33</v>
      </c>
      <c r="J66" s="164" t="s">
        <v>28</v>
      </c>
      <c r="K66" s="164" t="s">
        <v>15</v>
      </c>
      <c r="L66" s="164" t="s">
        <v>25</v>
      </c>
      <c r="M66" s="164" t="s">
        <v>38</v>
      </c>
      <c r="N66" s="165">
        <v>5000</v>
      </c>
      <c r="O66" s="165">
        <v>1000</v>
      </c>
      <c r="P66" s="166">
        <v>5000</v>
      </c>
      <c r="R66" s="167">
        <v>6.2654813063999998E-3</v>
      </c>
      <c r="S66" s="168">
        <v>-5.8920573064999999E-3</v>
      </c>
      <c r="T66" s="169">
        <f t="shared" si="1"/>
        <v>10</v>
      </c>
      <c r="U66" s="170">
        <f t="shared" si="2"/>
        <v>43</v>
      </c>
      <c r="V66" s="170">
        <f t="shared" si="3"/>
        <v>20</v>
      </c>
      <c r="W66" s="170">
        <f t="shared" si="4"/>
        <v>21</v>
      </c>
      <c r="X66" s="171">
        <f t="shared" si="5"/>
        <v>27</v>
      </c>
      <c r="Y66" s="172">
        <v>9.0562111148999994E-2</v>
      </c>
      <c r="Z66" s="173">
        <v>1.2944401122</v>
      </c>
      <c r="AA66" s="174">
        <v>6.8899575759000006E-2</v>
      </c>
      <c r="AB66" s="173">
        <v>-7.0289367409999999</v>
      </c>
      <c r="AC66" s="174">
        <v>0.18810982368000001</v>
      </c>
      <c r="AD66" s="173">
        <v>0.51480276944000003</v>
      </c>
      <c r="AE66" s="174">
        <v>0.11647847104</v>
      </c>
      <c r="AF66" s="175">
        <v>-5.0123269542999997</v>
      </c>
      <c r="AG66" s="174">
        <v>-2.7097292306000002E-2</v>
      </c>
      <c r="AH66" s="173">
        <v>-1.1972827051999999</v>
      </c>
      <c r="AI66" s="174">
        <v>1.2920019199999999</v>
      </c>
      <c r="AJ66" s="174">
        <v>8.0457322775999998E-2</v>
      </c>
      <c r="AK66" s="176">
        <v>-1.240682766E-2</v>
      </c>
      <c r="AM66" s="177">
        <v>2.8581720272999999E-2</v>
      </c>
      <c r="AN66" s="178">
        <v>-2.3379595449999999E-2</v>
      </c>
      <c r="AO66" s="178">
        <v>0.10495965488</v>
      </c>
      <c r="AP66" s="178">
        <v>-4.3433157141000003E-2</v>
      </c>
      <c r="AQ66" s="179">
        <v>7</v>
      </c>
      <c r="AR66" s="179">
        <v>5</v>
      </c>
      <c r="AS66" s="179">
        <v>2</v>
      </c>
      <c r="AT66" s="180">
        <v>10</v>
      </c>
      <c r="AU66" s="169">
        <f t="shared" si="6"/>
        <v>15</v>
      </c>
      <c r="AV66" s="170">
        <f t="shared" si="7"/>
        <v>43</v>
      </c>
      <c r="AW66" s="170">
        <f t="shared" si="8"/>
        <v>38</v>
      </c>
      <c r="AX66" s="170">
        <f t="shared" si="9"/>
        <v>43</v>
      </c>
      <c r="AY66" s="171">
        <f t="shared" si="10"/>
        <v>15</v>
      </c>
      <c r="AZ66" s="181">
        <v>0.15870376902</v>
      </c>
      <c r="BA66" s="182">
        <v>-0.16355224568999999</v>
      </c>
      <c r="BB66" s="182">
        <v>-0.63796980748999998</v>
      </c>
      <c r="BC66" s="182">
        <v>-0.25825416856</v>
      </c>
      <c r="BD66" s="183">
        <v>1.6412028185E-2</v>
      </c>
      <c r="BE66" s="183">
        <v>-0.11463429711000001</v>
      </c>
      <c r="BF66" s="184">
        <v>45288</v>
      </c>
      <c r="BG66" s="184">
        <v>45461</v>
      </c>
      <c r="BH66" s="179"/>
      <c r="BI66" s="185"/>
      <c r="BK66" s="186">
        <v>45560</v>
      </c>
      <c r="BL66" s="187">
        <v>3.1500710999999999</v>
      </c>
      <c r="BM66" s="187">
        <v>3.2599705000000001</v>
      </c>
      <c r="BN66" s="183">
        <f t="shared" si="0"/>
        <v>0.96628822254679902</v>
      </c>
      <c r="BO66" s="184">
        <v>45524</v>
      </c>
      <c r="BP66" s="188">
        <v>60255.650379999999</v>
      </c>
      <c r="BQ66" s="189">
        <v>65111.223781000001</v>
      </c>
    </row>
    <row r="67" spans="4:69" ht="15.6" x14ac:dyDescent="0.3">
      <c r="D67" s="10"/>
      <c r="E67" s="74">
        <v>355739</v>
      </c>
      <c r="F67" s="75" t="s">
        <v>184</v>
      </c>
      <c r="G67" s="75" t="s">
        <v>74</v>
      </c>
      <c r="H67" s="76">
        <v>19186860000190</v>
      </c>
      <c r="I67" s="77" t="s">
        <v>33</v>
      </c>
      <c r="J67" s="77" t="s">
        <v>31</v>
      </c>
      <c r="K67" s="77"/>
      <c r="L67" s="77"/>
      <c r="M67" s="77"/>
      <c r="N67" s="78"/>
      <c r="O67" s="78"/>
      <c r="P67" s="79"/>
      <c r="R67" s="94"/>
      <c r="S67" s="112"/>
      <c r="T67" s="113">
        <f t="shared" si="1"/>
        <v>54</v>
      </c>
      <c r="U67" s="96">
        <f t="shared" si="2"/>
        <v>48</v>
      </c>
      <c r="V67" s="96">
        <f t="shared" si="3"/>
        <v>47</v>
      </c>
      <c r="W67" s="96">
        <f t="shared" si="4"/>
        <v>46</v>
      </c>
      <c r="X67" s="118">
        <f t="shared" si="5"/>
        <v>46</v>
      </c>
      <c r="Y67" s="119">
        <v>4.6334711746999997E-2</v>
      </c>
      <c r="Z67" s="98">
        <v>-3.1282998278999998</v>
      </c>
      <c r="AA67" s="97">
        <v>5.3132977004E-2</v>
      </c>
      <c r="AB67" s="98">
        <v>-8.6055966164999997</v>
      </c>
      <c r="AC67" s="97">
        <v>4.8418971105999999E-2</v>
      </c>
      <c r="AD67" s="95">
        <v>-13.454282487</v>
      </c>
      <c r="AE67" s="99">
        <v>-0.10741581916</v>
      </c>
      <c r="AF67" s="100">
        <v>-27.401755974</v>
      </c>
      <c r="AG67" s="99">
        <v>-4.9648714468000003E-2</v>
      </c>
      <c r="AH67" s="95">
        <v>-3.4524249214</v>
      </c>
      <c r="AI67" s="99"/>
      <c r="AJ67" s="99"/>
      <c r="AK67" s="101"/>
      <c r="AM67" s="129"/>
      <c r="AN67" s="130"/>
      <c r="AO67" s="130"/>
      <c r="AP67" s="130"/>
      <c r="AQ67" s="131"/>
      <c r="AR67" s="131"/>
      <c r="AS67" s="131"/>
      <c r="AT67" s="144"/>
      <c r="AU67" s="113">
        <f t="shared" si="6"/>
        <v>40</v>
      </c>
      <c r="AV67" s="96">
        <f t="shared" si="7"/>
        <v>49</v>
      </c>
      <c r="AW67" s="96">
        <f t="shared" si="8"/>
        <v>45</v>
      </c>
      <c r="AX67" s="96">
        <f t="shared" si="9"/>
        <v>49</v>
      </c>
      <c r="AY67" s="118">
        <f t="shared" si="10"/>
        <v>40</v>
      </c>
      <c r="AZ67" s="147">
        <v>0.13723282655999999</v>
      </c>
      <c r="BA67" s="132">
        <v>-0.31617381367000003</v>
      </c>
      <c r="BB67" s="132">
        <v>-1.0200385438999999</v>
      </c>
      <c r="BC67" s="132">
        <v>-0.49364923126999999</v>
      </c>
      <c r="BD67" s="133">
        <v>1.4184109263999999E-2</v>
      </c>
      <c r="BE67" s="133"/>
      <c r="BF67" s="134"/>
      <c r="BG67" s="134"/>
      <c r="BH67" s="131"/>
      <c r="BI67" s="135"/>
      <c r="BK67" s="153">
        <v>45560</v>
      </c>
      <c r="BL67" s="154">
        <v>2.2920019200000001</v>
      </c>
      <c r="BM67" s="154">
        <v>2.4135768</v>
      </c>
      <c r="BN67" s="133">
        <f t="shared" si="0"/>
        <v>0.94962875016034298</v>
      </c>
      <c r="BO67" s="134">
        <v>45288</v>
      </c>
      <c r="BP67" s="155">
        <v>83110.783100000001</v>
      </c>
      <c r="BQ67" s="156">
        <v>86004.922340000005</v>
      </c>
    </row>
    <row r="68" spans="4:69" ht="15.6" x14ac:dyDescent="0.3">
      <c r="D68" s="10"/>
      <c r="E68" s="161"/>
      <c r="F68" s="162"/>
      <c r="G68" s="162"/>
      <c r="H68" s="163"/>
      <c r="I68" s="164"/>
      <c r="J68" s="164"/>
      <c r="K68" s="164"/>
      <c r="L68" s="164"/>
      <c r="M68" s="164"/>
      <c r="N68" s="165"/>
      <c r="O68" s="165"/>
      <c r="P68" s="166"/>
      <c r="R68" s="167"/>
      <c r="S68" s="168"/>
      <c r="T68" s="169" t="str">
        <f t="shared" si="1"/>
        <v/>
      </c>
      <c r="U68" s="170" t="str">
        <f t="shared" si="2"/>
        <v/>
      </c>
      <c r="V68" s="170" t="str">
        <f t="shared" si="3"/>
        <v/>
      </c>
      <c r="W68" s="170" t="str">
        <f t="shared" si="4"/>
        <v/>
      </c>
      <c r="X68" s="171" t="str">
        <f t="shared" si="5"/>
        <v/>
      </c>
      <c r="Y68" s="172"/>
      <c r="Z68" s="173"/>
      <c r="AA68" s="174"/>
      <c r="AB68" s="173"/>
      <c r="AC68" s="174"/>
      <c r="AD68" s="173"/>
      <c r="AE68" s="174"/>
      <c r="AF68" s="175"/>
      <c r="AG68" s="174"/>
      <c r="AH68" s="173"/>
      <c r="AI68" s="174"/>
      <c r="AJ68" s="174"/>
      <c r="AK68" s="176"/>
      <c r="AM68" s="177"/>
      <c r="AN68" s="178"/>
      <c r="AO68" s="178"/>
      <c r="AP68" s="178"/>
      <c r="AQ68" s="179"/>
      <c r="AR68" s="179"/>
      <c r="AS68" s="179"/>
      <c r="AT68" s="180"/>
      <c r="AU68" s="169" t="str">
        <f t="shared" si="6"/>
        <v/>
      </c>
      <c r="AV68" s="170" t="str">
        <f t="shared" si="7"/>
        <v/>
      </c>
      <c r="AW68" s="170" t="str">
        <f t="shared" si="8"/>
        <v/>
      </c>
      <c r="AX68" s="170" t="str">
        <f t="shared" si="9"/>
        <v/>
      </c>
      <c r="AY68" s="171" t="str">
        <f t="shared" si="10"/>
        <v/>
      </c>
      <c r="AZ68" s="181"/>
      <c r="BA68" s="182"/>
      <c r="BB68" s="182"/>
      <c r="BC68" s="182"/>
      <c r="BD68" s="183"/>
      <c r="BE68" s="183"/>
      <c r="BF68" s="184"/>
      <c r="BG68" s="184"/>
      <c r="BH68" s="179"/>
      <c r="BI68" s="185"/>
      <c r="BK68" s="186"/>
      <c r="BL68" s="187"/>
      <c r="BM68" s="187"/>
      <c r="BN68" s="183" t="str">
        <f t="shared" si="0"/>
        <v/>
      </c>
      <c r="BO68" s="184"/>
      <c r="BP68" s="188"/>
      <c r="BQ68" s="189"/>
    </row>
    <row r="69" spans="4:69" ht="15.6" x14ac:dyDescent="0.3">
      <c r="D69" s="10"/>
      <c r="E69" s="74"/>
      <c r="F69" s="75"/>
      <c r="G69" s="75"/>
      <c r="H69" s="76"/>
      <c r="I69" s="77"/>
      <c r="J69" s="77"/>
      <c r="K69" s="77"/>
      <c r="L69" s="77"/>
      <c r="M69" s="77"/>
      <c r="N69" s="78"/>
      <c r="O69" s="78"/>
      <c r="P69" s="79"/>
      <c r="R69" s="94"/>
      <c r="S69" s="112"/>
      <c r="T69" s="113" t="str">
        <f t="shared" si="1"/>
        <v/>
      </c>
      <c r="U69" s="96" t="str">
        <f t="shared" si="2"/>
        <v/>
      </c>
      <c r="V69" s="96" t="str">
        <f t="shared" si="3"/>
        <v/>
      </c>
      <c r="W69" s="96" t="str">
        <f t="shared" si="4"/>
        <v/>
      </c>
      <c r="X69" s="118" t="str">
        <f t="shared" si="5"/>
        <v/>
      </c>
      <c r="Y69" s="119"/>
      <c r="Z69" s="98"/>
      <c r="AA69" s="97"/>
      <c r="AB69" s="98"/>
      <c r="AC69" s="97"/>
      <c r="AD69" s="95"/>
      <c r="AE69" s="99"/>
      <c r="AF69" s="100"/>
      <c r="AG69" s="99"/>
      <c r="AH69" s="95"/>
      <c r="AI69" s="99"/>
      <c r="AJ69" s="99"/>
      <c r="AK69" s="101"/>
      <c r="AM69" s="129"/>
      <c r="AN69" s="130"/>
      <c r="AO69" s="130"/>
      <c r="AP69" s="130"/>
      <c r="AQ69" s="131"/>
      <c r="AR69" s="131"/>
      <c r="AS69" s="131"/>
      <c r="AT69" s="144"/>
      <c r="AU69" s="113" t="str">
        <f t="shared" si="6"/>
        <v/>
      </c>
      <c r="AV69" s="96" t="str">
        <f t="shared" si="7"/>
        <v/>
      </c>
      <c r="AW69" s="96" t="str">
        <f t="shared" si="8"/>
        <v/>
      </c>
      <c r="AX69" s="96" t="str">
        <f t="shared" si="9"/>
        <v/>
      </c>
      <c r="AY69" s="118" t="str">
        <f t="shared" si="10"/>
        <v/>
      </c>
      <c r="AZ69" s="147"/>
      <c r="BA69" s="132"/>
      <c r="BB69" s="132"/>
      <c r="BC69" s="132"/>
      <c r="BD69" s="133"/>
      <c r="BE69" s="133"/>
      <c r="BF69" s="134"/>
      <c r="BG69" s="134"/>
      <c r="BH69" s="131"/>
      <c r="BI69" s="135"/>
      <c r="BK69" s="153"/>
      <c r="BL69" s="154"/>
      <c r="BM69" s="154"/>
      <c r="BN69" s="133" t="str">
        <f t="shared" si="0"/>
        <v/>
      </c>
      <c r="BO69" s="134"/>
      <c r="BP69" s="155"/>
      <c r="BQ69" s="156"/>
    </row>
    <row r="70" spans="4:69" ht="15.6" x14ac:dyDescent="0.3">
      <c r="D70" s="10"/>
      <c r="E70" s="161"/>
      <c r="F70" s="162"/>
      <c r="G70" s="162"/>
      <c r="H70" s="163"/>
      <c r="I70" s="164"/>
      <c r="J70" s="164"/>
      <c r="K70" s="164"/>
      <c r="L70" s="164"/>
      <c r="M70" s="164"/>
      <c r="N70" s="165"/>
      <c r="O70" s="165"/>
      <c r="P70" s="166"/>
      <c r="R70" s="167"/>
      <c r="S70" s="168"/>
      <c r="T70" s="169" t="str">
        <f t="shared" si="1"/>
        <v/>
      </c>
      <c r="U70" s="170" t="str">
        <f t="shared" si="2"/>
        <v/>
      </c>
      <c r="V70" s="170" t="str">
        <f t="shared" si="3"/>
        <v/>
      </c>
      <c r="W70" s="170" t="str">
        <f t="shared" si="4"/>
        <v/>
      </c>
      <c r="X70" s="171" t="str">
        <f t="shared" si="5"/>
        <v/>
      </c>
      <c r="Y70" s="172"/>
      <c r="Z70" s="173"/>
      <c r="AA70" s="174"/>
      <c r="AB70" s="173"/>
      <c r="AC70" s="174"/>
      <c r="AD70" s="173"/>
      <c r="AE70" s="174"/>
      <c r="AF70" s="175"/>
      <c r="AG70" s="174"/>
      <c r="AH70" s="173"/>
      <c r="AI70" s="174"/>
      <c r="AJ70" s="174"/>
      <c r="AK70" s="176"/>
      <c r="AM70" s="177"/>
      <c r="AN70" s="178"/>
      <c r="AO70" s="178"/>
      <c r="AP70" s="178"/>
      <c r="AQ70" s="179"/>
      <c r="AR70" s="179"/>
      <c r="AS70" s="179"/>
      <c r="AT70" s="180"/>
      <c r="AU70" s="169" t="str">
        <f t="shared" si="6"/>
        <v/>
      </c>
      <c r="AV70" s="170" t="str">
        <f t="shared" si="7"/>
        <v/>
      </c>
      <c r="AW70" s="170" t="str">
        <f t="shared" si="8"/>
        <v/>
      </c>
      <c r="AX70" s="170" t="str">
        <f t="shared" si="9"/>
        <v/>
      </c>
      <c r="AY70" s="171" t="str">
        <f t="shared" si="10"/>
        <v/>
      </c>
      <c r="AZ70" s="181"/>
      <c r="BA70" s="182"/>
      <c r="BB70" s="182"/>
      <c r="BC70" s="182"/>
      <c r="BD70" s="183"/>
      <c r="BE70" s="183"/>
      <c r="BF70" s="184"/>
      <c r="BG70" s="184"/>
      <c r="BH70" s="179"/>
      <c r="BI70" s="185"/>
      <c r="BK70" s="186"/>
      <c r="BL70" s="187"/>
      <c r="BM70" s="187"/>
      <c r="BN70" s="183" t="str">
        <f t="shared" si="0"/>
        <v/>
      </c>
      <c r="BO70" s="184"/>
      <c r="BP70" s="188"/>
      <c r="BQ70" s="189"/>
    </row>
    <row r="71" spans="4:69" ht="15.6" x14ac:dyDescent="0.3">
      <c r="D71" s="10"/>
      <c r="E71" s="74"/>
      <c r="F71" s="75"/>
      <c r="G71" s="75"/>
      <c r="H71" s="76"/>
      <c r="I71" s="77"/>
      <c r="J71" s="77"/>
      <c r="K71" s="77"/>
      <c r="L71" s="77"/>
      <c r="M71" s="77"/>
      <c r="N71" s="78"/>
      <c r="O71" s="78"/>
      <c r="P71" s="79"/>
      <c r="R71" s="94"/>
      <c r="S71" s="112"/>
      <c r="T71" s="113" t="str">
        <f t="shared" si="1"/>
        <v/>
      </c>
      <c r="U71" s="96" t="str">
        <f t="shared" si="2"/>
        <v/>
      </c>
      <c r="V71" s="96" t="str">
        <f t="shared" si="3"/>
        <v/>
      </c>
      <c r="W71" s="96" t="str">
        <f t="shared" si="4"/>
        <v/>
      </c>
      <c r="X71" s="118" t="str">
        <f t="shared" si="5"/>
        <v/>
      </c>
      <c r="Y71" s="119"/>
      <c r="Z71" s="98"/>
      <c r="AA71" s="97"/>
      <c r="AB71" s="98"/>
      <c r="AC71" s="97"/>
      <c r="AD71" s="95"/>
      <c r="AE71" s="99"/>
      <c r="AF71" s="100"/>
      <c r="AG71" s="99"/>
      <c r="AH71" s="95"/>
      <c r="AI71" s="99"/>
      <c r="AJ71" s="99"/>
      <c r="AK71" s="101"/>
      <c r="AM71" s="129"/>
      <c r="AN71" s="130"/>
      <c r="AO71" s="130"/>
      <c r="AP71" s="130"/>
      <c r="AQ71" s="131"/>
      <c r="AR71" s="131"/>
      <c r="AS71" s="131"/>
      <c r="AT71" s="144"/>
      <c r="AU71" s="113" t="str">
        <f t="shared" si="6"/>
        <v/>
      </c>
      <c r="AV71" s="96" t="str">
        <f t="shared" si="7"/>
        <v/>
      </c>
      <c r="AW71" s="96" t="str">
        <f t="shared" si="8"/>
        <v/>
      </c>
      <c r="AX71" s="96" t="str">
        <f t="shared" si="9"/>
        <v/>
      </c>
      <c r="AY71" s="118" t="str">
        <f t="shared" si="10"/>
        <v/>
      </c>
      <c r="AZ71" s="147"/>
      <c r="BA71" s="132"/>
      <c r="BB71" s="132"/>
      <c r="BC71" s="132"/>
      <c r="BD71" s="133"/>
      <c r="BE71" s="133"/>
      <c r="BF71" s="134"/>
      <c r="BG71" s="134"/>
      <c r="BH71" s="131"/>
      <c r="BI71" s="135"/>
      <c r="BK71" s="153"/>
      <c r="BL71" s="154"/>
      <c r="BM71" s="154"/>
      <c r="BN71" s="133" t="str">
        <f t="shared" ref="BN71:BN101" si="11">IFERROR(BL71/BM71,"")</f>
        <v/>
      </c>
      <c r="BO71" s="134"/>
      <c r="BP71" s="155"/>
      <c r="BQ71" s="156"/>
    </row>
    <row r="72" spans="4:69" ht="15.6" x14ac:dyDescent="0.3">
      <c r="D72" s="10"/>
      <c r="E72" s="161"/>
      <c r="F72" s="162"/>
      <c r="G72" s="162"/>
      <c r="H72" s="163"/>
      <c r="I72" s="164"/>
      <c r="J72" s="164"/>
      <c r="K72" s="164"/>
      <c r="L72" s="164"/>
      <c r="M72" s="164"/>
      <c r="N72" s="165"/>
      <c r="O72" s="165"/>
      <c r="P72" s="166"/>
      <c r="R72" s="167"/>
      <c r="S72" s="168"/>
      <c r="T72" s="169" t="str">
        <f t="shared" si="1"/>
        <v/>
      </c>
      <c r="U72" s="170" t="str">
        <f t="shared" si="2"/>
        <v/>
      </c>
      <c r="V72" s="170" t="str">
        <f t="shared" si="3"/>
        <v/>
      </c>
      <c r="W72" s="170" t="str">
        <f t="shared" si="4"/>
        <v/>
      </c>
      <c r="X72" s="171" t="str">
        <f t="shared" si="5"/>
        <v/>
      </c>
      <c r="Y72" s="172"/>
      <c r="Z72" s="173"/>
      <c r="AA72" s="174"/>
      <c r="AB72" s="173"/>
      <c r="AC72" s="174"/>
      <c r="AD72" s="173"/>
      <c r="AE72" s="174"/>
      <c r="AF72" s="175"/>
      <c r="AG72" s="174"/>
      <c r="AH72" s="173"/>
      <c r="AI72" s="174"/>
      <c r="AJ72" s="174"/>
      <c r="AK72" s="176"/>
      <c r="AM72" s="177"/>
      <c r="AN72" s="178"/>
      <c r="AO72" s="178"/>
      <c r="AP72" s="178"/>
      <c r="AQ72" s="179"/>
      <c r="AR72" s="179"/>
      <c r="AS72" s="179"/>
      <c r="AT72" s="180"/>
      <c r="AU72" s="169" t="str">
        <f t="shared" si="6"/>
        <v/>
      </c>
      <c r="AV72" s="170" t="str">
        <f t="shared" si="7"/>
        <v/>
      </c>
      <c r="AW72" s="170" t="str">
        <f t="shared" si="8"/>
        <v/>
      </c>
      <c r="AX72" s="170" t="str">
        <f t="shared" si="9"/>
        <v/>
      </c>
      <c r="AY72" s="171" t="str">
        <f t="shared" si="10"/>
        <v/>
      </c>
      <c r="AZ72" s="181"/>
      <c r="BA72" s="182"/>
      <c r="BB72" s="182"/>
      <c r="BC72" s="182"/>
      <c r="BD72" s="183"/>
      <c r="BE72" s="183"/>
      <c r="BF72" s="184"/>
      <c r="BG72" s="184"/>
      <c r="BH72" s="179"/>
      <c r="BI72" s="185"/>
      <c r="BK72" s="186"/>
      <c r="BL72" s="187"/>
      <c r="BM72" s="187"/>
      <c r="BN72" s="183" t="str">
        <f t="shared" si="11"/>
        <v/>
      </c>
      <c r="BO72" s="184"/>
      <c r="BP72" s="188"/>
      <c r="BQ72" s="189"/>
    </row>
    <row r="73" spans="4:69" ht="15.6" x14ac:dyDescent="0.3">
      <c r="D73" s="10"/>
      <c r="E73" s="74"/>
      <c r="F73" s="75"/>
      <c r="G73" s="75"/>
      <c r="H73" s="76"/>
      <c r="I73" s="77"/>
      <c r="J73" s="77"/>
      <c r="K73" s="77"/>
      <c r="L73" s="77"/>
      <c r="M73" s="77"/>
      <c r="N73" s="78"/>
      <c r="O73" s="78"/>
      <c r="P73" s="79"/>
      <c r="R73" s="94"/>
      <c r="S73" s="112"/>
      <c r="T73" s="113" t="str">
        <f t="shared" ref="T73:T136" si="12">IFERROR(RANK(Y73,$Y$9:$Y$500,0),"")</f>
        <v/>
      </c>
      <c r="U73" s="96" t="str">
        <f t="shared" ref="U73:U136" si="13">IFERROR(RANK(AA73,$AA$9:$AA$500,0),"")</f>
        <v/>
      </c>
      <c r="V73" s="96" t="str">
        <f t="shared" ref="V73:V136" si="14">IFERROR(RANK(AC73,$AC$9:$AC$500,0),"")</f>
        <v/>
      </c>
      <c r="W73" s="96" t="str">
        <f t="shared" ref="W73:W136" si="15">IFERROR(RANK(AE73,$AE$9:$AE$500,0),"")</f>
        <v/>
      </c>
      <c r="X73" s="118" t="str">
        <f t="shared" ref="X73:X136" si="16">IFERROR(RANK(AG73,$AG$9:$AG$500,0),"")</f>
        <v/>
      </c>
      <c r="Y73" s="119"/>
      <c r="Z73" s="98"/>
      <c r="AA73" s="97"/>
      <c r="AB73" s="98"/>
      <c r="AC73" s="97"/>
      <c r="AD73" s="95"/>
      <c r="AE73" s="99"/>
      <c r="AF73" s="100"/>
      <c r="AG73" s="99"/>
      <c r="AH73" s="95"/>
      <c r="AI73" s="99"/>
      <c r="AJ73" s="99"/>
      <c r="AK73" s="101"/>
      <c r="AM73" s="129"/>
      <c r="AN73" s="130"/>
      <c r="AO73" s="130"/>
      <c r="AP73" s="130"/>
      <c r="AQ73" s="131"/>
      <c r="AR73" s="131"/>
      <c r="AS73" s="131"/>
      <c r="AT73" s="144"/>
      <c r="AU73" s="113" t="str">
        <f t="shared" ref="AU73:AU136" si="17">IFERROR(RANK(AZ73,$AZ$9:$AZ$500,0),"")</f>
        <v/>
      </c>
      <c r="AV73" s="96" t="str">
        <f t="shared" ref="AV73:AV136" si="18">IFERROR(RANK(BA73,$BA$9:$BA$500,0),"")</f>
        <v/>
      </c>
      <c r="AW73" s="96" t="str">
        <f t="shared" ref="AW73:AW136" si="19">IFERROR(RANK(BB73,$BB$9:$BB$500,0),"")</f>
        <v/>
      </c>
      <c r="AX73" s="96" t="str">
        <f t="shared" ref="AX73:AX136" si="20">IFERROR(RANK(BC73,$BC$9:$BC$500,0),"")</f>
        <v/>
      </c>
      <c r="AY73" s="118" t="str">
        <f t="shared" ref="AY73:AY136" si="21">IFERROR(RANK(BD73,$BD$9:$BD$500,0),"")</f>
        <v/>
      </c>
      <c r="AZ73" s="147"/>
      <c r="BA73" s="132"/>
      <c r="BB73" s="132"/>
      <c r="BC73" s="132"/>
      <c r="BD73" s="133"/>
      <c r="BE73" s="133"/>
      <c r="BF73" s="134"/>
      <c r="BG73" s="134"/>
      <c r="BH73" s="131"/>
      <c r="BI73" s="135"/>
      <c r="BK73" s="153"/>
      <c r="BL73" s="154"/>
      <c r="BM73" s="154"/>
      <c r="BN73" s="133" t="str">
        <f t="shared" si="11"/>
        <v/>
      </c>
      <c r="BO73" s="134"/>
      <c r="BP73" s="155"/>
      <c r="BQ73" s="156"/>
    </row>
    <row r="74" spans="4:69" ht="15.6" x14ac:dyDescent="0.3">
      <c r="D74" s="10"/>
      <c r="E74" s="190"/>
      <c r="F74" s="162"/>
      <c r="G74" s="162"/>
      <c r="H74" s="163"/>
      <c r="I74" s="164"/>
      <c r="J74" s="164"/>
      <c r="K74" s="164"/>
      <c r="L74" s="164"/>
      <c r="M74" s="164"/>
      <c r="N74" s="165"/>
      <c r="O74" s="165"/>
      <c r="P74" s="166"/>
      <c r="R74" s="167"/>
      <c r="S74" s="168"/>
      <c r="T74" s="169" t="str">
        <f t="shared" si="12"/>
        <v/>
      </c>
      <c r="U74" s="170" t="str">
        <f t="shared" si="13"/>
        <v/>
      </c>
      <c r="V74" s="170" t="str">
        <f t="shared" si="14"/>
        <v/>
      </c>
      <c r="W74" s="170" t="str">
        <f t="shared" si="15"/>
        <v/>
      </c>
      <c r="X74" s="171" t="str">
        <f t="shared" si="16"/>
        <v/>
      </c>
      <c r="Y74" s="172"/>
      <c r="Z74" s="173"/>
      <c r="AA74" s="174"/>
      <c r="AB74" s="173"/>
      <c r="AC74" s="174"/>
      <c r="AD74" s="173"/>
      <c r="AE74" s="174"/>
      <c r="AF74" s="175"/>
      <c r="AG74" s="174"/>
      <c r="AH74" s="173"/>
      <c r="AI74" s="174"/>
      <c r="AJ74" s="174"/>
      <c r="AK74" s="176"/>
      <c r="AM74" s="177"/>
      <c r="AN74" s="178"/>
      <c r="AO74" s="178"/>
      <c r="AP74" s="178"/>
      <c r="AQ74" s="179"/>
      <c r="AR74" s="179"/>
      <c r="AS74" s="179"/>
      <c r="AT74" s="180"/>
      <c r="AU74" s="169" t="str">
        <f t="shared" si="17"/>
        <v/>
      </c>
      <c r="AV74" s="170" t="str">
        <f t="shared" si="18"/>
        <v/>
      </c>
      <c r="AW74" s="170" t="str">
        <f t="shared" si="19"/>
        <v/>
      </c>
      <c r="AX74" s="170" t="str">
        <f t="shared" si="20"/>
        <v/>
      </c>
      <c r="AY74" s="171" t="str">
        <f t="shared" si="21"/>
        <v/>
      </c>
      <c r="AZ74" s="181"/>
      <c r="BA74" s="182"/>
      <c r="BB74" s="182"/>
      <c r="BC74" s="182"/>
      <c r="BD74" s="183"/>
      <c r="BE74" s="183"/>
      <c r="BF74" s="184"/>
      <c r="BG74" s="184"/>
      <c r="BH74" s="179"/>
      <c r="BI74" s="185"/>
      <c r="BK74" s="186"/>
      <c r="BL74" s="187"/>
      <c r="BM74" s="187"/>
      <c r="BN74" s="183" t="str">
        <f t="shared" si="11"/>
        <v/>
      </c>
      <c r="BO74" s="184"/>
      <c r="BP74" s="188"/>
      <c r="BQ74" s="189"/>
    </row>
    <row r="75" spans="4:69" ht="15.6" x14ac:dyDescent="0.3">
      <c r="D75" s="10"/>
      <c r="E75" s="74"/>
      <c r="F75" s="75"/>
      <c r="G75" s="75"/>
      <c r="H75" s="76"/>
      <c r="I75" s="77"/>
      <c r="J75" s="77"/>
      <c r="K75" s="77"/>
      <c r="L75" s="77"/>
      <c r="M75" s="77"/>
      <c r="N75" s="78"/>
      <c r="O75" s="78"/>
      <c r="P75" s="79"/>
      <c r="R75" s="94"/>
      <c r="S75" s="112"/>
      <c r="T75" s="113" t="str">
        <f t="shared" si="12"/>
        <v/>
      </c>
      <c r="U75" s="96" t="str">
        <f t="shared" si="13"/>
        <v/>
      </c>
      <c r="V75" s="96" t="str">
        <f t="shared" si="14"/>
        <v/>
      </c>
      <c r="W75" s="96" t="str">
        <f t="shared" si="15"/>
        <v/>
      </c>
      <c r="X75" s="118" t="str">
        <f t="shared" si="16"/>
        <v/>
      </c>
      <c r="Y75" s="119"/>
      <c r="Z75" s="98"/>
      <c r="AA75" s="97"/>
      <c r="AB75" s="98"/>
      <c r="AC75" s="97"/>
      <c r="AD75" s="95"/>
      <c r="AE75" s="99"/>
      <c r="AF75" s="100"/>
      <c r="AG75" s="99"/>
      <c r="AH75" s="95"/>
      <c r="AI75" s="99"/>
      <c r="AJ75" s="99"/>
      <c r="AK75" s="101"/>
      <c r="AM75" s="129"/>
      <c r="AN75" s="130"/>
      <c r="AO75" s="130"/>
      <c r="AP75" s="130"/>
      <c r="AQ75" s="131"/>
      <c r="AR75" s="131"/>
      <c r="AS75" s="131"/>
      <c r="AT75" s="144"/>
      <c r="AU75" s="113" t="str">
        <f t="shared" si="17"/>
        <v/>
      </c>
      <c r="AV75" s="96" t="str">
        <f t="shared" si="18"/>
        <v/>
      </c>
      <c r="AW75" s="96" t="str">
        <f t="shared" si="19"/>
        <v/>
      </c>
      <c r="AX75" s="96" t="str">
        <f t="shared" si="20"/>
        <v/>
      </c>
      <c r="AY75" s="118" t="str">
        <f t="shared" si="21"/>
        <v/>
      </c>
      <c r="AZ75" s="147"/>
      <c r="BA75" s="132"/>
      <c r="BB75" s="132"/>
      <c r="BC75" s="132"/>
      <c r="BD75" s="133"/>
      <c r="BE75" s="133"/>
      <c r="BF75" s="134"/>
      <c r="BG75" s="134"/>
      <c r="BH75" s="131"/>
      <c r="BI75" s="135"/>
      <c r="BK75" s="153"/>
      <c r="BL75" s="154"/>
      <c r="BM75" s="154"/>
      <c r="BN75" s="133" t="str">
        <f t="shared" si="11"/>
        <v/>
      </c>
      <c r="BO75" s="134"/>
      <c r="BP75" s="155"/>
      <c r="BQ75" s="156"/>
    </row>
    <row r="76" spans="4:69" ht="15.6" x14ac:dyDescent="0.3">
      <c r="D76" s="10"/>
      <c r="E76" s="161"/>
      <c r="F76" s="162"/>
      <c r="G76" s="162"/>
      <c r="H76" s="163"/>
      <c r="I76" s="164"/>
      <c r="J76" s="164"/>
      <c r="K76" s="164"/>
      <c r="L76" s="164"/>
      <c r="M76" s="164"/>
      <c r="N76" s="165"/>
      <c r="O76" s="165"/>
      <c r="P76" s="166"/>
      <c r="R76" s="167"/>
      <c r="S76" s="168"/>
      <c r="T76" s="169" t="str">
        <f t="shared" si="12"/>
        <v/>
      </c>
      <c r="U76" s="170" t="str">
        <f t="shared" si="13"/>
        <v/>
      </c>
      <c r="V76" s="170" t="str">
        <f t="shared" si="14"/>
        <v/>
      </c>
      <c r="W76" s="170" t="str">
        <f t="shared" si="15"/>
        <v/>
      </c>
      <c r="X76" s="171" t="str">
        <f t="shared" si="16"/>
        <v/>
      </c>
      <c r="Y76" s="172"/>
      <c r="Z76" s="173"/>
      <c r="AA76" s="174"/>
      <c r="AB76" s="173"/>
      <c r="AC76" s="174"/>
      <c r="AD76" s="173"/>
      <c r="AE76" s="174"/>
      <c r="AF76" s="175"/>
      <c r="AG76" s="174"/>
      <c r="AH76" s="173"/>
      <c r="AI76" s="174"/>
      <c r="AJ76" s="174"/>
      <c r="AK76" s="176"/>
      <c r="AM76" s="177"/>
      <c r="AN76" s="178"/>
      <c r="AO76" s="178"/>
      <c r="AP76" s="178"/>
      <c r="AQ76" s="179"/>
      <c r="AR76" s="179"/>
      <c r="AS76" s="179"/>
      <c r="AT76" s="180"/>
      <c r="AU76" s="169" t="str">
        <f t="shared" si="17"/>
        <v/>
      </c>
      <c r="AV76" s="170" t="str">
        <f t="shared" si="18"/>
        <v/>
      </c>
      <c r="AW76" s="170" t="str">
        <f t="shared" si="19"/>
        <v/>
      </c>
      <c r="AX76" s="170" t="str">
        <f t="shared" si="20"/>
        <v/>
      </c>
      <c r="AY76" s="171" t="str">
        <f t="shared" si="21"/>
        <v/>
      </c>
      <c r="AZ76" s="181"/>
      <c r="BA76" s="182"/>
      <c r="BB76" s="182"/>
      <c r="BC76" s="182"/>
      <c r="BD76" s="183"/>
      <c r="BE76" s="183"/>
      <c r="BF76" s="184"/>
      <c r="BG76" s="184"/>
      <c r="BH76" s="179"/>
      <c r="BI76" s="185"/>
      <c r="BK76" s="186"/>
      <c r="BL76" s="187"/>
      <c r="BM76" s="187"/>
      <c r="BN76" s="183" t="str">
        <f t="shared" si="11"/>
        <v/>
      </c>
      <c r="BO76" s="184"/>
      <c r="BP76" s="188"/>
      <c r="BQ76" s="189"/>
    </row>
    <row r="77" spans="4:69" ht="15.6" x14ac:dyDescent="0.3">
      <c r="D77" s="10"/>
      <c r="E77" s="74"/>
      <c r="F77" s="75"/>
      <c r="G77" s="75"/>
      <c r="H77" s="76"/>
      <c r="I77" s="77"/>
      <c r="J77" s="77"/>
      <c r="K77" s="77"/>
      <c r="L77" s="77"/>
      <c r="M77" s="77"/>
      <c r="N77" s="78"/>
      <c r="O77" s="78"/>
      <c r="P77" s="79"/>
      <c r="R77" s="94"/>
      <c r="S77" s="112"/>
      <c r="T77" s="113" t="str">
        <f t="shared" si="12"/>
        <v/>
      </c>
      <c r="U77" s="96" t="str">
        <f t="shared" si="13"/>
        <v/>
      </c>
      <c r="V77" s="96" t="str">
        <f t="shared" si="14"/>
        <v/>
      </c>
      <c r="W77" s="96" t="str">
        <f t="shared" si="15"/>
        <v/>
      </c>
      <c r="X77" s="118" t="str">
        <f t="shared" si="16"/>
        <v/>
      </c>
      <c r="Y77" s="119"/>
      <c r="Z77" s="98"/>
      <c r="AA77" s="97"/>
      <c r="AB77" s="98"/>
      <c r="AC77" s="97"/>
      <c r="AD77" s="95"/>
      <c r="AE77" s="99"/>
      <c r="AF77" s="100"/>
      <c r="AG77" s="99"/>
      <c r="AH77" s="95"/>
      <c r="AI77" s="99"/>
      <c r="AJ77" s="99"/>
      <c r="AK77" s="101"/>
      <c r="AM77" s="129"/>
      <c r="AN77" s="130"/>
      <c r="AO77" s="130"/>
      <c r="AP77" s="130"/>
      <c r="AQ77" s="131"/>
      <c r="AR77" s="131"/>
      <c r="AS77" s="131"/>
      <c r="AT77" s="144"/>
      <c r="AU77" s="113" t="str">
        <f t="shared" si="17"/>
        <v/>
      </c>
      <c r="AV77" s="96" t="str">
        <f t="shared" si="18"/>
        <v/>
      </c>
      <c r="AW77" s="96" t="str">
        <f t="shared" si="19"/>
        <v/>
      </c>
      <c r="AX77" s="96" t="str">
        <f t="shared" si="20"/>
        <v/>
      </c>
      <c r="AY77" s="118" t="str">
        <f t="shared" si="21"/>
        <v/>
      </c>
      <c r="AZ77" s="147"/>
      <c r="BA77" s="132"/>
      <c r="BB77" s="132"/>
      <c r="BC77" s="132"/>
      <c r="BD77" s="133"/>
      <c r="BE77" s="133"/>
      <c r="BF77" s="134"/>
      <c r="BG77" s="134"/>
      <c r="BH77" s="131"/>
      <c r="BI77" s="135"/>
      <c r="BK77" s="153"/>
      <c r="BL77" s="154"/>
      <c r="BM77" s="154"/>
      <c r="BN77" s="133" t="str">
        <f t="shared" si="11"/>
        <v/>
      </c>
      <c r="BO77" s="134"/>
      <c r="BP77" s="155"/>
      <c r="BQ77" s="156"/>
    </row>
    <row r="78" spans="4:69" ht="15.6" x14ac:dyDescent="0.3">
      <c r="D78" s="10"/>
      <c r="E78" s="161"/>
      <c r="F78" s="162"/>
      <c r="G78" s="162"/>
      <c r="H78" s="163"/>
      <c r="I78" s="164"/>
      <c r="J78" s="164"/>
      <c r="K78" s="164"/>
      <c r="L78" s="164"/>
      <c r="M78" s="164"/>
      <c r="N78" s="165"/>
      <c r="O78" s="165"/>
      <c r="P78" s="166"/>
      <c r="R78" s="167"/>
      <c r="S78" s="168"/>
      <c r="T78" s="169" t="str">
        <f t="shared" si="12"/>
        <v/>
      </c>
      <c r="U78" s="170" t="str">
        <f t="shared" si="13"/>
        <v/>
      </c>
      <c r="V78" s="170" t="str">
        <f t="shared" si="14"/>
        <v/>
      </c>
      <c r="W78" s="170" t="str">
        <f t="shared" si="15"/>
        <v/>
      </c>
      <c r="X78" s="171" t="str">
        <f t="shared" si="16"/>
        <v/>
      </c>
      <c r="Y78" s="172"/>
      <c r="Z78" s="173"/>
      <c r="AA78" s="174"/>
      <c r="AB78" s="173"/>
      <c r="AC78" s="174"/>
      <c r="AD78" s="173"/>
      <c r="AE78" s="174"/>
      <c r="AF78" s="175"/>
      <c r="AG78" s="174"/>
      <c r="AH78" s="173"/>
      <c r="AI78" s="174"/>
      <c r="AJ78" s="174"/>
      <c r="AK78" s="176"/>
      <c r="AM78" s="177"/>
      <c r="AN78" s="178"/>
      <c r="AO78" s="178"/>
      <c r="AP78" s="178"/>
      <c r="AQ78" s="179"/>
      <c r="AR78" s="179"/>
      <c r="AS78" s="179"/>
      <c r="AT78" s="180"/>
      <c r="AU78" s="169" t="str">
        <f t="shared" si="17"/>
        <v/>
      </c>
      <c r="AV78" s="170" t="str">
        <f t="shared" si="18"/>
        <v/>
      </c>
      <c r="AW78" s="170" t="str">
        <f t="shared" si="19"/>
        <v/>
      </c>
      <c r="AX78" s="170" t="str">
        <f t="shared" si="20"/>
        <v/>
      </c>
      <c r="AY78" s="171" t="str">
        <f t="shared" si="21"/>
        <v/>
      </c>
      <c r="AZ78" s="181"/>
      <c r="BA78" s="182"/>
      <c r="BB78" s="182"/>
      <c r="BC78" s="182"/>
      <c r="BD78" s="183"/>
      <c r="BE78" s="183"/>
      <c r="BF78" s="184"/>
      <c r="BG78" s="184"/>
      <c r="BH78" s="179"/>
      <c r="BI78" s="185"/>
      <c r="BK78" s="186"/>
      <c r="BL78" s="187"/>
      <c r="BM78" s="187"/>
      <c r="BN78" s="183" t="str">
        <f t="shared" si="11"/>
        <v/>
      </c>
      <c r="BO78" s="184"/>
      <c r="BP78" s="188"/>
      <c r="BQ78" s="189"/>
    </row>
    <row r="79" spans="4:69" ht="15.6" x14ac:dyDescent="0.3">
      <c r="D79" s="10"/>
      <c r="E79" s="74"/>
      <c r="F79" s="75"/>
      <c r="G79" s="75"/>
      <c r="H79" s="76"/>
      <c r="I79" s="77"/>
      <c r="J79" s="77"/>
      <c r="K79" s="77"/>
      <c r="L79" s="77"/>
      <c r="M79" s="77"/>
      <c r="N79" s="78"/>
      <c r="O79" s="78"/>
      <c r="P79" s="79"/>
      <c r="R79" s="94"/>
      <c r="S79" s="112"/>
      <c r="T79" s="113" t="str">
        <f t="shared" si="12"/>
        <v/>
      </c>
      <c r="U79" s="96" t="str">
        <f t="shared" si="13"/>
        <v/>
      </c>
      <c r="V79" s="96" t="str">
        <f t="shared" si="14"/>
        <v/>
      </c>
      <c r="W79" s="96" t="str">
        <f t="shared" si="15"/>
        <v/>
      </c>
      <c r="X79" s="118" t="str">
        <f t="shared" si="16"/>
        <v/>
      </c>
      <c r="Y79" s="119"/>
      <c r="Z79" s="98"/>
      <c r="AA79" s="97"/>
      <c r="AB79" s="98"/>
      <c r="AC79" s="97"/>
      <c r="AD79" s="95"/>
      <c r="AE79" s="99"/>
      <c r="AF79" s="100"/>
      <c r="AG79" s="99"/>
      <c r="AH79" s="95"/>
      <c r="AI79" s="99"/>
      <c r="AJ79" s="99"/>
      <c r="AK79" s="101"/>
      <c r="AM79" s="129"/>
      <c r="AN79" s="130"/>
      <c r="AO79" s="130"/>
      <c r="AP79" s="130"/>
      <c r="AQ79" s="131"/>
      <c r="AR79" s="131"/>
      <c r="AS79" s="131"/>
      <c r="AT79" s="144"/>
      <c r="AU79" s="113" t="str">
        <f t="shared" si="17"/>
        <v/>
      </c>
      <c r="AV79" s="96" t="str">
        <f t="shared" si="18"/>
        <v/>
      </c>
      <c r="AW79" s="96" t="str">
        <f t="shared" si="19"/>
        <v/>
      </c>
      <c r="AX79" s="96" t="str">
        <f t="shared" si="20"/>
        <v/>
      </c>
      <c r="AY79" s="118" t="str">
        <f t="shared" si="21"/>
        <v/>
      </c>
      <c r="AZ79" s="147"/>
      <c r="BA79" s="132"/>
      <c r="BB79" s="132"/>
      <c r="BC79" s="132"/>
      <c r="BD79" s="133"/>
      <c r="BE79" s="133"/>
      <c r="BF79" s="134"/>
      <c r="BG79" s="134"/>
      <c r="BH79" s="131"/>
      <c r="BI79" s="135"/>
      <c r="BK79" s="153"/>
      <c r="BL79" s="154"/>
      <c r="BM79" s="154"/>
      <c r="BN79" s="133" t="str">
        <f t="shared" si="11"/>
        <v/>
      </c>
      <c r="BO79" s="134"/>
      <c r="BP79" s="155"/>
      <c r="BQ79" s="156"/>
    </row>
    <row r="80" spans="4:69" ht="15.6" x14ac:dyDescent="0.3">
      <c r="D80" s="10"/>
      <c r="E80" s="190"/>
      <c r="F80" s="162"/>
      <c r="G80" s="162"/>
      <c r="H80" s="163"/>
      <c r="I80" s="164"/>
      <c r="J80" s="164"/>
      <c r="K80" s="164"/>
      <c r="L80" s="164"/>
      <c r="M80" s="164"/>
      <c r="N80" s="165"/>
      <c r="O80" s="165"/>
      <c r="P80" s="166"/>
      <c r="R80" s="167"/>
      <c r="S80" s="168"/>
      <c r="T80" s="169" t="str">
        <f t="shared" si="12"/>
        <v/>
      </c>
      <c r="U80" s="170" t="str">
        <f t="shared" si="13"/>
        <v/>
      </c>
      <c r="V80" s="170" t="str">
        <f t="shared" si="14"/>
        <v/>
      </c>
      <c r="W80" s="170" t="str">
        <f t="shared" si="15"/>
        <v/>
      </c>
      <c r="X80" s="171" t="str">
        <f t="shared" si="16"/>
        <v/>
      </c>
      <c r="Y80" s="172"/>
      <c r="Z80" s="173"/>
      <c r="AA80" s="174"/>
      <c r="AB80" s="173"/>
      <c r="AC80" s="174"/>
      <c r="AD80" s="173"/>
      <c r="AE80" s="174"/>
      <c r="AF80" s="175"/>
      <c r="AG80" s="174"/>
      <c r="AH80" s="173"/>
      <c r="AI80" s="174"/>
      <c r="AJ80" s="174"/>
      <c r="AK80" s="176"/>
      <c r="AM80" s="177"/>
      <c r="AN80" s="178"/>
      <c r="AO80" s="178"/>
      <c r="AP80" s="178"/>
      <c r="AQ80" s="179"/>
      <c r="AR80" s="179"/>
      <c r="AS80" s="179"/>
      <c r="AT80" s="180"/>
      <c r="AU80" s="169" t="str">
        <f t="shared" si="17"/>
        <v/>
      </c>
      <c r="AV80" s="170" t="str">
        <f t="shared" si="18"/>
        <v/>
      </c>
      <c r="AW80" s="170" t="str">
        <f t="shared" si="19"/>
        <v/>
      </c>
      <c r="AX80" s="170" t="str">
        <f t="shared" si="20"/>
        <v/>
      </c>
      <c r="AY80" s="171" t="str">
        <f t="shared" si="21"/>
        <v/>
      </c>
      <c r="AZ80" s="181"/>
      <c r="BA80" s="182"/>
      <c r="BB80" s="182"/>
      <c r="BC80" s="182"/>
      <c r="BD80" s="183"/>
      <c r="BE80" s="183"/>
      <c r="BF80" s="184"/>
      <c r="BG80" s="184"/>
      <c r="BH80" s="179"/>
      <c r="BI80" s="185"/>
      <c r="BK80" s="186"/>
      <c r="BL80" s="187"/>
      <c r="BM80" s="187"/>
      <c r="BN80" s="183" t="str">
        <f t="shared" si="11"/>
        <v/>
      </c>
      <c r="BO80" s="184"/>
      <c r="BP80" s="188"/>
      <c r="BQ80" s="189"/>
    </row>
    <row r="81" spans="4:69" ht="15.6" x14ac:dyDescent="0.3">
      <c r="D81" s="10"/>
      <c r="E81" s="74"/>
      <c r="F81" s="75"/>
      <c r="G81" s="75"/>
      <c r="H81" s="76"/>
      <c r="I81" s="77"/>
      <c r="J81" s="77"/>
      <c r="K81" s="77"/>
      <c r="L81" s="77"/>
      <c r="M81" s="77"/>
      <c r="N81" s="78"/>
      <c r="O81" s="78"/>
      <c r="P81" s="79"/>
      <c r="R81" s="94"/>
      <c r="S81" s="112"/>
      <c r="T81" s="113" t="str">
        <f t="shared" si="12"/>
        <v/>
      </c>
      <c r="U81" s="96" t="str">
        <f t="shared" si="13"/>
        <v/>
      </c>
      <c r="V81" s="96" t="str">
        <f t="shared" si="14"/>
        <v/>
      </c>
      <c r="W81" s="96" t="str">
        <f t="shared" si="15"/>
        <v/>
      </c>
      <c r="X81" s="118" t="str">
        <f t="shared" si="16"/>
        <v/>
      </c>
      <c r="Y81" s="119"/>
      <c r="Z81" s="98"/>
      <c r="AA81" s="97"/>
      <c r="AB81" s="98"/>
      <c r="AC81" s="97"/>
      <c r="AD81" s="95"/>
      <c r="AE81" s="99"/>
      <c r="AF81" s="100"/>
      <c r="AG81" s="99"/>
      <c r="AH81" s="95"/>
      <c r="AI81" s="99"/>
      <c r="AJ81" s="99"/>
      <c r="AK81" s="101"/>
      <c r="AM81" s="129"/>
      <c r="AN81" s="130"/>
      <c r="AO81" s="130"/>
      <c r="AP81" s="130"/>
      <c r="AQ81" s="131"/>
      <c r="AR81" s="131"/>
      <c r="AS81" s="131"/>
      <c r="AT81" s="144"/>
      <c r="AU81" s="113" t="str">
        <f t="shared" si="17"/>
        <v/>
      </c>
      <c r="AV81" s="96" t="str">
        <f t="shared" si="18"/>
        <v/>
      </c>
      <c r="AW81" s="96" t="str">
        <f t="shared" si="19"/>
        <v/>
      </c>
      <c r="AX81" s="96" t="str">
        <f t="shared" si="20"/>
        <v/>
      </c>
      <c r="AY81" s="118" t="str">
        <f t="shared" si="21"/>
        <v/>
      </c>
      <c r="AZ81" s="147"/>
      <c r="BA81" s="132"/>
      <c r="BB81" s="132"/>
      <c r="BC81" s="132"/>
      <c r="BD81" s="133"/>
      <c r="BE81" s="133"/>
      <c r="BF81" s="134"/>
      <c r="BG81" s="134"/>
      <c r="BH81" s="131"/>
      <c r="BI81" s="135"/>
      <c r="BK81" s="153"/>
      <c r="BL81" s="154"/>
      <c r="BM81" s="154"/>
      <c r="BN81" s="133" t="str">
        <f t="shared" si="11"/>
        <v/>
      </c>
      <c r="BO81" s="134"/>
      <c r="BP81" s="155"/>
      <c r="BQ81" s="156"/>
    </row>
    <row r="82" spans="4:69" ht="15.6" x14ac:dyDescent="0.3">
      <c r="D82" s="10"/>
      <c r="E82" s="161"/>
      <c r="F82" s="162"/>
      <c r="G82" s="162"/>
      <c r="H82" s="163"/>
      <c r="I82" s="164"/>
      <c r="J82" s="164"/>
      <c r="K82" s="164"/>
      <c r="L82" s="164"/>
      <c r="M82" s="164"/>
      <c r="N82" s="165"/>
      <c r="O82" s="165"/>
      <c r="P82" s="166"/>
      <c r="R82" s="167"/>
      <c r="S82" s="168"/>
      <c r="T82" s="169" t="str">
        <f t="shared" si="12"/>
        <v/>
      </c>
      <c r="U82" s="170" t="str">
        <f t="shared" si="13"/>
        <v/>
      </c>
      <c r="V82" s="170" t="str">
        <f t="shared" si="14"/>
        <v/>
      </c>
      <c r="W82" s="170" t="str">
        <f t="shared" si="15"/>
        <v/>
      </c>
      <c r="X82" s="171" t="str">
        <f t="shared" si="16"/>
        <v/>
      </c>
      <c r="Y82" s="172"/>
      <c r="Z82" s="173"/>
      <c r="AA82" s="174"/>
      <c r="AB82" s="173"/>
      <c r="AC82" s="174"/>
      <c r="AD82" s="173"/>
      <c r="AE82" s="174"/>
      <c r="AF82" s="175"/>
      <c r="AG82" s="174"/>
      <c r="AH82" s="173"/>
      <c r="AI82" s="174"/>
      <c r="AJ82" s="174"/>
      <c r="AK82" s="176"/>
      <c r="AM82" s="177"/>
      <c r="AN82" s="178"/>
      <c r="AO82" s="178"/>
      <c r="AP82" s="178"/>
      <c r="AQ82" s="179"/>
      <c r="AR82" s="179"/>
      <c r="AS82" s="179"/>
      <c r="AT82" s="180"/>
      <c r="AU82" s="169" t="str">
        <f t="shared" si="17"/>
        <v/>
      </c>
      <c r="AV82" s="170" t="str">
        <f t="shared" si="18"/>
        <v/>
      </c>
      <c r="AW82" s="170" t="str">
        <f t="shared" si="19"/>
        <v/>
      </c>
      <c r="AX82" s="170" t="str">
        <f t="shared" si="20"/>
        <v/>
      </c>
      <c r="AY82" s="171" t="str">
        <f t="shared" si="21"/>
        <v/>
      </c>
      <c r="AZ82" s="181"/>
      <c r="BA82" s="182"/>
      <c r="BB82" s="182"/>
      <c r="BC82" s="182"/>
      <c r="BD82" s="183"/>
      <c r="BE82" s="183"/>
      <c r="BF82" s="184"/>
      <c r="BG82" s="184"/>
      <c r="BH82" s="179"/>
      <c r="BI82" s="185"/>
      <c r="BK82" s="186"/>
      <c r="BL82" s="187"/>
      <c r="BM82" s="187"/>
      <c r="BN82" s="183" t="str">
        <f t="shared" si="11"/>
        <v/>
      </c>
      <c r="BO82" s="184"/>
      <c r="BP82" s="188"/>
      <c r="BQ82" s="189"/>
    </row>
    <row r="83" spans="4:69" ht="15.6" x14ac:dyDescent="0.3">
      <c r="D83" s="10"/>
      <c r="E83" s="74"/>
      <c r="F83" s="75"/>
      <c r="G83" s="75"/>
      <c r="H83" s="76"/>
      <c r="I83" s="77"/>
      <c r="J83" s="77"/>
      <c r="K83" s="77"/>
      <c r="L83" s="77"/>
      <c r="M83" s="77"/>
      <c r="N83" s="78"/>
      <c r="O83" s="78"/>
      <c r="P83" s="79"/>
      <c r="R83" s="94"/>
      <c r="S83" s="112"/>
      <c r="T83" s="113" t="str">
        <f t="shared" si="12"/>
        <v/>
      </c>
      <c r="U83" s="96" t="str">
        <f t="shared" si="13"/>
        <v/>
      </c>
      <c r="V83" s="96" t="str">
        <f t="shared" si="14"/>
        <v/>
      </c>
      <c r="W83" s="96" t="str">
        <f t="shared" si="15"/>
        <v/>
      </c>
      <c r="X83" s="118" t="str">
        <f t="shared" si="16"/>
        <v/>
      </c>
      <c r="Y83" s="119"/>
      <c r="Z83" s="98"/>
      <c r="AA83" s="97"/>
      <c r="AB83" s="98"/>
      <c r="AC83" s="97"/>
      <c r="AD83" s="95"/>
      <c r="AE83" s="99"/>
      <c r="AF83" s="100"/>
      <c r="AG83" s="99"/>
      <c r="AH83" s="95"/>
      <c r="AI83" s="99"/>
      <c r="AJ83" s="99"/>
      <c r="AK83" s="101"/>
      <c r="AM83" s="129"/>
      <c r="AN83" s="130"/>
      <c r="AO83" s="130"/>
      <c r="AP83" s="130"/>
      <c r="AQ83" s="131"/>
      <c r="AR83" s="131"/>
      <c r="AS83" s="131"/>
      <c r="AT83" s="144"/>
      <c r="AU83" s="113" t="str">
        <f t="shared" si="17"/>
        <v/>
      </c>
      <c r="AV83" s="96" t="str">
        <f t="shared" si="18"/>
        <v/>
      </c>
      <c r="AW83" s="96" t="str">
        <f t="shared" si="19"/>
        <v/>
      </c>
      <c r="AX83" s="96" t="str">
        <f t="shared" si="20"/>
        <v/>
      </c>
      <c r="AY83" s="118" t="str">
        <f t="shared" si="21"/>
        <v/>
      </c>
      <c r="AZ83" s="147"/>
      <c r="BA83" s="132"/>
      <c r="BB83" s="132"/>
      <c r="BC83" s="132"/>
      <c r="BD83" s="133"/>
      <c r="BE83" s="133"/>
      <c r="BF83" s="134"/>
      <c r="BG83" s="134"/>
      <c r="BH83" s="131"/>
      <c r="BI83" s="135"/>
      <c r="BK83" s="153"/>
      <c r="BL83" s="154"/>
      <c r="BM83" s="154"/>
      <c r="BN83" s="133" t="str">
        <f t="shared" si="11"/>
        <v/>
      </c>
      <c r="BO83" s="134"/>
      <c r="BP83" s="155"/>
      <c r="BQ83" s="156"/>
    </row>
    <row r="84" spans="4:69" ht="15.6" x14ac:dyDescent="0.3">
      <c r="D84" s="10"/>
      <c r="E84" s="161"/>
      <c r="F84" s="162"/>
      <c r="G84" s="162"/>
      <c r="H84" s="163"/>
      <c r="I84" s="164"/>
      <c r="J84" s="164"/>
      <c r="K84" s="164"/>
      <c r="L84" s="164"/>
      <c r="M84" s="164"/>
      <c r="N84" s="165"/>
      <c r="O84" s="165"/>
      <c r="P84" s="166"/>
      <c r="R84" s="167"/>
      <c r="S84" s="168"/>
      <c r="T84" s="169" t="str">
        <f t="shared" si="12"/>
        <v/>
      </c>
      <c r="U84" s="170" t="str">
        <f t="shared" si="13"/>
        <v/>
      </c>
      <c r="V84" s="170" t="str">
        <f t="shared" si="14"/>
        <v/>
      </c>
      <c r="W84" s="170" t="str">
        <f t="shared" si="15"/>
        <v/>
      </c>
      <c r="X84" s="171" t="str">
        <f t="shared" si="16"/>
        <v/>
      </c>
      <c r="Y84" s="172"/>
      <c r="Z84" s="173"/>
      <c r="AA84" s="174"/>
      <c r="AB84" s="173"/>
      <c r="AC84" s="174"/>
      <c r="AD84" s="173"/>
      <c r="AE84" s="174"/>
      <c r="AF84" s="175"/>
      <c r="AG84" s="174"/>
      <c r="AH84" s="173"/>
      <c r="AI84" s="174"/>
      <c r="AJ84" s="174"/>
      <c r="AK84" s="176"/>
      <c r="AM84" s="177"/>
      <c r="AN84" s="178"/>
      <c r="AO84" s="178"/>
      <c r="AP84" s="178"/>
      <c r="AQ84" s="179"/>
      <c r="AR84" s="179"/>
      <c r="AS84" s="179"/>
      <c r="AT84" s="180"/>
      <c r="AU84" s="169" t="str">
        <f t="shared" si="17"/>
        <v/>
      </c>
      <c r="AV84" s="170" t="str">
        <f t="shared" si="18"/>
        <v/>
      </c>
      <c r="AW84" s="170" t="str">
        <f t="shared" si="19"/>
        <v/>
      </c>
      <c r="AX84" s="170" t="str">
        <f t="shared" si="20"/>
        <v/>
      </c>
      <c r="AY84" s="171" t="str">
        <f t="shared" si="21"/>
        <v/>
      </c>
      <c r="AZ84" s="181"/>
      <c r="BA84" s="182"/>
      <c r="BB84" s="182"/>
      <c r="BC84" s="182"/>
      <c r="BD84" s="183"/>
      <c r="BE84" s="183"/>
      <c r="BF84" s="184"/>
      <c r="BG84" s="184"/>
      <c r="BH84" s="179"/>
      <c r="BI84" s="185"/>
      <c r="BK84" s="186"/>
      <c r="BL84" s="187"/>
      <c r="BM84" s="187"/>
      <c r="BN84" s="183" t="str">
        <f t="shared" si="11"/>
        <v/>
      </c>
      <c r="BO84" s="184"/>
      <c r="BP84" s="188"/>
      <c r="BQ84" s="189"/>
    </row>
    <row r="85" spans="4:69" ht="15.6" x14ac:dyDescent="0.3">
      <c r="D85" s="10"/>
      <c r="E85" s="74"/>
      <c r="F85" s="75"/>
      <c r="G85" s="75"/>
      <c r="H85" s="76"/>
      <c r="I85" s="77"/>
      <c r="J85" s="77"/>
      <c r="K85" s="77"/>
      <c r="L85" s="77"/>
      <c r="M85" s="77"/>
      <c r="N85" s="78"/>
      <c r="O85" s="78"/>
      <c r="P85" s="79"/>
      <c r="R85" s="94"/>
      <c r="S85" s="112"/>
      <c r="T85" s="113" t="str">
        <f t="shared" si="12"/>
        <v/>
      </c>
      <c r="U85" s="96" t="str">
        <f t="shared" si="13"/>
        <v/>
      </c>
      <c r="V85" s="96" t="str">
        <f t="shared" si="14"/>
        <v/>
      </c>
      <c r="W85" s="96" t="str">
        <f t="shared" si="15"/>
        <v/>
      </c>
      <c r="X85" s="118" t="str">
        <f t="shared" si="16"/>
        <v/>
      </c>
      <c r="Y85" s="119"/>
      <c r="Z85" s="98"/>
      <c r="AA85" s="97"/>
      <c r="AB85" s="98"/>
      <c r="AC85" s="97"/>
      <c r="AD85" s="95"/>
      <c r="AE85" s="99"/>
      <c r="AF85" s="100"/>
      <c r="AG85" s="99"/>
      <c r="AH85" s="95"/>
      <c r="AI85" s="99"/>
      <c r="AJ85" s="99"/>
      <c r="AK85" s="101"/>
      <c r="AM85" s="129"/>
      <c r="AN85" s="130"/>
      <c r="AO85" s="130"/>
      <c r="AP85" s="130"/>
      <c r="AQ85" s="131"/>
      <c r="AR85" s="131"/>
      <c r="AS85" s="131"/>
      <c r="AT85" s="144"/>
      <c r="AU85" s="113" t="str">
        <f t="shared" si="17"/>
        <v/>
      </c>
      <c r="AV85" s="96" t="str">
        <f t="shared" si="18"/>
        <v/>
      </c>
      <c r="AW85" s="96" t="str">
        <f t="shared" si="19"/>
        <v/>
      </c>
      <c r="AX85" s="96" t="str">
        <f t="shared" si="20"/>
        <v/>
      </c>
      <c r="AY85" s="118" t="str">
        <f t="shared" si="21"/>
        <v/>
      </c>
      <c r="AZ85" s="147"/>
      <c r="BA85" s="132"/>
      <c r="BB85" s="132"/>
      <c r="BC85" s="132"/>
      <c r="BD85" s="133"/>
      <c r="BE85" s="133"/>
      <c r="BF85" s="134"/>
      <c r="BG85" s="134"/>
      <c r="BH85" s="131"/>
      <c r="BI85" s="135"/>
      <c r="BK85" s="153"/>
      <c r="BL85" s="154"/>
      <c r="BM85" s="154"/>
      <c r="BN85" s="133" t="str">
        <f t="shared" si="11"/>
        <v/>
      </c>
      <c r="BO85" s="134"/>
      <c r="BP85" s="155"/>
      <c r="BQ85" s="156"/>
    </row>
    <row r="86" spans="4:69" ht="15.6" x14ac:dyDescent="0.3">
      <c r="D86" s="10"/>
      <c r="E86" s="190"/>
      <c r="F86" s="162"/>
      <c r="G86" s="162"/>
      <c r="H86" s="163"/>
      <c r="I86" s="164"/>
      <c r="J86" s="164"/>
      <c r="K86" s="164"/>
      <c r="L86" s="164"/>
      <c r="M86" s="164"/>
      <c r="N86" s="165"/>
      <c r="O86" s="165"/>
      <c r="P86" s="166"/>
      <c r="R86" s="167"/>
      <c r="S86" s="168"/>
      <c r="T86" s="169" t="str">
        <f t="shared" si="12"/>
        <v/>
      </c>
      <c r="U86" s="170" t="str">
        <f t="shared" si="13"/>
        <v/>
      </c>
      <c r="V86" s="170" t="str">
        <f t="shared" si="14"/>
        <v/>
      </c>
      <c r="W86" s="170" t="str">
        <f t="shared" si="15"/>
        <v/>
      </c>
      <c r="X86" s="171" t="str">
        <f t="shared" si="16"/>
        <v/>
      </c>
      <c r="Y86" s="172"/>
      <c r="Z86" s="173"/>
      <c r="AA86" s="174"/>
      <c r="AB86" s="173"/>
      <c r="AC86" s="174"/>
      <c r="AD86" s="173"/>
      <c r="AE86" s="174"/>
      <c r="AF86" s="175"/>
      <c r="AG86" s="174"/>
      <c r="AH86" s="173"/>
      <c r="AI86" s="174"/>
      <c r="AJ86" s="174"/>
      <c r="AK86" s="176"/>
      <c r="AM86" s="177"/>
      <c r="AN86" s="178"/>
      <c r="AO86" s="178"/>
      <c r="AP86" s="178"/>
      <c r="AQ86" s="179"/>
      <c r="AR86" s="179"/>
      <c r="AS86" s="179"/>
      <c r="AT86" s="180"/>
      <c r="AU86" s="169" t="str">
        <f t="shared" si="17"/>
        <v/>
      </c>
      <c r="AV86" s="170" t="str">
        <f t="shared" si="18"/>
        <v/>
      </c>
      <c r="AW86" s="170" t="str">
        <f t="shared" si="19"/>
        <v/>
      </c>
      <c r="AX86" s="170" t="str">
        <f t="shared" si="20"/>
        <v/>
      </c>
      <c r="AY86" s="171" t="str">
        <f t="shared" si="21"/>
        <v/>
      </c>
      <c r="AZ86" s="181"/>
      <c r="BA86" s="182"/>
      <c r="BB86" s="182"/>
      <c r="BC86" s="182"/>
      <c r="BD86" s="183"/>
      <c r="BE86" s="183"/>
      <c r="BF86" s="184"/>
      <c r="BG86" s="184"/>
      <c r="BH86" s="179"/>
      <c r="BI86" s="185"/>
      <c r="BK86" s="186"/>
      <c r="BL86" s="187"/>
      <c r="BM86" s="187"/>
      <c r="BN86" s="183" t="str">
        <f t="shared" si="11"/>
        <v/>
      </c>
      <c r="BO86" s="184"/>
      <c r="BP86" s="188"/>
      <c r="BQ86" s="189"/>
    </row>
    <row r="87" spans="4:69" ht="15.6" x14ac:dyDescent="0.3">
      <c r="D87" s="10"/>
      <c r="E87" s="74"/>
      <c r="F87" s="75"/>
      <c r="G87" s="75"/>
      <c r="H87" s="76"/>
      <c r="I87" s="77"/>
      <c r="J87" s="77"/>
      <c r="K87" s="77"/>
      <c r="L87" s="77"/>
      <c r="M87" s="77"/>
      <c r="N87" s="78"/>
      <c r="O87" s="78"/>
      <c r="P87" s="79"/>
      <c r="R87" s="94"/>
      <c r="S87" s="112"/>
      <c r="T87" s="113" t="str">
        <f t="shared" si="12"/>
        <v/>
      </c>
      <c r="U87" s="96" t="str">
        <f t="shared" si="13"/>
        <v/>
      </c>
      <c r="V87" s="96" t="str">
        <f t="shared" si="14"/>
        <v/>
      </c>
      <c r="W87" s="96" t="str">
        <f t="shared" si="15"/>
        <v/>
      </c>
      <c r="X87" s="118" t="str">
        <f t="shared" si="16"/>
        <v/>
      </c>
      <c r="Y87" s="119"/>
      <c r="Z87" s="98"/>
      <c r="AA87" s="97"/>
      <c r="AB87" s="98"/>
      <c r="AC87" s="97"/>
      <c r="AD87" s="95"/>
      <c r="AE87" s="99"/>
      <c r="AF87" s="100"/>
      <c r="AG87" s="99"/>
      <c r="AH87" s="95"/>
      <c r="AI87" s="99"/>
      <c r="AJ87" s="99"/>
      <c r="AK87" s="101"/>
      <c r="AM87" s="129"/>
      <c r="AN87" s="130"/>
      <c r="AO87" s="130"/>
      <c r="AP87" s="130"/>
      <c r="AQ87" s="131"/>
      <c r="AR87" s="131"/>
      <c r="AS87" s="131"/>
      <c r="AT87" s="144"/>
      <c r="AU87" s="113" t="str">
        <f t="shared" si="17"/>
        <v/>
      </c>
      <c r="AV87" s="96" t="str">
        <f t="shared" si="18"/>
        <v/>
      </c>
      <c r="AW87" s="96" t="str">
        <f t="shared" si="19"/>
        <v/>
      </c>
      <c r="AX87" s="96" t="str">
        <f t="shared" si="20"/>
        <v/>
      </c>
      <c r="AY87" s="118" t="str">
        <f t="shared" si="21"/>
        <v/>
      </c>
      <c r="AZ87" s="147"/>
      <c r="BA87" s="132"/>
      <c r="BB87" s="132"/>
      <c r="BC87" s="132"/>
      <c r="BD87" s="133"/>
      <c r="BE87" s="133"/>
      <c r="BF87" s="134"/>
      <c r="BG87" s="134"/>
      <c r="BH87" s="131"/>
      <c r="BI87" s="135"/>
      <c r="BK87" s="153"/>
      <c r="BL87" s="154"/>
      <c r="BM87" s="154"/>
      <c r="BN87" s="133" t="str">
        <f t="shared" si="11"/>
        <v/>
      </c>
      <c r="BO87" s="134"/>
      <c r="BP87" s="155"/>
      <c r="BQ87" s="156"/>
    </row>
    <row r="88" spans="4:69" ht="15.6" x14ac:dyDescent="0.3">
      <c r="D88" s="10"/>
      <c r="E88" s="161"/>
      <c r="F88" s="162"/>
      <c r="G88" s="162"/>
      <c r="H88" s="163"/>
      <c r="I88" s="164"/>
      <c r="J88" s="164"/>
      <c r="K88" s="164"/>
      <c r="L88" s="164"/>
      <c r="M88" s="164"/>
      <c r="N88" s="165"/>
      <c r="O88" s="165"/>
      <c r="P88" s="166"/>
      <c r="R88" s="167"/>
      <c r="S88" s="168"/>
      <c r="T88" s="169" t="str">
        <f t="shared" si="12"/>
        <v/>
      </c>
      <c r="U88" s="170" t="str">
        <f t="shared" si="13"/>
        <v/>
      </c>
      <c r="V88" s="170" t="str">
        <f t="shared" si="14"/>
        <v/>
      </c>
      <c r="W88" s="170" t="str">
        <f t="shared" si="15"/>
        <v/>
      </c>
      <c r="X88" s="171" t="str">
        <f t="shared" si="16"/>
        <v/>
      </c>
      <c r="Y88" s="172"/>
      <c r="Z88" s="173"/>
      <c r="AA88" s="174"/>
      <c r="AB88" s="173"/>
      <c r="AC88" s="174"/>
      <c r="AD88" s="173"/>
      <c r="AE88" s="174"/>
      <c r="AF88" s="175"/>
      <c r="AG88" s="174"/>
      <c r="AH88" s="173"/>
      <c r="AI88" s="174"/>
      <c r="AJ88" s="174"/>
      <c r="AK88" s="176"/>
      <c r="AM88" s="177"/>
      <c r="AN88" s="178"/>
      <c r="AO88" s="178"/>
      <c r="AP88" s="178"/>
      <c r="AQ88" s="179"/>
      <c r="AR88" s="179"/>
      <c r="AS88" s="179"/>
      <c r="AT88" s="180"/>
      <c r="AU88" s="169" t="str">
        <f t="shared" si="17"/>
        <v/>
      </c>
      <c r="AV88" s="170" t="str">
        <f t="shared" si="18"/>
        <v/>
      </c>
      <c r="AW88" s="170" t="str">
        <f t="shared" si="19"/>
        <v/>
      </c>
      <c r="AX88" s="170" t="str">
        <f t="shared" si="20"/>
        <v/>
      </c>
      <c r="AY88" s="171" t="str">
        <f t="shared" si="21"/>
        <v/>
      </c>
      <c r="AZ88" s="181"/>
      <c r="BA88" s="182"/>
      <c r="BB88" s="182"/>
      <c r="BC88" s="182"/>
      <c r="BD88" s="183"/>
      <c r="BE88" s="183"/>
      <c r="BF88" s="184"/>
      <c r="BG88" s="184"/>
      <c r="BH88" s="179"/>
      <c r="BI88" s="185"/>
      <c r="BK88" s="186"/>
      <c r="BL88" s="187"/>
      <c r="BM88" s="187"/>
      <c r="BN88" s="183" t="str">
        <f t="shared" si="11"/>
        <v/>
      </c>
      <c r="BO88" s="184"/>
      <c r="BP88" s="188"/>
      <c r="BQ88" s="189"/>
    </row>
    <row r="89" spans="4:69" ht="15.6" x14ac:dyDescent="0.3">
      <c r="D89" s="10"/>
      <c r="E89" s="74"/>
      <c r="F89" s="75"/>
      <c r="G89" s="75"/>
      <c r="H89" s="76"/>
      <c r="I89" s="77"/>
      <c r="J89" s="77"/>
      <c r="K89" s="77"/>
      <c r="L89" s="77"/>
      <c r="M89" s="77"/>
      <c r="N89" s="78"/>
      <c r="O89" s="78"/>
      <c r="P89" s="79"/>
      <c r="R89" s="94"/>
      <c r="S89" s="112"/>
      <c r="T89" s="113" t="str">
        <f t="shared" si="12"/>
        <v/>
      </c>
      <c r="U89" s="96" t="str">
        <f t="shared" si="13"/>
        <v/>
      </c>
      <c r="V89" s="96" t="str">
        <f t="shared" si="14"/>
        <v/>
      </c>
      <c r="W89" s="96" t="str">
        <f t="shared" si="15"/>
        <v/>
      </c>
      <c r="X89" s="118" t="str">
        <f t="shared" si="16"/>
        <v/>
      </c>
      <c r="Y89" s="119"/>
      <c r="Z89" s="98"/>
      <c r="AA89" s="97"/>
      <c r="AB89" s="98"/>
      <c r="AC89" s="97"/>
      <c r="AD89" s="95"/>
      <c r="AE89" s="99"/>
      <c r="AF89" s="100"/>
      <c r="AG89" s="99"/>
      <c r="AH89" s="95"/>
      <c r="AI89" s="99"/>
      <c r="AJ89" s="99"/>
      <c r="AK89" s="101"/>
      <c r="AM89" s="129"/>
      <c r="AN89" s="130"/>
      <c r="AO89" s="130"/>
      <c r="AP89" s="130"/>
      <c r="AQ89" s="131"/>
      <c r="AR89" s="131"/>
      <c r="AS89" s="131"/>
      <c r="AT89" s="144"/>
      <c r="AU89" s="113" t="str">
        <f t="shared" si="17"/>
        <v/>
      </c>
      <c r="AV89" s="96" t="str">
        <f t="shared" si="18"/>
        <v/>
      </c>
      <c r="AW89" s="96" t="str">
        <f t="shared" si="19"/>
        <v/>
      </c>
      <c r="AX89" s="96" t="str">
        <f t="shared" si="20"/>
        <v/>
      </c>
      <c r="AY89" s="118" t="str">
        <f t="shared" si="21"/>
        <v/>
      </c>
      <c r="AZ89" s="147"/>
      <c r="BA89" s="132"/>
      <c r="BB89" s="132"/>
      <c r="BC89" s="132"/>
      <c r="BD89" s="133"/>
      <c r="BE89" s="133"/>
      <c r="BF89" s="134"/>
      <c r="BG89" s="134"/>
      <c r="BH89" s="131"/>
      <c r="BI89" s="135"/>
      <c r="BK89" s="153"/>
      <c r="BL89" s="154"/>
      <c r="BM89" s="154"/>
      <c r="BN89" s="133" t="str">
        <f t="shared" si="11"/>
        <v/>
      </c>
      <c r="BO89" s="134"/>
      <c r="BP89" s="155"/>
      <c r="BQ89" s="156"/>
    </row>
    <row r="90" spans="4:69" ht="15.6" x14ac:dyDescent="0.3">
      <c r="D90" s="10"/>
      <c r="E90" s="161"/>
      <c r="F90" s="162"/>
      <c r="G90" s="162"/>
      <c r="H90" s="163"/>
      <c r="I90" s="164"/>
      <c r="J90" s="164"/>
      <c r="K90" s="164"/>
      <c r="L90" s="164"/>
      <c r="M90" s="164"/>
      <c r="N90" s="165"/>
      <c r="O90" s="165"/>
      <c r="P90" s="166"/>
      <c r="R90" s="167"/>
      <c r="S90" s="168"/>
      <c r="T90" s="169" t="str">
        <f t="shared" si="12"/>
        <v/>
      </c>
      <c r="U90" s="170" t="str">
        <f t="shared" si="13"/>
        <v/>
      </c>
      <c r="V90" s="170" t="str">
        <f t="shared" si="14"/>
        <v/>
      </c>
      <c r="W90" s="170" t="str">
        <f t="shared" si="15"/>
        <v/>
      </c>
      <c r="X90" s="171" t="str">
        <f t="shared" si="16"/>
        <v/>
      </c>
      <c r="Y90" s="172"/>
      <c r="Z90" s="173"/>
      <c r="AA90" s="174"/>
      <c r="AB90" s="173"/>
      <c r="AC90" s="174"/>
      <c r="AD90" s="173"/>
      <c r="AE90" s="174"/>
      <c r="AF90" s="175"/>
      <c r="AG90" s="174"/>
      <c r="AH90" s="173"/>
      <c r="AI90" s="174"/>
      <c r="AJ90" s="174"/>
      <c r="AK90" s="176"/>
      <c r="AM90" s="177"/>
      <c r="AN90" s="178"/>
      <c r="AO90" s="178"/>
      <c r="AP90" s="178"/>
      <c r="AQ90" s="179"/>
      <c r="AR90" s="179"/>
      <c r="AS90" s="179"/>
      <c r="AT90" s="180"/>
      <c r="AU90" s="169" t="str">
        <f t="shared" si="17"/>
        <v/>
      </c>
      <c r="AV90" s="170" t="str">
        <f t="shared" si="18"/>
        <v/>
      </c>
      <c r="AW90" s="170" t="str">
        <f t="shared" si="19"/>
        <v/>
      </c>
      <c r="AX90" s="170" t="str">
        <f t="shared" si="20"/>
        <v/>
      </c>
      <c r="AY90" s="171" t="str">
        <f t="shared" si="21"/>
        <v/>
      </c>
      <c r="AZ90" s="181"/>
      <c r="BA90" s="182"/>
      <c r="BB90" s="182"/>
      <c r="BC90" s="182"/>
      <c r="BD90" s="183"/>
      <c r="BE90" s="183"/>
      <c r="BF90" s="184"/>
      <c r="BG90" s="184"/>
      <c r="BH90" s="179"/>
      <c r="BI90" s="185"/>
      <c r="BK90" s="186"/>
      <c r="BL90" s="187"/>
      <c r="BM90" s="187"/>
      <c r="BN90" s="183" t="str">
        <f t="shared" si="11"/>
        <v/>
      </c>
      <c r="BO90" s="184"/>
      <c r="BP90" s="188"/>
      <c r="BQ90" s="189"/>
    </row>
    <row r="91" spans="4:69" ht="15.6" x14ac:dyDescent="0.3">
      <c r="D91" s="10"/>
      <c r="E91" s="74"/>
      <c r="F91" s="75"/>
      <c r="G91" s="75"/>
      <c r="H91" s="76"/>
      <c r="I91" s="77"/>
      <c r="J91" s="77"/>
      <c r="K91" s="77"/>
      <c r="L91" s="77"/>
      <c r="M91" s="77"/>
      <c r="N91" s="78"/>
      <c r="O91" s="78"/>
      <c r="P91" s="79"/>
      <c r="R91" s="94"/>
      <c r="S91" s="112"/>
      <c r="T91" s="113" t="str">
        <f t="shared" si="12"/>
        <v/>
      </c>
      <c r="U91" s="96" t="str">
        <f t="shared" si="13"/>
        <v/>
      </c>
      <c r="V91" s="96" t="str">
        <f t="shared" si="14"/>
        <v/>
      </c>
      <c r="W91" s="96" t="str">
        <f t="shared" si="15"/>
        <v/>
      </c>
      <c r="X91" s="118" t="str">
        <f t="shared" si="16"/>
        <v/>
      </c>
      <c r="Y91" s="119"/>
      <c r="Z91" s="98"/>
      <c r="AA91" s="97"/>
      <c r="AB91" s="98"/>
      <c r="AC91" s="97"/>
      <c r="AD91" s="95"/>
      <c r="AE91" s="99"/>
      <c r="AF91" s="100"/>
      <c r="AG91" s="99"/>
      <c r="AH91" s="95"/>
      <c r="AI91" s="99"/>
      <c r="AJ91" s="99"/>
      <c r="AK91" s="101"/>
      <c r="AM91" s="129"/>
      <c r="AN91" s="130"/>
      <c r="AO91" s="130"/>
      <c r="AP91" s="130"/>
      <c r="AQ91" s="131"/>
      <c r="AR91" s="131"/>
      <c r="AS91" s="131"/>
      <c r="AT91" s="144"/>
      <c r="AU91" s="113" t="str">
        <f t="shared" si="17"/>
        <v/>
      </c>
      <c r="AV91" s="96" t="str">
        <f t="shared" si="18"/>
        <v/>
      </c>
      <c r="AW91" s="96" t="str">
        <f t="shared" si="19"/>
        <v/>
      </c>
      <c r="AX91" s="96" t="str">
        <f t="shared" si="20"/>
        <v/>
      </c>
      <c r="AY91" s="118" t="str">
        <f t="shared" si="21"/>
        <v/>
      </c>
      <c r="AZ91" s="147"/>
      <c r="BA91" s="132"/>
      <c r="BB91" s="132"/>
      <c r="BC91" s="132"/>
      <c r="BD91" s="133"/>
      <c r="BE91" s="133"/>
      <c r="BF91" s="134"/>
      <c r="BG91" s="134"/>
      <c r="BH91" s="131"/>
      <c r="BI91" s="135"/>
      <c r="BK91" s="153"/>
      <c r="BL91" s="154"/>
      <c r="BM91" s="154"/>
      <c r="BN91" s="133" t="str">
        <f t="shared" si="11"/>
        <v/>
      </c>
      <c r="BO91" s="134"/>
      <c r="BP91" s="155"/>
      <c r="BQ91" s="156"/>
    </row>
    <row r="92" spans="4:69" ht="15.6" x14ac:dyDescent="0.3">
      <c r="D92" s="10"/>
      <c r="E92" s="161"/>
      <c r="F92" s="162"/>
      <c r="G92" s="162"/>
      <c r="H92" s="163"/>
      <c r="I92" s="164"/>
      <c r="J92" s="164"/>
      <c r="K92" s="164"/>
      <c r="L92" s="164"/>
      <c r="M92" s="164"/>
      <c r="N92" s="165"/>
      <c r="O92" s="165"/>
      <c r="P92" s="166"/>
      <c r="R92" s="167"/>
      <c r="S92" s="168"/>
      <c r="T92" s="169" t="str">
        <f t="shared" si="12"/>
        <v/>
      </c>
      <c r="U92" s="170" t="str">
        <f t="shared" si="13"/>
        <v/>
      </c>
      <c r="V92" s="170" t="str">
        <f t="shared" si="14"/>
        <v/>
      </c>
      <c r="W92" s="170" t="str">
        <f t="shared" si="15"/>
        <v/>
      </c>
      <c r="X92" s="171" t="str">
        <f t="shared" si="16"/>
        <v/>
      </c>
      <c r="Y92" s="172"/>
      <c r="Z92" s="173"/>
      <c r="AA92" s="174"/>
      <c r="AB92" s="173"/>
      <c r="AC92" s="174"/>
      <c r="AD92" s="173"/>
      <c r="AE92" s="174"/>
      <c r="AF92" s="175"/>
      <c r="AG92" s="174"/>
      <c r="AH92" s="173"/>
      <c r="AI92" s="174"/>
      <c r="AJ92" s="174"/>
      <c r="AK92" s="176"/>
      <c r="AM92" s="177"/>
      <c r="AN92" s="178"/>
      <c r="AO92" s="178"/>
      <c r="AP92" s="178"/>
      <c r="AQ92" s="179"/>
      <c r="AR92" s="179"/>
      <c r="AS92" s="179"/>
      <c r="AT92" s="180"/>
      <c r="AU92" s="169" t="str">
        <f t="shared" si="17"/>
        <v/>
      </c>
      <c r="AV92" s="170" t="str">
        <f t="shared" si="18"/>
        <v/>
      </c>
      <c r="AW92" s="170" t="str">
        <f t="shared" si="19"/>
        <v/>
      </c>
      <c r="AX92" s="170" t="str">
        <f t="shared" si="20"/>
        <v/>
      </c>
      <c r="AY92" s="171" t="str">
        <f t="shared" si="21"/>
        <v/>
      </c>
      <c r="AZ92" s="181"/>
      <c r="BA92" s="182"/>
      <c r="BB92" s="182"/>
      <c r="BC92" s="182"/>
      <c r="BD92" s="183"/>
      <c r="BE92" s="183"/>
      <c r="BF92" s="184"/>
      <c r="BG92" s="184"/>
      <c r="BH92" s="179"/>
      <c r="BI92" s="185"/>
      <c r="BK92" s="186"/>
      <c r="BL92" s="187"/>
      <c r="BM92" s="187"/>
      <c r="BN92" s="183" t="str">
        <f t="shared" si="11"/>
        <v/>
      </c>
      <c r="BO92" s="184"/>
      <c r="BP92" s="188"/>
      <c r="BQ92" s="189"/>
    </row>
    <row r="93" spans="4:69" ht="15.6" x14ac:dyDescent="0.3">
      <c r="D93" s="10"/>
      <c r="E93" s="74"/>
      <c r="F93" s="75"/>
      <c r="G93" s="75"/>
      <c r="H93" s="76"/>
      <c r="I93" s="77"/>
      <c r="J93" s="77"/>
      <c r="K93" s="77"/>
      <c r="L93" s="77"/>
      <c r="M93" s="77"/>
      <c r="N93" s="78"/>
      <c r="O93" s="78"/>
      <c r="P93" s="79"/>
      <c r="R93" s="94"/>
      <c r="S93" s="112"/>
      <c r="T93" s="113" t="str">
        <f t="shared" si="12"/>
        <v/>
      </c>
      <c r="U93" s="96" t="str">
        <f t="shared" si="13"/>
        <v/>
      </c>
      <c r="V93" s="96" t="str">
        <f t="shared" si="14"/>
        <v/>
      </c>
      <c r="W93" s="96" t="str">
        <f t="shared" si="15"/>
        <v/>
      </c>
      <c r="X93" s="118" t="str">
        <f t="shared" si="16"/>
        <v/>
      </c>
      <c r="Y93" s="119"/>
      <c r="Z93" s="98"/>
      <c r="AA93" s="97"/>
      <c r="AB93" s="98"/>
      <c r="AC93" s="97"/>
      <c r="AD93" s="95"/>
      <c r="AE93" s="99"/>
      <c r="AF93" s="100"/>
      <c r="AG93" s="99"/>
      <c r="AH93" s="95"/>
      <c r="AI93" s="99"/>
      <c r="AJ93" s="99"/>
      <c r="AK93" s="101"/>
      <c r="AM93" s="129"/>
      <c r="AN93" s="130"/>
      <c r="AO93" s="130"/>
      <c r="AP93" s="130"/>
      <c r="AQ93" s="131"/>
      <c r="AR93" s="131"/>
      <c r="AS93" s="131"/>
      <c r="AT93" s="144"/>
      <c r="AU93" s="113" t="str">
        <f t="shared" si="17"/>
        <v/>
      </c>
      <c r="AV93" s="96" t="str">
        <f t="shared" si="18"/>
        <v/>
      </c>
      <c r="AW93" s="96" t="str">
        <f t="shared" si="19"/>
        <v/>
      </c>
      <c r="AX93" s="96" t="str">
        <f t="shared" si="20"/>
        <v/>
      </c>
      <c r="AY93" s="118" t="str">
        <f t="shared" si="21"/>
        <v/>
      </c>
      <c r="AZ93" s="147"/>
      <c r="BA93" s="132"/>
      <c r="BB93" s="132"/>
      <c r="BC93" s="132"/>
      <c r="BD93" s="133"/>
      <c r="BE93" s="133"/>
      <c r="BF93" s="134"/>
      <c r="BG93" s="134"/>
      <c r="BH93" s="131"/>
      <c r="BI93" s="135"/>
      <c r="BK93" s="153"/>
      <c r="BL93" s="154"/>
      <c r="BM93" s="154"/>
      <c r="BN93" s="133" t="str">
        <f t="shared" si="11"/>
        <v/>
      </c>
      <c r="BO93" s="134"/>
      <c r="BP93" s="155"/>
      <c r="BQ93" s="156"/>
    </row>
    <row r="94" spans="4:69" ht="15.6" x14ac:dyDescent="0.3">
      <c r="D94" s="10"/>
      <c r="E94" s="190"/>
      <c r="F94" s="162"/>
      <c r="G94" s="162"/>
      <c r="H94" s="163"/>
      <c r="I94" s="164"/>
      <c r="J94" s="164"/>
      <c r="K94" s="164"/>
      <c r="L94" s="164"/>
      <c r="M94" s="164"/>
      <c r="N94" s="165"/>
      <c r="O94" s="165"/>
      <c r="P94" s="166"/>
      <c r="R94" s="167"/>
      <c r="S94" s="168"/>
      <c r="T94" s="169" t="str">
        <f t="shared" si="12"/>
        <v/>
      </c>
      <c r="U94" s="170" t="str">
        <f t="shared" si="13"/>
        <v/>
      </c>
      <c r="V94" s="170" t="str">
        <f t="shared" si="14"/>
        <v/>
      </c>
      <c r="W94" s="170" t="str">
        <f t="shared" si="15"/>
        <v/>
      </c>
      <c r="X94" s="171" t="str">
        <f t="shared" si="16"/>
        <v/>
      </c>
      <c r="Y94" s="172"/>
      <c r="Z94" s="173"/>
      <c r="AA94" s="174"/>
      <c r="AB94" s="173"/>
      <c r="AC94" s="174"/>
      <c r="AD94" s="173"/>
      <c r="AE94" s="174"/>
      <c r="AF94" s="175"/>
      <c r="AG94" s="174"/>
      <c r="AH94" s="173"/>
      <c r="AI94" s="174"/>
      <c r="AJ94" s="174"/>
      <c r="AK94" s="176"/>
      <c r="AM94" s="177"/>
      <c r="AN94" s="178"/>
      <c r="AO94" s="178"/>
      <c r="AP94" s="178"/>
      <c r="AQ94" s="179"/>
      <c r="AR94" s="179"/>
      <c r="AS94" s="179"/>
      <c r="AT94" s="180"/>
      <c r="AU94" s="169" t="str">
        <f t="shared" si="17"/>
        <v/>
      </c>
      <c r="AV94" s="170" t="str">
        <f t="shared" si="18"/>
        <v/>
      </c>
      <c r="AW94" s="170" t="str">
        <f t="shared" si="19"/>
        <v/>
      </c>
      <c r="AX94" s="170" t="str">
        <f t="shared" si="20"/>
        <v/>
      </c>
      <c r="AY94" s="171" t="str">
        <f t="shared" si="21"/>
        <v/>
      </c>
      <c r="AZ94" s="181"/>
      <c r="BA94" s="182"/>
      <c r="BB94" s="182"/>
      <c r="BC94" s="182"/>
      <c r="BD94" s="183"/>
      <c r="BE94" s="183"/>
      <c r="BF94" s="184"/>
      <c r="BG94" s="184"/>
      <c r="BH94" s="179"/>
      <c r="BI94" s="185"/>
      <c r="BK94" s="186"/>
      <c r="BL94" s="187"/>
      <c r="BM94" s="187"/>
      <c r="BN94" s="183" t="str">
        <f t="shared" si="11"/>
        <v/>
      </c>
      <c r="BO94" s="184"/>
      <c r="BP94" s="188"/>
      <c r="BQ94" s="189"/>
    </row>
    <row r="95" spans="4:69" ht="15.6" x14ac:dyDescent="0.3">
      <c r="D95" s="10"/>
      <c r="E95" s="74"/>
      <c r="F95" s="75"/>
      <c r="G95" s="75"/>
      <c r="H95" s="76"/>
      <c r="I95" s="77"/>
      <c r="J95" s="77"/>
      <c r="K95" s="77"/>
      <c r="L95" s="77"/>
      <c r="M95" s="77"/>
      <c r="N95" s="78"/>
      <c r="O95" s="78"/>
      <c r="P95" s="79"/>
      <c r="R95" s="94"/>
      <c r="S95" s="112"/>
      <c r="T95" s="113" t="str">
        <f t="shared" si="12"/>
        <v/>
      </c>
      <c r="U95" s="96" t="str">
        <f t="shared" si="13"/>
        <v/>
      </c>
      <c r="V95" s="96" t="str">
        <f t="shared" si="14"/>
        <v/>
      </c>
      <c r="W95" s="96" t="str">
        <f t="shared" si="15"/>
        <v/>
      </c>
      <c r="X95" s="118" t="str">
        <f t="shared" si="16"/>
        <v/>
      </c>
      <c r="Y95" s="119"/>
      <c r="Z95" s="98"/>
      <c r="AA95" s="97"/>
      <c r="AB95" s="98"/>
      <c r="AC95" s="97"/>
      <c r="AD95" s="95"/>
      <c r="AE95" s="99"/>
      <c r="AF95" s="100"/>
      <c r="AG95" s="99"/>
      <c r="AH95" s="95"/>
      <c r="AI95" s="99"/>
      <c r="AJ95" s="99"/>
      <c r="AK95" s="101"/>
      <c r="AM95" s="129"/>
      <c r="AN95" s="130"/>
      <c r="AO95" s="130"/>
      <c r="AP95" s="130"/>
      <c r="AQ95" s="131"/>
      <c r="AR95" s="131"/>
      <c r="AS95" s="131"/>
      <c r="AT95" s="144"/>
      <c r="AU95" s="113" t="str">
        <f t="shared" si="17"/>
        <v/>
      </c>
      <c r="AV95" s="96" t="str">
        <f t="shared" si="18"/>
        <v/>
      </c>
      <c r="AW95" s="96" t="str">
        <f t="shared" si="19"/>
        <v/>
      </c>
      <c r="AX95" s="96" t="str">
        <f t="shared" si="20"/>
        <v/>
      </c>
      <c r="AY95" s="118" t="str">
        <f t="shared" si="21"/>
        <v/>
      </c>
      <c r="AZ95" s="147"/>
      <c r="BA95" s="132"/>
      <c r="BB95" s="132"/>
      <c r="BC95" s="132"/>
      <c r="BD95" s="133"/>
      <c r="BE95" s="133"/>
      <c r="BF95" s="134"/>
      <c r="BG95" s="134"/>
      <c r="BH95" s="131"/>
      <c r="BI95" s="135"/>
      <c r="BK95" s="153"/>
      <c r="BL95" s="154"/>
      <c r="BM95" s="154"/>
      <c r="BN95" s="133" t="str">
        <f t="shared" si="11"/>
        <v/>
      </c>
      <c r="BO95" s="134"/>
      <c r="BP95" s="155"/>
      <c r="BQ95" s="156"/>
    </row>
    <row r="96" spans="4:69" ht="15.6" x14ac:dyDescent="0.3">
      <c r="D96" s="10"/>
      <c r="E96" s="161"/>
      <c r="F96" s="162"/>
      <c r="G96" s="162"/>
      <c r="H96" s="163"/>
      <c r="I96" s="164"/>
      <c r="J96" s="164"/>
      <c r="K96" s="164"/>
      <c r="L96" s="164"/>
      <c r="M96" s="164"/>
      <c r="N96" s="165"/>
      <c r="O96" s="165"/>
      <c r="P96" s="166"/>
      <c r="R96" s="167"/>
      <c r="S96" s="168"/>
      <c r="T96" s="169" t="str">
        <f t="shared" si="12"/>
        <v/>
      </c>
      <c r="U96" s="170" t="str">
        <f t="shared" si="13"/>
        <v/>
      </c>
      <c r="V96" s="170" t="str">
        <f t="shared" si="14"/>
        <v/>
      </c>
      <c r="W96" s="170" t="str">
        <f t="shared" si="15"/>
        <v/>
      </c>
      <c r="X96" s="171" t="str">
        <f t="shared" si="16"/>
        <v/>
      </c>
      <c r="Y96" s="172"/>
      <c r="Z96" s="173"/>
      <c r="AA96" s="174"/>
      <c r="AB96" s="173"/>
      <c r="AC96" s="174"/>
      <c r="AD96" s="173"/>
      <c r="AE96" s="174"/>
      <c r="AF96" s="175"/>
      <c r="AG96" s="174"/>
      <c r="AH96" s="173"/>
      <c r="AI96" s="174"/>
      <c r="AJ96" s="174"/>
      <c r="AK96" s="176"/>
      <c r="AM96" s="177"/>
      <c r="AN96" s="178"/>
      <c r="AO96" s="178"/>
      <c r="AP96" s="178"/>
      <c r="AQ96" s="179"/>
      <c r="AR96" s="179"/>
      <c r="AS96" s="179"/>
      <c r="AT96" s="180"/>
      <c r="AU96" s="169" t="str">
        <f t="shared" si="17"/>
        <v/>
      </c>
      <c r="AV96" s="170" t="str">
        <f t="shared" si="18"/>
        <v/>
      </c>
      <c r="AW96" s="170" t="str">
        <f t="shared" si="19"/>
        <v/>
      </c>
      <c r="AX96" s="170" t="str">
        <f t="shared" si="20"/>
        <v/>
      </c>
      <c r="AY96" s="171" t="str">
        <f t="shared" si="21"/>
        <v/>
      </c>
      <c r="AZ96" s="181"/>
      <c r="BA96" s="182"/>
      <c r="BB96" s="182"/>
      <c r="BC96" s="182"/>
      <c r="BD96" s="183"/>
      <c r="BE96" s="183"/>
      <c r="BF96" s="184"/>
      <c r="BG96" s="184"/>
      <c r="BH96" s="179"/>
      <c r="BI96" s="185"/>
      <c r="BK96" s="186"/>
      <c r="BL96" s="187"/>
      <c r="BM96" s="187"/>
      <c r="BN96" s="183" t="str">
        <f t="shared" si="11"/>
        <v/>
      </c>
      <c r="BO96" s="184"/>
      <c r="BP96" s="188"/>
      <c r="BQ96" s="189"/>
    </row>
    <row r="97" spans="4:69" ht="15.6" x14ac:dyDescent="0.3">
      <c r="D97" s="10"/>
      <c r="E97" s="74"/>
      <c r="F97" s="75"/>
      <c r="G97" s="75"/>
      <c r="H97" s="76"/>
      <c r="I97" s="77"/>
      <c r="J97" s="77"/>
      <c r="K97" s="77"/>
      <c r="L97" s="77"/>
      <c r="M97" s="77"/>
      <c r="N97" s="78"/>
      <c r="O97" s="78"/>
      <c r="P97" s="79"/>
      <c r="R97" s="94"/>
      <c r="S97" s="112"/>
      <c r="T97" s="113" t="str">
        <f t="shared" si="12"/>
        <v/>
      </c>
      <c r="U97" s="96" t="str">
        <f t="shared" si="13"/>
        <v/>
      </c>
      <c r="V97" s="96" t="str">
        <f t="shared" si="14"/>
        <v/>
      </c>
      <c r="W97" s="96" t="str">
        <f t="shared" si="15"/>
        <v/>
      </c>
      <c r="X97" s="118" t="str">
        <f t="shared" si="16"/>
        <v/>
      </c>
      <c r="Y97" s="119"/>
      <c r="Z97" s="98"/>
      <c r="AA97" s="97"/>
      <c r="AB97" s="98"/>
      <c r="AC97" s="97"/>
      <c r="AD97" s="95"/>
      <c r="AE97" s="99"/>
      <c r="AF97" s="100"/>
      <c r="AG97" s="99"/>
      <c r="AH97" s="95"/>
      <c r="AI97" s="99"/>
      <c r="AJ97" s="99"/>
      <c r="AK97" s="101"/>
      <c r="AM97" s="129"/>
      <c r="AN97" s="130"/>
      <c r="AO97" s="130"/>
      <c r="AP97" s="130"/>
      <c r="AQ97" s="131"/>
      <c r="AR97" s="131"/>
      <c r="AS97" s="131"/>
      <c r="AT97" s="144"/>
      <c r="AU97" s="113" t="str">
        <f t="shared" si="17"/>
        <v/>
      </c>
      <c r="AV97" s="96" t="str">
        <f t="shared" si="18"/>
        <v/>
      </c>
      <c r="AW97" s="96" t="str">
        <f t="shared" si="19"/>
        <v/>
      </c>
      <c r="AX97" s="96" t="str">
        <f t="shared" si="20"/>
        <v/>
      </c>
      <c r="AY97" s="118" t="str">
        <f t="shared" si="21"/>
        <v/>
      </c>
      <c r="AZ97" s="147"/>
      <c r="BA97" s="132"/>
      <c r="BB97" s="132"/>
      <c r="BC97" s="132"/>
      <c r="BD97" s="133"/>
      <c r="BE97" s="133"/>
      <c r="BF97" s="134"/>
      <c r="BG97" s="134"/>
      <c r="BH97" s="131"/>
      <c r="BI97" s="135"/>
      <c r="BK97" s="153"/>
      <c r="BL97" s="154"/>
      <c r="BM97" s="154"/>
      <c r="BN97" s="133" t="str">
        <f t="shared" si="11"/>
        <v/>
      </c>
      <c r="BO97" s="134"/>
      <c r="BP97" s="155"/>
      <c r="BQ97" s="156"/>
    </row>
    <row r="98" spans="4:69" ht="15.6" x14ac:dyDescent="0.3">
      <c r="D98" s="10"/>
      <c r="E98" s="161"/>
      <c r="F98" s="162"/>
      <c r="G98" s="162"/>
      <c r="H98" s="163"/>
      <c r="I98" s="164"/>
      <c r="J98" s="164"/>
      <c r="K98" s="164"/>
      <c r="L98" s="164"/>
      <c r="M98" s="164"/>
      <c r="N98" s="165"/>
      <c r="O98" s="165"/>
      <c r="P98" s="166"/>
      <c r="R98" s="167"/>
      <c r="S98" s="168"/>
      <c r="T98" s="169" t="str">
        <f t="shared" si="12"/>
        <v/>
      </c>
      <c r="U98" s="170" t="str">
        <f t="shared" si="13"/>
        <v/>
      </c>
      <c r="V98" s="170" t="str">
        <f t="shared" si="14"/>
        <v/>
      </c>
      <c r="W98" s="170" t="str">
        <f t="shared" si="15"/>
        <v/>
      </c>
      <c r="X98" s="171" t="str">
        <f t="shared" si="16"/>
        <v/>
      </c>
      <c r="Y98" s="172"/>
      <c r="Z98" s="173"/>
      <c r="AA98" s="174"/>
      <c r="AB98" s="173"/>
      <c r="AC98" s="174"/>
      <c r="AD98" s="173"/>
      <c r="AE98" s="174"/>
      <c r="AF98" s="175"/>
      <c r="AG98" s="174"/>
      <c r="AH98" s="173"/>
      <c r="AI98" s="174"/>
      <c r="AJ98" s="174"/>
      <c r="AK98" s="176"/>
      <c r="AM98" s="177"/>
      <c r="AN98" s="178"/>
      <c r="AO98" s="178"/>
      <c r="AP98" s="178"/>
      <c r="AQ98" s="179"/>
      <c r="AR98" s="179"/>
      <c r="AS98" s="179"/>
      <c r="AT98" s="180"/>
      <c r="AU98" s="169" t="str">
        <f t="shared" si="17"/>
        <v/>
      </c>
      <c r="AV98" s="170" t="str">
        <f t="shared" si="18"/>
        <v/>
      </c>
      <c r="AW98" s="170" t="str">
        <f t="shared" si="19"/>
        <v/>
      </c>
      <c r="AX98" s="170" t="str">
        <f t="shared" si="20"/>
        <v/>
      </c>
      <c r="AY98" s="171" t="str">
        <f t="shared" si="21"/>
        <v/>
      </c>
      <c r="AZ98" s="181"/>
      <c r="BA98" s="182"/>
      <c r="BB98" s="182"/>
      <c r="BC98" s="182"/>
      <c r="BD98" s="183"/>
      <c r="BE98" s="183"/>
      <c r="BF98" s="184"/>
      <c r="BG98" s="184"/>
      <c r="BH98" s="179"/>
      <c r="BI98" s="185"/>
      <c r="BK98" s="186"/>
      <c r="BL98" s="187"/>
      <c r="BM98" s="187"/>
      <c r="BN98" s="183" t="str">
        <f t="shared" si="11"/>
        <v/>
      </c>
      <c r="BO98" s="184"/>
      <c r="BP98" s="188"/>
      <c r="BQ98" s="189"/>
    </row>
    <row r="99" spans="4:69" ht="15.6" x14ac:dyDescent="0.3">
      <c r="D99" s="10"/>
      <c r="E99" s="74"/>
      <c r="F99" s="75"/>
      <c r="G99" s="75"/>
      <c r="H99" s="76"/>
      <c r="I99" s="77"/>
      <c r="J99" s="77"/>
      <c r="K99" s="77"/>
      <c r="L99" s="77"/>
      <c r="M99" s="77"/>
      <c r="N99" s="78"/>
      <c r="O99" s="78"/>
      <c r="P99" s="79"/>
      <c r="R99" s="94"/>
      <c r="S99" s="112"/>
      <c r="T99" s="113" t="str">
        <f t="shared" si="12"/>
        <v/>
      </c>
      <c r="U99" s="96" t="str">
        <f t="shared" si="13"/>
        <v/>
      </c>
      <c r="V99" s="96" t="str">
        <f t="shared" si="14"/>
        <v/>
      </c>
      <c r="W99" s="96" t="str">
        <f t="shared" si="15"/>
        <v/>
      </c>
      <c r="X99" s="118" t="str">
        <f t="shared" si="16"/>
        <v/>
      </c>
      <c r="Y99" s="119"/>
      <c r="Z99" s="98"/>
      <c r="AA99" s="97"/>
      <c r="AB99" s="98"/>
      <c r="AC99" s="97"/>
      <c r="AD99" s="95"/>
      <c r="AE99" s="99"/>
      <c r="AF99" s="100"/>
      <c r="AG99" s="99"/>
      <c r="AH99" s="95"/>
      <c r="AI99" s="99"/>
      <c r="AJ99" s="99"/>
      <c r="AK99" s="101"/>
      <c r="AM99" s="129"/>
      <c r="AN99" s="130"/>
      <c r="AO99" s="130"/>
      <c r="AP99" s="130"/>
      <c r="AQ99" s="131"/>
      <c r="AR99" s="131"/>
      <c r="AS99" s="131"/>
      <c r="AT99" s="144"/>
      <c r="AU99" s="113" t="str">
        <f t="shared" si="17"/>
        <v/>
      </c>
      <c r="AV99" s="96" t="str">
        <f t="shared" si="18"/>
        <v/>
      </c>
      <c r="AW99" s="96" t="str">
        <f t="shared" si="19"/>
        <v/>
      </c>
      <c r="AX99" s="96" t="str">
        <f t="shared" si="20"/>
        <v/>
      </c>
      <c r="AY99" s="118" t="str">
        <f t="shared" si="21"/>
        <v/>
      </c>
      <c r="AZ99" s="147"/>
      <c r="BA99" s="132"/>
      <c r="BB99" s="132"/>
      <c r="BC99" s="132"/>
      <c r="BD99" s="133"/>
      <c r="BE99" s="133"/>
      <c r="BF99" s="134"/>
      <c r="BG99" s="134"/>
      <c r="BH99" s="131"/>
      <c r="BI99" s="135"/>
      <c r="BK99" s="153"/>
      <c r="BL99" s="154"/>
      <c r="BM99" s="154"/>
      <c r="BN99" s="133" t="str">
        <f t="shared" si="11"/>
        <v/>
      </c>
      <c r="BO99" s="134"/>
      <c r="BP99" s="155"/>
      <c r="BQ99" s="156"/>
    </row>
    <row r="100" spans="4:69" ht="15.6" x14ac:dyDescent="0.3">
      <c r="D100" s="10"/>
      <c r="E100" s="190"/>
      <c r="F100" s="162"/>
      <c r="G100" s="162"/>
      <c r="H100" s="163"/>
      <c r="I100" s="164"/>
      <c r="J100" s="164"/>
      <c r="K100" s="164"/>
      <c r="L100" s="164"/>
      <c r="M100" s="164"/>
      <c r="N100" s="165"/>
      <c r="O100" s="165"/>
      <c r="P100" s="166"/>
      <c r="R100" s="167"/>
      <c r="S100" s="168"/>
      <c r="T100" s="169" t="str">
        <f t="shared" si="12"/>
        <v/>
      </c>
      <c r="U100" s="170" t="str">
        <f t="shared" si="13"/>
        <v/>
      </c>
      <c r="V100" s="170" t="str">
        <f t="shared" si="14"/>
        <v/>
      </c>
      <c r="W100" s="170" t="str">
        <f t="shared" si="15"/>
        <v/>
      </c>
      <c r="X100" s="171" t="str">
        <f t="shared" si="16"/>
        <v/>
      </c>
      <c r="Y100" s="172"/>
      <c r="Z100" s="173"/>
      <c r="AA100" s="174"/>
      <c r="AB100" s="173"/>
      <c r="AC100" s="174"/>
      <c r="AD100" s="173"/>
      <c r="AE100" s="174"/>
      <c r="AF100" s="175"/>
      <c r="AG100" s="174"/>
      <c r="AH100" s="173"/>
      <c r="AI100" s="174"/>
      <c r="AJ100" s="174"/>
      <c r="AK100" s="176"/>
      <c r="AM100" s="177"/>
      <c r="AN100" s="178"/>
      <c r="AO100" s="178"/>
      <c r="AP100" s="178"/>
      <c r="AQ100" s="179"/>
      <c r="AR100" s="179"/>
      <c r="AS100" s="179"/>
      <c r="AT100" s="180"/>
      <c r="AU100" s="169" t="str">
        <f t="shared" si="17"/>
        <v/>
      </c>
      <c r="AV100" s="170" t="str">
        <f t="shared" si="18"/>
        <v/>
      </c>
      <c r="AW100" s="170" t="str">
        <f t="shared" si="19"/>
        <v/>
      </c>
      <c r="AX100" s="170" t="str">
        <f t="shared" si="20"/>
        <v/>
      </c>
      <c r="AY100" s="171" t="str">
        <f t="shared" si="21"/>
        <v/>
      </c>
      <c r="AZ100" s="181"/>
      <c r="BA100" s="182"/>
      <c r="BB100" s="182"/>
      <c r="BC100" s="182"/>
      <c r="BD100" s="183"/>
      <c r="BE100" s="183"/>
      <c r="BF100" s="184"/>
      <c r="BG100" s="184"/>
      <c r="BH100" s="179"/>
      <c r="BI100" s="185"/>
      <c r="BK100" s="186"/>
      <c r="BL100" s="187"/>
      <c r="BM100" s="187"/>
      <c r="BN100" s="183" t="str">
        <f t="shared" si="11"/>
        <v/>
      </c>
      <c r="BO100" s="184"/>
      <c r="BP100" s="188"/>
      <c r="BQ100" s="189"/>
    </row>
    <row r="101" spans="4:69" ht="15.6" x14ac:dyDescent="0.3">
      <c r="D101" s="10"/>
      <c r="E101" s="74"/>
      <c r="F101" s="75"/>
      <c r="G101" s="75"/>
      <c r="H101" s="76"/>
      <c r="I101" s="77"/>
      <c r="J101" s="77"/>
      <c r="K101" s="77"/>
      <c r="L101" s="77"/>
      <c r="M101" s="77"/>
      <c r="N101" s="78"/>
      <c r="O101" s="78"/>
      <c r="P101" s="79"/>
      <c r="R101" s="94"/>
      <c r="S101" s="112"/>
      <c r="T101" s="113" t="str">
        <f t="shared" si="12"/>
        <v/>
      </c>
      <c r="U101" s="96" t="str">
        <f t="shared" si="13"/>
        <v/>
      </c>
      <c r="V101" s="96" t="str">
        <f t="shared" si="14"/>
        <v/>
      </c>
      <c r="W101" s="96" t="str">
        <f t="shared" si="15"/>
        <v/>
      </c>
      <c r="X101" s="118" t="str">
        <f t="shared" si="16"/>
        <v/>
      </c>
      <c r="Y101" s="119"/>
      <c r="Z101" s="98"/>
      <c r="AA101" s="97"/>
      <c r="AB101" s="98"/>
      <c r="AC101" s="97"/>
      <c r="AD101" s="95"/>
      <c r="AE101" s="99"/>
      <c r="AF101" s="100"/>
      <c r="AG101" s="99"/>
      <c r="AH101" s="95"/>
      <c r="AI101" s="99"/>
      <c r="AJ101" s="99"/>
      <c r="AK101" s="101"/>
      <c r="AM101" s="129"/>
      <c r="AN101" s="130"/>
      <c r="AO101" s="130"/>
      <c r="AP101" s="130"/>
      <c r="AQ101" s="131"/>
      <c r="AR101" s="131"/>
      <c r="AS101" s="131"/>
      <c r="AT101" s="144"/>
      <c r="AU101" s="113" t="str">
        <f t="shared" si="17"/>
        <v/>
      </c>
      <c r="AV101" s="96" t="str">
        <f t="shared" si="18"/>
        <v/>
      </c>
      <c r="AW101" s="96" t="str">
        <f t="shared" si="19"/>
        <v/>
      </c>
      <c r="AX101" s="96" t="str">
        <f t="shared" si="20"/>
        <v/>
      </c>
      <c r="AY101" s="118" t="str">
        <f t="shared" si="21"/>
        <v/>
      </c>
      <c r="AZ101" s="147"/>
      <c r="BA101" s="132"/>
      <c r="BB101" s="132"/>
      <c r="BC101" s="132"/>
      <c r="BD101" s="133"/>
      <c r="BE101" s="133"/>
      <c r="BF101" s="134"/>
      <c r="BG101" s="134"/>
      <c r="BH101" s="131"/>
      <c r="BI101" s="135"/>
      <c r="BK101" s="153"/>
      <c r="BL101" s="154"/>
      <c r="BM101" s="154"/>
      <c r="BN101" s="133" t="str">
        <f t="shared" si="11"/>
        <v/>
      </c>
      <c r="BO101" s="134"/>
      <c r="BP101" s="155"/>
      <c r="BQ101" s="156"/>
    </row>
    <row r="102" spans="4:69" ht="15.6" x14ac:dyDescent="0.3">
      <c r="D102" s="10"/>
      <c r="E102" s="161"/>
      <c r="F102" s="162"/>
      <c r="G102" s="162"/>
      <c r="H102" s="163"/>
      <c r="I102" s="164"/>
      <c r="J102" s="164"/>
      <c r="K102" s="164"/>
      <c r="L102" s="164"/>
      <c r="M102" s="164"/>
      <c r="N102" s="165"/>
      <c r="O102" s="165"/>
      <c r="P102" s="166"/>
      <c r="R102" s="167"/>
      <c r="S102" s="168"/>
      <c r="T102" s="169" t="str">
        <f t="shared" si="12"/>
        <v/>
      </c>
      <c r="U102" s="170" t="str">
        <f t="shared" si="13"/>
        <v/>
      </c>
      <c r="V102" s="170" t="str">
        <f t="shared" si="14"/>
        <v/>
      </c>
      <c r="W102" s="170" t="str">
        <f t="shared" si="15"/>
        <v/>
      </c>
      <c r="X102" s="171" t="str">
        <f t="shared" si="16"/>
        <v/>
      </c>
      <c r="Y102" s="172"/>
      <c r="Z102" s="173"/>
      <c r="AA102" s="174"/>
      <c r="AB102" s="173"/>
      <c r="AC102" s="174"/>
      <c r="AD102" s="173"/>
      <c r="AE102" s="174"/>
      <c r="AF102" s="175"/>
      <c r="AG102" s="174"/>
      <c r="AH102" s="173"/>
      <c r="AI102" s="174"/>
      <c r="AJ102" s="174"/>
      <c r="AK102" s="176"/>
      <c r="AM102" s="177"/>
      <c r="AN102" s="178"/>
      <c r="AO102" s="178"/>
      <c r="AP102" s="178"/>
      <c r="AQ102" s="179"/>
      <c r="AR102" s="179"/>
      <c r="AS102" s="179"/>
      <c r="AT102" s="180"/>
      <c r="AU102" s="169" t="str">
        <f t="shared" si="17"/>
        <v/>
      </c>
      <c r="AV102" s="170" t="str">
        <f t="shared" si="18"/>
        <v/>
      </c>
      <c r="AW102" s="170" t="str">
        <f t="shared" si="19"/>
        <v/>
      </c>
      <c r="AX102" s="170" t="str">
        <f t="shared" si="20"/>
        <v/>
      </c>
      <c r="AY102" s="171" t="str">
        <f t="shared" si="21"/>
        <v/>
      </c>
      <c r="AZ102" s="181"/>
      <c r="BA102" s="182"/>
      <c r="BB102" s="182"/>
      <c r="BC102" s="182"/>
      <c r="BD102" s="183"/>
      <c r="BE102" s="183"/>
      <c r="BF102" s="184"/>
      <c r="BG102" s="184"/>
      <c r="BH102" s="179"/>
      <c r="BI102" s="185"/>
      <c r="BK102" s="186"/>
      <c r="BL102" s="187"/>
      <c r="BM102" s="187"/>
      <c r="BN102" s="183"/>
      <c r="BO102" s="184"/>
      <c r="BP102" s="188"/>
      <c r="BQ102" s="189"/>
    </row>
    <row r="103" spans="4:69" ht="15.6" x14ac:dyDescent="0.3">
      <c r="D103" s="10"/>
      <c r="E103" s="74"/>
      <c r="F103" s="75"/>
      <c r="G103" s="75"/>
      <c r="H103" s="76"/>
      <c r="I103" s="77"/>
      <c r="J103" s="77"/>
      <c r="K103" s="77"/>
      <c r="L103" s="77"/>
      <c r="M103" s="77"/>
      <c r="N103" s="78"/>
      <c r="O103" s="78"/>
      <c r="P103" s="79"/>
      <c r="R103" s="94"/>
      <c r="S103" s="112"/>
      <c r="T103" s="113" t="str">
        <f t="shared" si="12"/>
        <v/>
      </c>
      <c r="U103" s="96" t="str">
        <f t="shared" si="13"/>
        <v/>
      </c>
      <c r="V103" s="96" t="str">
        <f t="shared" si="14"/>
        <v/>
      </c>
      <c r="W103" s="96" t="str">
        <f t="shared" si="15"/>
        <v/>
      </c>
      <c r="X103" s="118" t="str">
        <f t="shared" si="16"/>
        <v/>
      </c>
      <c r="Y103" s="119"/>
      <c r="Z103" s="98"/>
      <c r="AA103" s="97"/>
      <c r="AB103" s="98"/>
      <c r="AC103" s="97"/>
      <c r="AD103" s="95"/>
      <c r="AE103" s="99"/>
      <c r="AF103" s="100"/>
      <c r="AG103" s="99"/>
      <c r="AH103" s="95"/>
      <c r="AI103" s="99"/>
      <c r="AJ103" s="99"/>
      <c r="AK103" s="101"/>
      <c r="AM103" s="129"/>
      <c r="AN103" s="130"/>
      <c r="AO103" s="130"/>
      <c r="AP103" s="130"/>
      <c r="AQ103" s="131"/>
      <c r="AR103" s="131"/>
      <c r="AS103" s="131"/>
      <c r="AT103" s="144"/>
      <c r="AU103" s="113" t="str">
        <f t="shared" si="17"/>
        <v/>
      </c>
      <c r="AV103" s="96" t="str">
        <f t="shared" si="18"/>
        <v/>
      </c>
      <c r="AW103" s="96" t="str">
        <f t="shared" si="19"/>
        <v/>
      </c>
      <c r="AX103" s="96" t="str">
        <f t="shared" si="20"/>
        <v/>
      </c>
      <c r="AY103" s="118" t="str">
        <f t="shared" si="21"/>
        <v/>
      </c>
      <c r="AZ103" s="147"/>
      <c r="BA103" s="132"/>
      <c r="BB103" s="132"/>
      <c r="BC103" s="132"/>
      <c r="BD103" s="133"/>
      <c r="BE103" s="133"/>
      <c r="BF103" s="134"/>
      <c r="BG103" s="134"/>
      <c r="BH103" s="131"/>
      <c r="BI103" s="135"/>
      <c r="BK103" s="153"/>
      <c r="BL103" s="154"/>
      <c r="BM103" s="154"/>
      <c r="BN103" s="133"/>
      <c r="BO103" s="134"/>
      <c r="BP103" s="155"/>
      <c r="BQ103" s="156"/>
    </row>
    <row r="104" spans="4:69" ht="15.6" x14ac:dyDescent="0.3">
      <c r="D104" s="10"/>
      <c r="E104" s="161"/>
      <c r="F104" s="162"/>
      <c r="G104" s="162"/>
      <c r="H104" s="163"/>
      <c r="I104" s="164"/>
      <c r="J104" s="164"/>
      <c r="K104" s="164"/>
      <c r="L104" s="164"/>
      <c r="M104" s="164"/>
      <c r="N104" s="165"/>
      <c r="O104" s="165"/>
      <c r="P104" s="166"/>
      <c r="R104" s="167"/>
      <c r="S104" s="168"/>
      <c r="T104" s="169" t="str">
        <f t="shared" si="12"/>
        <v/>
      </c>
      <c r="U104" s="170" t="str">
        <f t="shared" si="13"/>
        <v/>
      </c>
      <c r="V104" s="170" t="str">
        <f t="shared" si="14"/>
        <v/>
      </c>
      <c r="W104" s="170" t="str">
        <f t="shared" si="15"/>
        <v/>
      </c>
      <c r="X104" s="171" t="str">
        <f t="shared" si="16"/>
        <v/>
      </c>
      <c r="Y104" s="172"/>
      <c r="Z104" s="173"/>
      <c r="AA104" s="174"/>
      <c r="AB104" s="173"/>
      <c r="AC104" s="174"/>
      <c r="AD104" s="173"/>
      <c r="AE104" s="174"/>
      <c r="AF104" s="175"/>
      <c r="AG104" s="174"/>
      <c r="AH104" s="173"/>
      <c r="AI104" s="174"/>
      <c r="AJ104" s="174"/>
      <c r="AK104" s="176"/>
      <c r="AM104" s="177"/>
      <c r="AN104" s="178"/>
      <c r="AO104" s="178"/>
      <c r="AP104" s="178"/>
      <c r="AQ104" s="179"/>
      <c r="AR104" s="179"/>
      <c r="AS104" s="179"/>
      <c r="AT104" s="180"/>
      <c r="AU104" s="169" t="str">
        <f t="shared" si="17"/>
        <v/>
      </c>
      <c r="AV104" s="170" t="str">
        <f t="shared" si="18"/>
        <v/>
      </c>
      <c r="AW104" s="170" t="str">
        <f t="shared" si="19"/>
        <v/>
      </c>
      <c r="AX104" s="170" t="str">
        <f t="shared" si="20"/>
        <v/>
      </c>
      <c r="AY104" s="171" t="str">
        <f t="shared" si="21"/>
        <v/>
      </c>
      <c r="AZ104" s="181"/>
      <c r="BA104" s="182"/>
      <c r="BB104" s="182"/>
      <c r="BC104" s="182"/>
      <c r="BD104" s="183"/>
      <c r="BE104" s="183"/>
      <c r="BF104" s="184"/>
      <c r="BG104" s="184"/>
      <c r="BH104" s="179"/>
      <c r="BI104" s="185"/>
      <c r="BK104" s="186"/>
      <c r="BL104" s="187"/>
      <c r="BM104" s="187"/>
      <c r="BN104" s="183"/>
      <c r="BO104" s="184"/>
      <c r="BP104" s="188"/>
      <c r="BQ104" s="189"/>
    </row>
    <row r="105" spans="4:69" ht="15.6" x14ac:dyDescent="0.3">
      <c r="D105" s="10"/>
      <c r="E105" s="74"/>
      <c r="F105" s="75"/>
      <c r="G105" s="75"/>
      <c r="H105" s="76"/>
      <c r="I105" s="77"/>
      <c r="J105" s="77"/>
      <c r="K105" s="77"/>
      <c r="L105" s="77"/>
      <c r="M105" s="77"/>
      <c r="N105" s="78"/>
      <c r="O105" s="78"/>
      <c r="P105" s="79"/>
      <c r="R105" s="94"/>
      <c r="S105" s="112"/>
      <c r="T105" s="113" t="str">
        <f t="shared" si="12"/>
        <v/>
      </c>
      <c r="U105" s="96" t="str">
        <f t="shared" si="13"/>
        <v/>
      </c>
      <c r="V105" s="96" t="str">
        <f t="shared" si="14"/>
        <v/>
      </c>
      <c r="W105" s="96" t="str">
        <f t="shared" si="15"/>
        <v/>
      </c>
      <c r="X105" s="118" t="str">
        <f t="shared" si="16"/>
        <v/>
      </c>
      <c r="Y105" s="119"/>
      <c r="Z105" s="98"/>
      <c r="AA105" s="97"/>
      <c r="AB105" s="98"/>
      <c r="AC105" s="97"/>
      <c r="AD105" s="95"/>
      <c r="AE105" s="99"/>
      <c r="AF105" s="100"/>
      <c r="AG105" s="99"/>
      <c r="AH105" s="95"/>
      <c r="AI105" s="99"/>
      <c r="AJ105" s="99"/>
      <c r="AK105" s="101"/>
      <c r="AM105" s="129"/>
      <c r="AN105" s="130"/>
      <c r="AO105" s="130"/>
      <c r="AP105" s="130"/>
      <c r="AQ105" s="131"/>
      <c r="AR105" s="131"/>
      <c r="AS105" s="131"/>
      <c r="AT105" s="144"/>
      <c r="AU105" s="113" t="str">
        <f t="shared" si="17"/>
        <v/>
      </c>
      <c r="AV105" s="96" t="str">
        <f t="shared" si="18"/>
        <v/>
      </c>
      <c r="AW105" s="96" t="str">
        <f t="shared" si="19"/>
        <v/>
      </c>
      <c r="AX105" s="96" t="str">
        <f t="shared" si="20"/>
        <v/>
      </c>
      <c r="AY105" s="118" t="str">
        <f t="shared" si="21"/>
        <v/>
      </c>
      <c r="AZ105" s="147"/>
      <c r="BA105" s="132"/>
      <c r="BB105" s="132"/>
      <c r="BC105" s="132"/>
      <c r="BD105" s="133"/>
      <c r="BE105" s="133"/>
      <c r="BF105" s="134"/>
      <c r="BG105" s="134"/>
      <c r="BH105" s="131"/>
      <c r="BI105" s="135"/>
      <c r="BK105" s="153"/>
      <c r="BL105" s="154"/>
      <c r="BM105" s="154"/>
      <c r="BN105" s="133"/>
      <c r="BO105" s="134"/>
      <c r="BP105" s="155"/>
      <c r="BQ105" s="156"/>
    </row>
    <row r="106" spans="4:69" ht="15.6" x14ac:dyDescent="0.3">
      <c r="D106" s="10"/>
      <c r="E106" s="190"/>
      <c r="F106" s="162"/>
      <c r="G106" s="162"/>
      <c r="H106" s="163"/>
      <c r="I106" s="164"/>
      <c r="J106" s="164"/>
      <c r="K106" s="164"/>
      <c r="L106" s="164"/>
      <c r="M106" s="164"/>
      <c r="N106" s="165"/>
      <c r="O106" s="165"/>
      <c r="P106" s="166"/>
      <c r="R106" s="167"/>
      <c r="S106" s="168"/>
      <c r="T106" s="169" t="str">
        <f t="shared" si="12"/>
        <v/>
      </c>
      <c r="U106" s="170" t="str">
        <f t="shared" si="13"/>
        <v/>
      </c>
      <c r="V106" s="170" t="str">
        <f t="shared" si="14"/>
        <v/>
      </c>
      <c r="W106" s="170" t="str">
        <f t="shared" si="15"/>
        <v/>
      </c>
      <c r="X106" s="171" t="str">
        <f t="shared" si="16"/>
        <v/>
      </c>
      <c r="Y106" s="172"/>
      <c r="Z106" s="173"/>
      <c r="AA106" s="174"/>
      <c r="AB106" s="173"/>
      <c r="AC106" s="174"/>
      <c r="AD106" s="173"/>
      <c r="AE106" s="174"/>
      <c r="AF106" s="175"/>
      <c r="AG106" s="174"/>
      <c r="AH106" s="173"/>
      <c r="AI106" s="174"/>
      <c r="AJ106" s="174"/>
      <c r="AK106" s="176"/>
      <c r="AM106" s="177"/>
      <c r="AN106" s="178"/>
      <c r="AO106" s="178"/>
      <c r="AP106" s="178"/>
      <c r="AQ106" s="179"/>
      <c r="AR106" s="179"/>
      <c r="AS106" s="179"/>
      <c r="AT106" s="180"/>
      <c r="AU106" s="169" t="str">
        <f t="shared" si="17"/>
        <v/>
      </c>
      <c r="AV106" s="170" t="str">
        <f t="shared" si="18"/>
        <v/>
      </c>
      <c r="AW106" s="170" t="str">
        <f t="shared" si="19"/>
        <v/>
      </c>
      <c r="AX106" s="170" t="str">
        <f t="shared" si="20"/>
        <v/>
      </c>
      <c r="AY106" s="171" t="str">
        <f t="shared" si="21"/>
        <v/>
      </c>
      <c r="AZ106" s="181"/>
      <c r="BA106" s="182"/>
      <c r="BB106" s="182"/>
      <c r="BC106" s="182"/>
      <c r="BD106" s="183"/>
      <c r="BE106" s="183"/>
      <c r="BF106" s="184"/>
      <c r="BG106" s="184"/>
      <c r="BH106" s="179"/>
      <c r="BI106" s="185"/>
      <c r="BK106" s="186"/>
      <c r="BL106" s="187"/>
      <c r="BM106" s="187"/>
      <c r="BN106" s="183"/>
      <c r="BO106" s="184"/>
      <c r="BP106" s="188"/>
      <c r="BQ106" s="189"/>
    </row>
    <row r="107" spans="4:69" ht="15.6" x14ac:dyDescent="0.3">
      <c r="D107" s="10"/>
      <c r="E107" s="74"/>
      <c r="F107" s="75"/>
      <c r="G107" s="75"/>
      <c r="H107" s="76"/>
      <c r="I107" s="77"/>
      <c r="J107" s="77"/>
      <c r="K107" s="77"/>
      <c r="L107" s="77"/>
      <c r="M107" s="77"/>
      <c r="N107" s="78"/>
      <c r="O107" s="78"/>
      <c r="P107" s="79"/>
      <c r="R107" s="94"/>
      <c r="S107" s="112"/>
      <c r="T107" s="113" t="str">
        <f t="shared" si="12"/>
        <v/>
      </c>
      <c r="U107" s="96" t="str">
        <f t="shared" si="13"/>
        <v/>
      </c>
      <c r="V107" s="96" t="str">
        <f t="shared" si="14"/>
        <v/>
      </c>
      <c r="W107" s="96" t="str">
        <f t="shared" si="15"/>
        <v/>
      </c>
      <c r="X107" s="118" t="str">
        <f t="shared" si="16"/>
        <v/>
      </c>
      <c r="Y107" s="119"/>
      <c r="Z107" s="98"/>
      <c r="AA107" s="97"/>
      <c r="AB107" s="98"/>
      <c r="AC107" s="97"/>
      <c r="AD107" s="95"/>
      <c r="AE107" s="99"/>
      <c r="AF107" s="100"/>
      <c r="AG107" s="99"/>
      <c r="AH107" s="95"/>
      <c r="AI107" s="99"/>
      <c r="AJ107" s="99"/>
      <c r="AK107" s="101"/>
      <c r="AM107" s="129"/>
      <c r="AN107" s="130"/>
      <c r="AO107" s="130"/>
      <c r="AP107" s="130"/>
      <c r="AQ107" s="131"/>
      <c r="AR107" s="131"/>
      <c r="AS107" s="131"/>
      <c r="AT107" s="144"/>
      <c r="AU107" s="113" t="str">
        <f t="shared" si="17"/>
        <v/>
      </c>
      <c r="AV107" s="96" t="str">
        <f t="shared" si="18"/>
        <v/>
      </c>
      <c r="AW107" s="96" t="str">
        <f t="shared" si="19"/>
        <v/>
      </c>
      <c r="AX107" s="96" t="str">
        <f t="shared" si="20"/>
        <v/>
      </c>
      <c r="AY107" s="118" t="str">
        <f t="shared" si="21"/>
        <v/>
      </c>
      <c r="AZ107" s="147"/>
      <c r="BA107" s="132"/>
      <c r="BB107" s="132"/>
      <c r="BC107" s="132"/>
      <c r="BD107" s="133"/>
      <c r="BE107" s="133"/>
      <c r="BF107" s="134"/>
      <c r="BG107" s="134"/>
      <c r="BH107" s="131"/>
      <c r="BI107" s="135"/>
      <c r="BK107" s="153"/>
      <c r="BL107" s="154"/>
      <c r="BM107" s="154"/>
      <c r="BN107" s="133"/>
      <c r="BO107" s="134"/>
      <c r="BP107" s="155"/>
      <c r="BQ107" s="156"/>
    </row>
    <row r="108" spans="4:69" ht="15.6" x14ac:dyDescent="0.3">
      <c r="D108" s="10"/>
      <c r="E108" s="161"/>
      <c r="F108" s="162"/>
      <c r="G108" s="162"/>
      <c r="H108" s="163"/>
      <c r="I108" s="164"/>
      <c r="J108" s="164"/>
      <c r="K108" s="164"/>
      <c r="L108" s="164"/>
      <c r="M108" s="164"/>
      <c r="N108" s="165"/>
      <c r="O108" s="165"/>
      <c r="P108" s="166"/>
      <c r="R108" s="167"/>
      <c r="S108" s="168"/>
      <c r="T108" s="169" t="str">
        <f t="shared" si="12"/>
        <v/>
      </c>
      <c r="U108" s="170" t="str">
        <f t="shared" si="13"/>
        <v/>
      </c>
      <c r="V108" s="170" t="str">
        <f t="shared" si="14"/>
        <v/>
      </c>
      <c r="W108" s="170" t="str">
        <f t="shared" si="15"/>
        <v/>
      </c>
      <c r="X108" s="171" t="str">
        <f t="shared" si="16"/>
        <v/>
      </c>
      <c r="Y108" s="172"/>
      <c r="Z108" s="173"/>
      <c r="AA108" s="174"/>
      <c r="AB108" s="173"/>
      <c r="AC108" s="174"/>
      <c r="AD108" s="173"/>
      <c r="AE108" s="174"/>
      <c r="AF108" s="175"/>
      <c r="AG108" s="174"/>
      <c r="AH108" s="173"/>
      <c r="AI108" s="174"/>
      <c r="AJ108" s="174"/>
      <c r="AK108" s="176"/>
      <c r="AM108" s="177"/>
      <c r="AN108" s="178"/>
      <c r="AO108" s="178"/>
      <c r="AP108" s="178"/>
      <c r="AQ108" s="179"/>
      <c r="AR108" s="179"/>
      <c r="AS108" s="179"/>
      <c r="AT108" s="180"/>
      <c r="AU108" s="169" t="str">
        <f t="shared" si="17"/>
        <v/>
      </c>
      <c r="AV108" s="170" t="str">
        <f t="shared" si="18"/>
        <v/>
      </c>
      <c r="AW108" s="170" t="str">
        <f t="shared" si="19"/>
        <v/>
      </c>
      <c r="AX108" s="170" t="str">
        <f t="shared" si="20"/>
        <v/>
      </c>
      <c r="AY108" s="171" t="str">
        <f t="shared" si="21"/>
        <v/>
      </c>
      <c r="AZ108" s="181"/>
      <c r="BA108" s="182"/>
      <c r="BB108" s="182"/>
      <c r="BC108" s="182"/>
      <c r="BD108" s="183"/>
      <c r="BE108" s="183"/>
      <c r="BF108" s="184"/>
      <c r="BG108" s="184"/>
      <c r="BH108" s="179"/>
      <c r="BI108" s="185"/>
      <c r="BK108" s="186"/>
      <c r="BL108" s="187"/>
      <c r="BM108" s="187"/>
      <c r="BN108" s="183"/>
      <c r="BO108" s="184"/>
      <c r="BP108" s="188"/>
      <c r="BQ108" s="189"/>
    </row>
    <row r="109" spans="4:69" ht="15.6" x14ac:dyDescent="0.3">
      <c r="D109" s="10"/>
      <c r="E109" s="74"/>
      <c r="F109" s="75"/>
      <c r="G109" s="75"/>
      <c r="H109" s="76"/>
      <c r="I109" s="77"/>
      <c r="J109" s="77"/>
      <c r="K109" s="77"/>
      <c r="L109" s="77"/>
      <c r="M109" s="77"/>
      <c r="N109" s="78"/>
      <c r="O109" s="78"/>
      <c r="P109" s="79"/>
      <c r="R109" s="94"/>
      <c r="S109" s="112"/>
      <c r="T109" s="113" t="str">
        <f t="shared" si="12"/>
        <v/>
      </c>
      <c r="U109" s="96" t="str">
        <f t="shared" si="13"/>
        <v/>
      </c>
      <c r="V109" s="96" t="str">
        <f t="shared" si="14"/>
        <v/>
      </c>
      <c r="W109" s="96" t="str">
        <f t="shared" si="15"/>
        <v/>
      </c>
      <c r="X109" s="118" t="str">
        <f t="shared" si="16"/>
        <v/>
      </c>
      <c r="Y109" s="119"/>
      <c r="Z109" s="98"/>
      <c r="AA109" s="97"/>
      <c r="AB109" s="98"/>
      <c r="AC109" s="97"/>
      <c r="AD109" s="95"/>
      <c r="AE109" s="99"/>
      <c r="AF109" s="100"/>
      <c r="AG109" s="99"/>
      <c r="AH109" s="95"/>
      <c r="AI109" s="99"/>
      <c r="AJ109" s="99"/>
      <c r="AK109" s="101"/>
      <c r="AM109" s="129"/>
      <c r="AN109" s="130"/>
      <c r="AO109" s="130"/>
      <c r="AP109" s="130"/>
      <c r="AQ109" s="131"/>
      <c r="AR109" s="131"/>
      <c r="AS109" s="131"/>
      <c r="AT109" s="144"/>
      <c r="AU109" s="113" t="str">
        <f t="shared" si="17"/>
        <v/>
      </c>
      <c r="AV109" s="96" t="str">
        <f t="shared" si="18"/>
        <v/>
      </c>
      <c r="AW109" s="96" t="str">
        <f t="shared" si="19"/>
        <v/>
      </c>
      <c r="AX109" s="96" t="str">
        <f t="shared" si="20"/>
        <v/>
      </c>
      <c r="AY109" s="118" t="str">
        <f t="shared" si="21"/>
        <v/>
      </c>
      <c r="AZ109" s="147"/>
      <c r="BA109" s="132"/>
      <c r="BB109" s="132"/>
      <c r="BC109" s="132"/>
      <c r="BD109" s="133"/>
      <c r="BE109" s="133"/>
      <c r="BF109" s="134"/>
      <c r="BG109" s="134"/>
      <c r="BH109" s="131"/>
      <c r="BI109" s="135"/>
      <c r="BK109" s="153"/>
      <c r="BL109" s="154"/>
      <c r="BM109" s="154"/>
      <c r="BN109" s="133"/>
      <c r="BO109" s="134"/>
      <c r="BP109" s="155"/>
      <c r="BQ109" s="156"/>
    </row>
    <row r="110" spans="4:69" ht="15.6" x14ac:dyDescent="0.3">
      <c r="D110" s="10"/>
      <c r="E110" s="161"/>
      <c r="F110" s="162"/>
      <c r="G110" s="162"/>
      <c r="H110" s="163"/>
      <c r="I110" s="164"/>
      <c r="J110" s="164"/>
      <c r="K110" s="164"/>
      <c r="L110" s="164"/>
      <c r="M110" s="164"/>
      <c r="N110" s="165"/>
      <c r="O110" s="165"/>
      <c r="P110" s="166"/>
      <c r="R110" s="167"/>
      <c r="S110" s="168"/>
      <c r="T110" s="169" t="str">
        <f t="shared" si="12"/>
        <v/>
      </c>
      <c r="U110" s="170" t="str">
        <f t="shared" si="13"/>
        <v/>
      </c>
      <c r="V110" s="170" t="str">
        <f t="shared" si="14"/>
        <v/>
      </c>
      <c r="W110" s="170" t="str">
        <f t="shared" si="15"/>
        <v/>
      </c>
      <c r="X110" s="171" t="str">
        <f t="shared" si="16"/>
        <v/>
      </c>
      <c r="Y110" s="172"/>
      <c r="Z110" s="173"/>
      <c r="AA110" s="174"/>
      <c r="AB110" s="173"/>
      <c r="AC110" s="174"/>
      <c r="AD110" s="173"/>
      <c r="AE110" s="174"/>
      <c r="AF110" s="175"/>
      <c r="AG110" s="174"/>
      <c r="AH110" s="173"/>
      <c r="AI110" s="174"/>
      <c r="AJ110" s="174"/>
      <c r="AK110" s="176"/>
      <c r="AM110" s="177"/>
      <c r="AN110" s="178"/>
      <c r="AO110" s="178"/>
      <c r="AP110" s="178"/>
      <c r="AQ110" s="179"/>
      <c r="AR110" s="179"/>
      <c r="AS110" s="179"/>
      <c r="AT110" s="180"/>
      <c r="AU110" s="169" t="str">
        <f t="shared" si="17"/>
        <v/>
      </c>
      <c r="AV110" s="170" t="str">
        <f t="shared" si="18"/>
        <v/>
      </c>
      <c r="AW110" s="170" t="str">
        <f t="shared" si="19"/>
        <v/>
      </c>
      <c r="AX110" s="170" t="str">
        <f t="shared" si="20"/>
        <v/>
      </c>
      <c r="AY110" s="171" t="str">
        <f t="shared" si="21"/>
        <v/>
      </c>
      <c r="AZ110" s="181"/>
      <c r="BA110" s="182"/>
      <c r="BB110" s="182"/>
      <c r="BC110" s="182"/>
      <c r="BD110" s="183"/>
      <c r="BE110" s="183"/>
      <c r="BF110" s="184"/>
      <c r="BG110" s="184"/>
      <c r="BH110" s="179"/>
      <c r="BI110" s="185"/>
      <c r="BK110" s="186"/>
      <c r="BL110" s="187"/>
      <c r="BM110" s="187"/>
      <c r="BN110" s="183"/>
      <c r="BO110" s="184"/>
      <c r="BP110" s="188"/>
      <c r="BQ110" s="189"/>
    </row>
    <row r="111" spans="4:69" ht="15.6" x14ac:dyDescent="0.3">
      <c r="D111" s="10"/>
      <c r="E111" s="74"/>
      <c r="F111" s="75"/>
      <c r="G111" s="75"/>
      <c r="H111" s="76"/>
      <c r="I111" s="77"/>
      <c r="J111" s="77"/>
      <c r="K111" s="77"/>
      <c r="L111" s="77"/>
      <c r="M111" s="77"/>
      <c r="N111" s="78"/>
      <c r="O111" s="78"/>
      <c r="P111" s="79"/>
      <c r="R111" s="94"/>
      <c r="S111" s="112"/>
      <c r="T111" s="113" t="str">
        <f t="shared" si="12"/>
        <v/>
      </c>
      <c r="U111" s="96" t="str">
        <f t="shared" si="13"/>
        <v/>
      </c>
      <c r="V111" s="96" t="str">
        <f t="shared" si="14"/>
        <v/>
      </c>
      <c r="W111" s="96" t="str">
        <f t="shared" si="15"/>
        <v/>
      </c>
      <c r="X111" s="118" t="str">
        <f t="shared" si="16"/>
        <v/>
      </c>
      <c r="Y111" s="119"/>
      <c r="Z111" s="98"/>
      <c r="AA111" s="97"/>
      <c r="AB111" s="98"/>
      <c r="AC111" s="97"/>
      <c r="AD111" s="95"/>
      <c r="AE111" s="99"/>
      <c r="AF111" s="100"/>
      <c r="AG111" s="99"/>
      <c r="AH111" s="95"/>
      <c r="AI111" s="99"/>
      <c r="AJ111" s="99"/>
      <c r="AK111" s="101"/>
      <c r="AM111" s="129"/>
      <c r="AN111" s="130"/>
      <c r="AO111" s="130"/>
      <c r="AP111" s="130"/>
      <c r="AQ111" s="131"/>
      <c r="AR111" s="131"/>
      <c r="AS111" s="131"/>
      <c r="AT111" s="144"/>
      <c r="AU111" s="113" t="str">
        <f t="shared" si="17"/>
        <v/>
      </c>
      <c r="AV111" s="96" t="str">
        <f t="shared" si="18"/>
        <v/>
      </c>
      <c r="AW111" s="96" t="str">
        <f t="shared" si="19"/>
        <v/>
      </c>
      <c r="AX111" s="96" t="str">
        <f t="shared" si="20"/>
        <v/>
      </c>
      <c r="AY111" s="118" t="str">
        <f t="shared" si="21"/>
        <v/>
      </c>
      <c r="AZ111" s="147"/>
      <c r="BA111" s="132"/>
      <c r="BB111" s="132"/>
      <c r="BC111" s="132"/>
      <c r="BD111" s="133"/>
      <c r="BE111" s="133"/>
      <c r="BF111" s="134"/>
      <c r="BG111" s="134"/>
      <c r="BH111" s="131"/>
      <c r="BI111" s="135"/>
      <c r="BK111" s="153"/>
      <c r="BL111" s="154"/>
      <c r="BM111" s="154"/>
      <c r="BN111" s="133"/>
      <c r="BO111" s="134"/>
      <c r="BP111" s="155"/>
      <c r="BQ111" s="156"/>
    </row>
    <row r="112" spans="4:69" ht="15.6" x14ac:dyDescent="0.3">
      <c r="D112" s="10"/>
      <c r="E112" s="161"/>
      <c r="F112" s="162"/>
      <c r="G112" s="162"/>
      <c r="H112" s="163"/>
      <c r="I112" s="164"/>
      <c r="J112" s="164"/>
      <c r="K112" s="164"/>
      <c r="L112" s="164"/>
      <c r="M112" s="164"/>
      <c r="N112" s="165"/>
      <c r="O112" s="165"/>
      <c r="P112" s="166"/>
      <c r="R112" s="167"/>
      <c r="S112" s="168"/>
      <c r="T112" s="169" t="str">
        <f t="shared" si="12"/>
        <v/>
      </c>
      <c r="U112" s="170" t="str">
        <f t="shared" si="13"/>
        <v/>
      </c>
      <c r="V112" s="170" t="str">
        <f t="shared" si="14"/>
        <v/>
      </c>
      <c r="W112" s="170" t="str">
        <f t="shared" si="15"/>
        <v/>
      </c>
      <c r="X112" s="171" t="str">
        <f t="shared" si="16"/>
        <v/>
      </c>
      <c r="Y112" s="172"/>
      <c r="Z112" s="173"/>
      <c r="AA112" s="174"/>
      <c r="AB112" s="173"/>
      <c r="AC112" s="174"/>
      <c r="AD112" s="173"/>
      <c r="AE112" s="174"/>
      <c r="AF112" s="175"/>
      <c r="AG112" s="174"/>
      <c r="AH112" s="173"/>
      <c r="AI112" s="174"/>
      <c r="AJ112" s="174"/>
      <c r="AK112" s="176"/>
      <c r="AM112" s="177"/>
      <c r="AN112" s="178"/>
      <c r="AO112" s="178"/>
      <c r="AP112" s="178"/>
      <c r="AQ112" s="179"/>
      <c r="AR112" s="179"/>
      <c r="AS112" s="179"/>
      <c r="AT112" s="180"/>
      <c r="AU112" s="169" t="str">
        <f t="shared" si="17"/>
        <v/>
      </c>
      <c r="AV112" s="170" t="str">
        <f t="shared" si="18"/>
        <v/>
      </c>
      <c r="AW112" s="170" t="str">
        <f t="shared" si="19"/>
        <v/>
      </c>
      <c r="AX112" s="170" t="str">
        <f t="shared" si="20"/>
        <v/>
      </c>
      <c r="AY112" s="171" t="str">
        <f t="shared" si="21"/>
        <v/>
      </c>
      <c r="AZ112" s="181"/>
      <c r="BA112" s="182"/>
      <c r="BB112" s="182"/>
      <c r="BC112" s="182"/>
      <c r="BD112" s="183"/>
      <c r="BE112" s="183"/>
      <c r="BF112" s="184"/>
      <c r="BG112" s="184"/>
      <c r="BH112" s="179"/>
      <c r="BI112" s="185"/>
      <c r="BK112" s="186"/>
      <c r="BL112" s="187"/>
      <c r="BM112" s="187"/>
      <c r="BN112" s="183"/>
      <c r="BO112" s="184"/>
      <c r="BP112" s="188"/>
      <c r="BQ112" s="189"/>
    </row>
    <row r="113" spans="4:69" ht="15.6" x14ac:dyDescent="0.3">
      <c r="D113" s="10"/>
      <c r="E113" s="74"/>
      <c r="F113" s="75"/>
      <c r="G113" s="75"/>
      <c r="H113" s="76"/>
      <c r="I113" s="77"/>
      <c r="J113" s="77"/>
      <c r="K113" s="77"/>
      <c r="L113" s="77"/>
      <c r="M113" s="77"/>
      <c r="N113" s="78"/>
      <c r="O113" s="78"/>
      <c r="P113" s="79"/>
      <c r="R113" s="94"/>
      <c r="S113" s="112"/>
      <c r="T113" s="113" t="str">
        <f t="shared" si="12"/>
        <v/>
      </c>
      <c r="U113" s="96" t="str">
        <f t="shared" si="13"/>
        <v/>
      </c>
      <c r="V113" s="96" t="str">
        <f t="shared" si="14"/>
        <v/>
      </c>
      <c r="W113" s="96" t="str">
        <f t="shared" si="15"/>
        <v/>
      </c>
      <c r="X113" s="118" t="str">
        <f t="shared" si="16"/>
        <v/>
      </c>
      <c r="Y113" s="119"/>
      <c r="Z113" s="98"/>
      <c r="AA113" s="97"/>
      <c r="AB113" s="98"/>
      <c r="AC113" s="97"/>
      <c r="AD113" s="95"/>
      <c r="AE113" s="99"/>
      <c r="AF113" s="100"/>
      <c r="AG113" s="99"/>
      <c r="AH113" s="95"/>
      <c r="AI113" s="99"/>
      <c r="AJ113" s="99"/>
      <c r="AK113" s="101"/>
      <c r="AM113" s="129"/>
      <c r="AN113" s="130"/>
      <c r="AO113" s="130"/>
      <c r="AP113" s="130"/>
      <c r="AQ113" s="131"/>
      <c r="AR113" s="131"/>
      <c r="AS113" s="131"/>
      <c r="AT113" s="144"/>
      <c r="AU113" s="113" t="str">
        <f t="shared" si="17"/>
        <v/>
      </c>
      <c r="AV113" s="96" t="str">
        <f t="shared" si="18"/>
        <v/>
      </c>
      <c r="AW113" s="96" t="str">
        <f t="shared" si="19"/>
        <v/>
      </c>
      <c r="AX113" s="96" t="str">
        <f t="shared" si="20"/>
        <v/>
      </c>
      <c r="AY113" s="118" t="str">
        <f t="shared" si="21"/>
        <v/>
      </c>
      <c r="AZ113" s="147"/>
      <c r="BA113" s="132"/>
      <c r="BB113" s="132"/>
      <c r="BC113" s="132"/>
      <c r="BD113" s="133"/>
      <c r="BE113" s="133"/>
      <c r="BF113" s="134"/>
      <c r="BG113" s="134"/>
      <c r="BH113" s="131"/>
      <c r="BI113" s="135"/>
      <c r="BK113" s="153"/>
      <c r="BL113" s="154"/>
      <c r="BM113" s="154"/>
      <c r="BN113" s="133"/>
      <c r="BO113" s="134"/>
      <c r="BP113" s="155"/>
      <c r="BQ113" s="156"/>
    </row>
    <row r="114" spans="4:69" ht="15.6" x14ac:dyDescent="0.3">
      <c r="D114" s="10"/>
      <c r="E114" s="190"/>
      <c r="F114" s="162"/>
      <c r="G114" s="162"/>
      <c r="H114" s="163"/>
      <c r="I114" s="164"/>
      <c r="J114" s="164"/>
      <c r="K114" s="164"/>
      <c r="L114" s="164"/>
      <c r="M114" s="164"/>
      <c r="N114" s="165"/>
      <c r="O114" s="165"/>
      <c r="P114" s="166"/>
      <c r="R114" s="167"/>
      <c r="S114" s="168"/>
      <c r="T114" s="169" t="str">
        <f t="shared" si="12"/>
        <v/>
      </c>
      <c r="U114" s="170" t="str">
        <f t="shared" si="13"/>
        <v/>
      </c>
      <c r="V114" s="170" t="str">
        <f t="shared" si="14"/>
        <v/>
      </c>
      <c r="W114" s="170" t="str">
        <f t="shared" si="15"/>
        <v/>
      </c>
      <c r="X114" s="171" t="str">
        <f t="shared" si="16"/>
        <v/>
      </c>
      <c r="Y114" s="172"/>
      <c r="Z114" s="173"/>
      <c r="AA114" s="174"/>
      <c r="AB114" s="173"/>
      <c r="AC114" s="174"/>
      <c r="AD114" s="173"/>
      <c r="AE114" s="174"/>
      <c r="AF114" s="175"/>
      <c r="AG114" s="174"/>
      <c r="AH114" s="173"/>
      <c r="AI114" s="174"/>
      <c r="AJ114" s="174"/>
      <c r="AK114" s="176"/>
      <c r="AM114" s="177"/>
      <c r="AN114" s="178"/>
      <c r="AO114" s="178"/>
      <c r="AP114" s="178"/>
      <c r="AQ114" s="179"/>
      <c r="AR114" s="179"/>
      <c r="AS114" s="179"/>
      <c r="AT114" s="180"/>
      <c r="AU114" s="169" t="str">
        <f t="shared" si="17"/>
        <v/>
      </c>
      <c r="AV114" s="170" t="str">
        <f t="shared" si="18"/>
        <v/>
      </c>
      <c r="AW114" s="170" t="str">
        <f t="shared" si="19"/>
        <v/>
      </c>
      <c r="AX114" s="170" t="str">
        <f t="shared" si="20"/>
        <v/>
      </c>
      <c r="AY114" s="171" t="str">
        <f t="shared" si="21"/>
        <v/>
      </c>
      <c r="AZ114" s="181"/>
      <c r="BA114" s="182"/>
      <c r="BB114" s="182"/>
      <c r="BC114" s="182"/>
      <c r="BD114" s="183"/>
      <c r="BE114" s="183"/>
      <c r="BF114" s="184"/>
      <c r="BG114" s="184"/>
      <c r="BH114" s="179"/>
      <c r="BI114" s="185"/>
      <c r="BK114" s="186"/>
      <c r="BL114" s="187"/>
      <c r="BM114" s="187"/>
      <c r="BN114" s="183"/>
      <c r="BO114" s="184"/>
      <c r="BP114" s="188"/>
      <c r="BQ114" s="189"/>
    </row>
    <row r="115" spans="4:69" ht="15.6" x14ac:dyDescent="0.3">
      <c r="D115" s="10"/>
      <c r="E115" s="74"/>
      <c r="F115" s="75"/>
      <c r="G115" s="75"/>
      <c r="H115" s="76"/>
      <c r="I115" s="77"/>
      <c r="J115" s="77"/>
      <c r="K115" s="77"/>
      <c r="L115" s="77"/>
      <c r="M115" s="77"/>
      <c r="N115" s="78"/>
      <c r="O115" s="78"/>
      <c r="P115" s="79"/>
      <c r="R115" s="94"/>
      <c r="S115" s="112"/>
      <c r="T115" s="113" t="str">
        <f t="shared" si="12"/>
        <v/>
      </c>
      <c r="U115" s="96" t="str">
        <f t="shared" si="13"/>
        <v/>
      </c>
      <c r="V115" s="96" t="str">
        <f t="shared" si="14"/>
        <v/>
      </c>
      <c r="W115" s="96" t="str">
        <f t="shared" si="15"/>
        <v/>
      </c>
      <c r="X115" s="118" t="str">
        <f t="shared" si="16"/>
        <v/>
      </c>
      <c r="Y115" s="119"/>
      <c r="Z115" s="98"/>
      <c r="AA115" s="97"/>
      <c r="AB115" s="98"/>
      <c r="AC115" s="97"/>
      <c r="AD115" s="95"/>
      <c r="AE115" s="99"/>
      <c r="AF115" s="100"/>
      <c r="AG115" s="99"/>
      <c r="AH115" s="95"/>
      <c r="AI115" s="99"/>
      <c r="AJ115" s="99"/>
      <c r="AK115" s="101"/>
      <c r="AM115" s="129"/>
      <c r="AN115" s="130"/>
      <c r="AO115" s="130"/>
      <c r="AP115" s="130"/>
      <c r="AQ115" s="131"/>
      <c r="AR115" s="131"/>
      <c r="AS115" s="131"/>
      <c r="AT115" s="144"/>
      <c r="AU115" s="113" t="str">
        <f t="shared" si="17"/>
        <v/>
      </c>
      <c r="AV115" s="96" t="str">
        <f t="shared" si="18"/>
        <v/>
      </c>
      <c r="AW115" s="96" t="str">
        <f t="shared" si="19"/>
        <v/>
      </c>
      <c r="AX115" s="96" t="str">
        <f t="shared" si="20"/>
        <v/>
      </c>
      <c r="AY115" s="118" t="str">
        <f t="shared" si="21"/>
        <v/>
      </c>
      <c r="AZ115" s="147"/>
      <c r="BA115" s="132"/>
      <c r="BB115" s="132"/>
      <c r="BC115" s="132"/>
      <c r="BD115" s="133"/>
      <c r="BE115" s="133"/>
      <c r="BF115" s="134"/>
      <c r="BG115" s="134"/>
      <c r="BH115" s="131"/>
      <c r="BI115" s="135"/>
      <c r="BK115" s="153"/>
      <c r="BL115" s="154"/>
      <c r="BM115" s="154"/>
      <c r="BN115" s="133"/>
      <c r="BO115" s="134"/>
      <c r="BP115" s="155"/>
      <c r="BQ115" s="156"/>
    </row>
    <row r="116" spans="4:69" ht="15.6" x14ac:dyDescent="0.3">
      <c r="D116" s="10"/>
      <c r="E116" s="161"/>
      <c r="F116" s="162"/>
      <c r="G116" s="162"/>
      <c r="H116" s="163"/>
      <c r="I116" s="164"/>
      <c r="J116" s="164"/>
      <c r="K116" s="164"/>
      <c r="L116" s="164"/>
      <c r="M116" s="164"/>
      <c r="N116" s="165"/>
      <c r="O116" s="165"/>
      <c r="P116" s="166"/>
      <c r="R116" s="167"/>
      <c r="S116" s="168"/>
      <c r="T116" s="169" t="str">
        <f t="shared" si="12"/>
        <v/>
      </c>
      <c r="U116" s="170" t="str">
        <f t="shared" si="13"/>
        <v/>
      </c>
      <c r="V116" s="170" t="str">
        <f t="shared" si="14"/>
        <v/>
      </c>
      <c r="W116" s="170" t="str">
        <f t="shared" si="15"/>
        <v/>
      </c>
      <c r="X116" s="171" t="str">
        <f t="shared" si="16"/>
        <v/>
      </c>
      <c r="Y116" s="172"/>
      <c r="Z116" s="173"/>
      <c r="AA116" s="174"/>
      <c r="AB116" s="173"/>
      <c r="AC116" s="174"/>
      <c r="AD116" s="173"/>
      <c r="AE116" s="174"/>
      <c r="AF116" s="175"/>
      <c r="AG116" s="174"/>
      <c r="AH116" s="173"/>
      <c r="AI116" s="174"/>
      <c r="AJ116" s="174"/>
      <c r="AK116" s="176"/>
      <c r="AM116" s="177"/>
      <c r="AN116" s="178"/>
      <c r="AO116" s="178"/>
      <c r="AP116" s="178"/>
      <c r="AQ116" s="179"/>
      <c r="AR116" s="179"/>
      <c r="AS116" s="179"/>
      <c r="AT116" s="180"/>
      <c r="AU116" s="169" t="str">
        <f t="shared" si="17"/>
        <v/>
      </c>
      <c r="AV116" s="170" t="str">
        <f t="shared" si="18"/>
        <v/>
      </c>
      <c r="AW116" s="170" t="str">
        <f t="shared" si="19"/>
        <v/>
      </c>
      <c r="AX116" s="170" t="str">
        <f t="shared" si="20"/>
        <v/>
      </c>
      <c r="AY116" s="171" t="str">
        <f t="shared" si="21"/>
        <v/>
      </c>
      <c r="AZ116" s="181"/>
      <c r="BA116" s="182"/>
      <c r="BB116" s="182"/>
      <c r="BC116" s="182"/>
      <c r="BD116" s="183"/>
      <c r="BE116" s="183"/>
      <c r="BF116" s="184"/>
      <c r="BG116" s="184"/>
      <c r="BH116" s="179"/>
      <c r="BI116" s="185"/>
      <c r="BK116" s="186"/>
      <c r="BL116" s="187"/>
      <c r="BM116" s="187"/>
      <c r="BN116" s="183"/>
      <c r="BO116" s="184"/>
      <c r="BP116" s="188"/>
      <c r="BQ116" s="189"/>
    </row>
    <row r="117" spans="4:69" ht="15.6" x14ac:dyDescent="0.3">
      <c r="D117" s="10"/>
      <c r="E117" s="74"/>
      <c r="F117" s="75"/>
      <c r="G117" s="75"/>
      <c r="H117" s="76"/>
      <c r="I117" s="77"/>
      <c r="J117" s="77"/>
      <c r="K117" s="77"/>
      <c r="L117" s="77"/>
      <c r="M117" s="77"/>
      <c r="N117" s="78"/>
      <c r="O117" s="78"/>
      <c r="P117" s="79"/>
      <c r="R117" s="94"/>
      <c r="S117" s="112"/>
      <c r="T117" s="113" t="str">
        <f t="shared" si="12"/>
        <v/>
      </c>
      <c r="U117" s="96" t="str">
        <f t="shared" si="13"/>
        <v/>
      </c>
      <c r="V117" s="96" t="str">
        <f t="shared" si="14"/>
        <v/>
      </c>
      <c r="W117" s="96" t="str">
        <f t="shared" si="15"/>
        <v/>
      </c>
      <c r="X117" s="118" t="str">
        <f t="shared" si="16"/>
        <v/>
      </c>
      <c r="Y117" s="119"/>
      <c r="Z117" s="98"/>
      <c r="AA117" s="97"/>
      <c r="AB117" s="98"/>
      <c r="AC117" s="97"/>
      <c r="AD117" s="95"/>
      <c r="AE117" s="99"/>
      <c r="AF117" s="100"/>
      <c r="AG117" s="99"/>
      <c r="AH117" s="95"/>
      <c r="AI117" s="99"/>
      <c r="AJ117" s="99"/>
      <c r="AK117" s="101"/>
      <c r="AM117" s="129"/>
      <c r="AN117" s="130"/>
      <c r="AO117" s="130"/>
      <c r="AP117" s="130"/>
      <c r="AQ117" s="131"/>
      <c r="AR117" s="131"/>
      <c r="AS117" s="131"/>
      <c r="AT117" s="144"/>
      <c r="AU117" s="113" t="str">
        <f t="shared" si="17"/>
        <v/>
      </c>
      <c r="AV117" s="96" t="str">
        <f t="shared" si="18"/>
        <v/>
      </c>
      <c r="AW117" s="96" t="str">
        <f t="shared" si="19"/>
        <v/>
      </c>
      <c r="AX117" s="96" t="str">
        <f t="shared" si="20"/>
        <v/>
      </c>
      <c r="AY117" s="118" t="str">
        <f t="shared" si="21"/>
        <v/>
      </c>
      <c r="AZ117" s="147"/>
      <c r="BA117" s="132"/>
      <c r="BB117" s="132"/>
      <c r="BC117" s="132"/>
      <c r="BD117" s="133"/>
      <c r="BE117" s="133"/>
      <c r="BF117" s="134"/>
      <c r="BG117" s="134"/>
      <c r="BH117" s="131"/>
      <c r="BI117" s="135"/>
      <c r="BK117" s="153"/>
      <c r="BL117" s="154"/>
      <c r="BM117" s="154"/>
      <c r="BN117" s="133"/>
      <c r="BO117" s="134"/>
      <c r="BP117" s="155"/>
      <c r="BQ117" s="156"/>
    </row>
    <row r="118" spans="4:69" ht="15.6" x14ac:dyDescent="0.3">
      <c r="D118" s="10"/>
      <c r="E118" s="161"/>
      <c r="F118" s="162"/>
      <c r="G118" s="162"/>
      <c r="H118" s="163"/>
      <c r="I118" s="164"/>
      <c r="J118" s="164"/>
      <c r="K118" s="164"/>
      <c r="L118" s="164"/>
      <c r="M118" s="164"/>
      <c r="N118" s="165"/>
      <c r="O118" s="165"/>
      <c r="P118" s="166"/>
      <c r="R118" s="167"/>
      <c r="S118" s="168"/>
      <c r="T118" s="169" t="str">
        <f t="shared" si="12"/>
        <v/>
      </c>
      <c r="U118" s="170" t="str">
        <f t="shared" si="13"/>
        <v/>
      </c>
      <c r="V118" s="170" t="str">
        <f t="shared" si="14"/>
        <v/>
      </c>
      <c r="W118" s="170" t="str">
        <f t="shared" si="15"/>
        <v/>
      </c>
      <c r="X118" s="171" t="str">
        <f t="shared" si="16"/>
        <v/>
      </c>
      <c r="Y118" s="172"/>
      <c r="Z118" s="173"/>
      <c r="AA118" s="174"/>
      <c r="AB118" s="173"/>
      <c r="AC118" s="174"/>
      <c r="AD118" s="173"/>
      <c r="AE118" s="174"/>
      <c r="AF118" s="175"/>
      <c r="AG118" s="174"/>
      <c r="AH118" s="173"/>
      <c r="AI118" s="174"/>
      <c r="AJ118" s="174"/>
      <c r="AK118" s="176"/>
      <c r="AM118" s="177"/>
      <c r="AN118" s="178"/>
      <c r="AO118" s="178"/>
      <c r="AP118" s="178"/>
      <c r="AQ118" s="179"/>
      <c r="AR118" s="179"/>
      <c r="AS118" s="179"/>
      <c r="AT118" s="180"/>
      <c r="AU118" s="169" t="str">
        <f t="shared" si="17"/>
        <v/>
      </c>
      <c r="AV118" s="170" t="str">
        <f t="shared" si="18"/>
        <v/>
      </c>
      <c r="AW118" s="170" t="str">
        <f t="shared" si="19"/>
        <v/>
      </c>
      <c r="AX118" s="170" t="str">
        <f t="shared" si="20"/>
        <v/>
      </c>
      <c r="AY118" s="171" t="str">
        <f t="shared" si="21"/>
        <v/>
      </c>
      <c r="AZ118" s="181"/>
      <c r="BA118" s="182"/>
      <c r="BB118" s="182"/>
      <c r="BC118" s="182"/>
      <c r="BD118" s="183"/>
      <c r="BE118" s="183"/>
      <c r="BF118" s="184"/>
      <c r="BG118" s="184"/>
      <c r="BH118" s="179"/>
      <c r="BI118" s="185"/>
      <c r="BK118" s="186"/>
      <c r="BL118" s="187"/>
      <c r="BM118" s="187"/>
      <c r="BN118" s="183"/>
      <c r="BO118" s="184"/>
      <c r="BP118" s="188"/>
      <c r="BQ118" s="189"/>
    </row>
    <row r="119" spans="4:69" ht="15.6" x14ac:dyDescent="0.3">
      <c r="D119" s="10"/>
      <c r="E119" s="74"/>
      <c r="F119" s="75"/>
      <c r="G119" s="75"/>
      <c r="H119" s="76"/>
      <c r="I119" s="77"/>
      <c r="J119" s="77"/>
      <c r="K119" s="77"/>
      <c r="L119" s="77"/>
      <c r="M119" s="77"/>
      <c r="N119" s="78"/>
      <c r="O119" s="78"/>
      <c r="P119" s="79"/>
      <c r="R119" s="94"/>
      <c r="S119" s="112"/>
      <c r="T119" s="113" t="str">
        <f t="shared" si="12"/>
        <v/>
      </c>
      <c r="U119" s="96" t="str">
        <f t="shared" si="13"/>
        <v/>
      </c>
      <c r="V119" s="96" t="str">
        <f t="shared" si="14"/>
        <v/>
      </c>
      <c r="W119" s="96" t="str">
        <f t="shared" si="15"/>
        <v/>
      </c>
      <c r="X119" s="118" t="str">
        <f t="shared" si="16"/>
        <v/>
      </c>
      <c r="Y119" s="119"/>
      <c r="Z119" s="98"/>
      <c r="AA119" s="97"/>
      <c r="AB119" s="98"/>
      <c r="AC119" s="97"/>
      <c r="AD119" s="95"/>
      <c r="AE119" s="99"/>
      <c r="AF119" s="100"/>
      <c r="AG119" s="99"/>
      <c r="AH119" s="95"/>
      <c r="AI119" s="99"/>
      <c r="AJ119" s="99"/>
      <c r="AK119" s="101"/>
      <c r="AM119" s="129"/>
      <c r="AN119" s="130"/>
      <c r="AO119" s="130"/>
      <c r="AP119" s="130"/>
      <c r="AQ119" s="131"/>
      <c r="AR119" s="131"/>
      <c r="AS119" s="131"/>
      <c r="AT119" s="144"/>
      <c r="AU119" s="113" t="str">
        <f t="shared" si="17"/>
        <v/>
      </c>
      <c r="AV119" s="96" t="str">
        <f t="shared" si="18"/>
        <v/>
      </c>
      <c r="AW119" s="96" t="str">
        <f t="shared" si="19"/>
        <v/>
      </c>
      <c r="AX119" s="96" t="str">
        <f t="shared" si="20"/>
        <v/>
      </c>
      <c r="AY119" s="118" t="str">
        <f t="shared" si="21"/>
        <v/>
      </c>
      <c r="AZ119" s="147"/>
      <c r="BA119" s="132"/>
      <c r="BB119" s="132"/>
      <c r="BC119" s="132"/>
      <c r="BD119" s="133"/>
      <c r="BE119" s="133"/>
      <c r="BF119" s="134"/>
      <c r="BG119" s="134"/>
      <c r="BH119" s="131"/>
      <c r="BI119" s="135"/>
      <c r="BK119" s="153"/>
      <c r="BL119" s="154"/>
      <c r="BM119" s="154"/>
      <c r="BN119" s="133"/>
      <c r="BO119" s="134"/>
      <c r="BP119" s="155"/>
      <c r="BQ119" s="156"/>
    </row>
    <row r="120" spans="4:69" ht="15.6" x14ac:dyDescent="0.3">
      <c r="D120" s="10"/>
      <c r="E120" s="190"/>
      <c r="F120" s="162"/>
      <c r="G120" s="162"/>
      <c r="H120" s="163"/>
      <c r="I120" s="164"/>
      <c r="J120" s="164"/>
      <c r="K120" s="164"/>
      <c r="L120" s="164"/>
      <c r="M120" s="164"/>
      <c r="N120" s="165"/>
      <c r="O120" s="165"/>
      <c r="P120" s="166"/>
      <c r="R120" s="167"/>
      <c r="S120" s="168"/>
      <c r="T120" s="169" t="str">
        <f t="shared" si="12"/>
        <v/>
      </c>
      <c r="U120" s="170" t="str">
        <f t="shared" si="13"/>
        <v/>
      </c>
      <c r="V120" s="170" t="str">
        <f t="shared" si="14"/>
        <v/>
      </c>
      <c r="W120" s="170" t="str">
        <f t="shared" si="15"/>
        <v/>
      </c>
      <c r="X120" s="171" t="str">
        <f t="shared" si="16"/>
        <v/>
      </c>
      <c r="Y120" s="172"/>
      <c r="Z120" s="173"/>
      <c r="AA120" s="174"/>
      <c r="AB120" s="173"/>
      <c r="AC120" s="174"/>
      <c r="AD120" s="173"/>
      <c r="AE120" s="174"/>
      <c r="AF120" s="175"/>
      <c r="AG120" s="174"/>
      <c r="AH120" s="173"/>
      <c r="AI120" s="174"/>
      <c r="AJ120" s="174"/>
      <c r="AK120" s="176"/>
      <c r="AM120" s="177"/>
      <c r="AN120" s="178"/>
      <c r="AO120" s="178"/>
      <c r="AP120" s="178"/>
      <c r="AQ120" s="179"/>
      <c r="AR120" s="179"/>
      <c r="AS120" s="179"/>
      <c r="AT120" s="180"/>
      <c r="AU120" s="169" t="str">
        <f t="shared" si="17"/>
        <v/>
      </c>
      <c r="AV120" s="170" t="str">
        <f t="shared" si="18"/>
        <v/>
      </c>
      <c r="AW120" s="170" t="str">
        <f t="shared" si="19"/>
        <v/>
      </c>
      <c r="AX120" s="170" t="str">
        <f t="shared" si="20"/>
        <v/>
      </c>
      <c r="AY120" s="171" t="str">
        <f t="shared" si="21"/>
        <v/>
      </c>
      <c r="AZ120" s="181"/>
      <c r="BA120" s="182"/>
      <c r="BB120" s="182"/>
      <c r="BC120" s="182"/>
      <c r="BD120" s="183"/>
      <c r="BE120" s="183"/>
      <c r="BF120" s="184"/>
      <c r="BG120" s="184"/>
      <c r="BH120" s="179"/>
      <c r="BI120" s="185"/>
      <c r="BK120" s="186"/>
      <c r="BL120" s="187"/>
      <c r="BM120" s="187"/>
      <c r="BN120" s="183"/>
      <c r="BO120" s="184"/>
      <c r="BP120" s="188"/>
      <c r="BQ120" s="189"/>
    </row>
    <row r="121" spans="4:69" ht="15.6" x14ac:dyDescent="0.3">
      <c r="D121" s="10"/>
      <c r="E121" s="74"/>
      <c r="F121" s="75"/>
      <c r="G121" s="75"/>
      <c r="H121" s="76"/>
      <c r="I121" s="77"/>
      <c r="J121" s="77"/>
      <c r="K121" s="77"/>
      <c r="L121" s="77"/>
      <c r="M121" s="77"/>
      <c r="N121" s="78"/>
      <c r="O121" s="78"/>
      <c r="P121" s="79"/>
      <c r="R121" s="94"/>
      <c r="S121" s="112"/>
      <c r="T121" s="113" t="str">
        <f t="shared" si="12"/>
        <v/>
      </c>
      <c r="U121" s="96" t="str">
        <f t="shared" si="13"/>
        <v/>
      </c>
      <c r="V121" s="96" t="str">
        <f t="shared" si="14"/>
        <v/>
      </c>
      <c r="W121" s="96" t="str">
        <f t="shared" si="15"/>
        <v/>
      </c>
      <c r="X121" s="118" t="str">
        <f t="shared" si="16"/>
        <v/>
      </c>
      <c r="Y121" s="119"/>
      <c r="Z121" s="98"/>
      <c r="AA121" s="97"/>
      <c r="AB121" s="98"/>
      <c r="AC121" s="97"/>
      <c r="AD121" s="95"/>
      <c r="AE121" s="99"/>
      <c r="AF121" s="100"/>
      <c r="AG121" s="99"/>
      <c r="AH121" s="95"/>
      <c r="AI121" s="99"/>
      <c r="AJ121" s="99"/>
      <c r="AK121" s="101"/>
      <c r="AM121" s="129"/>
      <c r="AN121" s="130"/>
      <c r="AO121" s="130"/>
      <c r="AP121" s="130"/>
      <c r="AQ121" s="131"/>
      <c r="AR121" s="131"/>
      <c r="AS121" s="131"/>
      <c r="AT121" s="144"/>
      <c r="AU121" s="113" t="str">
        <f t="shared" si="17"/>
        <v/>
      </c>
      <c r="AV121" s="96" t="str">
        <f t="shared" si="18"/>
        <v/>
      </c>
      <c r="AW121" s="96" t="str">
        <f t="shared" si="19"/>
        <v/>
      </c>
      <c r="AX121" s="96" t="str">
        <f t="shared" si="20"/>
        <v/>
      </c>
      <c r="AY121" s="118" t="str">
        <f t="shared" si="21"/>
        <v/>
      </c>
      <c r="AZ121" s="147"/>
      <c r="BA121" s="132"/>
      <c r="BB121" s="132"/>
      <c r="BC121" s="132"/>
      <c r="BD121" s="133"/>
      <c r="BE121" s="133"/>
      <c r="BF121" s="134"/>
      <c r="BG121" s="134"/>
      <c r="BH121" s="131"/>
      <c r="BI121" s="135"/>
      <c r="BK121" s="153"/>
      <c r="BL121" s="154"/>
      <c r="BM121" s="154"/>
      <c r="BN121" s="133"/>
      <c r="BO121" s="134"/>
      <c r="BP121" s="155"/>
      <c r="BQ121" s="156"/>
    </row>
    <row r="122" spans="4:69" ht="15.6" x14ac:dyDescent="0.3">
      <c r="D122" s="10"/>
      <c r="E122" s="161"/>
      <c r="F122" s="162"/>
      <c r="G122" s="162"/>
      <c r="H122" s="163"/>
      <c r="I122" s="164"/>
      <c r="J122" s="164"/>
      <c r="K122" s="164"/>
      <c r="L122" s="164"/>
      <c r="M122" s="164"/>
      <c r="N122" s="165"/>
      <c r="O122" s="165"/>
      <c r="P122" s="166"/>
      <c r="R122" s="167"/>
      <c r="S122" s="168"/>
      <c r="T122" s="169" t="str">
        <f t="shared" si="12"/>
        <v/>
      </c>
      <c r="U122" s="170" t="str">
        <f t="shared" si="13"/>
        <v/>
      </c>
      <c r="V122" s="170" t="str">
        <f t="shared" si="14"/>
        <v/>
      </c>
      <c r="W122" s="170" t="str">
        <f t="shared" si="15"/>
        <v/>
      </c>
      <c r="X122" s="171" t="str">
        <f t="shared" si="16"/>
        <v/>
      </c>
      <c r="Y122" s="172"/>
      <c r="Z122" s="173"/>
      <c r="AA122" s="174"/>
      <c r="AB122" s="173"/>
      <c r="AC122" s="174"/>
      <c r="AD122" s="173"/>
      <c r="AE122" s="174"/>
      <c r="AF122" s="175"/>
      <c r="AG122" s="174"/>
      <c r="AH122" s="173"/>
      <c r="AI122" s="174"/>
      <c r="AJ122" s="174"/>
      <c r="AK122" s="176"/>
      <c r="AM122" s="177"/>
      <c r="AN122" s="178"/>
      <c r="AO122" s="178"/>
      <c r="AP122" s="178"/>
      <c r="AQ122" s="179"/>
      <c r="AR122" s="179"/>
      <c r="AS122" s="179"/>
      <c r="AT122" s="180"/>
      <c r="AU122" s="169" t="str">
        <f t="shared" si="17"/>
        <v/>
      </c>
      <c r="AV122" s="170" t="str">
        <f t="shared" si="18"/>
        <v/>
      </c>
      <c r="AW122" s="170" t="str">
        <f t="shared" si="19"/>
        <v/>
      </c>
      <c r="AX122" s="170" t="str">
        <f t="shared" si="20"/>
        <v/>
      </c>
      <c r="AY122" s="171" t="str">
        <f t="shared" si="21"/>
        <v/>
      </c>
      <c r="AZ122" s="181"/>
      <c r="BA122" s="182"/>
      <c r="BB122" s="182"/>
      <c r="BC122" s="182"/>
      <c r="BD122" s="183"/>
      <c r="BE122" s="183"/>
      <c r="BF122" s="184"/>
      <c r="BG122" s="184"/>
      <c r="BH122" s="179"/>
      <c r="BI122" s="185"/>
      <c r="BK122" s="186"/>
      <c r="BL122" s="187"/>
      <c r="BM122" s="187"/>
      <c r="BN122" s="183"/>
      <c r="BO122" s="184"/>
      <c r="BP122" s="188"/>
      <c r="BQ122" s="189"/>
    </row>
    <row r="123" spans="4:69" ht="15.6" x14ac:dyDescent="0.3">
      <c r="D123" s="10"/>
      <c r="E123" s="74"/>
      <c r="F123" s="75"/>
      <c r="G123" s="75"/>
      <c r="H123" s="76"/>
      <c r="I123" s="77"/>
      <c r="J123" s="77"/>
      <c r="K123" s="77"/>
      <c r="L123" s="77"/>
      <c r="M123" s="77"/>
      <c r="N123" s="78"/>
      <c r="O123" s="78"/>
      <c r="P123" s="79"/>
      <c r="R123" s="94"/>
      <c r="S123" s="112"/>
      <c r="T123" s="113" t="str">
        <f t="shared" si="12"/>
        <v/>
      </c>
      <c r="U123" s="96" t="str">
        <f t="shared" si="13"/>
        <v/>
      </c>
      <c r="V123" s="96" t="str">
        <f t="shared" si="14"/>
        <v/>
      </c>
      <c r="W123" s="96" t="str">
        <f t="shared" si="15"/>
        <v/>
      </c>
      <c r="X123" s="118" t="str">
        <f t="shared" si="16"/>
        <v/>
      </c>
      <c r="Y123" s="119"/>
      <c r="Z123" s="98"/>
      <c r="AA123" s="97"/>
      <c r="AB123" s="98"/>
      <c r="AC123" s="97"/>
      <c r="AD123" s="95"/>
      <c r="AE123" s="99"/>
      <c r="AF123" s="100"/>
      <c r="AG123" s="99"/>
      <c r="AH123" s="95"/>
      <c r="AI123" s="99"/>
      <c r="AJ123" s="99"/>
      <c r="AK123" s="101"/>
      <c r="AM123" s="129"/>
      <c r="AN123" s="130"/>
      <c r="AO123" s="130"/>
      <c r="AP123" s="130"/>
      <c r="AQ123" s="131"/>
      <c r="AR123" s="131"/>
      <c r="AS123" s="131"/>
      <c r="AT123" s="144"/>
      <c r="AU123" s="113" t="str">
        <f t="shared" si="17"/>
        <v/>
      </c>
      <c r="AV123" s="96" t="str">
        <f t="shared" si="18"/>
        <v/>
      </c>
      <c r="AW123" s="96" t="str">
        <f t="shared" si="19"/>
        <v/>
      </c>
      <c r="AX123" s="96" t="str">
        <f t="shared" si="20"/>
        <v/>
      </c>
      <c r="AY123" s="118" t="str">
        <f t="shared" si="21"/>
        <v/>
      </c>
      <c r="AZ123" s="147"/>
      <c r="BA123" s="132"/>
      <c r="BB123" s="132"/>
      <c r="BC123" s="132"/>
      <c r="BD123" s="133"/>
      <c r="BE123" s="133"/>
      <c r="BF123" s="134"/>
      <c r="BG123" s="134"/>
      <c r="BH123" s="131"/>
      <c r="BI123" s="135"/>
      <c r="BK123" s="153"/>
      <c r="BL123" s="154"/>
      <c r="BM123" s="154"/>
      <c r="BN123" s="133"/>
      <c r="BO123" s="134"/>
      <c r="BP123" s="155"/>
      <c r="BQ123" s="156"/>
    </row>
    <row r="124" spans="4:69" ht="15.6" x14ac:dyDescent="0.3">
      <c r="D124" s="10"/>
      <c r="E124" s="161"/>
      <c r="F124" s="162"/>
      <c r="G124" s="162"/>
      <c r="H124" s="163"/>
      <c r="I124" s="164"/>
      <c r="J124" s="164"/>
      <c r="K124" s="164"/>
      <c r="L124" s="164"/>
      <c r="M124" s="164"/>
      <c r="N124" s="165"/>
      <c r="O124" s="165"/>
      <c r="P124" s="166"/>
      <c r="R124" s="167"/>
      <c r="S124" s="168"/>
      <c r="T124" s="169" t="str">
        <f t="shared" si="12"/>
        <v/>
      </c>
      <c r="U124" s="170" t="str">
        <f t="shared" si="13"/>
        <v/>
      </c>
      <c r="V124" s="170" t="str">
        <f t="shared" si="14"/>
        <v/>
      </c>
      <c r="W124" s="170" t="str">
        <f t="shared" si="15"/>
        <v/>
      </c>
      <c r="X124" s="171" t="str">
        <f t="shared" si="16"/>
        <v/>
      </c>
      <c r="Y124" s="172"/>
      <c r="Z124" s="173"/>
      <c r="AA124" s="174"/>
      <c r="AB124" s="173"/>
      <c r="AC124" s="174"/>
      <c r="AD124" s="173"/>
      <c r="AE124" s="174"/>
      <c r="AF124" s="175"/>
      <c r="AG124" s="174"/>
      <c r="AH124" s="173"/>
      <c r="AI124" s="174"/>
      <c r="AJ124" s="174"/>
      <c r="AK124" s="176"/>
      <c r="AM124" s="177"/>
      <c r="AN124" s="178"/>
      <c r="AO124" s="178"/>
      <c r="AP124" s="178"/>
      <c r="AQ124" s="179"/>
      <c r="AR124" s="179"/>
      <c r="AS124" s="179"/>
      <c r="AT124" s="180"/>
      <c r="AU124" s="169" t="str">
        <f t="shared" si="17"/>
        <v/>
      </c>
      <c r="AV124" s="170" t="str">
        <f t="shared" si="18"/>
        <v/>
      </c>
      <c r="AW124" s="170" t="str">
        <f t="shared" si="19"/>
        <v/>
      </c>
      <c r="AX124" s="170" t="str">
        <f t="shared" si="20"/>
        <v/>
      </c>
      <c r="AY124" s="171" t="str">
        <f t="shared" si="21"/>
        <v/>
      </c>
      <c r="AZ124" s="181"/>
      <c r="BA124" s="182"/>
      <c r="BB124" s="182"/>
      <c r="BC124" s="182"/>
      <c r="BD124" s="183"/>
      <c r="BE124" s="183"/>
      <c r="BF124" s="184"/>
      <c r="BG124" s="184"/>
      <c r="BH124" s="179"/>
      <c r="BI124" s="185"/>
      <c r="BK124" s="186"/>
      <c r="BL124" s="187"/>
      <c r="BM124" s="187"/>
      <c r="BN124" s="183"/>
      <c r="BO124" s="184"/>
      <c r="BP124" s="188"/>
      <c r="BQ124" s="189"/>
    </row>
    <row r="125" spans="4:69" ht="15.6" x14ac:dyDescent="0.3">
      <c r="D125" s="10"/>
      <c r="E125" s="74"/>
      <c r="F125" s="75"/>
      <c r="G125" s="75"/>
      <c r="H125" s="76"/>
      <c r="I125" s="77"/>
      <c r="J125" s="77"/>
      <c r="K125" s="77"/>
      <c r="L125" s="77"/>
      <c r="M125" s="77"/>
      <c r="N125" s="78"/>
      <c r="O125" s="78"/>
      <c r="P125" s="79"/>
      <c r="R125" s="94"/>
      <c r="S125" s="112"/>
      <c r="T125" s="113" t="str">
        <f t="shared" si="12"/>
        <v/>
      </c>
      <c r="U125" s="96" t="str">
        <f t="shared" si="13"/>
        <v/>
      </c>
      <c r="V125" s="96" t="str">
        <f t="shared" si="14"/>
        <v/>
      </c>
      <c r="W125" s="96" t="str">
        <f t="shared" si="15"/>
        <v/>
      </c>
      <c r="X125" s="118" t="str">
        <f t="shared" si="16"/>
        <v/>
      </c>
      <c r="Y125" s="119"/>
      <c r="Z125" s="98"/>
      <c r="AA125" s="97"/>
      <c r="AB125" s="98"/>
      <c r="AC125" s="97"/>
      <c r="AD125" s="95"/>
      <c r="AE125" s="99"/>
      <c r="AF125" s="100"/>
      <c r="AG125" s="99"/>
      <c r="AH125" s="95"/>
      <c r="AI125" s="99"/>
      <c r="AJ125" s="99"/>
      <c r="AK125" s="101"/>
      <c r="AM125" s="129"/>
      <c r="AN125" s="130"/>
      <c r="AO125" s="130"/>
      <c r="AP125" s="130"/>
      <c r="AQ125" s="131"/>
      <c r="AR125" s="131"/>
      <c r="AS125" s="131"/>
      <c r="AT125" s="144"/>
      <c r="AU125" s="113" t="str">
        <f t="shared" si="17"/>
        <v/>
      </c>
      <c r="AV125" s="96" t="str">
        <f t="shared" si="18"/>
        <v/>
      </c>
      <c r="AW125" s="96" t="str">
        <f t="shared" si="19"/>
        <v/>
      </c>
      <c r="AX125" s="96" t="str">
        <f t="shared" si="20"/>
        <v/>
      </c>
      <c r="AY125" s="118" t="str">
        <f t="shared" si="21"/>
        <v/>
      </c>
      <c r="AZ125" s="147"/>
      <c r="BA125" s="132"/>
      <c r="BB125" s="132"/>
      <c r="BC125" s="132"/>
      <c r="BD125" s="133"/>
      <c r="BE125" s="133"/>
      <c r="BF125" s="134"/>
      <c r="BG125" s="134"/>
      <c r="BH125" s="131"/>
      <c r="BI125" s="135"/>
      <c r="BK125" s="153"/>
      <c r="BL125" s="154"/>
      <c r="BM125" s="154"/>
      <c r="BN125" s="133"/>
      <c r="BO125" s="134"/>
      <c r="BP125" s="155"/>
      <c r="BQ125" s="156"/>
    </row>
    <row r="126" spans="4:69" ht="15.6" x14ac:dyDescent="0.3">
      <c r="D126" s="10"/>
      <c r="E126" s="190"/>
      <c r="F126" s="162"/>
      <c r="G126" s="162"/>
      <c r="H126" s="163"/>
      <c r="I126" s="164"/>
      <c r="J126" s="164"/>
      <c r="K126" s="164"/>
      <c r="L126" s="164"/>
      <c r="M126" s="164"/>
      <c r="N126" s="165"/>
      <c r="O126" s="165"/>
      <c r="P126" s="166"/>
      <c r="R126" s="167"/>
      <c r="S126" s="168"/>
      <c r="T126" s="169" t="str">
        <f t="shared" si="12"/>
        <v/>
      </c>
      <c r="U126" s="170" t="str">
        <f t="shared" si="13"/>
        <v/>
      </c>
      <c r="V126" s="170" t="str">
        <f t="shared" si="14"/>
        <v/>
      </c>
      <c r="W126" s="170" t="str">
        <f t="shared" si="15"/>
        <v/>
      </c>
      <c r="X126" s="171" t="str">
        <f t="shared" si="16"/>
        <v/>
      </c>
      <c r="Y126" s="172"/>
      <c r="Z126" s="173"/>
      <c r="AA126" s="174"/>
      <c r="AB126" s="173"/>
      <c r="AC126" s="174"/>
      <c r="AD126" s="173"/>
      <c r="AE126" s="174"/>
      <c r="AF126" s="175"/>
      <c r="AG126" s="174"/>
      <c r="AH126" s="173"/>
      <c r="AI126" s="174"/>
      <c r="AJ126" s="174"/>
      <c r="AK126" s="176"/>
      <c r="AM126" s="177"/>
      <c r="AN126" s="178"/>
      <c r="AO126" s="178"/>
      <c r="AP126" s="178"/>
      <c r="AQ126" s="179"/>
      <c r="AR126" s="179"/>
      <c r="AS126" s="179"/>
      <c r="AT126" s="180"/>
      <c r="AU126" s="169" t="str">
        <f t="shared" si="17"/>
        <v/>
      </c>
      <c r="AV126" s="170" t="str">
        <f t="shared" si="18"/>
        <v/>
      </c>
      <c r="AW126" s="170" t="str">
        <f t="shared" si="19"/>
        <v/>
      </c>
      <c r="AX126" s="170" t="str">
        <f t="shared" si="20"/>
        <v/>
      </c>
      <c r="AY126" s="171" t="str">
        <f t="shared" si="21"/>
        <v/>
      </c>
      <c r="AZ126" s="181"/>
      <c r="BA126" s="182"/>
      <c r="BB126" s="182"/>
      <c r="BC126" s="182"/>
      <c r="BD126" s="183"/>
      <c r="BE126" s="183"/>
      <c r="BF126" s="184"/>
      <c r="BG126" s="184"/>
      <c r="BH126" s="179"/>
      <c r="BI126" s="185"/>
      <c r="BK126" s="186"/>
      <c r="BL126" s="187"/>
      <c r="BM126" s="187"/>
      <c r="BN126" s="183"/>
      <c r="BO126" s="184"/>
      <c r="BP126" s="188"/>
      <c r="BQ126" s="189"/>
    </row>
    <row r="127" spans="4:69" ht="15.6" x14ac:dyDescent="0.3">
      <c r="D127" s="10"/>
      <c r="E127" s="74"/>
      <c r="F127" s="75"/>
      <c r="G127" s="75"/>
      <c r="H127" s="76"/>
      <c r="I127" s="77"/>
      <c r="J127" s="77"/>
      <c r="K127" s="77"/>
      <c r="L127" s="77"/>
      <c r="M127" s="77"/>
      <c r="N127" s="78"/>
      <c r="O127" s="78"/>
      <c r="P127" s="79"/>
      <c r="R127" s="94"/>
      <c r="S127" s="112"/>
      <c r="T127" s="113" t="str">
        <f t="shared" si="12"/>
        <v/>
      </c>
      <c r="U127" s="96" t="str">
        <f t="shared" si="13"/>
        <v/>
      </c>
      <c r="V127" s="96" t="str">
        <f t="shared" si="14"/>
        <v/>
      </c>
      <c r="W127" s="96" t="str">
        <f t="shared" si="15"/>
        <v/>
      </c>
      <c r="X127" s="118" t="str">
        <f t="shared" si="16"/>
        <v/>
      </c>
      <c r="Y127" s="119"/>
      <c r="Z127" s="98"/>
      <c r="AA127" s="97"/>
      <c r="AB127" s="98"/>
      <c r="AC127" s="97"/>
      <c r="AD127" s="95"/>
      <c r="AE127" s="99"/>
      <c r="AF127" s="100"/>
      <c r="AG127" s="99"/>
      <c r="AH127" s="95"/>
      <c r="AI127" s="99"/>
      <c r="AJ127" s="99"/>
      <c r="AK127" s="101"/>
      <c r="AM127" s="129"/>
      <c r="AN127" s="130"/>
      <c r="AO127" s="130"/>
      <c r="AP127" s="130"/>
      <c r="AQ127" s="131"/>
      <c r="AR127" s="131"/>
      <c r="AS127" s="131"/>
      <c r="AT127" s="144"/>
      <c r="AU127" s="113" t="str">
        <f t="shared" si="17"/>
        <v/>
      </c>
      <c r="AV127" s="96" t="str">
        <f t="shared" si="18"/>
        <v/>
      </c>
      <c r="AW127" s="96" t="str">
        <f t="shared" si="19"/>
        <v/>
      </c>
      <c r="AX127" s="96" t="str">
        <f t="shared" si="20"/>
        <v/>
      </c>
      <c r="AY127" s="118" t="str">
        <f t="shared" si="21"/>
        <v/>
      </c>
      <c r="AZ127" s="147"/>
      <c r="BA127" s="132"/>
      <c r="BB127" s="132"/>
      <c r="BC127" s="132"/>
      <c r="BD127" s="133"/>
      <c r="BE127" s="133"/>
      <c r="BF127" s="134"/>
      <c r="BG127" s="134"/>
      <c r="BH127" s="131"/>
      <c r="BI127" s="135"/>
      <c r="BK127" s="153"/>
      <c r="BL127" s="154"/>
      <c r="BM127" s="154"/>
      <c r="BN127" s="133"/>
      <c r="BO127" s="134"/>
      <c r="BP127" s="155"/>
      <c r="BQ127" s="156"/>
    </row>
    <row r="128" spans="4:69" ht="15.6" x14ac:dyDescent="0.3">
      <c r="D128" s="10"/>
      <c r="E128" s="161"/>
      <c r="F128" s="162"/>
      <c r="G128" s="162"/>
      <c r="H128" s="163"/>
      <c r="I128" s="164"/>
      <c r="J128" s="164"/>
      <c r="K128" s="164"/>
      <c r="L128" s="164"/>
      <c r="M128" s="164"/>
      <c r="N128" s="165"/>
      <c r="O128" s="165"/>
      <c r="P128" s="166"/>
      <c r="R128" s="167"/>
      <c r="S128" s="168"/>
      <c r="T128" s="169" t="str">
        <f t="shared" si="12"/>
        <v/>
      </c>
      <c r="U128" s="170" t="str">
        <f t="shared" si="13"/>
        <v/>
      </c>
      <c r="V128" s="170" t="str">
        <f t="shared" si="14"/>
        <v/>
      </c>
      <c r="W128" s="170" t="str">
        <f t="shared" si="15"/>
        <v/>
      </c>
      <c r="X128" s="171" t="str">
        <f t="shared" si="16"/>
        <v/>
      </c>
      <c r="Y128" s="172"/>
      <c r="Z128" s="173"/>
      <c r="AA128" s="174"/>
      <c r="AB128" s="173"/>
      <c r="AC128" s="174"/>
      <c r="AD128" s="173"/>
      <c r="AE128" s="174"/>
      <c r="AF128" s="175"/>
      <c r="AG128" s="174"/>
      <c r="AH128" s="173"/>
      <c r="AI128" s="174"/>
      <c r="AJ128" s="174"/>
      <c r="AK128" s="176"/>
      <c r="AM128" s="177"/>
      <c r="AN128" s="178"/>
      <c r="AO128" s="178"/>
      <c r="AP128" s="178"/>
      <c r="AQ128" s="179"/>
      <c r="AR128" s="179"/>
      <c r="AS128" s="179"/>
      <c r="AT128" s="180"/>
      <c r="AU128" s="169" t="str">
        <f t="shared" si="17"/>
        <v/>
      </c>
      <c r="AV128" s="170" t="str">
        <f t="shared" si="18"/>
        <v/>
      </c>
      <c r="AW128" s="170" t="str">
        <f t="shared" si="19"/>
        <v/>
      </c>
      <c r="AX128" s="170" t="str">
        <f t="shared" si="20"/>
        <v/>
      </c>
      <c r="AY128" s="171" t="str">
        <f t="shared" si="21"/>
        <v/>
      </c>
      <c r="AZ128" s="181"/>
      <c r="BA128" s="182"/>
      <c r="BB128" s="182"/>
      <c r="BC128" s="182"/>
      <c r="BD128" s="183"/>
      <c r="BE128" s="183"/>
      <c r="BF128" s="184"/>
      <c r="BG128" s="184"/>
      <c r="BH128" s="179"/>
      <c r="BI128" s="185"/>
      <c r="BK128" s="186"/>
      <c r="BL128" s="187"/>
      <c r="BM128" s="187"/>
      <c r="BN128" s="183"/>
      <c r="BO128" s="184"/>
      <c r="BP128" s="188"/>
      <c r="BQ128" s="189"/>
    </row>
    <row r="129" spans="4:69" ht="15.6" x14ac:dyDescent="0.3">
      <c r="D129" s="10"/>
      <c r="E129" s="74"/>
      <c r="F129" s="75"/>
      <c r="G129" s="75"/>
      <c r="H129" s="76"/>
      <c r="I129" s="77"/>
      <c r="J129" s="77"/>
      <c r="K129" s="77"/>
      <c r="L129" s="77"/>
      <c r="M129" s="77"/>
      <c r="N129" s="78"/>
      <c r="O129" s="78"/>
      <c r="P129" s="79"/>
      <c r="R129" s="94"/>
      <c r="S129" s="112"/>
      <c r="T129" s="113" t="str">
        <f t="shared" si="12"/>
        <v/>
      </c>
      <c r="U129" s="96" t="str">
        <f t="shared" si="13"/>
        <v/>
      </c>
      <c r="V129" s="96" t="str">
        <f t="shared" si="14"/>
        <v/>
      </c>
      <c r="W129" s="96" t="str">
        <f t="shared" si="15"/>
        <v/>
      </c>
      <c r="X129" s="118" t="str">
        <f t="shared" si="16"/>
        <v/>
      </c>
      <c r="Y129" s="119"/>
      <c r="Z129" s="98"/>
      <c r="AA129" s="97"/>
      <c r="AB129" s="98"/>
      <c r="AC129" s="97"/>
      <c r="AD129" s="95"/>
      <c r="AE129" s="99"/>
      <c r="AF129" s="100"/>
      <c r="AG129" s="99"/>
      <c r="AH129" s="95"/>
      <c r="AI129" s="99"/>
      <c r="AJ129" s="99"/>
      <c r="AK129" s="101"/>
      <c r="AM129" s="129"/>
      <c r="AN129" s="130"/>
      <c r="AO129" s="130"/>
      <c r="AP129" s="130"/>
      <c r="AQ129" s="131"/>
      <c r="AR129" s="131"/>
      <c r="AS129" s="131"/>
      <c r="AT129" s="144"/>
      <c r="AU129" s="113" t="str">
        <f t="shared" si="17"/>
        <v/>
      </c>
      <c r="AV129" s="96" t="str">
        <f t="shared" si="18"/>
        <v/>
      </c>
      <c r="AW129" s="96" t="str">
        <f t="shared" si="19"/>
        <v/>
      </c>
      <c r="AX129" s="96" t="str">
        <f t="shared" si="20"/>
        <v/>
      </c>
      <c r="AY129" s="118" t="str">
        <f t="shared" si="21"/>
        <v/>
      </c>
      <c r="AZ129" s="147"/>
      <c r="BA129" s="132"/>
      <c r="BB129" s="132"/>
      <c r="BC129" s="132"/>
      <c r="BD129" s="133"/>
      <c r="BE129" s="133"/>
      <c r="BF129" s="134"/>
      <c r="BG129" s="134"/>
      <c r="BH129" s="131"/>
      <c r="BI129" s="135"/>
      <c r="BK129" s="153"/>
      <c r="BL129" s="154"/>
      <c r="BM129" s="154"/>
      <c r="BN129" s="133"/>
      <c r="BO129" s="134"/>
      <c r="BP129" s="155"/>
      <c r="BQ129" s="156"/>
    </row>
    <row r="130" spans="4:69" ht="15.6" x14ac:dyDescent="0.3">
      <c r="D130" s="10"/>
      <c r="E130" s="161"/>
      <c r="F130" s="162"/>
      <c r="G130" s="162"/>
      <c r="H130" s="163"/>
      <c r="I130" s="164"/>
      <c r="J130" s="164"/>
      <c r="K130" s="164"/>
      <c r="L130" s="164"/>
      <c r="M130" s="164"/>
      <c r="N130" s="165"/>
      <c r="O130" s="165"/>
      <c r="P130" s="166"/>
      <c r="R130" s="167"/>
      <c r="S130" s="168"/>
      <c r="T130" s="169" t="str">
        <f t="shared" si="12"/>
        <v/>
      </c>
      <c r="U130" s="170" t="str">
        <f t="shared" si="13"/>
        <v/>
      </c>
      <c r="V130" s="170" t="str">
        <f t="shared" si="14"/>
        <v/>
      </c>
      <c r="W130" s="170" t="str">
        <f t="shared" si="15"/>
        <v/>
      </c>
      <c r="X130" s="171" t="str">
        <f t="shared" si="16"/>
        <v/>
      </c>
      <c r="Y130" s="172"/>
      <c r="Z130" s="173"/>
      <c r="AA130" s="174"/>
      <c r="AB130" s="173"/>
      <c r="AC130" s="174"/>
      <c r="AD130" s="173"/>
      <c r="AE130" s="174"/>
      <c r="AF130" s="175"/>
      <c r="AG130" s="174"/>
      <c r="AH130" s="173"/>
      <c r="AI130" s="174"/>
      <c r="AJ130" s="174"/>
      <c r="AK130" s="176"/>
      <c r="AM130" s="177"/>
      <c r="AN130" s="178"/>
      <c r="AO130" s="178"/>
      <c r="AP130" s="178"/>
      <c r="AQ130" s="179"/>
      <c r="AR130" s="179"/>
      <c r="AS130" s="179"/>
      <c r="AT130" s="180"/>
      <c r="AU130" s="169" t="str">
        <f t="shared" si="17"/>
        <v/>
      </c>
      <c r="AV130" s="170" t="str">
        <f t="shared" si="18"/>
        <v/>
      </c>
      <c r="AW130" s="170" t="str">
        <f t="shared" si="19"/>
        <v/>
      </c>
      <c r="AX130" s="170" t="str">
        <f t="shared" si="20"/>
        <v/>
      </c>
      <c r="AY130" s="171" t="str">
        <f t="shared" si="21"/>
        <v/>
      </c>
      <c r="AZ130" s="181"/>
      <c r="BA130" s="182"/>
      <c r="BB130" s="182"/>
      <c r="BC130" s="182"/>
      <c r="BD130" s="183"/>
      <c r="BE130" s="183"/>
      <c r="BF130" s="184"/>
      <c r="BG130" s="184"/>
      <c r="BH130" s="179"/>
      <c r="BI130" s="185"/>
      <c r="BK130" s="186"/>
      <c r="BL130" s="187"/>
      <c r="BM130" s="187"/>
      <c r="BN130" s="183"/>
      <c r="BO130" s="184"/>
      <c r="BP130" s="188"/>
      <c r="BQ130" s="189"/>
    </row>
    <row r="131" spans="4:69" ht="15.6" x14ac:dyDescent="0.3">
      <c r="D131" s="10"/>
      <c r="E131" s="74"/>
      <c r="F131" s="75"/>
      <c r="G131" s="75"/>
      <c r="H131" s="76"/>
      <c r="I131" s="77"/>
      <c r="J131" s="77"/>
      <c r="K131" s="77"/>
      <c r="L131" s="77"/>
      <c r="M131" s="77"/>
      <c r="N131" s="78"/>
      <c r="O131" s="78"/>
      <c r="P131" s="79"/>
      <c r="R131" s="94"/>
      <c r="S131" s="112"/>
      <c r="T131" s="113" t="str">
        <f t="shared" si="12"/>
        <v/>
      </c>
      <c r="U131" s="96" t="str">
        <f t="shared" si="13"/>
        <v/>
      </c>
      <c r="V131" s="96" t="str">
        <f t="shared" si="14"/>
        <v/>
      </c>
      <c r="W131" s="96" t="str">
        <f t="shared" si="15"/>
        <v/>
      </c>
      <c r="X131" s="118" t="str">
        <f t="shared" si="16"/>
        <v/>
      </c>
      <c r="Y131" s="119"/>
      <c r="Z131" s="98"/>
      <c r="AA131" s="97"/>
      <c r="AB131" s="98"/>
      <c r="AC131" s="97"/>
      <c r="AD131" s="95"/>
      <c r="AE131" s="99"/>
      <c r="AF131" s="100"/>
      <c r="AG131" s="99"/>
      <c r="AH131" s="95"/>
      <c r="AI131" s="99"/>
      <c r="AJ131" s="99"/>
      <c r="AK131" s="101"/>
      <c r="AM131" s="129"/>
      <c r="AN131" s="130"/>
      <c r="AO131" s="130"/>
      <c r="AP131" s="130"/>
      <c r="AQ131" s="131"/>
      <c r="AR131" s="131"/>
      <c r="AS131" s="131"/>
      <c r="AT131" s="144"/>
      <c r="AU131" s="113" t="str">
        <f t="shared" si="17"/>
        <v/>
      </c>
      <c r="AV131" s="96" t="str">
        <f t="shared" si="18"/>
        <v/>
      </c>
      <c r="AW131" s="96" t="str">
        <f t="shared" si="19"/>
        <v/>
      </c>
      <c r="AX131" s="96" t="str">
        <f t="shared" si="20"/>
        <v/>
      </c>
      <c r="AY131" s="118" t="str">
        <f t="shared" si="21"/>
        <v/>
      </c>
      <c r="AZ131" s="147"/>
      <c r="BA131" s="132"/>
      <c r="BB131" s="132"/>
      <c r="BC131" s="132"/>
      <c r="BD131" s="133"/>
      <c r="BE131" s="133"/>
      <c r="BF131" s="134"/>
      <c r="BG131" s="134"/>
      <c r="BH131" s="131"/>
      <c r="BI131" s="135"/>
      <c r="BK131" s="153"/>
      <c r="BL131" s="154"/>
      <c r="BM131" s="154"/>
      <c r="BN131" s="133"/>
      <c r="BO131" s="134"/>
      <c r="BP131" s="155"/>
      <c r="BQ131" s="156"/>
    </row>
    <row r="132" spans="4:69" ht="15.6" x14ac:dyDescent="0.3">
      <c r="D132" s="10"/>
      <c r="E132" s="161"/>
      <c r="F132" s="162"/>
      <c r="G132" s="162"/>
      <c r="H132" s="163"/>
      <c r="I132" s="164"/>
      <c r="J132" s="164"/>
      <c r="K132" s="164"/>
      <c r="L132" s="164"/>
      <c r="M132" s="164"/>
      <c r="N132" s="165"/>
      <c r="O132" s="165"/>
      <c r="P132" s="166"/>
      <c r="R132" s="167"/>
      <c r="S132" s="168"/>
      <c r="T132" s="169" t="str">
        <f t="shared" si="12"/>
        <v/>
      </c>
      <c r="U132" s="170" t="str">
        <f t="shared" si="13"/>
        <v/>
      </c>
      <c r="V132" s="170" t="str">
        <f t="shared" si="14"/>
        <v/>
      </c>
      <c r="W132" s="170" t="str">
        <f t="shared" si="15"/>
        <v/>
      </c>
      <c r="X132" s="171" t="str">
        <f t="shared" si="16"/>
        <v/>
      </c>
      <c r="Y132" s="172"/>
      <c r="Z132" s="173"/>
      <c r="AA132" s="174"/>
      <c r="AB132" s="173"/>
      <c r="AC132" s="174"/>
      <c r="AD132" s="173"/>
      <c r="AE132" s="174"/>
      <c r="AF132" s="175"/>
      <c r="AG132" s="174"/>
      <c r="AH132" s="173"/>
      <c r="AI132" s="174"/>
      <c r="AJ132" s="174"/>
      <c r="AK132" s="176"/>
      <c r="AM132" s="177"/>
      <c r="AN132" s="178"/>
      <c r="AO132" s="178"/>
      <c r="AP132" s="178"/>
      <c r="AQ132" s="179"/>
      <c r="AR132" s="179"/>
      <c r="AS132" s="179"/>
      <c r="AT132" s="180"/>
      <c r="AU132" s="169" t="str">
        <f t="shared" si="17"/>
        <v/>
      </c>
      <c r="AV132" s="170" t="str">
        <f t="shared" si="18"/>
        <v/>
      </c>
      <c r="AW132" s="170" t="str">
        <f t="shared" si="19"/>
        <v/>
      </c>
      <c r="AX132" s="170" t="str">
        <f t="shared" si="20"/>
        <v/>
      </c>
      <c r="AY132" s="171" t="str">
        <f t="shared" si="21"/>
        <v/>
      </c>
      <c r="AZ132" s="181"/>
      <c r="BA132" s="182"/>
      <c r="BB132" s="182"/>
      <c r="BC132" s="182"/>
      <c r="BD132" s="183"/>
      <c r="BE132" s="183"/>
      <c r="BF132" s="184"/>
      <c r="BG132" s="184"/>
      <c r="BH132" s="179"/>
      <c r="BI132" s="185"/>
      <c r="BK132" s="186"/>
      <c r="BL132" s="187"/>
      <c r="BM132" s="187"/>
      <c r="BN132" s="183"/>
      <c r="BO132" s="184"/>
      <c r="BP132" s="188"/>
      <c r="BQ132" s="189"/>
    </row>
    <row r="133" spans="4:69" ht="15.6" x14ac:dyDescent="0.3">
      <c r="D133" s="10"/>
      <c r="E133" s="74"/>
      <c r="F133" s="75"/>
      <c r="G133" s="75"/>
      <c r="H133" s="76"/>
      <c r="I133" s="77"/>
      <c r="J133" s="77"/>
      <c r="K133" s="77"/>
      <c r="L133" s="77"/>
      <c r="M133" s="77"/>
      <c r="N133" s="78"/>
      <c r="O133" s="78"/>
      <c r="P133" s="79"/>
      <c r="R133" s="94"/>
      <c r="S133" s="112"/>
      <c r="T133" s="113" t="str">
        <f t="shared" si="12"/>
        <v/>
      </c>
      <c r="U133" s="96" t="str">
        <f t="shared" si="13"/>
        <v/>
      </c>
      <c r="V133" s="96" t="str">
        <f t="shared" si="14"/>
        <v/>
      </c>
      <c r="W133" s="96" t="str">
        <f t="shared" si="15"/>
        <v/>
      </c>
      <c r="X133" s="118" t="str">
        <f t="shared" si="16"/>
        <v/>
      </c>
      <c r="Y133" s="119"/>
      <c r="Z133" s="98"/>
      <c r="AA133" s="97"/>
      <c r="AB133" s="98"/>
      <c r="AC133" s="97"/>
      <c r="AD133" s="95"/>
      <c r="AE133" s="99"/>
      <c r="AF133" s="100"/>
      <c r="AG133" s="99"/>
      <c r="AH133" s="95"/>
      <c r="AI133" s="99"/>
      <c r="AJ133" s="99"/>
      <c r="AK133" s="101"/>
      <c r="AM133" s="129"/>
      <c r="AN133" s="130"/>
      <c r="AO133" s="130"/>
      <c r="AP133" s="130"/>
      <c r="AQ133" s="131"/>
      <c r="AR133" s="131"/>
      <c r="AS133" s="131"/>
      <c r="AT133" s="144"/>
      <c r="AU133" s="113" t="str">
        <f t="shared" si="17"/>
        <v/>
      </c>
      <c r="AV133" s="96" t="str">
        <f t="shared" si="18"/>
        <v/>
      </c>
      <c r="AW133" s="96" t="str">
        <f t="shared" si="19"/>
        <v/>
      </c>
      <c r="AX133" s="96" t="str">
        <f t="shared" si="20"/>
        <v/>
      </c>
      <c r="AY133" s="118" t="str">
        <f t="shared" si="21"/>
        <v/>
      </c>
      <c r="AZ133" s="147"/>
      <c r="BA133" s="132"/>
      <c r="BB133" s="132"/>
      <c r="BC133" s="132"/>
      <c r="BD133" s="133"/>
      <c r="BE133" s="133"/>
      <c r="BF133" s="134"/>
      <c r="BG133" s="134"/>
      <c r="BH133" s="131"/>
      <c r="BI133" s="135"/>
      <c r="BK133" s="153"/>
      <c r="BL133" s="154"/>
      <c r="BM133" s="154"/>
      <c r="BN133" s="133"/>
      <c r="BO133" s="134"/>
      <c r="BP133" s="155"/>
      <c r="BQ133" s="156"/>
    </row>
    <row r="134" spans="4:69" ht="15.6" x14ac:dyDescent="0.3">
      <c r="D134" s="10"/>
      <c r="E134" s="190"/>
      <c r="F134" s="162"/>
      <c r="G134" s="162"/>
      <c r="H134" s="163"/>
      <c r="I134" s="164"/>
      <c r="J134" s="164"/>
      <c r="K134" s="164"/>
      <c r="L134" s="164"/>
      <c r="M134" s="164"/>
      <c r="N134" s="165"/>
      <c r="O134" s="165"/>
      <c r="P134" s="166"/>
      <c r="R134" s="167"/>
      <c r="S134" s="168"/>
      <c r="T134" s="169" t="str">
        <f t="shared" si="12"/>
        <v/>
      </c>
      <c r="U134" s="170" t="str">
        <f t="shared" si="13"/>
        <v/>
      </c>
      <c r="V134" s="170" t="str">
        <f t="shared" si="14"/>
        <v/>
      </c>
      <c r="W134" s="170" t="str">
        <f t="shared" si="15"/>
        <v/>
      </c>
      <c r="X134" s="171" t="str">
        <f t="shared" si="16"/>
        <v/>
      </c>
      <c r="Y134" s="172"/>
      <c r="Z134" s="173"/>
      <c r="AA134" s="174"/>
      <c r="AB134" s="173"/>
      <c r="AC134" s="174"/>
      <c r="AD134" s="173"/>
      <c r="AE134" s="174"/>
      <c r="AF134" s="175"/>
      <c r="AG134" s="174"/>
      <c r="AH134" s="173"/>
      <c r="AI134" s="174"/>
      <c r="AJ134" s="174"/>
      <c r="AK134" s="176"/>
      <c r="AM134" s="177"/>
      <c r="AN134" s="178"/>
      <c r="AO134" s="178"/>
      <c r="AP134" s="178"/>
      <c r="AQ134" s="179"/>
      <c r="AR134" s="179"/>
      <c r="AS134" s="179"/>
      <c r="AT134" s="180"/>
      <c r="AU134" s="169" t="str">
        <f t="shared" si="17"/>
        <v/>
      </c>
      <c r="AV134" s="170" t="str">
        <f t="shared" si="18"/>
        <v/>
      </c>
      <c r="AW134" s="170" t="str">
        <f t="shared" si="19"/>
        <v/>
      </c>
      <c r="AX134" s="170" t="str">
        <f t="shared" si="20"/>
        <v/>
      </c>
      <c r="AY134" s="171" t="str">
        <f t="shared" si="21"/>
        <v/>
      </c>
      <c r="AZ134" s="181"/>
      <c r="BA134" s="182"/>
      <c r="BB134" s="182"/>
      <c r="BC134" s="182"/>
      <c r="BD134" s="183"/>
      <c r="BE134" s="183"/>
      <c r="BF134" s="184"/>
      <c r="BG134" s="184"/>
      <c r="BH134" s="179"/>
      <c r="BI134" s="185"/>
      <c r="BK134" s="186"/>
      <c r="BL134" s="187"/>
      <c r="BM134" s="187"/>
      <c r="BN134" s="183"/>
      <c r="BO134" s="184"/>
      <c r="BP134" s="188"/>
      <c r="BQ134" s="189"/>
    </row>
    <row r="135" spans="4:69" ht="15.6" x14ac:dyDescent="0.3">
      <c r="D135" s="10"/>
      <c r="E135" s="74"/>
      <c r="F135" s="75"/>
      <c r="G135" s="75"/>
      <c r="H135" s="76"/>
      <c r="I135" s="77"/>
      <c r="J135" s="77"/>
      <c r="K135" s="77"/>
      <c r="L135" s="77"/>
      <c r="M135" s="77"/>
      <c r="N135" s="78"/>
      <c r="O135" s="78"/>
      <c r="P135" s="79"/>
      <c r="R135" s="94"/>
      <c r="S135" s="112"/>
      <c r="T135" s="113" t="str">
        <f t="shared" si="12"/>
        <v/>
      </c>
      <c r="U135" s="96" t="str">
        <f t="shared" si="13"/>
        <v/>
      </c>
      <c r="V135" s="96" t="str">
        <f t="shared" si="14"/>
        <v/>
      </c>
      <c r="W135" s="96" t="str">
        <f t="shared" si="15"/>
        <v/>
      </c>
      <c r="X135" s="118" t="str">
        <f t="shared" si="16"/>
        <v/>
      </c>
      <c r="Y135" s="119"/>
      <c r="Z135" s="98"/>
      <c r="AA135" s="97"/>
      <c r="AB135" s="98"/>
      <c r="AC135" s="97"/>
      <c r="AD135" s="95"/>
      <c r="AE135" s="99"/>
      <c r="AF135" s="100"/>
      <c r="AG135" s="99"/>
      <c r="AH135" s="95"/>
      <c r="AI135" s="99"/>
      <c r="AJ135" s="99"/>
      <c r="AK135" s="101"/>
      <c r="AM135" s="129"/>
      <c r="AN135" s="130"/>
      <c r="AO135" s="130"/>
      <c r="AP135" s="130"/>
      <c r="AQ135" s="131"/>
      <c r="AR135" s="131"/>
      <c r="AS135" s="131"/>
      <c r="AT135" s="144"/>
      <c r="AU135" s="113" t="str">
        <f t="shared" si="17"/>
        <v/>
      </c>
      <c r="AV135" s="96" t="str">
        <f t="shared" si="18"/>
        <v/>
      </c>
      <c r="AW135" s="96" t="str">
        <f t="shared" si="19"/>
        <v/>
      </c>
      <c r="AX135" s="96" t="str">
        <f t="shared" si="20"/>
        <v/>
      </c>
      <c r="AY135" s="118" t="str">
        <f t="shared" si="21"/>
        <v/>
      </c>
      <c r="AZ135" s="147"/>
      <c r="BA135" s="132"/>
      <c r="BB135" s="132"/>
      <c r="BC135" s="132"/>
      <c r="BD135" s="133"/>
      <c r="BE135" s="133"/>
      <c r="BF135" s="134"/>
      <c r="BG135" s="134"/>
      <c r="BH135" s="131"/>
      <c r="BI135" s="135"/>
      <c r="BK135" s="153"/>
      <c r="BL135" s="154"/>
      <c r="BM135" s="154"/>
      <c r="BN135" s="133"/>
      <c r="BO135" s="134"/>
      <c r="BP135" s="155"/>
      <c r="BQ135" s="156"/>
    </row>
    <row r="136" spans="4:69" ht="15.6" x14ac:dyDescent="0.3">
      <c r="D136" s="10"/>
      <c r="E136" s="161"/>
      <c r="F136" s="162"/>
      <c r="G136" s="162"/>
      <c r="H136" s="163"/>
      <c r="I136" s="164"/>
      <c r="J136" s="164"/>
      <c r="K136" s="164"/>
      <c r="L136" s="164"/>
      <c r="M136" s="164"/>
      <c r="N136" s="165"/>
      <c r="O136" s="165"/>
      <c r="P136" s="166"/>
      <c r="R136" s="167"/>
      <c r="S136" s="168"/>
      <c r="T136" s="169" t="str">
        <f t="shared" si="12"/>
        <v/>
      </c>
      <c r="U136" s="170" t="str">
        <f t="shared" si="13"/>
        <v/>
      </c>
      <c r="V136" s="170" t="str">
        <f t="shared" si="14"/>
        <v/>
      </c>
      <c r="W136" s="170" t="str">
        <f t="shared" si="15"/>
        <v/>
      </c>
      <c r="X136" s="171" t="str">
        <f t="shared" si="16"/>
        <v/>
      </c>
      <c r="Y136" s="172"/>
      <c r="Z136" s="173"/>
      <c r="AA136" s="174"/>
      <c r="AB136" s="173"/>
      <c r="AC136" s="174"/>
      <c r="AD136" s="173"/>
      <c r="AE136" s="174"/>
      <c r="AF136" s="175"/>
      <c r="AG136" s="174"/>
      <c r="AH136" s="173"/>
      <c r="AI136" s="174"/>
      <c r="AJ136" s="174"/>
      <c r="AK136" s="176"/>
      <c r="AM136" s="177"/>
      <c r="AN136" s="178"/>
      <c r="AO136" s="178"/>
      <c r="AP136" s="178"/>
      <c r="AQ136" s="179"/>
      <c r="AR136" s="179"/>
      <c r="AS136" s="179"/>
      <c r="AT136" s="180"/>
      <c r="AU136" s="169" t="str">
        <f t="shared" si="17"/>
        <v/>
      </c>
      <c r="AV136" s="170" t="str">
        <f t="shared" si="18"/>
        <v/>
      </c>
      <c r="AW136" s="170" t="str">
        <f t="shared" si="19"/>
        <v/>
      </c>
      <c r="AX136" s="170" t="str">
        <f t="shared" si="20"/>
        <v/>
      </c>
      <c r="AY136" s="171" t="str">
        <f t="shared" si="21"/>
        <v/>
      </c>
      <c r="AZ136" s="181"/>
      <c r="BA136" s="182"/>
      <c r="BB136" s="182"/>
      <c r="BC136" s="182"/>
      <c r="BD136" s="183"/>
      <c r="BE136" s="183"/>
      <c r="BF136" s="184"/>
      <c r="BG136" s="184"/>
      <c r="BH136" s="179"/>
      <c r="BI136" s="185"/>
      <c r="BK136" s="186"/>
      <c r="BL136" s="187"/>
      <c r="BM136" s="187"/>
      <c r="BN136" s="183"/>
      <c r="BO136" s="184"/>
      <c r="BP136" s="188"/>
      <c r="BQ136" s="189"/>
    </row>
    <row r="137" spans="4:69" ht="15.6" x14ac:dyDescent="0.3">
      <c r="D137" s="10"/>
      <c r="E137" s="74"/>
      <c r="F137" s="75"/>
      <c r="G137" s="75"/>
      <c r="H137" s="76"/>
      <c r="I137" s="77"/>
      <c r="J137" s="77"/>
      <c r="K137" s="77"/>
      <c r="L137" s="77"/>
      <c r="M137" s="77"/>
      <c r="N137" s="78"/>
      <c r="O137" s="78"/>
      <c r="P137" s="79"/>
      <c r="R137" s="94"/>
      <c r="S137" s="112"/>
      <c r="T137" s="113" t="str">
        <f t="shared" ref="T137:T200" si="22">IFERROR(RANK(Y137,$Y$9:$Y$500,0),"")</f>
        <v/>
      </c>
      <c r="U137" s="96" t="str">
        <f t="shared" ref="U137:U200" si="23">IFERROR(RANK(AA137,$AA$9:$AA$500,0),"")</f>
        <v/>
      </c>
      <c r="V137" s="96" t="str">
        <f t="shared" ref="V137:V200" si="24">IFERROR(RANK(AC137,$AC$9:$AC$500,0),"")</f>
        <v/>
      </c>
      <c r="W137" s="96" t="str">
        <f t="shared" ref="W137:W200" si="25">IFERROR(RANK(AE137,$AE$9:$AE$500,0),"")</f>
        <v/>
      </c>
      <c r="X137" s="118" t="str">
        <f t="shared" ref="X137:X200" si="26">IFERROR(RANK(AG137,$AG$9:$AG$500,0),"")</f>
        <v/>
      </c>
      <c r="Y137" s="119"/>
      <c r="Z137" s="98"/>
      <c r="AA137" s="97"/>
      <c r="AB137" s="98"/>
      <c r="AC137" s="97"/>
      <c r="AD137" s="95"/>
      <c r="AE137" s="99"/>
      <c r="AF137" s="100"/>
      <c r="AG137" s="99"/>
      <c r="AH137" s="95"/>
      <c r="AI137" s="99"/>
      <c r="AJ137" s="99"/>
      <c r="AK137" s="101"/>
      <c r="AM137" s="129"/>
      <c r="AN137" s="130"/>
      <c r="AO137" s="130"/>
      <c r="AP137" s="130"/>
      <c r="AQ137" s="131"/>
      <c r="AR137" s="131"/>
      <c r="AS137" s="131"/>
      <c r="AT137" s="144"/>
      <c r="AU137" s="113" t="str">
        <f t="shared" ref="AU137:AU200" si="27">IFERROR(RANK(AZ137,$AZ$9:$AZ$500,0),"")</f>
        <v/>
      </c>
      <c r="AV137" s="96" t="str">
        <f t="shared" ref="AV137:AV200" si="28">IFERROR(RANK(BA137,$BA$9:$BA$500,0),"")</f>
        <v/>
      </c>
      <c r="AW137" s="96" t="str">
        <f t="shared" ref="AW137:AW200" si="29">IFERROR(RANK(BB137,$BB$9:$BB$500,0),"")</f>
        <v/>
      </c>
      <c r="AX137" s="96" t="str">
        <f t="shared" ref="AX137:AX200" si="30">IFERROR(RANK(BC137,$BC$9:$BC$500,0),"")</f>
        <v/>
      </c>
      <c r="AY137" s="118" t="str">
        <f t="shared" ref="AY137:AY200" si="31">IFERROR(RANK(BD137,$BD$9:$BD$500,0),"")</f>
        <v/>
      </c>
      <c r="AZ137" s="147"/>
      <c r="BA137" s="132"/>
      <c r="BB137" s="132"/>
      <c r="BC137" s="132"/>
      <c r="BD137" s="133"/>
      <c r="BE137" s="133"/>
      <c r="BF137" s="134"/>
      <c r="BG137" s="134"/>
      <c r="BH137" s="131"/>
      <c r="BI137" s="135"/>
      <c r="BK137" s="153"/>
      <c r="BL137" s="154"/>
      <c r="BM137" s="154"/>
      <c r="BN137" s="133"/>
      <c r="BO137" s="134"/>
      <c r="BP137" s="155"/>
      <c r="BQ137" s="156"/>
    </row>
    <row r="138" spans="4:69" ht="15.6" x14ac:dyDescent="0.3">
      <c r="D138" s="10"/>
      <c r="E138" s="161"/>
      <c r="F138" s="162"/>
      <c r="G138" s="162"/>
      <c r="H138" s="163"/>
      <c r="I138" s="164"/>
      <c r="J138" s="164"/>
      <c r="K138" s="164"/>
      <c r="L138" s="164"/>
      <c r="M138" s="164"/>
      <c r="N138" s="165"/>
      <c r="O138" s="165"/>
      <c r="P138" s="166"/>
      <c r="R138" s="167"/>
      <c r="S138" s="168"/>
      <c r="T138" s="169" t="str">
        <f t="shared" si="22"/>
        <v/>
      </c>
      <c r="U138" s="170" t="str">
        <f t="shared" si="23"/>
        <v/>
      </c>
      <c r="V138" s="170" t="str">
        <f t="shared" si="24"/>
        <v/>
      </c>
      <c r="W138" s="170" t="str">
        <f t="shared" si="25"/>
        <v/>
      </c>
      <c r="X138" s="171" t="str">
        <f t="shared" si="26"/>
        <v/>
      </c>
      <c r="Y138" s="172"/>
      <c r="Z138" s="173"/>
      <c r="AA138" s="174"/>
      <c r="AB138" s="173"/>
      <c r="AC138" s="174"/>
      <c r="AD138" s="173"/>
      <c r="AE138" s="174"/>
      <c r="AF138" s="175"/>
      <c r="AG138" s="174"/>
      <c r="AH138" s="173"/>
      <c r="AI138" s="174"/>
      <c r="AJ138" s="174"/>
      <c r="AK138" s="176"/>
      <c r="AM138" s="177"/>
      <c r="AN138" s="178"/>
      <c r="AO138" s="178"/>
      <c r="AP138" s="178"/>
      <c r="AQ138" s="179"/>
      <c r="AR138" s="179"/>
      <c r="AS138" s="179"/>
      <c r="AT138" s="180"/>
      <c r="AU138" s="169" t="str">
        <f t="shared" si="27"/>
        <v/>
      </c>
      <c r="AV138" s="170" t="str">
        <f t="shared" si="28"/>
        <v/>
      </c>
      <c r="AW138" s="170" t="str">
        <f t="shared" si="29"/>
        <v/>
      </c>
      <c r="AX138" s="170" t="str">
        <f t="shared" si="30"/>
        <v/>
      </c>
      <c r="AY138" s="171" t="str">
        <f t="shared" si="31"/>
        <v/>
      </c>
      <c r="AZ138" s="181"/>
      <c r="BA138" s="182"/>
      <c r="BB138" s="182"/>
      <c r="BC138" s="182"/>
      <c r="BD138" s="183"/>
      <c r="BE138" s="183"/>
      <c r="BF138" s="184"/>
      <c r="BG138" s="184"/>
      <c r="BH138" s="179"/>
      <c r="BI138" s="185"/>
      <c r="BK138" s="186"/>
      <c r="BL138" s="187"/>
      <c r="BM138" s="187"/>
      <c r="BN138" s="183"/>
      <c r="BO138" s="184"/>
      <c r="BP138" s="188"/>
      <c r="BQ138" s="189"/>
    </row>
    <row r="139" spans="4:69" ht="15.6" x14ac:dyDescent="0.3">
      <c r="D139" s="10"/>
      <c r="E139" s="74"/>
      <c r="F139" s="75"/>
      <c r="G139" s="75"/>
      <c r="H139" s="76"/>
      <c r="I139" s="77"/>
      <c r="J139" s="77"/>
      <c r="K139" s="77"/>
      <c r="L139" s="77"/>
      <c r="M139" s="77"/>
      <c r="N139" s="78"/>
      <c r="O139" s="78"/>
      <c r="P139" s="79"/>
      <c r="R139" s="94"/>
      <c r="S139" s="112"/>
      <c r="T139" s="113" t="str">
        <f t="shared" si="22"/>
        <v/>
      </c>
      <c r="U139" s="96" t="str">
        <f t="shared" si="23"/>
        <v/>
      </c>
      <c r="V139" s="96" t="str">
        <f t="shared" si="24"/>
        <v/>
      </c>
      <c r="W139" s="96" t="str">
        <f t="shared" si="25"/>
        <v/>
      </c>
      <c r="X139" s="118" t="str">
        <f t="shared" si="26"/>
        <v/>
      </c>
      <c r="Y139" s="119"/>
      <c r="Z139" s="98"/>
      <c r="AA139" s="97"/>
      <c r="AB139" s="98"/>
      <c r="AC139" s="97"/>
      <c r="AD139" s="95"/>
      <c r="AE139" s="99"/>
      <c r="AF139" s="100"/>
      <c r="AG139" s="99"/>
      <c r="AH139" s="95"/>
      <c r="AI139" s="99"/>
      <c r="AJ139" s="99"/>
      <c r="AK139" s="101"/>
      <c r="AM139" s="129"/>
      <c r="AN139" s="130"/>
      <c r="AO139" s="130"/>
      <c r="AP139" s="130"/>
      <c r="AQ139" s="131"/>
      <c r="AR139" s="131"/>
      <c r="AS139" s="131"/>
      <c r="AT139" s="144"/>
      <c r="AU139" s="113" t="str">
        <f t="shared" si="27"/>
        <v/>
      </c>
      <c r="AV139" s="96" t="str">
        <f t="shared" si="28"/>
        <v/>
      </c>
      <c r="AW139" s="96" t="str">
        <f t="shared" si="29"/>
        <v/>
      </c>
      <c r="AX139" s="96" t="str">
        <f t="shared" si="30"/>
        <v/>
      </c>
      <c r="AY139" s="118" t="str">
        <f t="shared" si="31"/>
        <v/>
      </c>
      <c r="AZ139" s="147"/>
      <c r="BA139" s="132"/>
      <c r="BB139" s="132"/>
      <c r="BC139" s="132"/>
      <c r="BD139" s="133"/>
      <c r="BE139" s="133"/>
      <c r="BF139" s="134"/>
      <c r="BG139" s="134"/>
      <c r="BH139" s="131"/>
      <c r="BI139" s="135"/>
      <c r="BK139" s="153"/>
      <c r="BL139" s="154"/>
      <c r="BM139" s="154"/>
      <c r="BN139" s="133"/>
      <c r="BO139" s="134"/>
      <c r="BP139" s="155"/>
      <c r="BQ139" s="156"/>
    </row>
    <row r="140" spans="4:69" ht="15.6" x14ac:dyDescent="0.3">
      <c r="D140" s="10"/>
      <c r="E140" s="190"/>
      <c r="F140" s="162"/>
      <c r="G140" s="162"/>
      <c r="H140" s="163"/>
      <c r="I140" s="164"/>
      <c r="J140" s="164"/>
      <c r="K140" s="164"/>
      <c r="L140" s="164"/>
      <c r="M140" s="164"/>
      <c r="N140" s="165"/>
      <c r="O140" s="165"/>
      <c r="P140" s="166"/>
      <c r="R140" s="167"/>
      <c r="S140" s="168"/>
      <c r="T140" s="169" t="str">
        <f t="shared" si="22"/>
        <v/>
      </c>
      <c r="U140" s="170" t="str">
        <f t="shared" si="23"/>
        <v/>
      </c>
      <c r="V140" s="170" t="str">
        <f t="shared" si="24"/>
        <v/>
      </c>
      <c r="W140" s="170" t="str">
        <f t="shared" si="25"/>
        <v/>
      </c>
      <c r="X140" s="171" t="str">
        <f t="shared" si="26"/>
        <v/>
      </c>
      <c r="Y140" s="172"/>
      <c r="Z140" s="173"/>
      <c r="AA140" s="174"/>
      <c r="AB140" s="173"/>
      <c r="AC140" s="174"/>
      <c r="AD140" s="173"/>
      <c r="AE140" s="174"/>
      <c r="AF140" s="175"/>
      <c r="AG140" s="174"/>
      <c r="AH140" s="173"/>
      <c r="AI140" s="174"/>
      <c r="AJ140" s="174"/>
      <c r="AK140" s="176"/>
      <c r="AM140" s="177"/>
      <c r="AN140" s="178"/>
      <c r="AO140" s="178"/>
      <c r="AP140" s="178"/>
      <c r="AQ140" s="179"/>
      <c r="AR140" s="179"/>
      <c r="AS140" s="179"/>
      <c r="AT140" s="180"/>
      <c r="AU140" s="169" t="str">
        <f t="shared" si="27"/>
        <v/>
      </c>
      <c r="AV140" s="170" t="str">
        <f t="shared" si="28"/>
        <v/>
      </c>
      <c r="AW140" s="170" t="str">
        <f t="shared" si="29"/>
        <v/>
      </c>
      <c r="AX140" s="170" t="str">
        <f t="shared" si="30"/>
        <v/>
      </c>
      <c r="AY140" s="171" t="str">
        <f t="shared" si="31"/>
        <v/>
      </c>
      <c r="AZ140" s="181"/>
      <c r="BA140" s="182"/>
      <c r="BB140" s="182"/>
      <c r="BC140" s="182"/>
      <c r="BD140" s="183"/>
      <c r="BE140" s="183"/>
      <c r="BF140" s="184"/>
      <c r="BG140" s="184"/>
      <c r="BH140" s="179"/>
      <c r="BI140" s="185"/>
      <c r="BK140" s="186"/>
      <c r="BL140" s="187"/>
      <c r="BM140" s="187"/>
      <c r="BN140" s="183"/>
      <c r="BO140" s="184"/>
      <c r="BP140" s="188"/>
      <c r="BQ140" s="189"/>
    </row>
    <row r="141" spans="4:69" ht="15.6" x14ac:dyDescent="0.3">
      <c r="D141" s="10"/>
      <c r="E141" s="74"/>
      <c r="F141" s="75"/>
      <c r="G141" s="75"/>
      <c r="H141" s="76"/>
      <c r="I141" s="77"/>
      <c r="J141" s="77"/>
      <c r="K141" s="77"/>
      <c r="L141" s="77"/>
      <c r="M141" s="77"/>
      <c r="N141" s="78"/>
      <c r="O141" s="78"/>
      <c r="P141" s="79"/>
      <c r="R141" s="94"/>
      <c r="S141" s="112"/>
      <c r="T141" s="113" t="str">
        <f t="shared" si="22"/>
        <v/>
      </c>
      <c r="U141" s="96" t="str">
        <f t="shared" si="23"/>
        <v/>
      </c>
      <c r="V141" s="96" t="str">
        <f t="shared" si="24"/>
        <v/>
      </c>
      <c r="W141" s="96" t="str">
        <f t="shared" si="25"/>
        <v/>
      </c>
      <c r="X141" s="118" t="str">
        <f t="shared" si="26"/>
        <v/>
      </c>
      <c r="Y141" s="119"/>
      <c r="Z141" s="98"/>
      <c r="AA141" s="97"/>
      <c r="AB141" s="98"/>
      <c r="AC141" s="97"/>
      <c r="AD141" s="95"/>
      <c r="AE141" s="99"/>
      <c r="AF141" s="100"/>
      <c r="AG141" s="99"/>
      <c r="AH141" s="95"/>
      <c r="AI141" s="99"/>
      <c r="AJ141" s="99"/>
      <c r="AK141" s="101"/>
      <c r="AM141" s="129"/>
      <c r="AN141" s="130"/>
      <c r="AO141" s="130"/>
      <c r="AP141" s="130"/>
      <c r="AQ141" s="131"/>
      <c r="AR141" s="131"/>
      <c r="AS141" s="131"/>
      <c r="AT141" s="144"/>
      <c r="AU141" s="113" t="str">
        <f t="shared" si="27"/>
        <v/>
      </c>
      <c r="AV141" s="96" t="str">
        <f t="shared" si="28"/>
        <v/>
      </c>
      <c r="AW141" s="96" t="str">
        <f t="shared" si="29"/>
        <v/>
      </c>
      <c r="AX141" s="96" t="str">
        <f t="shared" si="30"/>
        <v/>
      </c>
      <c r="AY141" s="118" t="str">
        <f t="shared" si="31"/>
        <v/>
      </c>
      <c r="AZ141" s="147"/>
      <c r="BA141" s="132"/>
      <c r="BB141" s="132"/>
      <c r="BC141" s="132"/>
      <c r="BD141" s="133"/>
      <c r="BE141" s="133"/>
      <c r="BF141" s="134"/>
      <c r="BG141" s="134"/>
      <c r="BH141" s="131"/>
      <c r="BI141" s="135"/>
      <c r="BK141" s="153"/>
      <c r="BL141" s="154"/>
      <c r="BM141" s="154"/>
      <c r="BN141" s="133"/>
      <c r="BO141" s="134"/>
      <c r="BP141" s="155"/>
      <c r="BQ141" s="156"/>
    </row>
    <row r="142" spans="4:69" ht="15.6" x14ac:dyDescent="0.3">
      <c r="D142" s="10"/>
      <c r="E142" s="161"/>
      <c r="F142" s="162"/>
      <c r="G142" s="162"/>
      <c r="H142" s="163"/>
      <c r="I142" s="164"/>
      <c r="J142" s="164"/>
      <c r="K142" s="164"/>
      <c r="L142" s="164"/>
      <c r="M142" s="164"/>
      <c r="N142" s="165"/>
      <c r="O142" s="165"/>
      <c r="P142" s="166"/>
      <c r="R142" s="167"/>
      <c r="S142" s="168"/>
      <c r="T142" s="169" t="str">
        <f t="shared" si="22"/>
        <v/>
      </c>
      <c r="U142" s="170" t="str">
        <f t="shared" si="23"/>
        <v/>
      </c>
      <c r="V142" s="170" t="str">
        <f t="shared" si="24"/>
        <v/>
      </c>
      <c r="W142" s="170" t="str">
        <f t="shared" si="25"/>
        <v/>
      </c>
      <c r="X142" s="171" t="str">
        <f t="shared" si="26"/>
        <v/>
      </c>
      <c r="Y142" s="172"/>
      <c r="Z142" s="173"/>
      <c r="AA142" s="174"/>
      <c r="AB142" s="173"/>
      <c r="AC142" s="174"/>
      <c r="AD142" s="173"/>
      <c r="AE142" s="174"/>
      <c r="AF142" s="175"/>
      <c r="AG142" s="174"/>
      <c r="AH142" s="173"/>
      <c r="AI142" s="174"/>
      <c r="AJ142" s="174"/>
      <c r="AK142" s="176"/>
      <c r="AM142" s="177"/>
      <c r="AN142" s="178"/>
      <c r="AO142" s="178"/>
      <c r="AP142" s="178"/>
      <c r="AQ142" s="179"/>
      <c r="AR142" s="179"/>
      <c r="AS142" s="179"/>
      <c r="AT142" s="180"/>
      <c r="AU142" s="169" t="str">
        <f t="shared" si="27"/>
        <v/>
      </c>
      <c r="AV142" s="170" t="str">
        <f t="shared" si="28"/>
        <v/>
      </c>
      <c r="AW142" s="170" t="str">
        <f t="shared" si="29"/>
        <v/>
      </c>
      <c r="AX142" s="170" t="str">
        <f t="shared" si="30"/>
        <v/>
      </c>
      <c r="AY142" s="171" t="str">
        <f t="shared" si="31"/>
        <v/>
      </c>
      <c r="AZ142" s="181"/>
      <c r="BA142" s="182"/>
      <c r="BB142" s="182"/>
      <c r="BC142" s="182"/>
      <c r="BD142" s="183"/>
      <c r="BE142" s="183"/>
      <c r="BF142" s="184"/>
      <c r="BG142" s="184"/>
      <c r="BH142" s="179"/>
      <c r="BI142" s="185"/>
      <c r="BK142" s="186"/>
      <c r="BL142" s="187"/>
      <c r="BM142" s="187"/>
      <c r="BN142" s="183"/>
      <c r="BO142" s="184"/>
      <c r="BP142" s="188"/>
      <c r="BQ142" s="189"/>
    </row>
    <row r="143" spans="4:69" ht="15.6" x14ac:dyDescent="0.3">
      <c r="D143" s="10"/>
      <c r="E143" s="74"/>
      <c r="F143" s="75"/>
      <c r="G143" s="75"/>
      <c r="H143" s="76"/>
      <c r="I143" s="77"/>
      <c r="J143" s="77"/>
      <c r="K143" s="77"/>
      <c r="L143" s="77"/>
      <c r="M143" s="77"/>
      <c r="N143" s="78"/>
      <c r="O143" s="78"/>
      <c r="P143" s="79"/>
      <c r="R143" s="94"/>
      <c r="S143" s="112"/>
      <c r="T143" s="113" t="str">
        <f t="shared" si="22"/>
        <v/>
      </c>
      <c r="U143" s="96" t="str">
        <f t="shared" si="23"/>
        <v/>
      </c>
      <c r="V143" s="96" t="str">
        <f t="shared" si="24"/>
        <v/>
      </c>
      <c r="W143" s="96" t="str">
        <f t="shared" si="25"/>
        <v/>
      </c>
      <c r="X143" s="118" t="str">
        <f t="shared" si="26"/>
        <v/>
      </c>
      <c r="Y143" s="119"/>
      <c r="Z143" s="98"/>
      <c r="AA143" s="97"/>
      <c r="AB143" s="98"/>
      <c r="AC143" s="97"/>
      <c r="AD143" s="95"/>
      <c r="AE143" s="99"/>
      <c r="AF143" s="100"/>
      <c r="AG143" s="99"/>
      <c r="AH143" s="95"/>
      <c r="AI143" s="99"/>
      <c r="AJ143" s="99"/>
      <c r="AK143" s="101"/>
      <c r="AM143" s="129"/>
      <c r="AN143" s="130"/>
      <c r="AO143" s="130"/>
      <c r="AP143" s="130"/>
      <c r="AQ143" s="131"/>
      <c r="AR143" s="131"/>
      <c r="AS143" s="131"/>
      <c r="AT143" s="144"/>
      <c r="AU143" s="113" t="str">
        <f t="shared" si="27"/>
        <v/>
      </c>
      <c r="AV143" s="96" t="str">
        <f t="shared" si="28"/>
        <v/>
      </c>
      <c r="AW143" s="96" t="str">
        <f t="shared" si="29"/>
        <v/>
      </c>
      <c r="AX143" s="96" t="str">
        <f t="shared" si="30"/>
        <v/>
      </c>
      <c r="AY143" s="118" t="str">
        <f t="shared" si="31"/>
        <v/>
      </c>
      <c r="AZ143" s="147"/>
      <c r="BA143" s="132"/>
      <c r="BB143" s="132"/>
      <c r="BC143" s="132"/>
      <c r="BD143" s="133"/>
      <c r="BE143" s="133"/>
      <c r="BF143" s="134"/>
      <c r="BG143" s="134"/>
      <c r="BH143" s="131"/>
      <c r="BI143" s="135"/>
      <c r="BK143" s="153"/>
      <c r="BL143" s="154"/>
      <c r="BM143" s="154"/>
      <c r="BN143" s="133"/>
      <c r="BO143" s="134"/>
      <c r="BP143" s="155"/>
      <c r="BQ143" s="156"/>
    </row>
    <row r="144" spans="4:69" ht="15.6" x14ac:dyDescent="0.3">
      <c r="D144" s="10"/>
      <c r="E144" s="161"/>
      <c r="F144" s="162"/>
      <c r="G144" s="162"/>
      <c r="H144" s="163"/>
      <c r="I144" s="164"/>
      <c r="J144" s="164"/>
      <c r="K144" s="164"/>
      <c r="L144" s="164"/>
      <c r="M144" s="164"/>
      <c r="N144" s="165"/>
      <c r="O144" s="165"/>
      <c r="P144" s="166"/>
      <c r="R144" s="167"/>
      <c r="S144" s="168"/>
      <c r="T144" s="169" t="str">
        <f t="shared" si="22"/>
        <v/>
      </c>
      <c r="U144" s="170" t="str">
        <f t="shared" si="23"/>
        <v/>
      </c>
      <c r="V144" s="170" t="str">
        <f t="shared" si="24"/>
        <v/>
      </c>
      <c r="W144" s="170" t="str">
        <f t="shared" si="25"/>
        <v/>
      </c>
      <c r="X144" s="171" t="str">
        <f t="shared" si="26"/>
        <v/>
      </c>
      <c r="Y144" s="172"/>
      <c r="Z144" s="173"/>
      <c r="AA144" s="174"/>
      <c r="AB144" s="173"/>
      <c r="AC144" s="174"/>
      <c r="AD144" s="173"/>
      <c r="AE144" s="174"/>
      <c r="AF144" s="175"/>
      <c r="AG144" s="174"/>
      <c r="AH144" s="173"/>
      <c r="AI144" s="174"/>
      <c r="AJ144" s="174"/>
      <c r="AK144" s="176"/>
      <c r="AM144" s="177"/>
      <c r="AN144" s="178"/>
      <c r="AO144" s="178"/>
      <c r="AP144" s="178"/>
      <c r="AQ144" s="179"/>
      <c r="AR144" s="179"/>
      <c r="AS144" s="179"/>
      <c r="AT144" s="180"/>
      <c r="AU144" s="169" t="str">
        <f t="shared" si="27"/>
        <v/>
      </c>
      <c r="AV144" s="170" t="str">
        <f t="shared" si="28"/>
        <v/>
      </c>
      <c r="AW144" s="170" t="str">
        <f t="shared" si="29"/>
        <v/>
      </c>
      <c r="AX144" s="170" t="str">
        <f t="shared" si="30"/>
        <v/>
      </c>
      <c r="AY144" s="171" t="str">
        <f t="shared" si="31"/>
        <v/>
      </c>
      <c r="AZ144" s="181"/>
      <c r="BA144" s="182"/>
      <c r="BB144" s="182"/>
      <c r="BC144" s="182"/>
      <c r="BD144" s="183"/>
      <c r="BE144" s="183"/>
      <c r="BF144" s="184"/>
      <c r="BG144" s="184"/>
      <c r="BH144" s="179"/>
      <c r="BI144" s="185"/>
      <c r="BK144" s="186"/>
      <c r="BL144" s="187"/>
      <c r="BM144" s="187"/>
      <c r="BN144" s="183"/>
      <c r="BO144" s="184"/>
      <c r="BP144" s="188"/>
      <c r="BQ144" s="189"/>
    </row>
    <row r="145" spans="4:69" ht="15.6" x14ac:dyDescent="0.3">
      <c r="D145" s="10"/>
      <c r="E145" s="74"/>
      <c r="F145" s="75"/>
      <c r="G145" s="75"/>
      <c r="H145" s="76"/>
      <c r="I145" s="77"/>
      <c r="J145" s="77"/>
      <c r="K145" s="77"/>
      <c r="L145" s="77"/>
      <c r="M145" s="77"/>
      <c r="N145" s="78"/>
      <c r="O145" s="78"/>
      <c r="P145" s="79"/>
      <c r="R145" s="94"/>
      <c r="S145" s="112"/>
      <c r="T145" s="113" t="str">
        <f t="shared" si="22"/>
        <v/>
      </c>
      <c r="U145" s="96" t="str">
        <f t="shared" si="23"/>
        <v/>
      </c>
      <c r="V145" s="96" t="str">
        <f t="shared" si="24"/>
        <v/>
      </c>
      <c r="W145" s="96" t="str">
        <f t="shared" si="25"/>
        <v/>
      </c>
      <c r="X145" s="118" t="str">
        <f t="shared" si="26"/>
        <v/>
      </c>
      <c r="Y145" s="119"/>
      <c r="Z145" s="98"/>
      <c r="AA145" s="97"/>
      <c r="AB145" s="98"/>
      <c r="AC145" s="97"/>
      <c r="AD145" s="95"/>
      <c r="AE145" s="99"/>
      <c r="AF145" s="100"/>
      <c r="AG145" s="99"/>
      <c r="AH145" s="95"/>
      <c r="AI145" s="99"/>
      <c r="AJ145" s="99"/>
      <c r="AK145" s="101"/>
      <c r="AM145" s="129"/>
      <c r="AN145" s="130"/>
      <c r="AO145" s="130"/>
      <c r="AP145" s="130"/>
      <c r="AQ145" s="131"/>
      <c r="AR145" s="131"/>
      <c r="AS145" s="131"/>
      <c r="AT145" s="144"/>
      <c r="AU145" s="113" t="str">
        <f t="shared" si="27"/>
        <v/>
      </c>
      <c r="AV145" s="96" t="str">
        <f t="shared" si="28"/>
        <v/>
      </c>
      <c r="AW145" s="96" t="str">
        <f t="shared" si="29"/>
        <v/>
      </c>
      <c r="AX145" s="96" t="str">
        <f t="shared" si="30"/>
        <v/>
      </c>
      <c r="AY145" s="118" t="str">
        <f t="shared" si="31"/>
        <v/>
      </c>
      <c r="AZ145" s="147"/>
      <c r="BA145" s="132"/>
      <c r="BB145" s="132"/>
      <c r="BC145" s="132"/>
      <c r="BD145" s="133"/>
      <c r="BE145" s="133"/>
      <c r="BF145" s="134"/>
      <c r="BG145" s="134"/>
      <c r="BH145" s="131"/>
      <c r="BI145" s="135"/>
      <c r="BK145" s="153"/>
      <c r="BL145" s="154"/>
      <c r="BM145" s="154"/>
      <c r="BN145" s="133"/>
      <c r="BO145" s="134"/>
      <c r="BP145" s="155"/>
      <c r="BQ145" s="156"/>
    </row>
    <row r="146" spans="4:69" ht="15.6" x14ac:dyDescent="0.3">
      <c r="D146" s="10"/>
      <c r="E146" s="190"/>
      <c r="F146" s="162"/>
      <c r="G146" s="162"/>
      <c r="H146" s="163"/>
      <c r="I146" s="164"/>
      <c r="J146" s="164"/>
      <c r="K146" s="164"/>
      <c r="L146" s="164"/>
      <c r="M146" s="164"/>
      <c r="N146" s="165"/>
      <c r="O146" s="165"/>
      <c r="P146" s="166"/>
      <c r="R146" s="167"/>
      <c r="S146" s="168"/>
      <c r="T146" s="169" t="str">
        <f t="shared" si="22"/>
        <v/>
      </c>
      <c r="U146" s="170" t="str">
        <f t="shared" si="23"/>
        <v/>
      </c>
      <c r="V146" s="170" t="str">
        <f t="shared" si="24"/>
        <v/>
      </c>
      <c r="W146" s="170" t="str">
        <f t="shared" si="25"/>
        <v/>
      </c>
      <c r="X146" s="171" t="str">
        <f t="shared" si="26"/>
        <v/>
      </c>
      <c r="Y146" s="172"/>
      <c r="Z146" s="173"/>
      <c r="AA146" s="174"/>
      <c r="AB146" s="173"/>
      <c r="AC146" s="174"/>
      <c r="AD146" s="173"/>
      <c r="AE146" s="174"/>
      <c r="AF146" s="175"/>
      <c r="AG146" s="174"/>
      <c r="AH146" s="173"/>
      <c r="AI146" s="174"/>
      <c r="AJ146" s="174"/>
      <c r="AK146" s="176"/>
      <c r="AM146" s="177"/>
      <c r="AN146" s="178"/>
      <c r="AO146" s="178"/>
      <c r="AP146" s="178"/>
      <c r="AQ146" s="179"/>
      <c r="AR146" s="179"/>
      <c r="AS146" s="179"/>
      <c r="AT146" s="180"/>
      <c r="AU146" s="169" t="str">
        <f t="shared" si="27"/>
        <v/>
      </c>
      <c r="AV146" s="170" t="str">
        <f t="shared" si="28"/>
        <v/>
      </c>
      <c r="AW146" s="170" t="str">
        <f t="shared" si="29"/>
        <v/>
      </c>
      <c r="AX146" s="170" t="str">
        <f t="shared" si="30"/>
        <v/>
      </c>
      <c r="AY146" s="171" t="str">
        <f t="shared" si="31"/>
        <v/>
      </c>
      <c r="AZ146" s="181"/>
      <c r="BA146" s="182"/>
      <c r="BB146" s="182"/>
      <c r="BC146" s="182"/>
      <c r="BD146" s="183"/>
      <c r="BE146" s="183"/>
      <c r="BF146" s="184"/>
      <c r="BG146" s="184"/>
      <c r="BH146" s="179"/>
      <c r="BI146" s="185"/>
      <c r="BK146" s="186"/>
      <c r="BL146" s="187"/>
      <c r="BM146" s="187"/>
      <c r="BN146" s="183"/>
      <c r="BO146" s="184"/>
      <c r="BP146" s="188"/>
      <c r="BQ146" s="189"/>
    </row>
    <row r="147" spans="4:69" ht="15.6" x14ac:dyDescent="0.3">
      <c r="D147" s="10"/>
      <c r="E147" s="74"/>
      <c r="F147" s="75"/>
      <c r="G147" s="75"/>
      <c r="H147" s="76"/>
      <c r="I147" s="77"/>
      <c r="J147" s="77"/>
      <c r="K147" s="77"/>
      <c r="L147" s="77"/>
      <c r="M147" s="77"/>
      <c r="N147" s="78"/>
      <c r="O147" s="78"/>
      <c r="P147" s="79"/>
      <c r="R147" s="94"/>
      <c r="S147" s="112"/>
      <c r="T147" s="113" t="str">
        <f t="shared" si="22"/>
        <v/>
      </c>
      <c r="U147" s="96" t="str">
        <f t="shared" si="23"/>
        <v/>
      </c>
      <c r="V147" s="96" t="str">
        <f t="shared" si="24"/>
        <v/>
      </c>
      <c r="W147" s="96" t="str">
        <f t="shared" si="25"/>
        <v/>
      </c>
      <c r="X147" s="118" t="str">
        <f t="shared" si="26"/>
        <v/>
      </c>
      <c r="Y147" s="119"/>
      <c r="Z147" s="98"/>
      <c r="AA147" s="97"/>
      <c r="AB147" s="98"/>
      <c r="AC147" s="97"/>
      <c r="AD147" s="95"/>
      <c r="AE147" s="99"/>
      <c r="AF147" s="100"/>
      <c r="AG147" s="99"/>
      <c r="AH147" s="95"/>
      <c r="AI147" s="99"/>
      <c r="AJ147" s="99"/>
      <c r="AK147" s="101"/>
      <c r="AM147" s="129"/>
      <c r="AN147" s="130"/>
      <c r="AO147" s="130"/>
      <c r="AP147" s="130"/>
      <c r="AQ147" s="131"/>
      <c r="AR147" s="131"/>
      <c r="AS147" s="131"/>
      <c r="AT147" s="144"/>
      <c r="AU147" s="113" t="str">
        <f t="shared" si="27"/>
        <v/>
      </c>
      <c r="AV147" s="96" t="str">
        <f t="shared" si="28"/>
        <v/>
      </c>
      <c r="AW147" s="96" t="str">
        <f t="shared" si="29"/>
        <v/>
      </c>
      <c r="AX147" s="96" t="str">
        <f t="shared" si="30"/>
        <v/>
      </c>
      <c r="AY147" s="118" t="str">
        <f t="shared" si="31"/>
        <v/>
      </c>
      <c r="AZ147" s="147"/>
      <c r="BA147" s="132"/>
      <c r="BB147" s="132"/>
      <c r="BC147" s="132"/>
      <c r="BD147" s="133"/>
      <c r="BE147" s="133"/>
      <c r="BF147" s="134"/>
      <c r="BG147" s="134"/>
      <c r="BH147" s="131"/>
      <c r="BI147" s="135"/>
      <c r="BK147" s="153"/>
      <c r="BL147" s="154"/>
      <c r="BM147" s="154"/>
      <c r="BN147" s="133"/>
      <c r="BO147" s="134"/>
      <c r="BP147" s="155"/>
      <c r="BQ147" s="156"/>
    </row>
    <row r="148" spans="4:69" ht="15.6" x14ac:dyDescent="0.3">
      <c r="D148" s="10"/>
      <c r="E148" s="161"/>
      <c r="F148" s="162"/>
      <c r="G148" s="162"/>
      <c r="H148" s="163"/>
      <c r="I148" s="164"/>
      <c r="J148" s="164"/>
      <c r="K148" s="164"/>
      <c r="L148" s="164"/>
      <c r="M148" s="164"/>
      <c r="N148" s="165"/>
      <c r="O148" s="165"/>
      <c r="P148" s="166"/>
      <c r="R148" s="167"/>
      <c r="S148" s="168"/>
      <c r="T148" s="169" t="str">
        <f t="shared" si="22"/>
        <v/>
      </c>
      <c r="U148" s="170" t="str">
        <f t="shared" si="23"/>
        <v/>
      </c>
      <c r="V148" s="170" t="str">
        <f t="shared" si="24"/>
        <v/>
      </c>
      <c r="W148" s="170" t="str">
        <f t="shared" si="25"/>
        <v/>
      </c>
      <c r="X148" s="171" t="str">
        <f t="shared" si="26"/>
        <v/>
      </c>
      <c r="Y148" s="172"/>
      <c r="Z148" s="173"/>
      <c r="AA148" s="174"/>
      <c r="AB148" s="173"/>
      <c r="AC148" s="174"/>
      <c r="AD148" s="173"/>
      <c r="AE148" s="174"/>
      <c r="AF148" s="175"/>
      <c r="AG148" s="174"/>
      <c r="AH148" s="173"/>
      <c r="AI148" s="174"/>
      <c r="AJ148" s="174"/>
      <c r="AK148" s="176"/>
      <c r="AM148" s="177"/>
      <c r="AN148" s="178"/>
      <c r="AO148" s="178"/>
      <c r="AP148" s="178"/>
      <c r="AQ148" s="179"/>
      <c r="AR148" s="179"/>
      <c r="AS148" s="179"/>
      <c r="AT148" s="180"/>
      <c r="AU148" s="169" t="str">
        <f t="shared" si="27"/>
        <v/>
      </c>
      <c r="AV148" s="170" t="str">
        <f t="shared" si="28"/>
        <v/>
      </c>
      <c r="AW148" s="170" t="str">
        <f t="shared" si="29"/>
        <v/>
      </c>
      <c r="AX148" s="170" t="str">
        <f t="shared" si="30"/>
        <v/>
      </c>
      <c r="AY148" s="171" t="str">
        <f t="shared" si="31"/>
        <v/>
      </c>
      <c r="AZ148" s="181"/>
      <c r="BA148" s="182"/>
      <c r="BB148" s="182"/>
      <c r="BC148" s="182"/>
      <c r="BD148" s="183"/>
      <c r="BE148" s="183"/>
      <c r="BF148" s="184"/>
      <c r="BG148" s="184"/>
      <c r="BH148" s="179"/>
      <c r="BI148" s="185"/>
      <c r="BK148" s="186"/>
      <c r="BL148" s="187"/>
      <c r="BM148" s="187"/>
      <c r="BN148" s="183"/>
      <c r="BO148" s="184"/>
      <c r="BP148" s="188"/>
      <c r="BQ148" s="189"/>
    </row>
    <row r="149" spans="4:69" ht="15.6" x14ac:dyDescent="0.3">
      <c r="D149" s="10"/>
      <c r="E149" s="74"/>
      <c r="F149" s="75"/>
      <c r="G149" s="75"/>
      <c r="H149" s="76"/>
      <c r="I149" s="77"/>
      <c r="J149" s="77"/>
      <c r="K149" s="77"/>
      <c r="L149" s="77"/>
      <c r="M149" s="77"/>
      <c r="N149" s="78"/>
      <c r="O149" s="78"/>
      <c r="P149" s="79"/>
      <c r="R149" s="94"/>
      <c r="S149" s="112"/>
      <c r="T149" s="113" t="str">
        <f t="shared" si="22"/>
        <v/>
      </c>
      <c r="U149" s="96" t="str">
        <f t="shared" si="23"/>
        <v/>
      </c>
      <c r="V149" s="96" t="str">
        <f t="shared" si="24"/>
        <v/>
      </c>
      <c r="W149" s="96" t="str">
        <f t="shared" si="25"/>
        <v/>
      </c>
      <c r="X149" s="118" t="str">
        <f t="shared" si="26"/>
        <v/>
      </c>
      <c r="Y149" s="119"/>
      <c r="Z149" s="98"/>
      <c r="AA149" s="97"/>
      <c r="AB149" s="98"/>
      <c r="AC149" s="97"/>
      <c r="AD149" s="95"/>
      <c r="AE149" s="99"/>
      <c r="AF149" s="100"/>
      <c r="AG149" s="99"/>
      <c r="AH149" s="95"/>
      <c r="AI149" s="99"/>
      <c r="AJ149" s="99"/>
      <c r="AK149" s="101"/>
      <c r="AM149" s="129"/>
      <c r="AN149" s="130"/>
      <c r="AO149" s="130"/>
      <c r="AP149" s="130"/>
      <c r="AQ149" s="131"/>
      <c r="AR149" s="131"/>
      <c r="AS149" s="131"/>
      <c r="AT149" s="144"/>
      <c r="AU149" s="113" t="str">
        <f t="shared" si="27"/>
        <v/>
      </c>
      <c r="AV149" s="96" t="str">
        <f t="shared" si="28"/>
        <v/>
      </c>
      <c r="AW149" s="96" t="str">
        <f t="shared" si="29"/>
        <v/>
      </c>
      <c r="AX149" s="96" t="str">
        <f t="shared" si="30"/>
        <v/>
      </c>
      <c r="AY149" s="118" t="str">
        <f t="shared" si="31"/>
        <v/>
      </c>
      <c r="AZ149" s="147"/>
      <c r="BA149" s="132"/>
      <c r="BB149" s="132"/>
      <c r="BC149" s="132"/>
      <c r="BD149" s="133"/>
      <c r="BE149" s="133"/>
      <c r="BF149" s="134"/>
      <c r="BG149" s="134"/>
      <c r="BH149" s="131"/>
      <c r="BI149" s="135"/>
      <c r="BK149" s="153"/>
      <c r="BL149" s="154"/>
      <c r="BM149" s="154"/>
      <c r="BN149" s="133"/>
      <c r="BO149" s="134"/>
      <c r="BP149" s="155"/>
      <c r="BQ149" s="156"/>
    </row>
    <row r="150" spans="4:69" ht="15.6" x14ac:dyDescent="0.3">
      <c r="D150" s="10"/>
      <c r="E150" s="161"/>
      <c r="F150" s="162"/>
      <c r="G150" s="162"/>
      <c r="H150" s="163"/>
      <c r="I150" s="164"/>
      <c r="J150" s="164"/>
      <c r="K150" s="164"/>
      <c r="L150" s="164"/>
      <c r="M150" s="164"/>
      <c r="N150" s="165"/>
      <c r="O150" s="165"/>
      <c r="P150" s="166"/>
      <c r="R150" s="167"/>
      <c r="S150" s="168"/>
      <c r="T150" s="169" t="str">
        <f t="shared" si="22"/>
        <v/>
      </c>
      <c r="U150" s="170" t="str">
        <f t="shared" si="23"/>
        <v/>
      </c>
      <c r="V150" s="170" t="str">
        <f t="shared" si="24"/>
        <v/>
      </c>
      <c r="W150" s="170" t="str">
        <f t="shared" si="25"/>
        <v/>
      </c>
      <c r="X150" s="171" t="str">
        <f t="shared" si="26"/>
        <v/>
      </c>
      <c r="Y150" s="172"/>
      <c r="Z150" s="173"/>
      <c r="AA150" s="174"/>
      <c r="AB150" s="173"/>
      <c r="AC150" s="174"/>
      <c r="AD150" s="173"/>
      <c r="AE150" s="174"/>
      <c r="AF150" s="175"/>
      <c r="AG150" s="174"/>
      <c r="AH150" s="173"/>
      <c r="AI150" s="174"/>
      <c r="AJ150" s="174"/>
      <c r="AK150" s="176"/>
      <c r="AM150" s="177"/>
      <c r="AN150" s="178"/>
      <c r="AO150" s="178"/>
      <c r="AP150" s="178"/>
      <c r="AQ150" s="179"/>
      <c r="AR150" s="179"/>
      <c r="AS150" s="179"/>
      <c r="AT150" s="180"/>
      <c r="AU150" s="169" t="str">
        <f t="shared" si="27"/>
        <v/>
      </c>
      <c r="AV150" s="170" t="str">
        <f t="shared" si="28"/>
        <v/>
      </c>
      <c r="AW150" s="170" t="str">
        <f t="shared" si="29"/>
        <v/>
      </c>
      <c r="AX150" s="170" t="str">
        <f t="shared" si="30"/>
        <v/>
      </c>
      <c r="AY150" s="171" t="str">
        <f t="shared" si="31"/>
        <v/>
      </c>
      <c r="AZ150" s="181"/>
      <c r="BA150" s="182"/>
      <c r="BB150" s="182"/>
      <c r="BC150" s="182"/>
      <c r="BD150" s="183"/>
      <c r="BE150" s="183"/>
      <c r="BF150" s="184"/>
      <c r="BG150" s="184"/>
      <c r="BH150" s="179"/>
      <c r="BI150" s="185"/>
      <c r="BK150" s="186"/>
      <c r="BL150" s="187"/>
      <c r="BM150" s="187"/>
      <c r="BN150" s="183"/>
      <c r="BO150" s="184"/>
      <c r="BP150" s="188"/>
      <c r="BQ150" s="189"/>
    </row>
    <row r="151" spans="4:69" ht="15.6" x14ac:dyDescent="0.3">
      <c r="D151" s="10"/>
      <c r="E151" s="74"/>
      <c r="F151" s="75"/>
      <c r="G151" s="75"/>
      <c r="H151" s="76"/>
      <c r="I151" s="77"/>
      <c r="J151" s="77"/>
      <c r="K151" s="77"/>
      <c r="L151" s="77"/>
      <c r="M151" s="77"/>
      <c r="N151" s="78"/>
      <c r="O151" s="78"/>
      <c r="P151" s="79"/>
      <c r="R151" s="94"/>
      <c r="S151" s="112"/>
      <c r="T151" s="113" t="str">
        <f t="shared" si="22"/>
        <v/>
      </c>
      <c r="U151" s="96" t="str">
        <f t="shared" si="23"/>
        <v/>
      </c>
      <c r="V151" s="96" t="str">
        <f t="shared" si="24"/>
        <v/>
      </c>
      <c r="W151" s="96" t="str">
        <f t="shared" si="25"/>
        <v/>
      </c>
      <c r="X151" s="118" t="str">
        <f t="shared" si="26"/>
        <v/>
      </c>
      <c r="Y151" s="119"/>
      <c r="Z151" s="98"/>
      <c r="AA151" s="97"/>
      <c r="AB151" s="98"/>
      <c r="AC151" s="97"/>
      <c r="AD151" s="95"/>
      <c r="AE151" s="99"/>
      <c r="AF151" s="100"/>
      <c r="AG151" s="99"/>
      <c r="AH151" s="95"/>
      <c r="AI151" s="99"/>
      <c r="AJ151" s="99"/>
      <c r="AK151" s="101"/>
      <c r="AM151" s="129"/>
      <c r="AN151" s="130"/>
      <c r="AO151" s="130"/>
      <c r="AP151" s="130"/>
      <c r="AQ151" s="131"/>
      <c r="AR151" s="131"/>
      <c r="AS151" s="131"/>
      <c r="AT151" s="144"/>
      <c r="AU151" s="113" t="str">
        <f t="shared" si="27"/>
        <v/>
      </c>
      <c r="AV151" s="96" t="str">
        <f t="shared" si="28"/>
        <v/>
      </c>
      <c r="AW151" s="96" t="str">
        <f t="shared" si="29"/>
        <v/>
      </c>
      <c r="AX151" s="96" t="str">
        <f t="shared" si="30"/>
        <v/>
      </c>
      <c r="AY151" s="118" t="str">
        <f t="shared" si="31"/>
        <v/>
      </c>
      <c r="AZ151" s="147"/>
      <c r="BA151" s="132"/>
      <c r="BB151" s="132"/>
      <c r="BC151" s="132"/>
      <c r="BD151" s="133"/>
      <c r="BE151" s="133"/>
      <c r="BF151" s="134"/>
      <c r="BG151" s="134"/>
      <c r="BH151" s="131"/>
      <c r="BI151" s="135"/>
      <c r="BK151" s="153"/>
      <c r="BL151" s="154"/>
      <c r="BM151" s="154"/>
      <c r="BN151" s="133"/>
      <c r="BO151" s="134"/>
      <c r="BP151" s="155"/>
      <c r="BQ151" s="156"/>
    </row>
    <row r="152" spans="4:69" ht="15.6" x14ac:dyDescent="0.3">
      <c r="D152" s="10"/>
      <c r="E152" s="161"/>
      <c r="F152" s="162"/>
      <c r="G152" s="162"/>
      <c r="H152" s="163"/>
      <c r="I152" s="164"/>
      <c r="J152" s="164"/>
      <c r="K152" s="164"/>
      <c r="L152" s="164"/>
      <c r="M152" s="164"/>
      <c r="N152" s="165"/>
      <c r="O152" s="165"/>
      <c r="P152" s="166"/>
      <c r="R152" s="167"/>
      <c r="S152" s="168"/>
      <c r="T152" s="169" t="str">
        <f t="shared" si="22"/>
        <v/>
      </c>
      <c r="U152" s="170" t="str">
        <f t="shared" si="23"/>
        <v/>
      </c>
      <c r="V152" s="170" t="str">
        <f t="shared" si="24"/>
        <v/>
      </c>
      <c r="W152" s="170" t="str">
        <f t="shared" si="25"/>
        <v/>
      </c>
      <c r="X152" s="171" t="str">
        <f t="shared" si="26"/>
        <v/>
      </c>
      <c r="Y152" s="172"/>
      <c r="Z152" s="173"/>
      <c r="AA152" s="174"/>
      <c r="AB152" s="173"/>
      <c r="AC152" s="174"/>
      <c r="AD152" s="173"/>
      <c r="AE152" s="174"/>
      <c r="AF152" s="175"/>
      <c r="AG152" s="174"/>
      <c r="AH152" s="173"/>
      <c r="AI152" s="174"/>
      <c r="AJ152" s="174"/>
      <c r="AK152" s="176"/>
      <c r="AM152" s="177"/>
      <c r="AN152" s="178"/>
      <c r="AO152" s="178"/>
      <c r="AP152" s="178"/>
      <c r="AQ152" s="179"/>
      <c r="AR152" s="179"/>
      <c r="AS152" s="179"/>
      <c r="AT152" s="180"/>
      <c r="AU152" s="169" t="str">
        <f t="shared" si="27"/>
        <v/>
      </c>
      <c r="AV152" s="170" t="str">
        <f t="shared" si="28"/>
        <v/>
      </c>
      <c r="AW152" s="170" t="str">
        <f t="shared" si="29"/>
        <v/>
      </c>
      <c r="AX152" s="170" t="str">
        <f t="shared" si="30"/>
        <v/>
      </c>
      <c r="AY152" s="171" t="str">
        <f t="shared" si="31"/>
        <v/>
      </c>
      <c r="AZ152" s="181"/>
      <c r="BA152" s="182"/>
      <c r="BB152" s="182"/>
      <c r="BC152" s="182"/>
      <c r="BD152" s="183"/>
      <c r="BE152" s="183"/>
      <c r="BF152" s="184"/>
      <c r="BG152" s="184"/>
      <c r="BH152" s="179"/>
      <c r="BI152" s="185"/>
      <c r="BK152" s="186"/>
      <c r="BL152" s="187"/>
      <c r="BM152" s="187"/>
      <c r="BN152" s="183"/>
      <c r="BO152" s="184"/>
      <c r="BP152" s="188"/>
      <c r="BQ152" s="189"/>
    </row>
    <row r="153" spans="4:69" ht="15.6" x14ac:dyDescent="0.3">
      <c r="D153" s="10"/>
      <c r="E153" s="74"/>
      <c r="F153" s="75"/>
      <c r="G153" s="75"/>
      <c r="H153" s="76"/>
      <c r="I153" s="77"/>
      <c r="J153" s="77"/>
      <c r="K153" s="77"/>
      <c r="L153" s="77"/>
      <c r="M153" s="77"/>
      <c r="N153" s="78"/>
      <c r="O153" s="78"/>
      <c r="P153" s="79"/>
      <c r="R153" s="94"/>
      <c r="S153" s="112"/>
      <c r="T153" s="113" t="str">
        <f t="shared" si="22"/>
        <v/>
      </c>
      <c r="U153" s="96" t="str">
        <f t="shared" si="23"/>
        <v/>
      </c>
      <c r="V153" s="96" t="str">
        <f t="shared" si="24"/>
        <v/>
      </c>
      <c r="W153" s="96" t="str">
        <f t="shared" si="25"/>
        <v/>
      </c>
      <c r="X153" s="118" t="str">
        <f t="shared" si="26"/>
        <v/>
      </c>
      <c r="Y153" s="119"/>
      <c r="Z153" s="98"/>
      <c r="AA153" s="97"/>
      <c r="AB153" s="98"/>
      <c r="AC153" s="97"/>
      <c r="AD153" s="95"/>
      <c r="AE153" s="99"/>
      <c r="AF153" s="100"/>
      <c r="AG153" s="99"/>
      <c r="AH153" s="95"/>
      <c r="AI153" s="99"/>
      <c r="AJ153" s="99"/>
      <c r="AK153" s="101"/>
      <c r="AM153" s="129"/>
      <c r="AN153" s="130"/>
      <c r="AO153" s="130"/>
      <c r="AP153" s="130"/>
      <c r="AQ153" s="131"/>
      <c r="AR153" s="131"/>
      <c r="AS153" s="131"/>
      <c r="AT153" s="144"/>
      <c r="AU153" s="113" t="str">
        <f t="shared" si="27"/>
        <v/>
      </c>
      <c r="AV153" s="96" t="str">
        <f t="shared" si="28"/>
        <v/>
      </c>
      <c r="AW153" s="96" t="str">
        <f t="shared" si="29"/>
        <v/>
      </c>
      <c r="AX153" s="96" t="str">
        <f t="shared" si="30"/>
        <v/>
      </c>
      <c r="AY153" s="118" t="str">
        <f t="shared" si="31"/>
        <v/>
      </c>
      <c r="AZ153" s="147"/>
      <c r="BA153" s="132"/>
      <c r="BB153" s="132"/>
      <c r="BC153" s="132"/>
      <c r="BD153" s="133"/>
      <c r="BE153" s="133"/>
      <c r="BF153" s="134"/>
      <c r="BG153" s="134"/>
      <c r="BH153" s="131"/>
      <c r="BI153" s="135"/>
      <c r="BK153" s="153"/>
      <c r="BL153" s="154"/>
      <c r="BM153" s="154"/>
      <c r="BN153" s="133"/>
      <c r="BO153" s="134"/>
      <c r="BP153" s="155"/>
      <c r="BQ153" s="156"/>
    </row>
    <row r="154" spans="4:69" ht="15.6" x14ac:dyDescent="0.3">
      <c r="D154" s="10"/>
      <c r="E154" s="190"/>
      <c r="F154" s="162"/>
      <c r="G154" s="162"/>
      <c r="H154" s="163"/>
      <c r="I154" s="164"/>
      <c r="J154" s="164"/>
      <c r="K154" s="164"/>
      <c r="L154" s="164"/>
      <c r="M154" s="164"/>
      <c r="N154" s="165"/>
      <c r="O154" s="165"/>
      <c r="P154" s="166"/>
      <c r="R154" s="167"/>
      <c r="S154" s="168"/>
      <c r="T154" s="169" t="str">
        <f t="shared" si="22"/>
        <v/>
      </c>
      <c r="U154" s="170" t="str">
        <f t="shared" si="23"/>
        <v/>
      </c>
      <c r="V154" s="170" t="str">
        <f t="shared" si="24"/>
        <v/>
      </c>
      <c r="W154" s="170" t="str">
        <f t="shared" si="25"/>
        <v/>
      </c>
      <c r="X154" s="171" t="str">
        <f t="shared" si="26"/>
        <v/>
      </c>
      <c r="Y154" s="172"/>
      <c r="Z154" s="173"/>
      <c r="AA154" s="174"/>
      <c r="AB154" s="173"/>
      <c r="AC154" s="174"/>
      <c r="AD154" s="173"/>
      <c r="AE154" s="174"/>
      <c r="AF154" s="175"/>
      <c r="AG154" s="174"/>
      <c r="AH154" s="173"/>
      <c r="AI154" s="174"/>
      <c r="AJ154" s="174"/>
      <c r="AK154" s="176"/>
      <c r="AM154" s="177"/>
      <c r="AN154" s="178"/>
      <c r="AO154" s="178"/>
      <c r="AP154" s="178"/>
      <c r="AQ154" s="179"/>
      <c r="AR154" s="179"/>
      <c r="AS154" s="179"/>
      <c r="AT154" s="180"/>
      <c r="AU154" s="169" t="str">
        <f t="shared" si="27"/>
        <v/>
      </c>
      <c r="AV154" s="170" t="str">
        <f t="shared" si="28"/>
        <v/>
      </c>
      <c r="AW154" s="170" t="str">
        <f t="shared" si="29"/>
        <v/>
      </c>
      <c r="AX154" s="170" t="str">
        <f t="shared" si="30"/>
        <v/>
      </c>
      <c r="AY154" s="171" t="str">
        <f t="shared" si="31"/>
        <v/>
      </c>
      <c r="AZ154" s="181"/>
      <c r="BA154" s="182"/>
      <c r="BB154" s="182"/>
      <c r="BC154" s="182"/>
      <c r="BD154" s="183"/>
      <c r="BE154" s="183"/>
      <c r="BF154" s="184"/>
      <c r="BG154" s="184"/>
      <c r="BH154" s="179"/>
      <c r="BI154" s="185"/>
      <c r="BK154" s="186"/>
      <c r="BL154" s="187"/>
      <c r="BM154" s="187"/>
      <c r="BN154" s="183"/>
      <c r="BO154" s="184"/>
      <c r="BP154" s="188"/>
      <c r="BQ154" s="189"/>
    </row>
    <row r="155" spans="4:69" ht="15.6" x14ac:dyDescent="0.3">
      <c r="D155" s="10"/>
      <c r="E155" s="74"/>
      <c r="F155" s="75"/>
      <c r="G155" s="75"/>
      <c r="H155" s="76"/>
      <c r="I155" s="77"/>
      <c r="J155" s="77"/>
      <c r="K155" s="77"/>
      <c r="L155" s="77"/>
      <c r="M155" s="77"/>
      <c r="N155" s="78"/>
      <c r="O155" s="78"/>
      <c r="P155" s="79"/>
      <c r="R155" s="94"/>
      <c r="S155" s="112"/>
      <c r="T155" s="113" t="str">
        <f t="shared" si="22"/>
        <v/>
      </c>
      <c r="U155" s="96" t="str">
        <f t="shared" si="23"/>
        <v/>
      </c>
      <c r="V155" s="96" t="str">
        <f t="shared" si="24"/>
        <v/>
      </c>
      <c r="W155" s="96" t="str">
        <f t="shared" si="25"/>
        <v/>
      </c>
      <c r="X155" s="118" t="str">
        <f t="shared" si="26"/>
        <v/>
      </c>
      <c r="Y155" s="119"/>
      <c r="Z155" s="98"/>
      <c r="AA155" s="97"/>
      <c r="AB155" s="98"/>
      <c r="AC155" s="97"/>
      <c r="AD155" s="95"/>
      <c r="AE155" s="99"/>
      <c r="AF155" s="100"/>
      <c r="AG155" s="99"/>
      <c r="AH155" s="95"/>
      <c r="AI155" s="99"/>
      <c r="AJ155" s="99"/>
      <c r="AK155" s="101"/>
      <c r="AM155" s="129"/>
      <c r="AN155" s="130"/>
      <c r="AO155" s="130"/>
      <c r="AP155" s="130"/>
      <c r="AQ155" s="131"/>
      <c r="AR155" s="131"/>
      <c r="AS155" s="131"/>
      <c r="AT155" s="144"/>
      <c r="AU155" s="113" t="str">
        <f t="shared" si="27"/>
        <v/>
      </c>
      <c r="AV155" s="96" t="str">
        <f t="shared" si="28"/>
        <v/>
      </c>
      <c r="AW155" s="96" t="str">
        <f t="shared" si="29"/>
        <v/>
      </c>
      <c r="AX155" s="96" t="str">
        <f t="shared" si="30"/>
        <v/>
      </c>
      <c r="AY155" s="118" t="str">
        <f t="shared" si="31"/>
        <v/>
      </c>
      <c r="AZ155" s="147"/>
      <c r="BA155" s="132"/>
      <c r="BB155" s="132"/>
      <c r="BC155" s="132"/>
      <c r="BD155" s="133"/>
      <c r="BE155" s="133"/>
      <c r="BF155" s="134"/>
      <c r="BG155" s="134"/>
      <c r="BH155" s="131"/>
      <c r="BI155" s="135"/>
      <c r="BK155" s="153"/>
      <c r="BL155" s="154"/>
      <c r="BM155" s="154"/>
      <c r="BN155" s="133"/>
      <c r="BO155" s="134"/>
      <c r="BP155" s="155"/>
      <c r="BQ155" s="156"/>
    </row>
    <row r="156" spans="4:69" ht="15.6" x14ac:dyDescent="0.3">
      <c r="D156" s="10"/>
      <c r="E156" s="161"/>
      <c r="F156" s="162"/>
      <c r="G156" s="162"/>
      <c r="H156" s="163"/>
      <c r="I156" s="164"/>
      <c r="J156" s="164"/>
      <c r="K156" s="164"/>
      <c r="L156" s="164"/>
      <c r="M156" s="164"/>
      <c r="N156" s="165"/>
      <c r="O156" s="165"/>
      <c r="P156" s="166"/>
      <c r="R156" s="167"/>
      <c r="S156" s="168"/>
      <c r="T156" s="169" t="str">
        <f t="shared" si="22"/>
        <v/>
      </c>
      <c r="U156" s="170" t="str">
        <f t="shared" si="23"/>
        <v/>
      </c>
      <c r="V156" s="170" t="str">
        <f t="shared" si="24"/>
        <v/>
      </c>
      <c r="W156" s="170" t="str">
        <f t="shared" si="25"/>
        <v/>
      </c>
      <c r="X156" s="171" t="str">
        <f t="shared" si="26"/>
        <v/>
      </c>
      <c r="Y156" s="172"/>
      <c r="Z156" s="173"/>
      <c r="AA156" s="174"/>
      <c r="AB156" s="173"/>
      <c r="AC156" s="174"/>
      <c r="AD156" s="173"/>
      <c r="AE156" s="174"/>
      <c r="AF156" s="175"/>
      <c r="AG156" s="174"/>
      <c r="AH156" s="173"/>
      <c r="AI156" s="174"/>
      <c r="AJ156" s="174"/>
      <c r="AK156" s="176"/>
      <c r="AM156" s="177"/>
      <c r="AN156" s="178"/>
      <c r="AO156" s="178"/>
      <c r="AP156" s="178"/>
      <c r="AQ156" s="179"/>
      <c r="AR156" s="179"/>
      <c r="AS156" s="179"/>
      <c r="AT156" s="180"/>
      <c r="AU156" s="169" t="str">
        <f t="shared" si="27"/>
        <v/>
      </c>
      <c r="AV156" s="170" t="str">
        <f t="shared" si="28"/>
        <v/>
      </c>
      <c r="AW156" s="170" t="str">
        <f t="shared" si="29"/>
        <v/>
      </c>
      <c r="AX156" s="170" t="str">
        <f t="shared" si="30"/>
        <v/>
      </c>
      <c r="AY156" s="171" t="str">
        <f t="shared" si="31"/>
        <v/>
      </c>
      <c r="AZ156" s="181"/>
      <c r="BA156" s="182"/>
      <c r="BB156" s="182"/>
      <c r="BC156" s="182"/>
      <c r="BD156" s="183"/>
      <c r="BE156" s="183"/>
      <c r="BF156" s="184"/>
      <c r="BG156" s="184"/>
      <c r="BH156" s="179"/>
      <c r="BI156" s="185"/>
      <c r="BK156" s="186"/>
      <c r="BL156" s="187"/>
      <c r="BM156" s="187"/>
      <c r="BN156" s="183"/>
      <c r="BO156" s="184"/>
      <c r="BP156" s="188"/>
      <c r="BQ156" s="189"/>
    </row>
    <row r="157" spans="4:69" ht="15.6" x14ac:dyDescent="0.3">
      <c r="D157" s="10"/>
      <c r="E157" s="74"/>
      <c r="F157" s="75"/>
      <c r="G157" s="75"/>
      <c r="H157" s="76"/>
      <c r="I157" s="77"/>
      <c r="J157" s="77"/>
      <c r="K157" s="77"/>
      <c r="L157" s="77"/>
      <c r="M157" s="77"/>
      <c r="N157" s="78"/>
      <c r="O157" s="78"/>
      <c r="P157" s="79"/>
      <c r="R157" s="94"/>
      <c r="S157" s="112"/>
      <c r="T157" s="113" t="str">
        <f t="shared" si="22"/>
        <v/>
      </c>
      <c r="U157" s="96" t="str">
        <f t="shared" si="23"/>
        <v/>
      </c>
      <c r="V157" s="96" t="str">
        <f t="shared" si="24"/>
        <v/>
      </c>
      <c r="W157" s="96" t="str">
        <f t="shared" si="25"/>
        <v/>
      </c>
      <c r="X157" s="118" t="str">
        <f t="shared" si="26"/>
        <v/>
      </c>
      <c r="Y157" s="119"/>
      <c r="Z157" s="98"/>
      <c r="AA157" s="97"/>
      <c r="AB157" s="98"/>
      <c r="AC157" s="97"/>
      <c r="AD157" s="95"/>
      <c r="AE157" s="99"/>
      <c r="AF157" s="100"/>
      <c r="AG157" s="99"/>
      <c r="AH157" s="95"/>
      <c r="AI157" s="99"/>
      <c r="AJ157" s="99"/>
      <c r="AK157" s="101"/>
      <c r="AM157" s="129"/>
      <c r="AN157" s="130"/>
      <c r="AO157" s="130"/>
      <c r="AP157" s="130"/>
      <c r="AQ157" s="131"/>
      <c r="AR157" s="131"/>
      <c r="AS157" s="131"/>
      <c r="AT157" s="144"/>
      <c r="AU157" s="113" t="str">
        <f t="shared" si="27"/>
        <v/>
      </c>
      <c r="AV157" s="96" t="str">
        <f t="shared" si="28"/>
        <v/>
      </c>
      <c r="AW157" s="96" t="str">
        <f t="shared" si="29"/>
        <v/>
      </c>
      <c r="AX157" s="96" t="str">
        <f t="shared" si="30"/>
        <v/>
      </c>
      <c r="AY157" s="118" t="str">
        <f t="shared" si="31"/>
        <v/>
      </c>
      <c r="AZ157" s="147"/>
      <c r="BA157" s="132"/>
      <c r="BB157" s="132"/>
      <c r="BC157" s="132"/>
      <c r="BD157" s="133"/>
      <c r="BE157" s="133"/>
      <c r="BF157" s="134"/>
      <c r="BG157" s="134"/>
      <c r="BH157" s="131"/>
      <c r="BI157" s="135"/>
      <c r="BK157" s="153"/>
      <c r="BL157" s="154"/>
      <c r="BM157" s="154"/>
      <c r="BN157" s="133"/>
      <c r="BO157" s="134"/>
      <c r="BP157" s="155"/>
      <c r="BQ157" s="156"/>
    </row>
    <row r="158" spans="4:69" ht="15.6" x14ac:dyDescent="0.3">
      <c r="D158" s="10"/>
      <c r="E158" s="161"/>
      <c r="F158" s="162"/>
      <c r="G158" s="162"/>
      <c r="H158" s="163"/>
      <c r="I158" s="164"/>
      <c r="J158" s="164"/>
      <c r="K158" s="164"/>
      <c r="L158" s="164"/>
      <c r="M158" s="164"/>
      <c r="N158" s="165"/>
      <c r="O158" s="165"/>
      <c r="P158" s="166"/>
      <c r="R158" s="167"/>
      <c r="S158" s="168"/>
      <c r="T158" s="169" t="str">
        <f t="shared" si="22"/>
        <v/>
      </c>
      <c r="U158" s="170" t="str">
        <f t="shared" si="23"/>
        <v/>
      </c>
      <c r="V158" s="170" t="str">
        <f t="shared" si="24"/>
        <v/>
      </c>
      <c r="W158" s="170" t="str">
        <f t="shared" si="25"/>
        <v/>
      </c>
      <c r="X158" s="171" t="str">
        <f t="shared" si="26"/>
        <v/>
      </c>
      <c r="Y158" s="172"/>
      <c r="Z158" s="173"/>
      <c r="AA158" s="174"/>
      <c r="AB158" s="173"/>
      <c r="AC158" s="174"/>
      <c r="AD158" s="173"/>
      <c r="AE158" s="174"/>
      <c r="AF158" s="175"/>
      <c r="AG158" s="174"/>
      <c r="AH158" s="173"/>
      <c r="AI158" s="174"/>
      <c r="AJ158" s="174"/>
      <c r="AK158" s="176"/>
      <c r="AM158" s="177"/>
      <c r="AN158" s="178"/>
      <c r="AO158" s="178"/>
      <c r="AP158" s="178"/>
      <c r="AQ158" s="179"/>
      <c r="AR158" s="179"/>
      <c r="AS158" s="179"/>
      <c r="AT158" s="180"/>
      <c r="AU158" s="169" t="str">
        <f t="shared" si="27"/>
        <v/>
      </c>
      <c r="AV158" s="170" t="str">
        <f t="shared" si="28"/>
        <v/>
      </c>
      <c r="AW158" s="170" t="str">
        <f t="shared" si="29"/>
        <v/>
      </c>
      <c r="AX158" s="170" t="str">
        <f t="shared" si="30"/>
        <v/>
      </c>
      <c r="AY158" s="171" t="str">
        <f t="shared" si="31"/>
        <v/>
      </c>
      <c r="AZ158" s="181"/>
      <c r="BA158" s="182"/>
      <c r="BB158" s="182"/>
      <c r="BC158" s="182"/>
      <c r="BD158" s="183"/>
      <c r="BE158" s="183"/>
      <c r="BF158" s="184"/>
      <c r="BG158" s="184"/>
      <c r="BH158" s="179"/>
      <c r="BI158" s="185"/>
      <c r="BK158" s="186"/>
      <c r="BL158" s="187"/>
      <c r="BM158" s="187"/>
      <c r="BN158" s="183"/>
      <c r="BO158" s="184"/>
      <c r="BP158" s="188"/>
      <c r="BQ158" s="189"/>
    </row>
    <row r="159" spans="4:69" ht="15.6" x14ac:dyDescent="0.3">
      <c r="D159" s="10"/>
      <c r="E159" s="74"/>
      <c r="F159" s="75"/>
      <c r="G159" s="75"/>
      <c r="H159" s="76"/>
      <c r="I159" s="77"/>
      <c r="J159" s="77"/>
      <c r="K159" s="77"/>
      <c r="L159" s="77"/>
      <c r="M159" s="77"/>
      <c r="N159" s="78"/>
      <c r="O159" s="78"/>
      <c r="P159" s="79"/>
      <c r="R159" s="94"/>
      <c r="S159" s="112"/>
      <c r="T159" s="113" t="str">
        <f t="shared" si="22"/>
        <v/>
      </c>
      <c r="U159" s="96" t="str">
        <f t="shared" si="23"/>
        <v/>
      </c>
      <c r="V159" s="96" t="str">
        <f t="shared" si="24"/>
        <v/>
      </c>
      <c r="W159" s="96" t="str">
        <f t="shared" si="25"/>
        <v/>
      </c>
      <c r="X159" s="118" t="str">
        <f t="shared" si="26"/>
        <v/>
      </c>
      <c r="Y159" s="119"/>
      <c r="Z159" s="98"/>
      <c r="AA159" s="97"/>
      <c r="AB159" s="98"/>
      <c r="AC159" s="97"/>
      <c r="AD159" s="95"/>
      <c r="AE159" s="99"/>
      <c r="AF159" s="100"/>
      <c r="AG159" s="99"/>
      <c r="AH159" s="95"/>
      <c r="AI159" s="99"/>
      <c r="AJ159" s="99"/>
      <c r="AK159" s="101"/>
      <c r="AM159" s="129"/>
      <c r="AN159" s="130"/>
      <c r="AO159" s="130"/>
      <c r="AP159" s="130"/>
      <c r="AQ159" s="131"/>
      <c r="AR159" s="131"/>
      <c r="AS159" s="131"/>
      <c r="AT159" s="144"/>
      <c r="AU159" s="113" t="str">
        <f t="shared" si="27"/>
        <v/>
      </c>
      <c r="AV159" s="96" t="str">
        <f t="shared" si="28"/>
        <v/>
      </c>
      <c r="AW159" s="96" t="str">
        <f t="shared" si="29"/>
        <v/>
      </c>
      <c r="AX159" s="96" t="str">
        <f t="shared" si="30"/>
        <v/>
      </c>
      <c r="AY159" s="118" t="str">
        <f t="shared" si="31"/>
        <v/>
      </c>
      <c r="AZ159" s="147"/>
      <c r="BA159" s="132"/>
      <c r="BB159" s="132"/>
      <c r="BC159" s="132"/>
      <c r="BD159" s="133"/>
      <c r="BE159" s="133"/>
      <c r="BF159" s="134"/>
      <c r="BG159" s="134"/>
      <c r="BH159" s="131"/>
      <c r="BI159" s="135"/>
      <c r="BK159" s="153"/>
      <c r="BL159" s="154"/>
      <c r="BM159" s="154"/>
      <c r="BN159" s="133"/>
      <c r="BO159" s="134"/>
      <c r="BP159" s="155"/>
      <c r="BQ159" s="156"/>
    </row>
    <row r="160" spans="4:69" ht="15.6" x14ac:dyDescent="0.3">
      <c r="D160" s="10"/>
      <c r="E160" s="190"/>
      <c r="F160" s="162"/>
      <c r="G160" s="162"/>
      <c r="H160" s="163"/>
      <c r="I160" s="164"/>
      <c r="J160" s="164"/>
      <c r="K160" s="164"/>
      <c r="L160" s="164"/>
      <c r="M160" s="164"/>
      <c r="N160" s="165"/>
      <c r="O160" s="165"/>
      <c r="P160" s="166"/>
      <c r="R160" s="167"/>
      <c r="S160" s="168"/>
      <c r="T160" s="169" t="str">
        <f t="shared" si="22"/>
        <v/>
      </c>
      <c r="U160" s="170" t="str">
        <f t="shared" si="23"/>
        <v/>
      </c>
      <c r="V160" s="170" t="str">
        <f t="shared" si="24"/>
        <v/>
      </c>
      <c r="W160" s="170" t="str">
        <f t="shared" si="25"/>
        <v/>
      </c>
      <c r="X160" s="171" t="str">
        <f t="shared" si="26"/>
        <v/>
      </c>
      <c r="Y160" s="172"/>
      <c r="Z160" s="173"/>
      <c r="AA160" s="174"/>
      <c r="AB160" s="173"/>
      <c r="AC160" s="174"/>
      <c r="AD160" s="173"/>
      <c r="AE160" s="174"/>
      <c r="AF160" s="175"/>
      <c r="AG160" s="174"/>
      <c r="AH160" s="173"/>
      <c r="AI160" s="174"/>
      <c r="AJ160" s="174"/>
      <c r="AK160" s="176"/>
      <c r="AM160" s="177"/>
      <c r="AN160" s="178"/>
      <c r="AO160" s="178"/>
      <c r="AP160" s="178"/>
      <c r="AQ160" s="179"/>
      <c r="AR160" s="179"/>
      <c r="AS160" s="179"/>
      <c r="AT160" s="180"/>
      <c r="AU160" s="169" t="str">
        <f t="shared" si="27"/>
        <v/>
      </c>
      <c r="AV160" s="170" t="str">
        <f t="shared" si="28"/>
        <v/>
      </c>
      <c r="AW160" s="170" t="str">
        <f t="shared" si="29"/>
        <v/>
      </c>
      <c r="AX160" s="170" t="str">
        <f t="shared" si="30"/>
        <v/>
      </c>
      <c r="AY160" s="171" t="str">
        <f t="shared" si="31"/>
        <v/>
      </c>
      <c r="AZ160" s="181"/>
      <c r="BA160" s="182"/>
      <c r="BB160" s="182"/>
      <c r="BC160" s="182"/>
      <c r="BD160" s="183"/>
      <c r="BE160" s="183"/>
      <c r="BF160" s="184"/>
      <c r="BG160" s="184"/>
      <c r="BH160" s="179"/>
      <c r="BI160" s="185"/>
      <c r="BK160" s="186"/>
      <c r="BL160" s="187"/>
      <c r="BM160" s="187"/>
      <c r="BN160" s="183"/>
      <c r="BO160" s="184"/>
      <c r="BP160" s="188"/>
      <c r="BQ160" s="189"/>
    </row>
    <row r="161" spans="4:69" ht="15.6" x14ac:dyDescent="0.3">
      <c r="D161" s="10"/>
      <c r="E161" s="74"/>
      <c r="F161" s="75"/>
      <c r="G161" s="75"/>
      <c r="H161" s="76"/>
      <c r="I161" s="77"/>
      <c r="J161" s="77"/>
      <c r="K161" s="77"/>
      <c r="L161" s="77"/>
      <c r="M161" s="77"/>
      <c r="N161" s="78"/>
      <c r="O161" s="78"/>
      <c r="P161" s="79"/>
      <c r="R161" s="94"/>
      <c r="S161" s="112"/>
      <c r="T161" s="113" t="str">
        <f t="shared" si="22"/>
        <v/>
      </c>
      <c r="U161" s="96" t="str">
        <f t="shared" si="23"/>
        <v/>
      </c>
      <c r="V161" s="96" t="str">
        <f t="shared" si="24"/>
        <v/>
      </c>
      <c r="W161" s="96" t="str">
        <f t="shared" si="25"/>
        <v/>
      </c>
      <c r="X161" s="118" t="str">
        <f t="shared" si="26"/>
        <v/>
      </c>
      <c r="Y161" s="119"/>
      <c r="Z161" s="98"/>
      <c r="AA161" s="97"/>
      <c r="AB161" s="98"/>
      <c r="AC161" s="97"/>
      <c r="AD161" s="95"/>
      <c r="AE161" s="99"/>
      <c r="AF161" s="100"/>
      <c r="AG161" s="99"/>
      <c r="AH161" s="95"/>
      <c r="AI161" s="99"/>
      <c r="AJ161" s="99"/>
      <c r="AK161" s="101"/>
      <c r="AM161" s="129"/>
      <c r="AN161" s="130"/>
      <c r="AO161" s="130"/>
      <c r="AP161" s="130"/>
      <c r="AQ161" s="131"/>
      <c r="AR161" s="131"/>
      <c r="AS161" s="131"/>
      <c r="AT161" s="144"/>
      <c r="AU161" s="113" t="str">
        <f t="shared" si="27"/>
        <v/>
      </c>
      <c r="AV161" s="96" t="str">
        <f t="shared" si="28"/>
        <v/>
      </c>
      <c r="AW161" s="96" t="str">
        <f t="shared" si="29"/>
        <v/>
      </c>
      <c r="AX161" s="96" t="str">
        <f t="shared" si="30"/>
        <v/>
      </c>
      <c r="AY161" s="118" t="str">
        <f t="shared" si="31"/>
        <v/>
      </c>
      <c r="AZ161" s="147"/>
      <c r="BA161" s="132"/>
      <c r="BB161" s="132"/>
      <c r="BC161" s="132"/>
      <c r="BD161" s="133"/>
      <c r="BE161" s="133"/>
      <c r="BF161" s="134"/>
      <c r="BG161" s="134"/>
      <c r="BH161" s="131"/>
      <c r="BI161" s="135"/>
      <c r="BK161" s="153"/>
      <c r="BL161" s="154"/>
      <c r="BM161" s="154"/>
      <c r="BN161" s="133"/>
      <c r="BO161" s="134"/>
      <c r="BP161" s="155"/>
      <c r="BQ161" s="156"/>
    </row>
    <row r="162" spans="4:69" ht="15.6" x14ac:dyDescent="0.3">
      <c r="D162" s="10"/>
      <c r="E162" s="161"/>
      <c r="F162" s="162"/>
      <c r="G162" s="162"/>
      <c r="H162" s="163"/>
      <c r="I162" s="164"/>
      <c r="J162" s="164"/>
      <c r="K162" s="164"/>
      <c r="L162" s="164"/>
      <c r="M162" s="164"/>
      <c r="N162" s="165"/>
      <c r="O162" s="165"/>
      <c r="P162" s="166"/>
      <c r="R162" s="167"/>
      <c r="S162" s="168"/>
      <c r="T162" s="169" t="str">
        <f t="shared" si="22"/>
        <v/>
      </c>
      <c r="U162" s="170" t="str">
        <f t="shared" si="23"/>
        <v/>
      </c>
      <c r="V162" s="170" t="str">
        <f t="shared" si="24"/>
        <v/>
      </c>
      <c r="W162" s="170" t="str">
        <f t="shared" si="25"/>
        <v/>
      </c>
      <c r="X162" s="171" t="str">
        <f t="shared" si="26"/>
        <v/>
      </c>
      <c r="Y162" s="172"/>
      <c r="Z162" s="173"/>
      <c r="AA162" s="174"/>
      <c r="AB162" s="173"/>
      <c r="AC162" s="174"/>
      <c r="AD162" s="173"/>
      <c r="AE162" s="174"/>
      <c r="AF162" s="175"/>
      <c r="AG162" s="174"/>
      <c r="AH162" s="173"/>
      <c r="AI162" s="174"/>
      <c r="AJ162" s="174"/>
      <c r="AK162" s="176"/>
      <c r="AM162" s="177"/>
      <c r="AN162" s="178"/>
      <c r="AO162" s="178"/>
      <c r="AP162" s="178"/>
      <c r="AQ162" s="179"/>
      <c r="AR162" s="179"/>
      <c r="AS162" s="179"/>
      <c r="AT162" s="180"/>
      <c r="AU162" s="169" t="str">
        <f t="shared" si="27"/>
        <v/>
      </c>
      <c r="AV162" s="170" t="str">
        <f t="shared" si="28"/>
        <v/>
      </c>
      <c r="AW162" s="170" t="str">
        <f t="shared" si="29"/>
        <v/>
      </c>
      <c r="AX162" s="170" t="str">
        <f t="shared" si="30"/>
        <v/>
      </c>
      <c r="AY162" s="171" t="str">
        <f t="shared" si="31"/>
        <v/>
      </c>
      <c r="AZ162" s="181"/>
      <c r="BA162" s="182"/>
      <c r="BB162" s="182"/>
      <c r="BC162" s="182"/>
      <c r="BD162" s="183"/>
      <c r="BE162" s="183"/>
      <c r="BF162" s="184"/>
      <c r="BG162" s="184"/>
      <c r="BH162" s="179"/>
      <c r="BI162" s="185"/>
      <c r="BK162" s="186"/>
      <c r="BL162" s="187"/>
      <c r="BM162" s="187"/>
      <c r="BN162" s="183"/>
      <c r="BO162" s="184"/>
      <c r="BP162" s="188"/>
      <c r="BQ162" s="189"/>
    </row>
    <row r="163" spans="4:69" ht="15.6" x14ac:dyDescent="0.3">
      <c r="D163" s="10"/>
      <c r="E163" s="74"/>
      <c r="F163" s="75"/>
      <c r="G163" s="75"/>
      <c r="H163" s="76"/>
      <c r="I163" s="77"/>
      <c r="J163" s="77"/>
      <c r="K163" s="77"/>
      <c r="L163" s="77"/>
      <c r="M163" s="77"/>
      <c r="N163" s="78"/>
      <c r="O163" s="78"/>
      <c r="P163" s="79"/>
      <c r="R163" s="94"/>
      <c r="S163" s="112"/>
      <c r="T163" s="113" t="str">
        <f t="shared" si="22"/>
        <v/>
      </c>
      <c r="U163" s="96" t="str">
        <f t="shared" si="23"/>
        <v/>
      </c>
      <c r="V163" s="96" t="str">
        <f t="shared" si="24"/>
        <v/>
      </c>
      <c r="W163" s="96" t="str">
        <f t="shared" si="25"/>
        <v/>
      </c>
      <c r="X163" s="118" t="str">
        <f t="shared" si="26"/>
        <v/>
      </c>
      <c r="Y163" s="119"/>
      <c r="Z163" s="98"/>
      <c r="AA163" s="97"/>
      <c r="AB163" s="98"/>
      <c r="AC163" s="97"/>
      <c r="AD163" s="95"/>
      <c r="AE163" s="99"/>
      <c r="AF163" s="100"/>
      <c r="AG163" s="99"/>
      <c r="AH163" s="95"/>
      <c r="AI163" s="99"/>
      <c r="AJ163" s="99"/>
      <c r="AK163" s="101"/>
      <c r="AM163" s="129"/>
      <c r="AN163" s="130"/>
      <c r="AO163" s="130"/>
      <c r="AP163" s="130"/>
      <c r="AQ163" s="131"/>
      <c r="AR163" s="131"/>
      <c r="AS163" s="131"/>
      <c r="AT163" s="144"/>
      <c r="AU163" s="113" t="str">
        <f t="shared" si="27"/>
        <v/>
      </c>
      <c r="AV163" s="96" t="str">
        <f t="shared" si="28"/>
        <v/>
      </c>
      <c r="AW163" s="96" t="str">
        <f t="shared" si="29"/>
        <v/>
      </c>
      <c r="AX163" s="96" t="str">
        <f t="shared" si="30"/>
        <v/>
      </c>
      <c r="AY163" s="118" t="str">
        <f t="shared" si="31"/>
        <v/>
      </c>
      <c r="AZ163" s="147"/>
      <c r="BA163" s="132"/>
      <c r="BB163" s="132"/>
      <c r="BC163" s="132"/>
      <c r="BD163" s="133"/>
      <c r="BE163" s="133"/>
      <c r="BF163" s="134"/>
      <c r="BG163" s="134"/>
      <c r="BH163" s="131"/>
      <c r="BI163" s="135"/>
      <c r="BK163" s="153"/>
      <c r="BL163" s="154"/>
      <c r="BM163" s="154"/>
      <c r="BN163" s="133"/>
      <c r="BO163" s="134"/>
      <c r="BP163" s="155"/>
      <c r="BQ163" s="156"/>
    </row>
    <row r="164" spans="4:69" ht="15.6" x14ac:dyDescent="0.3">
      <c r="D164" s="10"/>
      <c r="E164" s="161"/>
      <c r="F164" s="162"/>
      <c r="G164" s="162"/>
      <c r="H164" s="163"/>
      <c r="I164" s="164"/>
      <c r="J164" s="164"/>
      <c r="K164" s="164"/>
      <c r="L164" s="164"/>
      <c r="M164" s="164"/>
      <c r="N164" s="165"/>
      <c r="O164" s="165"/>
      <c r="P164" s="166"/>
      <c r="R164" s="167"/>
      <c r="S164" s="168"/>
      <c r="T164" s="169" t="str">
        <f t="shared" si="22"/>
        <v/>
      </c>
      <c r="U164" s="170" t="str">
        <f t="shared" si="23"/>
        <v/>
      </c>
      <c r="V164" s="170" t="str">
        <f t="shared" si="24"/>
        <v/>
      </c>
      <c r="W164" s="170" t="str">
        <f t="shared" si="25"/>
        <v/>
      </c>
      <c r="X164" s="171" t="str">
        <f t="shared" si="26"/>
        <v/>
      </c>
      <c r="Y164" s="172"/>
      <c r="Z164" s="173"/>
      <c r="AA164" s="174"/>
      <c r="AB164" s="173"/>
      <c r="AC164" s="174"/>
      <c r="AD164" s="173"/>
      <c r="AE164" s="174"/>
      <c r="AF164" s="175"/>
      <c r="AG164" s="174"/>
      <c r="AH164" s="173"/>
      <c r="AI164" s="174"/>
      <c r="AJ164" s="174"/>
      <c r="AK164" s="176"/>
      <c r="AM164" s="177"/>
      <c r="AN164" s="178"/>
      <c r="AO164" s="178"/>
      <c r="AP164" s="178"/>
      <c r="AQ164" s="179"/>
      <c r="AR164" s="179"/>
      <c r="AS164" s="179"/>
      <c r="AT164" s="180"/>
      <c r="AU164" s="169" t="str">
        <f t="shared" si="27"/>
        <v/>
      </c>
      <c r="AV164" s="170" t="str">
        <f t="shared" si="28"/>
        <v/>
      </c>
      <c r="AW164" s="170" t="str">
        <f t="shared" si="29"/>
        <v/>
      </c>
      <c r="AX164" s="170" t="str">
        <f t="shared" si="30"/>
        <v/>
      </c>
      <c r="AY164" s="171" t="str">
        <f t="shared" si="31"/>
        <v/>
      </c>
      <c r="AZ164" s="181"/>
      <c r="BA164" s="182"/>
      <c r="BB164" s="182"/>
      <c r="BC164" s="182"/>
      <c r="BD164" s="183"/>
      <c r="BE164" s="183"/>
      <c r="BF164" s="184"/>
      <c r="BG164" s="184"/>
      <c r="BH164" s="179"/>
      <c r="BI164" s="185"/>
      <c r="BK164" s="186"/>
      <c r="BL164" s="187"/>
      <c r="BM164" s="187"/>
      <c r="BN164" s="183"/>
      <c r="BO164" s="184"/>
      <c r="BP164" s="188"/>
      <c r="BQ164" s="189"/>
    </row>
    <row r="165" spans="4:69" ht="15.6" x14ac:dyDescent="0.3">
      <c r="D165" s="10"/>
      <c r="E165" s="74"/>
      <c r="F165" s="75"/>
      <c r="G165" s="75"/>
      <c r="H165" s="76"/>
      <c r="I165" s="77"/>
      <c r="J165" s="77"/>
      <c r="K165" s="77"/>
      <c r="L165" s="77"/>
      <c r="M165" s="77"/>
      <c r="N165" s="78"/>
      <c r="O165" s="78"/>
      <c r="P165" s="79"/>
      <c r="R165" s="94"/>
      <c r="S165" s="112"/>
      <c r="T165" s="113" t="str">
        <f t="shared" si="22"/>
        <v/>
      </c>
      <c r="U165" s="96" t="str">
        <f t="shared" si="23"/>
        <v/>
      </c>
      <c r="V165" s="96" t="str">
        <f t="shared" si="24"/>
        <v/>
      </c>
      <c r="W165" s="96" t="str">
        <f t="shared" si="25"/>
        <v/>
      </c>
      <c r="X165" s="118" t="str">
        <f t="shared" si="26"/>
        <v/>
      </c>
      <c r="Y165" s="119"/>
      <c r="Z165" s="98"/>
      <c r="AA165" s="97"/>
      <c r="AB165" s="98"/>
      <c r="AC165" s="97"/>
      <c r="AD165" s="95"/>
      <c r="AE165" s="99"/>
      <c r="AF165" s="100"/>
      <c r="AG165" s="99"/>
      <c r="AH165" s="95"/>
      <c r="AI165" s="99"/>
      <c r="AJ165" s="99"/>
      <c r="AK165" s="101"/>
      <c r="AM165" s="129"/>
      <c r="AN165" s="130"/>
      <c r="AO165" s="130"/>
      <c r="AP165" s="130"/>
      <c r="AQ165" s="131"/>
      <c r="AR165" s="131"/>
      <c r="AS165" s="131"/>
      <c r="AT165" s="144"/>
      <c r="AU165" s="113" t="str">
        <f t="shared" si="27"/>
        <v/>
      </c>
      <c r="AV165" s="96" t="str">
        <f t="shared" si="28"/>
        <v/>
      </c>
      <c r="AW165" s="96" t="str">
        <f t="shared" si="29"/>
        <v/>
      </c>
      <c r="AX165" s="96" t="str">
        <f t="shared" si="30"/>
        <v/>
      </c>
      <c r="AY165" s="118" t="str">
        <f t="shared" si="31"/>
        <v/>
      </c>
      <c r="AZ165" s="147"/>
      <c r="BA165" s="132"/>
      <c r="BB165" s="132"/>
      <c r="BC165" s="132"/>
      <c r="BD165" s="133"/>
      <c r="BE165" s="133"/>
      <c r="BF165" s="134"/>
      <c r="BG165" s="134"/>
      <c r="BH165" s="131"/>
      <c r="BI165" s="135"/>
      <c r="BK165" s="153"/>
      <c r="BL165" s="154"/>
      <c r="BM165" s="154"/>
      <c r="BN165" s="133"/>
      <c r="BO165" s="134"/>
      <c r="BP165" s="155"/>
      <c r="BQ165" s="156"/>
    </row>
    <row r="166" spans="4:69" ht="15.6" x14ac:dyDescent="0.3">
      <c r="D166" s="10"/>
      <c r="E166" s="190"/>
      <c r="F166" s="162"/>
      <c r="G166" s="162"/>
      <c r="H166" s="163"/>
      <c r="I166" s="164"/>
      <c r="J166" s="164"/>
      <c r="K166" s="164"/>
      <c r="L166" s="164"/>
      <c r="M166" s="164"/>
      <c r="N166" s="165"/>
      <c r="O166" s="165"/>
      <c r="P166" s="166"/>
      <c r="R166" s="167"/>
      <c r="S166" s="168"/>
      <c r="T166" s="169" t="str">
        <f t="shared" si="22"/>
        <v/>
      </c>
      <c r="U166" s="170" t="str">
        <f t="shared" si="23"/>
        <v/>
      </c>
      <c r="V166" s="170" t="str">
        <f t="shared" si="24"/>
        <v/>
      </c>
      <c r="W166" s="170" t="str">
        <f t="shared" si="25"/>
        <v/>
      </c>
      <c r="X166" s="171" t="str">
        <f t="shared" si="26"/>
        <v/>
      </c>
      <c r="Y166" s="172"/>
      <c r="Z166" s="173"/>
      <c r="AA166" s="174"/>
      <c r="AB166" s="173"/>
      <c r="AC166" s="174"/>
      <c r="AD166" s="173"/>
      <c r="AE166" s="174"/>
      <c r="AF166" s="175"/>
      <c r="AG166" s="174"/>
      <c r="AH166" s="173"/>
      <c r="AI166" s="174"/>
      <c r="AJ166" s="174"/>
      <c r="AK166" s="176"/>
      <c r="AM166" s="177"/>
      <c r="AN166" s="178"/>
      <c r="AO166" s="178"/>
      <c r="AP166" s="178"/>
      <c r="AQ166" s="179"/>
      <c r="AR166" s="179"/>
      <c r="AS166" s="179"/>
      <c r="AT166" s="180"/>
      <c r="AU166" s="169" t="str">
        <f t="shared" si="27"/>
        <v/>
      </c>
      <c r="AV166" s="170" t="str">
        <f t="shared" si="28"/>
        <v/>
      </c>
      <c r="AW166" s="170" t="str">
        <f t="shared" si="29"/>
        <v/>
      </c>
      <c r="AX166" s="170" t="str">
        <f t="shared" si="30"/>
        <v/>
      </c>
      <c r="AY166" s="171" t="str">
        <f t="shared" si="31"/>
        <v/>
      </c>
      <c r="AZ166" s="181"/>
      <c r="BA166" s="182"/>
      <c r="BB166" s="182"/>
      <c r="BC166" s="182"/>
      <c r="BD166" s="183"/>
      <c r="BE166" s="183"/>
      <c r="BF166" s="184"/>
      <c r="BG166" s="184"/>
      <c r="BH166" s="179"/>
      <c r="BI166" s="185"/>
      <c r="BK166" s="186"/>
      <c r="BL166" s="187"/>
      <c r="BM166" s="187"/>
      <c r="BN166" s="183"/>
      <c r="BO166" s="184"/>
      <c r="BP166" s="188"/>
      <c r="BQ166" s="189"/>
    </row>
    <row r="167" spans="4:69" ht="15.6" x14ac:dyDescent="0.3">
      <c r="D167" s="10"/>
      <c r="E167" s="74"/>
      <c r="F167" s="75"/>
      <c r="G167" s="75"/>
      <c r="H167" s="76"/>
      <c r="I167" s="77"/>
      <c r="J167" s="77"/>
      <c r="K167" s="77"/>
      <c r="L167" s="77"/>
      <c r="M167" s="77"/>
      <c r="N167" s="78"/>
      <c r="O167" s="78"/>
      <c r="P167" s="79"/>
      <c r="R167" s="94"/>
      <c r="S167" s="112"/>
      <c r="T167" s="113" t="str">
        <f t="shared" si="22"/>
        <v/>
      </c>
      <c r="U167" s="96" t="str">
        <f t="shared" si="23"/>
        <v/>
      </c>
      <c r="V167" s="96" t="str">
        <f t="shared" si="24"/>
        <v/>
      </c>
      <c r="W167" s="96" t="str">
        <f t="shared" si="25"/>
        <v/>
      </c>
      <c r="X167" s="118" t="str">
        <f t="shared" si="26"/>
        <v/>
      </c>
      <c r="Y167" s="119"/>
      <c r="Z167" s="98"/>
      <c r="AA167" s="97"/>
      <c r="AB167" s="98"/>
      <c r="AC167" s="97"/>
      <c r="AD167" s="95"/>
      <c r="AE167" s="99"/>
      <c r="AF167" s="100"/>
      <c r="AG167" s="99"/>
      <c r="AH167" s="95"/>
      <c r="AI167" s="99"/>
      <c r="AJ167" s="99"/>
      <c r="AK167" s="101"/>
      <c r="AM167" s="129"/>
      <c r="AN167" s="130"/>
      <c r="AO167" s="130"/>
      <c r="AP167" s="130"/>
      <c r="AQ167" s="131"/>
      <c r="AR167" s="131"/>
      <c r="AS167" s="131"/>
      <c r="AT167" s="144"/>
      <c r="AU167" s="113" t="str">
        <f t="shared" si="27"/>
        <v/>
      </c>
      <c r="AV167" s="96" t="str">
        <f t="shared" si="28"/>
        <v/>
      </c>
      <c r="AW167" s="96" t="str">
        <f t="shared" si="29"/>
        <v/>
      </c>
      <c r="AX167" s="96" t="str">
        <f t="shared" si="30"/>
        <v/>
      </c>
      <c r="AY167" s="118" t="str">
        <f t="shared" si="31"/>
        <v/>
      </c>
      <c r="AZ167" s="147"/>
      <c r="BA167" s="132"/>
      <c r="BB167" s="132"/>
      <c r="BC167" s="132"/>
      <c r="BD167" s="133"/>
      <c r="BE167" s="133"/>
      <c r="BF167" s="134"/>
      <c r="BG167" s="134"/>
      <c r="BH167" s="131"/>
      <c r="BI167" s="135"/>
      <c r="BK167" s="153"/>
      <c r="BL167" s="154"/>
      <c r="BM167" s="154"/>
      <c r="BN167" s="133"/>
      <c r="BO167" s="134"/>
      <c r="BP167" s="155"/>
      <c r="BQ167" s="156"/>
    </row>
    <row r="168" spans="4:69" ht="15.6" x14ac:dyDescent="0.3">
      <c r="D168" s="10"/>
      <c r="E168" s="161"/>
      <c r="F168" s="162"/>
      <c r="G168" s="162"/>
      <c r="H168" s="163"/>
      <c r="I168" s="164"/>
      <c r="J168" s="164"/>
      <c r="K168" s="164"/>
      <c r="L168" s="164"/>
      <c r="M168" s="164"/>
      <c r="N168" s="165"/>
      <c r="O168" s="165"/>
      <c r="P168" s="166"/>
      <c r="R168" s="167"/>
      <c r="S168" s="168"/>
      <c r="T168" s="169" t="str">
        <f t="shared" si="22"/>
        <v/>
      </c>
      <c r="U168" s="170" t="str">
        <f t="shared" si="23"/>
        <v/>
      </c>
      <c r="V168" s="170" t="str">
        <f t="shared" si="24"/>
        <v/>
      </c>
      <c r="W168" s="170" t="str">
        <f t="shared" si="25"/>
        <v/>
      </c>
      <c r="X168" s="171" t="str">
        <f t="shared" si="26"/>
        <v/>
      </c>
      <c r="Y168" s="172"/>
      <c r="Z168" s="173"/>
      <c r="AA168" s="174"/>
      <c r="AB168" s="173"/>
      <c r="AC168" s="174"/>
      <c r="AD168" s="173"/>
      <c r="AE168" s="174"/>
      <c r="AF168" s="175"/>
      <c r="AG168" s="174"/>
      <c r="AH168" s="173"/>
      <c r="AI168" s="174"/>
      <c r="AJ168" s="174"/>
      <c r="AK168" s="176"/>
      <c r="AM168" s="177"/>
      <c r="AN168" s="178"/>
      <c r="AO168" s="178"/>
      <c r="AP168" s="178"/>
      <c r="AQ168" s="179"/>
      <c r="AR168" s="179"/>
      <c r="AS168" s="179"/>
      <c r="AT168" s="180"/>
      <c r="AU168" s="169" t="str">
        <f t="shared" si="27"/>
        <v/>
      </c>
      <c r="AV168" s="170" t="str">
        <f t="shared" si="28"/>
        <v/>
      </c>
      <c r="AW168" s="170" t="str">
        <f t="shared" si="29"/>
        <v/>
      </c>
      <c r="AX168" s="170" t="str">
        <f t="shared" si="30"/>
        <v/>
      </c>
      <c r="AY168" s="171" t="str">
        <f t="shared" si="31"/>
        <v/>
      </c>
      <c r="AZ168" s="181"/>
      <c r="BA168" s="182"/>
      <c r="BB168" s="182"/>
      <c r="BC168" s="182"/>
      <c r="BD168" s="183"/>
      <c r="BE168" s="183"/>
      <c r="BF168" s="184"/>
      <c r="BG168" s="184"/>
      <c r="BH168" s="179"/>
      <c r="BI168" s="185"/>
      <c r="BK168" s="186"/>
      <c r="BL168" s="187"/>
      <c r="BM168" s="187"/>
      <c r="BN168" s="183"/>
      <c r="BO168" s="184"/>
      <c r="BP168" s="188"/>
      <c r="BQ168" s="189"/>
    </row>
    <row r="169" spans="4:69" ht="15.6" x14ac:dyDescent="0.3">
      <c r="D169" s="10"/>
      <c r="E169" s="74"/>
      <c r="F169" s="75"/>
      <c r="G169" s="75"/>
      <c r="H169" s="76"/>
      <c r="I169" s="77"/>
      <c r="J169" s="77"/>
      <c r="K169" s="77"/>
      <c r="L169" s="77"/>
      <c r="M169" s="77"/>
      <c r="N169" s="78"/>
      <c r="O169" s="78"/>
      <c r="P169" s="79"/>
      <c r="R169" s="94"/>
      <c r="S169" s="112"/>
      <c r="T169" s="113" t="str">
        <f t="shared" si="22"/>
        <v/>
      </c>
      <c r="U169" s="96" t="str">
        <f t="shared" si="23"/>
        <v/>
      </c>
      <c r="V169" s="96" t="str">
        <f t="shared" si="24"/>
        <v/>
      </c>
      <c r="W169" s="96" t="str">
        <f t="shared" si="25"/>
        <v/>
      </c>
      <c r="X169" s="118" t="str">
        <f t="shared" si="26"/>
        <v/>
      </c>
      <c r="Y169" s="119"/>
      <c r="Z169" s="98"/>
      <c r="AA169" s="97"/>
      <c r="AB169" s="98"/>
      <c r="AC169" s="97"/>
      <c r="AD169" s="95"/>
      <c r="AE169" s="99"/>
      <c r="AF169" s="100"/>
      <c r="AG169" s="99"/>
      <c r="AH169" s="95"/>
      <c r="AI169" s="99"/>
      <c r="AJ169" s="99"/>
      <c r="AK169" s="101"/>
      <c r="AM169" s="129"/>
      <c r="AN169" s="130"/>
      <c r="AO169" s="130"/>
      <c r="AP169" s="130"/>
      <c r="AQ169" s="131"/>
      <c r="AR169" s="131"/>
      <c r="AS169" s="131"/>
      <c r="AT169" s="144"/>
      <c r="AU169" s="113" t="str">
        <f t="shared" si="27"/>
        <v/>
      </c>
      <c r="AV169" s="96" t="str">
        <f t="shared" si="28"/>
        <v/>
      </c>
      <c r="AW169" s="96" t="str">
        <f t="shared" si="29"/>
        <v/>
      </c>
      <c r="AX169" s="96" t="str">
        <f t="shared" si="30"/>
        <v/>
      </c>
      <c r="AY169" s="118" t="str">
        <f t="shared" si="31"/>
        <v/>
      </c>
      <c r="AZ169" s="147"/>
      <c r="BA169" s="132"/>
      <c r="BB169" s="132"/>
      <c r="BC169" s="132"/>
      <c r="BD169" s="133"/>
      <c r="BE169" s="133"/>
      <c r="BF169" s="134"/>
      <c r="BG169" s="134"/>
      <c r="BH169" s="131"/>
      <c r="BI169" s="135"/>
      <c r="BK169" s="153"/>
      <c r="BL169" s="154"/>
      <c r="BM169" s="154"/>
      <c r="BN169" s="133"/>
      <c r="BO169" s="134"/>
      <c r="BP169" s="155"/>
      <c r="BQ169" s="156"/>
    </row>
    <row r="170" spans="4:69" ht="15.6" x14ac:dyDescent="0.3">
      <c r="D170" s="10"/>
      <c r="E170" s="161"/>
      <c r="F170" s="162"/>
      <c r="G170" s="162"/>
      <c r="H170" s="163"/>
      <c r="I170" s="164"/>
      <c r="J170" s="164"/>
      <c r="K170" s="164"/>
      <c r="L170" s="164"/>
      <c r="M170" s="164"/>
      <c r="N170" s="165"/>
      <c r="O170" s="165"/>
      <c r="P170" s="166"/>
      <c r="R170" s="167"/>
      <c r="S170" s="168"/>
      <c r="T170" s="169" t="str">
        <f t="shared" si="22"/>
        <v/>
      </c>
      <c r="U170" s="170" t="str">
        <f t="shared" si="23"/>
        <v/>
      </c>
      <c r="V170" s="170" t="str">
        <f t="shared" si="24"/>
        <v/>
      </c>
      <c r="W170" s="170" t="str">
        <f t="shared" si="25"/>
        <v/>
      </c>
      <c r="X170" s="171" t="str">
        <f t="shared" si="26"/>
        <v/>
      </c>
      <c r="Y170" s="172"/>
      <c r="Z170" s="173"/>
      <c r="AA170" s="174"/>
      <c r="AB170" s="173"/>
      <c r="AC170" s="174"/>
      <c r="AD170" s="173"/>
      <c r="AE170" s="174"/>
      <c r="AF170" s="175"/>
      <c r="AG170" s="174"/>
      <c r="AH170" s="173"/>
      <c r="AI170" s="174"/>
      <c r="AJ170" s="174"/>
      <c r="AK170" s="176"/>
      <c r="AM170" s="177"/>
      <c r="AN170" s="178"/>
      <c r="AO170" s="178"/>
      <c r="AP170" s="178"/>
      <c r="AQ170" s="179"/>
      <c r="AR170" s="179"/>
      <c r="AS170" s="179"/>
      <c r="AT170" s="180"/>
      <c r="AU170" s="169" t="str">
        <f t="shared" si="27"/>
        <v/>
      </c>
      <c r="AV170" s="170" t="str">
        <f t="shared" si="28"/>
        <v/>
      </c>
      <c r="AW170" s="170" t="str">
        <f t="shared" si="29"/>
        <v/>
      </c>
      <c r="AX170" s="170" t="str">
        <f t="shared" si="30"/>
        <v/>
      </c>
      <c r="AY170" s="171" t="str">
        <f t="shared" si="31"/>
        <v/>
      </c>
      <c r="AZ170" s="181"/>
      <c r="BA170" s="182"/>
      <c r="BB170" s="182"/>
      <c r="BC170" s="182"/>
      <c r="BD170" s="183"/>
      <c r="BE170" s="183"/>
      <c r="BF170" s="184"/>
      <c r="BG170" s="184"/>
      <c r="BH170" s="179"/>
      <c r="BI170" s="185"/>
      <c r="BK170" s="186"/>
      <c r="BL170" s="187"/>
      <c r="BM170" s="187"/>
      <c r="BN170" s="183"/>
      <c r="BO170" s="184"/>
      <c r="BP170" s="188"/>
      <c r="BQ170" s="189"/>
    </row>
    <row r="171" spans="4:69" ht="15.6" x14ac:dyDescent="0.3">
      <c r="D171" s="10"/>
      <c r="E171" s="74"/>
      <c r="F171" s="75"/>
      <c r="G171" s="75"/>
      <c r="H171" s="76"/>
      <c r="I171" s="77"/>
      <c r="J171" s="77"/>
      <c r="K171" s="77"/>
      <c r="L171" s="77"/>
      <c r="M171" s="77"/>
      <c r="N171" s="78"/>
      <c r="O171" s="78"/>
      <c r="P171" s="79"/>
      <c r="R171" s="94"/>
      <c r="S171" s="112"/>
      <c r="T171" s="113" t="str">
        <f t="shared" si="22"/>
        <v/>
      </c>
      <c r="U171" s="96" t="str">
        <f t="shared" si="23"/>
        <v/>
      </c>
      <c r="V171" s="96" t="str">
        <f t="shared" si="24"/>
        <v/>
      </c>
      <c r="W171" s="96" t="str">
        <f t="shared" si="25"/>
        <v/>
      </c>
      <c r="X171" s="118" t="str">
        <f t="shared" si="26"/>
        <v/>
      </c>
      <c r="Y171" s="119"/>
      <c r="Z171" s="98"/>
      <c r="AA171" s="97"/>
      <c r="AB171" s="98"/>
      <c r="AC171" s="97"/>
      <c r="AD171" s="95"/>
      <c r="AE171" s="99"/>
      <c r="AF171" s="100"/>
      <c r="AG171" s="99"/>
      <c r="AH171" s="95"/>
      <c r="AI171" s="99"/>
      <c r="AJ171" s="99"/>
      <c r="AK171" s="101"/>
      <c r="AM171" s="129"/>
      <c r="AN171" s="130"/>
      <c r="AO171" s="130"/>
      <c r="AP171" s="130"/>
      <c r="AQ171" s="131"/>
      <c r="AR171" s="131"/>
      <c r="AS171" s="131"/>
      <c r="AT171" s="144"/>
      <c r="AU171" s="113" t="str">
        <f t="shared" si="27"/>
        <v/>
      </c>
      <c r="AV171" s="96" t="str">
        <f t="shared" si="28"/>
        <v/>
      </c>
      <c r="AW171" s="96" t="str">
        <f t="shared" si="29"/>
        <v/>
      </c>
      <c r="AX171" s="96" t="str">
        <f t="shared" si="30"/>
        <v/>
      </c>
      <c r="AY171" s="118" t="str">
        <f t="shared" si="31"/>
        <v/>
      </c>
      <c r="AZ171" s="147"/>
      <c r="BA171" s="132"/>
      <c r="BB171" s="132"/>
      <c r="BC171" s="132"/>
      <c r="BD171" s="133"/>
      <c r="BE171" s="133"/>
      <c r="BF171" s="134"/>
      <c r="BG171" s="134"/>
      <c r="BH171" s="131"/>
      <c r="BI171" s="135"/>
      <c r="BK171" s="153"/>
      <c r="BL171" s="154"/>
      <c r="BM171" s="154"/>
      <c r="BN171" s="133"/>
      <c r="BO171" s="134"/>
      <c r="BP171" s="155"/>
      <c r="BQ171" s="156"/>
    </row>
    <row r="172" spans="4:69" ht="15.6" x14ac:dyDescent="0.3">
      <c r="D172" s="10"/>
      <c r="E172" s="161"/>
      <c r="F172" s="162"/>
      <c r="G172" s="162"/>
      <c r="H172" s="163"/>
      <c r="I172" s="164"/>
      <c r="J172" s="164"/>
      <c r="K172" s="164"/>
      <c r="L172" s="164"/>
      <c r="M172" s="164"/>
      <c r="N172" s="165"/>
      <c r="O172" s="165"/>
      <c r="P172" s="166"/>
      <c r="R172" s="167"/>
      <c r="S172" s="168"/>
      <c r="T172" s="169" t="str">
        <f t="shared" si="22"/>
        <v/>
      </c>
      <c r="U172" s="170" t="str">
        <f t="shared" si="23"/>
        <v/>
      </c>
      <c r="V172" s="170" t="str">
        <f t="shared" si="24"/>
        <v/>
      </c>
      <c r="W172" s="170" t="str">
        <f t="shared" si="25"/>
        <v/>
      </c>
      <c r="X172" s="171" t="str">
        <f t="shared" si="26"/>
        <v/>
      </c>
      <c r="Y172" s="172"/>
      <c r="Z172" s="173"/>
      <c r="AA172" s="174"/>
      <c r="AB172" s="173"/>
      <c r="AC172" s="174"/>
      <c r="AD172" s="173"/>
      <c r="AE172" s="174"/>
      <c r="AF172" s="175"/>
      <c r="AG172" s="174"/>
      <c r="AH172" s="173"/>
      <c r="AI172" s="174"/>
      <c r="AJ172" s="174"/>
      <c r="AK172" s="176"/>
      <c r="AM172" s="177"/>
      <c r="AN172" s="178"/>
      <c r="AO172" s="178"/>
      <c r="AP172" s="178"/>
      <c r="AQ172" s="179"/>
      <c r="AR172" s="179"/>
      <c r="AS172" s="179"/>
      <c r="AT172" s="180"/>
      <c r="AU172" s="169" t="str">
        <f t="shared" si="27"/>
        <v/>
      </c>
      <c r="AV172" s="170" t="str">
        <f t="shared" si="28"/>
        <v/>
      </c>
      <c r="AW172" s="170" t="str">
        <f t="shared" si="29"/>
        <v/>
      </c>
      <c r="AX172" s="170" t="str">
        <f t="shared" si="30"/>
        <v/>
      </c>
      <c r="AY172" s="171" t="str">
        <f t="shared" si="31"/>
        <v/>
      </c>
      <c r="AZ172" s="181"/>
      <c r="BA172" s="182"/>
      <c r="BB172" s="182"/>
      <c r="BC172" s="182"/>
      <c r="BD172" s="183"/>
      <c r="BE172" s="183"/>
      <c r="BF172" s="184"/>
      <c r="BG172" s="184"/>
      <c r="BH172" s="179"/>
      <c r="BI172" s="185"/>
      <c r="BK172" s="186"/>
      <c r="BL172" s="187"/>
      <c r="BM172" s="187"/>
      <c r="BN172" s="183"/>
      <c r="BO172" s="184"/>
      <c r="BP172" s="188"/>
      <c r="BQ172" s="189"/>
    </row>
    <row r="173" spans="4:69" ht="15.6" x14ac:dyDescent="0.3">
      <c r="D173" s="10"/>
      <c r="E173" s="74"/>
      <c r="F173" s="75"/>
      <c r="G173" s="75"/>
      <c r="H173" s="76"/>
      <c r="I173" s="77"/>
      <c r="J173" s="77"/>
      <c r="K173" s="77"/>
      <c r="L173" s="77"/>
      <c r="M173" s="77"/>
      <c r="N173" s="78"/>
      <c r="O173" s="78"/>
      <c r="P173" s="79"/>
      <c r="R173" s="94"/>
      <c r="S173" s="112"/>
      <c r="T173" s="113" t="str">
        <f t="shared" si="22"/>
        <v/>
      </c>
      <c r="U173" s="96" t="str">
        <f t="shared" si="23"/>
        <v/>
      </c>
      <c r="V173" s="96" t="str">
        <f t="shared" si="24"/>
        <v/>
      </c>
      <c r="W173" s="96" t="str">
        <f t="shared" si="25"/>
        <v/>
      </c>
      <c r="X173" s="118" t="str">
        <f t="shared" si="26"/>
        <v/>
      </c>
      <c r="Y173" s="119"/>
      <c r="Z173" s="98"/>
      <c r="AA173" s="97"/>
      <c r="AB173" s="98"/>
      <c r="AC173" s="97"/>
      <c r="AD173" s="95"/>
      <c r="AE173" s="99"/>
      <c r="AF173" s="100"/>
      <c r="AG173" s="99"/>
      <c r="AH173" s="95"/>
      <c r="AI173" s="99"/>
      <c r="AJ173" s="99"/>
      <c r="AK173" s="101"/>
      <c r="AM173" s="129"/>
      <c r="AN173" s="130"/>
      <c r="AO173" s="130"/>
      <c r="AP173" s="130"/>
      <c r="AQ173" s="131"/>
      <c r="AR173" s="131"/>
      <c r="AS173" s="131"/>
      <c r="AT173" s="144"/>
      <c r="AU173" s="113" t="str">
        <f t="shared" si="27"/>
        <v/>
      </c>
      <c r="AV173" s="96" t="str">
        <f t="shared" si="28"/>
        <v/>
      </c>
      <c r="AW173" s="96" t="str">
        <f t="shared" si="29"/>
        <v/>
      </c>
      <c r="AX173" s="96" t="str">
        <f t="shared" si="30"/>
        <v/>
      </c>
      <c r="AY173" s="118" t="str">
        <f t="shared" si="31"/>
        <v/>
      </c>
      <c r="AZ173" s="147"/>
      <c r="BA173" s="132"/>
      <c r="BB173" s="132"/>
      <c r="BC173" s="132"/>
      <c r="BD173" s="133"/>
      <c r="BE173" s="133"/>
      <c r="BF173" s="134"/>
      <c r="BG173" s="134"/>
      <c r="BH173" s="131"/>
      <c r="BI173" s="135"/>
      <c r="BK173" s="153"/>
      <c r="BL173" s="154"/>
      <c r="BM173" s="154"/>
      <c r="BN173" s="133"/>
      <c r="BO173" s="134"/>
      <c r="BP173" s="155"/>
      <c r="BQ173" s="156"/>
    </row>
    <row r="174" spans="4:69" ht="15.6" x14ac:dyDescent="0.3">
      <c r="D174" s="10"/>
      <c r="E174" s="190"/>
      <c r="F174" s="162"/>
      <c r="G174" s="162"/>
      <c r="H174" s="163"/>
      <c r="I174" s="164"/>
      <c r="J174" s="164"/>
      <c r="K174" s="164"/>
      <c r="L174" s="164"/>
      <c r="M174" s="164"/>
      <c r="N174" s="165"/>
      <c r="O174" s="165"/>
      <c r="P174" s="166"/>
      <c r="R174" s="167"/>
      <c r="S174" s="168"/>
      <c r="T174" s="169" t="str">
        <f t="shared" si="22"/>
        <v/>
      </c>
      <c r="U174" s="170" t="str">
        <f t="shared" si="23"/>
        <v/>
      </c>
      <c r="V174" s="170" t="str">
        <f t="shared" si="24"/>
        <v/>
      </c>
      <c r="W174" s="170" t="str">
        <f t="shared" si="25"/>
        <v/>
      </c>
      <c r="X174" s="171" t="str">
        <f t="shared" si="26"/>
        <v/>
      </c>
      <c r="Y174" s="172"/>
      <c r="Z174" s="173"/>
      <c r="AA174" s="174"/>
      <c r="AB174" s="173"/>
      <c r="AC174" s="174"/>
      <c r="AD174" s="173"/>
      <c r="AE174" s="174"/>
      <c r="AF174" s="175"/>
      <c r="AG174" s="174"/>
      <c r="AH174" s="173"/>
      <c r="AI174" s="174"/>
      <c r="AJ174" s="174"/>
      <c r="AK174" s="176"/>
      <c r="AM174" s="177"/>
      <c r="AN174" s="178"/>
      <c r="AO174" s="178"/>
      <c r="AP174" s="178"/>
      <c r="AQ174" s="179"/>
      <c r="AR174" s="179"/>
      <c r="AS174" s="179"/>
      <c r="AT174" s="180"/>
      <c r="AU174" s="169" t="str">
        <f t="shared" si="27"/>
        <v/>
      </c>
      <c r="AV174" s="170" t="str">
        <f t="shared" si="28"/>
        <v/>
      </c>
      <c r="AW174" s="170" t="str">
        <f t="shared" si="29"/>
        <v/>
      </c>
      <c r="AX174" s="170" t="str">
        <f t="shared" si="30"/>
        <v/>
      </c>
      <c r="AY174" s="171" t="str">
        <f t="shared" si="31"/>
        <v/>
      </c>
      <c r="AZ174" s="181"/>
      <c r="BA174" s="182"/>
      <c r="BB174" s="182"/>
      <c r="BC174" s="182"/>
      <c r="BD174" s="183"/>
      <c r="BE174" s="183"/>
      <c r="BF174" s="184"/>
      <c r="BG174" s="184"/>
      <c r="BH174" s="179"/>
      <c r="BI174" s="185"/>
      <c r="BK174" s="186"/>
      <c r="BL174" s="187"/>
      <c r="BM174" s="187"/>
      <c r="BN174" s="183"/>
      <c r="BO174" s="184"/>
      <c r="BP174" s="188"/>
      <c r="BQ174" s="189"/>
    </row>
    <row r="175" spans="4:69" ht="15.6" x14ac:dyDescent="0.3">
      <c r="D175" s="10"/>
      <c r="E175" s="74"/>
      <c r="F175" s="75"/>
      <c r="G175" s="75"/>
      <c r="H175" s="76"/>
      <c r="I175" s="77"/>
      <c r="J175" s="77"/>
      <c r="K175" s="77"/>
      <c r="L175" s="77"/>
      <c r="M175" s="77"/>
      <c r="N175" s="78"/>
      <c r="O175" s="78"/>
      <c r="P175" s="79"/>
      <c r="R175" s="94"/>
      <c r="S175" s="112"/>
      <c r="T175" s="113" t="str">
        <f t="shared" si="22"/>
        <v/>
      </c>
      <c r="U175" s="96" t="str">
        <f t="shared" si="23"/>
        <v/>
      </c>
      <c r="V175" s="96" t="str">
        <f t="shared" si="24"/>
        <v/>
      </c>
      <c r="W175" s="96" t="str">
        <f t="shared" si="25"/>
        <v/>
      </c>
      <c r="X175" s="118" t="str">
        <f t="shared" si="26"/>
        <v/>
      </c>
      <c r="Y175" s="119"/>
      <c r="Z175" s="98"/>
      <c r="AA175" s="97"/>
      <c r="AB175" s="98"/>
      <c r="AC175" s="97"/>
      <c r="AD175" s="95"/>
      <c r="AE175" s="99"/>
      <c r="AF175" s="100"/>
      <c r="AG175" s="99"/>
      <c r="AH175" s="95"/>
      <c r="AI175" s="99"/>
      <c r="AJ175" s="99"/>
      <c r="AK175" s="101"/>
      <c r="AM175" s="129"/>
      <c r="AN175" s="130"/>
      <c r="AO175" s="130"/>
      <c r="AP175" s="130"/>
      <c r="AQ175" s="131"/>
      <c r="AR175" s="131"/>
      <c r="AS175" s="131"/>
      <c r="AT175" s="144"/>
      <c r="AU175" s="113" t="str">
        <f t="shared" si="27"/>
        <v/>
      </c>
      <c r="AV175" s="96" t="str">
        <f t="shared" si="28"/>
        <v/>
      </c>
      <c r="AW175" s="96" t="str">
        <f t="shared" si="29"/>
        <v/>
      </c>
      <c r="AX175" s="96" t="str">
        <f t="shared" si="30"/>
        <v/>
      </c>
      <c r="AY175" s="118" t="str">
        <f t="shared" si="31"/>
        <v/>
      </c>
      <c r="AZ175" s="147"/>
      <c r="BA175" s="132"/>
      <c r="BB175" s="132"/>
      <c r="BC175" s="132"/>
      <c r="BD175" s="133"/>
      <c r="BE175" s="133"/>
      <c r="BF175" s="134"/>
      <c r="BG175" s="134"/>
      <c r="BH175" s="131"/>
      <c r="BI175" s="135"/>
      <c r="BK175" s="153"/>
      <c r="BL175" s="154"/>
      <c r="BM175" s="154"/>
      <c r="BN175" s="133"/>
      <c r="BO175" s="134"/>
      <c r="BP175" s="155"/>
      <c r="BQ175" s="156"/>
    </row>
    <row r="176" spans="4:69" ht="15.6" x14ac:dyDescent="0.3">
      <c r="D176" s="10"/>
      <c r="E176" s="161"/>
      <c r="F176" s="162"/>
      <c r="G176" s="162"/>
      <c r="H176" s="163"/>
      <c r="I176" s="164"/>
      <c r="J176" s="164"/>
      <c r="K176" s="164"/>
      <c r="L176" s="164"/>
      <c r="M176" s="164"/>
      <c r="N176" s="165"/>
      <c r="O176" s="165"/>
      <c r="P176" s="166"/>
      <c r="R176" s="167"/>
      <c r="S176" s="168"/>
      <c r="T176" s="169" t="str">
        <f t="shared" si="22"/>
        <v/>
      </c>
      <c r="U176" s="170" t="str">
        <f t="shared" si="23"/>
        <v/>
      </c>
      <c r="V176" s="170" t="str">
        <f t="shared" si="24"/>
        <v/>
      </c>
      <c r="W176" s="170" t="str">
        <f t="shared" si="25"/>
        <v/>
      </c>
      <c r="X176" s="171" t="str">
        <f t="shared" si="26"/>
        <v/>
      </c>
      <c r="Y176" s="172"/>
      <c r="Z176" s="173"/>
      <c r="AA176" s="174"/>
      <c r="AB176" s="173"/>
      <c r="AC176" s="174"/>
      <c r="AD176" s="173"/>
      <c r="AE176" s="174"/>
      <c r="AF176" s="175"/>
      <c r="AG176" s="174"/>
      <c r="AH176" s="173"/>
      <c r="AI176" s="174"/>
      <c r="AJ176" s="174"/>
      <c r="AK176" s="176"/>
      <c r="AM176" s="177"/>
      <c r="AN176" s="178"/>
      <c r="AO176" s="178"/>
      <c r="AP176" s="178"/>
      <c r="AQ176" s="179"/>
      <c r="AR176" s="179"/>
      <c r="AS176" s="179"/>
      <c r="AT176" s="180"/>
      <c r="AU176" s="169" t="str">
        <f t="shared" si="27"/>
        <v/>
      </c>
      <c r="AV176" s="170" t="str">
        <f t="shared" si="28"/>
        <v/>
      </c>
      <c r="AW176" s="170" t="str">
        <f t="shared" si="29"/>
        <v/>
      </c>
      <c r="AX176" s="170" t="str">
        <f t="shared" si="30"/>
        <v/>
      </c>
      <c r="AY176" s="171" t="str">
        <f t="shared" si="31"/>
        <v/>
      </c>
      <c r="AZ176" s="181"/>
      <c r="BA176" s="182"/>
      <c r="BB176" s="182"/>
      <c r="BC176" s="182"/>
      <c r="BD176" s="183"/>
      <c r="BE176" s="183"/>
      <c r="BF176" s="184"/>
      <c r="BG176" s="184"/>
      <c r="BH176" s="179"/>
      <c r="BI176" s="185"/>
      <c r="BK176" s="186"/>
      <c r="BL176" s="187"/>
      <c r="BM176" s="187"/>
      <c r="BN176" s="183"/>
      <c r="BO176" s="184"/>
      <c r="BP176" s="188"/>
      <c r="BQ176" s="189"/>
    </row>
    <row r="177" spans="4:69" ht="15.6" x14ac:dyDescent="0.3">
      <c r="D177" s="10"/>
      <c r="E177" s="74"/>
      <c r="F177" s="75"/>
      <c r="G177" s="75"/>
      <c r="H177" s="76"/>
      <c r="I177" s="77"/>
      <c r="J177" s="77"/>
      <c r="K177" s="77"/>
      <c r="L177" s="77"/>
      <c r="M177" s="77"/>
      <c r="N177" s="78"/>
      <c r="O177" s="78"/>
      <c r="P177" s="79"/>
      <c r="R177" s="94"/>
      <c r="S177" s="112"/>
      <c r="T177" s="113" t="str">
        <f t="shared" si="22"/>
        <v/>
      </c>
      <c r="U177" s="96" t="str">
        <f t="shared" si="23"/>
        <v/>
      </c>
      <c r="V177" s="96" t="str">
        <f t="shared" si="24"/>
        <v/>
      </c>
      <c r="W177" s="96" t="str">
        <f t="shared" si="25"/>
        <v/>
      </c>
      <c r="X177" s="118" t="str">
        <f t="shared" si="26"/>
        <v/>
      </c>
      <c r="Y177" s="119"/>
      <c r="Z177" s="98"/>
      <c r="AA177" s="97"/>
      <c r="AB177" s="98"/>
      <c r="AC177" s="97"/>
      <c r="AD177" s="95"/>
      <c r="AE177" s="99"/>
      <c r="AF177" s="100"/>
      <c r="AG177" s="99"/>
      <c r="AH177" s="95"/>
      <c r="AI177" s="99"/>
      <c r="AJ177" s="99"/>
      <c r="AK177" s="101"/>
      <c r="AM177" s="129"/>
      <c r="AN177" s="130"/>
      <c r="AO177" s="130"/>
      <c r="AP177" s="130"/>
      <c r="AQ177" s="131"/>
      <c r="AR177" s="131"/>
      <c r="AS177" s="131"/>
      <c r="AT177" s="144"/>
      <c r="AU177" s="113" t="str">
        <f t="shared" si="27"/>
        <v/>
      </c>
      <c r="AV177" s="96" t="str">
        <f t="shared" si="28"/>
        <v/>
      </c>
      <c r="AW177" s="96" t="str">
        <f t="shared" si="29"/>
        <v/>
      </c>
      <c r="AX177" s="96" t="str">
        <f t="shared" si="30"/>
        <v/>
      </c>
      <c r="AY177" s="118" t="str">
        <f t="shared" si="31"/>
        <v/>
      </c>
      <c r="AZ177" s="147"/>
      <c r="BA177" s="132"/>
      <c r="BB177" s="132"/>
      <c r="BC177" s="132"/>
      <c r="BD177" s="133"/>
      <c r="BE177" s="133"/>
      <c r="BF177" s="134"/>
      <c r="BG177" s="134"/>
      <c r="BH177" s="131"/>
      <c r="BI177" s="135"/>
      <c r="BK177" s="153"/>
      <c r="BL177" s="154"/>
      <c r="BM177" s="154"/>
      <c r="BN177" s="133"/>
      <c r="BO177" s="134"/>
      <c r="BP177" s="155"/>
      <c r="BQ177" s="156"/>
    </row>
    <row r="178" spans="4:69" ht="15.6" x14ac:dyDescent="0.3">
      <c r="D178" s="10"/>
      <c r="E178" s="161"/>
      <c r="F178" s="162"/>
      <c r="G178" s="162"/>
      <c r="H178" s="163"/>
      <c r="I178" s="164"/>
      <c r="J178" s="164"/>
      <c r="K178" s="164"/>
      <c r="L178" s="164"/>
      <c r="M178" s="164"/>
      <c r="N178" s="165"/>
      <c r="O178" s="165"/>
      <c r="P178" s="166"/>
      <c r="R178" s="167"/>
      <c r="S178" s="168"/>
      <c r="T178" s="169" t="str">
        <f t="shared" si="22"/>
        <v/>
      </c>
      <c r="U178" s="170" t="str">
        <f t="shared" si="23"/>
        <v/>
      </c>
      <c r="V178" s="170" t="str">
        <f t="shared" si="24"/>
        <v/>
      </c>
      <c r="W178" s="170" t="str">
        <f t="shared" si="25"/>
        <v/>
      </c>
      <c r="X178" s="171" t="str">
        <f t="shared" si="26"/>
        <v/>
      </c>
      <c r="Y178" s="172"/>
      <c r="Z178" s="173"/>
      <c r="AA178" s="174"/>
      <c r="AB178" s="173"/>
      <c r="AC178" s="174"/>
      <c r="AD178" s="173"/>
      <c r="AE178" s="174"/>
      <c r="AF178" s="175"/>
      <c r="AG178" s="174"/>
      <c r="AH178" s="173"/>
      <c r="AI178" s="174"/>
      <c r="AJ178" s="174"/>
      <c r="AK178" s="176"/>
      <c r="AM178" s="177"/>
      <c r="AN178" s="178"/>
      <c r="AO178" s="178"/>
      <c r="AP178" s="178"/>
      <c r="AQ178" s="179"/>
      <c r="AR178" s="179"/>
      <c r="AS178" s="179"/>
      <c r="AT178" s="180"/>
      <c r="AU178" s="169" t="str">
        <f t="shared" si="27"/>
        <v/>
      </c>
      <c r="AV178" s="170" t="str">
        <f t="shared" si="28"/>
        <v/>
      </c>
      <c r="AW178" s="170" t="str">
        <f t="shared" si="29"/>
        <v/>
      </c>
      <c r="AX178" s="170" t="str">
        <f t="shared" si="30"/>
        <v/>
      </c>
      <c r="AY178" s="171" t="str">
        <f t="shared" si="31"/>
        <v/>
      </c>
      <c r="AZ178" s="181"/>
      <c r="BA178" s="182"/>
      <c r="BB178" s="182"/>
      <c r="BC178" s="182"/>
      <c r="BD178" s="183"/>
      <c r="BE178" s="183"/>
      <c r="BF178" s="184"/>
      <c r="BG178" s="184"/>
      <c r="BH178" s="179"/>
      <c r="BI178" s="185"/>
      <c r="BK178" s="186"/>
      <c r="BL178" s="187"/>
      <c r="BM178" s="187"/>
      <c r="BN178" s="183"/>
      <c r="BO178" s="184"/>
      <c r="BP178" s="188"/>
      <c r="BQ178" s="189"/>
    </row>
    <row r="179" spans="4:69" ht="15.6" x14ac:dyDescent="0.3">
      <c r="D179" s="10"/>
      <c r="E179" s="74"/>
      <c r="F179" s="75"/>
      <c r="G179" s="75"/>
      <c r="H179" s="76"/>
      <c r="I179" s="77"/>
      <c r="J179" s="77"/>
      <c r="K179" s="77"/>
      <c r="L179" s="77"/>
      <c r="M179" s="77"/>
      <c r="N179" s="78"/>
      <c r="O179" s="78"/>
      <c r="P179" s="79"/>
      <c r="R179" s="94"/>
      <c r="S179" s="112"/>
      <c r="T179" s="113" t="str">
        <f t="shared" si="22"/>
        <v/>
      </c>
      <c r="U179" s="96" t="str">
        <f t="shared" si="23"/>
        <v/>
      </c>
      <c r="V179" s="96" t="str">
        <f t="shared" si="24"/>
        <v/>
      </c>
      <c r="W179" s="96" t="str">
        <f t="shared" si="25"/>
        <v/>
      </c>
      <c r="X179" s="118" t="str">
        <f t="shared" si="26"/>
        <v/>
      </c>
      <c r="Y179" s="119"/>
      <c r="Z179" s="98"/>
      <c r="AA179" s="97"/>
      <c r="AB179" s="98"/>
      <c r="AC179" s="97"/>
      <c r="AD179" s="95"/>
      <c r="AE179" s="99"/>
      <c r="AF179" s="100"/>
      <c r="AG179" s="99"/>
      <c r="AH179" s="95"/>
      <c r="AI179" s="99"/>
      <c r="AJ179" s="99"/>
      <c r="AK179" s="101"/>
      <c r="AM179" s="129"/>
      <c r="AN179" s="130"/>
      <c r="AO179" s="130"/>
      <c r="AP179" s="130"/>
      <c r="AQ179" s="131"/>
      <c r="AR179" s="131"/>
      <c r="AS179" s="131"/>
      <c r="AT179" s="144"/>
      <c r="AU179" s="113" t="str">
        <f t="shared" si="27"/>
        <v/>
      </c>
      <c r="AV179" s="96" t="str">
        <f t="shared" si="28"/>
        <v/>
      </c>
      <c r="AW179" s="96" t="str">
        <f t="shared" si="29"/>
        <v/>
      </c>
      <c r="AX179" s="96" t="str">
        <f t="shared" si="30"/>
        <v/>
      </c>
      <c r="AY179" s="118" t="str">
        <f t="shared" si="31"/>
        <v/>
      </c>
      <c r="AZ179" s="147"/>
      <c r="BA179" s="132"/>
      <c r="BB179" s="132"/>
      <c r="BC179" s="132"/>
      <c r="BD179" s="133"/>
      <c r="BE179" s="133"/>
      <c r="BF179" s="134"/>
      <c r="BG179" s="134"/>
      <c r="BH179" s="131"/>
      <c r="BI179" s="135"/>
      <c r="BK179" s="153"/>
      <c r="BL179" s="154"/>
      <c r="BM179" s="154"/>
      <c r="BN179" s="133"/>
      <c r="BO179" s="134"/>
      <c r="BP179" s="155"/>
      <c r="BQ179" s="156"/>
    </row>
    <row r="180" spans="4:69" ht="15.6" x14ac:dyDescent="0.3">
      <c r="D180" s="10"/>
      <c r="E180" s="190"/>
      <c r="F180" s="162"/>
      <c r="G180" s="162"/>
      <c r="H180" s="163"/>
      <c r="I180" s="164"/>
      <c r="J180" s="164"/>
      <c r="K180" s="164"/>
      <c r="L180" s="164"/>
      <c r="M180" s="164"/>
      <c r="N180" s="165"/>
      <c r="O180" s="165"/>
      <c r="P180" s="166"/>
      <c r="R180" s="167"/>
      <c r="S180" s="168"/>
      <c r="T180" s="169" t="str">
        <f t="shared" si="22"/>
        <v/>
      </c>
      <c r="U180" s="170" t="str">
        <f t="shared" si="23"/>
        <v/>
      </c>
      <c r="V180" s="170" t="str">
        <f t="shared" si="24"/>
        <v/>
      </c>
      <c r="W180" s="170" t="str">
        <f t="shared" si="25"/>
        <v/>
      </c>
      <c r="X180" s="171" t="str">
        <f t="shared" si="26"/>
        <v/>
      </c>
      <c r="Y180" s="172"/>
      <c r="Z180" s="173"/>
      <c r="AA180" s="174"/>
      <c r="AB180" s="173"/>
      <c r="AC180" s="174"/>
      <c r="AD180" s="173"/>
      <c r="AE180" s="174"/>
      <c r="AF180" s="175"/>
      <c r="AG180" s="174"/>
      <c r="AH180" s="173"/>
      <c r="AI180" s="174"/>
      <c r="AJ180" s="174"/>
      <c r="AK180" s="176"/>
      <c r="AM180" s="177"/>
      <c r="AN180" s="178"/>
      <c r="AO180" s="178"/>
      <c r="AP180" s="178"/>
      <c r="AQ180" s="179"/>
      <c r="AR180" s="179"/>
      <c r="AS180" s="179"/>
      <c r="AT180" s="180"/>
      <c r="AU180" s="169" t="str">
        <f t="shared" si="27"/>
        <v/>
      </c>
      <c r="AV180" s="170" t="str">
        <f t="shared" si="28"/>
        <v/>
      </c>
      <c r="AW180" s="170" t="str">
        <f t="shared" si="29"/>
        <v/>
      </c>
      <c r="AX180" s="170" t="str">
        <f t="shared" si="30"/>
        <v/>
      </c>
      <c r="AY180" s="171" t="str">
        <f t="shared" si="31"/>
        <v/>
      </c>
      <c r="AZ180" s="181"/>
      <c r="BA180" s="182"/>
      <c r="BB180" s="182"/>
      <c r="BC180" s="182"/>
      <c r="BD180" s="183"/>
      <c r="BE180" s="183"/>
      <c r="BF180" s="184"/>
      <c r="BG180" s="184"/>
      <c r="BH180" s="179"/>
      <c r="BI180" s="185"/>
      <c r="BK180" s="186"/>
      <c r="BL180" s="187"/>
      <c r="BM180" s="187"/>
      <c r="BN180" s="183"/>
      <c r="BO180" s="184"/>
      <c r="BP180" s="188"/>
      <c r="BQ180" s="189"/>
    </row>
    <row r="181" spans="4:69" ht="15.6" x14ac:dyDescent="0.3">
      <c r="D181" s="10"/>
      <c r="E181" s="74"/>
      <c r="F181" s="75"/>
      <c r="G181" s="75"/>
      <c r="H181" s="76"/>
      <c r="I181" s="77"/>
      <c r="J181" s="77"/>
      <c r="K181" s="77"/>
      <c r="L181" s="77"/>
      <c r="M181" s="77"/>
      <c r="N181" s="78"/>
      <c r="O181" s="78"/>
      <c r="P181" s="79"/>
      <c r="R181" s="94"/>
      <c r="S181" s="112"/>
      <c r="T181" s="113" t="str">
        <f t="shared" si="22"/>
        <v/>
      </c>
      <c r="U181" s="96" t="str">
        <f t="shared" si="23"/>
        <v/>
      </c>
      <c r="V181" s="96" t="str">
        <f t="shared" si="24"/>
        <v/>
      </c>
      <c r="W181" s="96" t="str">
        <f t="shared" si="25"/>
        <v/>
      </c>
      <c r="X181" s="118" t="str">
        <f t="shared" si="26"/>
        <v/>
      </c>
      <c r="Y181" s="119"/>
      <c r="Z181" s="98"/>
      <c r="AA181" s="97"/>
      <c r="AB181" s="98"/>
      <c r="AC181" s="97"/>
      <c r="AD181" s="95"/>
      <c r="AE181" s="99"/>
      <c r="AF181" s="100"/>
      <c r="AG181" s="99"/>
      <c r="AH181" s="95"/>
      <c r="AI181" s="99"/>
      <c r="AJ181" s="99"/>
      <c r="AK181" s="101"/>
      <c r="AM181" s="129"/>
      <c r="AN181" s="130"/>
      <c r="AO181" s="130"/>
      <c r="AP181" s="130"/>
      <c r="AQ181" s="131"/>
      <c r="AR181" s="131"/>
      <c r="AS181" s="131"/>
      <c r="AT181" s="144"/>
      <c r="AU181" s="113" t="str">
        <f t="shared" si="27"/>
        <v/>
      </c>
      <c r="AV181" s="96" t="str">
        <f t="shared" si="28"/>
        <v/>
      </c>
      <c r="AW181" s="96" t="str">
        <f t="shared" si="29"/>
        <v/>
      </c>
      <c r="AX181" s="96" t="str">
        <f t="shared" si="30"/>
        <v/>
      </c>
      <c r="AY181" s="118" t="str">
        <f t="shared" si="31"/>
        <v/>
      </c>
      <c r="AZ181" s="147"/>
      <c r="BA181" s="132"/>
      <c r="BB181" s="132"/>
      <c r="BC181" s="132"/>
      <c r="BD181" s="133"/>
      <c r="BE181" s="133"/>
      <c r="BF181" s="134"/>
      <c r="BG181" s="134"/>
      <c r="BH181" s="131"/>
      <c r="BI181" s="135"/>
      <c r="BK181" s="153"/>
      <c r="BL181" s="154"/>
      <c r="BM181" s="154"/>
      <c r="BN181" s="133"/>
      <c r="BO181" s="134"/>
      <c r="BP181" s="155"/>
      <c r="BQ181" s="156"/>
    </row>
    <row r="182" spans="4:69" ht="15.6" x14ac:dyDescent="0.3">
      <c r="D182" s="10"/>
      <c r="E182" s="161"/>
      <c r="F182" s="162"/>
      <c r="G182" s="162"/>
      <c r="H182" s="163"/>
      <c r="I182" s="164"/>
      <c r="J182" s="164"/>
      <c r="K182" s="164"/>
      <c r="L182" s="164"/>
      <c r="M182" s="164"/>
      <c r="N182" s="165"/>
      <c r="O182" s="165"/>
      <c r="P182" s="166"/>
      <c r="R182" s="167"/>
      <c r="S182" s="168"/>
      <c r="T182" s="169" t="str">
        <f t="shared" si="22"/>
        <v/>
      </c>
      <c r="U182" s="170" t="str">
        <f t="shared" si="23"/>
        <v/>
      </c>
      <c r="V182" s="170" t="str">
        <f t="shared" si="24"/>
        <v/>
      </c>
      <c r="W182" s="170" t="str">
        <f t="shared" si="25"/>
        <v/>
      </c>
      <c r="X182" s="171" t="str">
        <f t="shared" si="26"/>
        <v/>
      </c>
      <c r="Y182" s="172"/>
      <c r="Z182" s="173"/>
      <c r="AA182" s="174"/>
      <c r="AB182" s="173"/>
      <c r="AC182" s="174"/>
      <c r="AD182" s="173"/>
      <c r="AE182" s="174"/>
      <c r="AF182" s="175"/>
      <c r="AG182" s="174"/>
      <c r="AH182" s="173"/>
      <c r="AI182" s="174"/>
      <c r="AJ182" s="174"/>
      <c r="AK182" s="176"/>
      <c r="AM182" s="177"/>
      <c r="AN182" s="178"/>
      <c r="AO182" s="178"/>
      <c r="AP182" s="178"/>
      <c r="AQ182" s="179"/>
      <c r="AR182" s="179"/>
      <c r="AS182" s="179"/>
      <c r="AT182" s="180"/>
      <c r="AU182" s="169" t="str">
        <f t="shared" si="27"/>
        <v/>
      </c>
      <c r="AV182" s="170" t="str">
        <f t="shared" si="28"/>
        <v/>
      </c>
      <c r="AW182" s="170" t="str">
        <f t="shared" si="29"/>
        <v/>
      </c>
      <c r="AX182" s="170" t="str">
        <f t="shared" si="30"/>
        <v/>
      </c>
      <c r="AY182" s="171" t="str">
        <f t="shared" si="31"/>
        <v/>
      </c>
      <c r="AZ182" s="181"/>
      <c r="BA182" s="182"/>
      <c r="BB182" s="182"/>
      <c r="BC182" s="182"/>
      <c r="BD182" s="183"/>
      <c r="BE182" s="183"/>
      <c r="BF182" s="184"/>
      <c r="BG182" s="184"/>
      <c r="BH182" s="179"/>
      <c r="BI182" s="185"/>
      <c r="BK182" s="186"/>
      <c r="BL182" s="187"/>
      <c r="BM182" s="187"/>
      <c r="BN182" s="183"/>
      <c r="BO182" s="184"/>
      <c r="BP182" s="188"/>
      <c r="BQ182" s="189"/>
    </row>
    <row r="183" spans="4:69" ht="15.6" x14ac:dyDescent="0.3">
      <c r="D183" s="10"/>
      <c r="E183" s="74"/>
      <c r="F183" s="75"/>
      <c r="G183" s="75"/>
      <c r="H183" s="76"/>
      <c r="I183" s="77"/>
      <c r="J183" s="77"/>
      <c r="K183" s="77"/>
      <c r="L183" s="77"/>
      <c r="M183" s="77"/>
      <c r="N183" s="78"/>
      <c r="O183" s="78"/>
      <c r="P183" s="79"/>
      <c r="R183" s="94"/>
      <c r="S183" s="112"/>
      <c r="T183" s="113" t="str">
        <f t="shared" si="22"/>
        <v/>
      </c>
      <c r="U183" s="96" t="str">
        <f t="shared" si="23"/>
        <v/>
      </c>
      <c r="V183" s="96" t="str">
        <f t="shared" si="24"/>
        <v/>
      </c>
      <c r="W183" s="96" t="str">
        <f t="shared" si="25"/>
        <v/>
      </c>
      <c r="X183" s="118" t="str">
        <f t="shared" si="26"/>
        <v/>
      </c>
      <c r="Y183" s="119"/>
      <c r="Z183" s="98"/>
      <c r="AA183" s="97"/>
      <c r="AB183" s="98"/>
      <c r="AC183" s="97"/>
      <c r="AD183" s="95"/>
      <c r="AE183" s="99"/>
      <c r="AF183" s="100"/>
      <c r="AG183" s="99"/>
      <c r="AH183" s="95"/>
      <c r="AI183" s="99"/>
      <c r="AJ183" s="99"/>
      <c r="AK183" s="101"/>
      <c r="AM183" s="129"/>
      <c r="AN183" s="130"/>
      <c r="AO183" s="130"/>
      <c r="AP183" s="130"/>
      <c r="AQ183" s="131"/>
      <c r="AR183" s="131"/>
      <c r="AS183" s="131"/>
      <c r="AT183" s="144"/>
      <c r="AU183" s="113" t="str">
        <f t="shared" si="27"/>
        <v/>
      </c>
      <c r="AV183" s="96" t="str">
        <f t="shared" si="28"/>
        <v/>
      </c>
      <c r="AW183" s="96" t="str">
        <f t="shared" si="29"/>
        <v/>
      </c>
      <c r="AX183" s="96" t="str">
        <f t="shared" si="30"/>
        <v/>
      </c>
      <c r="AY183" s="118" t="str">
        <f t="shared" si="31"/>
        <v/>
      </c>
      <c r="AZ183" s="147"/>
      <c r="BA183" s="132"/>
      <c r="BB183" s="132"/>
      <c r="BC183" s="132"/>
      <c r="BD183" s="133"/>
      <c r="BE183" s="133"/>
      <c r="BF183" s="134"/>
      <c r="BG183" s="134"/>
      <c r="BH183" s="131"/>
      <c r="BI183" s="135"/>
      <c r="BK183" s="153"/>
      <c r="BL183" s="154"/>
      <c r="BM183" s="154"/>
      <c r="BN183" s="133"/>
      <c r="BO183" s="134"/>
      <c r="BP183" s="155"/>
      <c r="BQ183" s="156"/>
    </row>
    <row r="184" spans="4:69" ht="15.6" x14ac:dyDescent="0.3">
      <c r="D184" s="10"/>
      <c r="E184" s="161"/>
      <c r="F184" s="162"/>
      <c r="G184" s="162"/>
      <c r="H184" s="163"/>
      <c r="I184" s="164"/>
      <c r="J184" s="164"/>
      <c r="K184" s="164"/>
      <c r="L184" s="164"/>
      <c r="M184" s="164"/>
      <c r="N184" s="165"/>
      <c r="O184" s="165"/>
      <c r="P184" s="166"/>
      <c r="R184" s="167"/>
      <c r="S184" s="168"/>
      <c r="T184" s="169" t="str">
        <f t="shared" si="22"/>
        <v/>
      </c>
      <c r="U184" s="170" t="str">
        <f t="shared" si="23"/>
        <v/>
      </c>
      <c r="V184" s="170" t="str">
        <f t="shared" si="24"/>
        <v/>
      </c>
      <c r="W184" s="170" t="str">
        <f t="shared" si="25"/>
        <v/>
      </c>
      <c r="X184" s="171" t="str">
        <f t="shared" si="26"/>
        <v/>
      </c>
      <c r="Y184" s="172"/>
      <c r="Z184" s="173"/>
      <c r="AA184" s="174"/>
      <c r="AB184" s="173"/>
      <c r="AC184" s="174"/>
      <c r="AD184" s="173"/>
      <c r="AE184" s="174"/>
      <c r="AF184" s="175"/>
      <c r="AG184" s="174"/>
      <c r="AH184" s="173"/>
      <c r="AI184" s="174"/>
      <c r="AJ184" s="174"/>
      <c r="AK184" s="176"/>
      <c r="AM184" s="177"/>
      <c r="AN184" s="178"/>
      <c r="AO184" s="178"/>
      <c r="AP184" s="178"/>
      <c r="AQ184" s="179"/>
      <c r="AR184" s="179"/>
      <c r="AS184" s="179"/>
      <c r="AT184" s="180"/>
      <c r="AU184" s="169" t="str">
        <f t="shared" si="27"/>
        <v/>
      </c>
      <c r="AV184" s="170" t="str">
        <f t="shared" si="28"/>
        <v/>
      </c>
      <c r="AW184" s="170" t="str">
        <f t="shared" si="29"/>
        <v/>
      </c>
      <c r="AX184" s="170" t="str">
        <f t="shared" si="30"/>
        <v/>
      </c>
      <c r="AY184" s="171" t="str">
        <f t="shared" si="31"/>
        <v/>
      </c>
      <c r="AZ184" s="181"/>
      <c r="BA184" s="182"/>
      <c r="BB184" s="182"/>
      <c r="BC184" s="182"/>
      <c r="BD184" s="183"/>
      <c r="BE184" s="183"/>
      <c r="BF184" s="184"/>
      <c r="BG184" s="184"/>
      <c r="BH184" s="179"/>
      <c r="BI184" s="185"/>
      <c r="BK184" s="186"/>
      <c r="BL184" s="187"/>
      <c r="BM184" s="187"/>
      <c r="BN184" s="183"/>
      <c r="BO184" s="184"/>
      <c r="BP184" s="188"/>
      <c r="BQ184" s="189"/>
    </row>
    <row r="185" spans="4:69" ht="15.6" x14ac:dyDescent="0.3">
      <c r="D185" s="10"/>
      <c r="E185" s="74"/>
      <c r="F185" s="75"/>
      <c r="G185" s="75"/>
      <c r="H185" s="76"/>
      <c r="I185" s="77"/>
      <c r="J185" s="77"/>
      <c r="K185" s="77"/>
      <c r="L185" s="77"/>
      <c r="M185" s="77"/>
      <c r="N185" s="78"/>
      <c r="O185" s="78"/>
      <c r="P185" s="79"/>
      <c r="R185" s="94"/>
      <c r="S185" s="112"/>
      <c r="T185" s="113" t="str">
        <f t="shared" si="22"/>
        <v/>
      </c>
      <c r="U185" s="96" t="str">
        <f t="shared" si="23"/>
        <v/>
      </c>
      <c r="V185" s="96" t="str">
        <f t="shared" si="24"/>
        <v/>
      </c>
      <c r="W185" s="96" t="str">
        <f t="shared" si="25"/>
        <v/>
      </c>
      <c r="X185" s="118" t="str">
        <f t="shared" si="26"/>
        <v/>
      </c>
      <c r="Y185" s="119"/>
      <c r="Z185" s="98"/>
      <c r="AA185" s="97"/>
      <c r="AB185" s="98"/>
      <c r="AC185" s="97"/>
      <c r="AD185" s="95"/>
      <c r="AE185" s="99"/>
      <c r="AF185" s="100"/>
      <c r="AG185" s="99"/>
      <c r="AH185" s="95"/>
      <c r="AI185" s="99"/>
      <c r="AJ185" s="99"/>
      <c r="AK185" s="101"/>
      <c r="AM185" s="129"/>
      <c r="AN185" s="130"/>
      <c r="AO185" s="130"/>
      <c r="AP185" s="130"/>
      <c r="AQ185" s="131"/>
      <c r="AR185" s="131"/>
      <c r="AS185" s="131"/>
      <c r="AT185" s="144"/>
      <c r="AU185" s="113" t="str">
        <f t="shared" si="27"/>
        <v/>
      </c>
      <c r="AV185" s="96" t="str">
        <f t="shared" si="28"/>
        <v/>
      </c>
      <c r="AW185" s="96" t="str">
        <f t="shared" si="29"/>
        <v/>
      </c>
      <c r="AX185" s="96" t="str">
        <f t="shared" si="30"/>
        <v/>
      </c>
      <c r="AY185" s="118" t="str">
        <f t="shared" si="31"/>
        <v/>
      </c>
      <c r="AZ185" s="147"/>
      <c r="BA185" s="132"/>
      <c r="BB185" s="132"/>
      <c r="BC185" s="132"/>
      <c r="BD185" s="133"/>
      <c r="BE185" s="133"/>
      <c r="BF185" s="134"/>
      <c r="BG185" s="134"/>
      <c r="BH185" s="131"/>
      <c r="BI185" s="135"/>
      <c r="BK185" s="153"/>
      <c r="BL185" s="154"/>
      <c r="BM185" s="154"/>
      <c r="BN185" s="133"/>
      <c r="BO185" s="134"/>
      <c r="BP185" s="155"/>
      <c r="BQ185" s="156"/>
    </row>
    <row r="186" spans="4:69" ht="15.6" x14ac:dyDescent="0.3">
      <c r="D186" s="10"/>
      <c r="E186" s="190"/>
      <c r="F186" s="162"/>
      <c r="G186" s="162"/>
      <c r="H186" s="163"/>
      <c r="I186" s="164"/>
      <c r="J186" s="164"/>
      <c r="K186" s="164"/>
      <c r="L186" s="164"/>
      <c r="M186" s="164"/>
      <c r="N186" s="165"/>
      <c r="O186" s="165"/>
      <c r="P186" s="166"/>
      <c r="R186" s="167"/>
      <c r="S186" s="168"/>
      <c r="T186" s="169" t="str">
        <f t="shared" si="22"/>
        <v/>
      </c>
      <c r="U186" s="170" t="str">
        <f t="shared" si="23"/>
        <v/>
      </c>
      <c r="V186" s="170" t="str">
        <f t="shared" si="24"/>
        <v/>
      </c>
      <c r="W186" s="170" t="str">
        <f t="shared" si="25"/>
        <v/>
      </c>
      <c r="X186" s="171" t="str">
        <f t="shared" si="26"/>
        <v/>
      </c>
      <c r="Y186" s="172"/>
      <c r="Z186" s="173"/>
      <c r="AA186" s="174"/>
      <c r="AB186" s="173"/>
      <c r="AC186" s="174"/>
      <c r="AD186" s="173"/>
      <c r="AE186" s="174"/>
      <c r="AF186" s="175"/>
      <c r="AG186" s="174"/>
      <c r="AH186" s="173"/>
      <c r="AI186" s="174"/>
      <c r="AJ186" s="174"/>
      <c r="AK186" s="176"/>
      <c r="AM186" s="177"/>
      <c r="AN186" s="178"/>
      <c r="AO186" s="178"/>
      <c r="AP186" s="178"/>
      <c r="AQ186" s="179"/>
      <c r="AR186" s="179"/>
      <c r="AS186" s="179"/>
      <c r="AT186" s="180"/>
      <c r="AU186" s="169" t="str">
        <f t="shared" si="27"/>
        <v/>
      </c>
      <c r="AV186" s="170" t="str">
        <f t="shared" si="28"/>
        <v/>
      </c>
      <c r="AW186" s="170" t="str">
        <f t="shared" si="29"/>
        <v/>
      </c>
      <c r="AX186" s="170" t="str">
        <f t="shared" si="30"/>
        <v/>
      </c>
      <c r="AY186" s="171" t="str">
        <f t="shared" si="31"/>
        <v/>
      </c>
      <c r="AZ186" s="181"/>
      <c r="BA186" s="182"/>
      <c r="BB186" s="182"/>
      <c r="BC186" s="182"/>
      <c r="BD186" s="183"/>
      <c r="BE186" s="183"/>
      <c r="BF186" s="184"/>
      <c r="BG186" s="184"/>
      <c r="BH186" s="179"/>
      <c r="BI186" s="185"/>
      <c r="BK186" s="186"/>
      <c r="BL186" s="187"/>
      <c r="BM186" s="187"/>
      <c r="BN186" s="183"/>
      <c r="BO186" s="184"/>
      <c r="BP186" s="188"/>
      <c r="BQ186" s="189"/>
    </row>
    <row r="187" spans="4:69" ht="15.6" x14ac:dyDescent="0.3">
      <c r="D187" s="10"/>
      <c r="E187" s="74"/>
      <c r="F187" s="75"/>
      <c r="G187" s="75"/>
      <c r="H187" s="76"/>
      <c r="I187" s="77"/>
      <c r="J187" s="77"/>
      <c r="K187" s="77"/>
      <c r="L187" s="77"/>
      <c r="M187" s="77"/>
      <c r="N187" s="78"/>
      <c r="O187" s="78"/>
      <c r="P187" s="79"/>
      <c r="R187" s="94"/>
      <c r="S187" s="112"/>
      <c r="T187" s="113" t="str">
        <f t="shared" si="22"/>
        <v/>
      </c>
      <c r="U187" s="96" t="str">
        <f t="shared" si="23"/>
        <v/>
      </c>
      <c r="V187" s="96" t="str">
        <f t="shared" si="24"/>
        <v/>
      </c>
      <c r="W187" s="96" t="str">
        <f t="shared" si="25"/>
        <v/>
      </c>
      <c r="X187" s="118" t="str">
        <f t="shared" si="26"/>
        <v/>
      </c>
      <c r="Y187" s="119"/>
      <c r="Z187" s="98"/>
      <c r="AA187" s="97"/>
      <c r="AB187" s="98"/>
      <c r="AC187" s="97"/>
      <c r="AD187" s="95"/>
      <c r="AE187" s="99"/>
      <c r="AF187" s="100"/>
      <c r="AG187" s="99"/>
      <c r="AH187" s="95"/>
      <c r="AI187" s="99"/>
      <c r="AJ187" s="99"/>
      <c r="AK187" s="101"/>
      <c r="AM187" s="129"/>
      <c r="AN187" s="130"/>
      <c r="AO187" s="130"/>
      <c r="AP187" s="130"/>
      <c r="AQ187" s="131"/>
      <c r="AR187" s="131"/>
      <c r="AS187" s="131"/>
      <c r="AT187" s="144"/>
      <c r="AU187" s="113" t="str">
        <f t="shared" si="27"/>
        <v/>
      </c>
      <c r="AV187" s="96" t="str">
        <f t="shared" si="28"/>
        <v/>
      </c>
      <c r="AW187" s="96" t="str">
        <f t="shared" si="29"/>
        <v/>
      </c>
      <c r="AX187" s="96" t="str">
        <f t="shared" si="30"/>
        <v/>
      </c>
      <c r="AY187" s="118" t="str">
        <f t="shared" si="31"/>
        <v/>
      </c>
      <c r="AZ187" s="147"/>
      <c r="BA187" s="132"/>
      <c r="BB187" s="132"/>
      <c r="BC187" s="132"/>
      <c r="BD187" s="133"/>
      <c r="BE187" s="133"/>
      <c r="BF187" s="134"/>
      <c r="BG187" s="134"/>
      <c r="BH187" s="131"/>
      <c r="BI187" s="135"/>
      <c r="BK187" s="153"/>
      <c r="BL187" s="154"/>
      <c r="BM187" s="154"/>
      <c r="BN187" s="133"/>
      <c r="BO187" s="134"/>
      <c r="BP187" s="155"/>
      <c r="BQ187" s="156"/>
    </row>
    <row r="188" spans="4:69" ht="15.6" x14ac:dyDescent="0.3">
      <c r="D188" s="10"/>
      <c r="E188" s="161"/>
      <c r="F188" s="162"/>
      <c r="G188" s="162"/>
      <c r="H188" s="163"/>
      <c r="I188" s="164"/>
      <c r="J188" s="164"/>
      <c r="K188" s="164"/>
      <c r="L188" s="164"/>
      <c r="M188" s="164"/>
      <c r="N188" s="165"/>
      <c r="O188" s="165"/>
      <c r="P188" s="166"/>
      <c r="R188" s="167"/>
      <c r="S188" s="168"/>
      <c r="T188" s="169" t="str">
        <f t="shared" si="22"/>
        <v/>
      </c>
      <c r="U188" s="170" t="str">
        <f t="shared" si="23"/>
        <v/>
      </c>
      <c r="V188" s="170" t="str">
        <f t="shared" si="24"/>
        <v/>
      </c>
      <c r="W188" s="170" t="str">
        <f t="shared" si="25"/>
        <v/>
      </c>
      <c r="X188" s="171" t="str">
        <f t="shared" si="26"/>
        <v/>
      </c>
      <c r="Y188" s="172"/>
      <c r="Z188" s="173"/>
      <c r="AA188" s="174"/>
      <c r="AB188" s="173"/>
      <c r="AC188" s="174"/>
      <c r="AD188" s="173"/>
      <c r="AE188" s="174"/>
      <c r="AF188" s="175"/>
      <c r="AG188" s="174"/>
      <c r="AH188" s="173"/>
      <c r="AI188" s="174"/>
      <c r="AJ188" s="174"/>
      <c r="AK188" s="176"/>
      <c r="AM188" s="177"/>
      <c r="AN188" s="178"/>
      <c r="AO188" s="178"/>
      <c r="AP188" s="178"/>
      <c r="AQ188" s="179"/>
      <c r="AR188" s="179"/>
      <c r="AS188" s="179"/>
      <c r="AT188" s="180"/>
      <c r="AU188" s="169" t="str">
        <f t="shared" si="27"/>
        <v/>
      </c>
      <c r="AV188" s="170" t="str">
        <f t="shared" si="28"/>
        <v/>
      </c>
      <c r="AW188" s="170" t="str">
        <f t="shared" si="29"/>
        <v/>
      </c>
      <c r="AX188" s="170" t="str">
        <f t="shared" si="30"/>
        <v/>
      </c>
      <c r="AY188" s="171" t="str">
        <f t="shared" si="31"/>
        <v/>
      </c>
      <c r="AZ188" s="181"/>
      <c r="BA188" s="182"/>
      <c r="BB188" s="182"/>
      <c r="BC188" s="182"/>
      <c r="BD188" s="183"/>
      <c r="BE188" s="183"/>
      <c r="BF188" s="184"/>
      <c r="BG188" s="184"/>
      <c r="BH188" s="179"/>
      <c r="BI188" s="185"/>
      <c r="BK188" s="186"/>
      <c r="BL188" s="187"/>
      <c r="BM188" s="187"/>
      <c r="BN188" s="183"/>
      <c r="BO188" s="184"/>
      <c r="BP188" s="188"/>
      <c r="BQ188" s="189"/>
    </row>
    <row r="189" spans="4:69" ht="15.6" x14ac:dyDescent="0.3">
      <c r="D189" s="10"/>
      <c r="E189" s="74"/>
      <c r="F189" s="75"/>
      <c r="G189" s="75"/>
      <c r="H189" s="76"/>
      <c r="I189" s="77"/>
      <c r="J189" s="77"/>
      <c r="K189" s="77"/>
      <c r="L189" s="77"/>
      <c r="M189" s="77"/>
      <c r="N189" s="78"/>
      <c r="O189" s="78"/>
      <c r="P189" s="79"/>
      <c r="R189" s="94"/>
      <c r="S189" s="112"/>
      <c r="T189" s="113" t="str">
        <f t="shared" si="22"/>
        <v/>
      </c>
      <c r="U189" s="96" t="str">
        <f t="shared" si="23"/>
        <v/>
      </c>
      <c r="V189" s="96" t="str">
        <f t="shared" si="24"/>
        <v/>
      </c>
      <c r="W189" s="96" t="str">
        <f t="shared" si="25"/>
        <v/>
      </c>
      <c r="X189" s="118" t="str">
        <f t="shared" si="26"/>
        <v/>
      </c>
      <c r="Y189" s="119"/>
      <c r="Z189" s="98"/>
      <c r="AA189" s="97"/>
      <c r="AB189" s="98"/>
      <c r="AC189" s="97"/>
      <c r="AD189" s="95"/>
      <c r="AE189" s="99"/>
      <c r="AF189" s="100"/>
      <c r="AG189" s="99"/>
      <c r="AH189" s="95"/>
      <c r="AI189" s="99"/>
      <c r="AJ189" s="99"/>
      <c r="AK189" s="101"/>
      <c r="AM189" s="129"/>
      <c r="AN189" s="130"/>
      <c r="AO189" s="130"/>
      <c r="AP189" s="130"/>
      <c r="AQ189" s="131"/>
      <c r="AR189" s="131"/>
      <c r="AS189" s="131"/>
      <c r="AT189" s="144"/>
      <c r="AU189" s="113" t="str">
        <f t="shared" si="27"/>
        <v/>
      </c>
      <c r="AV189" s="96" t="str">
        <f t="shared" si="28"/>
        <v/>
      </c>
      <c r="AW189" s="96" t="str">
        <f t="shared" si="29"/>
        <v/>
      </c>
      <c r="AX189" s="96" t="str">
        <f t="shared" si="30"/>
        <v/>
      </c>
      <c r="AY189" s="118" t="str">
        <f t="shared" si="31"/>
        <v/>
      </c>
      <c r="AZ189" s="147"/>
      <c r="BA189" s="132"/>
      <c r="BB189" s="132"/>
      <c r="BC189" s="132"/>
      <c r="BD189" s="133"/>
      <c r="BE189" s="133"/>
      <c r="BF189" s="134"/>
      <c r="BG189" s="134"/>
      <c r="BH189" s="131"/>
      <c r="BI189" s="135"/>
      <c r="BK189" s="153"/>
      <c r="BL189" s="154"/>
      <c r="BM189" s="154"/>
      <c r="BN189" s="133"/>
      <c r="BO189" s="134"/>
      <c r="BP189" s="155"/>
      <c r="BQ189" s="156"/>
    </row>
    <row r="190" spans="4:69" ht="15.6" x14ac:dyDescent="0.3">
      <c r="D190" s="10"/>
      <c r="E190" s="161"/>
      <c r="F190" s="162"/>
      <c r="G190" s="162"/>
      <c r="H190" s="163"/>
      <c r="I190" s="164"/>
      <c r="J190" s="164"/>
      <c r="K190" s="164"/>
      <c r="L190" s="164"/>
      <c r="M190" s="164"/>
      <c r="N190" s="165"/>
      <c r="O190" s="165"/>
      <c r="P190" s="166"/>
      <c r="R190" s="167"/>
      <c r="S190" s="168"/>
      <c r="T190" s="169" t="str">
        <f t="shared" si="22"/>
        <v/>
      </c>
      <c r="U190" s="170" t="str">
        <f t="shared" si="23"/>
        <v/>
      </c>
      <c r="V190" s="170" t="str">
        <f t="shared" si="24"/>
        <v/>
      </c>
      <c r="W190" s="170" t="str">
        <f t="shared" si="25"/>
        <v/>
      </c>
      <c r="X190" s="171" t="str">
        <f t="shared" si="26"/>
        <v/>
      </c>
      <c r="Y190" s="172"/>
      <c r="Z190" s="173"/>
      <c r="AA190" s="174"/>
      <c r="AB190" s="173"/>
      <c r="AC190" s="174"/>
      <c r="AD190" s="173"/>
      <c r="AE190" s="174"/>
      <c r="AF190" s="175"/>
      <c r="AG190" s="174"/>
      <c r="AH190" s="173"/>
      <c r="AI190" s="174"/>
      <c r="AJ190" s="174"/>
      <c r="AK190" s="176"/>
      <c r="AM190" s="177"/>
      <c r="AN190" s="178"/>
      <c r="AO190" s="178"/>
      <c r="AP190" s="178"/>
      <c r="AQ190" s="179"/>
      <c r="AR190" s="179"/>
      <c r="AS190" s="179"/>
      <c r="AT190" s="180"/>
      <c r="AU190" s="169" t="str">
        <f t="shared" si="27"/>
        <v/>
      </c>
      <c r="AV190" s="170" t="str">
        <f t="shared" si="28"/>
        <v/>
      </c>
      <c r="AW190" s="170" t="str">
        <f t="shared" si="29"/>
        <v/>
      </c>
      <c r="AX190" s="170" t="str">
        <f t="shared" si="30"/>
        <v/>
      </c>
      <c r="AY190" s="171" t="str">
        <f t="shared" si="31"/>
        <v/>
      </c>
      <c r="AZ190" s="181"/>
      <c r="BA190" s="182"/>
      <c r="BB190" s="182"/>
      <c r="BC190" s="182"/>
      <c r="BD190" s="183"/>
      <c r="BE190" s="183"/>
      <c r="BF190" s="184"/>
      <c r="BG190" s="184"/>
      <c r="BH190" s="179"/>
      <c r="BI190" s="185"/>
      <c r="BK190" s="186"/>
      <c r="BL190" s="187"/>
      <c r="BM190" s="187"/>
      <c r="BN190" s="183"/>
      <c r="BO190" s="184"/>
      <c r="BP190" s="188"/>
      <c r="BQ190" s="189"/>
    </row>
    <row r="191" spans="4:69" ht="15.6" x14ac:dyDescent="0.3">
      <c r="D191" s="10"/>
      <c r="E191" s="74"/>
      <c r="F191" s="75"/>
      <c r="G191" s="75"/>
      <c r="H191" s="76"/>
      <c r="I191" s="77"/>
      <c r="J191" s="77"/>
      <c r="K191" s="77"/>
      <c r="L191" s="77"/>
      <c r="M191" s="77"/>
      <c r="N191" s="78"/>
      <c r="O191" s="78"/>
      <c r="P191" s="79"/>
      <c r="R191" s="94"/>
      <c r="S191" s="112"/>
      <c r="T191" s="113" t="str">
        <f t="shared" si="22"/>
        <v/>
      </c>
      <c r="U191" s="96" t="str">
        <f t="shared" si="23"/>
        <v/>
      </c>
      <c r="V191" s="96" t="str">
        <f t="shared" si="24"/>
        <v/>
      </c>
      <c r="W191" s="96" t="str">
        <f t="shared" si="25"/>
        <v/>
      </c>
      <c r="X191" s="118" t="str">
        <f t="shared" si="26"/>
        <v/>
      </c>
      <c r="Y191" s="119"/>
      <c r="Z191" s="98"/>
      <c r="AA191" s="97"/>
      <c r="AB191" s="98"/>
      <c r="AC191" s="97"/>
      <c r="AD191" s="95"/>
      <c r="AE191" s="99"/>
      <c r="AF191" s="100"/>
      <c r="AG191" s="99"/>
      <c r="AH191" s="95"/>
      <c r="AI191" s="99"/>
      <c r="AJ191" s="99"/>
      <c r="AK191" s="101"/>
      <c r="AM191" s="129"/>
      <c r="AN191" s="130"/>
      <c r="AO191" s="130"/>
      <c r="AP191" s="130"/>
      <c r="AQ191" s="131"/>
      <c r="AR191" s="131"/>
      <c r="AS191" s="131"/>
      <c r="AT191" s="144"/>
      <c r="AU191" s="113" t="str">
        <f t="shared" si="27"/>
        <v/>
      </c>
      <c r="AV191" s="96" t="str">
        <f t="shared" si="28"/>
        <v/>
      </c>
      <c r="AW191" s="96" t="str">
        <f t="shared" si="29"/>
        <v/>
      </c>
      <c r="AX191" s="96" t="str">
        <f t="shared" si="30"/>
        <v/>
      </c>
      <c r="AY191" s="118" t="str">
        <f t="shared" si="31"/>
        <v/>
      </c>
      <c r="AZ191" s="147"/>
      <c r="BA191" s="132"/>
      <c r="BB191" s="132"/>
      <c r="BC191" s="132"/>
      <c r="BD191" s="133"/>
      <c r="BE191" s="133"/>
      <c r="BF191" s="134"/>
      <c r="BG191" s="134"/>
      <c r="BH191" s="131"/>
      <c r="BI191" s="135"/>
      <c r="BK191" s="153"/>
      <c r="BL191" s="154"/>
      <c r="BM191" s="154"/>
      <c r="BN191" s="133"/>
      <c r="BO191" s="134"/>
      <c r="BP191" s="155"/>
      <c r="BQ191" s="156"/>
    </row>
    <row r="192" spans="4:69" ht="15.6" x14ac:dyDescent="0.3">
      <c r="D192" s="10"/>
      <c r="E192" s="161"/>
      <c r="F192" s="162"/>
      <c r="G192" s="162"/>
      <c r="H192" s="163"/>
      <c r="I192" s="164"/>
      <c r="J192" s="164"/>
      <c r="K192" s="164"/>
      <c r="L192" s="164"/>
      <c r="M192" s="164"/>
      <c r="N192" s="165"/>
      <c r="O192" s="165"/>
      <c r="P192" s="166"/>
      <c r="R192" s="167"/>
      <c r="S192" s="168"/>
      <c r="T192" s="169" t="str">
        <f t="shared" si="22"/>
        <v/>
      </c>
      <c r="U192" s="170" t="str">
        <f t="shared" si="23"/>
        <v/>
      </c>
      <c r="V192" s="170" t="str">
        <f t="shared" si="24"/>
        <v/>
      </c>
      <c r="W192" s="170" t="str">
        <f t="shared" si="25"/>
        <v/>
      </c>
      <c r="X192" s="171" t="str">
        <f t="shared" si="26"/>
        <v/>
      </c>
      <c r="Y192" s="172"/>
      <c r="Z192" s="173"/>
      <c r="AA192" s="174"/>
      <c r="AB192" s="173"/>
      <c r="AC192" s="174"/>
      <c r="AD192" s="173"/>
      <c r="AE192" s="174"/>
      <c r="AF192" s="175"/>
      <c r="AG192" s="174"/>
      <c r="AH192" s="173"/>
      <c r="AI192" s="174"/>
      <c r="AJ192" s="174"/>
      <c r="AK192" s="176"/>
      <c r="AM192" s="177"/>
      <c r="AN192" s="178"/>
      <c r="AO192" s="178"/>
      <c r="AP192" s="178"/>
      <c r="AQ192" s="179"/>
      <c r="AR192" s="179"/>
      <c r="AS192" s="179"/>
      <c r="AT192" s="180"/>
      <c r="AU192" s="169" t="str">
        <f t="shared" si="27"/>
        <v/>
      </c>
      <c r="AV192" s="170" t="str">
        <f t="shared" si="28"/>
        <v/>
      </c>
      <c r="AW192" s="170" t="str">
        <f t="shared" si="29"/>
        <v/>
      </c>
      <c r="AX192" s="170" t="str">
        <f t="shared" si="30"/>
        <v/>
      </c>
      <c r="AY192" s="171" t="str">
        <f t="shared" si="31"/>
        <v/>
      </c>
      <c r="AZ192" s="181"/>
      <c r="BA192" s="182"/>
      <c r="BB192" s="182"/>
      <c r="BC192" s="182"/>
      <c r="BD192" s="183"/>
      <c r="BE192" s="183"/>
      <c r="BF192" s="184"/>
      <c r="BG192" s="184"/>
      <c r="BH192" s="179"/>
      <c r="BI192" s="185"/>
      <c r="BK192" s="186"/>
      <c r="BL192" s="187"/>
      <c r="BM192" s="187"/>
      <c r="BN192" s="183"/>
      <c r="BO192" s="184"/>
      <c r="BP192" s="188"/>
      <c r="BQ192" s="189"/>
    </row>
    <row r="193" spans="4:69" ht="15.6" x14ac:dyDescent="0.3">
      <c r="D193" s="10"/>
      <c r="E193" s="74"/>
      <c r="F193" s="75"/>
      <c r="G193" s="75"/>
      <c r="H193" s="76"/>
      <c r="I193" s="77"/>
      <c r="J193" s="77"/>
      <c r="K193" s="77"/>
      <c r="L193" s="77"/>
      <c r="M193" s="77"/>
      <c r="N193" s="78"/>
      <c r="O193" s="78"/>
      <c r="P193" s="79"/>
      <c r="R193" s="94"/>
      <c r="S193" s="112"/>
      <c r="T193" s="113" t="str">
        <f t="shared" si="22"/>
        <v/>
      </c>
      <c r="U193" s="96" t="str">
        <f t="shared" si="23"/>
        <v/>
      </c>
      <c r="V193" s="96" t="str">
        <f t="shared" si="24"/>
        <v/>
      </c>
      <c r="W193" s="96" t="str">
        <f t="shared" si="25"/>
        <v/>
      </c>
      <c r="X193" s="118" t="str">
        <f t="shared" si="26"/>
        <v/>
      </c>
      <c r="Y193" s="119"/>
      <c r="Z193" s="98"/>
      <c r="AA193" s="97"/>
      <c r="AB193" s="98"/>
      <c r="AC193" s="97"/>
      <c r="AD193" s="95"/>
      <c r="AE193" s="99"/>
      <c r="AF193" s="100"/>
      <c r="AG193" s="99"/>
      <c r="AH193" s="95"/>
      <c r="AI193" s="99"/>
      <c r="AJ193" s="99"/>
      <c r="AK193" s="101"/>
      <c r="AM193" s="129"/>
      <c r="AN193" s="130"/>
      <c r="AO193" s="130"/>
      <c r="AP193" s="130"/>
      <c r="AQ193" s="131"/>
      <c r="AR193" s="131"/>
      <c r="AS193" s="131"/>
      <c r="AT193" s="144"/>
      <c r="AU193" s="113" t="str">
        <f t="shared" si="27"/>
        <v/>
      </c>
      <c r="AV193" s="96" t="str">
        <f t="shared" si="28"/>
        <v/>
      </c>
      <c r="AW193" s="96" t="str">
        <f t="shared" si="29"/>
        <v/>
      </c>
      <c r="AX193" s="96" t="str">
        <f t="shared" si="30"/>
        <v/>
      </c>
      <c r="AY193" s="118" t="str">
        <f t="shared" si="31"/>
        <v/>
      </c>
      <c r="AZ193" s="147"/>
      <c r="BA193" s="132"/>
      <c r="BB193" s="132"/>
      <c r="BC193" s="132"/>
      <c r="BD193" s="133"/>
      <c r="BE193" s="133"/>
      <c r="BF193" s="134"/>
      <c r="BG193" s="134"/>
      <c r="BH193" s="131"/>
      <c r="BI193" s="135"/>
      <c r="BK193" s="153"/>
      <c r="BL193" s="154"/>
      <c r="BM193" s="154"/>
      <c r="BN193" s="133"/>
      <c r="BO193" s="134"/>
      <c r="BP193" s="155"/>
      <c r="BQ193" s="156"/>
    </row>
    <row r="194" spans="4:69" ht="15.6" x14ac:dyDescent="0.3">
      <c r="D194" s="10"/>
      <c r="E194" s="190"/>
      <c r="F194" s="162"/>
      <c r="G194" s="162"/>
      <c r="H194" s="163"/>
      <c r="I194" s="164"/>
      <c r="J194" s="164"/>
      <c r="K194" s="164"/>
      <c r="L194" s="164"/>
      <c r="M194" s="164"/>
      <c r="N194" s="165"/>
      <c r="O194" s="165"/>
      <c r="P194" s="166"/>
      <c r="R194" s="167"/>
      <c r="S194" s="168"/>
      <c r="T194" s="169" t="str">
        <f t="shared" si="22"/>
        <v/>
      </c>
      <c r="U194" s="170" t="str">
        <f t="shared" si="23"/>
        <v/>
      </c>
      <c r="V194" s="170" t="str">
        <f t="shared" si="24"/>
        <v/>
      </c>
      <c r="W194" s="170" t="str">
        <f t="shared" si="25"/>
        <v/>
      </c>
      <c r="X194" s="171" t="str">
        <f t="shared" si="26"/>
        <v/>
      </c>
      <c r="Y194" s="172"/>
      <c r="Z194" s="173"/>
      <c r="AA194" s="174"/>
      <c r="AB194" s="173"/>
      <c r="AC194" s="174"/>
      <c r="AD194" s="173"/>
      <c r="AE194" s="174"/>
      <c r="AF194" s="175"/>
      <c r="AG194" s="174"/>
      <c r="AH194" s="173"/>
      <c r="AI194" s="174"/>
      <c r="AJ194" s="174"/>
      <c r="AK194" s="176"/>
      <c r="AM194" s="177"/>
      <c r="AN194" s="178"/>
      <c r="AO194" s="178"/>
      <c r="AP194" s="178"/>
      <c r="AQ194" s="179"/>
      <c r="AR194" s="179"/>
      <c r="AS194" s="179"/>
      <c r="AT194" s="180"/>
      <c r="AU194" s="169" t="str">
        <f t="shared" si="27"/>
        <v/>
      </c>
      <c r="AV194" s="170" t="str">
        <f t="shared" si="28"/>
        <v/>
      </c>
      <c r="AW194" s="170" t="str">
        <f t="shared" si="29"/>
        <v/>
      </c>
      <c r="AX194" s="170" t="str">
        <f t="shared" si="30"/>
        <v/>
      </c>
      <c r="AY194" s="171" t="str">
        <f t="shared" si="31"/>
        <v/>
      </c>
      <c r="AZ194" s="181"/>
      <c r="BA194" s="182"/>
      <c r="BB194" s="182"/>
      <c r="BC194" s="182"/>
      <c r="BD194" s="183"/>
      <c r="BE194" s="183"/>
      <c r="BF194" s="184"/>
      <c r="BG194" s="184"/>
      <c r="BH194" s="179"/>
      <c r="BI194" s="185"/>
      <c r="BK194" s="186"/>
      <c r="BL194" s="187"/>
      <c r="BM194" s="187"/>
      <c r="BN194" s="183"/>
      <c r="BO194" s="184"/>
      <c r="BP194" s="188"/>
      <c r="BQ194" s="189"/>
    </row>
    <row r="195" spans="4:69" ht="15.6" x14ac:dyDescent="0.3">
      <c r="D195" s="10"/>
      <c r="E195" s="74"/>
      <c r="F195" s="75"/>
      <c r="G195" s="75"/>
      <c r="H195" s="76"/>
      <c r="I195" s="77"/>
      <c r="J195" s="77"/>
      <c r="K195" s="77"/>
      <c r="L195" s="77"/>
      <c r="M195" s="77"/>
      <c r="N195" s="78"/>
      <c r="O195" s="78"/>
      <c r="P195" s="79"/>
      <c r="R195" s="94"/>
      <c r="S195" s="112"/>
      <c r="T195" s="113" t="str">
        <f t="shared" si="22"/>
        <v/>
      </c>
      <c r="U195" s="96" t="str">
        <f t="shared" si="23"/>
        <v/>
      </c>
      <c r="V195" s="96" t="str">
        <f t="shared" si="24"/>
        <v/>
      </c>
      <c r="W195" s="96" t="str">
        <f t="shared" si="25"/>
        <v/>
      </c>
      <c r="X195" s="118" t="str">
        <f t="shared" si="26"/>
        <v/>
      </c>
      <c r="Y195" s="119"/>
      <c r="Z195" s="98"/>
      <c r="AA195" s="97"/>
      <c r="AB195" s="98"/>
      <c r="AC195" s="97"/>
      <c r="AD195" s="95"/>
      <c r="AE195" s="99"/>
      <c r="AF195" s="100"/>
      <c r="AG195" s="99"/>
      <c r="AH195" s="95"/>
      <c r="AI195" s="99"/>
      <c r="AJ195" s="99"/>
      <c r="AK195" s="101"/>
      <c r="AM195" s="129"/>
      <c r="AN195" s="130"/>
      <c r="AO195" s="130"/>
      <c r="AP195" s="130"/>
      <c r="AQ195" s="131"/>
      <c r="AR195" s="131"/>
      <c r="AS195" s="131"/>
      <c r="AT195" s="144"/>
      <c r="AU195" s="113" t="str">
        <f t="shared" si="27"/>
        <v/>
      </c>
      <c r="AV195" s="96" t="str">
        <f t="shared" si="28"/>
        <v/>
      </c>
      <c r="AW195" s="96" t="str">
        <f t="shared" si="29"/>
        <v/>
      </c>
      <c r="AX195" s="96" t="str">
        <f t="shared" si="30"/>
        <v/>
      </c>
      <c r="AY195" s="118" t="str">
        <f t="shared" si="31"/>
        <v/>
      </c>
      <c r="AZ195" s="147"/>
      <c r="BA195" s="132"/>
      <c r="BB195" s="132"/>
      <c r="BC195" s="132"/>
      <c r="BD195" s="133"/>
      <c r="BE195" s="133"/>
      <c r="BF195" s="134"/>
      <c r="BG195" s="134"/>
      <c r="BH195" s="131"/>
      <c r="BI195" s="135"/>
      <c r="BK195" s="153"/>
      <c r="BL195" s="154"/>
      <c r="BM195" s="154"/>
      <c r="BN195" s="133"/>
      <c r="BO195" s="134"/>
      <c r="BP195" s="155"/>
      <c r="BQ195" s="156"/>
    </row>
    <row r="196" spans="4:69" ht="15.6" x14ac:dyDescent="0.3">
      <c r="D196" s="10"/>
      <c r="E196" s="161"/>
      <c r="F196" s="162"/>
      <c r="G196" s="162"/>
      <c r="H196" s="163"/>
      <c r="I196" s="164"/>
      <c r="J196" s="164"/>
      <c r="K196" s="164"/>
      <c r="L196" s="164"/>
      <c r="M196" s="164"/>
      <c r="N196" s="165"/>
      <c r="O196" s="165"/>
      <c r="P196" s="166"/>
      <c r="R196" s="167"/>
      <c r="S196" s="168"/>
      <c r="T196" s="169" t="str">
        <f t="shared" si="22"/>
        <v/>
      </c>
      <c r="U196" s="170" t="str">
        <f t="shared" si="23"/>
        <v/>
      </c>
      <c r="V196" s="170" t="str">
        <f t="shared" si="24"/>
        <v/>
      </c>
      <c r="W196" s="170" t="str">
        <f t="shared" si="25"/>
        <v/>
      </c>
      <c r="X196" s="171" t="str">
        <f t="shared" si="26"/>
        <v/>
      </c>
      <c r="Y196" s="172"/>
      <c r="Z196" s="173"/>
      <c r="AA196" s="174"/>
      <c r="AB196" s="173"/>
      <c r="AC196" s="174"/>
      <c r="AD196" s="173"/>
      <c r="AE196" s="174"/>
      <c r="AF196" s="175"/>
      <c r="AG196" s="174"/>
      <c r="AH196" s="173"/>
      <c r="AI196" s="174"/>
      <c r="AJ196" s="174"/>
      <c r="AK196" s="176"/>
      <c r="AM196" s="177"/>
      <c r="AN196" s="178"/>
      <c r="AO196" s="178"/>
      <c r="AP196" s="178"/>
      <c r="AQ196" s="179"/>
      <c r="AR196" s="179"/>
      <c r="AS196" s="179"/>
      <c r="AT196" s="180"/>
      <c r="AU196" s="169" t="str">
        <f t="shared" si="27"/>
        <v/>
      </c>
      <c r="AV196" s="170" t="str">
        <f t="shared" si="28"/>
        <v/>
      </c>
      <c r="AW196" s="170" t="str">
        <f t="shared" si="29"/>
        <v/>
      </c>
      <c r="AX196" s="170" t="str">
        <f t="shared" si="30"/>
        <v/>
      </c>
      <c r="AY196" s="171" t="str">
        <f t="shared" si="31"/>
        <v/>
      </c>
      <c r="AZ196" s="181"/>
      <c r="BA196" s="182"/>
      <c r="BB196" s="182"/>
      <c r="BC196" s="182"/>
      <c r="BD196" s="183"/>
      <c r="BE196" s="183"/>
      <c r="BF196" s="184"/>
      <c r="BG196" s="184"/>
      <c r="BH196" s="179"/>
      <c r="BI196" s="185"/>
      <c r="BK196" s="186"/>
      <c r="BL196" s="187"/>
      <c r="BM196" s="187"/>
      <c r="BN196" s="183"/>
      <c r="BO196" s="184"/>
      <c r="BP196" s="188"/>
      <c r="BQ196" s="189"/>
    </row>
    <row r="197" spans="4:69" ht="15.6" x14ac:dyDescent="0.3">
      <c r="D197" s="10"/>
      <c r="E197" s="74"/>
      <c r="F197" s="75"/>
      <c r="G197" s="75"/>
      <c r="H197" s="76"/>
      <c r="I197" s="77"/>
      <c r="J197" s="77"/>
      <c r="K197" s="77"/>
      <c r="L197" s="77"/>
      <c r="M197" s="77"/>
      <c r="N197" s="78"/>
      <c r="O197" s="78"/>
      <c r="P197" s="79"/>
      <c r="R197" s="94"/>
      <c r="S197" s="112"/>
      <c r="T197" s="113" t="str">
        <f t="shared" si="22"/>
        <v/>
      </c>
      <c r="U197" s="96" t="str">
        <f t="shared" si="23"/>
        <v/>
      </c>
      <c r="V197" s="96" t="str">
        <f t="shared" si="24"/>
        <v/>
      </c>
      <c r="W197" s="96" t="str">
        <f t="shared" si="25"/>
        <v/>
      </c>
      <c r="X197" s="118" t="str">
        <f t="shared" si="26"/>
        <v/>
      </c>
      <c r="Y197" s="119"/>
      <c r="Z197" s="98"/>
      <c r="AA197" s="97"/>
      <c r="AB197" s="98"/>
      <c r="AC197" s="97"/>
      <c r="AD197" s="95"/>
      <c r="AE197" s="99"/>
      <c r="AF197" s="100"/>
      <c r="AG197" s="99"/>
      <c r="AH197" s="95"/>
      <c r="AI197" s="99"/>
      <c r="AJ197" s="99"/>
      <c r="AK197" s="101"/>
      <c r="AM197" s="129"/>
      <c r="AN197" s="130"/>
      <c r="AO197" s="130"/>
      <c r="AP197" s="130"/>
      <c r="AQ197" s="131"/>
      <c r="AR197" s="131"/>
      <c r="AS197" s="131"/>
      <c r="AT197" s="144"/>
      <c r="AU197" s="113" t="str">
        <f t="shared" si="27"/>
        <v/>
      </c>
      <c r="AV197" s="96" t="str">
        <f t="shared" si="28"/>
        <v/>
      </c>
      <c r="AW197" s="96" t="str">
        <f t="shared" si="29"/>
        <v/>
      </c>
      <c r="AX197" s="96" t="str">
        <f t="shared" si="30"/>
        <v/>
      </c>
      <c r="AY197" s="118" t="str">
        <f t="shared" si="31"/>
        <v/>
      </c>
      <c r="AZ197" s="147"/>
      <c r="BA197" s="132"/>
      <c r="BB197" s="132"/>
      <c r="BC197" s="132"/>
      <c r="BD197" s="133"/>
      <c r="BE197" s="133"/>
      <c r="BF197" s="134"/>
      <c r="BG197" s="134"/>
      <c r="BH197" s="131"/>
      <c r="BI197" s="135"/>
      <c r="BK197" s="153"/>
      <c r="BL197" s="154"/>
      <c r="BM197" s="154"/>
      <c r="BN197" s="133"/>
      <c r="BO197" s="134"/>
      <c r="BP197" s="155"/>
      <c r="BQ197" s="156"/>
    </row>
    <row r="198" spans="4:69" ht="15.6" x14ac:dyDescent="0.3">
      <c r="D198" s="10"/>
      <c r="E198" s="161"/>
      <c r="F198" s="162"/>
      <c r="G198" s="162"/>
      <c r="H198" s="163"/>
      <c r="I198" s="164"/>
      <c r="J198" s="164"/>
      <c r="K198" s="164"/>
      <c r="L198" s="164"/>
      <c r="M198" s="164"/>
      <c r="N198" s="165"/>
      <c r="O198" s="165"/>
      <c r="P198" s="166"/>
      <c r="R198" s="167"/>
      <c r="S198" s="168"/>
      <c r="T198" s="169" t="str">
        <f t="shared" si="22"/>
        <v/>
      </c>
      <c r="U198" s="170" t="str">
        <f t="shared" si="23"/>
        <v/>
      </c>
      <c r="V198" s="170" t="str">
        <f t="shared" si="24"/>
        <v/>
      </c>
      <c r="W198" s="170" t="str">
        <f t="shared" si="25"/>
        <v/>
      </c>
      <c r="X198" s="171" t="str">
        <f t="shared" si="26"/>
        <v/>
      </c>
      <c r="Y198" s="172"/>
      <c r="Z198" s="173"/>
      <c r="AA198" s="174"/>
      <c r="AB198" s="173"/>
      <c r="AC198" s="174"/>
      <c r="AD198" s="173"/>
      <c r="AE198" s="174"/>
      <c r="AF198" s="175"/>
      <c r="AG198" s="174"/>
      <c r="AH198" s="173"/>
      <c r="AI198" s="174"/>
      <c r="AJ198" s="174"/>
      <c r="AK198" s="176"/>
      <c r="AM198" s="177"/>
      <c r="AN198" s="178"/>
      <c r="AO198" s="178"/>
      <c r="AP198" s="178"/>
      <c r="AQ198" s="179"/>
      <c r="AR198" s="179"/>
      <c r="AS198" s="179"/>
      <c r="AT198" s="180"/>
      <c r="AU198" s="169" t="str">
        <f t="shared" si="27"/>
        <v/>
      </c>
      <c r="AV198" s="170" t="str">
        <f t="shared" si="28"/>
        <v/>
      </c>
      <c r="AW198" s="170" t="str">
        <f t="shared" si="29"/>
        <v/>
      </c>
      <c r="AX198" s="170" t="str">
        <f t="shared" si="30"/>
        <v/>
      </c>
      <c r="AY198" s="171" t="str">
        <f t="shared" si="31"/>
        <v/>
      </c>
      <c r="AZ198" s="181"/>
      <c r="BA198" s="182"/>
      <c r="BB198" s="182"/>
      <c r="BC198" s="182"/>
      <c r="BD198" s="183"/>
      <c r="BE198" s="183"/>
      <c r="BF198" s="184"/>
      <c r="BG198" s="184"/>
      <c r="BH198" s="179"/>
      <c r="BI198" s="185"/>
      <c r="BK198" s="186"/>
      <c r="BL198" s="187"/>
      <c r="BM198" s="187"/>
      <c r="BN198" s="183"/>
      <c r="BO198" s="184"/>
      <c r="BP198" s="188"/>
      <c r="BQ198" s="189"/>
    </row>
    <row r="199" spans="4:69" ht="15.6" x14ac:dyDescent="0.3">
      <c r="D199" s="10"/>
      <c r="E199" s="74"/>
      <c r="F199" s="75"/>
      <c r="G199" s="75"/>
      <c r="H199" s="76"/>
      <c r="I199" s="77"/>
      <c r="J199" s="77"/>
      <c r="K199" s="77"/>
      <c r="L199" s="77"/>
      <c r="M199" s="77"/>
      <c r="N199" s="78"/>
      <c r="O199" s="78"/>
      <c r="P199" s="79"/>
      <c r="R199" s="94"/>
      <c r="S199" s="112"/>
      <c r="T199" s="113" t="str">
        <f t="shared" si="22"/>
        <v/>
      </c>
      <c r="U199" s="96" t="str">
        <f t="shared" si="23"/>
        <v/>
      </c>
      <c r="V199" s="96" t="str">
        <f t="shared" si="24"/>
        <v/>
      </c>
      <c r="W199" s="96" t="str">
        <f t="shared" si="25"/>
        <v/>
      </c>
      <c r="X199" s="118" t="str">
        <f t="shared" si="26"/>
        <v/>
      </c>
      <c r="Y199" s="119"/>
      <c r="Z199" s="98"/>
      <c r="AA199" s="97"/>
      <c r="AB199" s="98"/>
      <c r="AC199" s="97"/>
      <c r="AD199" s="95"/>
      <c r="AE199" s="99"/>
      <c r="AF199" s="100"/>
      <c r="AG199" s="99"/>
      <c r="AH199" s="95"/>
      <c r="AI199" s="99"/>
      <c r="AJ199" s="99"/>
      <c r="AK199" s="101"/>
      <c r="AM199" s="129"/>
      <c r="AN199" s="130"/>
      <c r="AO199" s="130"/>
      <c r="AP199" s="130"/>
      <c r="AQ199" s="131"/>
      <c r="AR199" s="131"/>
      <c r="AS199" s="131"/>
      <c r="AT199" s="144"/>
      <c r="AU199" s="113" t="str">
        <f t="shared" si="27"/>
        <v/>
      </c>
      <c r="AV199" s="96" t="str">
        <f t="shared" si="28"/>
        <v/>
      </c>
      <c r="AW199" s="96" t="str">
        <f t="shared" si="29"/>
        <v/>
      </c>
      <c r="AX199" s="96" t="str">
        <f t="shared" si="30"/>
        <v/>
      </c>
      <c r="AY199" s="118" t="str">
        <f t="shared" si="31"/>
        <v/>
      </c>
      <c r="AZ199" s="147"/>
      <c r="BA199" s="132"/>
      <c r="BB199" s="132"/>
      <c r="BC199" s="132"/>
      <c r="BD199" s="133"/>
      <c r="BE199" s="133"/>
      <c r="BF199" s="134"/>
      <c r="BG199" s="134"/>
      <c r="BH199" s="131"/>
      <c r="BI199" s="135"/>
      <c r="BK199" s="153"/>
      <c r="BL199" s="154"/>
      <c r="BM199" s="154"/>
      <c r="BN199" s="133"/>
      <c r="BO199" s="134"/>
      <c r="BP199" s="155"/>
      <c r="BQ199" s="156"/>
    </row>
    <row r="200" spans="4:69" ht="15.6" x14ac:dyDescent="0.3">
      <c r="D200" s="10"/>
      <c r="E200" s="190"/>
      <c r="F200" s="162"/>
      <c r="G200" s="162"/>
      <c r="H200" s="163"/>
      <c r="I200" s="164"/>
      <c r="J200" s="164"/>
      <c r="K200" s="164"/>
      <c r="L200" s="164"/>
      <c r="M200" s="164"/>
      <c r="N200" s="165"/>
      <c r="O200" s="165"/>
      <c r="P200" s="166"/>
      <c r="R200" s="167"/>
      <c r="S200" s="168"/>
      <c r="T200" s="169" t="str">
        <f t="shared" si="22"/>
        <v/>
      </c>
      <c r="U200" s="170" t="str">
        <f t="shared" si="23"/>
        <v/>
      </c>
      <c r="V200" s="170" t="str">
        <f t="shared" si="24"/>
        <v/>
      </c>
      <c r="W200" s="170" t="str">
        <f t="shared" si="25"/>
        <v/>
      </c>
      <c r="X200" s="171" t="str">
        <f t="shared" si="26"/>
        <v/>
      </c>
      <c r="Y200" s="172"/>
      <c r="Z200" s="173"/>
      <c r="AA200" s="174"/>
      <c r="AB200" s="173"/>
      <c r="AC200" s="174"/>
      <c r="AD200" s="173"/>
      <c r="AE200" s="174"/>
      <c r="AF200" s="175"/>
      <c r="AG200" s="174"/>
      <c r="AH200" s="173"/>
      <c r="AI200" s="174"/>
      <c r="AJ200" s="174"/>
      <c r="AK200" s="176"/>
      <c r="AM200" s="177"/>
      <c r="AN200" s="178"/>
      <c r="AO200" s="178"/>
      <c r="AP200" s="178"/>
      <c r="AQ200" s="179"/>
      <c r="AR200" s="179"/>
      <c r="AS200" s="179"/>
      <c r="AT200" s="180"/>
      <c r="AU200" s="169" t="str">
        <f t="shared" si="27"/>
        <v/>
      </c>
      <c r="AV200" s="170" t="str">
        <f t="shared" si="28"/>
        <v/>
      </c>
      <c r="AW200" s="170" t="str">
        <f t="shared" si="29"/>
        <v/>
      </c>
      <c r="AX200" s="170" t="str">
        <f t="shared" si="30"/>
        <v/>
      </c>
      <c r="AY200" s="171" t="str">
        <f t="shared" si="31"/>
        <v/>
      </c>
      <c r="AZ200" s="181"/>
      <c r="BA200" s="182"/>
      <c r="BB200" s="182"/>
      <c r="BC200" s="182"/>
      <c r="BD200" s="183"/>
      <c r="BE200" s="183"/>
      <c r="BF200" s="184"/>
      <c r="BG200" s="184"/>
      <c r="BH200" s="179"/>
      <c r="BI200" s="185"/>
      <c r="BK200" s="186"/>
      <c r="BL200" s="187"/>
      <c r="BM200" s="187"/>
      <c r="BN200" s="183"/>
      <c r="BO200" s="184"/>
      <c r="BP200" s="188"/>
      <c r="BQ200" s="189"/>
    </row>
    <row r="201" spans="4:69" ht="15.6" x14ac:dyDescent="0.3">
      <c r="D201" s="10"/>
      <c r="E201" s="74"/>
      <c r="F201" s="75"/>
      <c r="G201" s="75"/>
      <c r="H201" s="76"/>
      <c r="I201" s="77"/>
      <c r="J201" s="77"/>
      <c r="K201" s="77"/>
      <c r="L201" s="77"/>
      <c r="M201" s="77"/>
      <c r="N201" s="78"/>
      <c r="O201" s="78"/>
      <c r="P201" s="79"/>
      <c r="R201" s="94"/>
      <c r="S201" s="112"/>
      <c r="T201" s="113" t="str">
        <f t="shared" ref="T201:T264" si="32">IFERROR(RANK(Y201,$Y$9:$Y$500,0),"")</f>
        <v/>
      </c>
      <c r="U201" s="96" t="str">
        <f t="shared" ref="U201:U264" si="33">IFERROR(RANK(AA201,$AA$9:$AA$500,0),"")</f>
        <v/>
      </c>
      <c r="V201" s="96" t="str">
        <f t="shared" ref="V201:V264" si="34">IFERROR(RANK(AC201,$AC$9:$AC$500,0),"")</f>
        <v/>
      </c>
      <c r="W201" s="96" t="str">
        <f t="shared" ref="W201:W264" si="35">IFERROR(RANK(AE201,$AE$9:$AE$500,0),"")</f>
        <v/>
      </c>
      <c r="X201" s="118" t="str">
        <f t="shared" ref="X201:X264" si="36">IFERROR(RANK(AG201,$AG$9:$AG$500,0),"")</f>
        <v/>
      </c>
      <c r="Y201" s="119"/>
      <c r="Z201" s="98"/>
      <c r="AA201" s="97"/>
      <c r="AB201" s="98"/>
      <c r="AC201" s="97"/>
      <c r="AD201" s="95"/>
      <c r="AE201" s="99"/>
      <c r="AF201" s="100"/>
      <c r="AG201" s="99"/>
      <c r="AH201" s="95"/>
      <c r="AI201" s="99"/>
      <c r="AJ201" s="99"/>
      <c r="AK201" s="101"/>
      <c r="AM201" s="129"/>
      <c r="AN201" s="130"/>
      <c r="AO201" s="130"/>
      <c r="AP201" s="130"/>
      <c r="AQ201" s="131"/>
      <c r="AR201" s="131"/>
      <c r="AS201" s="131"/>
      <c r="AT201" s="144"/>
      <c r="AU201" s="113" t="str">
        <f t="shared" ref="AU201:AU264" si="37">IFERROR(RANK(AZ201,$AZ$9:$AZ$500,0),"")</f>
        <v/>
      </c>
      <c r="AV201" s="96" t="str">
        <f t="shared" ref="AV201:AV264" si="38">IFERROR(RANK(BA201,$BA$9:$BA$500,0),"")</f>
        <v/>
      </c>
      <c r="AW201" s="96" t="str">
        <f t="shared" ref="AW201:AW264" si="39">IFERROR(RANK(BB201,$BB$9:$BB$500,0),"")</f>
        <v/>
      </c>
      <c r="AX201" s="96" t="str">
        <f t="shared" ref="AX201:AX264" si="40">IFERROR(RANK(BC201,$BC$9:$BC$500,0),"")</f>
        <v/>
      </c>
      <c r="AY201" s="118" t="str">
        <f t="shared" ref="AY201:AY264" si="41">IFERROR(RANK(BD201,$BD$9:$BD$500,0),"")</f>
        <v/>
      </c>
      <c r="AZ201" s="147"/>
      <c r="BA201" s="132"/>
      <c r="BB201" s="132"/>
      <c r="BC201" s="132"/>
      <c r="BD201" s="133"/>
      <c r="BE201" s="133"/>
      <c r="BF201" s="134"/>
      <c r="BG201" s="134"/>
      <c r="BH201" s="131"/>
      <c r="BI201" s="135"/>
      <c r="BK201" s="153"/>
      <c r="BL201" s="154"/>
      <c r="BM201" s="154"/>
      <c r="BN201" s="133"/>
      <c r="BO201" s="134"/>
      <c r="BP201" s="155"/>
      <c r="BQ201" s="156"/>
    </row>
    <row r="202" spans="4:69" ht="15.6" x14ac:dyDescent="0.3">
      <c r="D202" s="10"/>
      <c r="E202" s="161"/>
      <c r="F202" s="162"/>
      <c r="G202" s="162"/>
      <c r="H202" s="163"/>
      <c r="I202" s="164"/>
      <c r="J202" s="164"/>
      <c r="K202" s="164"/>
      <c r="L202" s="164"/>
      <c r="M202" s="164"/>
      <c r="N202" s="165"/>
      <c r="O202" s="165"/>
      <c r="P202" s="166"/>
      <c r="R202" s="167"/>
      <c r="S202" s="168"/>
      <c r="T202" s="169" t="str">
        <f t="shared" si="32"/>
        <v/>
      </c>
      <c r="U202" s="170" t="str">
        <f t="shared" si="33"/>
        <v/>
      </c>
      <c r="V202" s="170" t="str">
        <f t="shared" si="34"/>
        <v/>
      </c>
      <c r="W202" s="170" t="str">
        <f t="shared" si="35"/>
        <v/>
      </c>
      <c r="X202" s="171" t="str">
        <f t="shared" si="36"/>
        <v/>
      </c>
      <c r="Y202" s="172"/>
      <c r="Z202" s="173"/>
      <c r="AA202" s="174"/>
      <c r="AB202" s="173"/>
      <c r="AC202" s="174"/>
      <c r="AD202" s="173"/>
      <c r="AE202" s="174"/>
      <c r="AF202" s="175"/>
      <c r="AG202" s="174"/>
      <c r="AH202" s="173"/>
      <c r="AI202" s="174"/>
      <c r="AJ202" s="174"/>
      <c r="AK202" s="176"/>
      <c r="AM202" s="177"/>
      <c r="AN202" s="178"/>
      <c r="AO202" s="178"/>
      <c r="AP202" s="178"/>
      <c r="AQ202" s="179"/>
      <c r="AR202" s="179"/>
      <c r="AS202" s="179"/>
      <c r="AT202" s="180"/>
      <c r="AU202" s="169" t="str">
        <f t="shared" si="37"/>
        <v/>
      </c>
      <c r="AV202" s="170" t="str">
        <f t="shared" si="38"/>
        <v/>
      </c>
      <c r="AW202" s="170" t="str">
        <f t="shared" si="39"/>
        <v/>
      </c>
      <c r="AX202" s="170" t="str">
        <f t="shared" si="40"/>
        <v/>
      </c>
      <c r="AY202" s="171" t="str">
        <f t="shared" si="41"/>
        <v/>
      </c>
      <c r="AZ202" s="181"/>
      <c r="BA202" s="182"/>
      <c r="BB202" s="182"/>
      <c r="BC202" s="182"/>
      <c r="BD202" s="183"/>
      <c r="BE202" s="183"/>
      <c r="BF202" s="184"/>
      <c r="BG202" s="184"/>
      <c r="BH202" s="179"/>
      <c r="BI202" s="185"/>
      <c r="BK202" s="186"/>
      <c r="BL202" s="187"/>
      <c r="BM202" s="187"/>
      <c r="BN202" s="183"/>
      <c r="BO202" s="184"/>
      <c r="BP202" s="188"/>
      <c r="BQ202" s="189"/>
    </row>
    <row r="203" spans="4:69" ht="15.6" x14ac:dyDescent="0.3">
      <c r="D203" s="10"/>
      <c r="E203" s="74"/>
      <c r="F203" s="75"/>
      <c r="G203" s="75"/>
      <c r="H203" s="76"/>
      <c r="I203" s="77"/>
      <c r="J203" s="77"/>
      <c r="K203" s="77"/>
      <c r="L203" s="77"/>
      <c r="M203" s="77"/>
      <c r="N203" s="78"/>
      <c r="O203" s="78"/>
      <c r="P203" s="79"/>
      <c r="R203" s="94"/>
      <c r="S203" s="112"/>
      <c r="T203" s="113" t="str">
        <f t="shared" si="32"/>
        <v/>
      </c>
      <c r="U203" s="96" t="str">
        <f t="shared" si="33"/>
        <v/>
      </c>
      <c r="V203" s="96" t="str">
        <f t="shared" si="34"/>
        <v/>
      </c>
      <c r="W203" s="96" t="str">
        <f t="shared" si="35"/>
        <v/>
      </c>
      <c r="X203" s="118" t="str">
        <f t="shared" si="36"/>
        <v/>
      </c>
      <c r="Y203" s="119"/>
      <c r="Z203" s="98"/>
      <c r="AA203" s="97"/>
      <c r="AB203" s="98"/>
      <c r="AC203" s="97"/>
      <c r="AD203" s="95"/>
      <c r="AE203" s="99"/>
      <c r="AF203" s="100"/>
      <c r="AG203" s="99"/>
      <c r="AH203" s="95"/>
      <c r="AI203" s="99"/>
      <c r="AJ203" s="99"/>
      <c r="AK203" s="101"/>
      <c r="AM203" s="129"/>
      <c r="AN203" s="130"/>
      <c r="AO203" s="130"/>
      <c r="AP203" s="130"/>
      <c r="AQ203" s="131"/>
      <c r="AR203" s="131"/>
      <c r="AS203" s="131"/>
      <c r="AT203" s="144"/>
      <c r="AU203" s="113" t="str">
        <f t="shared" si="37"/>
        <v/>
      </c>
      <c r="AV203" s="96" t="str">
        <f t="shared" si="38"/>
        <v/>
      </c>
      <c r="AW203" s="96" t="str">
        <f t="shared" si="39"/>
        <v/>
      </c>
      <c r="AX203" s="96" t="str">
        <f t="shared" si="40"/>
        <v/>
      </c>
      <c r="AY203" s="118" t="str">
        <f t="shared" si="41"/>
        <v/>
      </c>
      <c r="AZ203" s="147"/>
      <c r="BA203" s="132"/>
      <c r="BB203" s="132"/>
      <c r="BC203" s="132"/>
      <c r="BD203" s="133"/>
      <c r="BE203" s="133"/>
      <c r="BF203" s="134"/>
      <c r="BG203" s="134"/>
      <c r="BH203" s="131"/>
      <c r="BI203" s="135"/>
      <c r="BK203" s="153"/>
      <c r="BL203" s="154"/>
      <c r="BM203" s="154"/>
      <c r="BN203" s="133"/>
      <c r="BO203" s="134"/>
      <c r="BP203" s="155"/>
      <c r="BQ203" s="156"/>
    </row>
    <row r="204" spans="4:69" ht="15.6" x14ac:dyDescent="0.3">
      <c r="D204" s="10"/>
      <c r="E204" s="161"/>
      <c r="F204" s="162"/>
      <c r="G204" s="162"/>
      <c r="H204" s="163"/>
      <c r="I204" s="164"/>
      <c r="J204" s="164"/>
      <c r="K204" s="164"/>
      <c r="L204" s="164"/>
      <c r="M204" s="164"/>
      <c r="N204" s="165"/>
      <c r="O204" s="165"/>
      <c r="P204" s="166"/>
      <c r="R204" s="167"/>
      <c r="S204" s="168"/>
      <c r="T204" s="169" t="str">
        <f t="shared" si="32"/>
        <v/>
      </c>
      <c r="U204" s="170" t="str">
        <f t="shared" si="33"/>
        <v/>
      </c>
      <c r="V204" s="170" t="str">
        <f t="shared" si="34"/>
        <v/>
      </c>
      <c r="W204" s="170" t="str">
        <f t="shared" si="35"/>
        <v/>
      </c>
      <c r="X204" s="171" t="str">
        <f t="shared" si="36"/>
        <v/>
      </c>
      <c r="Y204" s="172"/>
      <c r="Z204" s="173"/>
      <c r="AA204" s="174"/>
      <c r="AB204" s="173"/>
      <c r="AC204" s="174"/>
      <c r="AD204" s="173"/>
      <c r="AE204" s="174"/>
      <c r="AF204" s="175"/>
      <c r="AG204" s="174"/>
      <c r="AH204" s="173"/>
      <c r="AI204" s="174"/>
      <c r="AJ204" s="174"/>
      <c r="AK204" s="176"/>
      <c r="AM204" s="177"/>
      <c r="AN204" s="178"/>
      <c r="AO204" s="178"/>
      <c r="AP204" s="178"/>
      <c r="AQ204" s="179"/>
      <c r="AR204" s="179"/>
      <c r="AS204" s="179"/>
      <c r="AT204" s="180"/>
      <c r="AU204" s="169" t="str">
        <f t="shared" si="37"/>
        <v/>
      </c>
      <c r="AV204" s="170" t="str">
        <f t="shared" si="38"/>
        <v/>
      </c>
      <c r="AW204" s="170" t="str">
        <f t="shared" si="39"/>
        <v/>
      </c>
      <c r="AX204" s="170" t="str">
        <f t="shared" si="40"/>
        <v/>
      </c>
      <c r="AY204" s="171" t="str">
        <f t="shared" si="41"/>
        <v/>
      </c>
      <c r="AZ204" s="181"/>
      <c r="BA204" s="182"/>
      <c r="BB204" s="182"/>
      <c r="BC204" s="182"/>
      <c r="BD204" s="183"/>
      <c r="BE204" s="183"/>
      <c r="BF204" s="184"/>
      <c r="BG204" s="184"/>
      <c r="BH204" s="179"/>
      <c r="BI204" s="185"/>
      <c r="BK204" s="186"/>
      <c r="BL204" s="187"/>
      <c r="BM204" s="187"/>
      <c r="BN204" s="183"/>
      <c r="BO204" s="184"/>
      <c r="BP204" s="188"/>
      <c r="BQ204" s="189"/>
    </row>
    <row r="205" spans="4:69" ht="15.6" x14ac:dyDescent="0.3">
      <c r="D205" s="10"/>
      <c r="E205" s="74"/>
      <c r="F205" s="75"/>
      <c r="G205" s="75"/>
      <c r="H205" s="76"/>
      <c r="I205" s="77"/>
      <c r="J205" s="77"/>
      <c r="K205" s="77"/>
      <c r="L205" s="77"/>
      <c r="M205" s="77"/>
      <c r="N205" s="78"/>
      <c r="O205" s="78"/>
      <c r="P205" s="79"/>
      <c r="R205" s="94"/>
      <c r="S205" s="112"/>
      <c r="T205" s="113" t="str">
        <f t="shared" si="32"/>
        <v/>
      </c>
      <c r="U205" s="96" t="str">
        <f t="shared" si="33"/>
        <v/>
      </c>
      <c r="V205" s="96" t="str">
        <f t="shared" si="34"/>
        <v/>
      </c>
      <c r="W205" s="96" t="str">
        <f t="shared" si="35"/>
        <v/>
      </c>
      <c r="X205" s="118" t="str">
        <f t="shared" si="36"/>
        <v/>
      </c>
      <c r="Y205" s="119"/>
      <c r="Z205" s="98"/>
      <c r="AA205" s="97"/>
      <c r="AB205" s="98"/>
      <c r="AC205" s="97"/>
      <c r="AD205" s="95"/>
      <c r="AE205" s="99"/>
      <c r="AF205" s="100"/>
      <c r="AG205" s="99"/>
      <c r="AH205" s="95"/>
      <c r="AI205" s="99"/>
      <c r="AJ205" s="99"/>
      <c r="AK205" s="101"/>
      <c r="AM205" s="129"/>
      <c r="AN205" s="130"/>
      <c r="AO205" s="130"/>
      <c r="AP205" s="130"/>
      <c r="AQ205" s="131"/>
      <c r="AR205" s="131"/>
      <c r="AS205" s="131"/>
      <c r="AT205" s="144"/>
      <c r="AU205" s="113" t="str">
        <f t="shared" si="37"/>
        <v/>
      </c>
      <c r="AV205" s="96" t="str">
        <f t="shared" si="38"/>
        <v/>
      </c>
      <c r="AW205" s="96" t="str">
        <f t="shared" si="39"/>
        <v/>
      </c>
      <c r="AX205" s="96" t="str">
        <f t="shared" si="40"/>
        <v/>
      </c>
      <c r="AY205" s="118" t="str">
        <f t="shared" si="41"/>
        <v/>
      </c>
      <c r="AZ205" s="147"/>
      <c r="BA205" s="132"/>
      <c r="BB205" s="132"/>
      <c r="BC205" s="132"/>
      <c r="BD205" s="133"/>
      <c r="BE205" s="133"/>
      <c r="BF205" s="134"/>
      <c r="BG205" s="134"/>
      <c r="BH205" s="131"/>
      <c r="BI205" s="135"/>
      <c r="BK205" s="153"/>
      <c r="BL205" s="154"/>
      <c r="BM205" s="154"/>
      <c r="BN205" s="133"/>
      <c r="BO205" s="134"/>
      <c r="BP205" s="155"/>
      <c r="BQ205" s="156"/>
    </row>
    <row r="206" spans="4:69" ht="15.6" x14ac:dyDescent="0.3">
      <c r="D206" s="10"/>
      <c r="E206" s="190"/>
      <c r="F206" s="162"/>
      <c r="G206" s="162"/>
      <c r="H206" s="163"/>
      <c r="I206" s="164"/>
      <c r="J206" s="164"/>
      <c r="K206" s="164"/>
      <c r="L206" s="164"/>
      <c r="M206" s="164"/>
      <c r="N206" s="165"/>
      <c r="O206" s="165"/>
      <c r="P206" s="166"/>
      <c r="R206" s="167"/>
      <c r="S206" s="168"/>
      <c r="T206" s="169" t="str">
        <f t="shared" si="32"/>
        <v/>
      </c>
      <c r="U206" s="170" t="str">
        <f t="shared" si="33"/>
        <v/>
      </c>
      <c r="V206" s="170" t="str">
        <f t="shared" si="34"/>
        <v/>
      </c>
      <c r="W206" s="170" t="str">
        <f t="shared" si="35"/>
        <v/>
      </c>
      <c r="X206" s="171" t="str">
        <f t="shared" si="36"/>
        <v/>
      </c>
      <c r="Y206" s="172"/>
      <c r="Z206" s="173"/>
      <c r="AA206" s="174"/>
      <c r="AB206" s="173"/>
      <c r="AC206" s="174"/>
      <c r="AD206" s="173"/>
      <c r="AE206" s="174"/>
      <c r="AF206" s="175"/>
      <c r="AG206" s="174"/>
      <c r="AH206" s="173"/>
      <c r="AI206" s="174"/>
      <c r="AJ206" s="174"/>
      <c r="AK206" s="176"/>
      <c r="AM206" s="177"/>
      <c r="AN206" s="178"/>
      <c r="AO206" s="178"/>
      <c r="AP206" s="178"/>
      <c r="AQ206" s="179"/>
      <c r="AR206" s="179"/>
      <c r="AS206" s="179"/>
      <c r="AT206" s="180"/>
      <c r="AU206" s="169" t="str">
        <f t="shared" si="37"/>
        <v/>
      </c>
      <c r="AV206" s="170" t="str">
        <f t="shared" si="38"/>
        <v/>
      </c>
      <c r="AW206" s="170" t="str">
        <f t="shared" si="39"/>
        <v/>
      </c>
      <c r="AX206" s="170" t="str">
        <f t="shared" si="40"/>
        <v/>
      </c>
      <c r="AY206" s="171" t="str">
        <f t="shared" si="41"/>
        <v/>
      </c>
      <c r="AZ206" s="181"/>
      <c r="BA206" s="182"/>
      <c r="BB206" s="182"/>
      <c r="BC206" s="182"/>
      <c r="BD206" s="183"/>
      <c r="BE206" s="183"/>
      <c r="BF206" s="184"/>
      <c r="BG206" s="184"/>
      <c r="BH206" s="179"/>
      <c r="BI206" s="185"/>
      <c r="BK206" s="186"/>
      <c r="BL206" s="187"/>
      <c r="BM206" s="187"/>
      <c r="BN206" s="183"/>
      <c r="BO206" s="184"/>
      <c r="BP206" s="188"/>
      <c r="BQ206" s="189"/>
    </row>
    <row r="207" spans="4:69" ht="15.6" x14ac:dyDescent="0.3">
      <c r="D207" s="10"/>
      <c r="E207" s="74"/>
      <c r="F207" s="75"/>
      <c r="G207" s="75"/>
      <c r="H207" s="76"/>
      <c r="I207" s="77"/>
      <c r="J207" s="77"/>
      <c r="K207" s="77"/>
      <c r="L207" s="77"/>
      <c r="M207" s="77"/>
      <c r="N207" s="78"/>
      <c r="O207" s="78"/>
      <c r="P207" s="79"/>
      <c r="R207" s="94"/>
      <c r="S207" s="112"/>
      <c r="T207" s="113" t="str">
        <f t="shared" si="32"/>
        <v/>
      </c>
      <c r="U207" s="96" t="str">
        <f t="shared" si="33"/>
        <v/>
      </c>
      <c r="V207" s="96" t="str">
        <f t="shared" si="34"/>
        <v/>
      </c>
      <c r="W207" s="96" t="str">
        <f t="shared" si="35"/>
        <v/>
      </c>
      <c r="X207" s="118" t="str">
        <f t="shared" si="36"/>
        <v/>
      </c>
      <c r="Y207" s="119"/>
      <c r="Z207" s="98"/>
      <c r="AA207" s="97"/>
      <c r="AB207" s="98"/>
      <c r="AC207" s="97"/>
      <c r="AD207" s="95"/>
      <c r="AE207" s="99"/>
      <c r="AF207" s="100"/>
      <c r="AG207" s="99"/>
      <c r="AH207" s="95"/>
      <c r="AI207" s="99"/>
      <c r="AJ207" s="99"/>
      <c r="AK207" s="101"/>
      <c r="AM207" s="129"/>
      <c r="AN207" s="130"/>
      <c r="AO207" s="130"/>
      <c r="AP207" s="130"/>
      <c r="AQ207" s="131"/>
      <c r="AR207" s="131"/>
      <c r="AS207" s="131"/>
      <c r="AT207" s="144"/>
      <c r="AU207" s="113" t="str">
        <f t="shared" si="37"/>
        <v/>
      </c>
      <c r="AV207" s="96" t="str">
        <f t="shared" si="38"/>
        <v/>
      </c>
      <c r="AW207" s="96" t="str">
        <f t="shared" si="39"/>
        <v/>
      </c>
      <c r="AX207" s="96" t="str">
        <f t="shared" si="40"/>
        <v/>
      </c>
      <c r="AY207" s="118" t="str">
        <f t="shared" si="41"/>
        <v/>
      </c>
      <c r="AZ207" s="147"/>
      <c r="BA207" s="132"/>
      <c r="BB207" s="132"/>
      <c r="BC207" s="132"/>
      <c r="BD207" s="133"/>
      <c r="BE207" s="133"/>
      <c r="BF207" s="134"/>
      <c r="BG207" s="134"/>
      <c r="BH207" s="131"/>
      <c r="BI207" s="135"/>
      <c r="BK207" s="153"/>
      <c r="BL207" s="154"/>
      <c r="BM207" s="154"/>
      <c r="BN207" s="133"/>
      <c r="BO207" s="134"/>
      <c r="BP207" s="155"/>
      <c r="BQ207" s="156"/>
    </row>
    <row r="208" spans="4:69" ht="15.6" x14ac:dyDescent="0.3">
      <c r="D208" s="10"/>
      <c r="E208" s="161"/>
      <c r="F208" s="162"/>
      <c r="G208" s="162"/>
      <c r="H208" s="163"/>
      <c r="I208" s="164"/>
      <c r="J208" s="164"/>
      <c r="K208" s="164"/>
      <c r="L208" s="164"/>
      <c r="M208" s="164"/>
      <c r="N208" s="165"/>
      <c r="O208" s="165"/>
      <c r="P208" s="166"/>
      <c r="R208" s="167"/>
      <c r="S208" s="168"/>
      <c r="T208" s="169" t="str">
        <f t="shared" si="32"/>
        <v/>
      </c>
      <c r="U208" s="170" t="str">
        <f t="shared" si="33"/>
        <v/>
      </c>
      <c r="V208" s="170" t="str">
        <f t="shared" si="34"/>
        <v/>
      </c>
      <c r="W208" s="170" t="str">
        <f t="shared" si="35"/>
        <v/>
      </c>
      <c r="X208" s="171" t="str">
        <f t="shared" si="36"/>
        <v/>
      </c>
      <c r="Y208" s="172"/>
      <c r="Z208" s="173"/>
      <c r="AA208" s="174"/>
      <c r="AB208" s="173"/>
      <c r="AC208" s="174"/>
      <c r="AD208" s="173"/>
      <c r="AE208" s="174"/>
      <c r="AF208" s="175"/>
      <c r="AG208" s="174"/>
      <c r="AH208" s="173"/>
      <c r="AI208" s="174"/>
      <c r="AJ208" s="174"/>
      <c r="AK208" s="176"/>
      <c r="AM208" s="177"/>
      <c r="AN208" s="178"/>
      <c r="AO208" s="178"/>
      <c r="AP208" s="178"/>
      <c r="AQ208" s="179"/>
      <c r="AR208" s="179"/>
      <c r="AS208" s="179"/>
      <c r="AT208" s="180"/>
      <c r="AU208" s="169" t="str">
        <f t="shared" si="37"/>
        <v/>
      </c>
      <c r="AV208" s="170" t="str">
        <f t="shared" si="38"/>
        <v/>
      </c>
      <c r="AW208" s="170" t="str">
        <f t="shared" si="39"/>
        <v/>
      </c>
      <c r="AX208" s="170" t="str">
        <f t="shared" si="40"/>
        <v/>
      </c>
      <c r="AY208" s="171" t="str">
        <f t="shared" si="41"/>
        <v/>
      </c>
      <c r="AZ208" s="181"/>
      <c r="BA208" s="182"/>
      <c r="BB208" s="182"/>
      <c r="BC208" s="182"/>
      <c r="BD208" s="183"/>
      <c r="BE208" s="183"/>
      <c r="BF208" s="184"/>
      <c r="BG208" s="184"/>
      <c r="BH208" s="179"/>
      <c r="BI208" s="185"/>
      <c r="BK208" s="186"/>
      <c r="BL208" s="187"/>
      <c r="BM208" s="187"/>
      <c r="BN208" s="183"/>
      <c r="BO208" s="184"/>
      <c r="BP208" s="188"/>
      <c r="BQ208" s="189"/>
    </row>
    <row r="209" spans="4:69" ht="15.6" x14ac:dyDescent="0.3">
      <c r="D209" s="10"/>
      <c r="E209" s="74"/>
      <c r="F209" s="75"/>
      <c r="G209" s="75"/>
      <c r="H209" s="76"/>
      <c r="I209" s="77"/>
      <c r="J209" s="77"/>
      <c r="K209" s="77"/>
      <c r="L209" s="77"/>
      <c r="M209" s="77"/>
      <c r="N209" s="78"/>
      <c r="O209" s="78"/>
      <c r="P209" s="79"/>
      <c r="R209" s="94"/>
      <c r="S209" s="112"/>
      <c r="T209" s="113" t="str">
        <f t="shared" si="32"/>
        <v/>
      </c>
      <c r="U209" s="96" t="str">
        <f t="shared" si="33"/>
        <v/>
      </c>
      <c r="V209" s="96" t="str">
        <f t="shared" si="34"/>
        <v/>
      </c>
      <c r="W209" s="96" t="str">
        <f t="shared" si="35"/>
        <v/>
      </c>
      <c r="X209" s="118" t="str">
        <f t="shared" si="36"/>
        <v/>
      </c>
      <c r="Y209" s="119"/>
      <c r="Z209" s="98"/>
      <c r="AA209" s="97"/>
      <c r="AB209" s="98"/>
      <c r="AC209" s="97"/>
      <c r="AD209" s="95"/>
      <c r="AE209" s="99"/>
      <c r="AF209" s="100"/>
      <c r="AG209" s="99"/>
      <c r="AH209" s="95"/>
      <c r="AI209" s="99"/>
      <c r="AJ209" s="99"/>
      <c r="AK209" s="101"/>
      <c r="AM209" s="129"/>
      <c r="AN209" s="130"/>
      <c r="AO209" s="130"/>
      <c r="AP209" s="130"/>
      <c r="AQ209" s="131"/>
      <c r="AR209" s="131"/>
      <c r="AS209" s="131"/>
      <c r="AT209" s="144"/>
      <c r="AU209" s="113" t="str">
        <f t="shared" si="37"/>
        <v/>
      </c>
      <c r="AV209" s="96" t="str">
        <f t="shared" si="38"/>
        <v/>
      </c>
      <c r="AW209" s="96" t="str">
        <f t="shared" si="39"/>
        <v/>
      </c>
      <c r="AX209" s="96" t="str">
        <f t="shared" si="40"/>
        <v/>
      </c>
      <c r="AY209" s="118" t="str">
        <f t="shared" si="41"/>
        <v/>
      </c>
      <c r="AZ209" s="147"/>
      <c r="BA209" s="132"/>
      <c r="BB209" s="132"/>
      <c r="BC209" s="132"/>
      <c r="BD209" s="133"/>
      <c r="BE209" s="133"/>
      <c r="BF209" s="134"/>
      <c r="BG209" s="134"/>
      <c r="BH209" s="131"/>
      <c r="BI209" s="135"/>
      <c r="BK209" s="153"/>
      <c r="BL209" s="154"/>
      <c r="BM209" s="154"/>
      <c r="BN209" s="133"/>
      <c r="BO209" s="134"/>
      <c r="BP209" s="155"/>
      <c r="BQ209" s="156"/>
    </row>
    <row r="210" spans="4:69" ht="15.6" x14ac:dyDescent="0.3">
      <c r="D210" s="10"/>
      <c r="E210" s="161"/>
      <c r="F210" s="162"/>
      <c r="G210" s="162"/>
      <c r="H210" s="163"/>
      <c r="I210" s="164"/>
      <c r="J210" s="164"/>
      <c r="K210" s="164"/>
      <c r="L210" s="164"/>
      <c r="M210" s="164"/>
      <c r="N210" s="165"/>
      <c r="O210" s="165"/>
      <c r="P210" s="166"/>
      <c r="R210" s="167"/>
      <c r="S210" s="168"/>
      <c r="T210" s="169" t="str">
        <f t="shared" si="32"/>
        <v/>
      </c>
      <c r="U210" s="170" t="str">
        <f t="shared" si="33"/>
        <v/>
      </c>
      <c r="V210" s="170" t="str">
        <f t="shared" si="34"/>
        <v/>
      </c>
      <c r="W210" s="170" t="str">
        <f t="shared" si="35"/>
        <v/>
      </c>
      <c r="X210" s="171" t="str">
        <f t="shared" si="36"/>
        <v/>
      </c>
      <c r="Y210" s="172"/>
      <c r="Z210" s="173"/>
      <c r="AA210" s="174"/>
      <c r="AB210" s="173"/>
      <c r="AC210" s="174"/>
      <c r="AD210" s="173"/>
      <c r="AE210" s="174"/>
      <c r="AF210" s="175"/>
      <c r="AG210" s="174"/>
      <c r="AH210" s="173"/>
      <c r="AI210" s="174"/>
      <c r="AJ210" s="174"/>
      <c r="AK210" s="176"/>
      <c r="AM210" s="177"/>
      <c r="AN210" s="178"/>
      <c r="AO210" s="178"/>
      <c r="AP210" s="178"/>
      <c r="AQ210" s="179"/>
      <c r="AR210" s="179"/>
      <c r="AS210" s="179"/>
      <c r="AT210" s="180"/>
      <c r="AU210" s="169" t="str">
        <f t="shared" si="37"/>
        <v/>
      </c>
      <c r="AV210" s="170" t="str">
        <f t="shared" si="38"/>
        <v/>
      </c>
      <c r="AW210" s="170" t="str">
        <f t="shared" si="39"/>
        <v/>
      </c>
      <c r="AX210" s="170" t="str">
        <f t="shared" si="40"/>
        <v/>
      </c>
      <c r="AY210" s="171" t="str">
        <f t="shared" si="41"/>
        <v/>
      </c>
      <c r="AZ210" s="181"/>
      <c r="BA210" s="182"/>
      <c r="BB210" s="182"/>
      <c r="BC210" s="182"/>
      <c r="BD210" s="183"/>
      <c r="BE210" s="183"/>
      <c r="BF210" s="184"/>
      <c r="BG210" s="184"/>
      <c r="BH210" s="179"/>
      <c r="BI210" s="185"/>
      <c r="BK210" s="186"/>
      <c r="BL210" s="187"/>
      <c r="BM210" s="187"/>
      <c r="BN210" s="183"/>
      <c r="BO210" s="184"/>
      <c r="BP210" s="188"/>
      <c r="BQ210" s="189"/>
    </row>
    <row r="211" spans="4:69" ht="15.6" x14ac:dyDescent="0.3">
      <c r="D211" s="10"/>
      <c r="E211" s="74"/>
      <c r="F211" s="75"/>
      <c r="G211" s="75"/>
      <c r="H211" s="76"/>
      <c r="I211" s="77"/>
      <c r="J211" s="77"/>
      <c r="K211" s="77"/>
      <c r="L211" s="77"/>
      <c r="M211" s="77"/>
      <c r="N211" s="78"/>
      <c r="O211" s="78"/>
      <c r="P211" s="79"/>
      <c r="R211" s="94"/>
      <c r="S211" s="112"/>
      <c r="T211" s="113" t="str">
        <f t="shared" si="32"/>
        <v/>
      </c>
      <c r="U211" s="96" t="str">
        <f t="shared" si="33"/>
        <v/>
      </c>
      <c r="V211" s="96" t="str">
        <f t="shared" si="34"/>
        <v/>
      </c>
      <c r="W211" s="96" t="str">
        <f t="shared" si="35"/>
        <v/>
      </c>
      <c r="X211" s="118" t="str">
        <f t="shared" si="36"/>
        <v/>
      </c>
      <c r="Y211" s="119"/>
      <c r="Z211" s="98"/>
      <c r="AA211" s="97"/>
      <c r="AB211" s="98"/>
      <c r="AC211" s="97"/>
      <c r="AD211" s="95"/>
      <c r="AE211" s="99"/>
      <c r="AF211" s="100"/>
      <c r="AG211" s="99"/>
      <c r="AH211" s="95"/>
      <c r="AI211" s="99"/>
      <c r="AJ211" s="99"/>
      <c r="AK211" s="101"/>
      <c r="AM211" s="129"/>
      <c r="AN211" s="130"/>
      <c r="AO211" s="130"/>
      <c r="AP211" s="130"/>
      <c r="AQ211" s="131"/>
      <c r="AR211" s="131"/>
      <c r="AS211" s="131"/>
      <c r="AT211" s="144"/>
      <c r="AU211" s="113" t="str">
        <f t="shared" si="37"/>
        <v/>
      </c>
      <c r="AV211" s="96" t="str">
        <f t="shared" si="38"/>
        <v/>
      </c>
      <c r="AW211" s="96" t="str">
        <f t="shared" si="39"/>
        <v/>
      </c>
      <c r="AX211" s="96" t="str">
        <f t="shared" si="40"/>
        <v/>
      </c>
      <c r="AY211" s="118" t="str">
        <f t="shared" si="41"/>
        <v/>
      </c>
      <c r="AZ211" s="147"/>
      <c r="BA211" s="132"/>
      <c r="BB211" s="132"/>
      <c r="BC211" s="132"/>
      <c r="BD211" s="133"/>
      <c r="BE211" s="133"/>
      <c r="BF211" s="134"/>
      <c r="BG211" s="134"/>
      <c r="BH211" s="131"/>
      <c r="BI211" s="135"/>
      <c r="BK211" s="153"/>
      <c r="BL211" s="154"/>
      <c r="BM211" s="154"/>
      <c r="BN211" s="133"/>
      <c r="BO211" s="134"/>
      <c r="BP211" s="155"/>
      <c r="BQ211" s="156"/>
    </row>
    <row r="212" spans="4:69" ht="15.6" x14ac:dyDescent="0.3">
      <c r="D212" s="10"/>
      <c r="E212" s="161"/>
      <c r="F212" s="162"/>
      <c r="G212" s="162"/>
      <c r="H212" s="163"/>
      <c r="I212" s="164"/>
      <c r="J212" s="164"/>
      <c r="K212" s="164"/>
      <c r="L212" s="164"/>
      <c r="M212" s="164"/>
      <c r="N212" s="165"/>
      <c r="O212" s="165"/>
      <c r="P212" s="166"/>
      <c r="R212" s="167"/>
      <c r="S212" s="168"/>
      <c r="T212" s="169" t="str">
        <f t="shared" si="32"/>
        <v/>
      </c>
      <c r="U212" s="170" t="str">
        <f t="shared" si="33"/>
        <v/>
      </c>
      <c r="V212" s="170" t="str">
        <f t="shared" si="34"/>
        <v/>
      </c>
      <c r="W212" s="170" t="str">
        <f t="shared" si="35"/>
        <v/>
      </c>
      <c r="X212" s="171" t="str">
        <f t="shared" si="36"/>
        <v/>
      </c>
      <c r="Y212" s="172"/>
      <c r="Z212" s="173"/>
      <c r="AA212" s="174"/>
      <c r="AB212" s="173"/>
      <c r="AC212" s="174"/>
      <c r="AD212" s="173"/>
      <c r="AE212" s="174"/>
      <c r="AF212" s="175"/>
      <c r="AG212" s="174"/>
      <c r="AH212" s="173"/>
      <c r="AI212" s="174"/>
      <c r="AJ212" s="174"/>
      <c r="AK212" s="176"/>
      <c r="AM212" s="177"/>
      <c r="AN212" s="178"/>
      <c r="AO212" s="178"/>
      <c r="AP212" s="178"/>
      <c r="AQ212" s="179"/>
      <c r="AR212" s="179"/>
      <c r="AS212" s="179"/>
      <c r="AT212" s="180"/>
      <c r="AU212" s="169" t="str">
        <f t="shared" si="37"/>
        <v/>
      </c>
      <c r="AV212" s="170" t="str">
        <f t="shared" si="38"/>
        <v/>
      </c>
      <c r="AW212" s="170" t="str">
        <f t="shared" si="39"/>
        <v/>
      </c>
      <c r="AX212" s="170" t="str">
        <f t="shared" si="40"/>
        <v/>
      </c>
      <c r="AY212" s="171" t="str">
        <f t="shared" si="41"/>
        <v/>
      </c>
      <c r="AZ212" s="181"/>
      <c r="BA212" s="182"/>
      <c r="BB212" s="182"/>
      <c r="BC212" s="182"/>
      <c r="BD212" s="183"/>
      <c r="BE212" s="183"/>
      <c r="BF212" s="184"/>
      <c r="BG212" s="184"/>
      <c r="BH212" s="179"/>
      <c r="BI212" s="185"/>
      <c r="BK212" s="186"/>
      <c r="BL212" s="187"/>
      <c r="BM212" s="187"/>
      <c r="BN212" s="183"/>
      <c r="BO212" s="184"/>
      <c r="BP212" s="188"/>
      <c r="BQ212" s="189"/>
    </row>
    <row r="213" spans="4:69" ht="15.6" x14ac:dyDescent="0.3">
      <c r="D213" s="10"/>
      <c r="E213" s="74"/>
      <c r="F213" s="75"/>
      <c r="G213" s="75"/>
      <c r="H213" s="76"/>
      <c r="I213" s="77"/>
      <c r="J213" s="77"/>
      <c r="K213" s="77"/>
      <c r="L213" s="77"/>
      <c r="M213" s="77"/>
      <c r="N213" s="78"/>
      <c r="O213" s="78"/>
      <c r="P213" s="79"/>
      <c r="R213" s="94"/>
      <c r="S213" s="112"/>
      <c r="T213" s="113" t="str">
        <f t="shared" si="32"/>
        <v/>
      </c>
      <c r="U213" s="96" t="str">
        <f t="shared" si="33"/>
        <v/>
      </c>
      <c r="V213" s="96" t="str">
        <f t="shared" si="34"/>
        <v/>
      </c>
      <c r="W213" s="96" t="str">
        <f t="shared" si="35"/>
        <v/>
      </c>
      <c r="X213" s="118" t="str">
        <f t="shared" si="36"/>
        <v/>
      </c>
      <c r="Y213" s="119"/>
      <c r="Z213" s="98"/>
      <c r="AA213" s="97"/>
      <c r="AB213" s="98"/>
      <c r="AC213" s="97"/>
      <c r="AD213" s="95"/>
      <c r="AE213" s="99"/>
      <c r="AF213" s="100"/>
      <c r="AG213" s="99"/>
      <c r="AH213" s="95"/>
      <c r="AI213" s="99"/>
      <c r="AJ213" s="99"/>
      <c r="AK213" s="101"/>
      <c r="AM213" s="129"/>
      <c r="AN213" s="130"/>
      <c r="AO213" s="130"/>
      <c r="AP213" s="130"/>
      <c r="AQ213" s="131"/>
      <c r="AR213" s="131"/>
      <c r="AS213" s="131"/>
      <c r="AT213" s="144"/>
      <c r="AU213" s="113" t="str">
        <f t="shared" si="37"/>
        <v/>
      </c>
      <c r="AV213" s="96" t="str">
        <f t="shared" si="38"/>
        <v/>
      </c>
      <c r="AW213" s="96" t="str">
        <f t="shared" si="39"/>
        <v/>
      </c>
      <c r="AX213" s="96" t="str">
        <f t="shared" si="40"/>
        <v/>
      </c>
      <c r="AY213" s="118" t="str">
        <f t="shared" si="41"/>
        <v/>
      </c>
      <c r="AZ213" s="147"/>
      <c r="BA213" s="132"/>
      <c r="BB213" s="132"/>
      <c r="BC213" s="132"/>
      <c r="BD213" s="133"/>
      <c r="BE213" s="133"/>
      <c r="BF213" s="134"/>
      <c r="BG213" s="134"/>
      <c r="BH213" s="131"/>
      <c r="BI213" s="135"/>
      <c r="BK213" s="153"/>
      <c r="BL213" s="154"/>
      <c r="BM213" s="154"/>
      <c r="BN213" s="133"/>
      <c r="BO213" s="134"/>
      <c r="BP213" s="155"/>
      <c r="BQ213" s="156"/>
    </row>
    <row r="214" spans="4:69" ht="15.6" x14ac:dyDescent="0.3">
      <c r="D214" s="10"/>
      <c r="E214" s="190"/>
      <c r="F214" s="162"/>
      <c r="G214" s="162"/>
      <c r="H214" s="163"/>
      <c r="I214" s="164"/>
      <c r="J214" s="164"/>
      <c r="K214" s="164"/>
      <c r="L214" s="164"/>
      <c r="M214" s="164"/>
      <c r="N214" s="165"/>
      <c r="O214" s="165"/>
      <c r="P214" s="166"/>
      <c r="R214" s="167"/>
      <c r="S214" s="168"/>
      <c r="T214" s="169" t="str">
        <f t="shared" si="32"/>
        <v/>
      </c>
      <c r="U214" s="170" t="str">
        <f t="shared" si="33"/>
        <v/>
      </c>
      <c r="V214" s="170" t="str">
        <f t="shared" si="34"/>
        <v/>
      </c>
      <c r="W214" s="170" t="str">
        <f t="shared" si="35"/>
        <v/>
      </c>
      <c r="X214" s="171" t="str">
        <f t="shared" si="36"/>
        <v/>
      </c>
      <c r="Y214" s="172"/>
      <c r="Z214" s="173"/>
      <c r="AA214" s="174"/>
      <c r="AB214" s="173"/>
      <c r="AC214" s="174"/>
      <c r="AD214" s="173"/>
      <c r="AE214" s="174"/>
      <c r="AF214" s="175"/>
      <c r="AG214" s="174"/>
      <c r="AH214" s="173"/>
      <c r="AI214" s="174"/>
      <c r="AJ214" s="174"/>
      <c r="AK214" s="176"/>
      <c r="AM214" s="177"/>
      <c r="AN214" s="178"/>
      <c r="AO214" s="178"/>
      <c r="AP214" s="178"/>
      <c r="AQ214" s="179"/>
      <c r="AR214" s="179"/>
      <c r="AS214" s="179"/>
      <c r="AT214" s="180"/>
      <c r="AU214" s="169" t="str">
        <f t="shared" si="37"/>
        <v/>
      </c>
      <c r="AV214" s="170" t="str">
        <f t="shared" si="38"/>
        <v/>
      </c>
      <c r="AW214" s="170" t="str">
        <f t="shared" si="39"/>
        <v/>
      </c>
      <c r="AX214" s="170" t="str">
        <f t="shared" si="40"/>
        <v/>
      </c>
      <c r="AY214" s="171" t="str">
        <f t="shared" si="41"/>
        <v/>
      </c>
      <c r="AZ214" s="181"/>
      <c r="BA214" s="182"/>
      <c r="BB214" s="182"/>
      <c r="BC214" s="182"/>
      <c r="BD214" s="183"/>
      <c r="BE214" s="183"/>
      <c r="BF214" s="184"/>
      <c r="BG214" s="184"/>
      <c r="BH214" s="179"/>
      <c r="BI214" s="185"/>
      <c r="BK214" s="186"/>
      <c r="BL214" s="187"/>
      <c r="BM214" s="187"/>
      <c r="BN214" s="183"/>
      <c r="BO214" s="184"/>
      <c r="BP214" s="188"/>
      <c r="BQ214" s="189"/>
    </row>
    <row r="215" spans="4:69" ht="15.6" x14ac:dyDescent="0.3">
      <c r="D215" s="10"/>
      <c r="E215" s="74"/>
      <c r="F215" s="75"/>
      <c r="G215" s="75"/>
      <c r="H215" s="76"/>
      <c r="I215" s="77"/>
      <c r="J215" s="77"/>
      <c r="K215" s="77"/>
      <c r="L215" s="77"/>
      <c r="M215" s="77"/>
      <c r="N215" s="78"/>
      <c r="O215" s="78"/>
      <c r="P215" s="79"/>
      <c r="R215" s="94"/>
      <c r="S215" s="112"/>
      <c r="T215" s="113" t="str">
        <f t="shared" si="32"/>
        <v/>
      </c>
      <c r="U215" s="96" t="str">
        <f t="shared" si="33"/>
        <v/>
      </c>
      <c r="V215" s="96" t="str">
        <f t="shared" si="34"/>
        <v/>
      </c>
      <c r="W215" s="96" t="str">
        <f t="shared" si="35"/>
        <v/>
      </c>
      <c r="X215" s="118" t="str">
        <f t="shared" si="36"/>
        <v/>
      </c>
      <c r="Y215" s="119"/>
      <c r="Z215" s="98"/>
      <c r="AA215" s="97"/>
      <c r="AB215" s="98"/>
      <c r="AC215" s="97"/>
      <c r="AD215" s="95"/>
      <c r="AE215" s="99"/>
      <c r="AF215" s="100"/>
      <c r="AG215" s="99"/>
      <c r="AH215" s="95"/>
      <c r="AI215" s="99"/>
      <c r="AJ215" s="99"/>
      <c r="AK215" s="101"/>
      <c r="AM215" s="129"/>
      <c r="AN215" s="130"/>
      <c r="AO215" s="130"/>
      <c r="AP215" s="130"/>
      <c r="AQ215" s="131"/>
      <c r="AR215" s="131"/>
      <c r="AS215" s="131"/>
      <c r="AT215" s="144"/>
      <c r="AU215" s="113" t="str">
        <f t="shared" si="37"/>
        <v/>
      </c>
      <c r="AV215" s="96" t="str">
        <f t="shared" si="38"/>
        <v/>
      </c>
      <c r="AW215" s="96" t="str">
        <f t="shared" si="39"/>
        <v/>
      </c>
      <c r="AX215" s="96" t="str">
        <f t="shared" si="40"/>
        <v/>
      </c>
      <c r="AY215" s="118" t="str">
        <f t="shared" si="41"/>
        <v/>
      </c>
      <c r="AZ215" s="147"/>
      <c r="BA215" s="132"/>
      <c r="BB215" s="132"/>
      <c r="BC215" s="132"/>
      <c r="BD215" s="133"/>
      <c r="BE215" s="133"/>
      <c r="BF215" s="134"/>
      <c r="BG215" s="134"/>
      <c r="BH215" s="131"/>
      <c r="BI215" s="135"/>
      <c r="BK215" s="153"/>
      <c r="BL215" s="154"/>
      <c r="BM215" s="154"/>
      <c r="BN215" s="133"/>
      <c r="BO215" s="134"/>
      <c r="BP215" s="155"/>
      <c r="BQ215" s="156"/>
    </row>
    <row r="216" spans="4:69" ht="15.6" x14ac:dyDescent="0.3">
      <c r="D216" s="10"/>
      <c r="E216" s="161"/>
      <c r="F216" s="162"/>
      <c r="G216" s="162"/>
      <c r="H216" s="163"/>
      <c r="I216" s="164"/>
      <c r="J216" s="164"/>
      <c r="K216" s="164"/>
      <c r="L216" s="164"/>
      <c r="M216" s="164"/>
      <c r="N216" s="165"/>
      <c r="O216" s="165"/>
      <c r="P216" s="166"/>
      <c r="R216" s="167"/>
      <c r="S216" s="168"/>
      <c r="T216" s="169" t="str">
        <f t="shared" si="32"/>
        <v/>
      </c>
      <c r="U216" s="170" t="str">
        <f t="shared" si="33"/>
        <v/>
      </c>
      <c r="V216" s="170" t="str">
        <f t="shared" si="34"/>
        <v/>
      </c>
      <c r="W216" s="170" t="str">
        <f t="shared" si="35"/>
        <v/>
      </c>
      <c r="X216" s="171" t="str">
        <f t="shared" si="36"/>
        <v/>
      </c>
      <c r="Y216" s="172"/>
      <c r="Z216" s="173"/>
      <c r="AA216" s="174"/>
      <c r="AB216" s="173"/>
      <c r="AC216" s="174"/>
      <c r="AD216" s="173"/>
      <c r="AE216" s="174"/>
      <c r="AF216" s="175"/>
      <c r="AG216" s="174"/>
      <c r="AH216" s="173"/>
      <c r="AI216" s="174"/>
      <c r="AJ216" s="174"/>
      <c r="AK216" s="176"/>
      <c r="AM216" s="177"/>
      <c r="AN216" s="178"/>
      <c r="AO216" s="178"/>
      <c r="AP216" s="178"/>
      <c r="AQ216" s="179"/>
      <c r="AR216" s="179"/>
      <c r="AS216" s="179"/>
      <c r="AT216" s="180"/>
      <c r="AU216" s="169" t="str">
        <f t="shared" si="37"/>
        <v/>
      </c>
      <c r="AV216" s="170" t="str">
        <f t="shared" si="38"/>
        <v/>
      </c>
      <c r="AW216" s="170" t="str">
        <f t="shared" si="39"/>
        <v/>
      </c>
      <c r="AX216" s="170" t="str">
        <f t="shared" si="40"/>
        <v/>
      </c>
      <c r="AY216" s="171" t="str">
        <f t="shared" si="41"/>
        <v/>
      </c>
      <c r="AZ216" s="181"/>
      <c r="BA216" s="182"/>
      <c r="BB216" s="182"/>
      <c r="BC216" s="182"/>
      <c r="BD216" s="183"/>
      <c r="BE216" s="183"/>
      <c r="BF216" s="184"/>
      <c r="BG216" s="184"/>
      <c r="BH216" s="179"/>
      <c r="BI216" s="185"/>
      <c r="BK216" s="186"/>
      <c r="BL216" s="187"/>
      <c r="BM216" s="187"/>
      <c r="BN216" s="183"/>
      <c r="BO216" s="184"/>
      <c r="BP216" s="188"/>
      <c r="BQ216" s="189"/>
    </row>
    <row r="217" spans="4:69" ht="15.6" x14ac:dyDescent="0.3">
      <c r="D217" s="10"/>
      <c r="E217" s="74"/>
      <c r="F217" s="75"/>
      <c r="G217" s="75"/>
      <c r="H217" s="76"/>
      <c r="I217" s="77"/>
      <c r="J217" s="77"/>
      <c r="K217" s="77"/>
      <c r="L217" s="77"/>
      <c r="M217" s="77"/>
      <c r="N217" s="78"/>
      <c r="O217" s="78"/>
      <c r="P217" s="79"/>
      <c r="R217" s="94"/>
      <c r="S217" s="112"/>
      <c r="T217" s="113" t="str">
        <f t="shared" si="32"/>
        <v/>
      </c>
      <c r="U217" s="96" t="str">
        <f t="shared" si="33"/>
        <v/>
      </c>
      <c r="V217" s="96" t="str">
        <f t="shared" si="34"/>
        <v/>
      </c>
      <c r="W217" s="96" t="str">
        <f t="shared" si="35"/>
        <v/>
      </c>
      <c r="X217" s="118" t="str">
        <f t="shared" si="36"/>
        <v/>
      </c>
      <c r="Y217" s="119"/>
      <c r="Z217" s="98"/>
      <c r="AA217" s="97"/>
      <c r="AB217" s="98"/>
      <c r="AC217" s="97"/>
      <c r="AD217" s="95"/>
      <c r="AE217" s="99"/>
      <c r="AF217" s="100"/>
      <c r="AG217" s="99"/>
      <c r="AH217" s="95"/>
      <c r="AI217" s="99"/>
      <c r="AJ217" s="99"/>
      <c r="AK217" s="101"/>
      <c r="AM217" s="129"/>
      <c r="AN217" s="130"/>
      <c r="AO217" s="130"/>
      <c r="AP217" s="130"/>
      <c r="AQ217" s="131"/>
      <c r="AR217" s="131"/>
      <c r="AS217" s="131"/>
      <c r="AT217" s="144"/>
      <c r="AU217" s="113" t="str">
        <f t="shared" si="37"/>
        <v/>
      </c>
      <c r="AV217" s="96" t="str">
        <f t="shared" si="38"/>
        <v/>
      </c>
      <c r="AW217" s="96" t="str">
        <f t="shared" si="39"/>
        <v/>
      </c>
      <c r="AX217" s="96" t="str">
        <f t="shared" si="40"/>
        <v/>
      </c>
      <c r="AY217" s="118" t="str">
        <f t="shared" si="41"/>
        <v/>
      </c>
      <c r="AZ217" s="147"/>
      <c r="BA217" s="132"/>
      <c r="BB217" s="132"/>
      <c r="BC217" s="132"/>
      <c r="BD217" s="133"/>
      <c r="BE217" s="133"/>
      <c r="BF217" s="134"/>
      <c r="BG217" s="134"/>
      <c r="BH217" s="131"/>
      <c r="BI217" s="135"/>
      <c r="BK217" s="153"/>
      <c r="BL217" s="154"/>
      <c r="BM217" s="154"/>
      <c r="BN217" s="133"/>
      <c r="BO217" s="134"/>
      <c r="BP217" s="155"/>
      <c r="BQ217" s="156"/>
    </row>
    <row r="218" spans="4:69" ht="15.6" x14ac:dyDescent="0.3">
      <c r="D218" s="10"/>
      <c r="E218" s="161"/>
      <c r="F218" s="162"/>
      <c r="G218" s="162"/>
      <c r="H218" s="163"/>
      <c r="I218" s="164"/>
      <c r="J218" s="164"/>
      <c r="K218" s="164"/>
      <c r="L218" s="164"/>
      <c r="M218" s="164"/>
      <c r="N218" s="165"/>
      <c r="O218" s="165"/>
      <c r="P218" s="166"/>
      <c r="R218" s="167"/>
      <c r="S218" s="168"/>
      <c r="T218" s="169" t="str">
        <f t="shared" si="32"/>
        <v/>
      </c>
      <c r="U218" s="170" t="str">
        <f t="shared" si="33"/>
        <v/>
      </c>
      <c r="V218" s="170" t="str">
        <f t="shared" si="34"/>
        <v/>
      </c>
      <c r="W218" s="170" t="str">
        <f t="shared" si="35"/>
        <v/>
      </c>
      <c r="X218" s="171" t="str">
        <f t="shared" si="36"/>
        <v/>
      </c>
      <c r="Y218" s="172"/>
      <c r="Z218" s="173"/>
      <c r="AA218" s="174"/>
      <c r="AB218" s="173"/>
      <c r="AC218" s="174"/>
      <c r="AD218" s="173"/>
      <c r="AE218" s="174"/>
      <c r="AF218" s="175"/>
      <c r="AG218" s="174"/>
      <c r="AH218" s="173"/>
      <c r="AI218" s="174"/>
      <c r="AJ218" s="174"/>
      <c r="AK218" s="176"/>
      <c r="AM218" s="177"/>
      <c r="AN218" s="178"/>
      <c r="AO218" s="178"/>
      <c r="AP218" s="178"/>
      <c r="AQ218" s="179"/>
      <c r="AR218" s="179"/>
      <c r="AS218" s="179"/>
      <c r="AT218" s="180"/>
      <c r="AU218" s="169" t="str">
        <f t="shared" si="37"/>
        <v/>
      </c>
      <c r="AV218" s="170" t="str">
        <f t="shared" si="38"/>
        <v/>
      </c>
      <c r="AW218" s="170" t="str">
        <f t="shared" si="39"/>
        <v/>
      </c>
      <c r="AX218" s="170" t="str">
        <f t="shared" si="40"/>
        <v/>
      </c>
      <c r="AY218" s="171" t="str">
        <f t="shared" si="41"/>
        <v/>
      </c>
      <c r="AZ218" s="181"/>
      <c r="BA218" s="182"/>
      <c r="BB218" s="182"/>
      <c r="BC218" s="182"/>
      <c r="BD218" s="183"/>
      <c r="BE218" s="183"/>
      <c r="BF218" s="184"/>
      <c r="BG218" s="184"/>
      <c r="BH218" s="179"/>
      <c r="BI218" s="185"/>
      <c r="BK218" s="186"/>
      <c r="BL218" s="187"/>
      <c r="BM218" s="187"/>
      <c r="BN218" s="183"/>
      <c r="BO218" s="184"/>
      <c r="BP218" s="188"/>
      <c r="BQ218" s="189"/>
    </row>
    <row r="219" spans="4:69" ht="15.6" x14ac:dyDescent="0.3">
      <c r="D219" s="10"/>
      <c r="E219" s="74"/>
      <c r="F219" s="75"/>
      <c r="G219" s="75"/>
      <c r="H219" s="76"/>
      <c r="I219" s="77"/>
      <c r="J219" s="77"/>
      <c r="K219" s="77"/>
      <c r="L219" s="77"/>
      <c r="M219" s="77"/>
      <c r="N219" s="78"/>
      <c r="O219" s="78"/>
      <c r="P219" s="79"/>
      <c r="R219" s="94"/>
      <c r="S219" s="112"/>
      <c r="T219" s="113" t="str">
        <f t="shared" si="32"/>
        <v/>
      </c>
      <c r="U219" s="96" t="str">
        <f t="shared" si="33"/>
        <v/>
      </c>
      <c r="V219" s="96" t="str">
        <f t="shared" si="34"/>
        <v/>
      </c>
      <c r="W219" s="96" t="str">
        <f t="shared" si="35"/>
        <v/>
      </c>
      <c r="X219" s="118" t="str">
        <f t="shared" si="36"/>
        <v/>
      </c>
      <c r="Y219" s="119"/>
      <c r="Z219" s="98"/>
      <c r="AA219" s="97"/>
      <c r="AB219" s="98"/>
      <c r="AC219" s="97"/>
      <c r="AD219" s="95"/>
      <c r="AE219" s="99"/>
      <c r="AF219" s="100"/>
      <c r="AG219" s="99"/>
      <c r="AH219" s="95"/>
      <c r="AI219" s="99"/>
      <c r="AJ219" s="99"/>
      <c r="AK219" s="101"/>
      <c r="AM219" s="129"/>
      <c r="AN219" s="130"/>
      <c r="AO219" s="130"/>
      <c r="AP219" s="130"/>
      <c r="AQ219" s="131"/>
      <c r="AR219" s="131"/>
      <c r="AS219" s="131"/>
      <c r="AT219" s="144"/>
      <c r="AU219" s="113" t="str">
        <f t="shared" si="37"/>
        <v/>
      </c>
      <c r="AV219" s="96" t="str">
        <f t="shared" si="38"/>
        <v/>
      </c>
      <c r="AW219" s="96" t="str">
        <f t="shared" si="39"/>
        <v/>
      </c>
      <c r="AX219" s="96" t="str">
        <f t="shared" si="40"/>
        <v/>
      </c>
      <c r="AY219" s="118" t="str">
        <f t="shared" si="41"/>
        <v/>
      </c>
      <c r="AZ219" s="147"/>
      <c r="BA219" s="132"/>
      <c r="BB219" s="132"/>
      <c r="BC219" s="132"/>
      <c r="BD219" s="133"/>
      <c r="BE219" s="133"/>
      <c r="BF219" s="134"/>
      <c r="BG219" s="134"/>
      <c r="BH219" s="131"/>
      <c r="BI219" s="135"/>
      <c r="BK219" s="153"/>
      <c r="BL219" s="154"/>
      <c r="BM219" s="154"/>
      <c r="BN219" s="133"/>
      <c r="BO219" s="134"/>
      <c r="BP219" s="155"/>
      <c r="BQ219" s="156"/>
    </row>
    <row r="220" spans="4:69" ht="15.6" x14ac:dyDescent="0.3">
      <c r="D220" s="10"/>
      <c r="E220" s="190"/>
      <c r="F220" s="162"/>
      <c r="G220" s="162"/>
      <c r="H220" s="163"/>
      <c r="I220" s="164"/>
      <c r="J220" s="164"/>
      <c r="K220" s="164"/>
      <c r="L220" s="164"/>
      <c r="M220" s="164"/>
      <c r="N220" s="165"/>
      <c r="O220" s="165"/>
      <c r="P220" s="166"/>
      <c r="R220" s="167"/>
      <c r="S220" s="168"/>
      <c r="T220" s="169" t="str">
        <f t="shared" si="32"/>
        <v/>
      </c>
      <c r="U220" s="170" t="str">
        <f t="shared" si="33"/>
        <v/>
      </c>
      <c r="V220" s="170" t="str">
        <f t="shared" si="34"/>
        <v/>
      </c>
      <c r="W220" s="170" t="str">
        <f t="shared" si="35"/>
        <v/>
      </c>
      <c r="X220" s="171" t="str">
        <f t="shared" si="36"/>
        <v/>
      </c>
      <c r="Y220" s="172"/>
      <c r="Z220" s="173"/>
      <c r="AA220" s="174"/>
      <c r="AB220" s="173"/>
      <c r="AC220" s="174"/>
      <c r="AD220" s="173"/>
      <c r="AE220" s="174"/>
      <c r="AF220" s="175"/>
      <c r="AG220" s="174"/>
      <c r="AH220" s="173"/>
      <c r="AI220" s="174"/>
      <c r="AJ220" s="174"/>
      <c r="AK220" s="176"/>
      <c r="AM220" s="177"/>
      <c r="AN220" s="178"/>
      <c r="AO220" s="178"/>
      <c r="AP220" s="178"/>
      <c r="AQ220" s="179"/>
      <c r="AR220" s="179"/>
      <c r="AS220" s="179"/>
      <c r="AT220" s="180"/>
      <c r="AU220" s="169" t="str">
        <f t="shared" si="37"/>
        <v/>
      </c>
      <c r="AV220" s="170" t="str">
        <f t="shared" si="38"/>
        <v/>
      </c>
      <c r="AW220" s="170" t="str">
        <f t="shared" si="39"/>
        <v/>
      </c>
      <c r="AX220" s="170" t="str">
        <f t="shared" si="40"/>
        <v/>
      </c>
      <c r="AY220" s="171" t="str">
        <f t="shared" si="41"/>
        <v/>
      </c>
      <c r="AZ220" s="181"/>
      <c r="BA220" s="182"/>
      <c r="BB220" s="182"/>
      <c r="BC220" s="182"/>
      <c r="BD220" s="183"/>
      <c r="BE220" s="183"/>
      <c r="BF220" s="184"/>
      <c r="BG220" s="184"/>
      <c r="BH220" s="179"/>
      <c r="BI220" s="185"/>
      <c r="BK220" s="186"/>
      <c r="BL220" s="187"/>
      <c r="BM220" s="187"/>
      <c r="BN220" s="183"/>
      <c r="BO220" s="184"/>
      <c r="BP220" s="188"/>
      <c r="BQ220" s="189"/>
    </row>
    <row r="221" spans="4:69" ht="15.6" x14ac:dyDescent="0.3">
      <c r="D221" s="10"/>
      <c r="E221" s="74"/>
      <c r="F221" s="75"/>
      <c r="G221" s="75"/>
      <c r="H221" s="76"/>
      <c r="I221" s="77"/>
      <c r="J221" s="77"/>
      <c r="K221" s="77"/>
      <c r="L221" s="77"/>
      <c r="M221" s="77"/>
      <c r="N221" s="78"/>
      <c r="O221" s="78"/>
      <c r="P221" s="79"/>
      <c r="R221" s="94"/>
      <c r="S221" s="112"/>
      <c r="T221" s="113" t="str">
        <f t="shared" si="32"/>
        <v/>
      </c>
      <c r="U221" s="96" t="str">
        <f t="shared" si="33"/>
        <v/>
      </c>
      <c r="V221" s="96" t="str">
        <f t="shared" si="34"/>
        <v/>
      </c>
      <c r="W221" s="96" t="str">
        <f t="shared" si="35"/>
        <v/>
      </c>
      <c r="X221" s="118" t="str">
        <f t="shared" si="36"/>
        <v/>
      </c>
      <c r="Y221" s="119"/>
      <c r="Z221" s="98"/>
      <c r="AA221" s="97"/>
      <c r="AB221" s="98"/>
      <c r="AC221" s="97"/>
      <c r="AD221" s="95"/>
      <c r="AE221" s="99"/>
      <c r="AF221" s="100"/>
      <c r="AG221" s="99"/>
      <c r="AH221" s="95"/>
      <c r="AI221" s="99"/>
      <c r="AJ221" s="99"/>
      <c r="AK221" s="101"/>
      <c r="AM221" s="129"/>
      <c r="AN221" s="130"/>
      <c r="AO221" s="130"/>
      <c r="AP221" s="130"/>
      <c r="AQ221" s="131"/>
      <c r="AR221" s="131"/>
      <c r="AS221" s="131"/>
      <c r="AT221" s="144"/>
      <c r="AU221" s="113" t="str">
        <f t="shared" si="37"/>
        <v/>
      </c>
      <c r="AV221" s="96" t="str">
        <f t="shared" si="38"/>
        <v/>
      </c>
      <c r="AW221" s="96" t="str">
        <f t="shared" si="39"/>
        <v/>
      </c>
      <c r="AX221" s="96" t="str">
        <f t="shared" si="40"/>
        <v/>
      </c>
      <c r="AY221" s="118" t="str">
        <f t="shared" si="41"/>
        <v/>
      </c>
      <c r="AZ221" s="147"/>
      <c r="BA221" s="132"/>
      <c r="BB221" s="132"/>
      <c r="BC221" s="132"/>
      <c r="BD221" s="133"/>
      <c r="BE221" s="133"/>
      <c r="BF221" s="134"/>
      <c r="BG221" s="134"/>
      <c r="BH221" s="131"/>
      <c r="BI221" s="135"/>
      <c r="BK221" s="153"/>
      <c r="BL221" s="154"/>
      <c r="BM221" s="154"/>
      <c r="BN221" s="133"/>
      <c r="BO221" s="134"/>
      <c r="BP221" s="155"/>
      <c r="BQ221" s="156"/>
    </row>
    <row r="222" spans="4:69" ht="15.6" x14ac:dyDescent="0.3">
      <c r="D222" s="10"/>
      <c r="E222" s="161"/>
      <c r="F222" s="162"/>
      <c r="G222" s="162"/>
      <c r="H222" s="163"/>
      <c r="I222" s="164"/>
      <c r="J222" s="164"/>
      <c r="K222" s="164"/>
      <c r="L222" s="164"/>
      <c r="M222" s="164"/>
      <c r="N222" s="165"/>
      <c r="O222" s="165"/>
      <c r="P222" s="166"/>
      <c r="R222" s="167"/>
      <c r="S222" s="168"/>
      <c r="T222" s="169" t="str">
        <f t="shared" si="32"/>
        <v/>
      </c>
      <c r="U222" s="170" t="str">
        <f t="shared" si="33"/>
        <v/>
      </c>
      <c r="V222" s="170" t="str">
        <f t="shared" si="34"/>
        <v/>
      </c>
      <c r="W222" s="170" t="str">
        <f t="shared" si="35"/>
        <v/>
      </c>
      <c r="X222" s="171" t="str">
        <f t="shared" si="36"/>
        <v/>
      </c>
      <c r="Y222" s="172"/>
      <c r="Z222" s="173"/>
      <c r="AA222" s="174"/>
      <c r="AB222" s="173"/>
      <c r="AC222" s="174"/>
      <c r="AD222" s="173"/>
      <c r="AE222" s="174"/>
      <c r="AF222" s="175"/>
      <c r="AG222" s="174"/>
      <c r="AH222" s="173"/>
      <c r="AI222" s="174"/>
      <c r="AJ222" s="174"/>
      <c r="AK222" s="176"/>
      <c r="AM222" s="177"/>
      <c r="AN222" s="178"/>
      <c r="AO222" s="178"/>
      <c r="AP222" s="178"/>
      <c r="AQ222" s="179"/>
      <c r="AR222" s="179"/>
      <c r="AS222" s="179"/>
      <c r="AT222" s="180"/>
      <c r="AU222" s="169" t="str">
        <f t="shared" si="37"/>
        <v/>
      </c>
      <c r="AV222" s="170" t="str">
        <f t="shared" si="38"/>
        <v/>
      </c>
      <c r="AW222" s="170" t="str">
        <f t="shared" si="39"/>
        <v/>
      </c>
      <c r="AX222" s="170" t="str">
        <f t="shared" si="40"/>
        <v/>
      </c>
      <c r="AY222" s="171" t="str">
        <f t="shared" si="41"/>
        <v/>
      </c>
      <c r="AZ222" s="181"/>
      <c r="BA222" s="182"/>
      <c r="BB222" s="182"/>
      <c r="BC222" s="182"/>
      <c r="BD222" s="183"/>
      <c r="BE222" s="183"/>
      <c r="BF222" s="184"/>
      <c r="BG222" s="184"/>
      <c r="BH222" s="179"/>
      <c r="BI222" s="185"/>
      <c r="BK222" s="186"/>
      <c r="BL222" s="187"/>
      <c r="BM222" s="187"/>
      <c r="BN222" s="183"/>
      <c r="BO222" s="184"/>
      <c r="BP222" s="188"/>
      <c r="BQ222" s="189"/>
    </row>
    <row r="223" spans="4:69" ht="15.6" x14ac:dyDescent="0.3">
      <c r="D223" s="10"/>
      <c r="E223" s="74"/>
      <c r="F223" s="75"/>
      <c r="G223" s="75"/>
      <c r="H223" s="76"/>
      <c r="I223" s="77"/>
      <c r="J223" s="77"/>
      <c r="K223" s="77"/>
      <c r="L223" s="77"/>
      <c r="M223" s="77"/>
      <c r="N223" s="78"/>
      <c r="O223" s="78"/>
      <c r="P223" s="79"/>
      <c r="R223" s="94"/>
      <c r="S223" s="112"/>
      <c r="T223" s="113" t="str">
        <f t="shared" si="32"/>
        <v/>
      </c>
      <c r="U223" s="96" t="str">
        <f t="shared" si="33"/>
        <v/>
      </c>
      <c r="V223" s="96" t="str">
        <f t="shared" si="34"/>
        <v/>
      </c>
      <c r="W223" s="96" t="str">
        <f t="shared" si="35"/>
        <v/>
      </c>
      <c r="X223" s="118" t="str">
        <f t="shared" si="36"/>
        <v/>
      </c>
      <c r="Y223" s="119"/>
      <c r="Z223" s="98"/>
      <c r="AA223" s="97"/>
      <c r="AB223" s="98"/>
      <c r="AC223" s="97"/>
      <c r="AD223" s="95"/>
      <c r="AE223" s="99"/>
      <c r="AF223" s="100"/>
      <c r="AG223" s="99"/>
      <c r="AH223" s="95"/>
      <c r="AI223" s="99"/>
      <c r="AJ223" s="99"/>
      <c r="AK223" s="101"/>
      <c r="AM223" s="129"/>
      <c r="AN223" s="130"/>
      <c r="AO223" s="130"/>
      <c r="AP223" s="130"/>
      <c r="AQ223" s="131"/>
      <c r="AR223" s="131"/>
      <c r="AS223" s="131"/>
      <c r="AT223" s="144"/>
      <c r="AU223" s="113" t="str">
        <f t="shared" si="37"/>
        <v/>
      </c>
      <c r="AV223" s="96" t="str">
        <f t="shared" si="38"/>
        <v/>
      </c>
      <c r="AW223" s="96" t="str">
        <f t="shared" si="39"/>
        <v/>
      </c>
      <c r="AX223" s="96" t="str">
        <f t="shared" si="40"/>
        <v/>
      </c>
      <c r="AY223" s="118" t="str">
        <f t="shared" si="41"/>
        <v/>
      </c>
      <c r="AZ223" s="147"/>
      <c r="BA223" s="132"/>
      <c r="BB223" s="132"/>
      <c r="BC223" s="132"/>
      <c r="BD223" s="133"/>
      <c r="BE223" s="133"/>
      <c r="BF223" s="134"/>
      <c r="BG223" s="134"/>
      <c r="BH223" s="131"/>
      <c r="BI223" s="135"/>
      <c r="BK223" s="153"/>
      <c r="BL223" s="154"/>
      <c r="BM223" s="154"/>
      <c r="BN223" s="133"/>
      <c r="BO223" s="134"/>
      <c r="BP223" s="155"/>
      <c r="BQ223" s="156"/>
    </row>
    <row r="224" spans="4:69" ht="15.6" x14ac:dyDescent="0.3">
      <c r="D224" s="10"/>
      <c r="E224" s="161"/>
      <c r="F224" s="162"/>
      <c r="G224" s="162"/>
      <c r="H224" s="163"/>
      <c r="I224" s="164"/>
      <c r="J224" s="164"/>
      <c r="K224" s="164"/>
      <c r="L224" s="164"/>
      <c r="M224" s="164"/>
      <c r="N224" s="165"/>
      <c r="O224" s="165"/>
      <c r="P224" s="166"/>
      <c r="R224" s="167"/>
      <c r="S224" s="168"/>
      <c r="T224" s="169" t="str">
        <f t="shared" si="32"/>
        <v/>
      </c>
      <c r="U224" s="170" t="str">
        <f t="shared" si="33"/>
        <v/>
      </c>
      <c r="V224" s="170" t="str">
        <f t="shared" si="34"/>
        <v/>
      </c>
      <c r="W224" s="170" t="str">
        <f t="shared" si="35"/>
        <v/>
      </c>
      <c r="X224" s="171" t="str">
        <f t="shared" si="36"/>
        <v/>
      </c>
      <c r="Y224" s="172"/>
      <c r="Z224" s="173"/>
      <c r="AA224" s="174"/>
      <c r="AB224" s="173"/>
      <c r="AC224" s="174"/>
      <c r="AD224" s="173"/>
      <c r="AE224" s="174"/>
      <c r="AF224" s="175"/>
      <c r="AG224" s="174"/>
      <c r="AH224" s="173"/>
      <c r="AI224" s="174"/>
      <c r="AJ224" s="174"/>
      <c r="AK224" s="176"/>
      <c r="AM224" s="177"/>
      <c r="AN224" s="178"/>
      <c r="AO224" s="178"/>
      <c r="AP224" s="178"/>
      <c r="AQ224" s="179"/>
      <c r="AR224" s="179"/>
      <c r="AS224" s="179"/>
      <c r="AT224" s="180"/>
      <c r="AU224" s="169" t="str">
        <f t="shared" si="37"/>
        <v/>
      </c>
      <c r="AV224" s="170" t="str">
        <f t="shared" si="38"/>
        <v/>
      </c>
      <c r="AW224" s="170" t="str">
        <f t="shared" si="39"/>
        <v/>
      </c>
      <c r="AX224" s="170" t="str">
        <f t="shared" si="40"/>
        <v/>
      </c>
      <c r="AY224" s="171" t="str">
        <f t="shared" si="41"/>
        <v/>
      </c>
      <c r="AZ224" s="181"/>
      <c r="BA224" s="182"/>
      <c r="BB224" s="182"/>
      <c r="BC224" s="182"/>
      <c r="BD224" s="183"/>
      <c r="BE224" s="183"/>
      <c r="BF224" s="184"/>
      <c r="BG224" s="184"/>
      <c r="BH224" s="179"/>
      <c r="BI224" s="185"/>
      <c r="BK224" s="186"/>
      <c r="BL224" s="187"/>
      <c r="BM224" s="187"/>
      <c r="BN224" s="183"/>
      <c r="BO224" s="184"/>
      <c r="BP224" s="188"/>
      <c r="BQ224" s="189"/>
    </row>
    <row r="225" spans="4:69" ht="15.6" x14ac:dyDescent="0.3">
      <c r="D225" s="10"/>
      <c r="E225" s="74"/>
      <c r="F225" s="75"/>
      <c r="G225" s="75"/>
      <c r="H225" s="76"/>
      <c r="I225" s="77"/>
      <c r="J225" s="77"/>
      <c r="K225" s="77"/>
      <c r="L225" s="77"/>
      <c r="M225" s="77"/>
      <c r="N225" s="78"/>
      <c r="O225" s="78"/>
      <c r="P225" s="79"/>
      <c r="R225" s="94"/>
      <c r="S225" s="112"/>
      <c r="T225" s="113" t="str">
        <f t="shared" si="32"/>
        <v/>
      </c>
      <c r="U225" s="96" t="str">
        <f t="shared" si="33"/>
        <v/>
      </c>
      <c r="V225" s="96" t="str">
        <f t="shared" si="34"/>
        <v/>
      </c>
      <c r="W225" s="96" t="str">
        <f t="shared" si="35"/>
        <v/>
      </c>
      <c r="X225" s="118" t="str">
        <f t="shared" si="36"/>
        <v/>
      </c>
      <c r="Y225" s="119"/>
      <c r="Z225" s="98"/>
      <c r="AA225" s="97"/>
      <c r="AB225" s="98"/>
      <c r="AC225" s="97"/>
      <c r="AD225" s="95"/>
      <c r="AE225" s="99"/>
      <c r="AF225" s="100"/>
      <c r="AG225" s="99"/>
      <c r="AH225" s="95"/>
      <c r="AI225" s="99"/>
      <c r="AJ225" s="99"/>
      <c r="AK225" s="101"/>
      <c r="AM225" s="129"/>
      <c r="AN225" s="130"/>
      <c r="AO225" s="130"/>
      <c r="AP225" s="130"/>
      <c r="AQ225" s="131"/>
      <c r="AR225" s="131"/>
      <c r="AS225" s="131"/>
      <c r="AT225" s="144"/>
      <c r="AU225" s="113" t="str">
        <f t="shared" si="37"/>
        <v/>
      </c>
      <c r="AV225" s="96" t="str">
        <f t="shared" si="38"/>
        <v/>
      </c>
      <c r="AW225" s="96" t="str">
        <f t="shared" si="39"/>
        <v/>
      </c>
      <c r="AX225" s="96" t="str">
        <f t="shared" si="40"/>
        <v/>
      </c>
      <c r="AY225" s="118" t="str">
        <f t="shared" si="41"/>
        <v/>
      </c>
      <c r="AZ225" s="147"/>
      <c r="BA225" s="132"/>
      <c r="BB225" s="132"/>
      <c r="BC225" s="132"/>
      <c r="BD225" s="133"/>
      <c r="BE225" s="133"/>
      <c r="BF225" s="134"/>
      <c r="BG225" s="134"/>
      <c r="BH225" s="131"/>
      <c r="BI225" s="135"/>
      <c r="BK225" s="153"/>
      <c r="BL225" s="154"/>
      <c r="BM225" s="154"/>
      <c r="BN225" s="133"/>
      <c r="BO225" s="134"/>
      <c r="BP225" s="155"/>
      <c r="BQ225" s="156"/>
    </row>
    <row r="226" spans="4:69" ht="15.6" x14ac:dyDescent="0.3">
      <c r="D226" s="10"/>
      <c r="E226" s="190"/>
      <c r="F226" s="162"/>
      <c r="G226" s="162"/>
      <c r="H226" s="163"/>
      <c r="I226" s="164"/>
      <c r="J226" s="164"/>
      <c r="K226" s="164"/>
      <c r="L226" s="164"/>
      <c r="M226" s="164"/>
      <c r="N226" s="165"/>
      <c r="O226" s="165"/>
      <c r="P226" s="166"/>
      <c r="R226" s="167"/>
      <c r="S226" s="168"/>
      <c r="T226" s="169" t="str">
        <f t="shared" si="32"/>
        <v/>
      </c>
      <c r="U226" s="170" t="str">
        <f t="shared" si="33"/>
        <v/>
      </c>
      <c r="V226" s="170" t="str">
        <f t="shared" si="34"/>
        <v/>
      </c>
      <c r="W226" s="170" t="str">
        <f t="shared" si="35"/>
        <v/>
      </c>
      <c r="X226" s="171" t="str">
        <f t="shared" si="36"/>
        <v/>
      </c>
      <c r="Y226" s="172"/>
      <c r="Z226" s="173"/>
      <c r="AA226" s="174"/>
      <c r="AB226" s="173"/>
      <c r="AC226" s="174"/>
      <c r="AD226" s="173"/>
      <c r="AE226" s="174"/>
      <c r="AF226" s="175"/>
      <c r="AG226" s="174"/>
      <c r="AH226" s="173"/>
      <c r="AI226" s="174"/>
      <c r="AJ226" s="174"/>
      <c r="AK226" s="176"/>
      <c r="AM226" s="177"/>
      <c r="AN226" s="178"/>
      <c r="AO226" s="178"/>
      <c r="AP226" s="178"/>
      <c r="AQ226" s="179"/>
      <c r="AR226" s="179"/>
      <c r="AS226" s="179"/>
      <c r="AT226" s="180"/>
      <c r="AU226" s="169" t="str">
        <f t="shared" si="37"/>
        <v/>
      </c>
      <c r="AV226" s="170" t="str">
        <f t="shared" si="38"/>
        <v/>
      </c>
      <c r="AW226" s="170" t="str">
        <f t="shared" si="39"/>
        <v/>
      </c>
      <c r="AX226" s="170" t="str">
        <f t="shared" si="40"/>
        <v/>
      </c>
      <c r="AY226" s="171" t="str">
        <f t="shared" si="41"/>
        <v/>
      </c>
      <c r="AZ226" s="181"/>
      <c r="BA226" s="182"/>
      <c r="BB226" s="182"/>
      <c r="BC226" s="182"/>
      <c r="BD226" s="183"/>
      <c r="BE226" s="183"/>
      <c r="BF226" s="184"/>
      <c r="BG226" s="184"/>
      <c r="BH226" s="179"/>
      <c r="BI226" s="185"/>
      <c r="BK226" s="186"/>
      <c r="BL226" s="187"/>
      <c r="BM226" s="187"/>
      <c r="BN226" s="183"/>
      <c r="BO226" s="184"/>
      <c r="BP226" s="188"/>
      <c r="BQ226" s="189"/>
    </row>
    <row r="227" spans="4:69" ht="15.6" x14ac:dyDescent="0.3">
      <c r="D227" s="10"/>
      <c r="E227" s="74"/>
      <c r="F227" s="75"/>
      <c r="G227" s="75"/>
      <c r="H227" s="76"/>
      <c r="I227" s="77"/>
      <c r="J227" s="77"/>
      <c r="K227" s="77"/>
      <c r="L227" s="77"/>
      <c r="M227" s="77"/>
      <c r="N227" s="78"/>
      <c r="O227" s="78"/>
      <c r="P227" s="79"/>
      <c r="R227" s="94"/>
      <c r="S227" s="112"/>
      <c r="T227" s="113" t="str">
        <f t="shared" si="32"/>
        <v/>
      </c>
      <c r="U227" s="96" t="str">
        <f t="shared" si="33"/>
        <v/>
      </c>
      <c r="V227" s="96" t="str">
        <f t="shared" si="34"/>
        <v/>
      </c>
      <c r="W227" s="96" t="str">
        <f t="shared" si="35"/>
        <v/>
      </c>
      <c r="X227" s="118" t="str">
        <f t="shared" si="36"/>
        <v/>
      </c>
      <c r="Y227" s="119"/>
      <c r="Z227" s="98"/>
      <c r="AA227" s="97"/>
      <c r="AB227" s="98"/>
      <c r="AC227" s="97"/>
      <c r="AD227" s="95"/>
      <c r="AE227" s="99"/>
      <c r="AF227" s="100"/>
      <c r="AG227" s="99"/>
      <c r="AH227" s="95"/>
      <c r="AI227" s="99"/>
      <c r="AJ227" s="99"/>
      <c r="AK227" s="101"/>
      <c r="AM227" s="129"/>
      <c r="AN227" s="130"/>
      <c r="AO227" s="130"/>
      <c r="AP227" s="130"/>
      <c r="AQ227" s="131"/>
      <c r="AR227" s="131"/>
      <c r="AS227" s="131"/>
      <c r="AT227" s="144"/>
      <c r="AU227" s="113" t="str">
        <f t="shared" si="37"/>
        <v/>
      </c>
      <c r="AV227" s="96" t="str">
        <f t="shared" si="38"/>
        <v/>
      </c>
      <c r="AW227" s="96" t="str">
        <f t="shared" si="39"/>
        <v/>
      </c>
      <c r="AX227" s="96" t="str">
        <f t="shared" si="40"/>
        <v/>
      </c>
      <c r="AY227" s="118" t="str">
        <f t="shared" si="41"/>
        <v/>
      </c>
      <c r="AZ227" s="147"/>
      <c r="BA227" s="132"/>
      <c r="BB227" s="132"/>
      <c r="BC227" s="132"/>
      <c r="BD227" s="133"/>
      <c r="BE227" s="133"/>
      <c r="BF227" s="134"/>
      <c r="BG227" s="134"/>
      <c r="BH227" s="131"/>
      <c r="BI227" s="135"/>
      <c r="BK227" s="153"/>
      <c r="BL227" s="154"/>
      <c r="BM227" s="154"/>
      <c r="BN227" s="133"/>
      <c r="BO227" s="134"/>
      <c r="BP227" s="155"/>
      <c r="BQ227" s="156"/>
    </row>
    <row r="228" spans="4:69" ht="15.6" x14ac:dyDescent="0.3">
      <c r="D228" s="10"/>
      <c r="E228" s="161"/>
      <c r="F228" s="162"/>
      <c r="G228" s="162"/>
      <c r="H228" s="163"/>
      <c r="I228" s="164"/>
      <c r="J228" s="164"/>
      <c r="K228" s="164"/>
      <c r="L228" s="164"/>
      <c r="M228" s="164"/>
      <c r="N228" s="165"/>
      <c r="O228" s="165"/>
      <c r="P228" s="166"/>
      <c r="R228" s="167"/>
      <c r="S228" s="168"/>
      <c r="T228" s="169" t="str">
        <f t="shared" si="32"/>
        <v/>
      </c>
      <c r="U228" s="170" t="str">
        <f t="shared" si="33"/>
        <v/>
      </c>
      <c r="V228" s="170" t="str">
        <f t="shared" si="34"/>
        <v/>
      </c>
      <c r="W228" s="170" t="str">
        <f t="shared" si="35"/>
        <v/>
      </c>
      <c r="X228" s="171" t="str">
        <f t="shared" si="36"/>
        <v/>
      </c>
      <c r="Y228" s="172"/>
      <c r="Z228" s="173"/>
      <c r="AA228" s="174"/>
      <c r="AB228" s="173"/>
      <c r="AC228" s="174"/>
      <c r="AD228" s="173"/>
      <c r="AE228" s="174"/>
      <c r="AF228" s="175"/>
      <c r="AG228" s="174"/>
      <c r="AH228" s="173"/>
      <c r="AI228" s="174"/>
      <c r="AJ228" s="174"/>
      <c r="AK228" s="176"/>
      <c r="AM228" s="177"/>
      <c r="AN228" s="178"/>
      <c r="AO228" s="178"/>
      <c r="AP228" s="178"/>
      <c r="AQ228" s="179"/>
      <c r="AR228" s="179"/>
      <c r="AS228" s="179"/>
      <c r="AT228" s="180"/>
      <c r="AU228" s="169" t="str">
        <f t="shared" si="37"/>
        <v/>
      </c>
      <c r="AV228" s="170" t="str">
        <f t="shared" si="38"/>
        <v/>
      </c>
      <c r="AW228" s="170" t="str">
        <f t="shared" si="39"/>
        <v/>
      </c>
      <c r="AX228" s="170" t="str">
        <f t="shared" si="40"/>
        <v/>
      </c>
      <c r="AY228" s="171" t="str">
        <f t="shared" si="41"/>
        <v/>
      </c>
      <c r="AZ228" s="181"/>
      <c r="BA228" s="182"/>
      <c r="BB228" s="182"/>
      <c r="BC228" s="182"/>
      <c r="BD228" s="183"/>
      <c r="BE228" s="183"/>
      <c r="BF228" s="184"/>
      <c r="BG228" s="184"/>
      <c r="BH228" s="179"/>
      <c r="BI228" s="185"/>
      <c r="BK228" s="186"/>
      <c r="BL228" s="187"/>
      <c r="BM228" s="187"/>
      <c r="BN228" s="183"/>
      <c r="BO228" s="184"/>
      <c r="BP228" s="188"/>
      <c r="BQ228" s="189"/>
    </row>
    <row r="229" spans="4:69" ht="15.6" x14ac:dyDescent="0.3">
      <c r="D229" s="10"/>
      <c r="E229" s="74"/>
      <c r="F229" s="75"/>
      <c r="G229" s="75"/>
      <c r="H229" s="76"/>
      <c r="I229" s="77"/>
      <c r="J229" s="77"/>
      <c r="K229" s="77"/>
      <c r="L229" s="77"/>
      <c r="M229" s="77"/>
      <c r="N229" s="78"/>
      <c r="O229" s="78"/>
      <c r="P229" s="79"/>
      <c r="R229" s="94"/>
      <c r="S229" s="112"/>
      <c r="T229" s="113" t="str">
        <f t="shared" si="32"/>
        <v/>
      </c>
      <c r="U229" s="96" t="str">
        <f t="shared" si="33"/>
        <v/>
      </c>
      <c r="V229" s="96" t="str">
        <f t="shared" si="34"/>
        <v/>
      </c>
      <c r="W229" s="96" t="str">
        <f t="shared" si="35"/>
        <v/>
      </c>
      <c r="X229" s="118" t="str">
        <f t="shared" si="36"/>
        <v/>
      </c>
      <c r="Y229" s="119"/>
      <c r="Z229" s="98"/>
      <c r="AA229" s="97"/>
      <c r="AB229" s="98"/>
      <c r="AC229" s="97"/>
      <c r="AD229" s="95"/>
      <c r="AE229" s="99"/>
      <c r="AF229" s="100"/>
      <c r="AG229" s="99"/>
      <c r="AH229" s="95"/>
      <c r="AI229" s="99"/>
      <c r="AJ229" s="99"/>
      <c r="AK229" s="101"/>
      <c r="AM229" s="129"/>
      <c r="AN229" s="130"/>
      <c r="AO229" s="130"/>
      <c r="AP229" s="130"/>
      <c r="AQ229" s="131"/>
      <c r="AR229" s="131"/>
      <c r="AS229" s="131"/>
      <c r="AT229" s="144"/>
      <c r="AU229" s="113" t="str">
        <f t="shared" si="37"/>
        <v/>
      </c>
      <c r="AV229" s="96" t="str">
        <f t="shared" si="38"/>
        <v/>
      </c>
      <c r="AW229" s="96" t="str">
        <f t="shared" si="39"/>
        <v/>
      </c>
      <c r="AX229" s="96" t="str">
        <f t="shared" si="40"/>
        <v/>
      </c>
      <c r="AY229" s="118" t="str">
        <f t="shared" si="41"/>
        <v/>
      </c>
      <c r="AZ229" s="147"/>
      <c r="BA229" s="132"/>
      <c r="BB229" s="132"/>
      <c r="BC229" s="132"/>
      <c r="BD229" s="133"/>
      <c r="BE229" s="133"/>
      <c r="BF229" s="134"/>
      <c r="BG229" s="134"/>
      <c r="BH229" s="131"/>
      <c r="BI229" s="135"/>
      <c r="BK229" s="153"/>
      <c r="BL229" s="154"/>
      <c r="BM229" s="154"/>
      <c r="BN229" s="133"/>
      <c r="BO229" s="134"/>
      <c r="BP229" s="155"/>
      <c r="BQ229" s="156"/>
    </row>
    <row r="230" spans="4:69" ht="15.6" x14ac:dyDescent="0.3">
      <c r="D230" s="10"/>
      <c r="E230" s="161"/>
      <c r="F230" s="162"/>
      <c r="G230" s="162"/>
      <c r="H230" s="163"/>
      <c r="I230" s="164"/>
      <c r="J230" s="164"/>
      <c r="K230" s="164"/>
      <c r="L230" s="164"/>
      <c r="M230" s="164"/>
      <c r="N230" s="165"/>
      <c r="O230" s="165"/>
      <c r="P230" s="166"/>
      <c r="R230" s="167"/>
      <c r="S230" s="168"/>
      <c r="T230" s="169" t="str">
        <f t="shared" si="32"/>
        <v/>
      </c>
      <c r="U230" s="170" t="str">
        <f t="shared" si="33"/>
        <v/>
      </c>
      <c r="V230" s="170" t="str">
        <f t="shared" si="34"/>
        <v/>
      </c>
      <c r="W230" s="170" t="str">
        <f t="shared" si="35"/>
        <v/>
      </c>
      <c r="X230" s="171" t="str">
        <f t="shared" si="36"/>
        <v/>
      </c>
      <c r="Y230" s="172"/>
      <c r="Z230" s="173"/>
      <c r="AA230" s="174"/>
      <c r="AB230" s="173"/>
      <c r="AC230" s="174"/>
      <c r="AD230" s="173"/>
      <c r="AE230" s="174"/>
      <c r="AF230" s="175"/>
      <c r="AG230" s="174"/>
      <c r="AH230" s="173"/>
      <c r="AI230" s="174"/>
      <c r="AJ230" s="174"/>
      <c r="AK230" s="176"/>
      <c r="AM230" s="177"/>
      <c r="AN230" s="178"/>
      <c r="AO230" s="178"/>
      <c r="AP230" s="178"/>
      <c r="AQ230" s="179"/>
      <c r="AR230" s="179"/>
      <c r="AS230" s="179"/>
      <c r="AT230" s="180"/>
      <c r="AU230" s="169" t="str">
        <f t="shared" si="37"/>
        <v/>
      </c>
      <c r="AV230" s="170" t="str">
        <f t="shared" si="38"/>
        <v/>
      </c>
      <c r="AW230" s="170" t="str">
        <f t="shared" si="39"/>
        <v/>
      </c>
      <c r="AX230" s="170" t="str">
        <f t="shared" si="40"/>
        <v/>
      </c>
      <c r="AY230" s="171" t="str">
        <f t="shared" si="41"/>
        <v/>
      </c>
      <c r="AZ230" s="181"/>
      <c r="BA230" s="182"/>
      <c r="BB230" s="182"/>
      <c r="BC230" s="182"/>
      <c r="BD230" s="183"/>
      <c r="BE230" s="183"/>
      <c r="BF230" s="184"/>
      <c r="BG230" s="184"/>
      <c r="BH230" s="179"/>
      <c r="BI230" s="185"/>
      <c r="BK230" s="186"/>
      <c r="BL230" s="187"/>
      <c r="BM230" s="187"/>
      <c r="BN230" s="183"/>
      <c r="BO230" s="184"/>
      <c r="BP230" s="188"/>
      <c r="BQ230" s="189"/>
    </row>
    <row r="231" spans="4:69" ht="15.6" x14ac:dyDescent="0.3">
      <c r="D231" s="10"/>
      <c r="E231" s="74"/>
      <c r="F231" s="75"/>
      <c r="G231" s="75"/>
      <c r="H231" s="76"/>
      <c r="I231" s="77"/>
      <c r="J231" s="77"/>
      <c r="K231" s="77"/>
      <c r="L231" s="77"/>
      <c r="M231" s="77"/>
      <c r="N231" s="78"/>
      <c r="O231" s="78"/>
      <c r="P231" s="79"/>
      <c r="R231" s="94"/>
      <c r="S231" s="112"/>
      <c r="T231" s="113" t="str">
        <f t="shared" si="32"/>
        <v/>
      </c>
      <c r="U231" s="96" t="str">
        <f t="shared" si="33"/>
        <v/>
      </c>
      <c r="V231" s="96" t="str">
        <f t="shared" si="34"/>
        <v/>
      </c>
      <c r="W231" s="96" t="str">
        <f t="shared" si="35"/>
        <v/>
      </c>
      <c r="X231" s="118" t="str">
        <f t="shared" si="36"/>
        <v/>
      </c>
      <c r="Y231" s="119"/>
      <c r="Z231" s="98"/>
      <c r="AA231" s="97"/>
      <c r="AB231" s="98"/>
      <c r="AC231" s="97"/>
      <c r="AD231" s="95"/>
      <c r="AE231" s="99"/>
      <c r="AF231" s="100"/>
      <c r="AG231" s="99"/>
      <c r="AH231" s="95"/>
      <c r="AI231" s="99"/>
      <c r="AJ231" s="99"/>
      <c r="AK231" s="101"/>
      <c r="AM231" s="129"/>
      <c r="AN231" s="130"/>
      <c r="AO231" s="130"/>
      <c r="AP231" s="130"/>
      <c r="AQ231" s="131"/>
      <c r="AR231" s="131"/>
      <c r="AS231" s="131"/>
      <c r="AT231" s="144"/>
      <c r="AU231" s="113" t="str">
        <f t="shared" si="37"/>
        <v/>
      </c>
      <c r="AV231" s="96" t="str">
        <f t="shared" si="38"/>
        <v/>
      </c>
      <c r="AW231" s="96" t="str">
        <f t="shared" si="39"/>
        <v/>
      </c>
      <c r="AX231" s="96" t="str">
        <f t="shared" si="40"/>
        <v/>
      </c>
      <c r="AY231" s="118" t="str">
        <f t="shared" si="41"/>
        <v/>
      </c>
      <c r="AZ231" s="147"/>
      <c r="BA231" s="132"/>
      <c r="BB231" s="132"/>
      <c r="BC231" s="132"/>
      <c r="BD231" s="133"/>
      <c r="BE231" s="133"/>
      <c r="BF231" s="134"/>
      <c r="BG231" s="134"/>
      <c r="BH231" s="131"/>
      <c r="BI231" s="135"/>
      <c r="BK231" s="153"/>
      <c r="BL231" s="154"/>
      <c r="BM231" s="154"/>
      <c r="BN231" s="133"/>
      <c r="BO231" s="134"/>
      <c r="BP231" s="155"/>
      <c r="BQ231" s="156"/>
    </row>
    <row r="232" spans="4:69" ht="15.6" x14ac:dyDescent="0.3">
      <c r="D232" s="10"/>
      <c r="E232" s="161"/>
      <c r="F232" s="162"/>
      <c r="G232" s="162"/>
      <c r="H232" s="163"/>
      <c r="I232" s="164"/>
      <c r="J232" s="164"/>
      <c r="K232" s="164"/>
      <c r="L232" s="164"/>
      <c r="M232" s="164"/>
      <c r="N232" s="165"/>
      <c r="O232" s="165"/>
      <c r="P232" s="166"/>
      <c r="R232" s="167"/>
      <c r="S232" s="168"/>
      <c r="T232" s="169" t="str">
        <f t="shared" si="32"/>
        <v/>
      </c>
      <c r="U232" s="170" t="str">
        <f t="shared" si="33"/>
        <v/>
      </c>
      <c r="V232" s="170" t="str">
        <f t="shared" si="34"/>
        <v/>
      </c>
      <c r="W232" s="170" t="str">
        <f t="shared" si="35"/>
        <v/>
      </c>
      <c r="X232" s="171" t="str">
        <f t="shared" si="36"/>
        <v/>
      </c>
      <c r="Y232" s="172"/>
      <c r="Z232" s="173"/>
      <c r="AA232" s="174"/>
      <c r="AB232" s="173"/>
      <c r="AC232" s="174"/>
      <c r="AD232" s="173"/>
      <c r="AE232" s="174"/>
      <c r="AF232" s="175"/>
      <c r="AG232" s="174"/>
      <c r="AH232" s="173"/>
      <c r="AI232" s="174"/>
      <c r="AJ232" s="174"/>
      <c r="AK232" s="176"/>
      <c r="AM232" s="177"/>
      <c r="AN232" s="178"/>
      <c r="AO232" s="178"/>
      <c r="AP232" s="178"/>
      <c r="AQ232" s="179"/>
      <c r="AR232" s="179"/>
      <c r="AS232" s="179"/>
      <c r="AT232" s="180"/>
      <c r="AU232" s="169" t="str">
        <f t="shared" si="37"/>
        <v/>
      </c>
      <c r="AV232" s="170" t="str">
        <f t="shared" si="38"/>
        <v/>
      </c>
      <c r="AW232" s="170" t="str">
        <f t="shared" si="39"/>
        <v/>
      </c>
      <c r="AX232" s="170" t="str">
        <f t="shared" si="40"/>
        <v/>
      </c>
      <c r="AY232" s="171" t="str">
        <f t="shared" si="41"/>
        <v/>
      </c>
      <c r="AZ232" s="181"/>
      <c r="BA232" s="182"/>
      <c r="BB232" s="182"/>
      <c r="BC232" s="182"/>
      <c r="BD232" s="183"/>
      <c r="BE232" s="183"/>
      <c r="BF232" s="184"/>
      <c r="BG232" s="184"/>
      <c r="BH232" s="179"/>
      <c r="BI232" s="185"/>
      <c r="BK232" s="186"/>
      <c r="BL232" s="187"/>
      <c r="BM232" s="187"/>
      <c r="BN232" s="183"/>
      <c r="BO232" s="184"/>
      <c r="BP232" s="188"/>
      <c r="BQ232" s="189"/>
    </row>
    <row r="233" spans="4:69" ht="15.6" x14ac:dyDescent="0.3">
      <c r="D233" s="10"/>
      <c r="E233" s="74"/>
      <c r="F233" s="75"/>
      <c r="G233" s="75"/>
      <c r="H233" s="76"/>
      <c r="I233" s="77"/>
      <c r="J233" s="77"/>
      <c r="K233" s="77"/>
      <c r="L233" s="77"/>
      <c r="M233" s="77"/>
      <c r="N233" s="78"/>
      <c r="O233" s="78"/>
      <c r="P233" s="79"/>
      <c r="R233" s="94"/>
      <c r="S233" s="112"/>
      <c r="T233" s="113" t="str">
        <f t="shared" si="32"/>
        <v/>
      </c>
      <c r="U233" s="96" t="str">
        <f t="shared" si="33"/>
        <v/>
      </c>
      <c r="V233" s="96" t="str">
        <f t="shared" si="34"/>
        <v/>
      </c>
      <c r="W233" s="96" t="str">
        <f t="shared" si="35"/>
        <v/>
      </c>
      <c r="X233" s="118" t="str">
        <f t="shared" si="36"/>
        <v/>
      </c>
      <c r="Y233" s="119"/>
      <c r="Z233" s="98"/>
      <c r="AA233" s="97"/>
      <c r="AB233" s="98"/>
      <c r="AC233" s="97"/>
      <c r="AD233" s="95"/>
      <c r="AE233" s="99"/>
      <c r="AF233" s="100"/>
      <c r="AG233" s="99"/>
      <c r="AH233" s="95"/>
      <c r="AI233" s="99"/>
      <c r="AJ233" s="99"/>
      <c r="AK233" s="101"/>
      <c r="AM233" s="129"/>
      <c r="AN233" s="130"/>
      <c r="AO233" s="130"/>
      <c r="AP233" s="130"/>
      <c r="AQ233" s="131"/>
      <c r="AR233" s="131"/>
      <c r="AS233" s="131"/>
      <c r="AT233" s="144"/>
      <c r="AU233" s="113" t="str">
        <f t="shared" si="37"/>
        <v/>
      </c>
      <c r="AV233" s="96" t="str">
        <f t="shared" si="38"/>
        <v/>
      </c>
      <c r="AW233" s="96" t="str">
        <f t="shared" si="39"/>
        <v/>
      </c>
      <c r="AX233" s="96" t="str">
        <f t="shared" si="40"/>
        <v/>
      </c>
      <c r="AY233" s="118" t="str">
        <f t="shared" si="41"/>
        <v/>
      </c>
      <c r="AZ233" s="147"/>
      <c r="BA233" s="132"/>
      <c r="BB233" s="132"/>
      <c r="BC233" s="132"/>
      <c r="BD233" s="133"/>
      <c r="BE233" s="133"/>
      <c r="BF233" s="134"/>
      <c r="BG233" s="134"/>
      <c r="BH233" s="131"/>
      <c r="BI233" s="135"/>
      <c r="BK233" s="153"/>
      <c r="BL233" s="154"/>
      <c r="BM233" s="154"/>
      <c r="BN233" s="133"/>
      <c r="BO233" s="134"/>
      <c r="BP233" s="155"/>
      <c r="BQ233" s="156"/>
    </row>
    <row r="234" spans="4:69" ht="15.6" x14ac:dyDescent="0.3">
      <c r="D234" s="10"/>
      <c r="E234" s="190"/>
      <c r="F234" s="162"/>
      <c r="G234" s="162"/>
      <c r="H234" s="163"/>
      <c r="I234" s="164"/>
      <c r="J234" s="164"/>
      <c r="K234" s="164"/>
      <c r="L234" s="164"/>
      <c r="M234" s="164"/>
      <c r="N234" s="165"/>
      <c r="O234" s="165"/>
      <c r="P234" s="166"/>
      <c r="R234" s="167"/>
      <c r="S234" s="168"/>
      <c r="T234" s="169" t="str">
        <f t="shared" si="32"/>
        <v/>
      </c>
      <c r="U234" s="170" t="str">
        <f t="shared" si="33"/>
        <v/>
      </c>
      <c r="V234" s="170" t="str">
        <f t="shared" si="34"/>
        <v/>
      </c>
      <c r="W234" s="170" t="str">
        <f t="shared" si="35"/>
        <v/>
      </c>
      <c r="X234" s="171" t="str">
        <f t="shared" si="36"/>
        <v/>
      </c>
      <c r="Y234" s="172"/>
      <c r="Z234" s="173"/>
      <c r="AA234" s="174"/>
      <c r="AB234" s="173"/>
      <c r="AC234" s="174"/>
      <c r="AD234" s="173"/>
      <c r="AE234" s="174"/>
      <c r="AF234" s="175"/>
      <c r="AG234" s="174"/>
      <c r="AH234" s="173"/>
      <c r="AI234" s="174"/>
      <c r="AJ234" s="174"/>
      <c r="AK234" s="176"/>
      <c r="AM234" s="177"/>
      <c r="AN234" s="178"/>
      <c r="AO234" s="178"/>
      <c r="AP234" s="178"/>
      <c r="AQ234" s="179"/>
      <c r="AR234" s="179"/>
      <c r="AS234" s="179"/>
      <c r="AT234" s="180"/>
      <c r="AU234" s="169" t="str">
        <f t="shared" si="37"/>
        <v/>
      </c>
      <c r="AV234" s="170" t="str">
        <f t="shared" si="38"/>
        <v/>
      </c>
      <c r="AW234" s="170" t="str">
        <f t="shared" si="39"/>
        <v/>
      </c>
      <c r="AX234" s="170" t="str">
        <f t="shared" si="40"/>
        <v/>
      </c>
      <c r="AY234" s="171" t="str">
        <f t="shared" si="41"/>
        <v/>
      </c>
      <c r="AZ234" s="181"/>
      <c r="BA234" s="182"/>
      <c r="BB234" s="182"/>
      <c r="BC234" s="182"/>
      <c r="BD234" s="183"/>
      <c r="BE234" s="183"/>
      <c r="BF234" s="184"/>
      <c r="BG234" s="184"/>
      <c r="BH234" s="179"/>
      <c r="BI234" s="185"/>
      <c r="BK234" s="186"/>
      <c r="BL234" s="187"/>
      <c r="BM234" s="187"/>
      <c r="BN234" s="183"/>
      <c r="BO234" s="184"/>
      <c r="BP234" s="188"/>
      <c r="BQ234" s="189"/>
    </row>
    <row r="235" spans="4:69" ht="15.6" x14ac:dyDescent="0.3">
      <c r="D235" s="10"/>
      <c r="E235" s="74"/>
      <c r="F235" s="75"/>
      <c r="G235" s="75"/>
      <c r="H235" s="76"/>
      <c r="I235" s="77"/>
      <c r="J235" s="77"/>
      <c r="K235" s="77"/>
      <c r="L235" s="77"/>
      <c r="M235" s="77"/>
      <c r="N235" s="78"/>
      <c r="O235" s="78"/>
      <c r="P235" s="79"/>
      <c r="R235" s="94"/>
      <c r="S235" s="112"/>
      <c r="T235" s="113" t="str">
        <f t="shared" si="32"/>
        <v/>
      </c>
      <c r="U235" s="96" t="str">
        <f t="shared" si="33"/>
        <v/>
      </c>
      <c r="V235" s="96" t="str">
        <f t="shared" si="34"/>
        <v/>
      </c>
      <c r="W235" s="96" t="str">
        <f t="shared" si="35"/>
        <v/>
      </c>
      <c r="X235" s="118" t="str">
        <f t="shared" si="36"/>
        <v/>
      </c>
      <c r="Y235" s="119"/>
      <c r="Z235" s="98"/>
      <c r="AA235" s="97"/>
      <c r="AB235" s="98"/>
      <c r="AC235" s="97"/>
      <c r="AD235" s="95"/>
      <c r="AE235" s="99"/>
      <c r="AF235" s="100"/>
      <c r="AG235" s="99"/>
      <c r="AH235" s="95"/>
      <c r="AI235" s="99"/>
      <c r="AJ235" s="99"/>
      <c r="AK235" s="101"/>
      <c r="AM235" s="129"/>
      <c r="AN235" s="130"/>
      <c r="AO235" s="130"/>
      <c r="AP235" s="130"/>
      <c r="AQ235" s="131"/>
      <c r="AR235" s="131"/>
      <c r="AS235" s="131"/>
      <c r="AT235" s="144"/>
      <c r="AU235" s="113" t="str">
        <f t="shared" si="37"/>
        <v/>
      </c>
      <c r="AV235" s="96" t="str">
        <f t="shared" si="38"/>
        <v/>
      </c>
      <c r="AW235" s="96" t="str">
        <f t="shared" si="39"/>
        <v/>
      </c>
      <c r="AX235" s="96" t="str">
        <f t="shared" si="40"/>
        <v/>
      </c>
      <c r="AY235" s="118" t="str">
        <f t="shared" si="41"/>
        <v/>
      </c>
      <c r="AZ235" s="147"/>
      <c r="BA235" s="132"/>
      <c r="BB235" s="132"/>
      <c r="BC235" s="132"/>
      <c r="BD235" s="133"/>
      <c r="BE235" s="133"/>
      <c r="BF235" s="134"/>
      <c r="BG235" s="134"/>
      <c r="BH235" s="131"/>
      <c r="BI235" s="135"/>
      <c r="BK235" s="153"/>
      <c r="BL235" s="154"/>
      <c r="BM235" s="154"/>
      <c r="BN235" s="133"/>
      <c r="BO235" s="134"/>
      <c r="BP235" s="155"/>
      <c r="BQ235" s="156"/>
    </row>
    <row r="236" spans="4:69" ht="15.6" x14ac:dyDescent="0.3">
      <c r="D236" s="10"/>
      <c r="E236" s="161"/>
      <c r="F236" s="162"/>
      <c r="G236" s="162"/>
      <c r="H236" s="163"/>
      <c r="I236" s="164"/>
      <c r="J236" s="164"/>
      <c r="K236" s="164"/>
      <c r="L236" s="164"/>
      <c r="M236" s="164"/>
      <c r="N236" s="165"/>
      <c r="O236" s="165"/>
      <c r="P236" s="166"/>
      <c r="R236" s="167"/>
      <c r="S236" s="168"/>
      <c r="T236" s="169" t="str">
        <f t="shared" si="32"/>
        <v/>
      </c>
      <c r="U236" s="170" t="str">
        <f t="shared" si="33"/>
        <v/>
      </c>
      <c r="V236" s="170" t="str">
        <f t="shared" si="34"/>
        <v/>
      </c>
      <c r="W236" s="170" t="str">
        <f t="shared" si="35"/>
        <v/>
      </c>
      <c r="X236" s="171" t="str">
        <f t="shared" si="36"/>
        <v/>
      </c>
      <c r="Y236" s="172"/>
      <c r="Z236" s="173"/>
      <c r="AA236" s="174"/>
      <c r="AB236" s="173"/>
      <c r="AC236" s="174"/>
      <c r="AD236" s="173"/>
      <c r="AE236" s="174"/>
      <c r="AF236" s="175"/>
      <c r="AG236" s="174"/>
      <c r="AH236" s="173"/>
      <c r="AI236" s="174"/>
      <c r="AJ236" s="174"/>
      <c r="AK236" s="176"/>
      <c r="AM236" s="177"/>
      <c r="AN236" s="178"/>
      <c r="AO236" s="178"/>
      <c r="AP236" s="178"/>
      <c r="AQ236" s="179"/>
      <c r="AR236" s="179"/>
      <c r="AS236" s="179"/>
      <c r="AT236" s="180"/>
      <c r="AU236" s="169" t="str">
        <f t="shared" si="37"/>
        <v/>
      </c>
      <c r="AV236" s="170" t="str">
        <f t="shared" si="38"/>
        <v/>
      </c>
      <c r="AW236" s="170" t="str">
        <f t="shared" si="39"/>
        <v/>
      </c>
      <c r="AX236" s="170" t="str">
        <f t="shared" si="40"/>
        <v/>
      </c>
      <c r="AY236" s="171" t="str">
        <f t="shared" si="41"/>
        <v/>
      </c>
      <c r="AZ236" s="181"/>
      <c r="BA236" s="182"/>
      <c r="BB236" s="182"/>
      <c r="BC236" s="182"/>
      <c r="BD236" s="183"/>
      <c r="BE236" s="183"/>
      <c r="BF236" s="184"/>
      <c r="BG236" s="184"/>
      <c r="BH236" s="179"/>
      <c r="BI236" s="185"/>
      <c r="BK236" s="186"/>
      <c r="BL236" s="187"/>
      <c r="BM236" s="187"/>
      <c r="BN236" s="183"/>
      <c r="BO236" s="184"/>
      <c r="BP236" s="188"/>
      <c r="BQ236" s="189"/>
    </row>
    <row r="237" spans="4:69" ht="15.6" x14ac:dyDescent="0.3">
      <c r="D237" s="10"/>
      <c r="E237" s="74"/>
      <c r="F237" s="75"/>
      <c r="G237" s="75"/>
      <c r="H237" s="76"/>
      <c r="I237" s="77"/>
      <c r="J237" s="77"/>
      <c r="K237" s="77"/>
      <c r="L237" s="77"/>
      <c r="M237" s="77"/>
      <c r="N237" s="78"/>
      <c r="O237" s="78"/>
      <c r="P237" s="79"/>
      <c r="R237" s="94"/>
      <c r="S237" s="112"/>
      <c r="T237" s="113" t="str">
        <f t="shared" si="32"/>
        <v/>
      </c>
      <c r="U237" s="96" t="str">
        <f t="shared" si="33"/>
        <v/>
      </c>
      <c r="V237" s="96" t="str">
        <f t="shared" si="34"/>
        <v/>
      </c>
      <c r="W237" s="96" t="str">
        <f t="shared" si="35"/>
        <v/>
      </c>
      <c r="X237" s="118" t="str">
        <f t="shared" si="36"/>
        <v/>
      </c>
      <c r="Y237" s="119"/>
      <c r="Z237" s="98"/>
      <c r="AA237" s="97"/>
      <c r="AB237" s="98"/>
      <c r="AC237" s="97"/>
      <c r="AD237" s="95"/>
      <c r="AE237" s="99"/>
      <c r="AF237" s="100"/>
      <c r="AG237" s="99"/>
      <c r="AH237" s="95"/>
      <c r="AI237" s="99"/>
      <c r="AJ237" s="99"/>
      <c r="AK237" s="101"/>
      <c r="AM237" s="129"/>
      <c r="AN237" s="130"/>
      <c r="AO237" s="130"/>
      <c r="AP237" s="130"/>
      <c r="AQ237" s="131"/>
      <c r="AR237" s="131"/>
      <c r="AS237" s="131"/>
      <c r="AT237" s="144"/>
      <c r="AU237" s="113" t="str">
        <f t="shared" si="37"/>
        <v/>
      </c>
      <c r="AV237" s="96" t="str">
        <f t="shared" si="38"/>
        <v/>
      </c>
      <c r="AW237" s="96" t="str">
        <f t="shared" si="39"/>
        <v/>
      </c>
      <c r="AX237" s="96" t="str">
        <f t="shared" si="40"/>
        <v/>
      </c>
      <c r="AY237" s="118" t="str">
        <f t="shared" si="41"/>
        <v/>
      </c>
      <c r="AZ237" s="147"/>
      <c r="BA237" s="132"/>
      <c r="BB237" s="132"/>
      <c r="BC237" s="132"/>
      <c r="BD237" s="133"/>
      <c r="BE237" s="133"/>
      <c r="BF237" s="134"/>
      <c r="BG237" s="134"/>
      <c r="BH237" s="131"/>
      <c r="BI237" s="135"/>
      <c r="BK237" s="153"/>
      <c r="BL237" s="154"/>
      <c r="BM237" s="154"/>
      <c r="BN237" s="133"/>
      <c r="BO237" s="134"/>
      <c r="BP237" s="155"/>
      <c r="BQ237" s="156"/>
    </row>
    <row r="238" spans="4:69" ht="15.6" x14ac:dyDescent="0.3">
      <c r="D238" s="10"/>
      <c r="E238" s="161"/>
      <c r="F238" s="162"/>
      <c r="G238" s="162"/>
      <c r="H238" s="163"/>
      <c r="I238" s="164"/>
      <c r="J238" s="164"/>
      <c r="K238" s="164"/>
      <c r="L238" s="164"/>
      <c r="M238" s="164"/>
      <c r="N238" s="165"/>
      <c r="O238" s="165"/>
      <c r="P238" s="166"/>
      <c r="R238" s="167"/>
      <c r="S238" s="168"/>
      <c r="T238" s="169" t="str">
        <f t="shared" si="32"/>
        <v/>
      </c>
      <c r="U238" s="170" t="str">
        <f t="shared" si="33"/>
        <v/>
      </c>
      <c r="V238" s="170" t="str">
        <f t="shared" si="34"/>
        <v/>
      </c>
      <c r="W238" s="170" t="str">
        <f t="shared" si="35"/>
        <v/>
      </c>
      <c r="X238" s="171" t="str">
        <f t="shared" si="36"/>
        <v/>
      </c>
      <c r="Y238" s="172"/>
      <c r="Z238" s="173"/>
      <c r="AA238" s="174"/>
      <c r="AB238" s="173"/>
      <c r="AC238" s="174"/>
      <c r="AD238" s="173"/>
      <c r="AE238" s="174"/>
      <c r="AF238" s="175"/>
      <c r="AG238" s="174"/>
      <c r="AH238" s="173"/>
      <c r="AI238" s="174"/>
      <c r="AJ238" s="174"/>
      <c r="AK238" s="176"/>
      <c r="AM238" s="177"/>
      <c r="AN238" s="178"/>
      <c r="AO238" s="178"/>
      <c r="AP238" s="178"/>
      <c r="AQ238" s="179"/>
      <c r="AR238" s="179"/>
      <c r="AS238" s="179"/>
      <c r="AT238" s="180"/>
      <c r="AU238" s="169" t="str">
        <f t="shared" si="37"/>
        <v/>
      </c>
      <c r="AV238" s="170" t="str">
        <f t="shared" si="38"/>
        <v/>
      </c>
      <c r="AW238" s="170" t="str">
        <f t="shared" si="39"/>
        <v/>
      </c>
      <c r="AX238" s="170" t="str">
        <f t="shared" si="40"/>
        <v/>
      </c>
      <c r="AY238" s="171" t="str">
        <f t="shared" si="41"/>
        <v/>
      </c>
      <c r="AZ238" s="181"/>
      <c r="BA238" s="182"/>
      <c r="BB238" s="182"/>
      <c r="BC238" s="182"/>
      <c r="BD238" s="183"/>
      <c r="BE238" s="183"/>
      <c r="BF238" s="184"/>
      <c r="BG238" s="184"/>
      <c r="BH238" s="179"/>
      <c r="BI238" s="185"/>
      <c r="BK238" s="186"/>
      <c r="BL238" s="187"/>
      <c r="BM238" s="187"/>
      <c r="BN238" s="183"/>
      <c r="BO238" s="184"/>
      <c r="BP238" s="188"/>
      <c r="BQ238" s="189"/>
    </row>
    <row r="239" spans="4:69" ht="15.6" x14ac:dyDescent="0.3">
      <c r="D239" s="10"/>
      <c r="E239" s="74"/>
      <c r="F239" s="75"/>
      <c r="G239" s="75"/>
      <c r="H239" s="76"/>
      <c r="I239" s="77"/>
      <c r="J239" s="77"/>
      <c r="K239" s="77"/>
      <c r="L239" s="77"/>
      <c r="M239" s="77"/>
      <c r="N239" s="78"/>
      <c r="O239" s="78"/>
      <c r="P239" s="79"/>
      <c r="R239" s="94"/>
      <c r="S239" s="112"/>
      <c r="T239" s="113" t="str">
        <f t="shared" si="32"/>
        <v/>
      </c>
      <c r="U239" s="96" t="str">
        <f t="shared" si="33"/>
        <v/>
      </c>
      <c r="V239" s="96" t="str">
        <f t="shared" si="34"/>
        <v/>
      </c>
      <c r="W239" s="96" t="str">
        <f t="shared" si="35"/>
        <v/>
      </c>
      <c r="X239" s="118" t="str">
        <f t="shared" si="36"/>
        <v/>
      </c>
      <c r="Y239" s="119"/>
      <c r="Z239" s="98"/>
      <c r="AA239" s="97"/>
      <c r="AB239" s="98"/>
      <c r="AC239" s="97"/>
      <c r="AD239" s="95"/>
      <c r="AE239" s="99"/>
      <c r="AF239" s="100"/>
      <c r="AG239" s="99"/>
      <c r="AH239" s="95"/>
      <c r="AI239" s="99"/>
      <c r="AJ239" s="99"/>
      <c r="AK239" s="101"/>
      <c r="AM239" s="129"/>
      <c r="AN239" s="130"/>
      <c r="AO239" s="130"/>
      <c r="AP239" s="130"/>
      <c r="AQ239" s="131"/>
      <c r="AR239" s="131"/>
      <c r="AS239" s="131"/>
      <c r="AT239" s="144"/>
      <c r="AU239" s="113" t="str">
        <f t="shared" si="37"/>
        <v/>
      </c>
      <c r="AV239" s="96" t="str">
        <f t="shared" si="38"/>
        <v/>
      </c>
      <c r="AW239" s="96" t="str">
        <f t="shared" si="39"/>
        <v/>
      </c>
      <c r="AX239" s="96" t="str">
        <f t="shared" si="40"/>
        <v/>
      </c>
      <c r="AY239" s="118" t="str">
        <f t="shared" si="41"/>
        <v/>
      </c>
      <c r="AZ239" s="147"/>
      <c r="BA239" s="132"/>
      <c r="BB239" s="132"/>
      <c r="BC239" s="132"/>
      <c r="BD239" s="133"/>
      <c r="BE239" s="133"/>
      <c r="BF239" s="134"/>
      <c r="BG239" s="134"/>
      <c r="BH239" s="131"/>
      <c r="BI239" s="135"/>
      <c r="BK239" s="153"/>
      <c r="BL239" s="154"/>
      <c r="BM239" s="154"/>
      <c r="BN239" s="133"/>
      <c r="BO239" s="134"/>
      <c r="BP239" s="155"/>
      <c r="BQ239" s="156"/>
    </row>
    <row r="240" spans="4:69" ht="15.6" x14ac:dyDescent="0.3">
      <c r="D240" s="10"/>
      <c r="E240" s="190"/>
      <c r="F240" s="162"/>
      <c r="G240" s="162"/>
      <c r="H240" s="163"/>
      <c r="I240" s="164"/>
      <c r="J240" s="164"/>
      <c r="K240" s="164"/>
      <c r="L240" s="164"/>
      <c r="M240" s="164"/>
      <c r="N240" s="165"/>
      <c r="O240" s="165"/>
      <c r="P240" s="166"/>
      <c r="R240" s="167"/>
      <c r="S240" s="168"/>
      <c r="T240" s="169" t="str">
        <f t="shared" si="32"/>
        <v/>
      </c>
      <c r="U240" s="170" t="str">
        <f t="shared" si="33"/>
        <v/>
      </c>
      <c r="V240" s="170" t="str">
        <f t="shared" si="34"/>
        <v/>
      </c>
      <c r="W240" s="170" t="str">
        <f t="shared" si="35"/>
        <v/>
      </c>
      <c r="X240" s="171" t="str">
        <f t="shared" si="36"/>
        <v/>
      </c>
      <c r="Y240" s="172"/>
      <c r="Z240" s="173"/>
      <c r="AA240" s="174"/>
      <c r="AB240" s="173"/>
      <c r="AC240" s="174"/>
      <c r="AD240" s="173"/>
      <c r="AE240" s="174"/>
      <c r="AF240" s="175"/>
      <c r="AG240" s="174"/>
      <c r="AH240" s="173"/>
      <c r="AI240" s="174"/>
      <c r="AJ240" s="174"/>
      <c r="AK240" s="176"/>
      <c r="AM240" s="177"/>
      <c r="AN240" s="178"/>
      <c r="AO240" s="178"/>
      <c r="AP240" s="178"/>
      <c r="AQ240" s="179"/>
      <c r="AR240" s="179"/>
      <c r="AS240" s="179"/>
      <c r="AT240" s="180"/>
      <c r="AU240" s="169" t="str">
        <f t="shared" si="37"/>
        <v/>
      </c>
      <c r="AV240" s="170" t="str">
        <f t="shared" si="38"/>
        <v/>
      </c>
      <c r="AW240" s="170" t="str">
        <f t="shared" si="39"/>
        <v/>
      </c>
      <c r="AX240" s="170" t="str">
        <f t="shared" si="40"/>
        <v/>
      </c>
      <c r="AY240" s="171" t="str">
        <f t="shared" si="41"/>
        <v/>
      </c>
      <c r="AZ240" s="181"/>
      <c r="BA240" s="182"/>
      <c r="BB240" s="182"/>
      <c r="BC240" s="182"/>
      <c r="BD240" s="183"/>
      <c r="BE240" s="183"/>
      <c r="BF240" s="184"/>
      <c r="BG240" s="184"/>
      <c r="BH240" s="179"/>
      <c r="BI240" s="185"/>
      <c r="BK240" s="186"/>
      <c r="BL240" s="187"/>
      <c r="BM240" s="187"/>
      <c r="BN240" s="183"/>
      <c r="BO240" s="184"/>
      <c r="BP240" s="188"/>
      <c r="BQ240" s="189"/>
    </row>
    <row r="241" spans="4:69" ht="15.6" x14ac:dyDescent="0.3">
      <c r="D241" s="10"/>
      <c r="E241" s="74"/>
      <c r="F241" s="75"/>
      <c r="G241" s="75"/>
      <c r="H241" s="76"/>
      <c r="I241" s="77"/>
      <c r="J241" s="77"/>
      <c r="K241" s="77"/>
      <c r="L241" s="77"/>
      <c r="M241" s="77"/>
      <c r="N241" s="78"/>
      <c r="O241" s="78"/>
      <c r="P241" s="79"/>
      <c r="R241" s="94"/>
      <c r="S241" s="112"/>
      <c r="T241" s="113" t="str">
        <f t="shared" si="32"/>
        <v/>
      </c>
      <c r="U241" s="96" t="str">
        <f t="shared" si="33"/>
        <v/>
      </c>
      <c r="V241" s="96" t="str">
        <f t="shared" si="34"/>
        <v/>
      </c>
      <c r="W241" s="96" t="str">
        <f t="shared" si="35"/>
        <v/>
      </c>
      <c r="X241" s="118" t="str">
        <f t="shared" si="36"/>
        <v/>
      </c>
      <c r="Y241" s="119"/>
      <c r="Z241" s="98"/>
      <c r="AA241" s="97"/>
      <c r="AB241" s="98"/>
      <c r="AC241" s="97"/>
      <c r="AD241" s="95"/>
      <c r="AE241" s="99"/>
      <c r="AF241" s="100"/>
      <c r="AG241" s="99"/>
      <c r="AH241" s="95"/>
      <c r="AI241" s="99"/>
      <c r="AJ241" s="99"/>
      <c r="AK241" s="101"/>
      <c r="AM241" s="129"/>
      <c r="AN241" s="130"/>
      <c r="AO241" s="130"/>
      <c r="AP241" s="130"/>
      <c r="AQ241" s="131"/>
      <c r="AR241" s="131"/>
      <c r="AS241" s="131"/>
      <c r="AT241" s="144"/>
      <c r="AU241" s="113" t="str">
        <f t="shared" si="37"/>
        <v/>
      </c>
      <c r="AV241" s="96" t="str">
        <f t="shared" si="38"/>
        <v/>
      </c>
      <c r="AW241" s="96" t="str">
        <f t="shared" si="39"/>
        <v/>
      </c>
      <c r="AX241" s="96" t="str">
        <f t="shared" si="40"/>
        <v/>
      </c>
      <c r="AY241" s="118" t="str">
        <f t="shared" si="41"/>
        <v/>
      </c>
      <c r="AZ241" s="147"/>
      <c r="BA241" s="132"/>
      <c r="BB241" s="132"/>
      <c r="BC241" s="132"/>
      <c r="BD241" s="133"/>
      <c r="BE241" s="133"/>
      <c r="BF241" s="134"/>
      <c r="BG241" s="134"/>
      <c r="BH241" s="131"/>
      <c r="BI241" s="135"/>
      <c r="BK241" s="153"/>
      <c r="BL241" s="154"/>
      <c r="BM241" s="154"/>
      <c r="BN241" s="133"/>
      <c r="BO241" s="134"/>
      <c r="BP241" s="155"/>
      <c r="BQ241" s="156"/>
    </row>
    <row r="242" spans="4:69" ht="15.6" x14ac:dyDescent="0.3">
      <c r="D242" s="10"/>
      <c r="E242" s="161"/>
      <c r="F242" s="162"/>
      <c r="G242" s="162"/>
      <c r="H242" s="163"/>
      <c r="I242" s="164"/>
      <c r="J242" s="164"/>
      <c r="K242" s="164"/>
      <c r="L242" s="164"/>
      <c r="M242" s="164"/>
      <c r="N242" s="165"/>
      <c r="O242" s="165"/>
      <c r="P242" s="166"/>
      <c r="R242" s="167"/>
      <c r="S242" s="168"/>
      <c r="T242" s="169" t="str">
        <f t="shared" si="32"/>
        <v/>
      </c>
      <c r="U242" s="170" t="str">
        <f t="shared" si="33"/>
        <v/>
      </c>
      <c r="V242" s="170" t="str">
        <f t="shared" si="34"/>
        <v/>
      </c>
      <c r="W242" s="170" t="str">
        <f t="shared" si="35"/>
        <v/>
      </c>
      <c r="X242" s="171" t="str">
        <f t="shared" si="36"/>
        <v/>
      </c>
      <c r="Y242" s="172"/>
      <c r="Z242" s="173"/>
      <c r="AA242" s="174"/>
      <c r="AB242" s="173"/>
      <c r="AC242" s="174"/>
      <c r="AD242" s="173"/>
      <c r="AE242" s="174"/>
      <c r="AF242" s="175"/>
      <c r="AG242" s="174"/>
      <c r="AH242" s="173"/>
      <c r="AI242" s="174"/>
      <c r="AJ242" s="174"/>
      <c r="AK242" s="176"/>
      <c r="AM242" s="177"/>
      <c r="AN242" s="178"/>
      <c r="AO242" s="178"/>
      <c r="AP242" s="178"/>
      <c r="AQ242" s="179"/>
      <c r="AR242" s="179"/>
      <c r="AS242" s="179"/>
      <c r="AT242" s="180"/>
      <c r="AU242" s="169" t="str">
        <f t="shared" si="37"/>
        <v/>
      </c>
      <c r="AV242" s="170" t="str">
        <f t="shared" si="38"/>
        <v/>
      </c>
      <c r="AW242" s="170" t="str">
        <f t="shared" si="39"/>
        <v/>
      </c>
      <c r="AX242" s="170" t="str">
        <f t="shared" si="40"/>
        <v/>
      </c>
      <c r="AY242" s="171" t="str">
        <f t="shared" si="41"/>
        <v/>
      </c>
      <c r="AZ242" s="181"/>
      <c r="BA242" s="182"/>
      <c r="BB242" s="182"/>
      <c r="BC242" s="182"/>
      <c r="BD242" s="183"/>
      <c r="BE242" s="183"/>
      <c r="BF242" s="184"/>
      <c r="BG242" s="184"/>
      <c r="BH242" s="179"/>
      <c r="BI242" s="185"/>
      <c r="BK242" s="186"/>
      <c r="BL242" s="187"/>
      <c r="BM242" s="187"/>
      <c r="BN242" s="183"/>
      <c r="BO242" s="184"/>
      <c r="BP242" s="188"/>
      <c r="BQ242" s="189"/>
    </row>
    <row r="243" spans="4:69" ht="15.6" x14ac:dyDescent="0.3">
      <c r="D243" s="10"/>
      <c r="E243" s="74"/>
      <c r="F243" s="75"/>
      <c r="G243" s="75"/>
      <c r="H243" s="76"/>
      <c r="I243" s="77"/>
      <c r="J243" s="77"/>
      <c r="K243" s="77"/>
      <c r="L243" s="77"/>
      <c r="M243" s="77"/>
      <c r="N243" s="78"/>
      <c r="O243" s="78"/>
      <c r="P243" s="79"/>
      <c r="R243" s="94"/>
      <c r="S243" s="112"/>
      <c r="T243" s="113" t="str">
        <f t="shared" si="32"/>
        <v/>
      </c>
      <c r="U243" s="96" t="str">
        <f t="shared" si="33"/>
        <v/>
      </c>
      <c r="V243" s="96" t="str">
        <f t="shared" si="34"/>
        <v/>
      </c>
      <c r="W243" s="96" t="str">
        <f t="shared" si="35"/>
        <v/>
      </c>
      <c r="X243" s="118" t="str">
        <f t="shared" si="36"/>
        <v/>
      </c>
      <c r="Y243" s="119"/>
      <c r="Z243" s="98"/>
      <c r="AA243" s="97"/>
      <c r="AB243" s="98"/>
      <c r="AC243" s="97"/>
      <c r="AD243" s="95"/>
      <c r="AE243" s="99"/>
      <c r="AF243" s="100"/>
      <c r="AG243" s="99"/>
      <c r="AH243" s="95"/>
      <c r="AI243" s="99"/>
      <c r="AJ243" s="99"/>
      <c r="AK243" s="101"/>
      <c r="AM243" s="129"/>
      <c r="AN243" s="130"/>
      <c r="AO243" s="130"/>
      <c r="AP243" s="130"/>
      <c r="AQ243" s="131"/>
      <c r="AR243" s="131"/>
      <c r="AS243" s="131"/>
      <c r="AT243" s="144"/>
      <c r="AU243" s="113" t="str">
        <f t="shared" si="37"/>
        <v/>
      </c>
      <c r="AV243" s="96" t="str">
        <f t="shared" si="38"/>
        <v/>
      </c>
      <c r="AW243" s="96" t="str">
        <f t="shared" si="39"/>
        <v/>
      </c>
      <c r="AX243" s="96" t="str">
        <f t="shared" si="40"/>
        <v/>
      </c>
      <c r="AY243" s="118" t="str">
        <f t="shared" si="41"/>
        <v/>
      </c>
      <c r="AZ243" s="147"/>
      <c r="BA243" s="132"/>
      <c r="BB243" s="132"/>
      <c r="BC243" s="132"/>
      <c r="BD243" s="133"/>
      <c r="BE243" s="133"/>
      <c r="BF243" s="134"/>
      <c r="BG243" s="134"/>
      <c r="BH243" s="131"/>
      <c r="BI243" s="135"/>
      <c r="BK243" s="153"/>
      <c r="BL243" s="154"/>
      <c r="BM243" s="154"/>
      <c r="BN243" s="133"/>
      <c r="BO243" s="134"/>
      <c r="BP243" s="155"/>
      <c r="BQ243" s="156"/>
    </row>
    <row r="244" spans="4:69" ht="15.6" x14ac:dyDescent="0.3">
      <c r="D244" s="10"/>
      <c r="E244" s="161"/>
      <c r="F244" s="162"/>
      <c r="G244" s="162"/>
      <c r="H244" s="163"/>
      <c r="I244" s="164"/>
      <c r="J244" s="164"/>
      <c r="K244" s="164"/>
      <c r="L244" s="164"/>
      <c r="M244" s="164"/>
      <c r="N244" s="165"/>
      <c r="O244" s="165"/>
      <c r="P244" s="166"/>
      <c r="R244" s="167"/>
      <c r="S244" s="168"/>
      <c r="T244" s="169" t="str">
        <f t="shared" si="32"/>
        <v/>
      </c>
      <c r="U244" s="170" t="str">
        <f t="shared" si="33"/>
        <v/>
      </c>
      <c r="V244" s="170" t="str">
        <f t="shared" si="34"/>
        <v/>
      </c>
      <c r="W244" s="170" t="str">
        <f t="shared" si="35"/>
        <v/>
      </c>
      <c r="X244" s="171" t="str">
        <f t="shared" si="36"/>
        <v/>
      </c>
      <c r="Y244" s="172"/>
      <c r="Z244" s="173"/>
      <c r="AA244" s="174"/>
      <c r="AB244" s="173"/>
      <c r="AC244" s="174"/>
      <c r="AD244" s="173"/>
      <c r="AE244" s="174"/>
      <c r="AF244" s="175"/>
      <c r="AG244" s="174"/>
      <c r="AH244" s="173"/>
      <c r="AI244" s="174"/>
      <c r="AJ244" s="174"/>
      <c r="AK244" s="176"/>
      <c r="AM244" s="177"/>
      <c r="AN244" s="178"/>
      <c r="AO244" s="178"/>
      <c r="AP244" s="178"/>
      <c r="AQ244" s="179"/>
      <c r="AR244" s="179"/>
      <c r="AS244" s="179"/>
      <c r="AT244" s="180"/>
      <c r="AU244" s="169" t="str">
        <f t="shared" si="37"/>
        <v/>
      </c>
      <c r="AV244" s="170" t="str">
        <f t="shared" si="38"/>
        <v/>
      </c>
      <c r="AW244" s="170" t="str">
        <f t="shared" si="39"/>
        <v/>
      </c>
      <c r="AX244" s="170" t="str">
        <f t="shared" si="40"/>
        <v/>
      </c>
      <c r="AY244" s="171" t="str">
        <f t="shared" si="41"/>
        <v/>
      </c>
      <c r="AZ244" s="181"/>
      <c r="BA244" s="182"/>
      <c r="BB244" s="182"/>
      <c r="BC244" s="182"/>
      <c r="BD244" s="183"/>
      <c r="BE244" s="183"/>
      <c r="BF244" s="184"/>
      <c r="BG244" s="184"/>
      <c r="BH244" s="179"/>
      <c r="BI244" s="185"/>
      <c r="BK244" s="186"/>
      <c r="BL244" s="187"/>
      <c r="BM244" s="187"/>
      <c r="BN244" s="183"/>
      <c r="BO244" s="184"/>
      <c r="BP244" s="188"/>
      <c r="BQ244" s="189"/>
    </row>
    <row r="245" spans="4:69" ht="15.6" x14ac:dyDescent="0.3">
      <c r="D245" s="10"/>
      <c r="E245" s="74"/>
      <c r="F245" s="75"/>
      <c r="G245" s="75"/>
      <c r="H245" s="76"/>
      <c r="I245" s="77"/>
      <c r="J245" s="77"/>
      <c r="K245" s="77"/>
      <c r="L245" s="77"/>
      <c r="M245" s="77"/>
      <c r="N245" s="78"/>
      <c r="O245" s="78"/>
      <c r="P245" s="79"/>
      <c r="R245" s="94"/>
      <c r="S245" s="112"/>
      <c r="T245" s="113" t="str">
        <f t="shared" si="32"/>
        <v/>
      </c>
      <c r="U245" s="96" t="str">
        <f t="shared" si="33"/>
        <v/>
      </c>
      <c r="V245" s="96" t="str">
        <f t="shared" si="34"/>
        <v/>
      </c>
      <c r="W245" s="96" t="str">
        <f t="shared" si="35"/>
        <v/>
      </c>
      <c r="X245" s="118" t="str">
        <f t="shared" si="36"/>
        <v/>
      </c>
      <c r="Y245" s="119"/>
      <c r="Z245" s="98"/>
      <c r="AA245" s="97"/>
      <c r="AB245" s="98"/>
      <c r="AC245" s="97"/>
      <c r="AD245" s="95"/>
      <c r="AE245" s="99"/>
      <c r="AF245" s="100"/>
      <c r="AG245" s="99"/>
      <c r="AH245" s="95"/>
      <c r="AI245" s="99"/>
      <c r="AJ245" s="99"/>
      <c r="AK245" s="101"/>
      <c r="AM245" s="129"/>
      <c r="AN245" s="130"/>
      <c r="AO245" s="130"/>
      <c r="AP245" s="130"/>
      <c r="AQ245" s="131"/>
      <c r="AR245" s="131"/>
      <c r="AS245" s="131"/>
      <c r="AT245" s="144"/>
      <c r="AU245" s="113" t="str">
        <f t="shared" si="37"/>
        <v/>
      </c>
      <c r="AV245" s="96" t="str">
        <f t="shared" si="38"/>
        <v/>
      </c>
      <c r="AW245" s="96" t="str">
        <f t="shared" si="39"/>
        <v/>
      </c>
      <c r="AX245" s="96" t="str">
        <f t="shared" si="40"/>
        <v/>
      </c>
      <c r="AY245" s="118" t="str">
        <f t="shared" si="41"/>
        <v/>
      </c>
      <c r="AZ245" s="147"/>
      <c r="BA245" s="132"/>
      <c r="BB245" s="132"/>
      <c r="BC245" s="132"/>
      <c r="BD245" s="133"/>
      <c r="BE245" s="133"/>
      <c r="BF245" s="134"/>
      <c r="BG245" s="134"/>
      <c r="BH245" s="131"/>
      <c r="BI245" s="135"/>
      <c r="BK245" s="153"/>
      <c r="BL245" s="154"/>
      <c r="BM245" s="154"/>
      <c r="BN245" s="133"/>
      <c r="BO245" s="134"/>
      <c r="BP245" s="155"/>
      <c r="BQ245" s="156"/>
    </row>
    <row r="246" spans="4:69" ht="15.6" x14ac:dyDescent="0.3">
      <c r="D246" s="10"/>
      <c r="E246" s="190"/>
      <c r="F246" s="162"/>
      <c r="G246" s="162"/>
      <c r="H246" s="163"/>
      <c r="I246" s="164"/>
      <c r="J246" s="164"/>
      <c r="K246" s="164"/>
      <c r="L246" s="164"/>
      <c r="M246" s="164"/>
      <c r="N246" s="165"/>
      <c r="O246" s="165"/>
      <c r="P246" s="166"/>
      <c r="R246" s="167"/>
      <c r="S246" s="168"/>
      <c r="T246" s="169" t="str">
        <f t="shared" si="32"/>
        <v/>
      </c>
      <c r="U246" s="170" t="str">
        <f t="shared" si="33"/>
        <v/>
      </c>
      <c r="V246" s="170" t="str">
        <f t="shared" si="34"/>
        <v/>
      </c>
      <c r="W246" s="170" t="str">
        <f t="shared" si="35"/>
        <v/>
      </c>
      <c r="X246" s="171" t="str">
        <f t="shared" si="36"/>
        <v/>
      </c>
      <c r="Y246" s="172"/>
      <c r="Z246" s="173"/>
      <c r="AA246" s="174"/>
      <c r="AB246" s="173"/>
      <c r="AC246" s="174"/>
      <c r="AD246" s="173"/>
      <c r="AE246" s="174"/>
      <c r="AF246" s="175"/>
      <c r="AG246" s="174"/>
      <c r="AH246" s="173"/>
      <c r="AI246" s="174"/>
      <c r="AJ246" s="174"/>
      <c r="AK246" s="176"/>
      <c r="AM246" s="177"/>
      <c r="AN246" s="178"/>
      <c r="AO246" s="178"/>
      <c r="AP246" s="178"/>
      <c r="AQ246" s="179"/>
      <c r="AR246" s="179"/>
      <c r="AS246" s="179"/>
      <c r="AT246" s="180"/>
      <c r="AU246" s="169" t="str">
        <f t="shared" si="37"/>
        <v/>
      </c>
      <c r="AV246" s="170" t="str">
        <f t="shared" si="38"/>
        <v/>
      </c>
      <c r="AW246" s="170" t="str">
        <f t="shared" si="39"/>
        <v/>
      </c>
      <c r="AX246" s="170" t="str">
        <f t="shared" si="40"/>
        <v/>
      </c>
      <c r="AY246" s="171" t="str">
        <f t="shared" si="41"/>
        <v/>
      </c>
      <c r="AZ246" s="181"/>
      <c r="BA246" s="182"/>
      <c r="BB246" s="182"/>
      <c r="BC246" s="182"/>
      <c r="BD246" s="183"/>
      <c r="BE246" s="183"/>
      <c r="BF246" s="184"/>
      <c r="BG246" s="184"/>
      <c r="BH246" s="179"/>
      <c r="BI246" s="185"/>
      <c r="BK246" s="186"/>
      <c r="BL246" s="187"/>
      <c r="BM246" s="187"/>
      <c r="BN246" s="183"/>
      <c r="BO246" s="184"/>
      <c r="BP246" s="188"/>
      <c r="BQ246" s="189"/>
    </row>
    <row r="247" spans="4:69" ht="15.6" x14ac:dyDescent="0.3">
      <c r="D247" s="10"/>
      <c r="E247" s="74"/>
      <c r="F247" s="75"/>
      <c r="G247" s="75"/>
      <c r="H247" s="76"/>
      <c r="I247" s="77"/>
      <c r="J247" s="77"/>
      <c r="K247" s="77"/>
      <c r="L247" s="77"/>
      <c r="M247" s="77"/>
      <c r="N247" s="78"/>
      <c r="O247" s="78"/>
      <c r="P247" s="79"/>
      <c r="R247" s="94"/>
      <c r="S247" s="112"/>
      <c r="T247" s="113" t="str">
        <f t="shared" si="32"/>
        <v/>
      </c>
      <c r="U247" s="96" t="str">
        <f t="shared" si="33"/>
        <v/>
      </c>
      <c r="V247" s="96" t="str">
        <f t="shared" si="34"/>
        <v/>
      </c>
      <c r="W247" s="96" t="str">
        <f t="shared" si="35"/>
        <v/>
      </c>
      <c r="X247" s="118" t="str">
        <f t="shared" si="36"/>
        <v/>
      </c>
      <c r="Y247" s="119"/>
      <c r="Z247" s="98"/>
      <c r="AA247" s="97"/>
      <c r="AB247" s="98"/>
      <c r="AC247" s="97"/>
      <c r="AD247" s="95"/>
      <c r="AE247" s="99"/>
      <c r="AF247" s="100"/>
      <c r="AG247" s="99"/>
      <c r="AH247" s="95"/>
      <c r="AI247" s="99"/>
      <c r="AJ247" s="99"/>
      <c r="AK247" s="101"/>
      <c r="AM247" s="129"/>
      <c r="AN247" s="130"/>
      <c r="AO247" s="130"/>
      <c r="AP247" s="130"/>
      <c r="AQ247" s="131"/>
      <c r="AR247" s="131"/>
      <c r="AS247" s="131"/>
      <c r="AT247" s="144"/>
      <c r="AU247" s="113" t="str">
        <f t="shared" si="37"/>
        <v/>
      </c>
      <c r="AV247" s="96" t="str">
        <f t="shared" si="38"/>
        <v/>
      </c>
      <c r="AW247" s="96" t="str">
        <f t="shared" si="39"/>
        <v/>
      </c>
      <c r="AX247" s="96" t="str">
        <f t="shared" si="40"/>
        <v/>
      </c>
      <c r="AY247" s="118" t="str">
        <f t="shared" si="41"/>
        <v/>
      </c>
      <c r="AZ247" s="147"/>
      <c r="BA247" s="132"/>
      <c r="BB247" s="132"/>
      <c r="BC247" s="132"/>
      <c r="BD247" s="133"/>
      <c r="BE247" s="133"/>
      <c r="BF247" s="134"/>
      <c r="BG247" s="134"/>
      <c r="BH247" s="131"/>
      <c r="BI247" s="135"/>
      <c r="BK247" s="153"/>
      <c r="BL247" s="154"/>
      <c r="BM247" s="154"/>
      <c r="BN247" s="133"/>
      <c r="BO247" s="134"/>
      <c r="BP247" s="155"/>
      <c r="BQ247" s="156"/>
    </row>
    <row r="248" spans="4:69" ht="15.6" x14ac:dyDescent="0.3">
      <c r="D248" s="10"/>
      <c r="E248" s="161"/>
      <c r="F248" s="162"/>
      <c r="G248" s="162"/>
      <c r="H248" s="163"/>
      <c r="I248" s="164"/>
      <c r="J248" s="164"/>
      <c r="K248" s="164"/>
      <c r="L248" s="164"/>
      <c r="M248" s="164"/>
      <c r="N248" s="165"/>
      <c r="O248" s="165"/>
      <c r="P248" s="166"/>
      <c r="R248" s="167"/>
      <c r="S248" s="168"/>
      <c r="T248" s="169" t="str">
        <f t="shared" si="32"/>
        <v/>
      </c>
      <c r="U248" s="170" t="str">
        <f t="shared" si="33"/>
        <v/>
      </c>
      <c r="V248" s="170" t="str">
        <f t="shared" si="34"/>
        <v/>
      </c>
      <c r="W248" s="170" t="str">
        <f t="shared" si="35"/>
        <v/>
      </c>
      <c r="X248" s="171" t="str">
        <f t="shared" si="36"/>
        <v/>
      </c>
      <c r="Y248" s="172"/>
      <c r="Z248" s="173"/>
      <c r="AA248" s="174"/>
      <c r="AB248" s="173"/>
      <c r="AC248" s="174"/>
      <c r="AD248" s="173"/>
      <c r="AE248" s="174"/>
      <c r="AF248" s="175"/>
      <c r="AG248" s="174"/>
      <c r="AH248" s="173"/>
      <c r="AI248" s="174"/>
      <c r="AJ248" s="174"/>
      <c r="AK248" s="176"/>
      <c r="AM248" s="177"/>
      <c r="AN248" s="178"/>
      <c r="AO248" s="178"/>
      <c r="AP248" s="178"/>
      <c r="AQ248" s="179"/>
      <c r="AR248" s="179"/>
      <c r="AS248" s="179"/>
      <c r="AT248" s="180"/>
      <c r="AU248" s="169" t="str">
        <f t="shared" si="37"/>
        <v/>
      </c>
      <c r="AV248" s="170" t="str">
        <f t="shared" si="38"/>
        <v/>
      </c>
      <c r="AW248" s="170" t="str">
        <f t="shared" si="39"/>
        <v/>
      </c>
      <c r="AX248" s="170" t="str">
        <f t="shared" si="40"/>
        <v/>
      </c>
      <c r="AY248" s="171" t="str">
        <f t="shared" si="41"/>
        <v/>
      </c>
      <c r="AZ248" s="181"/>
      <c r="BA248" s="182"/>
      <c r="BB248" s="182"/>
      <c r="BC248" s="182"/>
      <c r="BD248" s="183"/>
      <c r="BE248" s="183"/>
      <c r="BF248" s="184"/>
      <c r="BG248" s="184"/>
      <c r="BH248" s="179"/>
      <c r="BI248" s="185"/>
      <c r="BK248" s="186"/>
      <c r="BL248" s="187"/>
      <c r="BM248" s="187"/>
      <c r="BN248" s="183"/>
      <c r="BO248" s="184"/>
      <c r="BP248" s="188"/>
      <c r="BQ248" s="189"/>
    </row>
    <row r="249" spans="4:69" ht="15.6" x14ac:dyDescent="0.3">
      <c r="D249" s="10"/>
      <c r="E249" s="74"/>
      <c r="F249" s="75"/>
      <c r="G249" s="75"/>
      <c r="H249" s="76"/>
      <c r="I249" s="77"/>
      <c r="J249" s="77"/>
      <c r="K249" s="77"/>
      <c r="L249" s="77"/>
      <c r="M249" s="77"/>
      <c r="N249" s="78"/>
      <c r="O249" s="78"/>
      <c r="P249" s="79"/>
      <c r="R249" s="94"/>
      <c r="S249" s="112"/>
      <c r="T249" s="113" t="str">
        <f t="shared" si="32"/>
        <v/>
      </c>
      <c r="U249" s="96" t="str">
        <f t="shared" si="33"/>
        <v/>
      </c>
      <c r="V249" s="96" t="str">
        <f t="shared" si="34"/>
        <v/>
      </c>
      <c r="W249" s="96" t="str">
        <f t="shared" si="35"/>
        <v/>
      </c>
      <c r="X249" s="118" t="str">
        <f t="shared" si="36"/>
        <v/>
      </c>
      <c r="Y249" s="119"/>
      <c r="Z249" s="98"/>
      <c r="AA249" s="97"/>
      <c r="AB249" s="98"/>
      <c r="AC249" s="97"/>
      <c r="AD249" s="95"/>
      <c r="AE249" s="99"/>
      <c r="AF249" s="100"/>
      <c r="AG249" s="99"/>
      <c r="AH249" s="95"/>
      <c r="AI249" s="99"/>
      <c r="AJ249" s="99"/>
      <c r="AK249" s="101"/>
      <c r="AM249" s="129"/>
      <c r="AN249" s="130"/>
      <c r="AO249" s="130"/>
      <c r="AP249" s="130"/>
      <c r="AQ249" s="131"/>
      <c r="AR249" s="131"/>
      <c r="AS249" s="131"/>
      <c r="AT249" s="144"/>
      <c r="AU249" s="113" t="str">
        <f t="shared" si="37"/>
        <v/>
      </c>
      <c r="AV249" s="96" t="str">
        <f t="shared" si="38"/>
        <v/>
      </c>
      <c r="AW249" s="96" t="str">
        <f t="shared" si="39"/>
        <v/>
      </c>
      <c r="AX249" s="96" t="str">
        <f t="shared" si="40"/>
        <v/>
      </c>
      <c r="AY249" s="118" t="str">
        <f t="shared" si="41"/>
        <v/>
      </c>
      <c r="AZ249" s="147"/>
      <c r="BA249" s="132"/>
      <c r="BB249" s="132"/>
      <c r="BC249" s="132"/>
      <c r="BD249" s="133"/>
      <c r="BE249" s="133"/>
      <c r="BF249" s="134"/>
      <c r="BG249" s="134"/>
      <c r="BH249" s="131"/>
      <c r="BI249" s="135"/>
      <c r="BK249" s="153"/>
      <c r="BL249" s="154"/>
      <c r="BM249" s="154"/>
      <c r="BN249" s="133"/>
      <c r="BO249" s="134"/>
      <c r="BP249" s="155"/>
      <c r="BQ249" s="156"/>
    </row>
    <row r="250" spans="4:69" ht="15.6" x14ac:dyDescent="0.3">
      <c r="D250" s="10"/>
      <c r="E250" s="161"/>
      <c r="F250" s="162"/>
      <c r="G250" s="162"/>
      <c r="H250" s="163"/>
      <c r="I250" s="164"/>
      <c r="J250" s="164"/>
      <c r="K250" s="164"/>
      <c r="L250" s="164"/>
      <c r="M250" s="164"/>
      <c r="N250" s="165"/>
      <c r="O250" s="165"/>
      <c r="P250" s="166"/>
      <c r="R250" s="167"/>
      <c r="S250" s="168"/>
      <c r="T250" s="169" t="str">
        <f t="shared" si="32"/>
        <v/>
      </c>
      <c r="U250" s="170" t="str">
        <f t="shared" si="33"/>
        <v/>
      </c>
      <c r="V250" s="170" t="str">
        <f t="shared" si="34"/>
        <v/>
      </c>
      <c r="W250" s="170" t="str">
        <f t="shared" si="35"/>
        <v/>
      </c>
      <c r="X250" s="171" t="str">
        <f t="shared" si="36"/>
        <v/>
      </c>
      <c r="Y250" s="172"/>
      <c r="Z250" s="173"/>
      <c r="AA250" s="174"/>
      <c r="AB250" s="173"/>
      <c r="AC250" s="174"/>
      <c r="AD250" s="173"/>
      <c r="AE250" s="174"/>
      <c r="AF250" s="175"/>
      <c r="AG250" s="174"/>
      <c r="AH250" s="173"/>
      <c r="AI250" s="174"/>
      <c r="AJ250" s="174"/>
      <c r="AK250" s="176"/>
      <c r="AM250" s="177"/>
      <c r="AN250" s="178"/>
      <c r="AO250" s="178"/>
      <c r="AP250" s="178"/>
      <c r="AQ250" s="179"/>
      <c r="AR250" s="179"/>
      <c r="AS250" s="179"/>
      <c r="AT250" s="180"/>
      <c r="AU250" s="169" t="str">
        <f t="shared" si="37"/>
        <v/>
      </c>
      <c r="AV250" s="170" t="str">
        <f t="shared" si="38"/>
        <v/>
      </c>
      <c r="AW250" s="170" t="str">
        <f t="shared" si="39"/>
        <v/>
      </c>
      <c r="AX250" s="170" t="str">
        <f t="shared" si="40"/>
        <v/>
      </c>
      <c r="AY250" s="171" t="str">
        <f t="shared" si="41"/>
        <v/>
      </c>
      <c r="AZ250" s="181"/>
      <c r="BA250" s="182"/>
      <c r="BB250" s="182"/>
      <c r="BC250" s="182"/>
      <c r="BD250" s="183"/>
      <c r="BE250" s="183"/>
      <c r="BF250" s="184"/>
      <c r="BG250" s="184"/>
      <c r="BH250" s="179"/>
      <c r="BI250" s="185"/>
      <c r="BK250" s="186"/>
      <c r="BL250" s="187"/>
      <c r="BM250" s="187"/>
      <c r="BN250" s="183"/>
      <c r="BO250" s="184"/>
      <c r="BP250" s="188"/>
      <c r="BQ250" s="189"/>
    </row>
    <row r="251" spans="4:69" ht="15.6" x14ac:dyDescent="0.3">
      <c r="D251" s="10"/>
      <c r="E251" s="74"/>
      <c r="F251" s="75"/>
      <c r="G251" s="75"/>
      <c r="H251" s="76"/>
      <c r="I251" s="77"/>
      <c r="J251" s="77"/>
      <c r="K251" s="77"/>
      <c r="L251" s="77"/>
      <c r="M251" s="77"/>
      <c r="N251" s="78"/>
      <c r="O251" s="78"/>
      <c r="P251" s="79"/>
      <c r="R251" s="94"/>
      <c r="S251" s="112"/>
      <c r="T251" s="113" t="str">
        <f t="shared" si="32"/>
        <v/>
      </c>
      <c r="U251" s="96" t="str">
        <f t="shared" si="33"/>
        <v/>
      </c>
      <c r="V251" s="96" t="str">
        <f t="shared" si="34"/>
        <v/>
      </c>
      <c r="W251" s="96" t="str">
        <f t="shared" si="35"/>
        <v/>
      </c>
      <c r="X251" s="118" t="str">
        <f t="shared" si="36"/>
        <v/>
      </c>
      <c r="Y251" s="119"/>
      <c r="Z251" s="98"/>
      <c r="AA251" s="97"/>
      <c r="AB251" s="98"/>
      <c r="AC251" s="97"/>
      <c r="AD251" s="95"/>
      <c r="AE251" s="99"/>
      <c r="AF251" s="100"/>
      <c r="AG251" s="99"/>
      <c r="AH251" s="95"/>
      <c r="AI251" s="99"/>
      <c r="AJ251" s="99"/>
      <c r="AK251" s="101"/>
      <c r="AM251" s="129"/>
      <c r="AN251" s="130"/>
      <c r="AO251" s="130"/>
      <c r="AP251" s="130"/>
      <c r="AQ251" s="131"/>
      <c r="AR251" s="131"/>
      <c r="AS251" s="131"/>
      <c r="AT251" s="144"/>
      <c r="AU251" s="113" t="str">
        <f t="shared" si="37"/>
        <v/>
      </c>
      <c r="AV251" s="96" t="str">
        <f t="shared" si="38"/>
        <v/>
      </c>
      <c r="AW251" s="96" t="str">
        <f t="shared" si="39"/>
        <v/>
      </c>
      <c r="AX251" s="96" t="str">
        <f t="shared" si="40"/>
        <v/>
      </c>
      <c r="AY251" s="118" t="str">
        <f t="shared" si="41"/>
        <v/>
      </c>
      <c r="AZ251" s="147"/>
      <c r="BA251" s="132"/>
      <c r="BB251" s="132"/>
      <c r="BC251" s="132"/>
      <c r="BD251" s="133"/>
      <c r="BE251" s="133"/>
      <c r="BF251" s="134"/>
      <c r="BG251" s="134"/>
      <c r="BH251" s="131"/>
      <c r="BI251" s="135"/>
      <c r="BK251" s="153"/>
      <c r="BL251" s="154"/>
      <c r="BM251" s="154"/>
      <c r="BN251" s="133"/>
      <c r="BO251" s="134"/>
      <c r="BP251" s="155"/>
      <c r="BQ251" s="156"/>
    </row>
    <row r="252" spans="4:69" ht="15.6" x14ac:dyDescent="0.3">
      <c r="D252" s="10"/>
      <c r="E252" s="161"/>
      <c r="F252" s="162"/>
      <c r="G252" s="162"/>
      <c r="H252" s="163"/>
      <c r="I252" s="164"/>
      <c r="J252" s="164"/>
      <c r="K252" s="164"/>
      <c r="L252" s="164"/>
      <c r="M252" s="164"/>
      <c r="N252" s="165"/>
      <c r="O252" s="165"/>
      <c r="P252" s="166"/>
      <c r="R252" s="167"/>
      <c r="S252" s="168"/>
      <c r="T252" s="169" t="str">
        <f t="shared" si="32"/>
        <v/>
      </c>
      <c r="U252" s="170" t="str">
        <f t="shared" si="33"/>
        <v/>
      </c>
      <c r="V252" s="170" t="str">
        <f t="shared" si="34"/>
        <v/>
      </c>
      <c r="W252" s="170" t="str">
        <f t="shared" si="35"/>
        <v/>
      </c>
      <c r="X252" s="171" t="str">
        <f t="shared" si="36"/>
        <v/>
      </c>
      <c r="Y252" s="172"/>
      <c r="Z252" s="173"/>
      <c r="AA252" s="174"/>
      <c r="AB252" s="173"/>
      <c r="AC252" s="174"/>
      <c r="AD252" s="173"/>
      <c r="AE252" s="174"/>
      <c r="AF252" s="175"/>
      <c r="AG252" s="174"/>
      <c r="AH252" s="173"/>
      <c r="AI252" s="174"/>
      <c r="AJ252" s="174"/>
      <c r="AK252" s="176"/>
      <c r="AM252" s="177"/>
      <c r="AN252" s="178"/>
      <c r="AO252" s="178"/>
      <c r="AP252" s="178"/>
      <c r="AQ252" s="179"/>
      <c r="AR252" s="179"/>
      <c r="AS252" s="179"/>
      <c r="AT252" s="180"/>
      <c r="AU252" s="169" t="str">
        <f t="shared" si="37"/>
        <v/>
      </c>
      <c r="AV252" s="170" t="str">
        <f t="shared" si="38"/>
        <v/>
      </c>
      <c r="AW252" s="170" t="str">
        <f t="shared" si="39"/>
        <v/>
      </c>
      <c r="AX252" s="170" t="str">
        <f t="shared" si="40"/>
        <v/>
      </c>
      <c r="AY252" s="171" t="str">
        <f t="shared" si="41"/>
        <v/>
      </c>
      <c r="AZ252" s="181"/>
      <c r="BA252" s="182"/>
      <c r="BB252" s="182"/>
      <c r="BC252" s="182"/>
      <c r="BD252" s="183"/>
      <c r="BE252" s="183"/>
      <c r="BF252" s="184"/>
      <c r="BG252" s="184"/>
      <c r="BH252" s="179"/>
      <c r="BI252" s="185"/>
      <c r="BK252" s="186"/>
      <c r="BL252" s="187"/>
      <c r="BM252" s="187"/>
      <c r="BN252" s="183"/>
      <c r="BO252" s="184"/>
      <c r="BP252" s="188"/>
      <c r="BQ252" s="189"/>
    </row>
    <row r="253" spans="4:69" ht="15.6" x14ac:dyDescent="0.3">
      <c r="D253" s="10"/>
      <c r="E253" s="74"/>
      <c r="F253" s="75"/>
      <c r="G253" s="75"/>
      <c r="H253" s="76"/>
      <c r="I253" s="77"/>
      <c r="J253" s="77"/>
      <c r="K253" s="77"/>
      <c r="L253" s="77"/>
      <c r="M253" s="77"/>
      <c r="N253" s="78"/>
      <c r="O253" s="78"/>
      <c r="P253" s="79"/>
      <c r="R253" s="94"/>
      <c r="S253" s="112"/>
      <c r="T253" s="113" t="str">
        <f t="shared" si="32"/>
        <v/>
      </c>
      <c r="U253" s="96" t="str">
        <f t="shared" si="33"/>
        <v/>
      </c>
      <c r="V253" s="96" t="str">
        <f t="shared" si="34"/>
        <v/>
      </c>
      <c r="W253" s="96" t="str">
        <f t="shared" si="35"/>
        <v/>
      </c>
      <c r="X253" s="118" t="str">
        <f t="shared" si="36"/>
        <v/>
      </c>
      <c r="Y253" s="119"/>
      <c r="Z253" s="98"/>
      <c r="AA253" s="97"/>
      <c r="AB253" s="98"/>
      <c r="AC253" s="97"/>
      <c r="AD253" s="95"/>
      <c r="AE253" s="99"/>
      <c r="AF253" s="100"/>
      <c r="AG253" s="99"/>
      <c r="AH253" s="95"/>
      <c r="AI253" s="99"/>
      <c r="AJ253" s="99"/>
      <c r="AK253" s="101"/>
      <c r="AM253" s="129"/>
      <c r="AN253" s="130"/>
      <c r="AO253" s="130"/>
      <c r="AP253" s="130"/>
      <c r="AQ253" s="131"/>
      <c r="AR253" s="131"/>
      <c r="AS253" s="131"/>
      <c r="AT253" s="144"/>
      <c r="AU253" s="113" t="str">
        <f t="shared" si="37"/>
        <v/>
      </c>
      <c r="AV253" s="96" t="str">
        <f t="shared" si="38"/>
        <v/>
      </c>
      <c r="AW253" s="96" t="str">
        <f t="shared" si="39"/>
        <v/>
      </c>
      <c r="AX253" s="96" t="str">
        <f t="shared" si="40"/>
        <v/>
      </c>
      <c r="AY253" s="118" t="str">
        <f t="shared" si="41"/>
        <v/>
      </c>
      <c r="AZ253" s="147"/>
      <c r="BA253" s="132"/>
      <c r="BB253" s="132"/>
      <c r="BC253" s="132"/>
      <c r="BD253" s="133"/>
      <c r="BE253" s="133"/>
      <c r="BF253" s="134"/>
      <c r="BG253" s="134"/>
      <c r="BH253" s="131"/>
      <c r="BI253" s="135"/>
      <c r="BK253" s="153"/>
      <c r="BL253" s="154"/>
      <c r="BM253" s="154"/>
      <c r="BN253" s="133"/>
      <c r="BO253" s="134"/>
      <c r="BP253" s="155"/>
      <c r="BQ253" s="156"/>
    </row>
    <row r="254" spans="4:69" ht="15.6" x14ac:dyDescent="0.3">
      <c r="D254" s="10"/>
      <c r="E254" s="190"/>
      <c r="F254" s="162"/>
      <c r="G254" s="162"/>
      <c r="H254" s="163"/>
      <c r="I254" s="164"/>
      <c r="J254" s="164"/>
      <c r="K254" s="164"/>
      <c r="L254" s="164"/>
      <c r="M254" s="164"/>
      <c r="N254" s="165"/>
      <c r="O254" s="165"/>
      <c r="P254" s="166"/>
      <c r="R254" s="167"/>
      <c r="S254" s="168"/>
      <c r="T254" s="169" t="str">
        <f t="shared" si="32"/>
        <v/>
      </c>
      <c r="U254" s="170" t="str">
        <f t="shared" si="33"/>
        <v/>
      </c>
      <c r="V254" s="170" t="str">
        <f t="shared" si="34"/>
        <v/>
      </c>
      <c r="W254" s="170" t="str">
        <f t="shared" si="35"/>
        <v/>
      </c>
      <c r="X254" s="171" t="str">
        <f t="shared" si="36"/>
        <v/>
      </c>
      <c r="Y254" s="172"/>
      <c r="Z254" s="173"/>
      <c r="AA254" s="174"/>
      <c r="AB254" s="173"/>
      <c r="AC254" s="174"/>
      <c r="AD254" s="173"/>
      <c r="AE254" s="174"/>
      <c r="AF254" s="175"/>
      <c r="AG254" s="174"/>
      <c r="AH254" s="173"/>
      <c r="AI254" s="174"/>
      <c r="AJ254" s="174"/>
      <c r="AK254" s="176"/>
      <c r="AM254" s="177"/>
      <c r="AN254" s="178"/>
      <c r="AO254" s="178"/>
      <c r="AP254" s="178"/>
      <c r="AQ254" s="179"/>
      <c r="AR254" s="179"/>
      <c r="AS254" s="179"/>
      <c r="AT254" s="180"/>
      <c r="AU254" s="169" t="str">
        <f t="shared" si="37"/>
        <v/>
      </c>
      <c r="AV254" s="170" t="str">
        <f t="shared" si="38"/>
        <v/>
      </c>
      <c r="AW254" s="170" t="str">
        <f t="shared" si="39"/>
        <v/>
      </c>
      <c r="AX254" s="170" t="str">
        <f t="shared" si="40"/>
        <v/>
      </c>
      <c r="AY254" s="171" t="str">
        <f t="shared" si="41"/>
        <v/>
      </c>
      <c r="AZ254" s="181"/>
      <c r="BA254" s="182"/>
      <c r="BB254" s="182"/>
      <c r="BC254" s="182"/>
      <c r="BD254" s="183"/>
      <c r="BE254" s="183"/>
      <c r="BF254" s="184"/>
      <c r="BG254" s="184"/>
      <c r="BH254" s="179"/>
      <c r="BI254" s="185"/>
      <c r="BK254" s="186"/>
      <c r="BL254" s="187"/>
      <c r="BM254" s="187"/>
      <c r="BN254" s="183"/>
      <c r="BO254" s="184"/>
      <c r="BP254" s="188"/>
      <c r="BQ254" s="189"/>
    </row>
    <row r="255" spans="4:69" ht="15.6" x14ac:dyDescent="0.3">
      <c r="D255" s="10"/>
      <c r="E255" s="74"/>
      <c r="F255" s="75"/>
      <c r="G255" s="75"/>
      <c r="H255" s="76"/>
      <c r="I255" s="77"/>
      <c r="J255" s="77"/>
      <c r="K255" s="77"/>
      <c r="L255" s="77"/>
      <c r="M255" s="77"/>
      <c r="N255" s="78"/>
      <c r="O255" s="78"/>
      <c r="P255" s="79"/>
      <c r="R255" s="94"/>
      <c r="S255" s="112"/>
      <c r="T255" s="113" t="str">
        <f t="shared" si="32"/>
        <v/>
      </c>
      <c r="U255" s="96" t="str">
        <f t="shared" si="33"/>
        <v/>
      </c>
      <c r="V255" s="96" t="str">
        <f t="shared" si="34"/>
        <v/>
      </c>
      <c r="W255" s="96" t="str">
        <f t="shared" si="35"/>
        <v/>
      </c>
      <c r="X255" s="118" t="str">
        <f t="shared" si="36"/>
        <v/>
      </c>
      <c r="Y255" s="119"/>
      <c r="Z255" s="98"/>
      <c r="AA255" s="97"/>
      <c r="AB255" s="98"/>
      <c r="AC255" s="97"/>
      <c r="AD255" s="95"/>
      <c r="AE255" s="99"/>
      <c r="AF255" s="100"/>
      <c r="AG255" s="99"/>
      <c r="AH255" s="95"/>
      <c r="AI255" s="99"/>
      <c r="AJ255" s="99"/>
      <c r="AK255" s="101"/>
      <c r="AM255" s="129"/>
      <c r="AN255" s="130"/>
      <c r="AO255" s="130"/>
      <c r="AP255" s="130"/>
      <c r="AQ255" s="131"/>
      <c r="AR255" s="131"/>
      <c r="AS255" s="131"/>
      <c r="AT255" s="144"/>
      <c r="AU255" s="113" t="str">
        <f t="shared" si="37"/>
        <v/>
      </c>
      <c r="AV255" s="96" t="str">
        <f t="shared" si="38"/>
        <v/>
      </c>
      <c r="AW255" s="96" t="str">
        <f t="shared" si="39"/>
        <v/>
      </c>
      <c r="AX255" s="96" t="str">
        <f t="shared" si="40"/>
        <v/>
      </c>
      <c r="AY255" s="118" t="str">
        <f t="shared" si="41"/>
        <v/>
      </c>
      <c r="AZ255" s="147"/>
      <c r="BA255" s="132"/>
      <c r="BB255" s="132"/>
      <c r="BC255" s="132"/>
      <c r="BD255" s="133"/>
      <c r="BE255" s="133"/>
      <c r="BF255" s="134"/>
      <c r="BG255" s="134"/>
      <c r="BH255" s="131"/>
      <c r="BI255" s="135"/>
      <c r="BK255" s="153"/>
      <c r="BL255" s="154"/>
      <c r="BM255" s="154"/>
      <c r="BN255" s="133"/>
      <c r="BO255" s="134"/>
      <c r="BP255" s="155"/>
      <c r="BQ255" s="156"/>
    </row>
    <row r="256" spans="4:69" ht="15.6" x14ac:dyDescent="0.3">
      <c r="D256" s="10"/>
      <c r="E256" s="161"/>
      <c r="F256" s="162"/>
      <c r="G256" s="162"/>
      <c r="H256" s="163"/>
      <c r="I256" s="164"/>
      <c r="J256" s="164"/>
      <c r="K256" s="164"/>
      <c r="L256" s="164"/>
      <c r="M256" s="164"/>
      <c r="N256" s="165"/>
      <c r="O256" s="165"/>
      <c r="P256" s="166"/>
      <c r="R256" s="167"/>
      <c r="S256" s="168"/>
      <c r="T256" s="169" t="str">
        <f t="shared" si="32"/>
        <v/>
      </c>
      <c r="U256" s="170" t="str">
        <f t="shared" si="33"/>
        <v/>
      </c>
      <c r="V256" s="170" t="str">
        <f t="shared" si="34"/>
        <v/>
      </c>
      <c r="W256" s="170" t="str">
        <f t="shared" si="35"/>
        <v/>
      </c>
      <c r="X256" s="171" t="str">
        <f t="shared" si="36"/>
        <v/>
      </c>
      <c r="Y256" s="172"/>
      <c r="Z256" s="173"/>
      <c r="AA256" s="174"/>
      <c r="AB256" s="173"/>
      <c r="AC256" s="174"/>
      <c r="AD256" s="173"/>
      <c r="AE256" s="174"/>
      <c r="AF256" s="175"/>
      <c r="AG256" s="174"/>
      <c r="AH256" s="173"/>
      <c r="AI256" s="174"/>
      <c r="AJ256" s="174"/>
      <c r="AK256" s="176"/>
      <c r="AM256" s="177"/>
      <c r="AN256" s="178"/>
      <c r="AO256" s="178"/>
      <c r="AP256" s="178"/>
      <c r="AQ256" s="179"/>
      <c r="AR256" s="179"/>
      <c r="AS256" s="179"/>
      <c r="AT256" s="180"/>
      <c r="AU256" s="169" t="str">
        <f t="shared" si="37"/>
        <v/>
      </c>
      <c r="AV256" s="170" t="str">
        <f t="shared" si="38"/>
        <v/>
      </c>
      <c r="AW256" s="170" t="str">
        <f t="shared" si="39"/>
        <v/>
      </c>
      <c r="AX256" s="170" t="str">
        <f t="shared" si="40"/>
        <v/>
      </c>
      <c r="AY256" s="171" t="str">
        <f t="shared" si="41"/>
        <v/>
      </c>
      <c r="AZ256" s="181"/>
      <c r="BA256" s="182"/>
      <c r="BB256" s="182"/>
      <c r="BC256" s="182"/>
      <c r="BD256" s="183"/>
      <c r="BE256" s="183"/>
      <c r="BF256" s="184"/>
      <c r="BG256" s="184"/>
      <c r="BH256" s="179"/>
      <c r="BI256" s="185"/>
      <c r="BK256" s="186"/>
      <c r="BL256" s="187"/>
      <c r="BM256" s="187"/>
      <c r="BN256" s="183"/>
      <c r="BO256" s="184"/>
      <c r="BP256" s="188"/>
      <c r="BQ256" s="189"/>
    </row>
    <row r="257" spans="4:69" ht="15.6" x14ac:dyDescent="0.3">
      <c r="D257" s="10"/>
      <c r="E257" s="74"/>
      <c r="F257" s="75"/>
      <c r="G257" s="75"/>
      <c r="H257" s="76"/>
      <c r="I257" s="77"/>
      <c r="J257" s="77"/>
      <c r="K257" s="77"/>
      <c r="L257" s="77"/>
      <c r="M257" s="77"/>
      <c r="N257" s="78"/>
      <c r="O257" s="78"/>
      <c r="P257" s="79"/>
      <c r="R257" s="94"/>
      <c r="S257" s="112"/>
      <c r="T257" s="113" t="str">
        <f t="shared" si="32"/>
        <v/>
      </c>
      <c r="U257" s="96" t="str">
        <f t="shared" si="33"/>
        <v/>
      </c>
      <c r="V257" s="96" t="str">
        <f t="shared" si="34"/>
        <v/>
      </c>
      <c r="W257" s="96" t="str">
        <f t="shared" si="35"/>
        <v/>
      </c>
      <c r="X257" s="118" t="str">
        <f t="shared" si="36"/>
        <v/>
      </c>
      <c r="Y257" s="119"/>
      <c r="Z257" s="98"/>
      <c r="AA257" s="97"/>
      <c r="AB257" s="98"/>
      <c r="AC257" s="97"/>
      <c r="AD257" s="95"/>
      <c r="AE257" s="99"/>
      <c r="AF257" s="100"/>
      <c r="AG257" s="99"/>
      <c r="AH257" s="95"/>
      <c r="AI257" s="99"/>
      <c r="AJ257" s="99"/>
      <c r="AK257" s="101"/>
      <c r="AM257" s="129"/>
      <c r="AN257" s="130"/>
      <c r="AO257" s="130"/>
      <c r="AP257" s="130"/>
      <c r="AQ257" s="131"/>
      <c r="AR257" s="131"/>
      <c r="AS257" s="131"/>
      <c r="AT257" s="144"/>
      <c r="AU257" s="113" t="str">
        <f t="shared" si="37"/>
        <v/>
      </c>
      <c r="AV257" s="96" t="str">
        <f t="shared" si="38"/>
        <v/>
      </c>
      <c r="AW257" s="96" t="str">
        <f t="shared" si="39"/>
        <v/>
      </c>
      <c r="AX257" s="96" t="str">
        <f t="shared" si="40"/>
        <v/>
      </c>
      <c r="AY257" s="118" t="str">
        <f t="shared" si="41"/>
        <v/>
      </c>
      <c r="AZ257" s="147"/>
      <c r="BA257" s="132"/>
      <c r="BB257" s="132"/>
      <c r="BC257" s="132"/>
      <c r="BD257" s="133"/>
      <c r="BE257" s="133"/>
      <c r="BF257" s="134"/>
      <c r="BG257" s="134"/>
      <c r="BH257" s="131"/>
      <c r="BI257" s="135"/>
      <c r="BK257" s="153"/>
      <c r="BL257" s="154"/>
      <c r="BM257" s="154"/>
      <c r="BN257" s="133"/>
      <c r="BO257" s="134"/>
      <c r="BP257" s="155"/>
      <c r="BQ257" s="156"/>
    </row>
    <row r="258" spans="4:69" ht="15.6" x14ac:dyDescent="0.3">
      <c r="D258" s="10"/>
      <c r="E258" s="161"/>
      <c r="F258" s="162"/>
      <c r="G258" s="162"/>
      <c r="H258" s="163"/>
      <c r="I258" s="164"/>
      <c r="J258" s="164"/>
      <c r="K258" s="164"/>
      <c r="L258" s="164"/>
      <c r="M258" s="164"/>
      <c r="N258" s="165"/>
      <c r="O258" s="165"/>
      <c r="P258" s="166"/>
      <c r="R258" s="167"/>
      <c r="S258" s="168"/>
      <c r="T258" s="169" t="str">
        <f t="shared" si="32"/>
        <v/>
      </c>
      <c r="U258" s="170" t="str">
        <f t="shared" si="33"/>
        <v/>
      </c>
      <c r="V258" s="170" t="str">
        <f t="shared" si="34"/>
        <v/>
      </c>
      <c r="W258" s="170" t="str">
        <f t="shared" si="35"/>
        <v/>
      </c>
      <c r="X258" s="171" t="str">
        <f t="shared" si="36"/>
        <v/>
      </c>
      <c r="Y258" s="172"/>
      <c r="Z258" s="173"/>
      <c r="AA258" s="174"/>
      <c r="AB258" s="173"/>
      <c r="AC258" s="174"/>
      <c r="AD258" s="173"/>
      <c r="AE258" s="174"/>
      <c r="AF258" s="175"/>
      <c r="AG258" s="174"/>
      <c r="AH258" s="173"/>
      <c r="AI258" s="174"/>
      <c r="AJ258" s="174"/>
      <c r="AK258" s="176"/>
      <c r="AM258" s="177"/>
      <c r="AN258" s="178"/>
      <c r="AO258" s="178"/>
      <c r="AP258" s="178"/>
      <c r="AQ258" s="179"/>
      <c r="AR258" s="179"/>
      <c r="AS258" s="179"/>
      <c r="AT258" s="180"/>
      <c r="AU258" s="169" t="str">
        <f t="shared" si="37"/>
        <v/>
      </c>
      <c r="AV258" s="170" t="str">
        <f t="shared" si="38"/>
        <v/>
      </c>
      <c r="AW258" s="170" t="str">
        <f t="shared" si="39"/>
        <v/>
      </c>
      <c r="AX258" s="170" t="str">
        <f t="shared" si="40"/>
        <v/>
      </c>
      <c r="AY258" s="171" t="str">
        <f t="shared" si="41"/>
        <v/>
      </c>
      <c r="AZ258" s="181"/>
      <c r="BA258" s="182"/>
      <c r="BB258" s="182"/>
      <c r="BC258" s="182"/>
      <c r="BD258" s="183"/>
      <c r="BE258" s="183"/>
      <c r="BF258" s="184"/>
      <c r="BG258" s="184"/>
      <c r="BH258" s="179"/>
      <c r="BI258" s="185"/>
      <c r="BK258" s="186"/>
      <c r="BL258" s="187"/>
      <c r="BM258" s="187"/>
      <c r="BN258" s="183"/>
      <c r="BO258" s="184"/>
      <c r="BP258" s="188"/>
      <c r="BQ258" s="189"/>
    </row>
    <row r="259" spans="4:69" ht="15.6" x14ac:dyDescent="0.3">
      <c r="D259" s="10"/>
      <c r="E259" s="74"/>
      <c r="F259" s="75"/>
      <c r="G259" s="75"/>
      <c r="H259" s="76"/>
      <c r="I259" s="77"/>
      <c r="J259" s="77"/>
      <c r="K259" s="77"/>
      <c r="L259" s="77"/>
      <c r="M259" s="77"/>
      <c r="N259" s="78"/>
      <c r="O259" s="78"/>
      <c r="P259" s="79"/>
      <c r="R259" s="94"/>
      <c r="S259" s="112"/>
      <c r="T259" s="113" t="str">
        <f t="shared" si="32"/>
        <v/>
      </c>
      <c r="U259" s="96" t="str">
        <f t="shared" si="33"/>
        <v/>
      </c>
      <c r="V259" s="96" t="str">
        <f t="shared" si="34"/>
        <v/>
      </c>
      <c r="W259" s="96" t="str">
        <f t="shared" si="35"/>
        <v/>
      </c>
      <c r="X259" s="118" t="str">
        <f t="shared" si="36"/>
        <v/>
      </c>
      <c r="Y259" s="119"/>
      <c r="Z259" s="98"/>
      <c r="AA259" s="97"/>
      <c r="AB259" s="98"/>
      <c r="AC259" s="97"/>
      <c r="AD259" s="95"/>
      <c r="AE259" s="99"/>
      <c r="AF259" s="100"/>
      <c r="AG259" s="99"/>
      <c r="AH259" s="95"/>
      <c r="AI259" s="99"/>
      <c r="AJ259" s="99"/>
      <c r="AK259" s="101"/>
      <c r="AM259" s="129"/>
      <c r="AN259" s="130"/>
      <c r="AO259" s="130"/>
      <c r="AP259" s="130"/>
      <c r="AQ259" s="131"/>
      <c r="AR259" s="131"/>
      <c r="AS259" s="131"/>
      <c r="AT259" s="144"/>
      <c r="AU259" s="113" t="str">
        <f t="shared" si="37"/>
        <v/>
      </c>
      <c r="AV259" s="96" t="str">
        <f t="shared" si="38"/>
        <v/>
      </c>
      <c r="AW259" s="96" t="str">
        <f t="shared" si="39"/>
        <v/>
      </c>
      <c r="AX259" s="96" t="str">
        <f t="shared" si="40"/>
        <v/>
      </c>
      <c r="AY259" s="118" t="str">
        <f t="shared" si="41"/>
        <v/>
      </c>
      <c r="AZ259" s="147"/>
      <c r="BA259" s="132"/>
      <c r="BB259" s="132"/>
      <c r="BC259" s="132"/>
      <c r="BD259" s="133"/>
      <c r="BE259" s="133"/>
      <c r="BF259" s="134"/>
      <c r="BG259" s="134"/>
      <c r="BH259" s="131"/>
      <c r="BI259" s="135"/>
      <c r="BK259" s="153"/>
      <c r="BL259" s="154"/>
      <c r="BM259" s="154"/>
      <c r="BN259" s="133"/>
      <c r="BO259" s="134"/>
      <c r="BP259" s="155"/>
      <c r="BQ259" s="156"/>
    </row>
    <row r="260" spans="4:69" ht="15.6" x14ac:dyDescent="0.3">
      <c r="D260" s="10"/>
      <c r="E260" s="190"/>
      <c r="F260" s="162"/>
      <c r="G260" s="162"/>
      <c r="H260" s="163"/>
      <c r="I260" s="164"/>
      <c r="J260" s="164"/>
      <c r="K260" s="164"/>
      <c r="L260" s="164"/>
      <c r="M260" s="164"/>
      <c r="N260" s="165"/>
      <c r="O260" s="165"/>
      <c r="P260" s="166"/>
      <c r="R260" s="167"/>
      <c r="S260" s="168"/>
      <c r="T260" s="169" t="str">
        <f t="shared" si="32"/>
        <v/>
      </c>
      <c r="U260" s="170" t="str">
        <f t="shared" si="33"/>
        <v/>
      </c>
      <c r="V260" s="170" t="str">
        <f t="shared" si="34"/>
        <v/>
      </c>
      <c r="W260" s="170" t="str">
        <f t="shared" si="35"/>
        <v/>
      </c>
      <c r="X260" s="171" t="str">
        <f t="shared" si="36"/>
        <v/>
      </c>
      <c r="Y260" s="172"/>
      <c r="Z260" s="173"/>
      <c r="AA260" s="174"/>
      <c r="AB260" s="173"/>
      <c r="AC260" s="174"/>
      <c r="AD260" s="173"/>
      <c r="AE260" s="174"/>
      <c r="AF260" s="175"/>
      <c r="AG260" s="174"/>
      <c r="AH260" s="173"/>
      <c r="AI260" s="174"/>
      <c r="AJ260" s="174"/>
      <c r="AK260" s="176"/>
      <c r="AM260" s="177"/>
      <c r="AN260" s="178"/>
      <c r="AO260" s="178"/>
      <c r="AP260" s="178"/>
      <c r="AQ260" s="179"/>
      <c r="AR260" s="179"/>
      <c r="AS260" s="179"/>
      <c r="AT260" s="180"/>
      <c r="AU260" s="169" t="str">
        <f t="shared" si="37"/>
        <v/>
      </c>
      <c r="AV260" s="170" t="str">
        <f t="shared" si="38"/>
        <v/>
      </c>
      <c r="AW260" s="170" t="str">
        <f t="shared" si="39"/>
        <v/>
      </c>
      <c r="AX260" s="170" t="str">
        <f t="shared" si="40"/>
        <v/>
      </c>
      <c r="AY260" s="171" t="str">
        <f t="shared" si="41"/>
        <v/>
      </c>
      <c r="AZ260" s="181"/>
      <c r="BA260" s="182"/>
      <c r="BB260" s="182"/>
      <c r="BC260" s="182"/>
      <c r="BD260" s="183"/>
      <c r="BE260" s="183"/>
      <c r="BF260" s="184"/>
      <c r="BG260" s="184"/>
      <c r="BH260" s="179"/>
      <c r="BI260" s="185"/>
      <c r="BK260" s="186"/>
      <c r="BL260" s="187"/>
      <c r="BM260" s="187"/>
      <c r="BN260" s="183"/>
      <c r="BO260" s="184"/>
      <c r="BP260" s="188"/>
      <c r="BQ260" s="189"/>
    </row>
    <row r="261" spans="4:69" ht="15.6" x14ac:dyDescent="0.3">
      <c r="D261" s="10"/>
      <c r="E261" s="74"/>
      <c r="F261" s="75"/>
      <c r="G261" s="75"/>
      <c r="H261" s="76"/>
      <c r="I261" s="77"/>
      <c r="J261" s="77"/>
      <c r="K261" s="77"/>
      <c r="L261" s="77"/>
      <c r="M261" s="77"/>
      <c r="N261" s="78"/>
      <c r="O261" s="78"/>
      <c r="P261" s="79"/>
      <c r="R261" s="94"/>
      <c r="S261" s="112"/>
      <c r="T261" s="113" t="str">
        <f t="shared" si="32"/>
        <v/>
      </c>
      <c r="U261" s="96" t="str">
        <f t="shared" si="33"/>
        <v/>
      </c>
      <c r="V261" s="96" t="str">
        <f t="shared" si="34"/>
        <v/>
      </c>
      <c r="W261" s="96" t="str">
        <f t="shared" si="35"/>
        <v/>
      </c>
      <c r="X261" s="118" t="str">
        <f t="shared" si="36"/>
        <v/>
      </c>
      <c r="Y261" s="119"/>
      <c r="Z261" s="98"/>
      <c r="AA261" s="97"/>
      <c r="AB261" s="98"/>
      <c r="AC261" s="97"/>
      <c r="AD261" s="95"/>
      <c r="AE261" s="99"/>
      <c r="AF261" s="100"/>
      <c r="AG261" s="99"/>
      <c r="AH261" s="95"/>
      <c r="AI261" s="99"/>
      <c r="AJ261" s="99"/>
      <c r="AK261" s="101"/>
      <c r="AM261" s="129"/>
      <c r="AN261" s="130"/>
      <c r="AO261" s="130"/>
      <c r="AP261" s="130"/>
      <c r="AQ261" s="131"/>
      <c r="AR261" s="131"/>
      <c r="AS261" s="131"/>
      <c r="AT261" s="144"/>
      <c r="AU261" s="113" t="str">
        <f t="shared" si="37"/>
        <v/>
      </c>
      <c r="AV261" s="96" t="str">
        <f t="shared" si="38"/>
        <v/>
      </c>
      <c r="AW261" s="96" t="str">
        <f t="shared" si="39"/>
        <v/>
      </c>
      <c r="AX261" s="96" t="str">
        <f t="shared" si="40"/>
        <v/>
      </c>
      <c r="AY261" s="118" t="str">
        <f t="shared" si="41"/>
        <v/>
      </c>
      <c r="AZ261" s="147"/>
      <c r="BA261" s="132"/>
      <c r="BB261" s="132"/>
      <c r="BC261" s="132"/>
      <c r="BD261" s="133"/>
      <c r="BE261" s="133"/>
      <c r="BF261" s="134"/>
      <c r="BG261" s="134"/>
      <c r="BH261" s="131"/>
      <c r="BI261" s="135"/>
      <c r="BK261" s="153"/>
      <c r="BL261" s="154"/>
      <c r="BM261" s="154"/>
      <c r="BN261" s="133"/>
      <c r="BO261" s="134"/>
      <c r="BP261" s="155"/>
      <c r="BQ261" s="156"/>
    </row>
    <row r="262" spans="4:69" ht="15.6" x14ac:dyDescent="0.3">
      <c r="D262" s="10"/>
      <c r="E262" s="161"/>
      <c r="F262" s="162"/>
      <c r="G262" s="162"/>
      <c r="H262" s="163"/>
      <c r="I262" s="164"/>
      <c r="J262" s="164"/>
      <c r="K262" s="164"/>
      <c r="L262" s="164"/>
      <c r="M262" s="164"/>
      <c r="N262" s="165"/>
      <c r="O262" s="165"/>
      <c r="P262" s="166"/>
      <c r="R262" s="167"/>
      <c r="S262" s="168"/>
      <c r="T262" s="169" t="str">
        <f t="shared" si="32"/>
        <v/>
      </c>
      <c r="U262" s="170" t="str">
        <f t="shared" si="33"/>
        <v/>
      </c>
      <c r="V262" s="170" t="str">
        <f t="shared" si="34"/>
        <v/>
      </c>
      <c r="W262" s="170" t="str">
        <f t="shared" si="35"/>
        <v/>
      </c>
      <c r="X262" s="171" t="str">
        <f t="shared" si="36"/>
        <v/>
      </c>
      <c r="Y262" s="172"/>
      <c r="Z262" s="173"/>
      <c r="AA262" s="174"/>
      <c r="AB262" s="173"/>
      <c r="AC262" s="174"/>
      <c r="AD262" s="173"/>
      <c r="AE262" s="174"/>
      <c r="AF262" s="175"/>
      <c r="AG262" s="174"/>
      <c r="AH262" s="173"/>
      <c r="AI262" s="174"/>
      <c r="AJ262" s="174"/>
      <c r="AK262" s="176"/>
      <c r="AM262" s="177"/>
      <c r="AN262" s="178"/>
      <c r="AO262" s="178"/>
      <c r="AP262" s="178"/>
      <c r="AQ262" s="179"/>
      <c r="AR262" s="179"/>
      <c r="AS262" s="179"/>
      <c r="AT262" s="180"/>
      <c r="AU262" s="169" t="str">
        <f t="shared" si="37"/>
        <v/>
      </c>
      <c r="AV262" s="170" t="str">
        <f t="shared" si="38"/>
        <v/>
      </c>
      <c r="AW262" s="170" t="str">
        <f t="shared" si="39"/>
        <v/>
      </c>
      <c r="AX262" s="170" t="str">
        <f t="shared" si="40"/>
        <v/>
      </c>
      <c r="AY262" s="171" t="str">
        <f t="shared" si="41"/>
        <v/>
      </c>
      <c r="AZ262" s="181"/>
      <c r="BA262" s="182"/>
      <c r="BB262" s="182"/>
      <c r="BC262" s="182"/>
      <c r="BD262" s="183"/>
      <c r="BE262" s="183"/>
      <c r="BF262" s="184"/>
      <c r="BG262" s="184"/>
      <c r="BH262" s="179"/>
      <c r="BI262" s="185"/>
      <c r="BK262" s="186"/>
      <c r="BL262" s="187"/>
      <c r="BM262" s="187"/>
      <c r="BN262" s="183"/>
      <c r="BO262" s="184"/>
      <c r="BP262" s="188"/>
      <c r="BQ262" s="189"/>
    </row>
    <row r="263" spans="4:69" ht="15.6" x14ac:dyDescent="0.3">
      <c r="D263" s="10"/>
      <c r="E263" s="74"/>
      <c r="F263" s="75"/>
      <c r="G263" s="75"/>
      <c r="H263" s="76"/>
      <c r="I263" s="77"/>
      <c r="J263" s="77"/>
      <c r="K263" s="77"/>
      <c r="L263" s="77"/>
      <c r="M263" s="77"/>
      <c r="N263" s="78"/>
      <c r="O263" s="78"/>
      <c r="P263" s="79"/>
      <c r="R263" s="94"/>
      <c r="S263" s="112"/>
      <c r="T263" s="113" t="str">
        <f t="shared" si="32"/>
        <v/>
      </c>
      <c r="U263" s="96" t="str">
        <f t="shared" si="33"/>
        <v/>
      </c>
      <c r="V263" s="96" t="str">
        <f t="shared" si="34"/>
        <v/>
      </c>
      <c r="W263" s="96" t="str">
        <f t="shared" si="35"/>
        <v/>
      </c>
      <c r="X263" s="118" t="str">
        <f t="shared" si="36"/>
        <v/>
      </c>
      <c r="Y263" s="119"/>
      <c r="Z263" s="98"/>
      <c r="AA263" s="97"/>
      <c r="AB263" s="98"/>
      <c r="AC263" s="97"/>
      <c r="AD263" s="95"/>
      <c r="AE263" s="99"/>
      <c r="AF263" s="100"/>
      <c r="AG263" s="99"/>
      <c r="AH263" s="95"/>
      <c r="AI263" s="99"/>
      <c r="AJ263" s="99"/>
      <c r="AK263" s="101"/>
      <c r="AM263" s="129"/>
      <c r="AN263" s="130"/>
      <c r="AO263" s="130"/>
      <c r="AP263" s="130"/>
      <c r="AQ263" s="131"/>
      <c r="AR263" s="131"/>
      <c r="AS263" s="131"/>
      <c r="AT263" s="144"/>
      <c r="AU263" s="113" t="str">
        <f t="shared" si="37"/>
        <v/>
      </c>
      <c r="AV263" s="96" t="str">
        <f t="shared" si="38"/>
        <v/>
      </c>
      <c r="AW263" s="96" t="str">
        <f t="shared" si="39"/>
        <v/>
      </c>
      <c r="AX263" s="96" t="str">
        <f t="shared" si="40"/>
        <v/>
      </c>
      <c r="AY263" s="118" t="str">
        <f t="shared" si="41"/>
        <v/>
      </c>
      <c r="AZ263" s="147"/>
      <c r="BA263" s="132"/>
      <c r="BB263" s="132"/>
      <c r="BC263" s="132"/>
      <c r="BD263" s="133"/>
      <c r="BE263" s="133"/>
      <c r="BF263" s="134"/>
      <c r="BG263" s="134"/>
      <c r="BH263" s="131"/>
      <c r="BI263" s="135"/>
      <c r="BK263" s="153"/>
      <c r="BL263" s="154"/>
      <c r="BM263" s="154"/>
      <c r="BN263" s="133"/>
      <c r="BO263" s="134"/>
      <c r="BP263" s="155"/>
      <c r="BQ263" s="156"/>
    </row>
    <row r="264" spans="4:69" ht="15.6" x14ac:dyDescent="0.3">
      <c r="D264" s="10"/>
      <c r="E264" s="161"/>
      <c r="F264" s="162"/>
      <c r="G264" s="162"/>
      <c r="H264" s="163"/>
      <c r="I264" s="164"/>
      <c r="J264" s="164"/>
      <c r="K264" s="164"/>
      <c r="L264" s="164"/>
      <c r="M264" s="164"/>
      <c r="N264" s="165"/>
      <c r="O264" s="165"/>
      <c r="P264" s="166"/>
      <c r="R264" s="167"/>
      <c r="S264" s="168"/>
      <c r="T264" s="169" t="str">
        <f t="shared" si="32"/>
        <v/>
      </c>
      <c r="U264" s="170" t="str">
        <f t="shared" si="33"/>
        <v/>
      </c>
      <c r="V264" s="170" t="str">
        <f t="shared" si="34"/>
        <v/>
      </c>
      <c r="W264" s="170" t="str">
        <f t="shared" si="35"/>
        <v/>
      </c>
      <c r="X264" s="171" t="str">
        <f t="shared" si="36"/>
        <v/>
      </c>
      <c r="Y264" s="172"/>
      <c r="Z264" s="173"/>
      <c r="AA264" s="174"/>
      <c r="AB264" s="173"/>
      <c r="AC264" s="174"/>
      <c r="AD264" s="173"/>
      <c r="AE264" s="174"/>
      <c r="AF264" s="175"/>
      <c r="AG264" s="174"/>
      <c r="AH264" s="173"/>
      <c r="AI264" s="174"/>
      <c r="AJ264" s="174"/>
      <c r="AK264" s="176"/>
      <c r="AM264" s="177"/>
      <c r="AN264" s="178"/>
      <c r="AO264" s="178"/>
      <c r="AP264" s="178"/>
      <c r="AQ264" s="179"/>
      <c r="AR264" s="179"/>
      <c r="AS264" s="179"/>
      <c r="AT264" s="180"/>
      <c r="AU264" s="169" t="str">
        <f t="shared" si="37"/>
        <v/>
      </c>
      <c r="AV264" s="170" t="str">
        <f t="shared" si="38"/>
        <v/>
      </c>
      <c r="AW264" s="170" t="str">
        <f t="shared" si="39"/>
        <v/>
      </c>
      <c r="AX264" s="170" t="str">
        <f t="shared" si="40"/>
        <v/>
      </c>
      <c r="AY264" s="171" t="str">
        <f t="shared" si="41"/>
        <v/>
      </c>
      <c r="AZ264" s="181"/>
      <c r="BA264" s="182"/>
      <c r="BB264" s="182"/>
      <c r="BC264" s="182"/>
      <c r="BD264" s="183"/>
      <c r="BE264" s="183"/>
      <c r="BF264" s="184"/>
      <c r="BG264" s="184"/>
      <c r="BH264" s="179"/>
      <c r="BI264" s="185"/>
      <c r="BK264" s="186"/>
      <c r="BL264" s="187"/>
      <c r="BM264" s="187"/>
      <c r="BN264" s="183"/>
      <c r="BO264" s="184"/>
      <c r="BP264" s="188"/>
      <c r="BQ264" s="189"/>
    </row>
    <row r="265" spans="4:69" ht="15.6" x14ac:dyDescent="0.3">
      <c r="D265" s="10"/>
      <c r="E265" s="74"/>
      <c r="F265" s="75"/>
      <c r="G265" s="75"/>
      <c r="H265" s="76"/>
      <c r="I265" s="77"/>
      <c r="J265" s="77"/>
      <c r="K265" s="77"/>
      <c r="L265" s="77"/>
      <c r="M265" s="77"/>
      <c r="N265" s="78"/>
      <c r="O265" s="78"/>
      <c r="P265" s="79"/>
      <c r="R265" s="94"/>
      <c r="S265" s="112"/>
      <c r="T265" s="113" t="str">
        <f t="shared" ref="T265:T328" si="42">IFERROR(RANK(Y265,$Y$9:$Y$500,0),"")</f>
        <v/>
      </c>
      <c r="U265" s="96" t="str">
        <f t="shared" ref="U265:U328" si="43">IFERROR(RANK(AA265,$AA$9:$AA$500,0),"")</f>
        <v/>
      </c>
      <c r="V265" s="96" t="str">
        <f t="shared" ref="V265:V328" si="44">IFERROR(RANK(AC265,$AC$9:$AC$500,0),"")</f>
        <v/>
      </c>
      <c r="W265" s="96" t="str">
        <f t="shared" ref="W265:W328" si="45">IFERROR(RANK(AE265,$AE$9:$AE$500,0),"")</f>
        <v/>
      </c>
      <c r="X265" s="118" t="str">
        <f t="shared" ref="X265:X328" si="46">IFERROR(RANK(AG265,$AG$9:$AG$500,0),"")</f>
        <v/>
      </c>
      <c r="Y265" s="119"/>
      <c r="Z265" s="98"/>
      <c r="AA265" s="97"/>
      <c r="AB265" s="98"/>
      <c r="AC265" s="97"/>
      <c r="AD265" s="95"/>
      <c r="AE265" s="99"/>
      <c r="AF265" s="100"/>
      <c r="AG265" s="99"/>
      <c r="AH265" s="95"/>
      <c r="AI265" s="99"/>
      <c r="AJ265" s="99"/>
      <c r="AK265" s="101"/>
      <c r="AM265" s="129"/>
      <c r="AN265" s="130"/>
      <c r="AO265" s="130"/>
      <c r="AP265" s="130"/>
      <c r="AQ265" s="131"/>
      <c r="AR265" s="131"/>
      <c r="AS265" s="131"/>
      <c r="AT265" s="144"/>
      <c r="AU265" s="113" t="str">
        <f t="shared" ref="AU265:AU328" si="47">IFERROR(RANK(AZ265,$AZ$9:$AZ$500,0),"")</f>
        <v/>
      </c>
      <c r="AV265" s="96" t="str">
        <f t="shared" ref="AV265:AV328" si="48">IFERROR(RANK(BA265,$BA$9:$BA$500,0),"")</f>
        <v/>
      </c>
      <c r="AW265" s="96" t="str">
        <f t="shared" ref="AW265:AW328" si="49">IFERROR(RANK(BB265,$BB$9:$BB$500,0),"")</f>
        <v/>
      </c>
      <c r="AX265" s="96" t="str">
        <f t="shared" ref="AX265:AX328" si="50">IFERROR(RANK(BC265,$BC$9:$BC$500,0),"")</f>
        <v/>
      </c>
      <c r="AY265" s="118" t="str">
        <f t="shared" ref="AY265:AY328" si="51">IFERROR(RANK(BD265,$BD$9:$BD$500,0),"")</f>
        <v/>
      </c>
      <c r="AZ265" s="147"/>
      <c r="BA265" s="132"/>
      <c r="BB265" s="132"/>
      <c r="BC265" s="132"/>
      <c r="BD265" s="133"/>
      <c r="BE265" s="133"/>
      <c r="BF265" s="134"/>
      <c r="BG265" s="134"/>
      <c r="BH265" s="131"/>
      <c r="BI265" s="135"/>
      <c r="BK265" s="153"/>
      <c r="BL265" s="154"/>
      <c r="BM265" s="154"/>
      <c r="BN265" s="133"/>
      <c r="BO265" s="134"/>
      <c r="BP265" s="155"/>
      <c r="BQ265" s="156"/>
    </row>
    <row r="266" spans="4:69" ht="15.6" x14ac:dyDescent="0.3">
      <c r="D266" s="10"/>
      <c r="E266" s="190"/>
      <c r="F266" s="162"/>
      <c r="G266" s="162"/>
      <c r="H266" s="163"/>
      <c r="I266" s="164"/>
      <c r="J266" s="164"/>
      <c r="K266" s="164"/>
      <c r="L266" s="164"/>
      <c r="M266" s="164"/>
      <c r="N266" s="165"/>
      <c r="O266" s="165"/>
      <c r="P266" s="166"/>
      <c r="R266" s="167"/>
      <c r="S266" s="168"/>
      <c r="T266" s="169" t="str">
        <f t="shared" si="42"/>
        <v/>
      </c>
      <c r="U266" s="170" t="str">
        <f t="shared" si="43"/>
        <v/>
      </c>
      <c r="V266" s="170" t="str">
        <f t="shared" si="44"/>
        <v/>
      </c>
      <c r="W266" s="170" t="str">
        <f t="shared" si="45"/>
        <v/>
      </c>
      <c r="X266" s="171" t="str">
        <f t="shared" si="46"/>
        <v/>
      </c>
      <c r="Y266" s="172"/>
      <c r="Z266" s="173"/>
      <c r="AA266" s="174"/>
      <c r="AB266" s="173"/>
      <c r="AC266" s="174"/>
      <c r="AD266" s="173"/>
      <c r="AE266" s="174"/>
      <c r="AF266" s="175"/>
      <c r="AG266" s="174"/>
      <c r="AH266" s="173"/>
      <c r="AI266" s="174"/>
      <c r="AJ266" s="174"/>
      <c r="AK266" s="176"/>
      <c r="AM266" s="177"/>
      <c r="AN266" s="178"/>
      <c r="AO266" s="178"/>
      <c r="AP266" s="178"/>
      <c r="AQ266" s="179"/>
      <c r="AR266" s="179"/>
      <c r="AS266" s="179"/>
      <c r="AT266" s="180"/>
      <c r="AU266" s="169" t="str">
        <f t="shared" si="47"/>
        <v/>
      </c>
      <c r="AV266" s="170" t="str">
        <f t="shared" si="48"/>
        <v/>
      </c>
      <c r="AW266" s="170" t="str">
        <f t="shared" si="49"/>
        <v/>
      </c>
      <c r="AX266" s="170" t="str">
        <f t="shared" si="50"/>
        <v/>
      </c>
      <c r="AY266" s="171" t="str">
        <f t="shared" si="51"/>
        <v/>
      </c>
      <c r="AZ266" s="181"/>
      <c r="BA266" s="182"/>
      <c r="BB266" s="182"/>
      <c r="BC266" s="182"/>
      <c r="BD266" s="183"/>
      <c r="BE266" s="183"/>
      <c r="BF266" s="184"/>
      <c r="BG266" s="184"/>
      <c r="BH266" s="179"/>
      <c r="BI266" s="185"/>
      <c r="BK266" s="186"/>
      <c r="BL266" s="187"/>
      <c r="BM266" s="187"/>
      <c r="BN266" s="183"/>
      <c r="BO266" s="184"/>
      <c r="BP266" s="188"/>
      <c r="BQ266" s="189"/>
    </row>
    <row r="267" spans="4:69" ht="15.6" x14ac:dyDescent="0.3">
      <c r="D267" s="10"/>
      <c r="E267" s="74"/>
      <c r="F267" s="75"/>
      <c r="G267" s="75"/>
      <c r="H267" s="76"/>
      <c r="I267" s="77"/>
      <c r="J267" s="77"/>
      <c r="K267" s="77"/>
      <c r="L267" s="77"/>
      <c r="M267" s="77"/>
      <c r="N267" s="78"/>
      <c r="O267" s="78"/>
      <c r="P267" s="79"/>
      <c r="R267" s="94"/>
      <c r="S267" s="112"/>
      <c r="T267" s="113" t="str">
        <f t="shared" si="42"/>
        <v/>
      </c>
      <c r="U267" s="96" t="str">
        <f t="shared" si="43"/>
        <v/>
      </c>
      <c r="V267" s="96" t="str">
        <f t="shared" si="44"/>
        <v/>
      </c>
      <c r="W267" s="96" t="str">
        <f t="shared" si="45"/>
        <v/>
      </c>
      <c r="X267" s="118" t="str">
        <f t="shared" si="46"/>
        <v/>
      </c>
      <c r="Y267" s="119"/>
      <c r="Z267" s="98"/>
      <c r="AA267" s="97"/>
      <c r="AB267" s="98"/>
      <c r="AC267" s="97"/>
      <c r="AD267" s="95"/>
      <c r="AE267" s="99"/>
      <c r="AF267" s="100"/>
      <c r="AG267" s="99"/>
      <c r="AH267" s="95"/>
      <c r="AI267" s="99"/>
      <c r="AJ267" s="99"/>
      <c r="AK267" s="101"/>
      <c r="AM267" s="129"/>
      <c r="AN267" s="130"/>
      <c r="AO267" s="130"/>
      <c r="AP267" s="130"/>
      <c r="AQ267" s="131"/>
      <c r="AR267" s="131"/>
      <c r="AS267" s="131"/>
      <c r="AT267" s="144"/>
      <c r="AU267" s="113" t="str">
        <f t="shared" si="47"/>
        <v/>
      </c>
      <c r="AV267" s="96" t="str">
        <f t="shared" si="48"/>
        <v/>
      </c>
      <c r="AW267" s="96" t="str">
        <f t="shared" si="49"/>
        <v/>
      </c>
      <c r="AX267" s="96" t="str">
        <f t="shared" si="50"/>
        <v/>
      </c>
      <c r="AY267" s="118" t="str">
        <f t="shared" si="51"/>
        <v/>
      </c>
      <c r="AZ267" s="147"/>
      <c r="BA267" s="132"/>
      <c r="BB267" s="132"/>
      <c r="BC267" s="132"/>
      <c r="BD267" s="133"/>
      <c r="BE267" s="133"/>
      <c r="BF267" s="134"/>
      <c r="BG267" s="134"/>
      <c r="BH267" s="131"/>
      <c r="BI267" s="135"/>
      <c r="BK267" s="153"/>
      <c r="BL267" s="154"/>
      <c r="BM267" s="154"/>
      <c r="BN267" s="133"/>
      <c r="BO267" s="134"/>
      <c r="BP267" s="155"/>
      <c r="BQ267" s="156"/>
    </row>
    <row r="268" spans="4:69" ht="15.6" x14ac:dyDescent="0.3">
      <c r="D268" s="10"/>
      <c r="E268" s="161"/>
      <c r="F268" s="162"/>
      <c r="G268" s="162"/>
      <c r="H268" s="163"/>
      <c r="I268" s="164"/>
      <c r="J268" s="164"/>
      <c r="K268" s="164"/>
      <c r="L268" s="164"/>
      <c r="M268" s="164"/>
      <c r="N268" s="165"/>
      <c r="O268" s="165"/>
      <c r="P268" s="166"/>
      <c r="R268" s="167"/>
      <c r="S268" s="168"/>
      <c r="T268" s="169" t="str">
        <f t="shared" si="42"/>
        <v/>
      </c>
      <c r="U268" s="170" t="str">
        <f t="shared" si="43"/>
        <v/>
      </c>
      <c r="V268" s="170" t="str">
        <f t="shared" si="44"/>
        <v/>
      </c>
      <c r="W268" s="170" t="str">
        <f t="shared" si="45"/>
        <v/>
      </c>
      <c r="X268" s="171" t="str">
        <f t="shared" si="46"/>
        <v/>
      </c>
      <c r="Y268" s="172"/>
      <c r="Z268" s="173"/>
      <c r="AA268" s="174"/>
      <c r="AB268" s="173"/>
      <c r="AC268" s="174"/>
      <c r="AD268" s="173"/>
      <c r="AE268" s="174"/>
      <c r="AF268" s="175"/>
      <c r="AG268" s="174"/>
      <c r="AH268" s="173"/>
      <c r="AI268" s="174"/>
      <c r="AJ268" s="174"/>
      <c r="AK268" s="176"/>
      <c r="AM268" s="177"/>
      <c r="AN268" s="178"/>
      <c r="AO268" s="178"/>
      <c r="AP268" s="178"/>
      <c r="AQ268" s="179"/>
      <c r="AR268" s="179"/>
      <c r="AS268" s="179"/>
      <c r="AT268" s="180"/>
      <c r="AU268" s="169" t="str">
        <f t="shared" si="47"/>
        <v/>
      </c>
      <c r="AV268" s="170" t="str">
        <f t="shared" si="48"/>
        <v/>
      </c>
      <c r="AW268" s="170" t="str">
        <f t="shared" si="49"/>
        <v/>
      </c>
      <c r="AX268" s="170" t="str">
        <f t="shared" si="50"/>
        <v/>
      </c>
      <c r="AY268" s="171" t="str">
        <f t="shared" si="51"/>
        <v/>
      </c>
      <c r="AZ268" s="181"/>
      <c r="BA268" s="182"/>
      <c r="BB268" s="182"/>
      <c r="BC268" s="182"/>
      <c r="BD268" s="183"/>
      <c r="BE268" s="183"/>
      <c r="BF268" s="184"/>
      <c r="BG268" s="184"/>
      <c r="BH268" s="179"/>
      <c r="BI268" s="185"/>
      <c r="BK268" s="186"/>
      <c r="BL268" s="187"/>
      <c r="BM268" s="187"/>
      <c r="BN268" s="183"/>
      <c r="BO268" s="184"/>
      <c r="BP268" s="188"/>
      <c r="BQ268" s="189"/>
    </row>
    <row r="269" spans="4:69" ht="15.6" x14ac:dyDescent="0.3">
      <c r="D269" s="10"/>
      <c r="E269" s="74"/>
      <c r="F269" s="75"/>
      <c r="G269" s="75"/>
      <c r="H269" s="76"/>
      <c r="I269" s="77"/>
      <c r="J269" s="77"/>
      <c r="K269" s="77"/>
      <c r="L269" s="77"/>
      <c r="M269" s="77"/>
      <c r="N269" s="78"/>
      <c r="O269" s="78"/>
      <c r="P269" s="79"/>
      <c r="R269" s="94"/>
      <c r="S269" s="112"/>
      <c r="T269" s="113" t="str">
        <f t="shared" si="42"/>
        <v/>
      </c>
      <c r="U269" s="96" t="str">
        <f t="shared" si="43"/>
        <v/>
      </c>
      <c r="V269" s="96" t="str">
        <f t="shared" si="44"/>
        <v/>
      </c>
      <c r="W269" s="96" t="str">
        <f t="shared" si="45"/>
        <v/>
      </c>
      <c r="X269" s="118" t="str">
        <f t="shared" si="46"/>
        <v/>
      </c>
      <c r="Y269" s="119"/>
      <c r="Z269" s="98"/>
      <c r="AA269" s="97"/>
      <c r="AB269" s="98"/>
      <c r="AC269" s="97"/>
      <c r="AD269" s="95"/>
      <c r="AE269" s="99"/>
      <c r="AF269" s="100"/>
      <c r="AG269" s="99"/>
      <c r="AH269" s="95"/>
      <c r="AI269" s="99"/>
      <c r="AJ269" s="99"/>
      <c r="AK269" s="101"/>
      <c r="AM269" s="129"/>
      <c r="AN269" s="130"/>
      <c r="AO269" s="130"/>
      <c r="AP269" s="130"/>
      <c r="AQ269" s="131"/>
      <c r="AR269" s="131"/>
      <c r="AS269" s="131"/>
      <c r="AT269" s="144"/>
      <c r="AU269" s="113" t="str">
        <f t="shared" si="47"/>
        <v/>
      </c>
      <c r="AV269" s="96" t="str">
        <f t="shared" si="48"/>
        <v/>
      </c>
      <c r="AW269" s="96" t="str">
        <f t="shared" si="49"/>
        <v/>
      </c>
      <c r="AX269" s="96" t="str">
        <f t="shared" si="50"/>
        <v/>
      </c>
      <c r="AY269" s="118" t="str">
        <f t="shared" si="51"/>
        <v/>
      </c>
      <c r="AZ269" s="147"/>
      <c r="BA269" s="132"/>
      <c r="BB269" s="132"/>
      <c r="BC269" s="132"/>
      <c r="BD269" s="133"/>
      <c r="BE269" s="133"/>
      <c r="BF269" s="134"/>
      <c r="BG269" s="134"/>
      <c r="BH269" s="131"/>
      <c r="BI269" s="135"/>
      <c r="BK269" s="153"/>
      <c r="BL269" s="154"/>
      <c r="BM269" s="154"/>
      <c r="BN269" s="133"/>
      <c r="BO269" s="134"/>
      <c r="BP269" s="155"/>
      <c r="BQ269" s="156"/>
    </row>
    <row r="270" spans="4:69" ht="15.6" x14ac:dyDescent="0.3">
      <c r="D270" s="10"/>
      <c r="E270" s="161"/>
      <c r="F270" s="162"/>
      <c r="G270" s="162"/>
      <c r="H270" s="163"/>
      <c r="I270" s="164"/>
      <c r="J270" s="164"/>
      <c r="K270" s="164"/>
      <c r="L270" s="164"/>
      <c r="M270" s="164"/>
      <c r="N270" s="165"/>
      <c r="O270" s="165"/>
      <c r="P270" s="166"/>
      <c r="R270" s="167"/>
      <c r="S270" s="168"/>
      <c r="T270" s="169" t="str">
        <f t="shared" si="42"/>
        <v/>
      </c>
      <c r="U270" s="170" t="str">
        <f t="shared" si="43"/>
        <v/>
      </c>
      <c r="V270" s="170" t="str">
        <f t="shared" si="44"/>
        <v/>
      </c>
      <c r="W270" s="170" t="str">
        <f t="shared" si="45"/>
        <v/>
      </c>
      <c r="X270" s="171" t="str">
        <f t="shared" si="46"/>
        <v/>
      </c>
      <c r="Y270" s="172"/>
      <c r="Z270" s="173"/>
      <c r="AA270" s="174"/>
      <c r="AB270" s="173"/>
      <c r="AC270" s="174"/>
      <c r="AD270" s="173"/>
      <c r="AE270" s="174"/>
      <c r="AF270" s="175"/>
      <c r="AG270" s="174"/>
      <c r="AH270" s="173"/>
      <c r="AI270" s="174"/>
      <c r="AJ270" s="174"/>
      <c r="AK270" s="176"/>
      <c r="AM270" s="177"/>
      <c r="AN270" s="178"/>
      <c r="AO270" s="178"/>
      <c r="AP270" s="178"/>
      <c r="AQ270" s="179"/>
      <c r="AR270" s="179"/>
      <c r="AS270" s="179"/>
      <c r="AT270" s="180"/>
      <c r="AU270" s="169" t="str">
        <f t="shared" si="47"/>
        <v/>
      </c>
      <c r="AV270" s="170" t="str">
        <f t="shared" si="48"/>
        <v/>
      </c>
      <c r="AW270" s="170" t="str">
        <f t="shared" si="49"/>
        <v/>
      </c>
      <c r="AX270" s="170" t="str">
        <f t="shared" si="50"/>
        <v/>
      </c>
      <c r="AY270" s="171" t="str">
        <f t="shared" si="51"/>
        <v/>
      </c>
      <c r="AZ270" s="181"/>
      <c r="BA270" s="182"/>
      <c r="BB270" s="182"/>
      <c r="BC270" s="182"/>
      <c r="BD270" s="183"/>
      <c r="BE270" s="183"/>
      <c r="BF270" s="184"/>
      <c r="BG270" s="184"/>
      <c r="BH270" s="179"/>
      <c r="BI270" s="185"/>
      <c r="BK270" s="186"/>
      <c r="BL270" s="187"/>
      <c r="BM270" s="187"/>
      <c r="BN270" s="183"/>
      <c r="BO270" s="184"/>
      <c r="BP270" s="188"/>
      <c r="BQ270" s="189"/>
    </row>
    <row r="271" spans="4:69" ht="15.6" x14ac:dyDescent="0.3">
      <c r="D271" s="10"/>
      <c r="E271" s="74"/>
      <c r="F271" s="75"/>
      <c r="G271" s="75"/>
      <c r="H271" s="76"/>
      <c r="I271" s="77"/>
      <c r="J271" s="77"/>
      <c r="K271" s="77"/>
      <c r="L271" s="77"/>
      <c r="M271" s="77"/>
      <c r="N271" s="78"/>
      <c r="O271" s="78"/>
      <c r="P271" s="79"/>
      <c r="R271" s="94"/>
      <c r="S271" s="112"/>
      <c r="T271" s="113" t="str">
        <f t="shared" si="42"/>
        <v/>
      </c>
      <c r="U271" s="96" t="str">
        <f t="shared" si="43"/>
        <v/>
      </c>
      <c r="V271" s="96" t="str">
        <f t="shared" si="44"/>
        <v/>
      </c>
      <c r="W271" s="96" t="str">
        <f t="shared" si="45"/>
        <v/>
      </c>
      <c r="X271" s="118" t="str">
        <f t="shared" si="46"/>
        <v/>
      </c>
      <c r="Y271" s="119"/>
      <c r="Z271" s="98"/>
      <c r="AA271" s="97"/>
      <c r="AB271" s="98"/>
      <c r="AC271" s="97"/>
      <c r="AD271" s="95"/>
      <c r="AE271" s="99"/>
      <c r="AF271" s="100"/>
      <c r="AG271" s="99"/>
      <c r="AH271" s="95"/>
      <c r="AI271" s="99"/>
      <c r="AJ271" s="99"/>
      <c r="AK271" s="101"/>
      <c r="AM271" s="129"/>
      <c r="AN271" s="130"/>
      <c r="AO271" s="130"/>
      <c r="AP271" s="130"/>
      <c r="AQ271" s="131"/>
      <c r="AR271" s="131"/>
      <c r="AS271" s="131"/>
      <c r="AT271" s="144"/>
      <c r="AU271" s="113" t="str">
        <f t="shared" si="47"/>
        <v/>
      </c>
      <c r="AV271" s="96" t="str">
        <f t="shared" si="48"/>
        <v/>
      </c>
      <c r="AW271" s="96" t="str">
        <f t="shared" si="49"/>
        <v/>
      </c>
      <c r="AX271" s="96" t="str">
        <f t="shared" si="50"/>
        <v/>
      </c>
      <c r="AY271" s="118" t="str">
        <f t="shared" si="51"/>
        <v/>
      </c>
      <c r="AZ271" s="147"/>
      <c r="BA271" s="132"/>
      <c r="BB271" s="132"/>
      <c r="BC271" s="132"/>
      <c r="BD271" s="133"/>
      <c r="BE271" s="133"/>
      <c r="BF271" s="134"/>
      <c r="BG271" s="134"/>
      <c r="BH271" s="131"/>
      <c r="BI271" s="135"/>
      <c r="BK271" s="153"/>
      <c r="BL271" s="154"/>
      <c r="BM271" s="154"/>
      <c r="BN271" s="133"/>
      <c r="BO271" s="134"/>
      <c r="BP271" s="155"/>
      <c r="BQ271" s="156"/>
    </row>
    <row r="272" spans="4:69" ht="15.6" x14ac:dyDescent="0.3">
      <c r="D272" s="10"/>
      <c r="E272" s="161"/>
      <c r="F272" s="162"/>
      <c r="G272" s="162"/>
      <c r="H272" s="163"/>
      <c r="I272" s="164"/>
      <c r="J272" s="164"/>
      <c r="K272" s="164"/>
      <c r="L272" s="164"/>
      <c r="M272" s="164"/>
      <c r="N272" s="165"/>
      <c r="O272" s="165"/>
      <c r="P272" s="166"/>
      <c r="R272" s="167"/>
      <c r="S272" s="168"/>
      <c r="T272" s="169" t="str">
        <f t="shared" si="42"/>
        <v/>
      </c>
      <c r="U272" s="170" t="str">
        <f t="shared" si="43"/>
        <v/>
      </c>
      <c r="V272" s="170" t="str">
        <f t="shared" si="44"/>
        <v/>
      </c>
      <c r="W272" s="170" t="str">
        <f t="shared" si="45"/>
        <v/>
      </c>
      <c r="X272" s="171" t="str">
        <f t="shared" si="46"/>
        <v/>
      </c>
      <c r="Y272" s="172"/>
      <c r="Z272" s="173"/>
      <c r="AA272" s="174"/>
      <c r="AB272" s="173"/>
      <c r="AC272" s="174"/>
      <c r="AD272" s="173"/>
      <c r="AE272" s="174"/>
      <c r="AF272" s="175"/>
      <c r="AG272" s="174"/>
      <c r="AH272" s="173"/>
      <c r="AI272" s="174"/>
      <c r="AJ272" s="174"/>
      <c r="AK272" s="176"/>
      <c r="AM272" s="177"/>
      <c r="AN272" s="178"/>
      <c r="AO272" s="178"/>
      <c r="AP272" s="178"/>
      <c r="AQ272" s="179"/>
      <c r="AR272" s="179"/>
      <c r="AS272" s="179"/>
      <c r="AT272" s="180"/>
      <c r="AU272" s="169" t="str">
        <f t="shared" si="47"/>
        <v/>
      </c>
      <c r="AV272" s="170" t="str">
        <f t="shared" si="48"/>
        <v/>
      </c>
      <c r="AW272" s="170" t="str">
        <f t="shared" si="49"/>
        <v/>
      </c>
      <c r="AX272" s="170" t="str">
        <f t="shared" si="50"/>
        <v/>
      </c>
      <c r="AY272" s="171" t="str">
        <f t="shared" si="51"/>
        <v/>
      </c>
      <c r="AZ272" s="181"/>
      <c r="BA272" s="182"/>
      <c r="BB272" s="182"/>
      <c r="BC272" s="182"/>
      <c r="BD272" s="183"/>
      <c r="BE272" s="183"/>
      <c r="BF272" s="184"/>
      <c r="BG272" s="184"/>
      <c r="BH272" s="179"/>
      <c r="BI272" s="185"/>
      <c r="BK272" s="186"/>
      <c r="BL272" s="187"/>
      <c r="BM272" s="187"/>
      <c r="BN272" s="183"/>
      <c r="BO272" s="184"/>
      <c r="BP272" s="188"/>
      <c r="BQ272" s="189"/>
    </row>
    <row r="273" spans="4:69" ht="15.6" x14ac:dyDescent="0.3">
      <c r="D273" s="10"/>
      <c r="E273" s="74"/>
      <c r="F273" s="75"/>
      <c r="G273" s="75"/>
      <c r="H273" s="76"/>
      <c r="I273" s="77"/>
      <c r="J273" s="77"/>
      <c r="K273" s="77"/>
      <c r="L273" s="77"/>
      <c r="M273" s="77"/>
      <c r="N273" s="78"/>
      <c r="O273" s="78"/>
      <c r="P273" s="79"/>
      <c r="R273" s="94"/>
      <c r="S273" s="112"/>
      <c r="T273" s="113" t="str">
        <f t="shared" si="42"/>
        <v/>
      </c>
      <c r="U273" s="96" t="str">
        <f t="shared" si="43"/>
        <v/>
      </c>
      <c r="V273" s="96" t="str">
        <f t="shared" si="44"/>
        <v/>
      </c>
      <c r="W273" s="96" t="str">
        <f t="shared" si="45"/>
        <v/>
      </c>
      <c r="X273" s="118" t="str">
        <f t="shared" si="46"/>
        <v/>
      </c>
      <c r="Y273" s="119"/>
      <c r="Z273" s="98"/>
      <c r="AA273" s="97"/>
      <c r="AB273" s="98"/>
      <c r="AC273" s="97"/>
      <c r="AD273" s="95"/>
      <c r="AE273" s="99"/>
      <c r="AF273" s="100"/>
      <c r="AG273" s="99"/>
      <c r="AH273" s="95"/>
      <c r="AI273" s="99"/>
      <c r="AJ273" s="99"/>
      <c r="AK273" s="101"/>
      <c r="AM273" s="129"/>
      <c r="AN273" s="130"/>
      <c r="AO273" s="130"/>
      <c r="AP273" s="130"/>
      <c r="AQ273" s="131"/>
      <c r="AR273" s="131"/>
      <c r="AS273" s="131"/>
      <c r="AT273" s="144"/>
      <c r="AU273" s="113" t="str">
        <f t="shared" si="47"/>
        <v/>
      </c>
      <c r="AV273" s="96" t="str">
        <f t="shared" si="48"/>
        <v/>
      </c>
      <c r="AW273" s="96" t="str">
        <f t="shared" si="49"/>
        <v/>
      </c>
      <c r="AX273" s="96" t="str">
        <f t="shared" si="50"/>
        <v/>
      </c>
      <c r="AY273" s="118" t="str">
        <f t="shared" si="51"/>
        <v/>
      </c>
      <c r="AZ273" s="147"/>
      <c r="BA273" s="132"/>
      <c r="BB273" s="132"/>
      <c r="BC273" s="132"/>
      <c r="BD273" s="133"/>
      <c r="BE273" s="133"/>
      <c r="BF273" s="134"/>
      <c r="BG273" s="134"/>
      <c r="BH273" s="131"/>
      <c r="BI273" s="135"/>
      <c r="BK273" s="153"/>
      <c r="BL273" s="154"/>
      <c r="BM273" s="154"/>
      <c r="BN273" s="133"/>
      <c r="BO273" s="134"/>
      <c r="BP273" s="155"/>
      <c r="BQ273" s="156"/>
    </row>
    <row r="274" spans="4:69" ht="15.6" x14ac:dyDescent="0.3">
      <c r="D274" s="10"/>
      <c r="E274" s="190"/>
      <c r="F274" s="162"/>
      <c r="G274" s="162"/>
      <c r="H274" s="163"/>
      <c r="I274" s="164"/>
      <c r="J274" s="164"/>
      <c r="K274" s="164"/>
      <c r="L274" s="164"/>
      <c r="M274" s="164"/>
      <c r="N274" s="165"/>
      <c r="O274" s="165"/>
      <c r="P274" s="166"/>
      <c r="R274" s="167"/>
      <c r="S274" s="168"/>
      <c r="T274" s="169" t="str">
        <f t="shared" si="42"/>
        <v/>
      </c>
      <c r="U274" s="170" t="str">
        <f t="shared" si="43"/>
        <v/>
      </c>
      <c r="V274" s="170" t="str">
        <f t="shared" si="44"/>
        <v/>
      </c>
      <c r="W274" s="170" t="str">
        <f t="shared" si="45"/>
        <v/>
      </c>
      <c r="X274" s="171" t="str">
        <f t="shared" si="46"/>
        <v/>
      </c>
      <c r="Y274" s="172"/>
      <c r="Z274" s="173"/>
      <c r="AA274" s="174"/>
      <c r="AB274" s="173"/>
      <c r="AC274" s="174"/>
      <c r="AD274" s="173"/>
      <c r="AE274" s="174"/>
      <c r="AF274" s="175"/>
      <c r="AG274" s="174"/>
      <c r="AH274" s="173"/>
      <c r="AI274" s="174"/>
      <c r="AJ274" s="174"/>
      <c r="AK274" s="176"/>
      <c r="AM274" s="177"/>
      <c r="AN274" s="178"/>
      <c r="AO274" s="178"/>
      <c r="AP274" s="178"/>
      <c r="AQ274" s="179"/>
      <c r="AR274" s="179"/>
      <c r="AS274" s="179"/>
      <c r="AT274" s="180"/>
      <c r="AU274" s="169" t="str">
        <f t="shared" si="47"/>
        <v/>
      </c>
      <c r="AV274" s="170" t="str">
        <f t="shared" si="48"/>
        <v/>
      </c>
      <c r="AW274" s="170" t="str">
        <f t="shared" si="49"/>
        <v/>
      </c>
      <c r="AX274" s="170" t="str">
        <f t="shared" si="50"/>
        <v/>
      </c>
      <c r="AY274" s="171" t="str">
        <f t="shared" si="51"/>
        <v/>
      </c>
      <c r="AZ274" s="181"/>
      <c r="BA274" s="182"/>
      <c r="BB274" s="182"/>
      <c r="BC274" s="182"/>
      <c r="BD274" s="183"/>
      <c r="BE274" s="183"/>
      <c r="BF274" s="184"/>
      <c r="BG274" s="184"/>
      <c r="BH274" s="179"/>
      <c r="BI274" s="185"/>
      <c r="BK274" s="186"/>
      <c r="BL274" s="187"/>
      <c r="BM274" s="187"/>
      <c r="BN274" s="183"/>
      <c r="BO274" s="184"/>
      <c r="BP274" s="188"/>
      <c r="BQ274" s="189"/>
    </row>
    <row r="275" spans="4:69" ht="15.6" x14ac:dyDescent="0.3">
      <c r="D275" s="10"/>
      <c r="E275" s="74"/>
      <c r="F275" s="75"/>
      <c r="G275" s="75"/>
      <c r="H275" s="76"/>
      <c r="I275" s="77"/>
      <c r="J275" s="77"/>
      <c r="K275" s="77"/>
      <c r="L275" s="77"/>
      <c r="M275" s="77"/>
      <c r="N275" s="78"/>
      <c r="O275" s="78"/>
      <c r="P275" s="79"/>
      <c r="R275" s="94"/>
      <c r="S275" s="112"/>
      <c r="T275" s="113" t="str">
        <f t="shared" si="42"/>
        <v/>
      </c>
      <c r="U275" s="96" t="str">
        <f t="shared" si="43"/>
        <v/>
      </c>
      <c r="V275" s="96" t="str">
        <f t="shared" si="44"/>
        <v/>
      </c>
      <c r="W275" s="96" t="str">
        <f t="shared" si="45"/>
        <v/>
      </c>
      <c r="X275" s="118" t="str">
        <f t="shared" si="46"/>
        <v/>
      </c>
      <c r="Y275" s="119"/>
      <c r="Z275" s="98"/>
      <c r="AA275" s="97"/>
      <c r="AB275" s="98"/>
      <c r="AC275" s="97"/>
      <c r="AD275" s="95"/>
      <c r="AE275" s="99"/>
      <c r="AF275" s="100"/>
      <c r="AG275" s="99"/>
      <c r="AH275" s="95"/>
      <c r="AI275" s="99"/>
      <c r="AJ275" s="99"/>
      <c r="AK275" s="101"/>
      <c r="AM275" s="129"/>
      <c r="AN275" s="130"/>
      <c r="AO275" s="130"/>
      <c r="AP275" s="130"/>
      <c r="AQ275" s="131"/>
      <c r="AR275" s="131"/>
      <c r="AS275" s="131"/>
      <c r="AT275" s="144"/>
      <c r="AU275" s="113" t="str">
        <f t="shared" si="47"/>
        <v/>
      </c>
      <c r="AV275" s="96" t="str">
        <f t="shared" si="48"/>
        <v/>
      </c>
      <c r="AW275" s="96" t="str">
        <f t="shared" si="49"/>
        <v/>
      </c>
      <c r="AX275" s="96" t="str">
        <f t="shared" si="50"/>
        <v/>
      </c>
      <c r="AY275" s="118" t="str">
        <f t="shared" si="51"/>
        <v/>
      </c>
      <c r="AZ275" s="147"/>
      <c r="BA275" s="132"/>
      <c r="BB275" s="132"/>
      <c r="BC275" s="132"/>
      <c r="BD275" s="133"/>
      <c r="BE275" s="133"/>
      <c r="BF275" s="134"/>
      <c r="BG275" s="134"/>
      <c r="BH275" s="131"/>
      <c r="BI275" s="135"/>
      <c r="BK275" s="153"/>
      <c r="BL275" s="154"/>
      <c r="BM275" s="154"/>
      <c r="BN275" s="133"/>
      <c r="BO275" s="134"/>
      <c r="BP275" s="155"/>
      <c r="BQ275" s="156"/>
    </row>
    <row r="276" spans="4:69" ht="15.6" x14ac:dyDescent="0.3">
      <c r="D276" s="10"/>
      <c r="E276" s="161"/>
      <c r="F276" s="162"/>
      <c r="G276" s="162"/>
      <c r="H276" s="163"/>
      <c r="I276" s="164"/>
      <c r="J276" s="164"/>
      <c r="K276" s="164"/>
      <c r="L276" s="164"/>
      <c r="M276" s="164"/>
      <c r="N276" s="165"/>
      <c r="O276" s="165"/>
      <c r="P276" s="166"/>
      <c r="R276" s="167"/>
      <c r="S276" s="168"/>
      <c r="T276" s="169" t="str">
        <f t="shared" si="42"/>
        <v/>
      </c>
      <c r="U276" s="170" t="str">
        <f t="shared" si="43"/>
        <v/>
      </c>
      <c r="V276" s="170" t="str">
        <f t="shared" si="44"/>
        <v/>
      </c>
      <c r="W276" s="170" t="str">
        <f t="shared" si="45"/>
        <v/>
      </c>
      <c r="X276" s="171" t="str">
        <f t="shared" si="46"/>
        <v/>
      </c>
      <c r="Y276" s="172"/>
      <c r="Z276" s="173"/>
      <c r="AA276" s="174"/>
      <c r="AB276" s="173"/>
      <c r="AC276" s="174"/>
      <c r="AD276" s="173"/>
      <c r="AE276" s="174"/>
      <c r="AF276" s="175"/>
      <c r="AG276" s="174"/>
      <c r="AH276" s="173"/>
      <c r="AI276" s="174"/>
      <c r="AJ276" s="174"/>
      <c r="AK276" s="176"/>
      <c r="AM276" s="177"/>
      <c r="AN276" s="178"/>
      <c r="AO276" s="178"/>
      <c r="AP276" s="178"/>
      <c r="AQ276" s="179"/>
      <c r="AR276" s="179"/>
      <c r="AS276" s="179"/>
      <c r="AT276" s="180"/>
      <c r="AU276" s="169" t="str">
        <f t="shared" si="47"/>
        <v/>
      </c>
      <c r="AV276" s="170" t="str">
        <f t="shared" si="48"/>
        <v/>
      </c>
      <c r="AW276" s="170" t="str">
        <f t="shared" si="49"/>
        <v/>
      </c>
      <c r="AX276" s="170" t="str">
        <f t="shared" si="50"/>
        <v/>
      </c>
      <c r="AY276" s="171" t="str">
        <f t="shared" si="51"/>
        <v/>
      </c>
      <c r="AZ276" s="181"/>
      <c r="BA276" s="182"/>
      <c r="BB276" s="182"/>
      <c r="BC276" s="182"/>
      <c r="BD276" s="183"/>
      <c r="BE276" s="183"/>
      <c r="BF276" s="184"/>
      <c r="BG276" s="184"/>
      <c r="BH276" s="179"/>
      <c r="BI276" s="185"/>
      <c r="BK276" s="186"/>
      <c r="BL276" s="187"/>
      <c r="BM276" s="187"/>
      <c r="BN276" s="183"/>
      <c r="BO276" s="184"/>
      <c r="BP276" s="188"/>
      <c r="BQ276" s="189"/>
    </row>
    <row r="277" spans="4:69" ht="15.6" x14ac:dyDescent="0.3">
      <c r="D277" s="10"/>
      <c r="E277" s="74"/>
      <c r="F277" s="75"/>
      <c r="G277" s="75"/>
      <c r="H277" s="76"/>
      <c r="I277" s="77"/>
      <c r="J277" s="77"/>
      <c r="K277" s="77"/>
      <c r="L277" s="77"/>
      <c r="M277" s="77"/>
      <c r="N277" s="78"/>
      <c r="O277" s="78"/>
      <c r="P277" s="79"/>
      <c r="R277" s="94"/>
      <c r="S277" s="112"/>
      <c r="T277" s="113" t="str">
        <f t="shared" si="42"/>
        <v/>
      </c>
      <c r="U277" s="96" t="str">
        <f t="shared" si="43"/>
        <v/>
      </c>
      <c r="V277" s="96" t="str">
        <f t="shared" si="44"/>
        <v/>
      </c>
      <c r="W277" s="96" t="str">
        <f t="shared" si="45"/>
        <v/>
      </c>
      <c r="X277" s="118" t="str">
        <f t="shared" si="46"/>
        <v/>
      </c>
      <c r="Y277" s="119"/>
      <c r="Z277" s="98"/>
      <c r="AA277" s="97"/>
      <c r="AB277" s="98"/>
      <c r="AC277" s="97"/>
      <c r="AD277" s="95"/>
      <c r="AE277" s="99"/>
      <c r="AF277" s="100"/>
      <c r="AG277" s="99"/>
      <c r="AH277" s="95"/>
      <c r="AI277" s="99"/>
      <c r="AJ277" s="99"/>
      <c r="AK277" s="101"/>
      <c r="AM277" s="129"/>
      <c r="AN277" s="130"/>
      <c r="AO277" s="130"/>
      <c r="AP277" s="130"/>
      <c r="AQ277" s="131"/>
      <c r="AR277" s="131"/>
      <c r="AS277" s="131"/>
      <c r="AT277" s="144"/>
      <c r="AU277" s="113" t="str">
        <f t="shared" si="47"/>
        <v/>
      </c>
      <c r="AV277" s="96" t="str">
        <f t="shared" si="48"/>
        <v/>
      </c>
      <c r="AW277" s="96" t="str">
        <f t="shared" si="49"/>
        <v/>
      </c>
      <c r="AX277" s="96" t="str">
        <f t="shared" si="50"/>
        <v/>
      </c>
      <c r="AY277" s="118" t="str">
        <f t="shared" si="51"/>
        <v/>
      </c>
      <c r="AZ277" s="147"/>
      <c r="BA277" s="132"/>
      <c r="BB277" s="132"/>
      <c r="BC277" s="132"/>
      <c r="BD277" s="133"/>
      <c r="BE277" s="133"/>
      <c r="BF277" s="134"/>
      <c r="BG277" s="134"/>
      <c r="BH277" s="131"/>
      <c r="BI277" s="135"/>
      <c r="BK277" s="153"/>
      <c r="BL277" s="154"/>
      <c r="BM277" s="154"/>
      <c r="BN277" s="133"/>
      <c r="BO277" s="134"/>
      <c r="BP277" s="155"/>
      <c r="BQ277" s="156"/>
    </row>
    <row r="278" spans="4:69" ht="15.6" x14ac:dyDescent="0.3">
      <c r="D278" s="10"/>
      <c r="E278" s="161"/>
      <c r="F278" s="162"/>
      <c r="G278" s="162"/>
      <c r="H278" s="163"/>
      <c r="I278" s="164"/>
      <c r="J278" s="164"/>
      <c r="K278" s="164"/>
      <c r="L278" s="164"/>
      <c r="M278" s="164"/>
      <c r="N278" s="165"/>
      <c r="O278" s="165"/>
      <c r="P278" s="166"/>
      <c r="R278" s="167"/>
      <c r="S278" s="168"/>
      <c r="T278" s="169" t="str">
        <f t="shared" si="42"/>
        <v/>
      </c>
      <c r="U278" s="170" t="str">
        <f t="shared" si="43"/>
        <v/>
      </c>
      <c r="V278" s="170" t="str">
        <f t="shared" si="44"/>
        <v/>
      </c>
      <c r="W278" s="170" t="str">
        <f t="shared" si="45"/>
        <v/>
      </c>
      <c r="X278" s="171" t="str">
        <f t="shared" si="46"/>
        <v/>
      </c>
      <c r="Y278" s="172"/>
      <c r="Z278" s="173"/>
      <c r="AA278" s="174"/>
      <c r="AB278" s="173"/>
      <c r="AC278" s="174"/>
      <c r="AD278" s="173"/>
      <c r="AE278" s="174"/>
      <c r="AF278" s="175"/>
      <c r="AG278" s="174"/>
      <c r="AH278" s="173"/>
      <c r="AI278" s="174"/>
      <c r="AJ278" s="174"/>
      <c r="AK278" s="176"/>
      <c r="AM278" s="177"/>
      <c r="AN278" s="178"/>
      <c r="AO278" s="178"/>
      <c r="AP278" s="178"/>
      <c r="AQ278" s="179"/>
      <c r="AR278" s="179"/>
      <c r="AS278" s="179"/>
      <c r="AT278" s="180"/>
      <c r="AU278" s="169" t="str">
        <f t="shared" si="47"/>
        <v/>
      </c>
      <c r="AV278" s="170" t="str">
        <f t="shared" si="48"/>
        <v/>
      </c>
      <c r="AW278" s="170" t="str">
        <f t="shared" si="49"/>
        <v/>
      </c>
      <c r="AX278" s="170" t="str">
        <f t="shared" si="50"/>
        <v/>
      </c>
      <c r="AY278" s="171" t="str">
        <f t="shared" si="51"/>
        <v/>
      </c>
      <c r="AZ278" s="181"/>
      <c r="BA278" s="182"/>
      <c r="BB278" s="182"/>
      <c r="BC278" s="182"/>
      <c r="BD278" s="183"/>
      <c r="BE278" s="183"/>
      <c r="BF278" s="184"/>
      <c r="BG278" s="184"/>
      <c r="BH278" s="179"/>
      <c r="BI278" s="185"/>
      <c r="BK278" s="186"/>
      <c r="BL278" s="187"/>
      <c r="BM278" s="187"/>
      <c r="BN278" s="183"/>
      <c r="BO278" s="184"/>
      <c r="BP278" s="188"/>
      <c r="BQ278" s="189"/>
    </row>
    <row r="279" spans="4:69" ht="15.6" x14ac:dyDescent="0.3">
      <c r="D279" s="10"/>
      <c r="E279" s="74"/>
      <c r="F279" s="75"/>
      <c r="G279" s="75"/>
      <c r="H279" s="76"/>
      <c r="I279" s="77"/>
      <c r="J279" s="77"/>
      <c r="K279" s="77"/>
      <c r="L279" s="77"/>
      <c r="M279" s="77"/>
      <c r="N279" s="78"/>
      <c r="O279" s="78"/>
      <c r="P279" s="79"/>
      <c r="R279" s="94"/>
      <c r="S279" s="112"/>
      <c r="T279" s="113" t="str">
        <f t="shared" si="42"/>
        <v/>
      </c>
      <c r="U279" s="96" t="str">
        <f t="shared" si="43"/>
        <v/>
      </c>
      <c r="V279" s="96" t="str">
        <f t="shared" si="44"/>
        <v/>
      </c>
      <c r="W279" s="96" t="str">
        <f t="shared" si="45"/>
        <v/>
      </c>
      <c r="X279" s="118" t="str">
        <f t="shared" si="46"/>
        <v/>
      </c>
      <c r="Y279" s="119"/>
      <c r="Z279" s="98"/>
      <c r="AA279" s="97"/>
      <c r="AB279" s="98"/>
      <c r="AC279" s="97"/>
      <c r="AD279" s="95"/>
      <c r="AE279" s="99"/>
      <c r="AF279" s="100"/>
      <c r="AG279" s="99"/>
      <c r="AH279" s="95"/>
      <c r="AI279" s="99"/>
      <c r="AJ279" s="99"/>
      <c r="AK279" s="101"/>
      <c r="AM279" s="129"/>
      <c r="AN279" s="130"/>
      <c r="AO279" s="130"/>
      <c r="AP279" s="130"/>
      <c r="AQ279" s="131"/>
      <c r="AR279" s="131"/>
      <c r="AS279" s="131"/>
      <c r="AT279" s="144"/>
      <c r="AU279" s="113" t="str">
        <f t="shared" si="47"/>
        <v/>
      </c>
      <c r="AV279" s="96" t="str">
        <f t="shared" si="48"/>
        <v/>
      </c>
      <c r="AW279" s="96" t="str">
        <f t="shared" si="49"/>
        <v/>
      </c>
      <c r="AX279" s="96" t="str">
        <f t="shared" si="50"/>
        <v/>
      </c>
      <c r="AY279" s="118" t="str">
        <f t="shared" si="51"/>
        <v/>
      </c>
      <c r="AZ279" s="147"/>
      <c r="BA279" s="132"/>
      <c r="BB279" s="132"/>
      <c r="BC279" s="132"/>
      <c r="BD279" s="133"/>
      <c r="BE279" s="133"/>
      <c r="BF279" s="134"/>
      <c r="BG279" s="134"/>
      <c r="BH279" s="131"/>
      <c r="BI279" s="135"/>
      <c r="BK279" s="153"/>
      <c r="BL279" s="154"/>
      <c r="BM279" s="154"/>
      <c r="BN279" s="133"/>
      <c r="BO279" s="134"/>
      <c r="BP279" s="155"/>
      <c r="BQ279" s="156"/>
    </row>
    <row r="280" spans="4:69" ht="15.6" x14ac:dyDescent="0.3">
      <c r="D280" s="10"/>
      <c r="E280" s="190"/>
      <c r="F280" s="162"/>
      <c r="G280" s="162"/>
      <c r="H280" s="163"/>
      <c r="I280" s="164"/>
      <c r="J280" s="164"/>
      <c r="K280" s="164"/>
      <c r="L280" s="164"/>
      <c r="M280" s="164"/>
      <c r="N280" s="165"/>
      <c r="O280" s="165"/>
      <c r="P280" s="166"/>
      <c r="R280" s="167"/>
      <c r="S280" s="168"/>
      <c r="T280" s="169" t="str">
        <f t="shared" si="42"/>
        <v/>
      </c>
      <c r="U280" s="170" t="str">
        <f t="shared" si="43"/>
        <v/>
      </c>
      <c r="V280" s="170" t="str">
        <f t="shared" si="44"/>
        <v/>
      </c>
      <c r="W280" s="170" t="str">
        <f t="shared" si="45"/>
        <v/>
      </c>
      <c r="X280" s="171" t="str">
        <f t="shared" si="46"/>
        <v/>
      </c>
      <c r="Y280" s="172"/>
      <c r="Z280" s="173"/>
      <c r="AA280" s="174"/>
      <c r="AB280" s="173"/>
      <c r="AC280" s="174"/>
      <c r="AD280" s="173"/>
      <c r="AE280" s="174"/>
      <c r="AF280" s="175"/>
      <c r="AG280" s="174"/>
      <c r="AH280" s="173"/>
      <c r="AI280" s="174"/>
      <c r="AJ280" s="174"/>
      <c r="AK280" s="176"/>
      <c r="AM280" s="177"/>
      <c r="AN280" s="178"/>
      <c r="AO280" s="178"/>
      <c r="AP280" s="178"/>
      <c r="AQ280" s="179"/>
      <c r="AR280" s="179"/>
      <c r="AS280" s="179"/>
      <c r="AT280" s="180"/>
      <c r="AU280" s="169" t="str">
        <f t="shared" si="47"/>
        <v/>
      </c>
      <c r="AV280" s="170" t="str">
        <f t="shared" si="48"/>
        <v/>
      </c>
      <c r="AW280" s="170" t="str">
        <f t="shared" si="49"/>
        <v/>
      </c>
      <c r="AX280" s="170" t="str">
        <f t="shared" si="50"/>
        <v/>
      </c>
      <c r="AY280" s="171" t="str">
        <f t="shared" si="51"/>
        <v/>
      </c>
      <c r="AZ280" s="181"/>
      <c r="BA280" s="182"/>
      <c r="BB280" s="182"/>
      <c r="BC280" s="182"/>
      <c r="BD280" s="183"/>
      <c r="BE280" s="183"/>
      <c r="BF280" s="184"/>
      <c r="BG280" s="184"/>
      <c r="BH280" s="179"/>
      <c r="BI280" s="185"/>
      <c r="BK280" s="186"/>
      <c r="BL280" s="187"/>
      <c r="BM280" s="187"/>
      <c r="BN280" s="183"/>
      <c r="BO280" s="184"/>
      <c r="BP280" s="188"/>
      <c r="BQ280" s="189"/>
    </row>
    <row r="281" spans="4:69" ht="15.6" x14ac:dyDescent="0.3">
      <c r="D281" s="10"/>
      <c r="E281" s="74"/>
      <c r="F281" s="75"/>
      <c r="G281" s="75"/>
      <c r="H281" s="76"/>
      <c r="I281" s="77"/>
      <c r="J281" s="77"/>
      <c r="K281" s="77"/>
      <c r="L281" s="77"/>
      <c r="M281" s="77"/>
      <c r="N281" s="78"/>
      <c r="O281" s="78"/>
      <c r="P281" s="79"/>
      <c r="R281" s="94"/>
      <c r="S281" s="112"/>
      <c r="T281" s="113" t="str">
        <f t="shared" si="42"/>
        <v/>
      </c>
      <c r="U281" s="96" t="str">
        <f t="shared" si="43"/>
        <v/>
      </c>
      <c r="V281" s="96" t="str">
        <f t="shared" si="44"/>
        <v/>
      </c>
      <c r="W281" s="96" t="str">
        <f t="shared" si="45"/>
        <v/>
      </c>
      <c r="X281" s="118" t="str">
        <f t="shared" si="46"/>
        <v/>
      </c>
      <c r="Y281" s="119"/>
      <c r="Z281" s="98"/>
      <c r="AA281" s="97"/>
      <c r="AB281" s="98"/>
      <c r="AC281" s="97"/>
      <c r="AD281" s="95"/>
      <c r="AE281" s="99"/>
      <c r="AF281" s="100"/>
      <c r="AG281" s="99"/>
      <c r="AH281" s="95"/>
      <c r="AI281" s="99"/>
      <c r="AJ281" s="99"/>
      <c r="AK281" s="101"/>
      <c r="AM281" s="129"/>
      <c r="AN281" s="130"/>
      <c r="AO281" s="130"/>
      <c r="AP281" s="130"/>
      <c r="AQ281" s="131"/>
      <c r="AR281" s="131"/>
      <c r="AS281" s="131"/>
      <c r="AT281" s="144"/>
      <c r="AU281" s="113" t="str">
        <f t="shared" si="47"/>
        <v/>
      </c>
      <c r="AV281" s="96" t="str">
        <f t="shared" si="48"/>
        <v/>
      </c>
      <c r="AW281" s="96" t="str">
        <f t="shared" si="49"/>
        <v/>
      </c>
      <c r="AX281" s="96" t="str">
        <f t="shared" si="50"/>
        <v/>
      </c>
      <c r="AY281" s="118" t="str">
        <f t="shared" si="51"/>
        <v/>
      </c>
      <c r="AZ281" s="147"/>
      <c r="BA281" s="132"/>
      <c r="BB281" s="132"/>
      <c r="BC281" s="132"/>
      <c r="BD281" s="133"/>
      <c r="BE281" s="133"/>
      <c r="BF281" s="134"/>
      <c r="BG281" s="134"/>
      <c r="BH281" s="131"/>
      <c r="BI281" s="135"/>
      <c r="BK281" s="153"/>
      <c r="BL281" s="154"/>
      <c r="BM281" s="154"/>
      <c r="BN281" s="133"/>
      <c r="BO281" s="134"/>
      <c r="BP281" s="155"/>
      <c r="BQ281" s="156"/>
    </row>
    <row r="282" spans="4:69" ht="15.6" x14ac:dyDescent="0.3">
      <c r="D282" s="10"/>
      <c r="E282" s="161"/>
      <c r="F282" s="162"/>
      <c r="G282" s="162"/>
      <c r="H282" s="163"/>
      <c r="I282" s="164"/>
      <c r="J282" s="164"/>
      <c r="K282" s="164"/>
      <c r="L282" s="164"/>
      <c r="M282" s="164"/>
      <c r="N282" s="165"/>
      <c r="O282" s="165"/>
      <c r="P282" s="166"/>
      <c r="R282" s="167"/>
      <c r="S282" s="168"/>
      <c r="T282" s="169" t="str">
        <f t="shared" si="42"/>
        <v/>
      </c>
      <c r="U282" s="170" t="str">
        <f t="shared" si="43"/>
        <v/>
      </c>
      <c r="V282" s="170" t="str">
        <f t="shared" si="44"/>
        <v/>
      </c>
      <c r="W282" s="170" t="str">
        <f t="shared" si="45"/>
        <v/>
      </c>
      <c r="X282" s="171" t="str">
        <f t="shared" si="46"/>
        <v/>
      </c>
      <c r="Y282" s="172"/>
      <c r="Z282" s="173"/>
      <c r="AA282" s="174"/>
      <c r="AB282" s="173"/>
      <c r="AC282" s="174"/>
      <c r="AD282" s="173"/>
      <c r="AE282" s="174"/>
      <c r="AF282" s="175"/>
      <c r="AG282" s="174"/>
      <c r="AH282" s="173"/>
      <c r="AI282" s="174"/>
      <c r="AJ282" s="174"/>
      <c r="AK282" s="176"/>
      <c r="AM282" s="177"/>
      <c r="AN282" s="178"/>
      <c r="AO282" s="178"/>
      <c r="AP282" s="178"/>
      <c r="AQ282" s="179"/>
      <c r="AR282" s="179"/>
      <c r="AS282" s="179"/>
      <c r="AT282" s="180"/>
      <c r="AU282" s="169" t="str">
        <f t="shared" si="47"/>
        <v/>
      </c>
      <c r="AV282" s="170" t="str">
        <f t="shared" si="48"/>
        <v/>
      </c>
      <c r="AW282" s="170" t="str">
        <f t="shared" si="49"/>
        <v/>
      </c>
      <c r="AX282" s="170" t="str">
        <f t="shared" si="50"/>
        <v/>
      </c>
      <c r="AY282" s="171" t="str">
        <f t="shared" si="51"/>
        <v/>
      </c>
      <c r="AZ282" s="181"/>
      <c r="BA282" s="182"/>
      <c r="BB282" s="182"/>
      <c r="BC282" s="182"/>
      <c r="BD282" s="183"/>
      <c r="BE282" s="183"/>
      <c r="BF282" s="184"/>
      <c r="BG282" s="184"/>
      <c r="BH282" s="179"/>
      <c r="BI282" s="185"/>
      <c r="BK282" s="186"/>
      <c r="BL282" s="187"/>
      <c r="BM282" s="187"/>
      <c r="BN282" s="183"/>
      <c r="BO282" s="184"/>
      <c r="BP282" s="188"/>
      <c r="BQ282" s="189"/>
    </row>
    <row r="283" spans="4:69" ht="15.6" x14ac:dyDescent="0.3">
      <c r="D283" s="10"/>
      <c r="E283" s="74"/>
      <c r="F283" s="75"/>
      <c r="G283" s="75"/>
      <c r="H283" s="76"/>
      <c r="I283" s="77"/>
      <c r="J283" s="77"/>
      <c r="K283" s="77"/>
      <c r="L283" s="77"/>
      <c r="M283" s="77"/>
      <c r="N283" s="78"/>
      <c r="O283" s="78"/>
      <c r="P283" s="79"/>
      <c r="R283" s="94"/>
      <c r="S283" s="112"/>
      <c r="T283" s="113" t="str">
        <f t="shared" si="42"/>
        <v/>
      </c>
      <c r="U283" s="96" t="str">
        <f t="shared" si="43"/>
        <v/>
      </c>
      <c r="V283" s="96" t="str">
        <f t="shared" si="44"/>
        <v/>
      </c>
      <c r="W283" s="96" t="str">
        <f t="shared" si="45"/>
        <v/>
      </c>
      <c r="X283" s="118" t="str">
        <f t="shared" si="46"/>
        <v/>
      </c>
      <c r="Y283" s="119"/>
      <c r="Z283" s="98"/>
      <c r="AA283" s="97"/>
      <c r="AB283" s="98"/>
      <c r="AC283" s="97"/>
      <c r="AD283" s="95"/>
      <c r="AE283" s="99"/>
      <c r="AF283" s="100"/>
      <c r="AG283" s="99"/>
      <c r="AH283" s="95"/>
      <c r="AI283" s="99"/>
      <c r="AJ283" s="99"/>
      <c r="AK283" s="101"/>
      <c r="AM283" s="129"/>
      <c r="AN283" s="130"/>
      <c r="AO283" s="130"/>
      <c r="AP283" s="130"/>
      <c r="AQ283" s="131"/>
      <c r="AR283" s="131"/>
      <c r="AS283" s="131"/>
      <c r="AT283" s="144"/>
      <c r="AU283" s="113" t="str">
        <f t="shared" si="47"/>
        <v/>
      </c>
      <c r="AV283" s="96" t="str">
        <f t="shared" si="48"/>
        <v/>
      </c>
      <c r="AW283" s="96" t="str">
        <f t="shared" si="49"/>
        <v/>
      </c>
      <c r="AX283" s="96" t="str">
        <f t="shared" si="50"/>
        <v/>
      </c>
      <c r="AY283" s="118" t="str">
        <f t="shared" si="51"/>
        <v/>
      </c>
      <c r="AZ283" s="147"/>
      <c r="BA283" s="132"/>
      <c r="BB283" s="132"/>
      <c r="BC283" s="132"/>
      <c r="BD283" s="133"/>
      <c r="BE283" s="133"/>
      <c r="BF283" s="134"/>
      <c r="BG283" s="134"/>
      <c r="BH283" s="131"/>
      <c r="BI283" s="135"/>
      <c r="BK283" s="153"/>
      <c r="BL283" s="154"/>
      <c r="BM283" s="154"/>
      <c r="BN283" s="133"/>
      <c r="BO283" s="134"/>
      <c r="BP283" s="155"/>
      <c r="BQ283" s="156"/>
    </row>
    <row r="284" spans="4:69" ht="15.6" x14ac:dyDescent="0.3">
      <c r="D284" s="10"/>
      <c r="E284" s="161"/>
      <c r="F284" s="162"/>
      <c r="G284" s="162"/>
      <c r="H284" s="163"/>
      <c r="I284" s="164"/>
      <c r="J284" s="164"/>
      <c r="K284" s="164"/>
      <c r="L284" s="164"/>
      <c r="M284" s="164"/>
      <c r="N284" s="165"/>
      <c r="O284" s="165"/>
      <c r="P284" s="166"/>
      <c r="R284" s="167"/>
      <c r="S284" s="168"/>
      <c r="T284" s="169" t="str">
        <f t="shared" si="42"/>
        <v/>
      </c>
      <c r="U284" s="170" t="str">
        <f t="shared" si="43"/>
        <v/>
      </c>
      <c r="V284" s="170" t="str">
        <f t="shared" si="44"/>
        <v/>
      </c>
      <c r="W284" s="170" t="str">
        <f t="shared" si="45"/>
        <v/>
      </c>
      <c r="X284" s="171" t="str">
        <f t="shared" si="46"/>
        <v/>
      </c>
      <c r="Y284" s="172"/>
      <c r="Z284" s="173"/>
      <c r="AA284" s="174"/>
      <c r="AB284" s="173"/>
      <c r="AC284" s="174"/>
      <c r="AD284" s="173"/>
      <c r="AE284" s="174"/>
      <c r="AF284" s="175"/>
      <c r="AG284" s="174"/>
      <c r="AH284" s="173"/>
      <c r="AI284" s="174"/>
      <c r="AJ284" s="174"/>
      <c r="AK284" s="176"/>
      <c r="AM284" s="177"/>
      <c r="AN284" s="178"/>
      <c r="AO284" s="178"/>
      <c r="AP284" s="178"/>
      <c r="AQ284" s="179"/>
      <c r="AR284" s="179"/>
      <c r="AS284" s="179"/>
      <c r="AT284" s="180"/>
      <c r="AU284" s="169" t="str">
        <f t="shared" si="47"/>
        <v/>
      </c>
      <c r="AV284" s="170" t="str">
        <f t="shared" si="48"/>
        <v/>
      </c>
      <c r="AW284" s="170" t="str">
        <f t="shared" si="49"/>
        <v/>
      </c>
      <c r="AX284" s="170" t="str">
        <f t="shared" si="50"/>
        <v/>
      </c>
      <c r="AY284" s="171" t="str">
        <f t="shared" si="51"/>
        <v/>
      </c>
      <c r="AZ284" s="181"/>
      <c r="BA284" s="182"/>
      <c r="BB284" s="182"/>
      <c r="BC284" s="182"/>
      <c r="BD284" s="183"/>
      <c r="BE284" s="183"/>
      <c r="BF284" s="184"/>
      <c r="BG284" s="184"/>
      <c r="BH284" s="179"/>
      <c r="BI284" s="185"/>
      <c r="BK284" s="186"/>
      <c r="BL284" s="187"/>
      <c r="BM284" s="187"/>
      <c r="BN284" s="183"/>
      <c r="BO284" s="184"/>
      <c r="BP284" s="188"/>
      <c r="BQ284" s="189"/>
    </row>
    <row r="285" spans="4:69" ht="15.6" x14ac:dyDescent="0.3">
      <c r="D285" s="10"/>
      <c r="E285" s="74"/>
      <c r="F285" s="75"/>
      <c r="G285" s="75"/>
      <c r="H285" s="76"/>
      <c r="I285" s="77"/>
      <c r="J285" s="77"/>
      <c r="K285" s="77"/>
      <c r="L285" s="77"/>
      <c r="M285" s="77"/>
      <c r="N285" s="78"/>
      <c r="O285" s="78"/>
      <c r="P285" s="79"/>
      <c r="R285" s="94"/>
      <c r="S285" s="112"/>
      <c r="T285" s="113" t="str">
        <f t="shared" si="42"/>
        <v/>
      </c>
      <c r="U285" s="96" t="str">
        <f t="shared" si="43"/>
        <v/>
      </c>
      <c r="V285" s="96" t="str">
        <f t="shared" si="44"/>
        <v/>
      </c>
      <c r="W285" s="96" t="str">
        <f t="shared" si="45"/>
        <v/>
      </c>
      <c r="X285" s="118" t="str">
        <f t="shared" si="46"/>
        <v/>
      </c>
      <c r="Y285" s="119"/>
      <c r="Z285" s="98"/>
      <c r="AA285" s="97"/>
      <c r="AB285" s="98"/>
      <c r="AC285" s="97"/>
      <c r="AD285" s="95"/>
      <c r="AE285" s="99"/>
      <c r="AF285" s="100"/>
      <c r="AG285" s="99"/>
      <c r="AH285" s="95"/>
      <c r="AI285" s="99"/>
      <c r="AJ285" s="99"/>
      <c r="AK285" s="101"/>
      <c r="AM285" s="129"/>
      <c r="AN285" s="130"/>
      <c r="AO285" s="130"/>
      <c r="AP285" s="130"/>
      <c r="AQ285" s="131"/>
      <c r="AR285" s="131"/>
      <c r="AS285" s="131"/>
      <c r="AT285" s="144"/>
      <c r="AU285" s="113" t="str">
        <f t="shared" si="47"/>
        <v/>
      </c>
      <c r="AV285" s="96" t="str">
        <f t="shared" si="48"/>
        <v/>
      </c>
      <c r="AW285" s="96" t="str">
        <f t="shared" si="49"/>
        <v/>
      </c>
      <c r="AX285" s="96" t="str">
        <f t="shared" si="50"/>
        <v/>
      </c>
      <c r="AY285" s="118" t="str">
        <f t="shared" si="51"/>
        <v/>
      </c>
      <c r="AZ285" s="147"/>
      <c r="BA285" s="132"/>
      <c r="BB285" s="132"/>
      <c r="BC285" s="132"/>
      <c r="BD285" s="133"/>
      <c r="BE285" s="133"/>
      <c r="BF285" s="134"/>
      <c r="BG285" s="134"/>
      <c r="BH285" s="131"/>
      <c r="BI285" s="135"/>
      <c r="BK285" s="153"/>
      <c r="BL285" s="154"/>
      <c r="BM285" s="154"/>
      <c r="BN285" s="133"/>
      <c r="BO285" s="134"/>
      <c r="BP285" s="155"/>
      <c r="BQ285" s="156"/>
    </row>
    <row r="286" spans="4:69" ht="15.6" x14ac:dyDescent="0.3">
      <c r="D286" s="10"/>
      <c r="E286" s="190"/>
      <c r="F286" s="162"/>
      <c r="G286" s="162"/>
      <c r="H286" s="163"/>
      <c r="I286" s="164"/>
      <c r="J286" s="164"/>
      <c r="K286" s="164"/>
      <c r="L286" s="164"/>
      <c r="M286" s="164"/>
      <c r="N286" s="165"/>
      <c r="O286" s="165"/>
      <c r="P286" s="166"/>
      <c r="R286" s="167"/>
      <c r="S286" s="168"/>
      <c r="T286" s="169" t="str">
        <f t="shared" si="42"/>
        <v/>
      </c>
      <c r="U286" s="170" t="str">
        <f t="shared" si="43"/>
        <v/>
      </c>
      <c r="V286" s="170" t="str">
        <f t="shared" si="44"/>
        <v/>
      </c>
      <c r="W286" s="170" t="str">
        <f t="shared" si="45"/>
        <v/>
      </c>
      <c r="X286" s="171" t="str">
        <f t="shared" si="46"/>
        <v/>
      </c>
      <c r="Y286" s="172"/>
      <c r="Z286" s="173"/>
      <c r="AA286" s="174"/>
      <c r="AB286" s="173"/>
      <c r="AC286" s="174"/>
      <c r="AD286" s="173"/>
      <c r="AE286" s="174"/>
      <c r="AF286" s="175"/>
      <c r="AG286" s="174"/>
      <c r="AH286" s="173"/>
      <c r="AI286" s="174"/>
      <c r="AJ286" s="174"/>
      <c r="AK286" s="176"/>
      <c r="AM286" s="177"/>
      <c r="AN286" s="178"/>
      <c r="AO286" s="178"/>
      <c r="AP286" s="178"/>
      <c r="AQ286" s="179"/>
      <c r="AR286" s="179"/>
      <c r="AS286" s="179"/>
      <c r="AT286" s="180"/>
      <c r="AU286" s="169" t="str">
        <f t="shared" si="47"/>
        <v/>
      </c>
      <c r="AV286" s="170" t="str">
        <f t="shared" si="48"/>
        <v/>
      </c>
      <c r="AW286" s="170" t="str">
        <f t="shared" si="49"/>
        <v/>
      </c>
      <c r="AX286" s="170" t="str">
        <f t="shared" si="50"/>
        <v/>
      </c>
      <c r="AY286" s="171" t="str">
        <f t="shared" si="51"/>
        <v/>
      </c>
      <c r="AZ286" s="181"/>
      <c r="BA286" s="182"/>
      <c r="BB286" s="182"/>
      <c r="BC286" s="182"/>
      <c r="BD286" s="183"/>
      <c r="BE286" s="183"/>
      <c r="BF286" s="184"/>
      <c r="BG286" s="184"/>
      <c r="BH286" s="179"/>
      <c r="BI286" s="185"/>
      <c r="BK286" s="186"/>
      <c r="BL286" s="187"/>
      <c r="BM286" s="187"/>
      <c r="BN286" s="183"/>
      <c r="BO286" s="184"/>
      <c r="BP286" s="188"/>
      <c r="BQ286" s="189"/>
    </row>
    <row r="287" spans="4:69" ht="15.6" x14ac:dyDescent="0.3">
      <c r="D287" s="10"/>
      <c r="E287" s="74"/>
      <c r="F287" s="75"/>
      <c r="G287" s="75"/>
      <c r="H287" s="76"/>
      <c r="I287" s="77"/>
      <c r="J287" s="77"/>
      <c r="K287" s="77"/>
      <c r="L287" s="77"/>
      <c r="M287" s="77"/>
      <c r="N287" s="78"/>
      <c r="O287" s="78"/>
      <c r="P287" s="79"/>
      <c r="R287" s="94"/>
      <c r="S287" s="112"/>
      <c r="T287" s="113" t="str">
        <f t="shared" si="42"/>
        <v/>
      </c>
      <c r="U287" s="96" t="str">
        <f t="shared" si="43"/>
        <v/>
      </c>
      <c r="V287" s="96" t="str">
        <f t="shared" si="44"/>
        <v/>
      </c>
      <c r="W287" s="96" t="str">
        <f t="shared" si="45"/>
        <v/>
      </c>
      <c r="X287" s="118" t="str">
        <f t="shared" si="46"/>
        <v/>
      </c>
      <c r="Y287" s="119"/>
      <c r="Z287" s="98"/>
      <c r="AA287" s="97"/>
      <c r="AB287" s="98"/>
      <c r="AC287" s="97"/>
      <c r="AD287" s="95"/>
      <c r="AE287" s="99"/>
      <c r="AF287" s="100"/>
      <c r="AG287" s="99"/>
      <c r="AH287" s="95"/>
      <c r="AI287" s="99"/>
      <c r="AJ287" s="99"/>
      <c r="AK287" s="101"/>
      <c r="AM287" s="129"/>
      <c r="AN287" s="130"/>
      <c r="AO287" s="130"/>
      <c r="AP287" s="130"/>
      <c r="AQ287" s="131"/>
      <c r="AR287" s="131"/>
      <c r="AS287" s="131"/>
      <c r="AT287" s="144"/>
      <c r="AU287" s="113" t="str">
        <f t="shared" si="47"/>
        <v/>
      </c>
      <c r="AV287" s="96" t="str">
        <f t="shared" si="48"/>
        <v/>
      </c>
      <c r="AW287" s="96" t="str">
        <f t="shared" si="49"/>
        <v/>
      </c>
      <c r="AX287" s="96" t="str">
        <f t="shared" si="50"/>
        <v/>
      </c>
      <c r="AY287" s="118" t="str">
        <f t="shared" si="51"/>
        <v/>
      </c>
      <c r="AZ287" s="147"/>
      <c r="BA287" s="132"/>
      <c r="BB287" s="132"/>
      <c r="BC287" s="132"/>
      <c r="BD287" s="133"/>
      <c r="BE287" s="133"/>
      <c r="BF287" s="134"/>
      <c r="BG287" s="134"/>
      <c r="BH287" s="131"/>
      <c r="BI287" s="135"/>
      <c r="BK287" s="153"/>
      <c r="BL287" s="154"/>
      <c r="BM287" s="154"/>
      <c r="BN287" s="133"/>
      <c r="BO287" s="134"/>
      <c r="BP287" s="155"/>
      <c r="BQ287" s="156"/>
    </row>
    <row r="288" spans="4:69" ht="15.6" x14ac:dyDescent="0.3">
      <c r="D288" s="10"/>
      <c r="E288" s="161"/>
      <c r="F288" s="162"/>
      <c r="G288" s="162"/>
      <c r="H288" s="163"/>
      <c r="I288" s="164"/>
      <c r="J288" s="164"/>
      <c r="K288" s="164"/>
      <c r="L288" s="164"/>
      <c r="M288" s="164"/>
      <c r="N288" s="165"/>
      <c r="O288" s="165"/>
      <c r="P288" s="166"/>
      <c r="R288" s="167"/>
      <c r="S288" s="168"/>
      <c r="T288" s="169" t="str">
        <f t="shared" si="42"/>
        <v/>
      </c>
      <c r="U288" s="170" t="str">
        <f t="shared" si="43"/>
        <v/>
      </c>
      <c r="V288" s="170" t="str">
        <f t="shared" si="44"/>
        <v/>
      </c>
      <c r="W288" s="170" t="str">
        <f t="shared" si="45"/>
        <v/>
      </c>
      <c r="X288" s="171" t="str">
        <f t="shared" si="46"/>
        <v/>
      </c>
      <c r="Y288" s="172"/>
      <c r="Z288" s="173"/>
      <c r="AA288" s="174"/>
      <c r="AB288" s="173"/>
      <c r="AC288" s="174"/>
      <c r="AD288" s="173"/>
      <c r="AE288" s="174"/>
      <c r="AF288" s="175"/>
      <c r="AG288" s="174"/>
      <c r="AH288" s="173"/>
      <c r="AI288" s="174"/>
      <c r="AJ288" s="174"/>
      <c r="AK288" s="176"/>
      <c r="AM288" s="177"/>
      <c r="AN288" s="178"/>
      <c r="AO288" s="178"/>
      <c r="AP288" s="178"/>
      <c r="AQ288" s="179"/>
      <c r="AR288" s="179"/>
      <c r="AS288" s="179"/>
      <c r="AT288" s="180"/>
      <c r="AU288" s="169" t="str">
        <f t="shared" si="47"/>
        <v/>
      </c>
      <c r="AV288" s="170" t="str">
        <f t="shared" si="48"/>
        <v/>
      </c>
      <c r="AW288" s="170" t="str">
        <f t="shared" si="49"/>
        <v/>
      </c>
      <c r="AX288" s="170" t="str">
        <f t="shared" si="50"/>
        <v/>
      </c>
      <c r="AY288" s="171" t="str">
        <f t="shared" si="51"/>
        <v/>
      </c>
      <c r="AZ288" s="181"/>
      <c r="BA288" s="182"/>
      <c r="BB288" s="182"/>
      <c r="BC288" s="182"/>
      <c r="BD288" s="183"/>
      <c r="BE288" s="183"/>
      <c r="BF288" s="184"/>
      <c r="BG288" s="184"/>
      <c r="BH288" s="179"/>
      <c r="BI288" s="185"/>
      <c r="BK288" s="186"/>
      <c r="BL288" s="187"/>
      <c r="BM288" s="187"/>
      <c r="BN288" s="183"/>
      <c r="BO288" s="184"/>
      <c r="BP288" s="188"/>
      <c r="BQ288" s="189"/>
    </row>
    <row r="289" spans="4:69" ht="15.6" x14ac:dyDescent="0.3">
      <c r="D289" s="10"/>
      <c r="E289" s="74"/>
      <c r="F289" s="75"/>
      <c r="G289" s="75"/>
      <c r="H289" s="76"/>
      <c r="I289" s="77"/>
      <c r="J289" s="77"/>
      <c r="K289" s="77"/>
      <c r="L289" s="77"/>
      <c r="M289" s="77"/>
      <c r="N289" s="78"/>
      <c r="O289" s="78"/>
      <c r="P289" s="79"/>
      <c r="R289" s="94"/>
      <c r="S289" s="112"/>
      <c r="T289" s="113" t="str">
        <f t="shared" si="42"/>
        <v/>
      </c>
      <c r="U289" s="96" t="str">
        <f t="shared" si="43"/>
        <v/>
      </c>
      <c r="V289" s="96" t="str">
        <f t="shared" si="44"/>
        <v/>
      </c>
      <c r="W289" s="96" t="str">
        <f t="shared" si="45"/>
        <v/>
      </c>
      <c r="X289" s="118" t="str">
        <f t="shared" si="46"/>
        <v/>
      </c>
      <c r="Y289" s="119"/>
      <c r="Z289" s="98"/>
      <c r="AA289" s="97"/>
      <c r="AB289" s="98"/>
      <c r="AC289" s="97"/>
      <c r="AD289" s="95"/>
      <c r="AE289" s="99"/>
      <c r="AF289" s="100"/>
      <c r="AG289" s="99"/>
      <c r="AH289" s="95"/>
      <c r="AI289" s="99"/>
      <c r="AJ289" s="99"/>
      <c r="AK289" s="101"/>
      <c r="AM289" s="129"/>
      <c r="AN289" s="130"/>
      <c r="AO289" s="130"/>
      <c r="AP289" s="130"/>
      <c r="AQ289" s="131"/>
      <c r="AR289" s="131"/>
      <c r="AS289" s="131"/>
      <c r="AT289" s="144"/>
      <c r="AU289" s="113" t="str">
        <f t="shared" si="47"/>
        <v/>
      </c>
      <c r="AV289" s="96" t="str">
        <f t="shared" si="48"/>
        <v/>
      </c>
      <c r="AW289" s="96" t="str">
        <f t="shared" si="49"/>
        <v/>
      </c>
      <c r="AX289" s="96" t="str">
        <f t="shared" si="50"/>
        <v/>
      </c>
      <c r="AY289" s="118" t="str">
        <f t="shared" si="51"/>
        <v/>
      </c>
      <c r="AZ289" s="147"/>
      <c r="BA289" s="132"/>
      <c r="BB289" s="132"/>
      <c r="BC289" s="132"/>
      <c r="BD289" s="133"/>
      <c r="BE289" s="133"/>
      <c r="BF289" s="134"/>
      <c r="BG289" s="134"/>
      <c r="BH289" s="131"/>
      <c r="BI289" s="135"/>
      <c r="BK289" s="153"/>
      <c r="BL289" s="154"/>
      <c r="BM289" s="154"/>
      <c r="BN289" s="133"/>
      <c r="BO289" s="134"/>
      <c r="BP289" s="155"/>
      <c r="BQ289" s="156"/>
    </row>
    <row r="290" spans="4:69" ht="15.6" x14ac:dyDescent="0.3">
      <c r="D290" s="10"/>
      <c r="E290" s="161"/>
      <c r="F290" s="162"/>
      <c r="G290" s="162"/>
      <c r="H290" s="163"/>
      <c r="I290" s="164"/>
      <c r="J290" s="164"/>
      <c r="K290" s="164"/>
      <c r="L290" s="164"/>
      <c r="M290" s="164"/>
      <c r="N290" s="165"/>
      <c r="O290" s="165"/>
      <c r="P290" s="166"/>
      <c r="R290" s="167"/>
      <c r="S290" s="168"/>
      <c r="T290" s="169" t="str">
        <f t="shared" si="42"/>
        <v/>
      </c>
      <c r="U290" s="170" t="str">
        <f t="shared" si="43"/>
        <v/>
      </c>
      <c r="V290" s="170" t="str">
        <f t="shared" si="44"/>
        <v/>
      </c>
      <c r="W290" s="170" t="str">
        <f t="shared" si="45"/>
        <v/>
      </c>
      <c r="X290" s="171" t="str">
        <f t="shared" si="46"/>
        <v/>
      </c>
      <c r="Y290" s="172"/>
      <c r="Z290" s="173"/>
      <c r="AA290" s="174"/>
      <c r="AB290" s="173"/>
      <c r="AC290" s="174"/>
      <c r="AD290" s="173"/>
      <c r="AE290" s="174"/>
      <c r="AF290" s="175"/>
      <c r="AG290" s="174"/>
      <c r="AH290" s="173"/>
      <c r="AI290" s="174"/>
      <c r="AJ290" s="174"/>
      <c r="AK290" s="176"/>
      <c r="AM290" s="177"/>
      <c r="AN290" s="178"/>
      <c r="AO290" s="178"/>
      <c r="AP290" s="178"/>
      <c r="AQ290" s="179"/>
      <c r="AR290" s="179"/>
      <c r="AS290" s="179"/>
      <c r="AT290" s="180"/>
      <c r="AU290" s="169" t="str">
        <f t="shared" si="47"/>
        <v/>
      </c>
      <c r="AV290" s="170" t="str">
        <f t="shared" si="48"/>
        <v/>
      </c>
      <c r="AW290" s="170" t="str">
        <f t="shared" si="49"/>
        <v/>
      </c>
      <c r="AX290" s="170" t="str">
        <f t="shared" si="50"/>
        <v/>
      </c>
      <c r="AY290" s="171" t="str">
        <f t="shared" si="51"/>
        <v/>
      </c>
      <c r="AZ290" s="181"/>
      <c r="BA290" s="182"/>
      <c r="BB290" s="182"/>
      <c r="BC290" s="182"/>
      <c r="BD290" s="183"/>
      <c r="BE290" s="183"/>
      <c r="BF290" s="184"/>
      <c r="BG290" s="184"/>
      <c r="BH290" s="179"/>
      <c r="BI290" s="185"/>
      <c r="BK290" s="186"/>
      <c r="BL290" s="187"/>
      <c r="BM290" s="187"/>
      <c r="BN290" s="183"/>
      <c r="BO290" s="184"/>
      <c r="BP290" s="188"/>
      <c r="BQ290" s="189"/>
    </row>
    <row r="291" spans="4:69" ht="15.6" x14ac:dyDescent="0.3">
      <c r="D291" s="10"/>
      <c r="E291" s="74"/>
      <c r="F291" s="75"/>
      <c r="G291" s="75"/>
      <c r="H291" s="76"/>
      <c r="I291" s="77"/>
      <c r="J291" s="77"/>
      <c r="K291" s="77"/>
      <c r="L291" s="77"/>
      <c r="M291" s="77"/>
      <c r="N291" s="78"/>
      <c r="O291" s="78"/>
      <c r="P291" s="79"/>
      <c r="R291" s="94"/>
      <c r="S291" s="112"/>
      <c r="T291" s="113" t="str">
        <f t="shared" si="42"/>
        <v/>
      </c>
      <c r="U291" s="96" t="str">
        <f t="shared" si="43"/>
        <v/>
      </c>
      <c r="V291" s="96" t="str">
        <f t="shared" si="44"/>
        <v/>
      </c>
      <c r="W291" s="96" t="str">
        <f t="shared" si="45"/>
        <v/>
      </c>
      <c r="X291" s="118" t="str">
        <f t="shared" si="46"/>
        <v/>
      </c>
      <c r="Y291" s="119"/>
      <c r="Z291" s="98"/>
      <c r="AA291" s="97"/>
      <c r="AB291" s="98"/>
      <c r="AC291" s="97"/>
      <c r="AD291" s="95"/>
      <c r="AE291" s="99"/>
      <c r="AF291" s="100"/>
      <c r="AG291" s="99"/>
      <c r="AH291" s="95"/>
      <c r="AI291" s="99"/>
      <c r="AJ291" s="99"/>
      <c r="AK291" s="101"/>
      <c r="AM291" s="129"/>
      <c r="AN291" s="130"/>
      <c r="AO291" s="130"/>
      <c r="AP291" s="130"/>
      <c r="AQ291" s="131"/>
      <c r="AR291" s="131"/>
      <c r="AS291" s="131"/>
      <c r="AT291" s="144"/>
      <c r="AU291" s="113" t="str">
        <f t="shared" si="47"/>
        <v/>
      </c>
      <c r="AV291" s="96" t="str">
        <f t="shared" si="48"/>
        <v/>
      </c>
      <c r="AW291" s="96" t="str">
        <f t="shared" si="49"/>
        <v/>
      </c>
      <c r="AX291" s="96" t="str">
        <f t="shared" si="50"/>
        <v/>
      </c>
      <c r="AY291" s="118" t="str">
        <f t="shared" si="51"/>
        <v/>
      </c>
      <c r="AZ291" s="147"/>
      <c r="BA291" s="132"/>
      <c r="BB291" s="132"/>
      <c r="BC291" s="132"/>
      <c r="BD291" s="133"/>
      <c r="BE291" s="133"/>
      <c r="BF291" s="134"/>
      <c r="BG291" s="134"/>
      <c r="BH291" s="131"/>
      <c r="BI291" s="135"/>
      <c r="BK291" s="153"/>
      <c r="BL291" s="154"/>
      <c r="BM291" s="154"/>
      <c r="BN291" s="133"/>
      <c r="BO291" s="134"/>
      <c r="BP291" s="155"/>
      <c r="BQ291" s="156"/>
    </row>
    <row r="292" spans="4:69" ht="15.6" x14ac:dyDescent="0.3">
      <c r="D292" s="10"/>
      <c r="E292" s="161"/>
      <c r="F292" s="162"/>
      <c r="G292" s="162"/>
      <c r="H292" s="163"/>
      <c r="I292" s="164"/>
      <c r="J292" s="164"/>
      <c r="K292" s="164"/>
      <c r="L292" s="164"/>
      <c r="M292" s="164"/>
      <c r="N292" s="165"/>
      <c r="O292" s="165"/>
      <c r="P292" s="166"/>
      <c r="R292" s="167"/>
      <c r="S292" s="168"/>
      <c r="T292" s="169" t="str">
        <f t="shared" si="42"/>
        <v/>
      </c>
      <c r="U292" s="170" t="str">
        <f t="shared" si="43"/>
        <v/>
      </c>
      <c r="V292" s="170" t="str">
        <f t="shared" si="44"/>
        <v/>
      </c>
      <c r="W292" s="170" t="str">
        <f t="shared" si="45"/>
        <v/>
      </c>
      <c r="X292" s="171" t="str">
        <f t="shared" si="46"/>
        <v/>
      </c>
      <c r="Y292" s="172"/>
      <c r="Z292" s="173"/>
      <c r="AA292" s="174"/>
      <c r="AB292" s="173"/>
      <c r="AC292" s="174"/>
      <c r="AD292" s="173"/>
      <c r="AE292" s="174"/>
      <c r="AF292" s="175"/>
      <c r="AG292" s="174"/>
      <c r="AH292" s="173"/>
      <c r="AI292" s="174"/>
      <c r="AJ292" s="174"/>
      <c r="AK292" s="176"/>
      <c r="AM292" s="177"/>
      <c r="AN292" s="178"/>
      <c r="AO292" s="178"/>
      <c r="AP292" s="178"/>
      <c r="AQ292" s="179"/>
      <c r="AR292" s="179"/>
      <c r="AS292" s="179"/>
      <c r="AT292" s="180"/>
      <c r="AU292" s="169" t="str">
        <f t="shared" si="47"/>
        <v/>
      </c>
      <c r="AV292" s="170" t="str">
        <f t="shared" si="48"/>
        <v/>
      </c>
      <c r="AW292" s="170" t="str">
        <f t="shared" si="49"/>
        <v/>
      </c>
      <c r="AX292" s="170" t="str">
        <f t="shared" si="50"/>
        <v/>
      </c>
      <c r="AY292" s="171" t="str">
        <f t="shared" si="51"/>
        <v/>
      </c>
      <c r="AZ292" s="181"/>
      <c r="BA292" s="182"/>
      <c r="BB292" s="182"/>
      <c r="BC292" s="182"/>
      <c r="BD292" s="183"/>
      <c r="BE292" s="183"/>
      <c r="BF292" s="184"/>
      <c r="BG292" s="184"/>
      <c r="BH292" s="179"/>
      <c r="BI292" s="185"/>
      <c r="BK292" s="186"/>
      <c r="BL292" s="187"/>
      <c r="BM292" s="187"/>
      <c r="BN292" s="183"/>
      <c r="BO292" s="184"/>
      <c r="BP292" s="188"/>
      <c r="BQ292" s="189"/>
    </row>
    <row r="293" spans="4:69" ht="15.6" x14ac:dyDescent="0.3">
      <c r="D293" s="10"/>
      <c r="E293" s="74"/>
      <c r="F293" s="75"/>
      <c r="G293" s="75"/>
      <c r="H293" s="76"/>
      <c r="I293" s="77"/>
      <c r="J293" s="77"/>
      <c r="K293" s="77"/>
      <c r="L293" s="77"/>
      <c r="M293" s="77"/>
      <c r="N293" s="78"/>
      <c r="O293" s="78"/>
      <c r="P293" s="79"/>
      <c r="R293" s="94"/>
      <c r="S293" s="112"/>
      <c r="T293" s="113" t="str">
        <f t="shared" si="42"/>
        <v/>
      </c>
      <c r="U293" s="96" t="str">
        <f t="shared" si="43"/>
        <v/>
      </c>
      <c r="V293" s="96" t="str">
        <f t="shared" si="44"/>
        <v/>
      </c>
      <c r="W293" s="96" t="str">
        <f t="shared" si="45"/>
        <v/>
      </c>
      <c r="X293" s="118" t="str">
        <f t="shared" si="46"/>
        <v/>
      </c>
      <c r="Y293" s="119"/>
      <c r="Z293" s="98"/>
      <c r="AA293" s="97"/>
      <c r="AB293" s="98"/>
      <c r="AC293" s="97"/>
      <c r="AD293" s="95"/>
      <c r="AE293" s="99"/>
      <c r="AF293" s="100"/>
      <c r="AG293" s="99"/>
      <c r="AH293" s="95"/>
      <c r="AI293" s="99"/>
      <c r="AJ293" s="99"/>
      <c r="AK293" s="101"/>
      <c r="AM293" s="129"/>
      <c r="AN293" s="130"/>
      <c r="AO293" s="130"/>
      <c r="AP293" s="130"/>
      <c r="AQ293" s="131"/>
      <c r="AR293" s="131"/>
      <c r="AS293" s="131"/>
      <c r="AT293" s="144"/>
      <c r="AU293" s="113" t="str">
        <f t="shared" si="47"/>
        <v/>
      </c>
      <c r="AV293" s="96" t="str">
        <f t="shared" si="48"/>
        <v/>
      </c>
      <c r="AW293" s="96" t="str">
        <f t="shared" si="49"/>
        <v/>
      </c>
      <c r="AX293" s="96" t="str">
        <f t="shared" si="50"/>
        <v/>
      </c>
      <c r="AY293" s="118" t="str">
        <f t="shared" si="51"/>
        <v/>
      </c>
      <c r="AZ293" s="147"/>
      <c r="BA293" s="132"/>
      <c r="BB293" s="132"/>
      <c r="BC293" s="132"/>
      <c r="BD293" s="133"/>
      <c r="BE293" s="133"/>
      <c r="BF293" s="134"/>
      <c r="BG293" s="134"/>
      <c r="BH293" s="131"/>
      <c r="BI293" s="135"/>
      <c r="BK293" s="153"/>
      <c r="BL293" s="154"/>
      <c r="BM293" s="154"/>
      <c r="BN293" s="133"/>
      <c r="BO293" s="134"/>
      <c r="BP293" s="155"/>
      <c r="BQ293" s="156"/>
    </row>
    <row r="294" spans="4:69" ht="15.6" x14ac:dyDescent="0.3">
      <c r="D294" s="10"/>
      <c r="E294" s="190"/>
      <c r="F294" s="162"/>
      <c r="G294" s="162"/>
      <c r="H294" s="163"/>
      <c r="I294" s="164"/>
      <c r="J294" s="164"/>
      <c r="K294" s="164"/>
      <c r="L294" s="164"/>
      <c r="M294" s="164"/>
      <c r="N294" s="165"/>
      <c r="O294" s="165"/>
      <c r="P294" s="166"/>
      <c r="R294" s="167"/>
      <c r="S294" s="168"/>
      <c r="T294" s="169" t="str">
        <f t="shared" si="42"/>
        <v/>
      </c>
      <c r="U294" s="170" t="str">
        <f t="shared" si="43"/>
        <v/>
      </c>
      <c r="V294" s="170" t="str">
        <f t="shared" si="44"/>
        <v/>
      </c>
      <c r="W294" s="170" t="str">
        <f t="shared" si="45"/>
        <v/>
      </c>
      <c r="X294" s="171" t="str">
        <f t="shared" si="46"/>
        <v/>
      </c>
      <c r="Y294" s="172"/>
      <c r="Z294" s="173"/>
      <c r="AA294" s="174"/>
      <c r="AB294" s="173"/>
      <c r="AC294" s="174"/>
      <c r="AD294" s="173"/>
      <c r="AE294" s="174"/>
      <c r="AF294" s="175"/>
      <c r="AG294" s="174"/>
      <c r="AH294" s="173"/>
      <c r="AI294" s="174"/>
      <c r="AJ294" s="174"/>
      <c r="AK294" s="176"/>
      <c r="AM294" s="177"/>
      <c r="AN294" s="178"/>
      <c r="AO294" s="178"/>
      <c r="AP294" s="178"/>
      <c r="AQ294" s="179"/>
      <c r="AR294" s="179"/>
      <c r="AS294" s="179"/>
      <c r="AT294" s="180"/>
      <c r="AU294" s="169" t="str">
        <f t="shared" si="47"/>
        <v/>
      </c>
      <c r="AV294" s="170" t="str">
        <f t="shared" si="48"/>
        <v/>
      </c>
      <c r="AW294" s="170" t="str">
        <f t="shared" si="49"/>
        <v/>
      </c>
      <c r="AX294" s="170" t="str">
        <f t="shared" si="50"/>
        <v/>
      </c>
      <c r="AY294" s="171" t="str">
        <f t="shared" si="51"/>
        <v/>
      </c>
      <c r="AZ294" s="181"/>
      <c r="BA294" s="182"/>
      <c r="BB294" s="182"/>
      <c r="BC294" s="182"/>
      <c r="BD294" s="183"/>
      <c r="BE294" s="183"/>
      <c r="BF294" s="184"/>
      <c r="BG294" s="184"/>
      <c r="BH294" s="179"/>
      <c r="BI294" s="185"/>
      <c r="BK294" s="186"/>
      <c r="BL294" s="187"/>
      <c r="BM294" s="187"/>
      <c r="BN294" s="183"/>
      <c r="BO294" s="184"/>
      <c r="BP294" s="188"/>
      <c r="BQ294" s="189"/>
    </row>
    <row r="295" spans="4:69" ht="15.6" x14ac:dyDescent="0.3">
      <c r="D295" s="10"/>
      <c r="E295" s="74"/>
      <c r="F295" s="75"/>
      <c r="G295" s="75"/>
      <c r="H295" s="76"/>
      <c r="I295" s="77"/>
      <c r="J295" s="77"/>
      <c r="K295" s="77"/>
      <c r="L295" s="77"/>
      <c r="M295" s="77"/>
      <c r="N295" s="78"/>
      <c r="O295" s="78"/>
      <c r="P295" s="79"/>
      <c r="R295" s="94"/>
      <c r="S295" s="112"/>
      <c r="T295" s="113" t="str">
        <f t="shared" si="42"/>
        <v/>
      </c>
      <c r="U295" s="96" t="str">
        <f t="shared" si="43"/>
        <v/>
      </c>
      <c r="V295" s="96" t="str">
        <f t="shared" si="44"/>
        <v/>
      </c>
      <c r="W295" s="96" t="str">
        <f t="shared" si="45"/>
        <v/>
      </c>
      <c r="X295" s="118" t="str">
        <f t="shared" si="46"/>
        <v/>
      </c>
      <c r="Y295" s="119"/>
      <c r="Z295" s="98"/>
      <c r="AA295" s="97"/>
      <c r="AB295" s="98"/>
      <c r="AC295" s="97"/>
      <c r="AD295" s="95"/>
      <c r="AE295" s="99"/>
      <c r="AF295" s="100"/>
      <c r="AG295" s="99"/>
      <c r="AH295" s="95"/>
      <c r="AI295" s="99"/>
      <c r="AJ295" s="99"/>
      <c r="AK295" s="101"/>
      <c r="AM295" s="129"/>
      <c r="AN295" s="130"/>
      <c r="AO295" s="130"/>
      <c r="AP295" s="130"/>
      <c r="AQ295" s="131"/>
      <c r="AR295" s="131"/>
      <c r="AS295" s="131"/>
      <c r="AT295" s="144"/>
      <c r="AU295" s="113" t="str">
        <f t="shared" si="47"/>
        <v/>
      </c>
      <c r="AV295" s="96" t="str">
        <f t="shared" si="48"/>
        <v/>
      </c>
      <c r="AW295" s="96" t="str">
        <f t="shared" si="49"/>
        <v/>
      </c>
      <c r="AX295" s="96" t="str">
        <f t="shared" si="50"/>
        <v/>
      </c>
      <c r="AY295" s="118" t="str">
        <f t="shared" si="51"/>
        <v/>
      </c>
      <c r="AZ295" s="147"/>
      <c r="BA295" s="132"/>
      <c r="BB295" s="132"/>
      <c r="BC295" s="132"/>
      <c r="BD295" s="133"/>
      <c r="BE295" s="133"/>
      <c r="BF295" s="134"/>
      <c r="BG295" s="134"/>
      <c r="BH295" s="131"/>
      <c r="BI295" s="135"/>
      <c r="BK295" s="153"/>
      <c r="BL295" s="154"/>
      <c r="BM295" s="154"/>
      <c r="BN295" s="133"/>
      <c r="BO295" s="134"/>
      <c r="BP295" s="155"/>
      <c r="BQ295" s="156"/>
    </row>
    <row r="296" spans="4:69" ht="15.6" x14ac:dyDescent="0.3">
      <c r="D296" s="10"/>
      <c r="E296" s="161"/>
      <c r="F296" s="162"/>
      <c r="G296" s="162"/>
      <c r="H296" s="163"/>
      <c r="I296" s="164"/>
      <c r="J296" s="164"/>
      <c r="K296" s="164"/>
      <c r="L296" s="164"/>
      <c r="M296" s="164"/>
      <c r="N296" s="165"/>
      <c r="O296" s="165"/>
      <c r="P296" s="166"/>
      <c r="R296" s="167"/>
      <c r="S296" s="168"/>
      <c r="T296" s="169" t="str">
        <f t="shared" si="42"/>
        <v/>
      </c>
      <c r="U296" s="170" t="str">
        <f t="shared" si="43"/>
        <v/>
      </c>
      <c r="V296" s="170" t="str">
        <f t="shared" si="44"/>
        <v/>
      </c>
      <c r="W296" s="170" t="str">
        <f t="shared" si="45"/>
        <v/>
      </c>
      <c r="X296" s="171" t="str">
        <f t="shared" si="46"/>
        <v/>
      </c>
      <c r="Y296" s="172"/>
      <c r="Z296" s="173"/>
      <c r="AA296" s="174"/>
      <c r="AB296" s="173"/>
      <c r="AC296" s="174"/>
      <c r="AD296" s="173"/>
      <c r="AE296" s="174"/>
      <c r="AF296" s="175"/>
      <c r="AG296" s="174"/>
      <c r="AH296" s="173"/>
      <c r="AI296" s="174"/>
      <c r="AJ296" s="174"/>
      <c r="AK296" s="176"/>
      <c r="AM296" s="177"/>
      <c r="AN296" s="178"/>
      <c r="AO296" s="178"/>
      <c r="AP296" s="178"/>
      <c r="AQ296" s="179"/>
      <c r="AR296" s="179"/>
      <c r="AS296" s="179"/>
      <c r="AT296" s="180"/>
      <c r="AU296" s="169" t="str">
        <f t="shared" si="47"/>
        <v/>
      </c>
      <c r="AV296" s="170" t="str">
        <f t="shared" si="48"/>
        <v/>
      </c>
      <c r="AW296" s="170" t="str">
        <f t="shared" si="49"/>
        <v/>
      </c>
      <c r="AX296" s="170" t="str">
        <f t="shared" si="50"/>
        <v/>
      </c>
      <c r="AY296" s="171" t="str">
        <f t="shared" si="51"/>
        <v/>
      </c>
      <c r="AZ296" s="181"/>
      <c r="BA296" s="182"/>
      <c r="BB296" s="182"/>
      <c r="BC296" s="182"/>
      <c r="BD296" s="183"/>
      <c r="BE296" s="183"/>
      <c r="BF296" s="184"/>
      <c r="BG296" s="184"/>
      <c r="BH296" s="179"/>
      <c r="BI296" s="185"/>
      <c r="BK296" s="186"/>
      <c r="BL296" s="187"/>
      <c r="BM296" s="187"/>
      <c r="BN296" s="183"/>
      <c r="BO296" s="184"/>
      <c r="BP296" s="188"/>
      <c r="BQ296" s="189"/>
    </row>
    <row r="297" spans="4:69" ht="15.6" x14ac:dyDescent="0.3">
      <c r="D297" s="10"/>
      <c r="E297" s="74"/>
      <c r="F297" s="75"/>
      <c r="G297" s="75"/>
      <c r="H297" s="76"/>
      <c r="I297" s="77"/>
      <c r="J297" s="77"/>
      <c r="K297" s="77"/>
      <c r="L297" s="77"/>
      <c r="M297" s="77"/>
      <c r="N297" s="78"/>
      <c r="O297" s="78"/>
      <c r="P297" s="79"/>
      <c r="R297" s="94"/>
      <c r="S297" s="112"/>
      <c r="T297" s="113" t="str">
        <f t="shared" si="42"/>
        <v/>
      </c>
      <c r="U297" s="96" t="str">
        <f t="shared" si="43"/>
        <v/>
      </c>
      <c r="V297" s="96" t="str">
        <f t="shared" si="44"/>
        <v/>
      </c>
      <c r="W297" s="96" t="str">
        <f t="shared" si="45"/>
        <v/>
      </c>
      <c r="X297" s="118" t="str">
        <f t="shared" si="46"/>
        <v/>
      </c>
      <c r="Y297" s="119"/>
      <c r="Z297" s="98"/>
      <c r="AA297" s="97"/>
      <c r="AB297" s="98"/>
      <c r="AC297" s="97"/>
      <c r="AD297" s="95"/>
      <c r="AE297" s="99"/>
      <c r="AF297" s="100"/>
      <c r="AG297" s="99"/>
      <c r="AH297" s="95"/>
      <c r="AI297" s="99"/>
      <c r="AJ297" s="99"/>
      <c r="AK297" s="101"/>
      <c r="AM297" s="129"/>
      <c r="AN297" s="130"/>
      <c r="AO297" s="130"/>
      <c r="AP297" s="130"/>
      <c r="AQ297" s="131"/>
      <c r="AR297" s="131"/>
      <c r="AS297" s="131"/>
      <c r="AT297" s="144"/>
      <c r="AU297" s="113" t="str">
        <f t="shared" si="47"/>
        <v/>
      </c>
      <c r="AV297" s="96" t="str">
        <f t="shared" si="48"/>
        <v/>
      </c>
      <c r="AW297" s="96" t="str">
        <f t="shared" si="49"/>
        <v/>
      </c>
      <c r="AX297" s="96" t="str">
        <f t="shared" si="50"/>
        <v/>
      </c>
      <c r="AY297" s="118" t="str">
        <f t="shared" si="51"/>
        <v/>
      </c>
      <c r="AZ297" s="147"/>
      <c r="BA297" s="132"/>
      <c r="BB297" s="132"/>
      <c r="BC297" s="132"/>
      <c r="BD297" s="133"/>
      <c r="BE297" s="133"/>
      <c r="BF297" s="134"/>
      <c r="BG297" s="134"/>
      <c r="BH297" s="131"/>
      <c r="BI297" s="135"/>
      <c r="BK297" s="153"/>
      <c r="BL297" s="154"/>
      <c r="BM297" s="154"/>
      <c r="BN297" s="133"/>
      <c r="BO297" s="134"/>
      <c r="BP297" s="155"/>
      <c r="BQ297" s="156"/>
    </row>
    <row r="298" spans="4:69" ht="15.6" x14ac:dyDescent="0.3">
      <c r="D298" s="10"/>
      <c r="E298" s="161"/>
      <c r="F298" s="162"/>
      <c r="G298" s="162"/>
      <c r="H298" s="163"/>
      <c r="I298" s="164"/>
      <c r="J298" s="164"/>
      <c r="K298" s="164"/>
      <c r="L298" s="164"/>
      <c r="M298" s="164"/>
      <c r="N298" s="165"/>
      <c r="O298" s="165"/>
      <c r="P298" s="166"/>
      <c r="R298" s="167"/>
      <c r="S298" s="168"/>
      <c r="T298" s="169" t="str">
        <f t="shared" si="42"/>
        <v/>
      </c>
      <c r="U298" s="170" t="str">
        <f t="shared" si="43"/>
        <v/>
      </c>
      <c r="V298" s="170" t="str">
        <f t="shared" si="44"/>
        <v/>
      </c>
      <c r="W298" s="170" t="str">
        <f t="shared" si="45"/>
        <v/>
      </c>
      <c r="X298" s="171" t="str">
        <f t="shared" si="46"/>
        <v/>
      </c>
      <c r="Y298" s="172"/>
      <c r="Z298" s="173"/>
      <c r="AA298" s="174"/>
      <c r="AB298" s="173"/>
      <c r="AC298" s="174"/>
      <c r="AD298" s="173"/>
      <c r="AE298" s="174"/>
      <c r="AF298" s="175"/>
      <c r="AG298" s="174"/>
      <c r="AH298" s="173"/>
      <c r="AI298" s="174"/>
      <c r="AJ298" s="174"/>
      <c r="AK298" s="176"/>
      <c r="AM298" s="177"/>
      <c r="AN298" s="178"/>
      <c r="AO298" s="178"/>
      <c r="AP298" s="178"/>
      <c r="AQ298" s="179"/>
      <c r="AR298" s="179"/>
      <c r="AS298" s="179"/>
      <c r="AT298" s="180"/>
      <c r="AU298" s="169" t="str">
        <f t="shared" si="47"/>
        <v/>
      </c>
      <c r="AV298" s="170" t="str">
        <f t="shared" si="48"/>
        <v/>
      </c>
      <c r="AW298" s="170" t="str">
        <f t="shared" si="49"/>
        <v/>
      </c>
      <c r="AX298" s="170" t="str">
        <f t="shared" si="50"/>
        <v/>
      </c>
      <c r="AY298" s="171" t="str">
        <f t="shared" si="51"/>
        <v/>
      </c>
      <c r="AZ298" s="181"/>
      <c r="BA298" s="182"/>
      <c r="BB298" s="182"/>
      <c r="BC298" s="182"/>
      <c r="BD298" s="183"/>
      <c r="BE298" s="183"/>
      <c r="BF298" s="184"/>
      <c r="BG298" s="184"/>
      <c r="BH298" s="179"/>
      <c r="BI298" s="185"/>
      <c r="BK298" s="186"/>
      <c r="BL298" s="187"/>
      <c r="BM298" s="187"/>
      <c r="BN298" s="183"/>
      <c r="BO298" s="184"/>
      <c r="BP298" s="188"/>
      <c r="BQ298" s="189"/>
    </row>
    <row r="299" spans="4:69" ht="15.6" x14ac:dyDescent="0.3">
      <c r="D299" s="10"/>
      <c r="E299" s="74"/>
      <c r="F299" s="75"/>
      <c r="G299" s="75"/>
      <c r="H299" s="76"/>
      <c r="I299" s="77"/>
      <c r="J299" s="77"/>
      <c r="K299" s="77"/>
      <c r="L299" s="77"/>
      <c r="M299" s="77"/>
      <c r="N299" s="78"/>
      <c r="O299" s="78"/>
      <c r="P299" s="79"/>
      <c r="R299" s="94"/>
      <c r="S299" s="112"/>
      <c r="T299" s="113" t="str">
        <f t="shared" si="42"/>
        <v/>
      </c>
      <c r="U299" s="96" t="str">
        <f t="shared" si="43"/>
        <v/>
      </c>
      <c r="V299" s="96" t="str">
        <f t="shared" si="44"/>
        <v/>
      </c>
      <c r="W299" s="96" t="str">
        <f t="shared" si="45"/>
        <v/>
      </c>
      <c r="X299" s="118" t="str">
        <f t="shared" si="46"/>
        <v/>
      </c>
      <c r="Y299" s="119"/>
      <c r="Z299" s="98"/>
      <c r="AA299" s="97"/>
      <c r="AB299" s="98"/>
      <c r="AC299" s="97"/>
      <c r="AD299" s="95"/>
      <c r="AE299" s="99"/>
      <c r="AF299" s="100"/>
      <c r="AG299" s="99"/>
      <c r="AH299" s="95"/>
      <c r="AI299" s="99"/>
      <c r="AJ299" s="99"/>
      <c r="AK299" s="101"/>
      <c r="AM299" s="129"/>
      <c r="AN299" s="130"/>
      <c r="AO299" s="130"/>
      <c r="AP299" s="130"/>
      <c r="AQ299" s="131"/>
      <c r="AR299" s="131"/>
      <c r="AS299" s="131"/>
      <c r="AT299" s="144"/>
      <c r="AU299" s="113" t="str">
        <f t="shared" si="47"/>
        <v/>
      </c>
      <c r="AV299" s="96" t="str">
        <f t="shared" si="48"/>
        <v/>
      </c>
      <c r="AW299" s="96" t="str">
        <f t="shared" si="49"/>
        <v/>
      </c>
      <c r="AX299" s="96" t="str">
        <f t="shared" si="50"/>
        <v/>
      </c>
      <c r="AY299" s="118" t="str">
        <f t="shared" si="51"/>
        <v/>
      </c>
      <c r="AZ299" s="147"/>
      <c r="BA299" s="132"/>
      <c r="BB299" s="132"/>
      <c r="BC299" s="132"/>
      <c r="BD299" s="133"/>
      <c r="BE299" s="133"/>
      <c r="BF299" s="134"/>
      <c r="BG299" s="134"/>
      <c r="BH299" s="131"/>
      <c r="BI299" s="135"/>
      <c r="BK299" s="153"/>
      <c r="BL299" s="154"/>
      <c r="BM299" s="154"/>
      <c r="BN299" s="133"/>
      <c r="BO299" s="134"/>
      <c r="BP299" s="155"/>
      <c r="BQ299" s="156"/>
    </row>
    <row r="300" spans="4:69" ht="15.6" x14ac:dyDescent="0.3">
      <c r="D300" s="10"/>
      <c r="E300" s="190"/>
      <c r="F300" s="162"/>
      <c r="G300" s="162"/>
      <c r="H300" s="163"/>
      <c r="I300" s="164"/>
      <c r="J300" s="164"/>
      <c r="K300" s="164"/>
      <c r="L300" s="164"/>
      <c r="M300" s="164"/>
      <c r="N300" s="165"/>
      <c r="O300" s="165"/>
      <c r="P300" s="166"/>
      <c r="R300" s="167"/>
      <c r="S300" s="168"/>
      <c r="T300" s="169" t="str">
        <f t="shared" si="42"/>
        <v/>
      </c>
      <c r="U300" s="170" t="str">
        <f t="shared" si="43"/>
        <v/>
      </c>
      <c r="V300" s="170" t="str">
        <f t="shared" si="44"/>
        <v/>
      </c>
      <c r="W300" s="170" t="str">
        <f t="shared" si="45"/>
        <v/>
      </c>
      <c r="X300" s="171" t="str">
        <f t="shared" si="46"/>
        <v/>
      </c>
      <c r="Y300" s="172"/>
      <c r="Z300" s="173"/>
      <c r="AA300" s="174"/>
      <c r="AB300" s="173"/>
      <c r="AC300" s="174"/>
      <c r="AD300" s="173"/>
      <c r="AE300" s="174"/>
      <c r="AF300" s="175"/>
      <c r="AG300" s="174"/>
      <c r="AH300" s="173"/>
      <c r="AI300" s="174"/>
      <c r="AJ300" s="174"/>
      <c r="AK300" s="176"/>
      <c r="AM300" s="177"/>
      <c r="AN300" s="178"/>
      <c r="AO300" s="178"/>
      <c r="AP300" s="178"/>
      <c r="AQ300" s="179"/>
      <c r="AR300" s="179"/>
      <c r="AS300" s="179"/>
      <c r="AT300" s="180"/>
      <c r="AU300" s="169" t="str">
        <f t="shared" si="47"/>
        <v/>
      </c>
      <c r="AV300" s="170" t="str">
        <f t="shared" si="48"/>
        <v/>
      </c>
      <c r="AW300" s="170" t="str">
        <f t="shared" si="49"/>
        <v/>
      </c>
      <c r="AX300" s="170" t="str">
        <f t="shared" si="50"/>
        <v/>
      </c>
      <c r="AY300" s="171" t="str">
        <f t="shared" si="51"/>
        <v/>
      </c>
      <c r="AZ300" s="181"/>
      <c r="BA300" s="182"/>
      <c r="BB300" s="182"/>
      <c r="BC300" s="182"/>
      <c r="BD300" s="183"/>
      <c r="BE300" s="183"/>
      <c r="BF300" s="184"/>
      <c r="BG300" s="184"/>
      <c r="BH300" s="179"/>
      <c r="BI300" s="185"/>
      <c r="BK300" s="186"/>
      <c r="BL300" s="187"/>
      <c r="BM300" s="187"/>
      <c r="BN300" s="183"/>
      <c r="BO300" s="184"/>
      <c r="BP300" s="188"/>
      <c r="BQ300" s="189"/>
    </row>
    <row r="301" spans="4:69" ht="15.6" x14ac:dyDescent="0.3">
      <c r="D301" s="10"/>
      <c r="E301" s="74"/>
      <c r="F301" s="75"/>
      <c r="G301" s="75"/>
      <c r="H301" s="76"/>
      <c r="I301" s="77"/>
      <c r="J301" s="77"/>
      <c r="K301" s="77"/>
      <c r="L301" s="77"/>
      <c r="M301" s="77"/>
      <c r="N301" s="78"/>
      <c r="O301" s="78"/>
      <c r="P301" s="79"/>
      <c r="R301" s="94"/>
      <c r="S301" s="112"/>
      <c r="T301" s="113" t="str">
        <f t="shared" si="42"/>
        <v/>
      </c>
      <c r="U301" s="96" t="str">
        <f t="shared" si="43"/>
        <v/>
      </c>
      <c r="V301" s="96" t="str">
        <f t="shared" si="44"/>
        <v/>
      </c>
      <c r="W301" s="96" t="str">
        <f t="shared" si="45"/>
        <v/>
      </c>
      <c r="X301" s="118" t="str">
        <f t="shared" si="46"/>
        <v/>
      </c>
      <c r="Y301" s="119"/>
      <c r="Z301" s="98"/>
      <c r="AA301" s="97"/>
      <c r="AB301" s="98"/>
      <c r="AC301" s="97"/>
      <c r="AD301" s="95"/>
      <c r="AE301" s="99"/>
      <c r="AF301" s="100"/>
      <c r="AG301" s="99"/>
      <c r="AH301" s="95"/>
      <c r="AI301" s="99"/>
      <c r="AJ301" s="99"/>
      <c r="AK301" s="101"/>
      <c r="AM301" s="129"/>
      <c r="AN301" s="130"/>
      <c r="AO301" s="130"/>
      <c r="AP301" s="130"/>
      <c r="AQ301" s="131"/>
      <c r="AR301" s="131"/>
      <c r="AS301" s="131"/>
      <c r="AT301" s="144"/>
      <c r="AU301" s="113" t="str">
        <f t="shared" si="47"/>
        <v/>
      </c>
      <c r="AV301" s="96" t="str">
        <f t="shared" si="48"/>
        <v/>
      </c>
      <c r="AW301" s="96" t="str">
        <f t="shared" si="49"/>
        <v/>
      </c>
      <c r="AX301" s="96" t="str">
        <f t="shared" si="50"/>
        <v/>
      </c>
      <c r="AY301" s="118" t="str">
        <f t="shared" si="51"/>
        <v/>
      </c>
      <c r="AZ301" s="147"/>
      <c r="BA301" s="132"/>
      <c r="BB301" s="132"/>
      <c r="BC301" s="132"/>
      <c r="BD301" s="133"/>
      <c r="BE301" s="133"/>
      <c r="BF301" s="134"/>
      <c r="BG301" s="134"/>
      <c r="BH301" s="131"/>
      <c r="BI301" s="135"/>
      <c r="BK301" s="153"/>
      <c r="BL301" s="154"/>
      <c r="BM301" s="154"/>
      <c r="BN301" s="133"/>
      <c r="BO301" s="134"/>
      <c r="BP301" s="155"/>
      <c r="BQ301" s="156"/>
    </row>
    <row r="302" spans="4:69" ht="15.6" x14ac:dyDescent="0.3">
      <c r="D302" s="10"/>
      <c r="E302" s="161"/>
      <c r="F302" s="162"/>
      <c r="G302" s="162"/>
      <c r="H302" s="163"/>
      <c r="I302" s="164"/>
      <c r="J302" s="164"/>
      <c r="K302" s="164"/>
      <c r="L302" s="164"/>
      <c r="M302" s="164"/>
      <c r="N302" s="165"/>
      <c r="O302" s="165"/>
      <c r="P302" s="166"/>
      <c r="R302" s="167"/>
      <c r="S302" s="168"/>
      <c r="T302" s="169" t="str">
        <f t="shared" si="42"/>
        <v/>
      </c>
      <c r="U302" s="170" t="str">
        <f t="shared" si="43"/>
        <v/>
      </c>
      <c r="V302" s="170" t="str">
        <f t="shared" si="44"/>
        <v/>
      </c>
      <c r="W302" s="170" t="str">
        <f t="shared" si="45"/>
        <v/>
      </c>
      <c r="X302" s="171" t="str">
        <f t="shared" si="46"/>
        <v/>
      </c>
      <c r="Y302" s="172"/>
      <c r="Z302" s="173"/>
      <c r="AA302" s="174"/>
      <c r="AB302" s="173"/>
      <c r="AC302" s="174"/>
      <c r="AD302" s="173"/>
      <c r="AE302" s="174"/>
      <c r="AF302" s="175"/>
      <c r="AG302" s="174"/>
      <c r="AH302" s="173"/>
      <c r="AI302" s="174"/>
      <c r="AJ302" s="174"/>
      <c r="AK302" s="176"/>
      <c r="AM302" s="177"/>
      <c r="AN302" s="178"/>
      <c r="AO302" s="178"/>
      <c r="AP302" s="178"/>
      <c r="AQ302" s="179"/>
      <c r="AR302" s="179"/>
      <c r="AS302" s="179"/>
      <c r="AT302" s="180"/>
      <c r="AU302" s="169" t="str">
        <f t="shared" si="47"/>
        <v/>
      </c>
      <c r="AV302" s="170" t="str">
        <f t="shared" si="48"/>
        <v/>
      </c>
      <c r="AW302" s="170" t="str">
        <f t="shared" si="49"/>
        <v/>
      </c>
      <c r="AX302" s="170" t="str">
        <f t="shared" si="50"/>
        <v/>
      </c>
      <c r="AY302" s="171" t="str">
        <f t="shared" si="51"/>
        <v/>
      </c>
      <c r="AZ302" s="181"/>
      <c r="BA302" s="182"/>
      <c r="BB302" s="182"/>
      <c r="BC302" s="182"/>
      <c r="BD302" s="183"/>
      <c r="BE302" s="183"/>
      <c r="BF302" s="184"/>
      <c r="BG302" s="184"/>
      <c r="BH302" s="179"/>
      <c r="BI302" s="185"/>
      <c r="BK302" s="186"/>
      <c r="BL302" s="187"/>
      <c r="BM302" s="187"/>
      <c r="BN302" s="183"/>
      <c r="BO302" s="184"/>
      <c r="BP302" s="188"/>
      <c r="BQ302" s="189"/>
    </row>
    <row r="303" spans="4:69" ht="15.6" x14ac:dyDescent="0.3">
      <c r="D303" s="10"/>
      <c r="E303" s="74"/>
      <c r="F303" s="75"/>
      <c r="G303" s="75"/>
      <c r="H303" s="76"/>
      <c r="I303" s="77"/>
      <c r="J303" s="77"/>
      <c r="K303" s="77"/>
      <c r="L303" s="77"/>
      <c r="M303" s="77"/>
      <c r="N303" s="78"/>
      <c r="O303" s="78"/>
      <c r="P303" s="79"/>
      <c r="R303" s="94"/>
      <c r="S303" s="112"/>
      <c r="T303" s="113" t="str">
        <f t="shared" si="42"/>
        <v/>
      </c>
      <c r="U303" s="96" t="str">
        <f t="shared" si="43"/>
        <v/>
      </c>
      <c r="V303" s="96" t="str">
        <f t="shared" si="44"/>
        <v/>
      </c>
      <c r="W303" s="96" t="str">
        <f t="shared" si="45"/>
        <v/>
      </c>
      <c r="X303" s="118" t="str">
        <f t="shared" si="46"/>
        <v/>
      </c>
      <c r="Y303" s="119"/>
      <c r="Z303" s="98"/>
      <c r="AA303" s="97"/>
      <c r="AB303" s="98"/>
      <c r="AC303" s="97"/>
      <c r="AD303" s="95"/>
      <c r="AE303" s="99"/>
      <c r="AF303" s="100"/>
      <c r="AG303" s="99"/>
      <c r="AH303" s="95"/>
      <c r="AI303" s="99"/>
      <c r="AJ303" s="99"/>
      <c r="AK303" s="101"/>
      <c r="AM303" s="129"/>
      <c r="AN303" s="130"/>
      <c r="AO303" s="130"/>
      <c r="AP303" s="130"/>
      <c r="AQ303" s="131"/>
      <c r="AR303" s="131"/>
      <c r="AS303" s="131"/>
      <c r="AT303" s="144"/>
      <c r="AU303" s="113" t="str">
        <f t="shared" si="47"/>
        <v/>
      </c>
      <c r="AV303" s="96" t="str">
        <f t="shared" si="48"/>
        <v/>
      </c>
      <c r="AW303" s="96" t="str">
        <f t="shared" si="49"/>
        <v/>
      </c>
      <c r="AX303" s="96" t="str">
        <f t="shared" si="50"/>
        <v/>
      </c>
      <c r="AY303" s="118" t="str">
        <f t="shared" si="51"/>
        <v/>
      </c>
      <c r="AZ303" s="147"/>
      <c r="BA303" s="132"/>
      <c r="BB303" s="132"/>
      <c r="BC303" s="132"/>
      <c r="BD303" s="133"/>
      <c r="BE303" s="133"/>
      <c r="BF303" s="134"/>
      <c r="BG303" s="134"/>
      <c r="BH303" s="131"/>
      <c r="BI303" s="135"/>
      <c r="BK303" s="153"/>
      <c r="BL303" s="154"/>
      <c r="BM303" s="154"/>
      <c r="BN303" s="133"/>
      <c r="BO303" s="134"/>
      <c r="BP303" s="155"/>
      <c r="BQ303" s="156"/>
    </row>
    <row r="304" spans="4:69" ht="15.6" x14ac:dyDescent="0.3">
      <c r="D304" s="10"/>
      <c r="E304" s="161"/>
      <c r="F304" s="162"/>
      <c r="G304" s="162"/>
      <c r="H304" s="163"/>
      <c r="I304" s="164"/>
      <c r="J304" s="164"/>
      <c r="K304" s="164"/>
      <c r="L304" s="164"/>
      <c r="M304" s="164"/>
      <c r="N304" s="165"/>
      <c r="O304" s="165"/>
      <c r="P304" s="166"/>
      <c r="R304" s="167"/>
      <c r="S304" s="168"/>
      <c r="T304" s="169" t="str">
        <f t="shared" si="42"/>
        <v/>
      </c>
      <c r="U304" s="170" t="str">
        <f t="shared" si="43"/>
        <v/>
      </c>
      <c r="V304" s="170" t="str">
        <f t="shared" si="44"/>
        <v/>
      </c>
      <c r="W304" s="170" t="str">
        <f t="shared" si="45"/>
        <v/>
      </c>
      <c r="X304" s="171" t="str">
        <f t="shared" si="46"/>
        <v/>
      </c>
      <c r="Y304" s="172"/>
      <c r="Z304" s="173"/>
      <c r="AA304" s="174"/>
      <c r="AB304" s="173"/>
      <c r="AC304" s="174"/>
      <c r="AD304" s="173"/>
      <c r="AE304" s="174"/>
      <c r="AF304" s="175"/>
      <c r="AG304" s="174"/>
      <c r="AH304" s="173"/>
      <c r="AI304" s="174"/>
      <c r="AJ304" s="174"/>
      <c r="AK304" s="176"/>
      <c r="AM304" s="177"/>
      <c r="AN304" s="178"/>
      <c r="AO304" s="178"/>
      <c r="AP304" s="178"/>
      <c r="AQ304" s="179"/>
      <c r="AR304" s="179"/>
      <c r="AS304" s="179"/>
      <c r="AT304" s="180"/>
      <c r="AU304" s="169" t="str">
        <f t="shared" si="47"/>
        <v/>
      </c>
      <c r="AV304" s="170" t="str">
        <f t="shared" si="48"/>
        <v/>
      </c>
      <c r="AW304" s="170" t="str">
        <f t="shared" si="49"/>
        <v/>
      </c>
      <c r="AX304" s="170" t="str">
        <f t="shared" si="50"/>
        <v/>
      </c>
      <c r="AY304" s="171" t="str">
        <f t="shared" si="51"/>
        <v/>
      </c>
      <c r="AZ304" s="181"/>
      <c r="BA304" s="182"/>
      <c r="BB304" s="182"/>
      <c r="BC304" s="182"/>
      <c r="BD304" s="183"/>
      <c r="BE304" s="183"/>
      <c r="BF304" s="184"/>
      <c r="BG304" s="184"/>
      <c r="BH304" s="179"/>
      <c r="BI304" s="185"/>
      <c r="BK304" s="186"/>
      <c r="BL304" s="187"/>
      <c r="BM304" s="187"/>
      <c r="BN304" s="183"/>
      <c r="BO304" s="184"/>
      <c r="BP304" s="188"/>
      <c r="BQ304" s="189"/>
    </row>
    <row r="305" spans="4:69" ht="15.6" x14ac:dyDescent="0.3">
      <c r="D305" s="10"/>
      <c r="E305" s="74"/>
      <c r="F305" s="75"/>
      <c r="G305" s="75"/>
      <c r="H305" s="76"/>
      <c r="I305" s="77"/>
      <c r="J305" s="77"/>
      <c r="K305" s="77"/>
      <c r="L305" s="77"/>
      <c r="M305" s="77"/>
      <c r="N305" s="78"/>
      <c r="O305" s="78"/>
      <c r="P305" s="79"/>
      <c r="R305" s="94"/>
      <c r="S305" s="112"/>
      <c r="T305" s="113" t="str">
        <f t="shared" si="42"/>
        <v/>
      </c>
      <c r="U305" s="96" t="str">
        <f t="shared" si="43"/>
        <v/>
      </c>
      <c r="V305" s="96" t="str">
        <f t="shared" si="44"/>
        <v/>
      </c>
      <c r="W305" s="96" t="str">
        <f t="shared" si="45"/>
        <v/>
      </c>
      <c r="X305" s="118" t="str">
        <f t="shared" si="46"/>
        <v/>
      </c>
      <c r="Y305" s="119"/>
      <c r="Z305" s="98"/>
      <c r="AA305" s="97"/>
      <c r="AB305" s="98"/>
      <c r="AC305" s="97"/>
      <c r="AD305" s="95"/>
      <c r="AE305" s="99"/>
      <c r="AF305" s="100"/>
      <c r="AG305" s="99"/>
      <c r="AH305" s="95"/>
      <c r="AI305" s="99"/>
      <c r="AJ305" s="99"/>
      <c r="AK305" s="101"/>
      <c r="AM305" s="129"/>
      <c r="AN305" s="130"/>
      <c r="AO305" s="130"/>
      <c r="AP305" s="130"/>
      <c r="AQ305" s="131"/>
      <c r="AR305" s="131"/>
      <c r="AS305" s="131"/>
      <c r="AT305" s="144"/>
      <c r="AU305" s="113" t="str">
        <f t="shared" si="47"/>
        <v/>
      </c>
      <c r="AV305" s="96" t="str">
        <f t="shared" si="48"/>
        <v/>
      </c>
      <c r="AW305" s="96" t="str">
        <f t="shared" si="49"/>
        <v/>
      </c>
      <c r="AX305" s="96" t="str">
        <f t="shared" si="50"/>
        <v/>
      </c>
      <c r="AY305" s="118" t="str">
        <f t="shared" si="51"/>
        <v/>
      </c>
      <c r="AZ305" s="147"/>
      <c r="BA305" s="132"/>
      <c r="BB305" s="132"/>
      <c r="BC305" s="132"/>
      <c r="BD305" s="133"/>
      <c r="BE305" s="133"/>
      <c r="BF305" s="134"/>
      <c r="BG305" s="134"/>
      <c r="BH305" s="131"/>
      <c r="BI305" s="135"/>
      <c r="BK305" s="153"/>
      <c r="BL305" s="154"/>
      <c r="BM305" s="154"/>
      <c r="BN305" s="133"/>
      <c r="BO305" s="134"/>
      <c r="BP305" s="155"/>
      <c r="BQ305" s="156"/>
    </row>
    <row r="306" spans="4:69" ht="15.6" x14ac:dyDescent="0.3">
      <c r="D306" s="10"/>
      <c r="E306" s="190"/>
      <c r="F306" s="162"/>
      <c r="G306" s="162"/>
      <c r="H306" s="163"/>
      <c r="I306" s="164"/>
      <c r="J306" s="164"/>
      <c r="K306" s="164"/>
      <c r="L306" s="164"/>
      <c r="M306" s="164"/>
      <c r="N306" s="165"/>
      <c r="O306" s="165"/>
      <c r="P306" s="166"/>
      <c r="R306" s="167"/>
      <c r="S306" s="168"/>
      <c r="T306" s="169" t="str">
        <f t="shared" si="42"/>
        <v/>
      </c>
      <c r="U306" s="170" t="str">
        <f t="shared" si="43"/>
        <v/>
      </c>
      <c r="V306" s="170" t="str">
        <f t="shared" si="44"/>
        <v/>
      </c>
      <c r="W306" s="170" t="str">
        <f t="shared" si="45"/>
        <v/>
      </c>
      <c r="X306" s="171" t="str">
        <f t="shared" si="46"/>
        <v/>
      </c>
      <c r="Y306" s="172"/>
      <c r="Z306" s="173"/>
      <c r="AA306" s="174"/>
      <c r="AB306" s="173"/>
      <c r="AC306" s="174"/>
      <c r="AD306" s="173"/>
      <c r="AE306" s="174"/>
      <c r="AF306" s="175"/>
      <c r="AG306" s="174"/>
      <c r="AH306" s="173"/>
      <c r="AI306" s="174"/>
      <c r="AJ306" s="174"/>
      <c r="AK306" s="176"/>
      <c r="AM306" s="177"/>
      <c r="AN306" s="178"/>
      <c r="AO306" s="178"/>
      <c r="AP306" s="178"/>
      <c r="AQ306" s="179"/>
      <c r="AR306" s="179"/>
      <c r="AS306" s="179"/>
      <c r="AT306" s="180"/>
      <c r="AU306" s="169" t="str">
        <f t="shared" si="47"/>
        <v/>
      </c>
      <c r="AV306" s="170" t="str">
        <f t="shared" si="48"/>
        <v/>
      </c>
      <c r="AW306" s="170" t="str">
        <f t="shared" si="49"/>
        <v/>
      </c>
      <c r="AX306" s="170" t="str">
        <f t="shared" si="50"/>
        <v/>
      </c>
      <c r="AY306" s="171" t="str">
        <f t="shared" si="51"/>
        <v/>
      </c>
      <c r="AZ306" s="181"/>
      <c r="BA306" s="182"/>
      <c r="BB306" s="182"/>
      <c r="BC306" s="182"/>
      <c r="BD306" s="183"/>
      <c r="BE306" s="183"/>
      <c r="BF306" s="184"/>
      <c r="BG306" s="184"/>
      <c r="BH306" s="179"/>
      <c r="BI306" s="185"/>
      <c r="BK306" s="186"/>
      <c r="BL306" s="187"/>
      <c r="BM306" s="187"/>
      <c r="BN306" s="183"/>
      <c r="BO306" s="184"/>
      <c r="BP306" s="188"/>
      <c r="BQ306" s="189"/>
    </row>
    <row r="307" spans="4:69" ht="15.6" x14ac:dyDescent="0.3">
      <c r="D307" s="10"/>
      <c r="E307" s="74"/>
      <c r="F307" s="75"/>
      <c r="G307" s="75"/>
      <c r="H307" s="76"/>
      <c r="I307" s="77"/>
      <c r="J307" s="77"/>
      <c r="K307" s="77"/>
      <c r="L307" s="77"/>
      <c r="M307" s="77"/>
      <c r="N307" s="78"/>
      <c r="O307" s="78"/>
      <c r="P307" s="79"/>
      <c r="R307" s="94"/>
      <c r="S307" s="112"/>
      <c r="T307" s="113" t="str">
        <f t="shared" si="42"/>
        <v/>
      </c>
      <c r="U307" s="96" t="str">
        <f t="shared" si="43"/>
        <v/>
      </c>
      <c r="V307" s="96" t="str">
        <f t="shared" si="44"/>
        <v/>
      </c>
      <c r="W307" s="96" t="str">
        <f t="shared" si="45"/>
        <v/>
      </c>
      <c r="X307" s="118" t="str">
        <f t="shared" si="46"/>
        <v/>
      </c>
      <c r="Y307" s="119"/>
      <c r="Z307" s="98"/>
      <c r="AA307" s="97"/>
      <c r="AB307" s="98"/>
      <c r="AC307" s="97"/>
      <c r="AD307" s="95"/>
      <c r="AE307" s="99"/>
      <c r="AF307" s="100"/>
      <c r="AG307" s="99"/>
      <c r="AH307" s="95"/>
      <c r="AI307" s="99"/>
      <c r="AJ307" s="99"/>
      <c r="AK307" s="101"/>
      <c r="AM307" s="129"/>
      <c r="AN307" s="130"/>
      <c r="AO307" s="130"/>
      <c r="AP307" s="130"/>
      <c r="AQ307" s="131"/>
      <c r="AR307" s="131"/>
      <c r="AS307" s="131"/>
      <c r="AT307" s="144"/>
      <c r="AU307" s="113" t="str">
        <f t="shared" si="47"/>
        <v/>
      </c>
      <c r="AV307" s="96" t="str">
        <f t="shared" si="48"/>
        <v/>
      </c>
      <c r="AW307" s="96" t="str">
        <f t="shared" si="49"/>
        <v/>
      </c>
      <c r="AX307" s="96" t="str">
        <f t="shared" si="50"/>
        <v/>
      </c>
      <c r="AY307" s="118" t="str">
        <f t="shared" si="51"/>
        <v/>
      </c>
      <c r="AZ307" s="147"/>
      <c r="BA307" s="132"/>
      <c r="BB307" s="132"/>
      <c r="BC307" s="132"/>
      <c r="BD307" s="133"/>
      <c r="BE307" s="133"/>
      <c r="BF307" s="134"/>
      <c r="BG307" s="134"/>
      <c r="BH307" s="131"/>
      <c r="BI307" s="135"/>
      <c r="BK307" s="153"/>
      <c r="BL307" s="154"/>
      <c r="BM307" s="154"/>
      <c r="BN307" s="133"/>
      <c r="BO307" s="134"/>
      <c r="BP307" s="155"/>
      <c r="BQ307" s="156"/>
    </row>
    <row r="308" spans="4:69" ht="15.6" x14ac:dyDescent="0.3">
      <c r="D308" s="10"/>
      <c r="E308" s="161"/>
      <c r="F308" s="162"/>
      <c r="G308" s="162"/>
      <c r="H308" s="163"/>
      <c r="I308" s="164"/>
      <c r="J308" s="164"/>
      <c r="K308" s="164"/>
      <c r="L308" s="164"/>
      <c r="M308" s="164"/>
      <c r="N308" s="165"/>
      <c r="O308" s="165"/>
      <c r="P308" s="166"/>
      <c r="R308" s="167"/>
      <c r="S308" s="168"/>
      <c r="T308" s="169" t="str">
        <f t="shared" si="42"/>
        <v/>
      </c>
      <c r="U308" s="170" t="str">
        <f t="shared" si="43"/>
        <v/>
      </c>
      <c r="V308" s="170" t="str">
        <f t="shared" si="44"/>
        <v/>
      </c>
      <c r="W308" s="170" t="str">
        <f t="shared" si="45"/>
        <v/>
      </c>
      <c r="X308" s="171" t="str">
        <f t="shared" si="46"/>
        <v/>
      </c>
      <c r="Y308" s="172"/>
      <c r="Z308" s="173"/>
      <c r="AA308" s="174"/>
      <c r="AB308" s="173"/>
      <c r="AC308" s="174"/>
      <c r="AD308" s="173"/>
      <c r="AE308" s="174"/>
      <c r="AF308" s="175"/>
      <c r="AG308" s="174"/>
      <c r="AH308" s="173"/>
      <c r="AI308" s="174"/>
      <c r="AJ308" s="174"/>
      <c r="AK308" s="176"/>
      <c r="AM308" s="177"/>
      <c r="AN308" s="178"/>
      <c r="AO308" s="178"/>
      <c r="AP308" s="178"/>
      <c r="AQ308" s="179"/>
      <c r="AR308" s="179"/>
      <c r="AS308" s="179"/>
      <c r="AT308" s="180"/>
      <c r="AU308" s="169" t="str">
        <f t="shared" si="47"/>
        <v/>
      </c>
      <c r="AV308" s="170" t="str">
        <f t="shared" si="48"/>
        <v/>
      </c>
      <c r="AW308" s="170" t="str">
        <f t="shared" si="49"/>
        <v/>
      </c>
      <c r="AX308" s="170" t="str">
        <f t="shared" si="50"/>
        <v/>
      </c>
      <c r="AY308" s="171" t="str">
        <f t="shared" si="51"/>
        <v/>
      </c>
      <c r="AZ308" s="181"/>
      <c r="BA308" s="182"/>
      <c r="BB308" s="182"/>
      <c r="BC308" s="182"/>
      <c r="BD308" s="183"/>
      <c r="BE308" s="183"/>
      <c r="BF308" s="184"/>
      <c r="BG308" s="184"/>
      <c r="BH308" s="179"/>
      <c r="BI308" s="185"/>
      <c r="BK308" s="186"/>
      <c r="BL308" s="187"/>
      <c r="BM308" s="187"/>
      <c r="BN308" s="183"/>
      <c r="BO308" s="184"/>
      <c r="BP308" s="188"/>
      <c r="BQ308" s="189"/>
    </row>
    <row r="309" spans="4:69" ht="15.6" x14ac:dyDescent="0.3">
      <c r="D309" s="10"/>
      <c r="E309" s="74"/>
      <c r="F309" s="75"/>
      <c r="G309" s="75"/>
      <c r="H309" s="76"/>
      <c r="I309" s="77"/>
      <c r="J309" s="77"/>
      <c r="K309" s="77"/>
      <c r="L309" s="77"/>
      <c r="M309" s="77"/>
      <c r="N309" s="78"/>
      <c r="O309" s="78"/>
      <c r="P309" s="79"/>
      <c r="R309" s="94"/>
      <c r="S309" s="112"/>
      <c r="T309" s="113" t="str">
        <f t="shared" si="42"/>
        <v/>
      </c>
      <c r="U309" s="96" t="str">
        <f t="shared" si="43"/>
        <v/>
      </c>
      <c r="V309" s="96" t="str">
        <f t="shared" si="44"/>
        <v/>
      </c>
      <c r="W309" s="96" t="str">
        <f t="shared" si="45"/>
        <v/>
      </c>
      <c r="X309" s="118" t="str">
        <f t="shared" si="46"/>
        <v/>
      </c>
      <c r="Y309" s="119"/>
      <c r="Z309" s="98"/>
      <c r="AA309" s="97"/>
      <c r="AB309" s="98"/>
      <c r="AC309" s="97"/>
      <c r="AD309" s="95"/>
      <c r="AE309" s="99"/>
      <c r="AF309" s="100"/>
      <c r="AG309" s="99"/>
      <c r="AH309" s="95"/>
      <c r="AI309" s="99"/>
      <c r="AJ309" s="99"/>
      <c r="AK309" s="101"/>
      <c r="AM309" s="129"/>
      <c r="AN309" s="130"/>
      <c r="AO309" s="130"/>
      <c r="AP309" s="130"/>
      <c r="AQ309" s="131"/>
      <c r="AR309" s="131"/>
      <c r="AS309" s="131"/>
      <c r="AT309" s="144"/>
      <c r="AU309" s="113" t="str">
        <f t="shared" si="47"/>
        <v/>
      </c>
      <c r="AV309" s="96" t="str">
        <f t="shared" si="48"/>
        <v/>
      </c>
      <c r="AW309" s="96" t="str">
        <f t="shared" si="49"/>
        <v/>
      </c>
      <c r="AX309" s="96" t="str">
        <f t="shared" si="50"/>
        <v/>
      </c>
      <c r="AY309" s="118" t="str">
        <f t="shared" si="51"/>
        <v/>
      </c>
      <c r="AZ309" s="147"/>
      <c r="BA309" s="132"/>
      <c r="BB309" s="132"/>
      <c r="BC309" s="132"/>
      <c r="BD309" s="133"/>
      <c r="BE309" s="133"/>
      <c r="BF309" s="134"/>
      <c r="BG309" s="134"/>
      <c r="BH309" s="131"/>
      <c r="BI309" s="135"/>
      <c r="BK309" s="153"/>
      <c r="BL309" s="154"/>
      <c r="BM309" s="154"/>
      <c r="BN309" s="133"/>
      <c r="BO309" s="134"/>
      <c r="BP309" s="155"/>
      <c r="BQ309" s="156"/>
    </row>
    <row r="310" spans="4:69" ht="15.6" x14ac:dyDescent="0.3">
      <c r="D310" s="10"/>
      <c r="E310" s="161"/>
      <c r="F310" s="162"/>
      <c r="G310" s="162"/>
      <c r="H310" s="163"/>
      <c r="I310" s="164"/>
      <c r="J310" s="164"/>
      <c r="K310" s="164"/>
      <c r="L310" s="164"/>
      <c r="M310" s="164"/>
      <c r="N310" s="165"/>
      <c r="O310" s="165"/>
      <c r="P310" s="166"/>
      <c r="R310" s="167"/>
      <c r="S310" s="168"/>
      <c r="T310" s="169" t="str">
        <f t="shared" si="42"/>
        <v/>
      </c>
      <c r="U310" s="170" t="str">
        <f t="shared" si="43"/>
        <v/>
      </c>
      <c r="V310" s="170" t="str">
        <f t="shared" si="44"/>
        <v/>
      </c>
      <c r="W310" s="170" t="str">
        <f t="shared" si="45"/>
        <v/>
      </c>
      <c r="X310" s="171" t="str">
        <f t="shared" si="46"/>
        <v/>
      </c>
      <c r="Y310" s="172"/>
      <c r="Z310" s="173"/>
      <c r="AA310" s="174"/>
      <c r="AB310" s="173"/>
      <c r="AC310" s="174"/>
      <c r="AD310" s="173"/>
      <c r="AE310" s="174"/>
      <c r="AF310" s="175"/>
      <c r="AG310" s="174"/>
      <c r="AH310" s="173"/>
      <c r="AI310" s="174"/>
      <c r="AJ310" s="174"/>
      <c r="AK310" s="176"/>
      <c r="AM310" s="177"/>
      <c r="AN310" s="178"/>
      <c r="AO310" s="178"/>
      <c r="AP310" s="178"/>
      <c r="AQ310" s="179"/>
      <c r="AR310" s="179"/>
      <c r="AS310" s="179"/>
      <c r="AT310" s="180"/>
      <c r="AU310" s="169" t="str">
        <f t="shared" si="47"/>
        <v/>
      </c>
      <c r="AV310" s="170" t="str">
        <f t="shared" si="48"/>
        <v/>
      </c>
      <c r="AW310" s="170" t="str">
        <f t="shared" si="49"/>
        <v/>
      </c>
      <c r="AX310" s="170" t="str">
        <f t="shared" si="50"/>
        <v/>
      </c>
      <c r="AY310" s="171" t="str">
        <f t="shared" si="51"/>
        <v/>
      </c>
      <c r="AZ310" s="181"/>
      <c r="BA310" s="182"/>
      <c r="BB310" s="182"/>
      <c r="BC310" s="182"/>
      <c r="BD310" s="183"/>
      <c r="BE310" s="183"/>
      <c r="BF310" s="184"/>
      <c r="BG310" s="184"/>
      <c r="BH310" s="179"/>
      <c r="BI310" s="185"/>
      <c r="BK310" s="186"/>
      <c r="BL310" s="187"/>
      <c r="BM310" s="187"/>
      <c r="BN310" s="183"/>
      <c r="BO310" s="184"/>
      <c r="BP310" s="188"/>
      <c r="BQ310" s="189"/>
    </row>
    <row r="311" spans="4:69" ht="15.6" x14ac:dyDescent="0.3">
      <c r="D311" s="10"/>
      <c r="E311" s="74"/>
      <c r="F311" s="75"/>
      <c r="G311" s="75"/>
      <c r="H311" s="76"/>
      <c r="I311" s="77"/>
      <c r="J311" s="77"/>
      <c r="K311" s="77"/>
      <c r="L311" s="77"/>
      <c r="M311" s="77"/>
      <c r="N311" s="78"/>
      <c r="O311" s="78"/>
      <c r="P311" s="79"/>
      <c r="R311" s="94"/>
      <c r="S311" s="112"/>
      <c r="T311" s="113" t="str">
        <f t="shared" si="42"/>
        <v/>
      </c>
      <c r="U311" s="96" t="str">
        <f t="shared" si="43"/>
        <v/>
      </c>
      <c r="V311" s="96" t="str">
        <f t="shared" si="44"/>
        <v/>
      </c>
      <c r="W311" s="96" t="str">
        <f t="shared" si="45"/>
        <v/>
      </c>
      <c r="X311" s="118" t="str">
        <f t="shared" si="46"/>
        <v/>
      </c>
      <c r="Y311" s="119"/>
      <c r="Z311" s="98"/>
      <c r="AA311" s="97"/>
      <c r="AB311" s="98"/>
      <c r="AC311" s="97"/>
      <c r="AD311" s="95"/>
      <c r="AE311" s="99"/>
      <c r="AF311" s="100"/>
      <c r="AG311" s="99"/>
      <c r="AH311" s="95"/>
      <c r="AI311" s="99"/>
      <c r="AJ311" s="99"/>
      <c r="AK311" s="101"/>
      <c r="AM311" s="129"/>
      <c r="AN311" s="130"/>
      <c r="AO311" s="130"/>
      <c r="AP311" s="130"/>
      <c r="AQ311" s="131"/>
      <c r="AR311" s="131"/>
      <c r="AS311" s="131"/>
      <c r="AT311" s="144"/>
      <c r="AU311" s="113" t="str">
        <f t="shared" si="47"/>
        <v/>
      </c>
      <c r="AV311" s="96" t="str">
        <f t="shared" si="48"/>
        <v/>
      </c>
      <c r="AW311" s="96" t="str">
        <f t="shared" si="49"/>
        <v/>
      </c>
      <c r="AX311" s="96" t="str">
        <f t="shared" si="50"/>
        <v/>
      </c>
      <c r="AY311" s="118" t="str">
        <f t="shared" si="51"/>
        <v/>
      </c>
      <c r="AZ311" s="147"/>
      <c r="BA311" s="132"/>
      <c r="BB311" s="132"/>
      <c r="BC311" s="132"/>
      <c r="BD311" s="133"/>
      <c r="BE311" s="133"/>
      <c r="BF311" s="134"/>
      <c r="BG311" s="134"/>
      <c r="BH311" s="131"/>
      <c r="BI311" s="135"/>
      <c r="BK311" s="153"/>
      <c r="BL311" s="154"/>
      <c r="BM311" s="154"/>
      <c r="BN311" s="133"/>
      <c r="BO311" s="134"/>
      <c r="BP311" s="155"/>
      <c r="BQ311" s="156"/>
    </row>
    <row r="312" spans="4:69" ht="15.6" x14ac:dyDescent="0.3">
      <c r="D312" s="10"/>
      <c r="E312" s="161"/>
      <c r="F312" s="162"/>
      <c r="G312" s="162"/>
      <c r="H312" s="163"/>
      <c r="I312" s="164"/>
      <c r="J312" s="164"/>
      <c r="K312" s="164"/>
      <c r="L312" s="164"/>
      <c r="M312" s="164"/>
      <c r="N312" s="165"/>
      <c r="O312" s="165"/>
      <c r="P312" s="166"/>
      <c r="R312" s="167"/>
      <c r="S312" s="168"/>
      <c r="T312" s="169" t="str">
        <f t="shared" si="42"/>
        <v/>
      </c>
      <c r="U312" s="170" t="str">
        <f t="shared" si="43"/>
        <v/>
      </c>
      <c r="V312" s="170" t="str">
        <f t="shared" si="44"/>
        <v/>
      </c>
      <c r="W312" s="170" t="str">
        <f t="shared" si="45"/>
        <v/>
      </c>
      <c r="X312" s="171" t="str">
        <f t="shared" si="46"/>
        <v/>
      </c>
      <c r="Y312" s="172"/>
      <c r="Z312" s="173"/>
      <c r="AA312" s="174"/>
      <c r="AB312" s="173"/>
      <c r="AC312" s="174"/>
      <c r="AD312" s="173"/>
      <c r="AE312" s="174"/>
      <c r="AF312" s="175"/>
      <c r="AG312" s="174"/>
      <c r="AH312" s="173"/>
      <c r="AI312" s="174"/>
      <c r="AJ312" s="174"/>
      <c r="AK312" s="176"/>
      <c r="AM312" s="177"/>
      <c r="AN312" s="178"/>
      <c r="AO312" s="178"/>
      <c r="AP312" s="178"/>
      <c r="AQ312" s="179"/>
      <c r="AR312" s="179"/>
      <c r="AS312" s="179"/>
      <c r="AT312" s="180"/>
      <c r="AU312" s="169" t="str">
        <f t="shared" si="47"/>
        <v/>
      </c>
      <c r="AV312" s="170" t="str">
        <f t="shared" si="48"/>
        <v/>
      </c>
      <c r="AW312" s="170" t="str">
        <f t="shared" si="49"/>
        <v/>
      </c>
      <c r="AX312" s="170" t="str">
        <f t="shared" si="50"/>
        <v/>
      </c>
      <c r="AY312" s="171" t="str">
        <f t="shared" si="51"/>
        <v/>
      </c>
      <c r="AZ312" s="181"/>
      <c r="BA312" s="182"/>
      <c r="BB312" s="182"/>
      <c r="BC312" s="182"/>
      <c r="BD312" s="183"/>
      <c r="BE312" s="183"/>
      <c r="BF312" s="184"/>
      <c r="BG312" s="184"/>
      <c r="BH312" s="179"/>
      <c r="BI312" s="185"/>
      <c r="BK312" s="186"/>
      <c r="BL312" s="187"/>
      <c r="BM312" s="187"/>
      <c r="BN312" s="183"/>
      <c r="BO312" s="184"/>
      <c r="BP312" s="188"/>
      <c r="BQ312" s="189"/>
    </row>
    <row r="313" spans="4:69" ht="15.6" x14ac:dyDescent="0.3">
      <c r="D313" s="10"/>
      <c r="E313" s="74"/>
      <c r="F313" s="75"/>
      <c r="G313" s="75"/>
      <c r="H313" s="76"/>
      <c r="I313" s="77"/>
      <c r="J313" s="77"/>
      <c r="K313" s="77"/>
      <c r="L313" s="77"/>
      <c r="M313" s="77"/>
      <c r="N313" s="78"/>
      <c r="O313" s="78"/>
      <c r="P313" s="79"/>
      <c r="R313" s="94"/>
      <c r="S313" s="112"/>
      <c r="T313" s="113" t="str">
        <f t="shared" si="42"/>
        <v/>
      </c>
      <c r="U313" s="96" t="str">
        <f t="shared" si="43"/>
        <v/>
      </c>
      <c r="V313" s="96" t="str">
        <f t="shared" si="44"/>
        <v/>
      </c>
      <c r="W313" s="96" t="str">
        <f t="shared" si="45"/>
        <v/>
      </c>
      <c r="X313" s="118" t="str">
        <f t="shared" si="46"/>
        <v/>
      </c>
      <c r="Y313" s="119"/>
      <c r="Z313" s="98"/>
      <c r="AA313" s="97"/>
      <c r="AB313" s="98"/>
      <c r="AC313" s="97"/>
      <c r="AD313" s="95"/>
      <c r="AE313" s="99"/>
      <c r="AF313" s="100"/>
      <c r="AG313" s="99"/>
      <c r="AH313" s="95"/>
      <c r="AI313" s="99"/>
      <c r="AJ313" s="99"/>
      <c r="AK313" s="101"/>
      <c r="AM313" s="129"/>
      <c r="AN313" s="130"/>
      <c r="AO313" s="130"/>
      <c r="AP313" s="130"/>
      <c r="AQ313" s="131"/>
      <c r="AR313" s="131"/>
      <c r="AS313" s="131"/>
      <c r="AT313" s="144"/>
      <c r="AU313" s="113" t="str">
        <f t="shared" si="47"/>
        <v/>
      </c>
      <c r="AV313" s="96" t="str">
        <f t="shared" si="48"/>
        <v/>
      </c>
      <c r="AW313" s="96" t="str">
        <f t="shared" si="49"/>
        <v/>
      </c>
      <c r="AX313" s="96" t="str">
        <f t="shared" si="50"/>
        <v/>
      </c>
      <c r="AY313" s="118" t="str">
        <f t="shared" si="51"/>
        <v/>
      </c>
      <c r="AZ313" s="147"/>
      <c r="BA313" s="132"/>
      <c r="BB313" s="132"/>
      <c r="BC313" s="132"/>
      <c r="BD313" s="133"/>
      <c r="BE313" s="133"/>
      <c r="BF313" s="134"/>
      <c r="BG313" s="134"/>
      <c r="BH313" s="131"/>
      <c r="BI313" s="135"/>
      <c r="BK313" s="153"/>
      <c r="BL313" s="154"/>
      <c r="BM313" s="154"/>
      <c r="BN313" s="133"/>
      <c r="BO313" s="134"/>
      <c r="BP313" s="155"/>
      <c r="BQ313" s="156"/>
    </row>
    <row r="314" spans="4:69" ht="15.6" x14ac:dyDescent="0.3">
      <c r="D314" s="10"/>
      <c r="E314" s="190"/>
      <c r="F314" s="162"/>
      <c r="G314" s="162"/>
      <c r="H314" s="163"/>
      <c r="I314" s="164"/>
      <c r="J314" s="164"/>
      <c r="K314" s="164"/>
      <c r="L314" s="164"/>
      <c r="M314" s="164"/>
      <c r="N314" s="165"/>
      <c r="O314" s="165"/>
      <c r="P314" s="166"/>
      <c r="R314" s="167"/>
      <c r="S314" s="168"/>
      <c r="T314" s="169" t="str">
        <f t="shared" si="42"/>
        <v/>
      </c>
      <c r="U314" s="170" t="str">
        <f t="shared" si="43"/>
        <v/>
      </c>
      <c r="V314" s="170" t="str">
        <f t="shared" si="44"/>
        <v/>
      </c>
      <c r="W314" s="170" t="str">
        <f t="shared" si="45"/>
        <v/>
      </c>
      <c r="X314" s="171" t="str">
        <f t="shared" si="46"/>
        <v/>
      </c>
      <c r="Y314" s="172"/>
      <c r="Z314" s="173"/>
      <c r="AA314" s="174"/>
      <c r="AB314" s="173"/>
      <c r="AC314" s="174"/>
      <c r="AD314" s="173"/>
      <c r="AE314" s="174"/>
      <c r="AF314" s="175"/>
      <c r="AG314" s="174"/>
      <c r="AH314" s="173"/>
      <c r="AI314" s="174"/>
      <c r="AJ314" s="174"/>
      <c r="AK314" s="176"/>
      <c r="AM314" s="177"/>
      <c r="AN314" s="178"/>
      <c r="AO314" s="178"/>
      <c r="AP314" s="178"/>
      <c r="AQ314" s="179"/>
      <c r="AR314" s="179"/>
      <c r="AS314" s="179"/>
      <c r="AT314" s="180"/>
      <c r="AU314" s="169" t="str">
        <f t="shared" si="47"/>
        <v/>
      </c>
      <c r="AV314" s="170" t="str">
        <f t="shared" si="48"/>
        <v/>
      </c>
      <c r="AW314" s="170" t="str">
        <f t="shared" si="49"/>
        <v/>
      </c>
      <c r="AX314" s="170" t="str">
        <f t="shared" si="50"/>
        <v/>
      </c>
      <c r="AY314" s="171" t="str">
        <f t="shared" si="51"/>
        <v/>
      </c>
      <c r="AZ314" s="181"/>
      <c r="BA314" s="182"/>
      <c r="BB314" s="182"/>
      <c r="BC314" s="182"/>
      <c r="BD314" s="183"/>
      <c r="BE314" s="183"/>
      <c r="BF314" s="184"/>
      <c r="BG314" s="184"/>
      <c r="BH314" s="179"/>
      <c r="BI314" s="185"/>
      <c r="BK314" s="186"/>
      <c r="BL314" s="187"/>
      <c r="BM314" s="187"/>
      <c r="BN314" s="183"/>
      <c r="BO314" s="184"/>
      <c r="BP314" s="188"/>
      <c r="BQ314" s="189"/>
    </row>
    <row r="315" spans="4:69" ht="15.6" x14ac:dyDescent="0.3">
      <c r="D315" s="10"/>
      <c r="E315" s="74"/>
      <c r="F315" s="75"/>
      <c r="G315" s="75"/>
      <c r="H315" s="76"/>
      <c r="I315" s="77"/>
      <c r="J315" s="77"/>
      <c r="K315" s="77"/>
      <c r="L315" s="77"/>
      <c r="M315" s="77"/>
      <c r="N315" s="78"/>
      <c r="O315" s="78"/>
      <c r="P315" s="79"/>
      <c r="R315" s="94"/>
      <c r="S315" s="112"/>
      <c r="T315" s="113" t="str">
        <f t="shared" si="42"/>
        <v/>
      </c>
      <c r="U315" s="96" t="str">
        <f t="shared" si="43"/>
        <v/>
      </c>
      <c r="V315" s="96" t="str">
        <f t="shared" si="44"/>
        <v/>
      </c>
      <c r="W315" s="96" t="str">
        <f t="shared" si="45"/>
        <v/>
      </c>
      <c r="X315" s="118" t="str">
        <f t="shared" si="46"/>
        <v/>
      </c>
      <c r="Y315" s="119"/>
      <c r="Z315" s="98"/>
      <c r="AA315" s="97"/>
      <c r="AB315" s="98"/>
      <c r="AC315" s="97"/>
      <c r="AD315" s="95"/>
      <c r="AE315" s="99"/>
      <c r="AF315" s="100"/>
      <c r="AG315" s="99"/>
      <c r="AH315" s="95"/>
      <c r="AI315" s="99"/>
      <c r="AJ315" s="99"/>
      <c r="AK315" s="101"/>
      <c r="AM315" s="129"/>
      <c r="AN315" s="130"/>
      <c r="AO315" s="130"/>
      <c r="AP315" s="130"/>
      <c r="AQ315" s="131"/>
      <c r="AR315" s="131"/>
      <c r="AS315" s="131"/>
      <c r="AT315" s="144"/>
      <c r="AU315" s="113" t="str">
        <f t="shared" si="47"/>
        <v/>
      </c>
      <c r="AV315" s="96" t="str">
        <f t="shared" si="48"/>
        <v/>
      </c>
      <c r="AW315" s="96" t="str">
        <f t="shared" si="49"/>
        <v/>
      </c>
      <c r="AX315" s="96" t="str">
        <f t="shared" si="50"/>
        <v/>
      </c>
      <c r="AY315" s="118" t="str">
        <f t="shared" si="51"/>
        <v/>
      </c>
      <c r="AZ315" s="147"/>
      <c r="BA315" s="132"/>
      <c r="BB315" s="132"/>
      <c r="BC315" s="132"/>
      <c r="BD315" s="133"/>
      <c r="BE315" s="133"/>
      <c r="BF315" s="134"/>
      <c r="BG315" s="134"/>
      <c r="BH315" s="131"/>
      <c r="BI315" s="135"/>
      <c r="BK315" s="153"/>
      <c r="BL315" s="154"/>
      <c r="BM315" s="154"/>
      <c r="BN315" s="133"/>
      <c r="BO315" s="134"/>
      <c r="BP315" s="155"/>
      <c r="BQ315" s="156"/>
    </row>
    <row r="316" spans="4:69" ht="15.6" x14ac:dyDescent="0.3">
      <c r="D316" s="10"/>
      <c r="E316" s="161"/>
      <c r="F316" s="162"/>
      <c r="G316" s="162"/>
      <c r="H316" s="163"/>
      <c r="I316" s="164"/>
      <c r="J316" s="164"/>
      <c r="K316" s="164"/>
      <c r="L316" s="164"/>
      <c r="M316" s="164"/>
      <c r="N316" s="165"/>
      <c r="O316" s="165"/>
      <c r="P316" s="166"/>
      <c r="R316" s="167"/>
      <c r="S316" s="168"/>
      <c r="T316" s="169" t="str">
        <f t="shared" si="42"/>
        <v/>
      </c>
      <c r="U316" s="170" t="str">
        <f t="shared" si="43"/>
        <v/>
      </c>
      <c r="V316" s="170" t="str">
        <f t="shared" si="44"/>
        <v/>
      </c>
      <c r="W316" s="170" t="str">
        <f t="shared" si="45"/>
        <v/>
      </c>
      <c r="X316" s="171" t="str">
        <f t="shared" si="46"/>
        <v/>
      </c>
      <c r="Y316" s="172"/>
      <c r="Z316" s="173"/>
      <c r="AA316" s="174"/>
      <c r="AB316" s="173"/>
      <c r="AC316" s="174"/>
      <c r="AD316" s="173"/>
      <c r="AE316" s="174"/>
      <c r="AF316" s="175"/>
      <c r="AG316" s="174"/>
      <c r="AH316" s="173"/>
      <c r="AI316" s="174"/>
      <c r="AJ316" s="174"/>
      <c r="AK316" s="176"/>
      <c r="AM316" s="177"/>
      <c r="AN316" s="178"/>
      <c r="AO316" s="178"/>
      <c r="AP316" s="178"/>
      <c r="AQ316" s="179"/>
      <c r="AR316" s="179"/>
      <c r="AS316" s="179"/>
      <c r="AT316" s="180"/>
      <c r="AU316" s="169" t="str">
        <f t="shared" si="47"/>
        <v/>
      </c>
      <c r="AV316" s="170" t="str">
        <f t="shared" si="48"/>
        <v/>
      </c>
      <c r="AW316" s="170" t="str">
        <f t="shared" si="49"/>
        <v/>
      </c>
      <c r="AX316" s="170" t="str">
        <f t="shared" si="50"/>
        <v/>
      </c>
      <c r="AY316" s="171" t="str">
        <f t="shared" si="51"/>
        <v/>
      </c>
      <c r="AZ316" s="181"/>
      <c r="BA316" s="182"/>
      <c r="BB316" s="182"/>
      <c r="BC316" s="182"/>
      <c r="BD316" s="183"/>
      <c r="BE316" s="183"/>
      <c r="BF316" s="184"/>
      <c r="BG316" s="184"/>
      <c r="BH316" s="179"/>
      <c r="BI316" s="185"/>
      <c r="BK316" s="186"/>
      <c r="BL316" s="187"/>
      <c r="BM316" s="187"/>
      <c r="BN316" s="183"/>
      <c r="BO316" s="184"/>
      <c r="BP316" s="188"/>
      <c r="BQ316" s="189"/>
    </row>
    <row r="317" spans="4:69" ht="15.6" x14ac:dyDescent="0.3">
      <c r="D317" s="10"/>
      <c r="E317" s="74"/>
      <c r="F317" s="75"/>
      <c r="G317" s="75"/>
      <c r="H317" s="76"/>
      <c r="I317" s="77"/>
      <c r="J317" s="77"/>
      <c r="K317" s="77"/>
      <c r="L317" s="77"/>
      <c r="M317" s="77"/>
      <c r="N317" s="78"/>
      <c r="O317" s="78"/>
      <c r="P317" s="79"/>
      <c r="R317" s="94"/>
      <c r="S317" s="112"/>
      <c r="T317" s="113" t="str">
        <f t="shared" si="42"/>
        <v/>
      </c>
      <c r="U317" s="96" t="str">
        <f t="shared" si="43"/>
        <v/>
      </c>
      <c r="V317" s="96" t="str">
        <f t="shared" si="44"/>
        <v/>
      </c>
      <c r="W317" s="96" t="str">
        <f t="shared" si="45"/>
        <v/>
      </c>
      <c r="X317" s="118" t="str">
        <f t="shared" si="46"/>
        <v/>
      </c>
      <c r="Y317" s="119"/>
      <c r="Z317" s="98"/>
      <c r="AA317" s="97"/>
      <c r="AB317" s="98"/>
      <c r="AC317" s="97"/>
      <c r="AD317" s="95"/>
      <c r="AE317" s="99"/>
      <c r="AF317" s="100"/>
      <c r="AG317" s="99"/>
      <c r="AH317" s="95"/>
      <c r="AI317" s="99"/>
      <c r="AJ317" s="99"/>
      <c r="AK317" s="101"/>
      <c r="AM317" s="129"/>
      <c r="AN317" s="130"/>
      <c r="AO317" s="130"/>
      <c r="AP317" s="130"/>
      <c r="AQ317" s="131"/>
      <c r="AR317" s="131"/>
      <c r="AS317" s="131"/>
      <c r="AT317" s="144"/>
      <c r="AU317" s="113" t="str">
        <f t="shared" si="47"/>
        <v/>
      </c>
      <c r="AV317" s="96" t="str">
        <f t="shared" si="48"/>
        <v/>
      </c>
      <c r="AW317" s="96" t="str">
        <f t="shared" si="49"/>
        <v/>
      </c>
      <c r="AX317" s="96" t="str">
        <f t="shared" si="50"/>
        <v/>
      </c>
      <c r="AY317" s="118" t="str">
        <f t="shared" si="51"/>
        <v/>
      </c>
      <c r="AZ317" s="147"/>
      <c r="BA317" s="132"/>
      <c r="BB317" s="132"/>
      <c r="BC317" s="132"/>
      <c r="BD317" s="133"/>
      <c r="BE317" s="133"/>
      <c r="BF317" s="134"/>
      <c r="BG317" s="134"/>
      <c r="BH317" s="131"/>
      <c r="BI317" s="135"/>
      <c r="BK317" s="153"/>
      <c r="BL317" s="154"/>
      <c r="BM317" s="154"/>
      <c r="BN317" s="133"/>
      <c r="BO317" s="134"/>
      <c r="BP317" s="155"/>
      <c r="BQ317" s="156"/>
    </row>
    <row r="318" spans="4:69" ht="15.6" x14ac:dyDescent="0.3">
      <c r="D318" s="10"/>
      <c r="E318" s="161"/>
      <c r="F318" s="162"/>
      <c r="G318" s="162"/>
      <c r="H318" s="163"/>
      <c r="I318" s="164"/>
      <c r="J318" s="164"/>
      <c r="K318" s="164"/>
      <c r="L318" s="164"/>
      <c r="M318" s="164"/>
      <c r="N318" s="165"/>
      <c r="O318" s="165"/>
      <c r="P318" s="166"/>
      <c r="R318" s="167"/>
      <c r="S318" s="168"/>
      <c r="T318" s="169" t="str">
        <f t="shared" si="42"/>
        <v/>
      </c>
      <c r="U318" s="170" t="str">
        <f t="shared" si="43"/>
        <v/>
      </c>
      <c r="V318" s="170" t="str">
        <f t="shared" si="44"/>
        <v/>
      </c>
      <c r="W318" s="170" t="str">
        <f t="shared" si="45"/>
        <v/>
      </c>
      <c r="X318" s="171" t="str">
        <f t="shared" si="46"/>
        <v/>
      </c>
      <c r="Y318" s="172"/>
      <c r="Z318" s="173"/>
      <c r="AA318" s="174"/>
      <c r="AB318" s="173"/>
      <c r="AC318" s="174"/>
      <c r="AD318" s="173"/>
      <c r="AE318" s="174"/>
      <c r="AF318" s="175"/>
      <c r="AG318" s="174"/>
      <c r="AH318" s="173"/>
      <c r="AI318" s="174"/>
      <c r="AJ318" s="174"/>
      <c r="AK318" s="176"/>
      <c r="AM318" s="177"/>
      <c r="AN318" s="178"/>
      <c r="AO318" s="178"/>
      <c r="AP318" s="178"/>
      <c r="AQ318" s="179"/>
      <c r="AR318" s="179"/>
      <c r="AS318" s="179"/>
      <c r="AT318" s="180"/>
      <c r="AU318" s="169" t="str">
        <f t="shared" si="47"/>
        <v/>
      </c>
      <c r="AV318" s="170" t="str">
        <f t="shared" si="48"/>
        <v/>
      </c>
      <c r="AW318" s="170" t="str">
        <f t="shared" si="49"/>
        <v/>
      </c>
      <c r="AX318" s="170" t="str">
        <f t="shared" si="50"/>
        <v/>
      </c>
      <c r="AY318" s="171" t="str">
        <f t="shared" si="51"/>
        <v/>
      </c>
      <c r="AZ318" s="181"/>
      <c r="BA318" s="182"/>
      <c r="BB318" s="182"/>
      <c r="BC318" s="182"/>
      <c r="BD318" s="183"/>
      <c r="BE318" s="183"/>
      <c r="BF318" s="184"/>
      <c r="BG318" s="184"/>
      <c r="BH318" s="179"/>
      <c r="BI318" s="185"/>
      <c r="BK318" s="186"/>
      <c r="BL318" s="187"/>
      <c r="BM318" s="187"/>
      <c r="BN318" s="183"/>
      <c r="BO318" s="184"/>
      <c r="BP318" s="188"/>
      <c r="BQ318" s="189"/>
    </row>
    <row r="319" spans="4:69" ht="15.6" x14ac:dyDescent="0.3">
      <c r="D319" s="10"/>
      <c r="E319" s="74"/>
      <c r="F319" s="75"/>
      <c r="G319" s="75"/>
      <c r="H319" s="76"/>
      <c r="I319" s="77"/>
      <c r="J319" s="77"/>
      <c r="K319" s="77"/>
      <c r="L319" s="77"/>
      <c r="M319" s="77"/>
      <c r="N319" s="78"/>
      <c r="O319" s="78"/>
      <c r="P319" s="79"/>
      <c r="R319" s="94"/>
      <c r="S319" s="112"/>
      <c r="T319" s="113" t="str">
        <f t="shared" si="42"/>
        <v/>
      </c>
      <c r="U319" s="96" t="str">
        <f t="shared" si="43"/>
        <v/>
      </c>
      <c r="V319" s="96" t="str">
        <f t="shared" si="44"/>
        <v/>
      </c>
      <c r="W319" s="96" t="str">
        <f t="shared" si="45"/>
        <v/>
      </c>
      <c r="X319" s="118" t="str">
        <f t="shared" si="46"/>
        <v/>
      </c>
      <c r="Y319" s="119"/>
      <c r="Z319" s="98"/>
      <c r="AA319" s="97"/>
      <c r="AB319" s="98"/>
      <c r="AC319" s="97"/>
      <c r="AD319" s="95"/>
      <c r="AE319" s="99"/>
      <c r="AF319" s="100"/>
      <c r="AG319" s="99"/>
      <c r="AH319" s="95"/>
      <c r="AI319" s="99"/>
      <c r="AJ319" s="99"/>
      <c r="AK319" s="101"/>
      <c r="AM319" s="129"/>
      <c r="AN319" s="130"/>
      <c r="AO319" s="130"/>
      <c r="AP319" s="130"/>
      <c r="AQ319" s="131"/>
      <c r="AR319" s="131"/>
      <c r="AS319" s="131"/>
      <c r="AT319" s="144"/>
      <c r="AU319" s="113" t="str">
        <f t="shared" si="47"/>
        <v/>
      </c>
      <c r="AV319" s="96" t="str">
        <f t="shared" si="48"/>
        <v/>
      </c>
      <c r="AW319" s="96" t="str">
        <f t="shared" si="49"/>
        <v/>
      </c>
      <c r="AX319" s="96" t="str">
        <f t="shared" si="50"/>
        <v/>
      </c>
      <c r="AY319" s="118" t="str">
        <f t="shared" si="51"/>
        <v/>
      </c>
      <c r="AZ319" s="147"/>
      <c r="BA319" s="132"/>
      <c r="BB319" s="132"/>
      <c r="BC319" s="132"/>
      <c r="BD319" s="133"/>
      <c r="BE319" s="133"/>
      <c r="BF319" s="134"/>
      <c r="BG319" s="134"/>
      <c r="BH319" s="131"/>
      <c r="BI319" s="135"/>
      <c r="BK319" s="153"/>
      <c r="BL319" s="154"/>
      <c r="BM319" s="154"/>
      <c r="BN319" s="133"/>
      <c r="BO319" s="134"/>
      <c r="BP319" s="155"/>
      <c r="BQ319" s="156"/>
    </row>
    <row r="320" spans="4:69" ht="15.6" x14ac:dyDescent="0.3">
      <c r="D320" s="10"/>
      <c r="E320" s="190"/>
      <c r="F320" s="162"/>
      <c r="G320" s="162"/>
      <c r="H320" s="163"/>
      <c r="I320" s="164"/>
      <c r="J320" s="164"/>
      <c r="K320" s="164"/>
      <c r="L320" s="164"/>
      <c r="M320" s="164"/>
      <c r="N320" s="165"/>
      <c r="O320" s="165"/>
      <c r="P320" s="166"/>
      <c r="R320" s="167"/>
      <c r="S320" s="168"/>
      <c r="T320" s="169" t="str">
        <f t="shared" si="42"/>
        <v/>
      </c>
      <c r="U320" s="170" t="str">
        <f t="shared" si="43"/>
        <v/>
      </c>
      <c r="V320" s="170" t="str">
        <f t="shared" si="44"/>
        <v/>
      </c>
      <c r="W320" s="170" t="str">
        <f t="shared" si="45"/>
        <v/>
      </c>
      <c r="X320" s="171" t="str">
        <f t="shared" si="46"/>
        <v/>
      </c>
      <c r="Y320" s="172"/>
      <c r="Z320" s="173"/>
      <c r="AA320" s="174"/>
      <c r="AB320" s="173"/>
      <c r="AC320" s="174"/>
      <c r="AD320" s="173"/>
      <c r="AE320" s="174"/>
      <c r="AF320" s="175"/>
      <c r="AG320" s="174"/>
      <c r="AH320" s="173"/>
      <c r="AI320" s="174"/>
      <c r="AJ320" s="174"/>
      <c r="AK320" s="176"/>
      <c r="AM320" s="177"/>
      <c r="AN320" s="178"/>
      <c r="AO320" s="178"/>
      <c r="AP320" s="178"/>
      <c r="AQ320" s="179"/>
      <c r="AR320" s="179"/>
      <c r="AS320" s="179"/>
      <c r="AT320" s="180"/>
      <c r="AU320" s="169" t="str">
        <f t="shared" si="47"/>
        <v/>
      </c>
      <c r="AV320" s="170" t="str">
        <f t="shared" si="48"/>
        <v/>
      </c>
      <c r="AW320" s="170" t="str">
        <f t="shared" si="49"/>
        <v/>
      </c>
      <c r="AX320" s="170" t="str">
        <f t="shared" si="50"/>
        <v/>
      </c>
      <c r="AY320" s="171" t="str">
        <f t="shared" si="51"/>
        <v/>
      </c>
      <c r="AZ320" s="181"/>
      <c r="BA320" s="182"/>
      <c r="BB320" s="182"/>
      <c r="BC320" s="182"/>
      <c r="BD320" s="183"/>
      <c r="BE320" s="183"/>
      <c r="BF320" s="184"/>
      <c r="BG320" s="184"/>
      <c r="BH320" s="179"/>
      <c r="BI320" s="185"/>
      <c r="BK320" s="186"/>
      <c r="BL320" s="187"/>
      <c r="BM320" s="187"/>
      <c r="BN320" s="183"/>
      <c r="BO320" s="184"/>
      <c r="BP320" s="188"/>
      <c r="BQ320" s="189"/>
    </row>
    <row r="321" spans="4:69" ht="15.6" x14ac:dyDescent="0.3">
      <c r="D321" s="10"/>
      <c r="E321" s="74"/>
      <c r="F321" s="75"/>
      <c r="G321" s="75"/>
      <c r="H321" s="76"/>
      <c r="I321" s="77"/>
      <c r="J321" s="77"/>
      <c r="K321" s="77"/>
      <c r="L321" s="77"/>
      <c r="M321" s="77"/>
      <c r="N321" s="78"/>
      <c r="O321" s="78"/>
      <c r="P321" s="79"/>
      <c r="R321" s="94"/>
      <c r="S321" s="112"/>
      <c r="T321" s="113" t="str">
        <f t="shared" si="42"/>
        <v/>
      </c>
      <c r="U321" s="96" t="str">
        <f t="shared" si="43"/>
        <v/>
      </c>
      <c r="V321" s="96" t="str">
        <f t="shared" si="44"/>
        <v/>
      </c>
      <c r="W321" s="96" t="str">
        <f t="shared" si="45"/>
        <v/>
      </c>
      <c r="X321" s="118" t="str">
        <f t="shared" si="46"/>
        <v/>
      </c>
      <c r="Y321" s="119"/>
      <c r="Z321" s="98"/>
      <c r="AA321" s="97"/>
      <c r="AB321" s="98"/>
      <c r="AC321" s="97"/>
      <c r="AD321" s="95"/>
      <c r="AE321" s="99"/>
      <c r="AF321" s="100"/>
      <c r="AG321" s="99"/>
      <c r="AH321" s="95"/>
      <c r="AI321" s="99"/>
      <c r="AJ321" s="99"/>
      <c r="AK321" s="101"/>
      <c r="AM321" s="129"/>
      <c r="AN321" s="130"/>
      <c r="AO321" s="130"/>
      <c r="AP321" s="130"/>
      <c r="AQ321" s="131"/>
      <c r="AR321" s="131"/>
      <c r="AS321" s="131"/>
      <c r="AT321" s="144"/>
      <c r="AU321" s="113" t="str">
        <f t="shared" si="47"/>
        <v/>
      </c>
      <c r="AV321" s="96" t="str">
        <f t="shared" si="48"/>
        <v/>
      </c>
      <c r="AW321" s="96" t="str">
        <f t="shared" si="49"/>
        <v/>
      </c>
      <c r="AX321" s="96" t="str">
        <f t="shared" si="50"/>
        <v/>
      </c>
      <c r="AY321" s="118" t="str">
        <f t="shared" si="51"/>
        <v/>
      </c>
      <c r="AZ321" s="147"/>
      <c r="BA321" s="132"/>
      <c r="BB321" s="132"/>
      <c r="BC321" s="132"/>
      <c r="BD321" s="133"/>
      <c r="BE321" s="133"/>
      <c r="BF321" s="134"/>
      <c r="BG321" s="134"/>
      <c r="BH321" s="131"/>
      <c r="BI321" s="135"/>
      <c r="BK321" s="153"/>
      <c r="BL321" s="154"/>
      <c r="BM321" s="154"/>
      <c r="BN321" s="133"/>
      <c r="BO321" s="134"/>
      <c r="BP321" s="155"/>
      <c r="BQ321" s="156"/>
    </row>
    <row r="322" spans="4:69" ht="15.6" x14ac:dyDescent="0.3">
      <c r="D322" s="10"/>
      <c r="E322" s="161"/>
      <c r="F322" s="162"/>
      <c r="G322" s="162"/>
      <c r="H322" s="163"/>
      <c r="I322" s="164"/>
      <c r="J322" s="164"/>
      <c r="K322" s="164"/>
      <c r="L322" s="164"/>
      <c r="M322" s="164"/>
      <c r="N322" s="165"/>
      <c r="O322" s="165"/>
      <c r="P322" s="166"/>
      <c r="R322" s="167"/>
      <c r="S322" s="168"/>
      <c r="T322" s="169" t="str">
        <f t="shared" si="42"/>
        <v/>
      </c>
      <c r="U322" s="170" t="str">
        <f t="shared" si="43"/>
        <v/>
      </c>
      <c r="V322" s="170" t="str">
        <f t="shared" si="44"/>
        <v/>
      </c>
      <c r="W322" s="170" t="str">
        <f t="shared" si="45"/>
        <v/>
      </c>
      <c r="X322" s="171" t="str">
        <f t="shared" si="46"/>
        <v/>
      </c>
      <c r="Y322" s="172"/>
      <c r="Z322" s="173"/>
      <c r="AA322" s="174"/>
      <c r="AB322" s="173"/>
      <c r="AC322" s="174"/>
      <c r="AD322" s="173"/>
      <c r="AE322" s="174"/>
      <c r="AF322" s="175"/>
      <c r="AG322" s="174"/>
      <c r="AH322" s="173"/>
      <c r="AI322" s="174"/>
      <c r="AJ322" s="174"/>
      <c r="AK322" s="176"/>
      <c r="AM322" s="177"/>
      <c r="AN322" s="178"/>
      <c r="AO322" s="178"/>
      <c r="AP322" s="178"/>
      <c r="AQ322" s="179"/>
      <c r="AR322" s="179"/>
      <c r="AS322" s="179"/>
      <c r="AT322" s="180"/>
      <c r="AU322" s="169" t="str">
        <f t="shared" si="47"/>
        <v/>
      </c>
      <c r="AV322" s="170" t="str">
        <f t="shared" si="48"/>
        <v/>
      </c>
      <c r="AW322" s="170" t="str">
        <f t="shared" si="49"/>
        <v/>
      </c>
      <c r="AX322" s="170" t="str">
        <f t="shared" si="50"/>
        <v/>
      </c>
      <c r="AY322" s="171" t="str">
        <f t="shared" si="51"/>
        <v/>
      </c>
      <c r="AZ322" s="181"/>
      <c r="BA322" s="182"/>
      <c r="BB322" s="182"/>
      <c r="BC322" s="182"/>
      <c r="BD322" s="183"/>
      <c r="BE322" s="183"/>
      <c r="BF322" s="184"/>
      <c r="BG322" s="184"/>
      <c r="BH322" s="179"/>
      <c r="BI322" s="185"/>
      <c r="BK322" s="186"/>
      <c r="BL322" s="187"/>
      <c r="BM322" s="187"/>
      <c r="BN322" s="183"/>
      <c r="BO322" s="184"/>
      <c r="BP322" s="188"/>
      <c r="BQ322" s="189"/>
    </row>
    <row r="323" spans="4:69" ht="15.6" x14ac:dyDescent="0.3">
      <c r="D323" s="10"/>
      <c r="E323" s="74"/>
      <c r="F323" s="75"/>
      <c r="G323" s="75"/>
      <c r="H323" s="76"/>
      <c r="I323" s="77"/>
      <c r="J323" s="77"/>
      <c r="K323" s="77"/>
      <c r="L323" s="77"/>
      <c r="M323" s="77"/>
      <c r="N323" s="78"/>
      <c r="O323" s="78"/>
      <c r="P323" s="79"/>
      <c r="R323" s="94"/>
      <c r="S323" s="112"/>
      <c r="T323" s="113" t="str">
        <f t="shared" si="42"/>
        <v/>
      </c>
      <c r="U323" s="96" t="str">
        <f t="shared" si="43"/>
        <v/>
      </c>
      <c r="V323" s="96" t="str">
        <f t="shared" si="44"/>
        <v/>
      </c>
      <c r="W323" s="96" t="str">
        <f t="shared" si="45"/>
        <v/>
      </c>
      <c r="X323" s="118" t="str">
        <f t="shared" si="46"/>
        <v/>
      </c>
      <c r="Y323" s="119"/>
      <c r="Z323" s="98"/>
      <c r="AA323" s="97"/>
      <c r="AB323" s="98"/>
      <c r="AC323" s="97"/>
      <c r="AD323" s="95"/>
      <c r="AE323" s="99"/>
      <c r="AF323" s="100"/>
      <c r="AG323" s="99"/>
      <c r="AH323" s="95"/>
      <c r="AI323" s="99"/>
      <c r="AJ323" s="99"/>
      <c r="AK323" s="101"/>
      <c r="AM323" s="129"/>
      <c r="AN323" s="130"/>
      <c r="AO323" s="130"/>
      <c r="AP323" s="130"/>
      <c r="AQ323" s="131"/>
      <c r="AR323" s="131"/>
      <c r="AS323" s="131"/>
      <c r="AT323" s="144"/>
      <c r="AU323" s="113" t="str">
        <f t="shared" si="47"/>
        <v/>
      </c>
      <c r="AV323" s="96" t="str">
        <f t="shared" si="48"/>
        <v/>
      </c>
      <c r="AW323" s="96" t="str">
        <f t="shared" si="49"/>
        <v/>
      </c>
      <c r="AX323" s="96" t="str">
        <f t="shared" si="50"/>
        <v/>
      </c>
      <c r="AY323" s="118" t="str">
        <f t="shared" si="51"/>
        <v/>
      </c>
      <c r="AZ323" s="147"/>
      <c r="BA323" s="132"/>
      <c r="BB323" s="132"/>
      <c r="BC323" s="132"/>
      <c r="BD323" s="133"/>
      <c r="BE323" s="133"/>
      <c r="BF323" s="134"/>
      <c r="BG323" s="134"/>
      <c r="BH323" s="131"/>
      <c r="BI323" s="135"/>
      <c r="BK323" s="153"/>
      <c r="BL323" s="154"/>
      <c r="BM323" s="154"/>
      <c r="BN323" s="133"/>
      <c r="BO323" s="134"/>
      <c r="BP323" s="155"/>
      <c r="BQ323" s="156"/>
    </row>
    <row r="324" spans="4:69" ht="15.6" x14ac:dyDescent="0.3">
      <c r="D324" s="10"/>
      <c r="E324" s="161"/>
      <c r="F324" s="162"/>
      <c r="G324" s="162"/>
      <c r="H324" s="163"/>
      <c r="I324" s="164"/>
      <c r="J324" s="164"/>
      <c r="K324" s="164"/>
      <c r="L324" s="164"/>
      <c r="M324" s="164"/>
      <c r="N324" s="165"/>
      <c r="O324" s="165"/>
      <c r="P324" s="166"/>
      <c r="R324" s="167"/>
      <c r="S324" s="168"/>
      <c r="T324" s="169" t="str">
        <f t="shared" si="42"/>
        <v/>
      </c>
      <c r="U324" s="170" t="str">
        <f t="shared" si="43"/>
        <v/>
      </c>
      <c r="V324" s="170" t="str">
        <f t="shared" si="44"/>
        <v/>
      </c>
      <c r="W324" s="170" t="str">
        <f t="shared" si="45"/>
        <v/>
      </c>
      <c r="X324" s="171" t="str">
        <f t="shared" si="46"/>
        <v/>
      </c>
      <c r="Y324" s="172"/>
      <c r="Z324" s="173"/>
      <c r="AA324" s="174"/>
      <c r="AB324" s="173"/>
      <c r="AC324" s="174"/>
      <c r="AD324" s="173"/>
      <c r="AE324" s="174"/>
      <c r="AF324" s="175"/>
      <c r="AG324" s="174"/>
      <c r="AH324" s="173"/>
      <c r="AI324" s="174"/>
      <c r="AJ324" s="174"/>
      <c r="AK324" s="176"/>
      <c r="AM324" s="177"/>
      <c r="AN324" s="178"/>
      <c r="AO324" s="178"/>
      <c r="AP324" s="178"/>
      <c r="AQ324" s="179"/>
      <c r="AR324" s="179"/>
      <c r="AS324" s="179"/>
      <c r="AT324" s="180"/>
      <c r="AU324" s="169" t="str">
        <f t="shared" si="47"/>
        <v/>
      </c>
      <c r="AV324" s="170" t="str">
        <f t="shared" si="48"/>
        <v/>
      </c>
      <c r="AW324" s="170" t="str">
        <f t="shared" si="49"/>
        <v/>
      </c>
      <c r="AX324" s="170" t="str">
        <f t="shared" si="50"/>
        <v/>
      </c>
      <c r="AY324" s="171" t="str">
        <f t="shared" si="51"/>
        <v/>
      </c>
      <c r="AZ324" s="181"/>
      <c r="BA324" s="182"/>
      <c r="BB324" s="182"/>
      <c r="BC324" s="182"/>
      <c r="BD324" s="183"/>
      <c r="BE324" s="183"/>
      <c r="BF324" s="184"/>
      <c r="BG324" s="184"/>
      <c r="BH324" s="179"/>
      <c r="BI324" s="185"/>
      <c r="BK324" s="186"/>
      <c r="BL324" s="187"/>
      <c r="BM324" s="187"/>
      <c r="BN324" s="183"/>
      <c r="BO324" s="184"/>
      <c r="BP324" s="188"/>
      <c r="BQ324" s="189"/>
    </row>
    <row r="325" spans="4:69" ht="15.6" x14ac:dyDescent="0.3">
      <c r="D325" s="10"/>
      <c r="E325" s="74"/>
      <c r="F325" s="75"/>
      <c r="G325" s="75"/>
      <c r="H325" s="76"/>
      <c r="I325" s="77"/>
      <c r="J325" s="77"/>
      <c r="K325" s="77"/>
      <c r="L325" s="77"/>
      <c r="M325" s="77"/>
      <c r="N325" s="78"/>
      <c r="O325" s="78"/>
      <c r="P325" s="79"/>
      <c r="R325" s="94"/>
      <c r="S325" s="112"/>
      <c r="T325" s="113" t="str">
        <f t="shared" si="42"/>
        <v/>
      </c>
      <c r="U325" s="96" t="str">
        <f t="shared" si="43"/>
        <v/>
      </c>
      <c r="V325" s="96" t="str">
        <f t="shared" si="44"/>
        <v/>
      </c>
      <c r="W325" s="96" t="str">
        <f t="shared" si="45"/>
        <v/>
      </c>
      <c r="X325" s="118" t="str">
        <f t="shared" si="46"/>
        <v/>
      </c>
      <c r="Y325" s="119"/>
      <c r="Z325" s="98"/>
      <c r="AA325" s="97"/>
      <c r="AB325" s="98"/>
      <c r="AC325" s="97"/>
      <c r="AD325" s="95"/>
      <c r="AE325" s="99"/>
      <c r="AF325" s="100"/>
      <c r="AG325" s="99"/>
      <c r="AH325" s="95"/>
      <c r="AI325" s="99"/>
      <c r="AJ325" s="99"/>
      <c r="AK325" s="101"/>
      <c r="AM325" s="129"/>
      <c r="AN325" s="130"/>
      <c r="AO325" s="130"/>
      <c r="AP325" s="130"/>
      <c r="AQ325" s="131"/>
      <c r="AR325" s="131"/>
      <c r="AS325" s="131"/>
      <c r="AT325" s="144"/>
      <c r="AU325" s="113" t="str">
        <f t="shared" si="47"/>
        <v/>
      </c>
      <c r="AV325" s="96" t="str">
        <f t="shared" si="48"/>
        <v/>
      </c>
      <c r="AW325" s="96" t="str">
        <f t="shared" si="49"/>
        <v/>
      </c>
      <c r="AX325" s="96" t="str">
        <f t="shared" si="50"/>
        <v/>
      </c>
      <c r="AY325" s="118" t="str">
        <f t="shared" si="51"/>
        <v/>
      </c>
      <c r="AZ325" s="147"/>
      <c r="BA325" s="132"/>
      <c r="BB325" s="132"/>
      <c r="BC325" s="132"/>
      <c r="BD325" s="133"/>
      <c r="BE325" s="133"/>
      <c r="BF325" s="134"/>
      <c r="BG325" s="134"/>
      <c r="BH325" s="131"/>
      <c r="BI325" s="135"/>
      <c r="BK325" s="153"/>
      <c r="BL325" s="154"/>
      <c r="BM325" s="154"/>
      <c r="BN325" s="133"/>
      <c r="BO325" s="134"/>
      <c r="BP325" s="155"/>
      <c r="BQ325" s="156"/>
    </row>
    <row r="326" spans="4:69" ht="15.6" x14ac:dyDescent="0.3">
      <c r="D326" s="10"/>
      <c r="E326" s="190"/>
      <c r="F326" s="162"/>
      <c r="G326" s="162"/>
      <c r="H326" s="163"/>
      <c r="I326" s="164"/>
      <c r="J326" s="164"/>
      <c r="K326" s="164"/>
      <c r="L326" s="164"/>
      <c r="M326" s="164"/>
      <c r="N326" s="165"/>
      <c r="O326" s="165"/>
      <c r="P326" s="166"/>
      <c r="R326" s="167"/>
      <c r="S326" s="168"/>
      <c r="T326" s="169" t="str">
        <f t="shared" si="42"/>
        <v/>
      </c>
      <c r="U326" s="170" t="str">
        <f t="shared" si="43"/>
        <v/>
      </c>
      <c r="V326" s="170" t="str">
        <f t="shared" si="44"/>
        <v/>
      </c>
      <c r="W326" s="170" t="str">
        <f t="shared" si="45"/>
        <v/>
      </c>
      <c r="X326" s="171" t="str">
        <f t="shared" si="46"/>
        <v/>
      </c>
      <c r="Y326" s="172"/>
      <c r="Z326" s="173"/>
      <c r="AA326" s="174"/>
      <c r="AB326" s="173"/>
      <c r="AC326" s="174"/>
      <c r="AD326" s="173"/>
      <c r="AE326" s="174"/>
      <c r="AF326" s="175"/>
      <c r="AG326" s="174"/>
      <c r="AH326" s="173"/>
      <c r="AI326" s="174"/>
      <c r="AJ326" s="174"/>
      <c r="AK326" s="176"/>
      <c r="AM326" s="177"/>
      <c r="AN326" s="178"/>
      <c r="AO326" s="178"/>
      <c r="AP326" s="178"/>
      <c r="AQ326" s="179"/>
      <c r="AR326" s="179"/>
      <c r="AS326" s="179"/>
      <c r="AT326" s="180"/>
      <c r="AU326" s="169" t="str">
        <f t="shared" si="47"/>
        <v/>
      </c>
      <c r="AV326" s="170" t="str">
        <f t="shared" si="48"/>
        <v/>
      </c>
      <c r="AW326" s="170" t="str">
        <f t="shared" si="49"/>
        <v/>
      </c>
      <c r="AX326" s="170" t="str">
        <f t="shared" si="50"/>
        <v/>
      </c>
      <c r="AY326" s="171" t="str">
        <f t="shared" si="51"/>
        <v/>
      </c>
      <c r="AZ326" s="181"/>
      <c r="BA326" s="182"/>
      <c r="BB326" s="182"/>
      <c r="BC326" s="182"/>
      <c r="BD326" s="183"/>
      <c r="BE326" s="183"/>
      <c r="BF326" s="184"/>
      <c r="BG326" s="184"/>
      <c r="BH326" s="179"/>
      <c r="BI326" s="185"/>
      <c r="BK326" s="186"/>
      <c r="BL326" s="187"/>
      <c r="BM326" s="187"/>
      <c r="BN326" s="183"/>
      <c r="BO326" s="184"/>
      <c r="BP326" s="188"/>
      <c r="BQ326" s="189"/>
    </row>
    <row r="327" spans="4:69" ht="15.6" x14ac:dyDescent="0.3">
      <c r="D327" s="10"/>
      <c r="E327" s="74"/>
      <c r="F327" s="75"/>
      <c r="G327" s="75"/>
      <c r="H327" s="76"/>
      <c r="I327" s="77"/>
      <c r="J327" s="77"/>
      <c r="K327" s="77"/>
      <c r="L327" s="77"/>
      <c r="M327" s="77"/>
      <c r="N327" s="78"/>
      <c r="O327" s="78"/>
      <c r="P327" s="79"/>
      <c r="R327" s="94"/>
      <c r="S327" s="112"/>
      <c r="T327" s="113" t="str">
        <f t="shared" si="42"/>
        <v/>
      </c>
      <c r="U327" s="96" t="str">
        <f t="shared" si="43"/>
        <v/>
      </c>
      <c r="V327" s="96" t="str">
        <f t="shared" si="44"/>
        <v/>
      </c>
      <c r="W327" s="96" t="str">
        <f t="shared" si="45"/>
        <v/>
      </c>
      <c r="X327" s="118" t="str">
        <f t="shared" si="46"/>
        <v/>
      </c>
      <c r="Y327" s="119"/>
      <c r="Z327" s="98"/>
      <c r="AA327" s="97"/>
      <c r="AB327" s="98"/>
      <c r="AC327" s="97"/>
      <c r="AD327" s="95"/>
      <c r="AE327" s="99"/>
      <c r="AF327" s="100"/>
      <c r="AG327" s="99"/>
      <c r="AH327" s="95"/>
      <c r="AI327" s="99"/>
      <c r="AJ327" s="99"/>
      <c r="AK327" s="101"/>
      <c r="AM327" s="129"/>
      <c r="AN327" s="130"/>
      <c r="AO327" s="130"/>
      <c r="AP327" s="130"/>
      <c r="AQ327" s="131"/>
      <c r="AR327" s="131"/>
      <c r="AS327" s="131"/>
      <c r="AT327" s="144"/>
      <c r="AU327" s="113" t="str">
        <f t="shared" si="47"/>
        <v/>
      </c>
      <c r="AV327" s="96" t="str">
        <f t="shared" si="48"/>
        <v/>
      </c>
      <c r="AW327" s="96" t="str">
        <f t="shared" si="49"/>
        <v/>
      </c>
      <c r="AX327" s="96" t="str">
        <f t="shared" si="50"/>
        <v/>
      </c>
      <c r="AY327" s="118" t="str">
        <f t="shared" si="51"/>
        <v/>
      </c>
      <c r="AZ327" s="147"/>
      <c r="BA327" s="132"/>
      <c r="BB327" s="132"/>
      <c r="BC327" s="132"/>
      <c r="BD327" s="133"/>
      <c r="BE327" s="133"/>
      <c r="BF327" s="134"/>
      <c r="BG327" s="134"/>
      <c r="BH327" s="131"/>
      <c r="BI327" s="135"/>
      <c r="BK327" s="153"/>
      <c r="BL327" s="154"/>
      <c r="BM327" s="154"/>
      <c r="BN327" s="133"/>
      <c r="BO327" s="134"/>
      <c r="BP327" s="155"/>
      <c r="BQ327" s="156"/>
    </row>
    <row r="328" spans="4:69" ht="15.6" x14ac:dyDescent="0.3">
      <c r="D328" s="10"/>
      <c r="E328" s="161"/>
      <c r="F328" s="162"/>
      <c r="G328" s="162"/>
      <c r="H328" s="163"/>
      <c r="I328" s="164"/>
      <c r="J328" s="164"/>
      <c r="K328" s="164"/>
      <c r="L328" s="164"/>
      <c r="M328" s="164"/>
      <c r="N328" s="165"/>
      <c r="O328" s="165"/>
      <c r="P328" s="166"/>
      <c r="R328" s="167"/>
      <c r="S328" s="168"/>
      <c r="T328" s="169" t="str">
        <f t="shared" si="42"/>
        <v/>
      </c>
      <c r="U328" s="170" t="str">
        <f t="shared" si="43"/>
        <v/>
      </c>
      <c r="V328" s="170" t="str">
        <f t="shared" si="44"/>
        <v/>
      </c>
      <c r="W328" s="170" t="str">
        <f t="shared" si="45"/>
        <v/>
      </c>
      <c r="X328" s="171" t="str">
        <f t="shared" si="46"/>
        <v/>
      </c>
      <c r="Y328" s="172"/>
      <c r="Z328" s="173"/>
      <c r="AA328" s="174"/>
      <c r="AB328" s="173"/>
      <c r="AC328" s="174"/>
      <c r="AD328" s="173"/>
      <c r="AE328" s="174"/>
      <c r="AF328" s="175"/>
      <c r="AG328" s="174"/>
      <c r="AH328" s="173"/>
      <c r="AI328" s="174"/>
      <c r="AJ328" s="174"/>
      <c r="AK328" s="176"/>
      <c r="AM328" s="177"/>
      <c r="AN328" s="178"/>
      <c r="AO328" s="178"/>
      <c r="AP328" s="178"/>
      <c r="AQ328" s="179"/>
      <c r="AR328" s="179"/>
      <c r="AS328" s="179"/>
      <c r="AT328" s="180"/>
      <c r="AU328" s="169" t="str">
        <f t="shared" si="47"/>
        <v/>
      </c>
      <c r="AV328" s="170" t="str">
        <f t="shared" si="48"/>
        <v/>
      </c>
      <c r="AW328" s="170" t="str">
        <f t="shared" si="49"/>
        <v/>
      </c>
      <c r="AX328" s="170" t="str">
        <f t="shared" si="50"/>
        <v/>
      </c>
      <c r="AY328" s="171" t="str">
        <f t="shared" si="51"/>
        <v/>
      </c>
      <c r="AZ328" s="181"/>
      <c r="BA328" s="182"/>
      <c r="BB328" s="182"/>
      <c r="BC328" s="182"/>
      <c r="BD328" s="183"/>
      <c r="BE328" s="183"/>
      <c r="BF328" s="184"/>
      <c r="BG328" s="184"/>
      <c r="BH328" s="179"/>
      <c r="BI328" s="185"/>
      <c r="BK328" s="186"/>
      <c r="BL328" s="187"/>
      <c r="BM328" s="187"/>
      <c r="BN328" s="183"/>
      <c r="BO328" s="184"/>
      <c r="BP328" s="188"/>
      <c r="BQ328" s="189"/>
    </row>
    <row r="329" spans="4:69" ht="15.6" x14ac:dyDescent="0.3">
      <c r="D329" s="10"/>
      <c r="E329" s="74"/>
      <c r="F329" s="75"/>
      <c r="G329" s="75"/>
      <c r="H329" s="76"/>
      <c r="I329" s="77"/>
      <c r="J329" s="77"/>
      <c r="K329" s="77"/>
      <c r="L329" s="77"/>
      <c r="M329" s="77"/>
      <c r="N329" s="78"/>
      <c r="O329" s="78"/>
      <c r="P329" s="79"/>
      <c r="R329" s="94"/>
      <c r="S329" s="112"/>
      <c r="T329" s="113" t="str">
        <f t="shared" ref="T329:T392" si="52">IFERROR(RANK(Y329,$Y$9:$Y$500,0),"")</f>
        <v/>
      </c>
      <c r="U329" s="96" t="str">
        <f t="shared" ref="U329:U392" si="53">IFERROR(RANK(AA329,$AA$9:$AA$500,0),"")</f>
        <v/>
      </c>
      <c r="V329" s="96" t="str">
        <f t="shared" ref="V329:V392" si="54">IFERROR(RANK(AC329,$AC$9:$AC$500,0),"")</f>
        <v/>
      </c>
      <c r="W329" s="96" t="str">
        <f t="shared" ref="W329:W392" si="55">IFERROR(RANK(AE329,$AE$9:$AE$500,0),"")</f>
        <v/>
      </c>
      <c r="X329" s="118" t="str">
        <f t="shared" ref="X329:X392" si="56">IFERROR(RANK(AG329,$AG$9:$AG$500,0),"")</f>
        <v/>
      </c>
      <c r="Y329" s="119"/>
      <c r="Z329" s="98"/>
      <c r="AA329" s="97"/>
      <c r="AB329" s="98"/>
      <c r="AC329" s="97"/>
      <c r="AD329" s="95"/>
      <c r="AE329" s="99"/>
      <c r="AF329" s="100"/>
      <c r="AG329" s="99"/>
      <c r="AH329" s="95"/>
      <c r="AI329" s="99"/>
      <c r="AJ329" s="99"/>
      <c r="AK329" s="101"/>
      <c r="AM329" s="129"/>
      <c r="AN329" s="130"/>
      <c r="AO329" s="130"/>
      <c r="AP329" s="130"/>
      <c r="AQ329" s="131"/>
      <c r="AR329" s="131"/>
      <c r="AS329" s="131"/>
      <c r="AT329" s="144"/>
      <c r="AU329" s="113" t="str">
        <f t="shared" ref="AU329:AU392" si="57">IFERROR(RANK(AZ329,$AZ$9:$AZ$500,0),"")</f>
        <v/>
      </c>
      <c r="AV329" s="96" t="str">
        <f t="shared" ref="AV329:AV392" si="58">IFERROR(RANK(BA329,$BA$9:$BA$500,0),"")</f>
        <v/>
      </c>
      <c r="AW329" s="96" t="str">
        <f t="shared" ref="AW329:AW392" si="59">IFERROR(RANK(BB329,$BB$9:$BB$500,0),"")</f>
        <v/>
      </c>
      <c r="AX329" s="96" t="str">
        <f t="shared" ref="AX329:AX392" si="60">IFERROR(RANK(BC329,$BC$9:$BC$500,0),"")</f>
        <v/>
      </c>
      <c r="AY329" s="118" t="str">
        <f t="shared" ref="AY329:AY392" si="61">IFERROR(RANK(BD329,$BD$9:$BD$500,0),"")</f>
        <v/>
      </c>
      <c r="AZ329" s="147"/>
      <c r="BA329" s="132"/>
      <c r="BB329" s="132"/>
      <c r="BC329" s="132"/>
      <c r="BD329" s="133"/>
      <c r="BE329" s="133"/>
      <c r="BF329" s="134"/>
      <c r="BG329" s="134"/>
      <c r="BH329" s="131"/>
      <c r="BI329" s="135"/>
      <c r="BK329" s="153"/>
      <c r="BL329" s="154"/>
      <c r="BM329" s="154"/>
      <c r="BN329" s="133"/>
      <c r="BO329" s="134"/>
      <c r="BP329" s="155"/>
      <c r="BQ329" s="156"/>
    </row>
    <row r="330" spans="4:69" ht="15.6" x14ac:dyDescent="0.3">
      <c r="D330" s="10"/>
      <c r="E330" s="161"/>
      <c r="F330" s="162"/>
      <c r="G330" s="162"/>
      <c r="H330" s="163"/>
      <c r="I330" s="164"/>
      <c r="J330" s="164"/>
      <c r="K330" s="164"/>
      <c r="L330" s="164"/>
      <c r="M330" s="164"/>
      <c r="N330" s="165"/>
      <c r="O330" s="165"/>
      <c r="P330" s="166"/>
      <c r="R330" s="167"/>
      <c r="S330" s="168"/>
      <c r="T330" s="169" t="str">
        <f t="shared" si="52"/>
        <v/>
      </c>
      <c r="U330" s="170" t="str">
        <f t="shared" si="53"/>
        <v/>
      </c>
      <c r="V330" s="170" t="str">
        <f t="shared" si="54"/>
        <v/>
      </c>
      <c r="W330" s="170" t="str">
        <f t="shared" si="55"/>
        <v/>
      </c>
      <c r="X330" s="171" t="str">
        <f t="shared" si="56"/>
        <v/>
      </c>
      <c r="Y330" s="172"/>
      <c r="Z330" s="173"/>
      <c r="AA330" s="174"/>
      <c r="AB330" s="173"/>
      <c r="AC330" s="174"/>
      <c r="AD330" s="173"/>
      <c r="AE330" s="174"/>
      <c r="AF330" s="175"/>
      <c r="AG330" s="174"/>
      <c r="AH330" s="173"/>
      <c r="AI330" s="174"/>
      <c r="AJ330" s="174"/>
      <c r="AK330" s="176"/>
      <c r="AM330" s="177"/>
      <c r="AN330" s="178"/>
      <c r="AO330" s="178"/>
      <c r="AP330" s="178"/>
      <c r="AQ330" s="179"/>
      <c r="AR330" s="179"/>
      <c r="AS330" s="179"/>
      <c r="AT330" s="180"/>
      <c r="AU330" s="169" t="str">
        <f t="shared" si="57"/>
        <v/>
      </c>
      <c r="AV330" s="170" t="str">
        <f t="shared" si="58"/>
        <v/>
      </c>
      <c r="AW330" s="170" t="str">
        <f t="shared" si="59"/>
        <v/>
      </c>
      <c r="AX330" s="170" t="str">
        <f t="shared" si="60"/>
        <v/>
      </c>
      <c r="AY330" s="171" t="str">
        <f t="shared" si="61"/>
        <v/>
      </c>
      <c r="AZ330" s="181"/>
      <c r="BA330" s="182"/>
      <c r="BB330" s="182"/>
      <c r="BC330" s="182"/>
      <c r="BD330" s="183"/>
      <c r="BE330" s="183"/>
      <c r="BF330" s="184"/>
      <c r="BG330" s="184"/>
      <c r="BH330" s="179"/>
      <c r="BI330" s="185"/>
      <c r="BK330" s="186"/>
      <c r="BL330" s="187"/>
      <c r="BM330" s="187"/>
      <c r="BN330" s="183"/>
      <c r="BO330" s="184"/>
      <c r="BP330" s="188"/>
      <c r="BQ330" s="189"/>
    </row>
    <row r="331" spans="4:69" ht="15.6" x14ac:dyDescent="0.3">
      <c r="D331" s="10"/>
      <c r="E331" s="74"/>
      <c r="F331" s="75"/>
      <c r="G331" s="75"/>
      <c r="H331" s="76"/>
      <c r="I331" s="77"/>
      <c r="J331" s="77"/>
      <c r="K331" s="77"/>
      <c r="L331" s="77"/>
      <c r="M331" s="77"/>
      <c r="N331" s="78"/>
      <c r="O331" s="78"/>
      <c r="P331" s="79"/>
      <c r="R331" s="94"/>
      <c r="S331" s="112"/>
      <c r="T331" s="113" t="str">
        <f t="shared" si="52"/>
        <v/>
      </c>
      <c r="U331" s="96" t="str">
        <f t="shared" si="53"/>
        <v/>
      </c>
      <c r="V331" s="96" t="str">
        <f t="shared" si="54"/>
        <v/>
      </c>
      <c r="W331" s="96" t="str">
        <f t="shared" si="55"/>
        <v/>
      </c>
      <c r="X331" s="118" t="str">
        <f t="shared" si="56"/>
        <v/>
      </c>
      <c r="Y331" s="119"/>
      <c r="Z331" s="98"/>
      <c r="AA331" s="97"/>
      <c r="AB331" s="98"/>
      <c r="AC331" s="97"/>
      <c r="AD331" s="95"/>
      <c r="AE331" s="99"/>
      <c r="AF331" s="100"/>
      <c r="AG331" s="99"/>
      <c r="AH331" s="95"/>
      <c r="AI331" s="99"/>
      <c r="AJ331" s="99"/>
      <c r="AK331" s="101"/>
      <c r="AM331" s="129"/>
      <c r="AN331" s="130"/>
      <c r="AO331" s="130"/>
      <c r="AP331" s="130"/>
      <c r="AQ331" s="131"/>
      <c r="AR331" s="131"/>
      <c r="AS331" s="131"/>
      <c r="AT331" s="144"/>
      <c r="AU331" s="113" t="str">
        <f t="shared" si="57"/>
        <v/>
      </c>
      <c r="AV331" s="96" t="str">
        <f t="shared" si="58"/>
        <v/>
      </c>
      <c r="AW331" s="96" t="str">
        <f t="shared" si="59"/>
        <v/>
      </c>
      <c r="AX331" s="96" t="str">
        <f t="shared" si="60"/>
        <v/>
      </c>
      <c r="AY331" s="118" t="str">
        <f t="shared" si="61"/>
        <v/>
      </c>
      <c r="AZ331" s="147"/>
      <c r="BA331" s="132"/>
      <c r="BB331" s="132"/>
      <c r="BC331" s="132"/>
      <c r="BD331" s="133"/>
      <c r="BE331" s="133"/>
      <c r="BF331" s="134"/>
      <c r="BG331" s="134"/>
      <c r="BH331" s="131"/>
      <c r="BI331" s="135"/>
      <c r="BK331" s="153"/>
      <c r="BL331" s="154"/>
      <c r="BM331" s="154"/>
      <c r="BN331" s="133"/>
      <c r="BO331" s="134"/>
      <c r="BP331" s="155"/>
      <c r="BQ331" s="156"/>
    </row>
    <row r="332" spans="4:69" ht="15.6" x14ac:dyDescent="0.3">
      <c r="D332" s="10"/>
      <c r="E332" s="161"/>
      <c r="F332" s="162"/>
      <c r="G332" s="162"/>
      <c r="H332" s="163"/>
      <c r="I332" s="164"/>
      <c r="J332" s="164"/>
      <c r="K332" s="164"/>
      <c r="L332" s="164"/>
      <c r="M332" s="164"/>
      <c r="N332" s="165"/>
      <c r="O332" s="165"/>
      <c r="P332" s="166"/>
      <c r="R332" s="167"/>
      <c r="S332" s="168"/>
      <c r="T332" s="169" t="str">
        <f t="shared" si="52"/>
        <v/>
      </c>
      <c r="U332" s="170" t="str">
        <f t="shared" si="53"/>
        <v/>
      </c>
      <c r="V332" s="170" t="str">
        <f t="shared" si="54"/>
        <v/>
      </c>
      <c r="W332" s="170" t="str">
        <f t="shared" si="55"/>
        <v/>
      </c>
      <c r="X332" s="171" t="str">
        <f t="shared" si="56"/>
        <v/>
      </c>
      <c r="Y332" s="172"/>
      <c r="Z332" s="173"/>
      <c r="AA332" s="174"/>
      <c r="AB332" s="173"/>
      <c r="AC332" s="174"/>
      <c r="AD332" s="173"/>
      <c r="AE332" s="174"/>
      <c r="AF332" s="175"/>
      <c r="AG332" s="174"/>
      <c r="AH332" s="173"/>
      <c r="AI332" s="174"/>
      <c r="AJ332" s="174"/>
      <c r="AK332" s="176"/>
      <c r="AM332" s="177"/>
      <c r="AN332" s="178"/>
      <c r="AO332" s="178"/>
      <c r="AP332" s="178"/>
      <c r="AQ332" s="179"/>
      <c r="AR332" s="179"/>
      <c r="AS332" s="179"/>
      <c r="AT332" s="180"/>
      <c r="AU332" s="169" t="str">
        <f t="shared" si="57"/>
        <v/>
      </c>
      <c r="AV332" s="170" t="str">
        <f t="shared" si="58"/>
        <v/>
      </c>
      <c r="AW332" s="170" t="str">
        <f t="shared" si="59"/>
        <v/>
      </c>
      <c r="AX332" s="170" t="str">
        <f t="shared" si="60"/>
        <v/>
      </c>
      <c r="AY332" s="171" t="str">
        <f t="shared" si="61"/>
        <v/>
      </c>
      <c r="AZ332" s="181"/>
      <c r="BA332" s="182"/>
      <c r="BB332" s="182"/>
      <c r="BC332" s="182"/>
      <c r="BD332" s="183"/>
      <c r="BE332" s="183"/>
      <c r="BF332" s="184"/>
      <c r="BG332" s="184"/>
      <c r="BH332" s="179"/>
      <c r="BI332" s="185"/>
      <c r="BK332" s="186"/>
      <c r="BL332" s="187"/>
      <c r="BM332" s="187"/>
      <c r="BN332" s="183"/>
      <c r="BO332" s="184"/>
      <c r="BP332" s="188"/>
      <c r="BQ332" s="189"/>
    </row>
    <row r="333" spans="4:69" ht="15.6" x14ac:dyDescent="0.3">
      <c r="D333" s="10"/>
      <c r="E333" s="74"/>
      <c r="F333" s="75"/>
      <c r="G333" s="75"/>
      <c r="H333" s="76"/>
      <c r="I333" s="77"/>
      <c r="J333" s="77"/>
      <c r="K333" s="77"/>
      <c r="L333" s="77"/>
      <c r="M333" s="77"/>
      <c r="N333" s="78"/>
      <c r="O333" s="78"/>
      <c r="P333" s="79"/>
      <c r="R333" s="94"/>
      <c r="S333" s="112"/>
      <c r="T333" s="113" t="str">
        <f t="shared" si="52"/>
        <v/>
      </c>
      <c r="U333" s="96" t="str">
        <f t="shared" si="53"/>
        <v/>
      </c>
      <c r="V333" s="96" t="str">
        <f t="shared" si="54"/>
        <v/>
      </c>
      <c r="W333" s="96" t="str">
        <f t="shared" si="55"/>
        <v/>
      </c>
      <c r="X333" s="118" t="str">
        <f t="shared" si="56"/>
        <v/>
      </c>
      <c r="Y333" s="119"/>
      <c r="Z333" s="98"/>
      <c r="AA333" s="97"/>
      <c r="AB333" s="98"/>
      <c r="AC333" s="97"/>
      <c r="AD333" s="95"/>
      <c r="AE333" s="99"/>
      <c r="AF333" s="100"/>
      <c r="AG333" s="99"/>
      <c r="AH333" s="95"/>
      <c r="AI333" s="99"/>
      <c r="AJ333" s="99"/>
      <c r="AK333" s="101"/>
      <c r="AM333" s="129"/>
      <c r="AN333" s="130"/>
      <c r="AO333" s="130"/>
      <c r="AP333" s="130"/>
      <c r="AQ333" s="131"/>
      <c r="AR333" s="131"/>
      <c r="AS333" s="131"/>
      <c r="AT333" s="144"/>
      <c r="AU333" s="113" t="str">
        <f t="shared" si="57"/>
        <v/>
      </c>
      <c r="AV333" s="96" t="str">
        <f t="shared" si="58"/>
        <v/>
      </c>
      <c r="AW333" s="96" t="str">
        <f t="shared" si="59"/>
        <v/>
      </c>
      <c r="AX333" s="96" t="str">
        <f t="shared" si="60"/>
        <v/>
      </c>
      <c r="AY333" s="118" t="str">
        <f t="shared" si="61"/>
        <v/>
      </c>
      <c r="AZ333" s="147"/>
      <c r="BA333" s="132"/>
      <c r="BB333" s="132"/>
      <c r="BC333" s="132"/>
      <c r="BD333" s="133"/>
      <c r="BE333" s="133"/>
      <c r="BF333" s="134"/>
      <c r="BG333" s="134"/>
      <c r="BH333" s="131"/>
      <c r="BI333" s="135"/>
      <c r="BK333" s="153"/>
      <c r="BL333" s="154"/>
      <c r="BM333" s="154"/>
      <c r="BN333" s="133"/>
      <c r="BO333" s="134"/>
      <c r="BP333" s="155"/>
      <c r="BQ333" s="156"/>
    </row>
    <row r="334" spans="4:69" ht="15.6" x14ac:dyDescent="0.3">
      <c r="D334" s="10"/>
      <c r="E334" s="190"/>
      <c r="F334" s="162"/>
      <c r="G334" s="162"/>
      <c r="H334" s="163"/>
      <c r="I334" s="164"/>
      <c r="J334" s="164"/>
      <c r="K334" s="164"/>
      <c r="L334" s="164"/>
      <c r="M334" s="164"/>
      <c r="N334" s="165"/>
      <c r="O334" s="165"/>
      <c r="P334" s="166"/>
      <c r="R334" s="167"/>
      <c r="S334" s="168"/>
      <c r="T334" s="169" t="str">
        <f t="shared" si="52"/>
        <v/>
      </c>
      <c r="U334" s="170" t="str">
        <f t="shared" si="53"/>
        <v/>
      </c>
      <c r="V334" s="170" t="str">
        <f t="shared" si="54"/>
        <v/>
      </c>
      <c r="W334" s="170" t="str">
        <f t="shared" si="55"/>
        <v/>
      </c>
      <c r="X334" s="171" t="str">
        <f t="shared" si="56"/>
        <v/>
      </c>
      <c r="Y334" s="172"/>
      <c r="Z334" s="173"/>
      <c r="AA334" s="174"/>
      <c r="AB334" s="173"/>
      <c r="AC334" s="174"/>
      <c r="AD334" s="173"/>
      <c r="AE334" s="174"/>
      <c r="AF334" s="175"/>
      <c r="AG334" s="174"/>
      <c r="AH334" s="173"/>
      <c r="AI334" s="174"/>
      <c r="AJ334" s="174"/>
      <c r="AK334" s="176"/>
      <c r="AM334" s="177"/>
      <c r="AN334" s="178"/>
      <c r="AO334" s="178"/>
      <c r="AP334" s="178"/>
      <c r="AQ334" s="179"/>
      <c r="AR334" s="179"/>
      <c r="AS334" s="179"/>
      <c r="AT334" s="180"/>
      <c r="AU334" s="169" t="str">
        <f t="shared" si="57"/>
        <v/>
      </c>
      <c r="AV334" s="170" t="str">
        <f t="shared" si="58"/>
        <v/>
      </c>
      <c r="AW334" s="170" t="str">
        <f t="shared" si="59"/>
        <v/>
      </c>
      <c r="AX334" s="170" t="str">
        <f t="shared" si="60"/>
        <v/>
      </c>
      <c r="AY334" s="171" t="str">
        <f t="shared" si="61"/>
        <v/>
      </c>
      <c r="AZ334" s="181"/>
      <c r="BA334" s="182"/>
      <c r="BB334" s="182"/>
      <c r="BC334" s="182"/>
      <c r="BD334" s="183"/>
      <c r="BE334" s="183"/>
      <c r="BF334" s="184"/>
      <c r="BG334" s="184"/>
      <c r="BH334" s="179"/>
      <c r="BI334" s="185"/>
      <c r="BK334" s="186"/>
      <c r="BL334" s="187"/>
      <c r="BM334" s="187"/>
      <c r="BN334" s="183"/>
      <c r="BO334" s="184"/>
      <c r="BP334" s="188"/>
      <c r="BQ334" s="189"/>
    </row>
    <row r="335" spans="4:69" ht="15.6" x14ac:dyDescent="0.3">
      <c r="D335" s="10"/>
      <c r="E335" s="74"/>
      <c r="F335" s="75"/>
      <c r="G335" s="75"/>
      <c r="H335" s="76"/>
      <c r="I335" s="77"/>
      <c r="J335" s="77"/>
      <c r="K335" s="77"/>
      <c r="L335" s="77"/>
      <c r="M335" s="77"/>
      <c r="N335" s="78"/>
      <c r="O335" s="78"/>
      <c r="P335" s="79"/>
      <c r="R335" s="94"/>
      <c r="S335" s="112"/>
      <c r="T335" s="113" t="str">
        <f t="shared" si="52"/>
        <v/>
      </c>
      <c r="U335" s="96" t="str">
        <f t="shared" si="53"/>
        <v/>
      </c>
      <c r="V335" s="96" t="str">
        <f t="shared" si="54"/>
        <v/>
      </c>
      <c r="W335" s="96" t="str">
        <f t="shared" si="55"/>
        <v/>
      </c>
      <c r="X335" s="118" t="str">
        <f t="shared" si="56"/>
        <v/>
      </c>
      <c r="Y335" s="119"/>
      <c r="Z335" s="98"/>
      <c r="AA335" s="97"/>
      <c r="AB335" s="98"/>
      <c r="AC335" s="97"/>
      <c r="AD335" s="95"/>
      <c r="AE335" s="99"/>
      <c r="AF335" s="100"/>
      <c r="AG335" s="99"/>
      <c r="AH335" s="95"/>
      <c r="AI335" s="99"/>
      <c r="AJ335" s="99"/>
      <c r="AK335" s="101"/>
      <c r="AM335" s="129"/>
      <c r="AN335" s="130"/>
      <c r="AO335" s="130"/>
      <c r="AP335" s="130"/>
      <c r="AQ335" s="131"/>
      <c r="AR335" s="131"/>
      <c r="AS335" s="131"/>
      <c r="AT335" s="144"/>
      <c r="AU335" s="113" t="str">
        <f t="shared" si="57"/>
        <v/>
      </c>
      <c r="AV335" s="96" t="str">
        <f t="shared" si="58"/>
        <v/>
      </c>
      <c r="AW335" s="96" t="str">
        <f t="shared" si="59"/>
        <v/>
      </c>
      <c r="AX335" s="96" t="str">
        <f t="shared" si="60"/>
        <v/>
      </c>
      <c r="AY335" s="118" t="str">
        <f t="shared" si="61"/>
        <v/>
      </c>
      <c r="AZ335" s="147"/>
      <c r="BA335" s="132"/>
      <c r="BB335" s="132"/>
      <c r="BC335" s="132"/>
      <c r="BD335" s="133"/>
      <c r="BE335" s="133"/>
      <c r="BF335" s="134"/>
      <c r="BG335" s="134"/>
      <c r="BH335" s="131"/>
      <c r="BI335" s="135"/>
      <c r="BK335" s="153"/>
      <c r="BL335" s="154"/>
      <c r="BM335" s="154"/>
      <c r="BN335" s="133"/>
      <c r="BO335" s="134"/>
      <c r="BP335" s="155"/>
      <c r="BQ335" s="156"/>
    </row>
    <row r="336" spans="4:69" ht="15.6" x14ac:dyDescent="0.3">
      <c r="D336" s="10"/>
      <c r="E336" s="161"/>
      <c r="F336" s="162"/>
      <c r="G336" s="162"/>
      <c r="H336" s="163"/>
      <c r="I336" s="164"/>
      <c r="J336" s="164"/>
      <c r="K336" s="164"/>
      <c r="L336" s="164"/>
      <c r="M336" s="164"/>
      <c r="N336" s="165"/>
      <c r="O336" s="165"/>
      <c r="P336" s="166"/>
      <c r="R336" s="167"/>
      <c r="S336" s="168"/>
      <c r="T336" s="169" t="str">
        <f t="shared" si="52"/>
        <v/>
      </c>
      <c r="U336" s="170" t="str">
        <f t="shared" si="53"/>
        <v/>
      </c>
      <c r="V336" s="170" t="str">
        <f t="shared" si="54"/>
        <v/>
      </c>
      <c r="W336" s="170" t="str">
        <f t="shared" si="55"/>
        <v/>
      </c>
      <c r="X336" s="171" t="str">
        <f t="shared" si="56"/>
        <v/>
      </c>
      <c r="Y336" s="172"/>
      <c r="Z336" s="173"/>
      <c r="AA336" s="174"/>
      <c r="AB336" s="173"/>
      <c r="AC336" s="174"/>
      <c r="AD336" s="173"/>
      <c r="AE336" s="174"/>
      <c r="AF336" s="175"/>
      <c r="AG336" s="174"/>
      <c r="AH336" s="173"/>
      <c r="AI336" s="174"/>
      <c r="AJ336" s="174"/>
      <c r="AK336" s="176"/>
      <c r="AM336" s="177"/>
      <c r="AN336" s="178"/>
      <c r="AO336" s="178"/>
      <c r="AP336" s="178"/>
      <c r="AQ336" s="179"/>
      <c r="AR336" s="179"/>
      <c r="AS336" s="179"/>
      <c r="AT336" s="180"/>
      <c r="AU336" s="169" t="str">
        <f t="shared" si="57"/>
        <v/>
      </c>
      <c r="AV336" s="170" t="str">
        <f t="shared" si="58"/>
        <v/>
      </c>
      <c r="AW336" s="170" t="str">
        <f t="shared" si="59"/>
        <v/>
      </c>
      <c r="AX336" s="170" t="str">
        <f t="shared" si="60"/>
        <v/>
      </c>
      <c r="AY336" s="171" t="str">
        <f t="shared" si="61"/>
        <v/>
      </c>
      <c r="AZ336" s="181"/>
      <c r="BA336" s="182"/>
      <c r="BB336" s="182"/>
      <c r="BC336" s="182"/>
      <c r="BD336" s="183"/>
      <c r="BE336" s="183"/>
      <c r="BF336" s="184"/>
      <c r="BG336" s="184"/>
      <c r="BH336" s="179"/>
      <c r="BI336" s="185"/>
      <c r="BK336" s="186"/>
      <c r="BL336" s="187"/>
      <c r="BM336" s="187"/>
      <c r="BN336" s="183"/>
      <c r="BO336" s="184"/>
      <c r="BP336" s="188"/>
      <c r="BQ336" s="189"/>
    </row>
    <row r="337" spans="4:69" ht="15.6" x14ac:dyDescent="0.3">
      <c r="D337" s="10"/>
      <c r="E337" s="74"/>
      <c r="F337" s="75"/>
      <c r="G337" s="75"/>
      <c r="H337" s="76"/>
      <c r="I337" s="77"/>
      <c r="J337" s="77"/>
      <c r="K337" s="77"/>
      <c r="L337" s="77"/>
      <c r="M337" s="77"/>
      <c r="N337" s="78"/>
      <c r="O337" s="78"/>
      <c r="P337" s="79"/>
      <c r="R337" s="94"/>
      <c r="S337" s="112"/>
      <c r="T337" s="113" t="str">
        <f t="shared" si="52"/>
        <v/>
      </c>
      <c r="U337" s="96" t="str">
        <f t="shared" si="53"/>
        <v/>
      </c>
      <c r="V337" s="96" t="str">
        <f t="shared" si="54"/>
        <v/>
      </c>
      <c r="W337" s="96" t="str">
        <f t="shared" si="55"/>
        <v/>
      </c>
      <c r="X337" s="118" t="str">
        <f t="shared" si="56"/>
        <v/>
      </c>
      <c r="Y337" s="119"/>
      <c r="Z337" s="98"/>
      <c r="AA337" s="97"/>
      <c r="AB337" s="98"/>
      <c r="AC337" s="97"/>
      <c r="AD337" s="95"/>
      <c r="AE337" s="99"/>
      <c r="AF337" s="100"/>
      <c r="AG337" s="99"/>
      <c r="AH337" s="95"/>
      <c r="AI337" s="99"/>
      <c r="AJ337" s="99"/>
      <c r="AK337" s="101"/>
      <c r="AM337" s="129"/>
      <c r="AN337" s="130"/>
      <c r="AO337" s="130"/>
      <c r="AP337" s="130"/>
      <c r="AQ337" s="131"/>
      <c r="AR337" s="131"/>
      <c r="AS337" s="131"/>
      <c r="AT337" s="144"/>
      <c r="AU337" s="113" t="str">
        <f t="shared" si="57"/>
        <v/>
      </c>
      <c r="AV337" s="96" t="str">
        <f t="shared" si="58"/>
        <v/>
      </c>
      <c r="AW337" s="96" t="str">
        <f t="shared" si="59"/>
        <v/>
      </c>
      <c r="AX337" s="96" t="str">
        <f t="shared" si="60"/>
        <v/>
      </c>
      <c r="AY337" s="118" t="str">
        <f t="shared" si="61"/>
        <v/>
      </c>
      <c r="AZ337" s="147"/>
      <c r="BA337" s="132"/>
      <c r="BB337" s="132"/>
      <c r="BC337" s="132"/>
      <c r="BD337" s="133"/>
      <c r="BE337" s="133"/>
      <c r="BF337" s="134"/>
      <c r="BG337" s="134"/>
      <c r="BH337" s="131"/>
      <c r="BI337" s="135"/>
      <c r="BK337" s="153"/>
      <c r="BL337" s="154"/>
      <c r="BM337" s="154"/>
      <c r="BN337" s="133"/>
      <c r="BO337" s="134"/>
      <c r="BP337" s="155"/>
      <c r="BQ337" s="156"/>
    </row>
    <row r="338" spans="4:69" ht="15.6" x14ac:dyDescent="0.3">
      <c r="D338" s="10"/>
      <c r="E338" s="161"/>
      <c r="F338" s="162"/>
      <c r="G338" s="162"/>
      <c r="H338" s="163"/>
      <c r="I338" s="164"/>
      <c r="J338" s="164"/>
      <c r="K338" s="164"/>
      <c r="L338" s="164"/>
      <c r="M338" s="164"/>
      <c r="N338" s="165"/>
      <c r="O338" s="165"/>
      <c r="P338" s="166"/>
      <c r="R338" s="167"/>
      <c r="S338" s="168"/>
      <c r="T338" s="169" t="str">
        <f t="shared" si="52"/>
        <v/>
      </c>
      <c r="U338" s="170" t="str">
        <f t="shared" si="53"/>
        <v/>
      </c>
      <c r="V338" s="170" t="str">
        <f t="shared" si="54"/>
        <v/>
      </c>
      <c r="W338" s="170" t="str">
        <f t="shared" si="55"/>
        <v/>
      </c>
      <c r="X338" s="171" t="str">
        <f t="shared" si="56"/>
        <v/>
      </c>
      <c r="Y338" s="172"/>
      <c r="Z338" s="173"/>
      <c r="AA338" s="174"/>
      <c r="AB338" s="173"/>
      <c r="AC338" s="174"/>
      <c r="AD338" s="173"/>
      <c r="AE338" s="174"/>
      <c r="AF338" s="175"/>
      <c r="AG338" s="174"/>
      <c r="AH338" s="173"/>
      <c r="AI338" s="174"/>
      <c r="AJ338" s="174"/>
      <c r="AK338" s="176"/>
      <c r="AM338" s="177"/>
      <c r="AN338" s="178"/>
      <c r="AO338" s="178"/>
      <c r="AP338" s="178"/>
      <c r="AQ338" s="179"/>
      <c r="AR338" s="179"/>
      <c r="AS338" s="179"/>
      <c r="AT338" s="180"/>
      <c r="AU338" s="169" t="str">
        <f t="shared" si="57"/>
        <v/>
      </c>
      <c r="AV338" s="170" t="str">
        <f t="shared" si="58"/>
        <v/>
      </c>
      <c r="AW338" s="170" t="str">
        <f t="shared" si="59"/>
        <v/>
      </c>
      <c r="AX338" s="170" t="str">
        <f t="shared" si="60"/>
        <v/>
      </c>
      <c r="AY338" s="171" t="str">
        <f t="shared" si="61"/>
        <v/>
      </c>
      <c r="AZ338" s="181"/>
      <c r="BA338" s="182"/>
      <c r="BB338" s="182"/>
      <c r="BC338" s="182"/>
      <c r="BD338" s="183"/>
      <c r="BE338" s="183"/>
      <c r="BF338" s="184"/>
      <c r="BG338" s="184"/>
      <c r="BH338" s="179"/>
      <c r="BI338" s="185"/>
      <c r="BK338" s="186"/>
      <c r="BL338" s="187"/>
      <c r="BM338" s="187"/>
      <c r="BN338" s="183"/>
      <c r="BO338" s="184"/>
      <c r="BP338" s="188"/>
      <c r="BQ338" s="189"/>
    </row>
    <row r="339" spans="4:69" ht="15.6" x14ac:dyDescent="0.3">
      <c r="D339" s="10"/>
      <c r="E339" s="74"/>
      <c r="F339" s="75"/>
      <c r="G339" s="75"/>
      <c r="H339" s="76"/>
      <c r="I339" s="77"/>
      <c r="J339" s="77"/>
      <c r="K339" s="77"/>
      <c r="L339" s="77"/>
      <c r="M339" s="77"/>
      <c r="N339" s="78"/>
      <c r="O339" s="78"/>
      <c r="P339" s="79"/>
      <c r="R339" s="94"/>
      <c r="S339" s="112"/>
      <c r="T339" s="113" t="str">
        <f t="shared" si="52"/>
        <v/>
      </c>
      <c r="U339" s="96" t="str">
        <f t="shared" si="53"/>
        <v/>
      </c>
      <c r="V339" s="96" t="str">
        <f t="shared" si="54"/>
        <v/>
      </c>
      <c r="W339" s="96" t="str">
        <f t="shared" si="55"/>
        <v/>
      </c>
      <c r="X339" s="118" t="str">
        <f t="shared" si="56"/>
        <v/>
      </c>
      <c r="Y339" s="119"/>
      <c r="Z339" s="98"/>
      <c r="AA339" s="97"/>
      <c r="AB339" s="98"/>
      <c r="AC339" s="97"/>
      <c r="AD339" s="95"/>
      <c r="AE339" s="99"/>
      <c r="AF339" s="100"/>
      <c r="AG339" s="99"/>
      <c r="AH339" s="95"/>
      <c r="AI339" s="99"/>
      <c r="AJ339" s="99"/>
      <c r="AK339" s="101"/>
      <c r="AM339" s="129"/>
      <c r="AN339" s="130"/>
      <c r="AO339" s="130"/>
      <c r="AP339" s="130"/>
      <c r="AQ339" s="131"/>
      <c r="AR339" s="131"/>
      <c r="AS339" s="131"/>
      <c r="AT339" s="144"/>
      <c r="AU339" s="113" t="str">
        <f t="shared" si="57"/>
        <v/>
      </c>
      <c r="AV339" s="96" t="str">
        <f t="shared" si="58"/>
        <v/>
      </c>
      <c r="AW339" s="96" t="str">
        <f t="shared" si="59"/>
        <v/>
      </c>
      <c r="AX339" s="96" t="str">
        <f t="shared" si="60"/>
        <v/>
      </c>
      <c r="AY339" s="118" t="str">
        <f t="shared" si="61"/>
        <v/>
      </c>
      <c r="AZ339" s="147"/>
      <c r="BA339" s="132"/>
      <c r="BB339" s="132"/>
      <c r="BC339" s="132"/>
      <c r="BD339" s="133"/>
      <c r="BE339" s="133"/>
      <c r="BF339" s="134"/>
      <c r="BG339" s="134"/>
      <c r="BH339" s="131"/>
      <c r="BI339" s="135"/>
      <c r="BK339" s="153"/>
      <c r="BL339" s="154"/>
      <c r="BM339" s="154"/>
      <c r="BN339" s="133"/>
      <c r="BO339" s="134"/>
      <c r="BP339" s="155"/>
      <c r="BQ339" s="156"/>
    </row>
    <row r="340" spans="4:69" ht="15.6" x14ac:dyDescent="0.3">
      <c r="D340" s="10"/>
      <c r="E340" s="190"/>
      <c r="F340" s="162"/>
      <c r="G340" s="162"/>
      <c r="H340" s="163"/>
      <c r="I340" s="164"/>
      <c r="J340" s="164"/>
      <c r="K340" s="164"/>
      <c r="L340" s="164"/>
      <c r="M340" s="164"/>
      <c r="N340" s="165"/>
      <c r="O340" s="165"/>
      <c r="P340" s="166"/>
      <c r="R340" s="167"/>
      <c r="S340" s="168"/>
      <c r="T340" s="169" t="str">
        <f t="shared" si="52"/>
        <v/>
      </c>
      <c r="U340" s="170" t="str">
        <f t="shared" si="53"/>
        <v/>
      </c>
      <c r="V340" s="170" t="str">
        <f t="shared" si="54"/>
        <v/>
      </c>
      <c r="W340" s="170" t="str">
        <f t="shared" si="55"/>
        <v/>
      </c>
      <c r="X340" s="171" t="str">
        <f t="shared" si="56"/>
        <v/>
      </c>
      <c r="Y340" s="172"/>
      <c r="Z340" s="173"/>
      <c r="AA340" s="174"/>
      <c r="AB340" s="173"/>
      <c r="AC340" s="174"/>
      <c r="AD340" s="173"/>
      <c r="AE340" s="174"/>
      <c r="AF340" s="175"/>
      <c r="AG340" s="174"/>
      <c r="AH340" s="173"/>
      <c r="AI340" s="174"/>
      <c r="AJ340" s="174"/>
      <c r="AK340" s="176"/>
      <c r="AM340" s="177"/>
      <c r="AN340" s="178"/>
      <c r="AO340" s="178"/>
      <c r="AP340" s="178"/>
      <c r="AQ340" s="179"/>
      <c r="AR340" s="179"/>
      <c r="AS340" s="179"/>
      <c r="AT340" s="180"/>
      <c r="AU340" s="169" t="str">
        <f t="shared" si="57"/>
        <v/>
      </c>
      <c r="AV340" s="170" t="str">
        <f t="shared" si="58"/>
        <v/>
      </c>
      <c r="AW340" s="170" t="str">
        <f t="shared" si="59"/>
        <v/>
      </c>
      <c r="AX340" s="170" t="str">
        <f t="shared" si="60"/>
        <v/>
      </c>
      <c r="AY340" s="171" t="str">
        <f t="shared" si="61"/>
        <v/>
      </c>
      <c r="AZ340" s="181"/>
      <c r="BA340" s="182"/>
      <c r="BB340" s="182"/>
      <c r="BC340" s="182"/>
      <c r="BD340" s="183"/>
      <c r="BE340" s="183"/>
      <c r="BF340" s="184"/>
      <c r="BG340" s="184"/>
      <c r="BH340" s="179"/>
      <c r="BI340" s="185"/>
      <c r="BK340" s="186"/>
      <c r="BL340" s="187"/>
      <c r="BM340" s="187"/>
      <c r="BN340" s="183"/>
      <c r="BO340" s="184"/>
      <c r="BP340" s="188"/>
      <c r="BQ340" s="189"/>
    </row>
    <row r="341" spans="4:69" ht="15.6" x14ac:dyDescent="0.3">
      <c r="D341" s="10"/>
      <c r="E341" s="74"/>
      <c r="F341" s="75"/>
      <c r="G341" s="75"/>
      <c r="H341" s="76"/>
      <c r="I341" s="77"/>
      <c r="J341" s="77"/>
      <c r="K341" s="77"/>
      <c r="L341" s="77"/>
      <c r="M341" s="77"/>
      <c r="N341" s="78"/>
      <c r="O341" s="78"/>
      <c r="P341" s="79"/>
      <c r="R341" s="94"/>
      <c r="S341" s="112"/>
      <c r="T341" s="113" t="str">
        <f t="shared" si="52"/>
        <v/>
      </c>
      <c r="U341" s="96" t="str">
        <f t="shared" si="53"/>
        <v/>
      </c>
      <c r="V341" s="96" t="str">
        <f t="shared" si="54"/>
        <v/>
      </c>
      <c r="W341" s="96" t="str">
        <f t="shared" si="55"/>
        <v/>
      </c>
      <c r="X341" s="118" t="str">
        <f t="shared" si="56"/>
        <v/>
      </c>
      <c r="Y341" s="119"/>
      <c r="Z341" s="98"/>
      <c r="AA341" s="97"/>
      <c r="AB341" s="98"/>
      <c r="AC341" s="97"/>
      <c r="AD341" s="95"/>
      <c r="AE341" s="99"/>
      <c r="AF341" s="100"/>
      <c r="AG341" s="99"/>
      <c r="AH341" s="95"/>
      <c r="AI341" s="99"/>
      <c r="AJ341" s="99"/>
      <c r="AK341" s="101"/>
      <c r="AM341" s="129"/>
      <c r="AN341" s="130"/>
      <c r="AO341" s="130"/>
      <c r="AP341" s="130"/>
      <c r="AQ341" s="131"/>
      <c r="AR341" s="131"/>
      <c r="AS341" s="131"/>
      <c r="AT341" s="144"/>
      <c r="AU341" s="113" t="str">
        <f t="shared" si="57"/>
        <v/>
      </c>
      <c r="AV341" s="96" t="str">
        <f t="shared" si="58"/>
        <v/>
      </c>
      <c r="AW341" s="96" t="str">
        <f t="shared" si="59"/>
        <v/>
      </c>
      <c r="AX341" s="96" t="str">
        <f t="shared" si="60"/>
        <v/>
      </c>
      <c r="AY341" s="118" t="str">
        <f t="shared" si="61"/>
        <v/>
      </c>
      <c r="AZ341" s="147"/>
      <c r="BA341" s="132"/>
      <c r="BB341" s="132"/>
      <c r="BC341" s="132"/>
      <c r="BD341" s="133"/>
      <c r="BE341" s="133"/>
      <c r="BF341" s="134"/>
      <c r="BG341" s="134"/>
      <c r="BH341" s="131"/>
      <c r="BI341" s="135"/>
      <c r="BK341" s="153"/>
      <c r="BL341" s="154"/>
      <c r="BM341" s="154"/>
      <c r="BN341" s="133"/>
      <c r="BO341" s="134"/>
      <c r="BP341" s="155"/>
      <c r="BQ341" s="156"/>
    </row>
    <row r="342" spans="4:69" ht="15.6" x14ac:dyDescent="0.3">
      <c r="D342" s="10"/>
      <c r="E342" s="161"/>
      <c r="F342" s="162"/>
      <c r="G342" s="162"/>
      <c r="H342" s="163"/>
      <c r="I342" s="164"/>
      <c r="J342" s="164"/>
      <c r="K342" s="164"/>
      <c r="L342" s="164"/>
      <c r="M342" s="164"/>
      <c r="N342" s="165"/>
      <c r="O342" s="165"/>
      <c r="P342" s="166"/>
      <c r="R342" s="167"/>
      <c r="S342" s="168"/>
      <c r="T342" s="169" t="str">
        <f t="shared" si="52"/>
        <v/>
      </c>
      <c r="U342" s="170" t="str">
        <f t="shared" si="53"/>
        <v/>
      </c>
      <c r="V342" s="170" t="str">
        <f t="shared" si="54"/>
        <v/>
      </c>
      <c r="W342" s="170" t="str">
        <f t="shared" si="55"/>
        <v/>
      </c>
      <c r="X342" s="171" t="str">
        <f t="shared" si="56"/>
        <v/>
      </c>
      <c r="Y342" s="172"/>
      <c r="Z342" s="173"/>
      <c r="AA342" s="174"/>
      <c r="AB342" s="173"/>
      <c r="AC342" s="174"/>
      <c r="AD342" s="173"/>
      <c r="AE342" s="174"/>
      <c r="AF342" s="175"/>
      <c r="AG342" s="174"/>
      <c r="AH342" s="173"/>
      <c r="AI342" s="174"/>
      <c r="AJ342" s="174"/>
      <c r="AK342" s="176"/>
      <c r="AM342" s="177"/>
      <c r="AN342" s="178"/>
      <c r="AO342" s="178"/>
      <c r="AP342" s="178"/>
      <c r="AQ342" s="179"/>
      <c r="AR342" s="179"/>
      <c r="AS342" s="179"/>
      <c r="AT342" s="180"/>
      <c r="AU342" s="169" t="str">
        <f t="shared" si="57"/>
        <v/>
      </c>
      <c r="AV342" s="170" t="str">
        <f t="shared" si="58"/>
        <v/>
      </c>
      <c r="AW342" s="170" t="str">
        <f t="shared" si="59"/>
        <v/>
      </c>
      <c r="AX342" s="170" t="str">
        <f t="shared" si="60"/>
        <v/>
      </c>
      <c r="AY342" s="171" t="str">
        <f t="shared" si="61"/>
        <v/>
      </c>
      <c r="AZ342" s="181"/>
      <c r="BA342" s="182"/>
      <c r="BB342" s="182"/>
      <c r="BC342" s="182"/>
      <c r="BD342" s="183"/>
      <c r="BE342" s="183"/>
      <c r="BF342" s="184"/>
      <c r="BG342" s="184"/>
      <c r="BH342" s="179"/>
      <c r="BI342" s="185"/>
      <c r="BK342" s="186"/>
      <c r="BL342" s="187"/>
      <c r="BM342" s="187"/>
      <c r="BN342" s="183"/>
      <c r="BO342" s="184"/>
      <c r="BP342" s="188"/>
      <c r="BQ342" s="189"/>
    </row>
    <row r="343" spans="4:69" ht="15.6" x14ac:dyDescent="0.3">
      <c r="D343" s="10"/>
      <c r="E343" s="74"/>
      <c r="F343" s="75"/>
      <c r="G343" s="75"/>
      <c r="H343" s="76"/>
      <c r="I343" s="77"/>
      <c r="J343" s="77"/>
      <c r="K343" s="77"/>
      <c r="L343" s="77"/>
      <c r="M343" s="77"/>
      <c r="N343" s="78"/>
      <c r="O343" s="78"/>
      <c r="P343" s="79"/>
      <c r="R343" s="94"/>
      <c r="S343" s="112"/>
      <c r="T343" s="113" t="str">
        <f t="shared" si="52"/>
        <v/>
      </c>
      <c r="U343" s="96" t="str">
        <f t="shared" si="53"/>
        <v/>
      </c>
      <c r="V343" s="96" t="str">
        <f t="shared" si="54"/>
        <v/>
      </c>
      <c r="W343" s="96" t="str">
        <f t="shared" si="55"/>
        <v/>
      </c>
      <c r="X343" s="118" t="str">
        <f t="shared" si="56"/>
        <v/>
      </c>
      <c r="Y343" s="119"/>
      <c r="Z343" s="98"/>
      <c r="AA343" s="97"/>
      <c r="AB343" s="98"/>
      <c r="AC343" s="97"/>
      <c r="AD343" s="95"/>
      <c r="AE343" s="99"/>
      <c r="AF343" s="100"/>
      <c r="AG343" s="99"/>
      <c r="AH343" s="95"/>
      <c r="AI343" s="99"/>
      <c r="AJ343" s="99"/>
      <c r="AK343" s="101"/>
      <c r="AM343" s="129"/>
      <c r="AN343" s="130"/>
      <c r="AO343" s="130"/>
      <c r="AP343" s="130"/>
      <c r="AQ343" s="131"/>
      <c r="AR343" s="131"/>
      <c r="AS343" s="131"/>
      <c r="AT343" s="144"/>
      <c r="AU343" s="113" t="str">
        <f t="shared" si="57"/>
        <v/>
      </c>
      <c r="AV343" s="96" t="str">
        <f t="shared" si="58"/>
        <v/>
      </c>
      <c r="AW343" s="96" t="str">
        <f t="shared" si="59"/>
        <v/>
      </c>
      <c r="AX343" s="96" t="str">
        <f t="shared" si="60"/>
        <v/>
      </c>
      <c r="AY343" s="118" t="str">
        <f t="shared" si="61"/>
        <v/>
      </c>
      <c r="AZ343" s="147"/>
      <c r="BA343" s="132"/>
      <c r="BB343" s="132"/>
      <c r="BC343" s="132"/>
      <c r="BD343" s="133"/>
      <c r="BE343" s="133"/>
      <c r="BF343" s="134"/>
      <c r="BG343" s="134"/>
      <c r="BH343" s="131"/>
      <c r="BI343" s="135"/>
      <c r="BK343" s="153"/>
      <c r="BL343" s="154"/>
      <c r="BM343" s="154"/>
      <c r="BN343" s="133"/>
      <c r="BO343" s="134"/>
      <c r="BP343" s="155"/>
      <c r="BQ343" s="156"/>
    </row>
    <row r="344" spans="4:69" ht="15.6" x14ac:dyDescent="0.3">
      <c r="D344" s="10"/>
      <c r="E344" s="161"/>
      <c r="F344" s="162"/>
      <c r="G344" s="162"/>
      <c r="H344" s="163"/>
      <c r="I344" s="164"/>
      <c r="J344" s="164"/>
      <c r="K344" s="164"/>
      <c r="L344" s="164"/>
      <c r="M344" s="164"/>
      <c r="N344" s="165"/>
      <c r="O344" s="165"/>
      <c r="P344" s="166"/>
      <c r="R344" s="167"/>
      <c r="S344" s="168"/>
      <c r="T344" s="169" t="str">
        <f t="shared" si="52"/>
        <v/>
      </c>
      <c r="U344" s="170" t="str">
        <f t="shared" si="53"/>
        <v/>
      </c>
      <c r="V344" s="170" t="str">
        <f t="shared" si="54"/>
        <v/>
      </c>
      <c r="W344" s="170" t="str">
        <f t="shared" si="55"/>
        <v/>
      </c>
      <c r="X344" s="171" t="str">
        <f t="shared" si="56"/>
        <v/>
      </c>
      <c r="Y344" s="172"/>
      <c r="Z344" s="173"/>
      <c r="AA344" s="174"/>
      <c r="AB344" s="173"/>
      <c r="AC344" s="174"/>
      <c r="AD344" s="173"/>
      <c r="AE344" s="174"/>
      <c r="AF344" s="175"/>
      <c r="AG344" s="174"/>
      <c r="AH344" s="173"/>
      <c r="AI344" s="174"/>
      <c r="AJ344" s="174"/>
      <c r="AK344" s="176"/>
      <c r="AM344" s="177"/>
      <c r="AN344" s="178"/>
      <c r="AO344" s="178"/>
      <c r="AP344" s="178"/>
      <c r="AQ344" s="179"/>
      <c r="AR344" s="179"/>
      <c r="AS344" s="179"/>
      <c r="AT344" s="180"/>
      <c r="AU344" s="169" t="str">
        <f t="shared" si="57"/>
        <v/>
      </c>
      <c r="AV344" s="170" t="str">
        <f t="shared" si="58"/>
        <v/>
      </c>
      <c r="AW344" s="170" t="str">
        <f t="shared" si="59"/>
        <v/>
      </c>
      <c r="AX344" s="170" t="str">
        <f t="shared" si="60"/>
        <v/>
      </c>
      <c r="AY344" s="171" t="str">
        <f t="shared" si="61"/>
        <v/>
      </c>
      <c r="AZ344" s="181"/>
      <c r="BA344" s="182"/>
      <c r="BB344" s="182"/>
      <c r="BC344" s="182"/>
      <c r="BD344" s="183"/>
      <c r="BE344" s="183"/>
      <c r="BF344" s="184"/>
      <c r="BG344" s="184"/>
      <c r="BH344" s="179"/>
      <c r="BI344" s="185"/>
      <c r="BK344" s="186"/>
      <c r="BL344" s="187"/>
      <c r="BM344" s="187"/>
      <c r="BN344" s="183"/>
      <c r="BO344" s="184"/>
      <c r="BP344" s="188"/>
      <c r="BQ344" s="189"/>
    </row>
    <row r="345" spans="4:69" ht="15.6" x14ac:dyDescent="0.3">
      <c r="D345" s="10"/>
      <c r="E345" s="74"/>
      <c r="F345" s="75"/>
      <c r="G345" s="75"/>
      <c r="H345" s="76"/>
      <c r="I345" s="77"/>
      <c r="J345" s="77"/>
      <c r="K345" s="77"/>
      <c r="L345" s="77"/>
      <c r="M345" s="77"/>
      <c r="N345" s="78"/>
      <c r="O345" s="78"/>
      <c r="P345" s="79"/>
      <c r="R345" s="94"/>
      <c r="S345" s="112"/>
      <c r="T345" s="113" t="str">
        <f t="shared" si="52"/>
        <v/>
      </c>
      <c r="U345" s="96" t="str">
        <f t="shared" si="53"/>
        <v/>
      </c>
      <c r="V345" s="96" t="str">
        <f t="shared" si="54"/>
        <v/>
      </c>
      <c r="W345" s="96" t="str">
        <f t="shared" si="55"/>
        <v/>
      </c>
      <c r="X345" s="118" t="str">
        <f t="shared" si="56"/>
        <v/>
      </c>
      <c r="Y345" s="119"/>
      <c r="Z345" s="98"/>
      <c r="AA345" s="97"/>
      <c r="AB345" s="98"/>
      <c r="AC345" s="97"/>
      <c r="AD345" s="95"/>
      <c r="AE345" s="99"/>
      <c r="AF345" s="100"/>
      <c r="AG345" s="99"/>
      <c r="AH345" s="95"/>
      <c r="AI345" s="99"/>
      <c r="AJ345" s="99"/>
      <c r="AK345" s="101"/>
      <c r="AM345" s="129"/>
      <c r="AN345" s="130"/>
      <c r="AO345" s="130"/>
      <c r="AP345" s="130"/>
      <c r="AQ345" s="131"/>
      <c r="AR345" s="131"/>
      <c r="AS345" s="131"/>
      <c r="AT345" s="144"/>
      <c r="AU345" s="113" t="str">
        <f t="shared" si="57"/>
        <v/>
      </c>
      <c r="AV345" s="96" t="str">
        <f t="shared" si="58"/>
        <v/>
      </c>
      <c r="AW345" s="96" t="str">
        <f t="shared" si="59"/>
        <v/>
      </c>
      <c r="AX345" s="96" t="str">
        <f t="shared" si="60"/>
        <v/>
      </c>
      <c r="AY345" s="118" t="str">
        <f t="shared" si="61"/>
        <v/>
      </c>
      <c r="AZ345" s="147"/>
      <c r="BA345" s="132"/>
      <c r="BB345" s="132"/>
      <c r="BC345" s="132"/>
      <c r="BD345" s="133"/>
      <c r="BE345" s="133"/>
      <c r="BF345" s="134"/>
      <c r="BG345" s="134"/>
      <c r="BH345" s="131"/>
      <c r="BI345" s="135"/>
      <c r="BK345" s="153"/>
      <c r="BL345" s="154"/>
      <c r="BM345" s="154"/>
      <c r="BN345" s="133"/>
      <c r="BO345" s="134"/>
      <c r="BP345" s="155"/>
      <c r="BQ345" s="156"/>
    </row>
    <row r="346" spans="4:69" ht="15.6" x14ac:dyDescent="0.3">
      <c r="D346" s="10"/>
      <c r="E346" s="190"/>
      <c r="F346" s="162"/>
      <c r="G346" s="162"/>
      <c r="H346" s="163"/>
      <c r="I346" s="164"/>
      <c r="J346" s="164"/>
      <c r="K346" s="164"/>
      <c r="L346" s="164"/>
      <c r="M346" s="164"/>
      <c r="N346" s="165"/>
      <c r="O346" s="165"/>
      <c r="P346" s="166"/>
      <c r="R346" s="167"/>
      <c r="S346" s="168"/>
      <c r="T346" s="169" t="str">
        <f t="shared" si="52"/>
        <v/>
      </c>
      <c r="U346" s="170" t="str">
        <f t="shared" si="53"/>
        <v/>
      </c>
      <c r="V346" s="170" t="str">
        <f t="shared" si="54"/>
        <v/>
      </c>
      <c r="W346" s="170" t="str">
        <f t="shared" si="55"/>
        <v/>
      </c>
      <c r="X346" s="171" t="str">
        <f t="shared" si="56"/>
        <v/>
      </c>
      <c r="Y346" s="172"/>
      <c r="Z346" s="173"/>
      <c r="AA346" s="174"/>
      <c r="AB346" s="173"/>
      <c r="AC346" s="174"/>
      <c r="AD346" s="173"/>
      <c r="AE346" s="174"/>
      <c r="AF346" s="175"/>
      <c r="AG346" s="174"/>
      <c r="AH346" s="173"/>
      <c r="AI346" s="174"/>
      <c r="AJ346" s="174"/>
      <c r="AK346" s="176"/>
      <c r="AM346" s="177"/>
      <c r="AN346" s="178"/>
      <c r="AO346" s="178"/>
      <c r="AP346" s="178"/>
      <c r="AQ346" s="179"/>
      <c r="AR346" s="179"/>
      <c r="AS346" s="179"/>
      <c r="AT346" s="180"/>
      <c r="AU346" s="169" t="str">
        <f t="shared" si="57"/>
        <v/>
      </c>
      <c r="AV346" s="170" t="str">
        <f t="shared" si="58"/>
        <v/>
      </c>
      <c r="AW346" s="170" t="str">
        <f t="shared" si="59"/>
        <v/>
      </c>
      <c r="AX346" s="170" t="str">
        <f t="shared" si="60"/>
        <v/>
      </c>
      <c r="AY346" s="171" t="str">
        <f t="shared" si="61"/>
        <v/>
      </c>
      <c r="AZ346" s="181"/>
      <c r="BA346" s="182"/>
      <c r="BB346" s="182"/>
      <c r="BC346" s="182"/>
      <c r="BD346" s="183"/>
      <c r="BE346" s="183"/>
      <c r="BF346" s="184"/>
      <c r="BG346" s="184"/>
      <c r="BH346" s="179"/>
      <c r="BI346" s="185"/>
      <c r="BK346" s="186"/>
      <c r="BL346" s="187"/>
      <c r="BM346" s="187"/>
      <c r="BN346" s="183"/>
      <c r="BO346" s="184"/>
      <c r="BP346" s="188"/>
      <c r="BQ346" s="189"/>
    </row>
    <row r="347" spans="4:69" ht="15.6" x14ac:dyDescent="0.3">
      <c r="D347" s="10"/>
      <c r="E347" s="74"/>
      <c r="F347" s="75"/>
      <c r="G347" s="75"/>
      <c r="H347" s="76"/>
      <c r="I347" s="77"/>
      <c r="J347" s="77"/>
      <c r="K347" s="77"/>
      <c r="L347" s="77"/>
      <c r="M347" s="77"/>
      <c r="N347" s="78"/>
      <c r="O347" s="78"/>
      <c r="P347" s="79"/>
      <c r="R347" s="94"/>
      <c r="S347" s="112"/>
      <c r="T347" s="113" t="str">
        <f t="shared" si="52"/>
        <v/>
      </c>
      <c r="U347" s="96" t="str">
        <f t="shared" si="53"/>
        <v/>
      </c>
      <c r="V347" s="96" t="str">
        <f t="shared" si="54"/>
        <v/>
      </c>
      <c r="W347" s="96" t="str">
        <f t="shared" si="55"/>
        <v/>
      </c>
      <c r="X347" s="118" t="str">
        <f t="shared" si="56"/>
        <v/>
      </c>
      <c r="Y347" s="119"/>
      <c r="Z347" s="98"/>
      <c r="AA347" s="97"/>
      <c r="AB347" s="98"/>
      <c r="AC347" s="97"/>
      <c r="AD347" s="95"/>
      <c r="AE347" s="99"/>
      <c r="AF347" s="100"/>
      <c r="AG347" s="99"/>
      <c r="AH347" s="95"/>
      <c r="AI347" s="99"/>
      <c r="AJ347" s="99"/>
      <c r="AK347" s="101"/>
      <c r="AM347" s="129"/>
      <c r="AN347" s="130"/>
      <c r="AO347" s="130"/>
      <c r="AP347" s="130"/>
      <c r="AQ347" s="131"/>
      <c r="AR347" s="131"/>
      <c r="AS347" s="131"/>
      <c r="AT347" s="144"/>
      <c r="AU347" s="113" t="str">
        <f t="shared" si="57"/>
        <v/>
      </c>
      <c r="AV347" s="96" t="str">
        <f t="shared" si="58"/>
        <v/>
      </c>
      <c r="AW347" s="96" t="str">
        <f t="shared" si="59"/>
        <v/>
      </c>
      <c r="AX347" s="96" t="str">
        <f t="shared" si="60"/>
        <v/>
      </c>
      <c r="AY347" s="118" t="str">
        <f t="shared" si="61"/>
        <v/>
      </c>
      <c r="AZ347" s="147"/>
      <c r="BA347" s="132"/>
      <c r="BB347" s="132"/>
      <c r="BC347" s="132"/>
      <c r="BD347" s="133"/>
      <c r="BE347" s="133"/>
      <c r="BF347" s="134"/>
      <c r="BG347" s="134"/>
      <c r="BH347" s="131"/>
      <c r="BI347" s="135"/>
      <c r="BK347" s="153"/>
      <c r="BL347" s="154"/>
      <c r="BM347" s="154"/>
      <c r="BN347" s="133"/>
      <c r="BO347" s="134"/>
      <c r="BP347" s="155"/>
      <c r="BQ347" s="156"/>
    </row>
    <row r="348" spans="4:69" ht="15.6" x14ac:dyDescent="0.3">
      <c r="D348" s="10"/>
      <c r="E348" s="161"/>
      <c r="F348" s="162"/>
      <c r="G348" s="162"/>
      <c r="H348" s="163"/>
      <c r="I348" s="164"/>
      <c r="J348" s="164"/>
      <c r="K348" s="164"/>
      <c r="L348" s="164"/>
      <c r="M348" s="164"/>
      <c r="N348" s="165"/>
      <c r="O348" s="165"/>
      <c r="P348" s="166"/>
      <c r="R348" s="167"/>
      <c r="S348" s="168"/>
      <c r="T348" s="169" t="str">
        <f t="shared" si="52"/>
        <v/>
      </c>
      <c r="U348" s="170" t="str">
        <f t="shared" si="53"/>
        <v/>
      </c>
      <c r="V348" s="170" t="str">
        <f t="shared" si="54"/>
        <v/>
      </c>
      <c r="W348" s="170" t="str">
        <f t="shared" si="55"/>
        <v/>
      </c>
      <c r="X348" s="171" t="str">
        <f t="shared" si="56"/>
        <v/>
      </c>
      <c r="Y348" s="172"/>
      <c r="Z348" s="173"/>
      <c r="AA348" s="174"/>
      <c r="AB348" s="173"/>
      <c r="AC348" s="174"/>
      <c r="AD348" s="173"/>
      <c r="AE348" s="174"/>
      <c r="AF348" s="175"/>
      <c r="AG348" s="174"/>
      <c r="AH348" s="173"/>
      <c r="AI348" s="174"/>
      <c r="AJ348" s="174"/>
      <c r="AK348" s="176"/>
      <c r="AM348" s="177"/>
      <c r="AN348" s="178"/>
      <c r="AO348" s="178"/>
      <c r="AP348" s="178"/>
      <c r="AQ348" s="179"/>
      <c r="AR348" s="179"/>
      <c r="AS348" s="179"/>
      <c r="AT348" s="180"/>
      <c r="AU348" s="169" t="str">
        <f t="shared" si="57"/>
        <v/>
      </c>
      <c r="AV348" s="170" t="str">
        <f t="shared" si="58"/>
        <v/>
      </c>
      <c r="AW348" s="170" t="str">
        <f t="shared" si="59"/>
        <v/>
      </c>
      <c r="AX348" s="170" t="str">
        <f t="shared" si="60"/>
        <v/>
      </c>
      <c r="AY348" s="171" t="str">
        <f t="shared" si="61"/>
        <v/>
      </c>
      <c r="AZ348" s="181"/>
      <c r="BA348" s="182"/>
      <c r="BB348" s="182"/>
      <c r="BC348" s="182"/>
      <c r="BD348" s="183"/>
      <c r="BE348" s="183"/>
      <c r="BF348" s="184"/>
      <c r="BG348" s="184"/>
      <c r="BH348" s="179"/>
      <c r="BI348" s="185"/>
      <c r="BK348" s="186"/>
      <c r="BL348" s="187"/>
      <c r="BM348" s="187"/>
      <c r="BN348" s="183"/>
      <c r="BO348" s="184"/>
      <c r="BP348" s="188"/>
      <c r="BQ348" s="189"/>
    </row>
    <row r="349" spans="4:69" ht="15.6" x14ac:dyDescent="0.3">
      <c r="D349" s="10"/>
      <c r="E349" s="74"/>
      <c r="F349" s="75"/>
      <c r="G349" s="75"/>
      <c r="H349" s="76"/>
      <c r="I349" s="77"/>
      <c r="J349" s="77"/>
      <c r="K349" s="77"/>
      <c r="L349" s="77"/>
      <c r="M349" s="77"/>
      <c r="N349" s="78"/>
      <c r="O349" s="78"/>
      <c r="P349" s="79"/>
      <c r="R349" s="94"/>
      <c r="S349" s="112"/>
      <c r="T349" s="113" t="str">
        <f t="shared" si="52"/>
        <v/>
      </c>
      <c r="U349" s="96" t="str">
        <f t="shared" si="53"/>
        <v/>
      </c>
      <c r="V349" s="96" t="str">
        <f t="shared" si="54"/>
        <v/>
      </c>
      <c r="W349" s="96" t="str">
        <f t="shared" si="55"/>
        <v/>
      </c>
      <c r="X349" s="118" t="str">
        <f t="shared" si="56"/>
        <v/>
      </c>
      <c r="Y349" s="119"/>
      <c r="Z349" s="98"/>
      <c r="AA349" s="97"/>
      <c r="AB349" s="98"/>
      <c r="AC349" s="97"/>
      <c r="AD349" s="95"/>
      <c r="AE349" s="99"/>
      <c r="AF349" s="100"/>
      <c r="AG349" s="99"/>
      <c r="AH349" s="95"/>
      <c r="AI349" s="99"/>
      <c r="AJ349" s="99"/>
      <c r="AK349" s="101"/>
      <c r="AM349" s="129"/>
      <c r="AN349" s="130"/>
      <c r="AO349" s="130"/>
      <c r="AP349" s="130"/>
      <c r="AQ349" s="131"/>
      <c r="AR349" s="131"/>
      <c r="AS349" s="131"/>
      <c r="AT349" s="144"/>
      <c r="AU349" s="113" t="str">
        <f t="shared" si="57"/>
        <v/>
      </c>
      <c r="AV349" s="96" t="str">
        <f t="shared" si="58"/>
        <v/>
      </c>
      <c r="AW349" s="96" t="str">
        <f t="shared" si="59"/>
        <v/>
      </c>
      <c r="AX349" s="96" t="str">
        <f t="shared" si="60"/>
        <v/>
      </c>
      <c r="AY349" s="118" t="str">
        <f t="shared" si="61"/>
        <v/>
      </c>
      <c r="AZ349" s="147"/>
      <c r="BA349" s="132"/>
      <c r="BB349" s="132"/>
      <c r="BC349" s="132"/>
      <c r="BD349" s="133"/>
      <c r="BE349" s="133"/>
      <c r="BF349" s="134"/>
      <c r="BG349" s="134"/>
      <c r="BH349" s="131"/>
      <c r="BI349" s="135"/>
      <c r="BK349" s="153"/>
      <c r="BL349" s="154"/>
      <c r="BM349" s="154"/>
      <c r="BN349" s="133"/>
      <c r="BO349" s="134"/>
      <c r="BP349" s="155"/>
      <c r="BQ349" s="156"/>
    </row>
    <row r="350" spans="4:69" ht="15.6" x14ac:dyDescent="0.3">
      <c r="D350" s="10"/>
      <c r="E350" s="161"/>
      <c r="F350" s="162"/>
      <c r="G350" s="162"/>
      <c r="H350" s="163"/>
      <c r="I350" s="164"/>
      <c r="J350" s="164"/>
      <c r="K350" s="164"/>
      <c r="L350" s="164"/>
      <c r="M350" s="164"/>
      <c r="N350" s="165"/>
      <c r="O350" s="165"/>
      <c r="P350" s="166"/>
      <c r="R350" s="167"/>
      <c r="S350" s="168"/>
      <c r="T350" s="169" t="str">
        <f t="shared" si="52"/>
        <v/>
      </c>
      <c r="U350" s="170" t="str">
        <f t="shared" si="53"/>
        <v/>
      </c>
      <c r="V350" s="170" t="str">
        <f t="shared" si="54"/>
        <v/>
      </c>
      <c r="W350" s="170" t="str">
        <f t="shared" si="55"/>
        <v/>
      </c>
      <c r="X350" s="171" t="str">
        <f t="shared" si="56"/>
        <v/>
      </c>
      <c r="Y350" s="172"/>
      <c r="Z350" s="173"/>
      <c r="AA350" s="174"/>
      <c r="AB350" s="173"/>
      <c r="AC350" s="174"/>
      <c r="AD350" s="173"/>
      <c r="AE350" s="174"/>
      <c r="AF350" s="175"/>
      <c r="AG350" s="174"/>
      <c r="AH350" s="173"/>
      <c r="AI350" s="174"/>
      <c r="AJ350" s="174"/>
      <c r="AK350" s="176"/>
      <c r="AM350" s="177"/>
      <c r="AN350" s="178"/>
      <c r="AO350" s="178"/>
      <c r="AP350" s="178"/>
      <c r="AQ350" s="179"/>
      <c r="AR350" s="179"/>
      <c r="AS350" s="179"/>
      <c r="AT350" s="180"/>
      <c r="AU350" s="169" t="str">
        <f t="shared" si="57"/>
        <v/>
      </c>
      <c r="AV350" s="170" t="str">
        <f t="shared" si="58"/>
        <v/>
      </c>
      <c r="AW350" s="170" t="str">
        <f t="shared" si="59"/>
        <v/>
      </c>
      <c r="AX350" s="170" t="str">
        <f t="shared" si="60"/>
        <v/>
      </c>
      <c r="AY350" s="171" t="str">
        <f t="shared" si="61"/>
        <v/>
      </c>
      <c r="AZ350" s="181"/>
      <c r="BA350" s="182"/>
      <c r="BB350" s="182"/>
      <c r="BC350" s="182"/>
      <c r="BD350" s="183"/>
      <c r="BE350" s="183"/>
      <c r="BF350" s="184"/>
      <c r="BG350" s="184"/>
      <c r="BH350" s="179"/>
      <c r="BI350" s="185"/>
      <c r="BK350" s="186"/>
      <c r="BL350" s="187"/>
      <c r="BM350" s="187"/>
      <c r="BN350" s="183"/>
      <c r="BO350" s="184"/>
      <c r="BP350" s="188"/>
      <c r="BQ350" s="189"/>
    </row>
    <row r="351" spans="4:69" ht="15.6" x14ac:dyDescent="0.3">
      <c r="D351" s="10"/>
      <c r="E351" s="74"/>
      <c r="F351" s="75"/>
      <c r="G351" s="75"/>
      <c r="H351" s="76"/>
      <c r="I351" s="77"/>
      <c r="J351" s="77"/>
      <c r="K351" s="77"/>
      <c r="L351" s="77"/>
      <c r="M351" s="77"/>
      <c r="N351" s="78"/>
      <c r="O351" s="78"/>
      <c r="P351" s="79"/>
      <c r="R351" s="94"/>
      <c r="S351" s="112"/>
      <c r="T351" s="113" t="str">
        <f t="shared" si="52"/>
        <v/>
      </c>
      <c r="U351" s="96" t="str">
        <f t="shared" si="53"/>
        <v/>
      </c>
      <c r="V351" s="96" t="str">
        <f t="shared" si="54"/>
        <v/>
      </c>
      <c r="W351" s="96" t="str">
        <f t="shared" si="55"/>
        <v/>
      </c>
      <c r="X351" s="118" t="str">
        <f t="shared" si="56"/>
        <v/>
      </c>
      <c r="Y351" s="119"/>
      <c r="Z351" s="98"/>
      <c r="AA351" s="97"/>
      <c r="AB351" s="98"/>
      <c r="AC351" s="97"/>
      <c r="AD351" s="95"/>
      <c r="AE351" s="99"/>
      <c r="AF351" s="100"/>
      <c r="AG351" s="99"/>
      <c r="AH351" s="95"/>
      <c r="AI351" s="99"/>
      <c r="AJ351" s="99"/>
      <c r="AK351" s="101"/>
      <c r="AM351" s="129"/>
      <c r="AN351" s="130"/>
      <c r="AO351" s="130"/>
      <c r="AP351" s="130"/>
      <c r="AQ351" s="131"/>
      <c r="AR351" s="131"/>
      <c r="AS351" s="131"/>
      <c r="AT351" s="144"/>
      <c r="AU351" s="113" t="str">
        <f t="shared" si="57"/>
        <v/>
      </c>
      <c r="AV351" s="96" t="str">
        <f t="shared" si="58"/>
        <v/>
      </c>
      <c r="AW351" s="96" t="str">
        <f t="shared" si="59"/>
        <v/>
      </c>
      <c r="AX351" s="96" t="str">
        <f t="shared" si="60"/>
        <v/>
      </c>
      <c r="AY351" s="118" t="str">
        <f t="shared" si="61"/>
        <v/>
      </c>
      <c r="AZ351" s="147"/>
      <c r="BA351" s="132"/>
      <c r="BB351" s="132"/>
      <c r="BC351" s="132"/>
      <c r="BD351" s="133"/>
      <c r="BE351" s="133"/>
      <c r="BF351" s="134"/>
      <c r="BG351" s="134"/>
      <c r="BH351" s="131"/>
      <c r="BI351" s="135"/>
      <c r="BK351" s="153"/>
      <c r="BL351" s="154"/>
      <c r="BM351" s="154"/>
      <c r="BN351" s="133"/>
      <c r="BO351" s="134"/>
      <c r="BP351" s="155"/>
      <c r="BQ351" s="156"/>
    </row>
    <row r="352" spans="4:69" ht="15.6" x14ac:dyDescent="0.3">
      <c r="D352" s="10"/>
      <c r="E352" s="161"/>
      <c r="F352" s="162"/>
      <c r="G352" s="162"/>
      <c r="H352" s="163"/>
      <c r="I352" s="164"/>
      <c r="J352" s="164"/>
      <c r="K352" s="164"/>
      <c r="L352" s="164"/>
      <c r="M352" s="164"/>
      <c r="N352" s="165"/>
      <c r="O352" s="165"/>
      <c r="P352" s="166"/>
      <c r="R352" s="167"/>
      <c r="S352" s="168"/>
      <c r="T352" s="169" t="str">
        <f t="shared" si="52"/>
        <v/>
      </c>
      <c r="U352" s="170" t="str">
        <f t="shared" si="53"/>
        <v/>
      </c>
      <c r="V352" s="170" t="str">
        <f t="shared" si="54"/>
        <v/>
      </c>
      <c r="W352" s="170" t="str">
        <f t="shared" si="55"/>
        <v/>
      </c>
      <c r="X352" s="171" t="str">
        <f t="shared" si="56"/>
        <v/>
      </c>
      <c r="Y352" s="172"/>
      <c r="Z352" s="173"/>
      <c r="AA352" s="174"/>
      <c r="AB352" s="173"/>
      <c r="AC352" s="174"/>
      <c r="AD352" s="173"/>
      <c r="AE352" s="174"/>
      <c r="AF352" s="175"/>
      <c r="AG352" s="174"/>
      <c r="AH352" s="173"/>
      <c r="AI352" s="174"/>
      <c r="AJ352" s="174"/>
      <c r="AK352" s="176"/>
      <c r="AM352" s="177"/>
      <c r="AN352" s="178"/>
      <c r="AO352" s="178"/>
      <c r="AP352" s="178"/>
      <c r="AQ352" s="179"/>
      <c r="AR352" s="179"/>
      <c r="AS352" s="179"/>
      <c r="AT352" s="180"/>
      <c r="AU352" s="169" t="str">
        <f t="shared" si="57"/>
        <v/>
      </c>
      <c r="AV352" s="170" t="str">
        <f t="shared" si="58"/>
        <v/>
      </c>
      <c r="AW352" s="170" t="str">
        <f t="shared" si="59"/>
        <v/>
      </c>
      <c r="AX352" s="170" t="str">
        <f t="shared" si="60"/>
        <v/>
      </c>
      <c r="AY352" s="171" t="str">
        <f t="shared" si="61"/>
        <v/>
      </c>
      <c r="AZ352" s="181"/>
      <c r="BA352" s="182"/>
      <c r="BB352" s="182"/>
      <c r="BC352" s="182"/>
      <c r="BD352" s="183"/>
      <c r="BE352" s="183"/>
      <c r="BF352" s="184"/>
      <c r="BG352" s="184"/>
      <c r="BH352" s="179"/>
      <c r="BI352" s="185"/>
      <c r="BK352" s="186"/>
      <c r="BL352" s="187"/>
      <c r="BM352" s="187"/>
      <c r="BN352" s="183"/>
      <c r="BO352" s="184"/>
      <c r="BP352" s="188"/>
      <c r="BQ352" s="189"/>
    </row>
    <row r="353" spans="4:69" ht="15.6" x14ac:dyDescent="0.3">
      <c r="D353" s="10"/>
      <c r="E353" s="74"/>
      <c r="F353" s="75"/>
      <c r="G353" s="75"/>
      <c r="H353" s="76"/>
      <c r="I353" s="77"/>
      <c r="J353" s="77"/>
      <c r="K353" s="77"/>
      <c r="L353" s="77"/>
      <c r="M353" s="77"/>
      <c r="N353" s="78"/>
      <c r="O353" s="78"/>
      <c r="P353" s="79"/>
      <c r="R353" s="94"/>
      <c r="S353" s="112"/>
      <c r="T353" s="113" t="str">
        <f t="shared" si="52"/>
        <v/>
      </c>
      <c r="U353" s="96" t="str">
        <f t="shared" si="53"/>
        <v/>
      </c>
      <c r="V353" s="96" t="str">
        <f t="shared" si="54"/>
        <v/>
      </c>
      <c r="W353" s="96" t="str">
        <f t="shared" si="55"/>
        <v/>
      </c>
      <c r="X353" s="118" t="str">
        <f t="shared" si="56"/>
        <v/>
      </c>
      <c r="Y353" s="119"/>
      <c r="Z353" s="98"/>
      <c r="AA353" s="97"/>
      <c r="AB353" s="98"/>
      <c r="AC353" s="97"/>
      <c r="AD353" s="95"/>
      <c r="AE353" s="99"/>
      <c r="AF353" s="100"/>
      <c r="AG353" s="99"/>
      <c r="AH353" s="95"/>
      <c r="AI353" s="99"/>
      <c r="AJ353" s="99"/>
      <c r="AK353" s="101"/>
      <c r="AM353" s="129"/>
      <c r="AN353" s="130"/>
      <c r="AO353" s="130"/>
      <c r="AP353" s="130"/>
      <c r="AQ353" s="131"/>
      <c r="AR353" s="131"/>
      <c r="AS353" s="131"/>
      <c r="AT353" s="144"/>
      <c r="AU353" s="113" t="str">
        <f t="shared" si="57"/>
        <v/>
      </c>
      <c r="AV353" s="96" t="str">
        <f t="shared" si="58"/>
        <v/>
      </c>
      <c r="AW353" s="96" t="str">
        <f t="shared" si="59"/>
        <v/>
      </c>
      <c r="AX353" s="96" t="str">
        <f t="shared" si="60"/>
        <v/>
      </c>
      <c r="AY353" s="118" t="str">
        <f t="shared" si="61"/>
        <v/>
      </c>
      <c r="AZ353" s="147"/>
      <c r="BA353" s="132"/>
      <c r="BB353" s="132"/>
      <c r="BC353" s="132"/>
      <c r="BD353" s="133"/>
      <c r="BE353" s="133"/>
      <c r="BF353" s="134"/>
      <c r="BG353" s="134"/>
      <c r="BH353" s="131"/>
      <c r="BI353" s="135"/>
      <c r="BK353" s="153"/>
      <c r="BL353" s="154"/>
      <c r="BM353" s="154"/>
      <c r="BN353" s="133"/>
      <c r="BO353" s="134"/>
      <c r="BP353" s="155"/>
      <c r="BQ353" s="156"/>
    </row>
    <row r="354" spans="4:69" ht="15.6" x14ac:dyDescent="0.3">
      <c r="D354" s="10"/>
      <c r="E354" s="190"/>
      <c r="F354" s="162"/>
      <c r="G354" s="162"/>
      <c r="H354" s="163"/>
      <c r="I354" s="164"/>
      <c r="J354" s="164"/>
      <c r="K354" s="164"/>
      <c r="L354" s="164"/>
      <c r="M354" s="164"/>
      <c r="N354" s="165"/>
      <c r="O354" s="165"/>
      <c r="P354" s="166"/>
      <c r="R354" s="167"/>
      <c r="S354" s="168"/>
      <c r="T354" s="169" t="str">
        <f t="shared" si="52"/>
        <v/>
      </c>
      <c r="U354" s="170" t="str">
        <f t="shared" si="53"/>
        <v/>
      </c>
      <c r="V354" s="170" t="str">
        <f t="shared" si="54"/>
        <v/>
      </c>
      <c r="W354" s="170" t="str">
        <f t="shared" si="55"/>
        <v/>
      </c>
      <c r="X354" s="171" t="str">
        <f t="shared" si="56"/>
        <v/>
      </c>
      <c r="Y354" s="172"/>
      <c r="Z354" s="173"/>
      <c r="AA354" s="174"/>
      <c r="AB354" s="173"/>
      <c r="AC354" s="174"/>
      <c r="AD354" s="173"/>
      <c r="AE354" s="174"/>
      <c r="AF354" s="175"/>
      <c r="AG354" s="174"/>
      <c r="AH354" s="173"/>
      <c r="AI354" s="174"/>
      <c r="AJ354" s="174"/>
      <c r="AK354" s="176"/>
      <c r="AM354" s="177"/>
      <c r="AN354" s="178"/>
      <c r="AO354" s="178"/>
      <c r="AP354" s="178"/>
      <c r="AQ354" s="179"/>
      <c r="AR354" s="179"/>
      <c r="AS354" s="179"/>
      <c r="AT354" s="180"/>
      <c r="AU354" s="169" t="str">
        <f t="shared" si="57"/>
        <v/>
      </c>
      <c r="AV354" s="170" t="str">
        <f t="shared" si="58"/>
        <v/>
      </c>
      <c r="AW354" s="170" t="str">
        <f t="shared" si="59"/>
        <v/>
      </c>
      <c r="AX354" s="170" t="str">
        <f t="shared" si="60"/>
        <v/>
      </c>
      <c r="AY354" s="171" t="str">
        <f t="shared" si="61"/>
        <v/>
      </c>
      <c r="AZ354" s="181"/>
      <c r="BA354" s="182"/>
      <c r="BB354" s="182"/>
      <c r="BC354" s="182"/>
      <c r="BD354" s="183"/>
      <c r="BE354" s="183"/>
      <c r="BF354" s="184"/>
      <c r="BG354" s="184"/>
      <c r="BH354" s="179"/>
      <c r="BI354" s="185"/>
      <c r="BK354" s="186"/>
      <c r="BL354" s="187"/>
      <c r="BM354" s="187"/>
      <c r="BN354" s="183"/>
      <c r="BO354" s="184"/>
      <c r="BP354" s="188"/>
      <c r="BQ354" s="189"/>
    </row>
    <row r="355" spans="4:69" ht="15.6" x14ac:dyDescent="0.3">
      <c r="D355" s="10"/>
      <c r="E355" s="74"/>
      <c r="F355" s="75"/>
      <c r="G355" s="75"/>
      <c r="H355" s="76"/>
      <c r="I355" s="77"/>
      <c r="J355" s="77"/>
      <c r="K355" s="77"/>
      <c r="L355" s="77"/>
      <c r="M355" s="77"/>
      <c r="N355" s="78"/>
      <c r="O355" s="78"/>
      <c r="P355" s="79"/>
      <c r="R355" s="94"/>
      <c r="S355" s="112"/>
      <c r="T355" s="113" t="str">
        <f t="shared" si="52"/>
        <v/>
      </c>
      <c r="U355" s="96" t="str">
        <f t="shared" si="53"/>
        <v/>
      </c>
      <c r="V355" s="96" t="str">
        <f t="shared" si="54"/>
        <v/>
      </c>
      <c r="W355" s="96" t="str">
        <f t="shared" si="55"/>
        <v/>
      </c>
      <c r="X355" s="118" t="str">
        <f t="shared" si="56"/>
        <v/>
      </c>
      <c r="Y355" s="119"/>
      <c r="Z355" s="98"/>
      <c r="AA355" s="97"/>
      <c r="AB355" s="98"/>
      <c r="AC355" s="97"/>
      <c r="AD355" s="95"/>
      <c r="AE355" s="99"/>
      <c r="AF355" s="100"/>
      <c r="AG355" s="99"/>
      <c r="AH355" s="95"/>
      <c r="AI355" s="99"/>
      <c r="AJ355" s="99"/>
      <c r="AK355" s="101"/>
      <c r="AM355" s="129"/>
      <c r="AN355" s="130"/>
      <c r="AO355" s="130"/>
      <c r="AP355" s="130"/>
      <c r="AQ355" s="131"/>
      <c r="AR355" s="131"/>
      <c r="AS355" s="131"/>
      <c r="AT355" s="144"/>
      <c r="AU355" s="113" t="str">
        <f t="shared" si="57"/>
        <v/>
      </c>
      <c r="AV355" s="96" t="str">
        <f t="shared" si="58"/>
        <v/>
      </c>
      <c r="AW355" s="96" t="str">
        <f t="shared" si="59"/>
        <v/>
      </c>
      <c r="AX355" s="96" t="str">
        <f t="shared" si="60"/>
        <v/>
      </c>
      <c r="AY355" s="118" t="str">
        <f t="shared" si="61"/>
        <v/>
      </c>
      <c r="AZ355" s="147"/>
      <c r="BA355" s="132"/>
      <c r="BB355" s="132"/>
      <c r="BC355" s="132"/>
      <c r="BD355" s="133"/>
      <c r="BE355" s="133"/>
      <c r="BF355" s="134"/>
      <c r="BG355" s="134"/>
      <c r="BH355" s="131"/>
      <c r="BI355" s="135"/>
      <c r="BK355" s="153"/>
      <c r="BL355" s="154"/>
      <c r="BM355" s="154"/>
      <c r="BN355" s="133"/>
      <c r="BO355" s="134"/>
      <c r="BP355" s="155"/>
      <c r="BQ355" s="156"/>
    </row>
    <row r="356" spans="4:69" ht="15.6" x14ac:dyDescent="0.3">
      <c r="D356" s="10"/>
      <c r="E356" s="161"/>
      <c r="F356" s="162"/>
      <c r="G356" s="162"/>
      <c r="H356" s="163"/>
      <c r="I356" s="164"/>
      <c r="J356" s="164"/>
      <c r="K356" s="164"/>
      <c r="L356" s="164"/>
      <c r="M356" s="164"/>
      <c r="N356" s="165"/>
      <c r="O356" s="165"/>
      <c r="P356" s="166"/>
      <c r="R356" s="167"/>
      <c r="S356" s="168"/>
      <c r="T356" s="169" t="str">
        <f t="shared" si="52"/>
        <v/>
      </c>
      <c r="U356" s="170" t="str">
        <f t="shared" si="53"/>
        <v/>
      </c>
      <c r="V356" s="170" t="str">
        <f t="shared" si="54"/>
        <v/>
      </c>
      <c r="W356" s="170" t="str">
        <f t="shared" si="55"/>
        <v/>
      </c>
      <c r="X356" s="171" t="str">
        <f t="shared" si="56"/>
        <v/>
      </c>
      <c r="Y356" s="172"/>
      <c r="Z356" s="173"/>
      <c r="AA356" s="174"/>
      <c r="AB356" s="173"/>
      <c r="AC356" s="174"/>
      <c r="AD356" s="173"/>
      <c r="AE356" s="174"/>
      <c r="AF356" s="175"/>
      <c r="AG356" s="174"/>
      <c r="AH356" s="173"/>
      <c r="AI356" s="174"/>
      <c r="AJ356" s="174"/>
      <c r="AK356" s="176"/>
      <c r="AM356" s="177"/>
      <c r="AN356" s="178"/>
      <c r="AO356" s="178"/>
      <c r="AP356" s="178"/>
      <c r="AQ356" s="179"/>
      <c r="AR356" s="179"/>
      <c r="AS356" s="179"/>
      <c r="AT356" s="180"/>
      <c r="AU356" s="169" t="str">
        <f t="shared" si="57"/>
        <v/>
      </c>
      <c r="AV356" s="170" t="str">
        <f t="shared" si="58"/>
        <v/>
      </c>
      <c r="AW356" s="170" t="str">
        <f t="shared" si="59"/>
        <v/>
      </c>
      <c r="AX356" s="170" t="str">
        <f t="shared" si="60"/>
        <v/>
      </c>
      <c r="AY356" s="171" t="str">
        <f t="shared" si="61"/>
        <v/>
      </c>
      <c r="AZ356" s="181"/>
      <c r="BA356" s="182"/>
      <c r="BB356" s="182"/>
      <c r="BC356" s="182"/>
      <c r="BD356" s="183"/>
      <c r="BE356" s="183"/>
      <c r="BF356" s="184"/>
      <c r="BG356" s="184"/>
      <c r="BH356" s="179"/>
      <c r="BI356" s="185"/>
      <c r="BK356" s="186"/>
      <c r="BL356" s="187"/>
      <c r="BM356" s="187"/>
      <c r="BN356" s="183"/>
      <c r="BO356" s="184"/>
      <c r="BP356" s="188"/>
      <c r="BQ356" s="189"/>
    </row>
    <row r="357" spans="4:69" ht="15.6" x14ac:dyDescent="0.3">
      <c r="D357" s="10"/>
      <c r="E357" s="74"/>
      <c r="F357" s="75"/>
      <c r="G357" s="75"/>
      <c r="H357" s="76"/>
      <c r="I357" s="77"/>
      <c r="J357" s="77"/>
      <c r="K357" s="77"/>
      <c r="L357" s="77"/>
      <c r="M357" s="77"/>
      <c r="N357" s="78"/>
      <c r="O357" s="78"/>
      <c r="P357" s="79"/>
      <c r="R357" s="94"/>
      <c r="S357" s="112"/>
      <c r="T357" s="113" t="str">
        <f t="shared" si="52"/>
        <v/>
      </c>
      <c r="U357" s="96" t="str">
        <f t="shared" si="53"/>
        <v/>
      </c>
      <c r="V357" s="96" t="str">
        <f t="shared" si="54"/>
        <v/>
      </c>
      <c r="W357" s="96" t="str">
        <f t="shared" si="55"/>
        <v/>
      </c>
      <c r="X357" s="118" t="str">
        <f t="shared" si="56"/>
        <v/>
      </c>
      <c r="Y357" s="119"/>
      <c r="Z357" s="98"/>
      <c r="AA357" s="97"/>
      <c r="AB357" s="98"/>
      <c r="AC357" s="97"/>
      <c r="AD357" s="95"/>
      <c r="AE357" s="99"/>
      <c r="AF357" s="100"/>
      <c r="AG357" s="99"/>
      <c r="AH357" s="95"/>
      <c r="AI357" s="99"/>
      <c r="AJ357" s="99"/>
      <c r="AK357" s="101"/>
      <c r="AM357" s="129"/>
      <c r="AN357" s="130"/>
      <c r="AO357" s="130"/>
      <c r="AP357" s="130"/>
      <c r="AQ357" s="131"/>
      <c r="AR357" s="131"/>
      <c r="AS357" s="131"/>
      <c r="AT357" s="144"/>
      <c r="AU357" s="113" t="str">
        <f t="shared" si="57"/>
        <v/>
      </c>
      <c r="AV357" s="96" t="str">
        <f t="shared" si="58"/>
        <v/>
      </c>
      <c r="AW357" s="96" t="str">
        <f t="shared" si="59"/>
        <v/>
      </c>
      <c r="AX357" s="96" t="str">
        <f t="shared" si="60"/>
        <v/>
      </c>
      <c r="AY357" s="118" t="str">
        <f t="shared" si="61"/>
        <v/>
      </c>
      <c r="AZ357" s="147"/>
      <c r="BA357" s="132"/>
      <c r="BB357" s="132"/>
      <c r="BC357" s="132"/>
      <c r="BD357" s="133"/>
      <c r="BE357" s="133"/>
      <c r="BF357" s="134"/>
      <c r="BG357" s="134"/>
      <c r="BH357" s="131"/>
      <c r="BI357" s="135"/>
      <c r="BK357" s="153"/>
      <c r="BL357" s="154"/>
      <c r="BM357" s="154"/>
      <c r="BN357" s="133"/>
      <c r="BO357" s="134"/>
      <c r="BP357" s="155"/>
      <c r="BQ357" s="156"/>
    </row>
    <row r="358" spans="4:69" ht="15.6" x14ac:dyDescent="0.3">
      <c r="D358" s="10"/>
      <c r="E358" s="161"/>
      <c r="F358" s="162"/>
      <c r="G358" s="162"/>
      <c r="H358" s="163"/>
      <c r="I358" s="164"/>
      <c r="J358" s="164"/>
      <c r="K358" s="164"/>
      <c r="L358" s="164"/>
      <c r="M358" s="164"/>
      <c r="N358" s="165"/>
      <c r="O358" s="165"/>
      <c r="P358" s="166"/>
      <c r="R358" s="167"/>
      <c r="S358" s="168"/>
      <c r="T358" s="169" t="str">
        <f t="shared" si="52"/>
        <v/>
      </c>
      <c r="U358" s="170" t="str">
        <f t="shared" si="53"/>
        <v/>
      </c>
      <c r="V358" s="170" t="str">
        <f t="shared" si="54"/>
        <v/>
      </c>
      <c r="W358" s="170" t="str">
        <f t="shared" si="55"/>
        <v/>
      </c>
      <c r="X358" s="171" t="str">
        <f t="shared" si="56"/>
        <v/>
      </c>
      <c r="Y358" s="172"/>
      <c r="Z358" s="173"/>
      <c r="AA358" s="174"/>
      <c r="AB358" s="173"/>
      <c r="AC358" s="174"/>
      <c r="AD358" s="173"/>
      <c r="AE358" s="174"/>
      <c r="AF358" s="175"/>
      <c r="AG358" s="174"/>
      <c r="AH358" s="173"/>
      <c r="AI358" s="174"/>
      <c r="AJ358" s="174"/>
      <c r="AK358" s="176"/>
      <c r="AM358" s="177"/>
      <c r="AN358" s="178"/>
      <c r="AO358" s="178"/>
      <c r="AP358" s="178"/>
      <c r="AQ358" s="179"/>
      <c r="AR358" s="179"/>
      <c r="AS358" s="179"/>
      <c r="AT358" s="180"/>
      <c r="AU358" s="169" t="str">
        <f t="shared" si="57"/>
        <v/>
      </c>
      <c r="AV358" s="170" t="str">
        <f t="shared" si="58"/>
        <v/>
      </c>
      <c r="AW358" s="170" t="str">
        <f t="shared" si="59"/>
        <v/>
      </c>
      <c r="AX358" s="170" t="str">
        <f t="shared" si="60"/>
        <v/>
      </c>
      <c r="AY358" s="171" t="str">
        <f t="shared" si="61"/>
        <v/>
      </c>
      <c r="AZ358" s="181"/>
      <c r="BA358" s="182"/>
      <c r="BB358" s="182"/>
      <c r="BC358" s="182"/>
      <c r="BD358" s="183"/>
      <c r="BE358" s="183"/>
      <c r="BF358" s="184"/>
      <c r="BG358" s="184"/>
      <c r="BH358" s="179"/>
      <c r="BI358" s="185"/>
      <c r="BK358" s="186"/>
      <c r="BL358" s="187"/>
      <c r="BM358" s="187"/>
      <c r="BN358" s="183"/>
      <c r="BO358" s="184"/>
      <c r="BP358" s="188"/>
      <c r="BQ358" s="189"/>
    </row>
    <row r="359" spans="4:69" ht="15.6" x14ac:dyDescent="0.3">
      <c r="D359" s="10"/>
      <c r="E359" s="74"/>
      <c r="F359" s="75"/>
      <c r="G359" s="75"/>
      <c r="H359" s="76"/>
      <c r="I359" s="77"/>
      <c r="J359" s="77"/>
      <c r="K359" s="77"/>
      <c r="L359" s="77"/>
      <c r="M359" s="77"/>
      <c r="N359" s="78"/>
      <c r="O359" s="78"/>
      <c r="P359" s="79"/>
      <c r="R359" s="94"/>
      <c r="S359" s="112"/>
      <c r="T359" s="113" t="str">
        <f t="shared" si="52"/>
        <v/>
      </c>
      <c r="U359" s="96" t="str">
        <f t="shared" si="53"/>
        <v/>
      </c>
      <c r="V359" s="96" t="str">
        <f t="shared" si="54"/>
        <v/>
      </c>
      <c r="W359" s="96" t="str">
        <f t="shared" si="55"/>
        <v/>
      </c>
      <c r="X359" s="118" t="str">
        <f t="shared" si="56"/>
        <v/>
      </c>
      <c r="Y359" s="119"/>
      <c r="Z359" s="98"/>
      <c r="AA359" s="97"/>
      <c r="AB359" s="98"/>
      <c r="AC359" s="97"/>
      <c r="AD359" s="95"/>
      <c r="AE359" s="99"/>
      <c r="AF359" s="100"/>
      <c r="AG359" s="99"/>
      <c r="AH359" s="95"/>
      <c r="AI359" s="99"/>
      <c r="AJ359" s="99"/>
      <c r="AK359" s="101"/>
      <c r="AM359" s="129"/>
      <c r="AN359" s="130"/>
      <c r="AO359" s="130"/>
      <c r="AP359" s="130"/>
      <c r="AQ359" s="131"/>
      <c r="AR359" s="131"/>
      <c r="AS359" s="131"/>
      <c r="AT359" s="144"/>
      <c r="AU359" s="113" t="str">
        <f t="shared" si="57"/>
        <v/>
      </c>
      <c r="AV359" s="96" t="str">
        <f t="shared" si="58"/>
        <v/>
      </c>
      <c r="AW359" s="96" t="str">
        <f t="shared" si="59"/>
        <v/>
      </c>
      <c r="AX359" s="96" t="str">
        <f t="shared" si="60"/>
        <v/>
      </c>
      <c r="AY359" s="118" t="str">
        <f t="shared" si="61"/>
        <v/>
      </c>
      <c r="AZ359" s="147"/>
      <c r="BA359" s="132"/>
      <c r="BB359" s="132"/>
      <c r="BC359" s="132"/>
      <c r="BD359" s="133"/>
      <c r="BE359" s="133"/>
      <c r="BF359" s="134"/>
      <c r="BG359" s="134"/>
      <c r="BH359" s="131"/>
      <c r="BI359" s="135"/>
      <c r="BK359" s="153"/>
      <c r="BL359" s="154"/>
      <c r="BM359" s="154"/>
      <c r="BN359" s="133"/>
      <c r="BO359" s="134"/>
      <c r="BP359" s="155"/>
      <c r="BQ359" s="156"/>
    </row>
    <row r="360" spans="4:69" ht="15.6" x14ac:dyDescent="0.3">
      <c r="D360" s="10"/>
      <c r="E360" s="190"/>
      <c r="F360" s="162"/>
      <c r="G360" s="162"/>
      <c r="H360" s="163"/>
      <c r="I360" s="164"/>
      <c r="J360" s="164"/>
      <c r="K360" s="164"/>
      <c r="L360" s="164"/>
      <c r="M360" s="164"/>
      <c r="N360" s="165"/>
      <c r="O360" s="165"/>
      <c r="P360" s="166"/>
      <c r="R360" s="167"/>
      <c r="S360" s="168"/>
      <c r="T360" s="169" t="str">
        <f t="shared" si="52"/>
        <v/>
      </c>
      <c r="U360" s="170" t="str">
        <f t="shared" si="53"/>
        <v/>
      </c>
      <c r="V360" s="170" t="str">
        <f t="shared" si="54"/>
        <v/>
      </c>
      <c r="W360" s="170" t="str">
        <f t="shared" si="55"/>
        <v/>
      </c>
      <c r="X360" s="171" t="str">
        <f t="shared" si="56"/>
        <v/>
      </c>
      <c r="Y360" s="172"/>
      <c r="Z360" s="173"/>
      <c r="AA360" s="174"/>
      <c r="AB360" s="173"/>
      <c r="AC360" s="174"/>
      <c r="AD360" s="173"/>
      <c r="AE360" s="174"/>
      <c r="AF360" s="175"/>
      <c r="AG360" s="174"/>
      <c r="AH360" s="173"/>
      <c r="AI360" s="174"/>
      <c r="AJ360" s="174"/>
      <c r="AK360" s="176"/>
      <c r="AM360" s="177"/>
      <c r="AN360" s="178"/>
      <c r="AO360" s="178"/>
      <c r="AP360" s="178"/>
      <c r="AQ360" s="179"/>
      <c r="AR360" s="179"/>
      <c r="AS360" s="179"/>
      <c r="AT360" s="180"/>
      <c r="AU360" s="169" t="str">
        <f t="shared" si="57"/>
        <v/>
      </c>
      <c r="AV360" s="170" t="str">
        <f t="shared" si="58"/>
        <v/>
      </c>
      <c r="AW360" s="170" t="str">
        <f t="shared" si="59"/>
        <v/>
      </c>
      <c r="AX360" s="170" t="str">
        <f t="shared" si="60"/>
        <v/>
      </c>
      <c r="AY360" s="171" t="str">
        <f t="shared" si="61"/>
        <v/>
      </c>
      <c r="AZ360" s="181"/>
      <c r="BA360" s="182"/>
      <c r="BB360" s="182"/>
      <c r="BC360" s="182"/>
      <c r="BD360" s="183"/>
      <c r="BE360" s="183"/>
      <c r="BF360" s="184"/>
      <c r="BG360" s="184"/>
      <c r="BH360" s="179"/>
      <c r="BI360" s="185"/>
      <c r="BK360" s="186"/>
      <c r="BL360" s="187"/>
      <c r="BM360" s="187"/>
      <c r="BN360" s="183"/>
      <c r="BO360" s="184"/>
      <c r="BP360" s="188"/>
      <c r="BQ360" s="189"/>
    </row>
    <row r="361" spans="4:69" ht="15.6" x14ac:dyDescent="0.3">
      <c r="D361" s="10"/>
      <c r="E361" s="74"/>
      <c r="F361" s="75"/>
      <c r="G361" s="75"/>
      <c r="H361" s="76"/>
      <c r="I361" s="77"/>
      <c r="J361" s="77"/>
      <c r="K361" s="77"/>
      <c r="L361" s="77"/>
      <c r="M361" s="77"/>
      <c r="N361" s="78"/>
      <c r="O361" s="78"/>
      <c r="P361" s="79"/>
      <c r="R361" s="94"/>
      <c r="S361" s="112"/>
      <c r="T361" s="113" t="str">
        <f t="shared" si="52"/>
        <v/>
      </c>
      <c r="U361" s="96" t="str">
        <f t="shared" si="53"/>
        <v/>
      </c>
      <c r="V361" s="96" t="str">
        <f t="shared" si="54"/>
        <v/>
      </c>
      <c r="W361" s="96" t="str">
        <f t="shared" si="55"/>
        <v/>
      </c>
      <c r="X361" s="118" t="str">
        <f t="shared" si="56"/>
        <v/>
      </c>
      <c r="Y361" s="119"/>
      <c r="Z361" s="98"/>
      <c r="AA361" s="97"/>
      <c r="AB361" s="98"/>
      <c r="AC361" s="97"/>
      <c r="AD361" s="95"/>
      <c r="AE361" s="99"/>
      <c r="AF361" s="100"/>
      <c r="AG361" s="99"/>
      <c r="AH361" s="95"/>
      <c r="AI361" s="99"/>
      <c r="AJ361" s="99"/>
      <c r="AK361" s="101"/>
      <c r="AM361" s="129"/>
      <c r="AN361" s="130"/>
      <c r="AO361" s="130"/>
      <c r="AP361" s="130"/>
      <c r="AQ361" s="131"/>
      <c r="AR361" s="131"/>
      <c r="AS361" s="131"/>
      <c r="AT361" s="144"/>
      <c r="AU361" s="113" t="str">
        <f t="shared" si="57"/>
        <v/>
      </c>
      <c r="AV361" s="96" t="str">
        <f t="shared" si="58"/>
        <v/>
      </c>
      <c r="AW361" s="96" t="str">
        <f t="shared" si="59"/>
        <v/>
      </c>
      <c r="AX361" s="96" t="str">
        <f t="shared" si="60"/>
        <v/>
      </c>
      <c r="AY361" s="118" t="str">
        <f t="shared" si="61"/>
        <v/>
      </c>
      <c r="AZ361" s="147"/>
      <c r="BA361" s="132"/>
      <c r="BB361" s="132"/>
      <c r="BC361" s="132"/>
      <c r="BD361" s="133"/>
      <c r="BE361" s="133"/>
      <c r="BF361" s="134"/>
      <c r="BG361" s="134"/>
      <c r="BH361" s="131"/>
      <c r="BI361" s="135"/>
      <c r="BK361" s="153"/>
      <c r="BL361" s="154"/>
      <c r="BM361" s="154"/>
      <c r="BN361" s="133"/>
      <c r="BO361" s="134"/>
      <c r="BP361" s="155"/>
      <c r="BQ361" s="156"/>
    </row>
    <row r="362" spans="4:69" ht="15.6" x14ac:dyDescent="0.3">
      <c r="D362" s="10"/>
      <c r="E362" s="161"/>
      <c r="F362" s="162"/>
      <c r="G362" s="162"/>
      <c r="H362" s="163"/>
      <c r="I362" s="164"/>
      <c r="J362" s="164"/>
      <c r="K362" s="164"/>
      <c r="L362" s="164"/>
      <c r="M362" s="164"/>
      <c r="N362" s="165"/>
      <c r="O362" s="165"/>
      <c r="P362" s="166"/>
      <c r="R362" s="167"/>
      <c r="S362" s="168"/>
      <c r="T362" s="169" t="str">
        <f t="shared" si="52"/>
        <v/>
      </c>
      <c r="U362" s="170" t="str">
        <f t="shared" si="53"/>
        <v/>
      </c>
      <c r="V362" s="170" t="str">
        <f t="shared" si="54"/>
        <v/>
      </c>
      <c r="W362" s="170" t="str">
        <f t="shared" si="55"/>
        <v/>
      </c>
      <c r="X362" s="171" t="str">
        <f t="shared" si="56"/>
        <v/>
      </c>
      <c r="Y362" s="172"/>
      <c r="Z362" s="173"/>
      <c r="AA362" s="174"/>
      <c r="AB362" s="173"/>
      <c r="AC362" s="174"/>
      <c r="AD362" s="173"/>
      <c r="AE362" s="174"/>
      <c r="AF362" s="175"/>
      <c r="AG362" s="174"/>
      <c r="AH362" s="173"/>
      <c r="AI362" s="174"/>
      <c r="AJ362" s="174"/>
      <c r="AK362" s="176"/>
      <c r="AM362" s="177"/>
      <c r="AN362" s="178"/>
      <c r="AO362" s="178"/>
      <c r="AP362" s="178"/>
      <c r="AQ362" s="179"/>
      <c r="AR362" s="179"/>
      <c r="AS362" s="179"/>
      <c r="AT362" s="180"/>
      <c r="AU362" s="169" t="str">
        <f t="shared" si="57"/>
        <v/>
      </c>
      <c r="AV362" s="170" t="str">
        <f t="shared" si="58"/>
        <v/>
      </c>
      <c r="AW362" s="170" t="str">
        <f t="shared" si="59"/>
        <v/>
      </c>
      <c r="AX362" s="170" t="str">
        <f t="shared" si="60"/>
        <v/>
      </c>
      <c r="AY362" s="171" t="str">
        <f t="shared" si="61"/>
        <v/>
      </c>
      <c r="AZ362" s="181"/>
      <c r="BA362" s="182"/>
      <c r="BB362" s="182"/>
      <c r="BC362" s="182"/>
      <c r="BD362" s="183"/>
      <c r="BE362" s="183"/>
      <c r="BF362" s="184"/>
      <c r="BG362" s="184"/>
      <c r="BH362" s="179"/>
      <c r="BI362" s="185"/>
      <c r="BK362" s="186"/>
      <c r="BL362" s="187"/>
      <c r="BM362" s="187"/>
      <c r="BN362" s="183"/>
      <c r="BO362" s="184"/>
      <c r="BP362" s="188"/>
      <c r="BQ362" s="189"/>
    </row>
    <row r="363" spans="4:69" ht="15.6" x14ac:dyDescent="0.3">
      <c r="D363" s="10"/>
      <c r="E363" s="74"/>
      <c r="F363" s="75"/>
      <c r="G363" s="75"/>
      <c r="H363" s="76"/>
      <c r="I363" s="77"/>
      <c r="J363" s="77"/>
      <c r="K363" s="77"/>
      <c r="L363" s="77"/>
      <c r="M363" s="77"/>
      <c r="N363" s="78"/>
      <c r="O363" s="78"/>
      <c r="P363" s="79"/>
      <c r="R363" s="94"/>
      <c r="S363" s="112"/>
      <c r="T363" s="113" t="str">
        <f t="shared" si="52"/>
        <v/>
      </c>
      <c r="U363" s="96" t="str">
        <f t="shared" si="53"/>
        <v/>
      </c>
      <c r="V363" s="96" t="str">
        <f t="shared" si="54"/>
        <v/>
      </c>
      <c r="W363" s="96" t="str">
        <f t="shared" si="55"/>
        <v/>
      </c>
      <c r="X363" s="118" t="str">
        <f t="shared" si="56"/>
        <v/>
      </c>
      <c r="Y363" s="119"/>
      <c r="Z363" s="98"/>
      <c r="AA363" s="97"/>
      <c r="AB363" s="98"/>
      <c r="AC363" s="97"/>
      <c r="AD363" s="95"/>
      <c r="AE363" s="99"/>
      <c r="AF363" s="100"/>
      <c r="AG363" s="99"/>
      <c r="AH363" s="95"/>
      <c r="AI363" s="99"/>
      <c r="AJ363" s="99"/>
      <c r="AK363" s="101"/>
      <c r="AM363" s="129"/>
      <c r="AN363" s="130"/>
      <c r="AO363" s="130"/>
      <c r="AP363" s="130"/>
      <c r="AQ363" s="131"/>
      <c r="AR363" s="131"/>
      <c r="AS363" s="131"/>
      <c r="AT363" s="144"/>
      <c r="AU363" s="113" t="str">
        <f t="shared" si="57"/>
        <v/>
      </c>
      <c r="AV363" s="96" t="str">
        <f t="shared" si="58"/>
        <v/>
      </c>
      <c r="AW363" s="96" t="str">
        <f t="shared" si="59"/>
        <v/>
      </c>
      <c r="AX363" s="96" t="str">
        <f t="shared" si="60"/>
        <v/>
      </c>
      <c r="AY363" s="118" t="str">
        <f t="shared" si="61"/>
        <v/>
      </c>
      <c r="AZ363" s="147"/>
      <c r="BA363" s="132"/>
      <c r="BB363" s="132"/>
      <c r="BC363" s="132"/>
      <c r="BD363" s="133"/>
      <c r="BE363" s="133"/>
      <c r="BF363" s="134"/>
      <c r="BG363" s="134"/>
      <c r="BH363" s="131"/>
      <c r="BI363" s="135"/>
      <c r="BK363" s="153"/>
      <c r="BL363" s="154"/>
      <c r="BM363" s="154"/>
      <c r="BN363" s="133"/>
      <c r="BO363" s="134"/>
      <c r="BP363" s="155"/>
      <c r="BQ363" s="156"/>
    </row>
    <row r="364" spans="4:69" ht="15.6" x14ac:dyDescent="0.3">
      <c r="D364" s="10"/>
      <c r="E364" s="161"/>
      <c r="F364" s="162"/>
      <c r="G364" s="162"/>
      <c r="H364" s="163"/>
      <c r="I364" s="164"/>
      <c r="J364" s="164"/>
      <c r="K364" s="164"/>
      <c r="L364" s="164"/>
      <c r="M364" s="164"/>
      <c r="N364" s="165"/>
      <c r="O364" s="165"/>
      <c r="P364" s="166"/>
      <c r="R364" s="167"/>
      <c r="S364" s="168"/>
      <c r="T364" s="169" t="str">
        <f t="shared" si="52"/>
        <v/>
      </c>
      <c r="U364" s="170" t="str">
        <f t="shared" si="53"/>
        <v/>
      </c>
      <c r="V364" s="170" t="str">
        <f t="shared" si="54"/>
        <v/>
      </c>
      <c r="W364" s="170" t="str">
        <f t="shared" si="55"/>
        <v/>
      </c>
      <c r="X364" s="171" t="str">
        <f t="shared" si="56"/>
        <v/>
      </c>
      <c r="Y364" s="172"/>
      <c r="Z364" s="173"/>
      <c r="AA364" s="174"/>
      <c r="AB364" s="173"/>
      <c r="AC364" s="174"/>
      <c r="AD364" s="173"/>
      <c r="AE364" s="174"/>
      <c r="AF364" s="175"/>
      <c r="AG364" s="174"/>
      <c r="AH364" s="173"/>
      <c r="AI364" s="174"/>
      <c r="AJ364" s="174"/>
      <c r="AK364" s="176"/>
      <c r="AM364" s="177"/>
      <c r="AN364" s="178"/>
      <c r="AO364" s="178"/>
      <c r="AP364" s="178"/>
      <c r="AQ364" s="179"/>
      <c r="AR364" s="179"/>
      <c r="AS364" s="179"/>
      <c r="AT364" s="180"/>
      <c r="AU364" s="169" t="str">
        <f t="shared" si="57"/>
        <v/>
      </c>
      <c r="AV364" s="170" t="str">
        <f t="shared" si="58"/>
        <v/>
      </c>
      <c r="AW364" s="170" t="str">
        <f t="shared" si="59"/>
        <v/>
      </c>
      <c r="AX364" s="170" t="str">
        <f t="shared" si="60"/>
        <v/>
      </c>
      <c r="AY364" s="171" t="str">
        <f t="shared" si="61"/>
        <v/>
      </c>
      <c r="AZ364" s="181"/>
      <c r="BA364" s="182"/>
      <c r="BB364" s="182"/>
      <c r="BC364" s="182"/>
      <c r="BD364" s="183"/>
      <c r="BE364" s="183"/>
      <c r="BF364" s="184"/>
      <c r="BG364" s="184"/>
      <c r="BH364" s="179"/>
      <c r="BI364" s="185"/>
      <c r="BK364" s="186"/>
      <c r="BL364" s="187"/>
      <c r="BM364" s="187"/>
      <c r="BN364" s="183"/>
      <c r="BO364" s="184"/>
      <c r="BP364" s="188"/>
      <c r="BQ364" s="189"/>
    </row>
    <row r="365" spans="4:69" ht="15.6" x14ac:dyDescent="0.3">
      <c r="D365" s="10"/>
      <c r="E365" s="74"/>
      <c r="F365" s="75"/>
      <c r="G365" s="75"/>
      <c r="H365" s="76"/>
      <c r="I365" s="77"/>
      <c r="J365" s="77"/>
      <c r="K365" s="77"/>
      <c r="L365" s="77"/>
      <c r="M365" s="77"/>
      <c r="N365" s="78"/>
      <c r="O365" s="78"/>
      <c r="P365" s="79"/>
      <c r="R365" s="94"/>
      <c r="S365" s="112"/>
      <c r="T365" s="113" t="str">
        <f t="shared" si="52"/>
        <v/>
      </c>
      <c r="U365" s="96" t="str">
        <f t="shared" si="53"/>
        <v/>
      </c>
      <c r="V365" s="96" t="str">
        <f t="shared" si="54"/>
        <v/>
      </c>
      <c r="W365" s="96" t="str">
        <f t="shared" si="55"/>
        <v/>
      </c>
      <c r="X365" s="118" t="str">
        <f t="shared" si="56"/>
        <v/>
      </c>
      <c r="Y365" s="119"/>
      <c r="Z365" s="98"/>
      <c r="AA365" s="97"/>
      <c r="AB365" s="98"/>
      <c r="AC365" s="97"/>
      <c r="AD365" s="95"/>
      <c r="AE365" s="99"/>
      <c r="AF365" s="100"/>
      <c r="AG365" s="99"/>
      <c r="AH365" s="95"/>
      <c r="AI365" s="99"/>
      <c r="AJ365" s="99"/>
      <c r="AK365" s="101"/>
      <c r="AM365" s="129"/>
      <c r="AN365" s="130"/>
      <c r="AO365" s="130"/>
      <c r="AP365" s="130"/>
      <c r="AQ365" s="131"/>
      <c r="AR365" s="131"/>
      <c r="AS365" s="131"/>
      <c r="AT365" s="144"/>
      <c r="AU365" s="113" t="str">
        <f t="shared" si="57"/>
        <v/>
      </c>
      <c r="AV365" s="96" t="str">
        <f t="shared" si="58"/>
        <v/>
      </c>
      <c r="AW365" s="96" t="str">
        <f t="shared" si="59"/>
        <v/>
      </c>
      <c r="AX365" s="96" t="str">
        <f t="shared" si="60"/>
        <v/>
      </c>
      <c r="AY365" s="118" t="str">
        <f t="shared" si="61"/>
        <v/>
      </c>
      <c r="AZ365" s="147"/>
      <c r="BA365" s="132"/>
      <c r="BB365" s="132"/>
      <c r="BC365" s="132"/>
      <c r="BD365" s="133"/>
      <c r="BE365" s="133"/>
      <c r="BF365" s="134"/>
      <c r="BG365" s="134"/>
      <c r="BH365" s="131"/>
      <c r="BI365" s="135"/>
      <c r="BK365" s="153"/>
      <c r="BL365" s="154"/>
      <c r="BM365" s="154"/>
      <c r="BN365" s="133"/>
      <c r="BO365" s="134"/>
      <c r="BP365" s="155"/>
      <c r="BQ365" s="156"/>
    </row>
    <row r="366" spans="4:69" ht="15.6" x14ac:dyDescent="0.3">
      <c r="D366" s="10"/>
      <c r="E366" s="190"/>
      <c r="F366" s="162"/>
      <c r="G366" s="162"/>
      <c r="H366" s="163"/>
      <c r="I366" s="164"/>
      <c r="J366" s="164"/>
      <c r="K366" s="164"/>
      <c r="L366" s="164"/>
      <c r="M366" s="164"/>
      <c r="N366" s="165"/>
      <c r="O366" s="165"/>
      <c r="P366" s="166"/>
      <c r="R366" s="167"/>
      <c r="S366" s="168"/>
      <c r="T366" s="169" t="str">
        <f t="shared" si="52"/>
        <v/>
      </c>
      <c r="U366" s="170" t="str">
        <f t="shared" si="53"/>
        <v/>
      </c>
      <c r="V366" s="170" t="str">
        <f t="shared" si="54"/>
        <v/>
      </c>
      <c r="W366" s="170" t="str">
        <f t="shared" si="55"/>
        <v/>
      </c>
      <c r="X366" s="171" t="str">
        <f t="shared" si="56"/>
        <v/>
      </c>
      <c r="Y366" s="172"/>
      <c r="Z366" s="173"/>
      <c r="AA366" s="174"/>
      <c r="AB366" s="173"/>
      <c r="AC366" s="174"/>
      <c r="AD366" s="173"/>
      <c r="AE366" s="174"/>
      <c r="AF366" s="175"/>
      <c r="AG366" s="174"/>
      <c r="AH366" s="173"/>
      <c r="AI366" s="174"/>
      <c r="AJ366" s="174"/>
      <c r="AK366" s="176"/>
      <c r="AM366" s="177"/>
      <c r="AN366" s="178"/>
      <c r="AO366" s="178"/>
      <c r="AP366" s="178"/>
      <c r="AQ366" s="179"/>
      <c r="AR366" s="179"/>
      <c r="AS366" s="179"/>
      <c r="AT366" s="180"/>
      <c r="AU366" s="169" t="str">
        <f t="shared" si="57"/>
        <v/>
      </c>
      <c r="AV366" s="170" t="str">
        <f t="shared" si="58"/>
        <v/>
      </c>
      <c r="AW366" s="170" t="str">
        <f t="shared" si="59"/>
        <v/>
      </c>
      <c r="AX366" s="170" t="str">
        <f t="shared" si="60"/>
        <v/>
      </c>
      <c r="AY366" s="171" t="str">
        <f t="shared" si="61"/>
        <v/>
      </c>
      <c r="AZ366" s="181"/>
      <c r="BA366" s="182"/>
      <c r="BB366" s="182"/>
      <c r="BC366" s="182"/>
      <c r="BD366" s="183"/>
      <c r="BE366" s="183"/>
      <c r="BF366" s="184"/>
      <c r="BG366" s="184"/>
      <c r="BH366" s="179"/>
      <c r="BI366" s="185"/>
      <c r="BK366" s="186"/>
      <c r="BL366" s="187"/>
      <c r="BM366" s="187"/>
      <c r="BN366" s="183"/>
      <c r="BO366" s="184"/>
      <c r="BP366" s="188"/>
      <c r="BQ366" s="189"/>
    </row>
    <row r="367" spans="4:69" ht="15.6" x14ac:dyDescent="0.3">
      <c r="D367" s="10"/>
      <c r="E367" s="74"/>
      <c r="F367" s="75"/>
      <c r="G367" s="75"/>
      <c r="H367" s="76"/>
      <c r="I367" s="77"/>
      <c r="J367" s="77"/>
      <c r="K367" s="77"/>
      <c r="L367" s="77"/>
      <c r="M367" s="77"/>
      <c r="N367" s="78"/>
      <c r="O367" s="78"/>
      <c r="P367" s="79"/>
      <c r="R367" s="94"/>
      <c r="S367" s="112"/>
      <c r="T367" s="113" t="str">
        <f t="shared" si="52"/>
        <v/>
      </c>
      <c r="U367" s="96" t="str">
        <f t="shared" si="53"/>
        <v/>
      </c>
      <c r="V367" s="96" t="str">
        <f t="shared" si="54"/>
        <v/>
      </c>
      <c r="W367" s="96" t="str">
        <f t="shared" si="55"/>
        <v/>
      </c>
      <c r="X367" s="118" t="str">
        <f t="shared" si="56"/>
        <v/>
      </c>
      <c r="Y367" s="119"/>
      <c r="Z367" s="98"/>
      <c r="AA367" s="97"/>
      <c r="AB367" s="98"/>
      <c r="AC367" s="97"/>
      <c r="AD367" s="95"/>
      <c r="AE367" s="99"/>
      <c r="AF367" s="100"/>
      <c r="AG367" s="99"/>
      <c r="AH367" s="95"/>
      <c r="AI367" s="99"/>
      <c r="AJ367" s="99"/>
      <c r="AK367" s="101"/>
      <c r="AM367" s="129"/>
      <c r="AN367" s="130"/>
      <c r="AO367" s="130"/>
      <c r="AP367" s="130"/>
      <c r="AQ367" s="131"/>
      <c r="AR367" s="131"/>
      <c r="AS367" s="131"/>
      <c r="AT367" s="144"/>
      <c r="AU367" s="113" t="str">
        <f t="shared" si="57"/>
        <v/>
      </c>
      <c r="AV367" s="96" t="str">
        <f t="shared" si="58"/>
        <v/>
      </c>
      <c r="AW367" s="96" t="str">
        <f t="shared" si="59"/>
        <v/>
      </c>
      <c r="AX367" s="96" t="str">
        <f t="shared" si="60"/>
        <v/>
      </c>
      <c r="AY367" s="118" t="str">
        <f t="shared" si="61"/>
        <v/>
      </c>
      <c r="AZ367" s="147"/>
      <c r="BA367" s="132"/>
      <c r="BB367" s="132"/>
      <c r="BC367" s="132"/>
      <c r="BD367" s="133"/>
      <c r="BE367" s="133"/>
      <c r="BF367" s="134"/>
      <c r="BG367" s="134"/>
      <c r="BH367" s="131"/>
      <c r="BI367" s="135"/>
      <c r="BK367" s="153"/>
      <c r="BL367" s="154"/>
      <c r="BM367" s="154"/>
      <c r="BN367" s="133"/>
      <c r="BO367" s="134"/>
      <c r="BP367" s="155"/>
      <c r="BQ367" s="156"/>
    </row>
    <row r="368" spans="4:69" ht="15.6" x14ac:dyDescent="0.3">
      <c r="D368" s="10"/>
      <c r="E368" s="161"/>
      <c r="F368" s="162"/>
      <c r="G368" s="162"/>
      <c r="H368" s="163"/>
      <c r="I368" s="164"/>
      <c r="J368" s="164"/>
      <c r="K368" s="164"/>
      <c r="L368" s="164"/>
      <c r="M368" s="164"/>
      <c r="N368" s="165"/>
      <c r="O368" s="165"/>
      <c r="P368" s="166"/>
      <c r="R368" s="167"/>
      <c r="S368" s="168"/>
      <c r="T368" s="169" t="str">
        <f t="shared" si="52"/>
        <v/>
      </c>
      <c r="U368" s="170" t="str">
        <f t="shared" si="53"/>
        <v/>
      </c>
      <c r="V368" s="170" t="str">
        <f t="shared" si="54"/>
        <v/>
      </c>
      <c r="W368" s="170" t="str">
        <f t="shared" si="55"/>
        <v/>
      </c>
      <c r="X368" s="171" t="str">
        <f t="shared" si="56"/>
        <v/>
      </c>
      <c r="Y368" s="172"/>
      <c r="Z368" s="173"/>
      <c r="AA368" s="174"/>
      <c r="AB368" s="173"/>
      <c r="AC368" s="174"/>
      <c r="AD368" s="173"/>
      <c r="AE368" s="174"/>
      <c r="AF368" s="175"/>
      <c r="AG368" s="174"/>
      <c r="AH368" s="173"/>
      <c r="AI368" s="174"/>
      <c r="AJ368" s="174"/>
      <c r="AK368" s="176"/>
      <c r="AM368" s="177"/>
      <c r="AN368" s="178"/>
      <c r="AO368" s="178"/>
      <c r="AP368" s="178"/>
      <c r="AQ368" s="179"/>
      <c r="AR368" s="179"/>
      <c r="AS368" s="179"/>
      <c r="AT368" s="180"/>
      <c r="AU368" s="169" t="str">
        <f t="shared" si="57"/>
        <v/>
      </c>
      <c r="AV368" s="170" t="str">
        <f t="shared" si="58"/>
        <v/>
      </c>
      <c r="AW368" s="170" t="str">
        <f t="shared" si="59"/>
        <v/>
      </c>
      <c r="AX368" s="170" t="str">
        <f t="shared" si="60"/>
        <v/>
      </c>
      <c r="AY368" s="171" t="str">
        <f t="shared" si="61"/>
        <v/>
      </c>
      <c r="AZ368" s="181"/>
      <c r="BA368" s="182"/>
      <c r="BB368" s="182"/>
      <c r="BC368" s="182"/>
      <c r="BD368" s="183"/>
      <c r="BE368" s="183"/>
      <c r="BF368" s="184"/>
      <c r="BG368" s="184"/>
      <c r="BH368" s="179"/>
      <c r="BI368" s="185"/>
      <c r="BK368" s="186"/>
      <c r="BL368" s="187"/>
      <c r="BM368" s="187"/>
      <c r="BN368" s="183"/>
      <c r="BO368" s="184"/>
      <c r="BP368" s="188"/>
      <c r="BQ368" s="189"/>
    </row>
    <row r="369" spans="4:69" ht="15.6" x14ac:dyDescent="0.3">
      <c r="D369" s="10"/>
      <c r="E369" s="74"/>
      <c r="F369" s="75"/>
      <c r="G369" s="75"/>
      <c r="H369" s="76"/>
      <c r="I369" s="77"/>
      <c r="J369" s="77"/>
      <c r="K369" s="77"/>
      <c r="L369" s="77"/>
      <c r="M369" s="77"/>
      <c r="N369" s="78"/>
      <c r="O369" s="78"/>
      <c r="P369" s="79"/>
      <c r="R369" s="94"/>
      <c r="S369" s="112"/>
      <c r="T369" s="113" t="str">
        <f t="shared" si="52"/>
        <v/>
      </c>
      <c r="U369" s="96" t="str">
        <f t="shared" si="53"/>
        <v/>
      </c>
      <c r="V369" s="96" t="str">
        <f t="shared" si="54"/>
        <v/>
      </c>
      <c r="W369" s="96" t="str">
        <f t="shared" si="55"/>
        <v/>
      </c>
      <c r="X369" s="118" t="str">
        <f t="shared" si="56"/>
        <v/>
      </c>
      <c r="Y369" s="119"/>
      <c r="Z369" s="98"/>
      <c r="AA369" s="97"/>
      <c r="AB369" s="98"/>
      <c r="AC369" s="97"/>
      <c r="AD369" s="95"/>
      <c r="AE369" s="99"/>
      <c r="AF369" s="100"/>
      <c r="AG369" s="99"/>
      <c r="AH369" s="95"/>
      <c r="AI369" s="99"/>
      <c r="AJ369" s="99"/>
      <c r="AK369" s="101"/>
      <c r="AM369" s="129"/>
      <c r="AN369" s="130"/>
      <c r="AO369" s="130"/>
      <c r="AP369" s="130"/>
      <c r="AQ369" s="131"/>
      <c r="AR369" s="131"/>
      <c r="AS369" s="131"/>
      <c r="AT369" s="144"/>
      <c r="AU369" s="113" t="str">
        <f t="shared" si="57"/>
        <v/>
      </c>
      <c r="AV369" s="96" t="str">
        <f t="shared" si="58"/>
        <v/>
      </c>
      <c r="AW369" s="96" t="str">
        <f t="shared" si="59"/>
        <v/>
      </c>
      <c r="AX369" s="96" t="str">
        <f t="shared" si="60"/>
        <v/>
      </c>
      <c r="AY369" s="118" t="str">
        <f t="shared" si="61"/>
        <v/>
      </c>
      <c r="AZ369" s="147"/>
      <c r="BA369" s="132"/>
      <c r="BB369" s="132"/>
      <c r="BC369" s="132"/>
      <c r="BD369" s="133"/>
      <c r="BE369" s="133"/>
      <c r="BF369" s="134"/>
      <c r="BG369" s="134"/>
      <c r="BH369" s="131"/>
      <c r="BI369" s="135"/>
      <c r="BK369" s="153"/>
      <c r="BL369" s="154"/>
      <c r="BM369" s="154"/>
      <c r="BN369" s="133"/>
      <c r="BO369" s="134"/>
      <c r="BP369" s="155"/>
      <c r="BQ369" s="156"/>
    </row>
    <row r="370" spans="4:69" ht="15.6" x14ac:dyDescent="0.3">
      <c r="D370" s="10"/>
      <c r="E370" s="161"/>
      <c r="F370" s="162"/>
      <c r="G370" s="162"/>
      <c r="H370" s="163"/>
      <c r="I370" s="164"/>
      <c r="J370" s="164"/>
      <c r="K370" s="164"/>
      <c r="L370" s="164"/>
      <c r="M370" s="164"/>
      <c r="N370" s="165"/>
      <c r="O370" s="165"/>
      <c r="P370" s="166"/>
      <c r="R370" s="167"/>
      <c r="S370" s="168"/>
      <c r="T370" s="169" t="str">
        <f t="shared" si="52"/>
        <v/>
      </c>
      <c r="U370" s="170" t="str">
        <f t="shared" si="53"/>
        <v/>
      </c>
      <c r="V370" s="170" t="str">
        <f t="shared" si="54"/>
        <v/>
      </c>
      <c r="W370" s="170" t="str">
        <f t="shared" si="55"/>
        <v/>
      </c>
      <c r="X370" s="171" t="str">
        <f t="shared" si="56"/>
        <v/>
      </c>
      <c r="Y370" s="172"/>
      <c r="Z370" s="173"/>
      <c r="AA370" s="174"/>
      <c r="AB370" s="173"/>
      <c r="AC370" s="174"/>
      <c r="AD370" s="173"/>
      <c r="AE370" s="174"/>
      <c r="AF370" s="175"/>
      <c r="AG370" s="174"/>
      <c r="AH370" s="173"/>
      <c r="AI370" s="174"/>
      <c r="AJ370" s="174"/>
      <c r="AK370" s="176"/>
      <c r="AM370" s="177"/>
      <c r="AN370" s="178"/>
      <c r="AO370" s="178"/>
      <c r="AP370" s="178"/>
      <c r="AQ370" s="179"/>
      <c r="AR370" s="179"/>
      <c r="AS370" s="179"/>
      <c r="AT370" s="180"/>
      <c r="AU370" s="169" t="str">
        <f t="shared" si="57"/>
        <v/>
      </c>
      <c r="AV370" s="170" t="str">
        <f t="shared" si="58"/>
        <v/>
      </c>
      <c r="AW370" s="170" t="str">
        <f t="shared" si="59"/>
        <v/>
      </c>
      <c r="AX370" s="170" t="str">
        <f t="shared" si="60"/>
        <v/>
      </c>
      <c r="AY370" s="171" t="str">
        <f t="shared" si="61"/>
        <v/>
      </c>
      <c r="AZ370" s="181"/>
      <c r="BA370" s="182"/>
      <c r="BB370" s="182"/>
      <c r="BC370" s="182"/>
      <c r="BD370" s="183"/>
      <c r="BE370" s="183"/>
      <c r="BF370" s="184"/>
      <c r="BG370" s="184"/>
      <c r="BH370" s="179"/>
      <c r="BI370" s="185"/>
      <c r="BK370" s="186"/>
      <c r="BL370" s="187"/>
      <c r="BM370" s="187"/>
      <c r="BN370" s="183"/>
      <c r="BO370" s="184"/>
      <c r="BP370" s="188"/>
      <c r="BQ370" s="189"/>
    </row>
    <row r="371" spans="4:69" ht="15.6" x14ac:dyDescent="0.3">
      <c r="D371" s="10"/>
      <c r="E371" s="74"/>
      <c r="F371" s="75"/>
      <c r="G371" s="75"/>
      <c r="H371" s="76"/>
      <c r="I371" s="77"/>
      <c r="J371" s="77"/>
      <c r="K371" s="77"/>
      <c r="L371" s="77"/>
      <c r="M371" s="77"/>
      <c r="N371" s="78"/>
      <c r="O371" s="78"/>
      <c r="P371" s="79"/>
      <c r="R371" s="94"/>
      <c r="S371" s="112"/>
      <c r="T371" s="113" t="str">
        <f t="shared" si="52"/>
        <v/>
      </c>
      <c r="U371" s="96" t="str">
        <f t="shared" si="53"/>
        <v/>
      </c>
      <c r="V371" s="96" t="str">
        <f t="shared" si="54"/>
        <v/>
      </c>
      <c r="W371" s="96" t="str">
        <f t="shared" si="55"/>
        <v/>
      </c>
      <c r="X371" s="118" t="str">
        <f t="shared" si="56"/>
        <v/>
      </c>
      <c r="Y371" s="119"/>
      <c r="Z371" s="98"/>
      <c r="AA371" s="97"/>
      <c r="AB371" s="98"/>
      <c r="AC371" s="97"/>
      <c r="AD371" s="95"/>
      <c r="AE371" s="99"/>
      <c r="AF371" s="100"/>
      <c r="AG371" s="99"/>
      <c r="AH371" s="95"/>
      <c r="AI371" s="99"/>
      <c r="AJ371" s="99"/>
      <c r="AK371" s="101"/>
      <c r="AM371" s="129"/>
      <c r="AN371" s="130"/>
      <c r="AO371" s="130"/>
      <c r="AP371" s="130"/>
      <c r="AQ371" s="131"/>
      <c r="AR371" s="131"/>
      <c r="AS371" s="131"/>
      <c r="AT371" s="144"/>
      <c r="AU371" s="113" t="str">
        <f t="shared" si="57"/>
        <v/>
      </c>
      <c r="AV371" s="96" t="str">
        <f t="shared" si="58"/>
        <v/>
      </c>
      <c r="AW371" s="96" t="str">
        <f t="shared" si="59"/>
        <v/>
      </c>
      <c r="AX371" s="96" t="str">
        <f t="shared" si="60"/>
        <v/>
      </c>
      <c r="AY371" s="118" t="str">
        <f t="shared" si="61"/>
        <v/>
      </c>
      <c r="AZ371" s="147"/>
      <c r="BA371" s="132"/>
      <c r="BB371" s="132"/>
      <c r="BC371" s="132"/>
      <c r="BD371" s="133"/>
      <c r="BE371" s="133"/>
      <c r="BF371" s="134"/>
      <c r="BG371" s="134"/>
      <c r="BH371" s="131"/>
      <c r="BI371" s="135"/>
      <c r="BK371" s="153"/>
      <c r="BL371" s="154"/>
      <c r="BM371" s="154"/>
      <c r="BN371" s="133"/>
      <c r="BO371" s="134"/>
      <c r="BP371" s="155"/>
      <c r="BQ371" s="156"/>
    </row>
    <row r="372" spans="4:69" ht="15.6" x14ac:dyDescent="0.3">
      <c r="D372" s="10"/>
      <c r="E372" s="161"/>
      <c r="F372" s="162"/>
      <c r="G372" s="162"/>
      <c r="H372" s="163"/>
      <c r="I372" s="164"/>
      <c r="J372" s="164"/>
      <c r="K372" s="164"/>
      <c r="L372" s="164"/>
      <c r="M372" s="164"/>
      <c r="N372" s="165"/>
      <c r="O372" s="165"/>
      <c r="P372" s="166"/>
      <c r="R372" s="167"/>
      <c r="S372" s="168"/>
      <c r="T372" s="169" t="str">
        <f t="shared" si="52"/>
        <v/>
      </c>
      <c r="U372" s="170" t="str">
        <f t="shared" si="53"/>
        <v/>
      </c>
      <c r="V372" s="170" t="str">
        <f t="shared" si="54"/>
        <v/>
      </c>
      <c r="W372" s="170" t="str">
        <f t="shared" si="55"/>
        <v/>
      </c>
      <c r="X372" s="171" t="str">
        <f t="shared" si="56"/>
        <v/>
      </c>
      <c r="Y372" s="172"/>
      <c r="Z372" s="173"/>
      <c r="AA372" s="174"/>
      <c r="AB372" s="173"/>
      <c r="AC372" s="174"/>
      <c r="AD372" s="173"/>
      <c r="AE372" s="174"/>
      <c r="AF372" s="175"/>
      <c r="AG372" s="174"/>
      <c r="AH372" s="173"/>
      <c r="AI372" s="174"/>
      <c r="AJ372" s="174"/>
      <c r="AK372" s="176"/>
      <c r="AM372" s="177"/>
      <c r="AN372" s="178"/>
      <c r="AO372" s="178"/>
      <c r="AP372" s="178"/>
      <c r="AQ372" s="179"/>
      <c r="AR372" s="179"/>
      <c r="AS372" s="179"/>
      <c r="AT372" s="180"/>
      <c r="AU372" s="169" t="str">
        <f t="shared" si="57"/>
        <v/>
      </c>
      <c r="AV372" s="170" t="str">
        <f t="shared" si="58"/>
        <v/>
      </c>
      <c r="AW372" s="170" t="str">
        <f t="shared" si="59"/>
        <v/>
      </c>
      <c r="AX372" s="170" t="str">
        <f t="shared" si="60"/>
        <v/>
      </c>
      <c r="AY372" s="171" t="str">
        <f t="shared" si="61"/>
        <v/>
      </c>
      <c r="AZ372" s="181"/>
      <c r="BA372" s="182"/>
      <c r="BB372" s="182"/>
      <c r="BC372" s="182"/>
      <c r="BD372" s="183"/>
      <c r="BE372" s="183"/>
      <c r="BF372" s="184"/>
      <c r="BG372" s="184"/>
      <c r="BH372" s="179"/>
      <c r="BI372" s="185"/>
      <c r="BK372" s="186"/>
      <c r="BL372" s="187"/>
      <c r="BM372" s="187"/>
      <c r="BN372" s="183"/>
      <c r="BO372" s="184"/>
      <c r="BP372" s="188"/>
      <c r="BQ372" s="189"/>
    </row>
    <row r="373" spans="4:69" ht="15.6" x14ac:dyDescent="0.3">
      <c r="D373" s="10"/>
      <c r="E373" s="74"/>
      <c r="F373" s="75"/>
      <c r="G373" s="75"/>
      <c r="H373" s="76"/>
      <c r="I373" s="77"/>
      <c r="J373" s="77"/>
      <c r="K373" s="77"/>
      <c r="L373" s="77"/>
      <c r="M373" s="77"/>
      <c r="N373" s="78"/>
      <c r="O373" s="78"/>
      <c r="P373" s="79"/>
      <c r="R373" s="94"/>
      <c r="S373" s="112"/>
      <c r="T373" s="113" t="str">
        <f t="shared" si="52"/>
        <v/>
      </c>
      <c r="U373" s="96" t="str">
        <f t="shared" si="53"/>
        <v/>
      </c>
      <c r="V373" s="96" t="str">
        <f t="shared" si="54"/>
        <v/>
      </c>
      <c r="W373" s="96" t="str">
        <f t="shared" si="55"/>
        <v/>
      </c>
      <c r="X373" s="118" t="str">
        <f t="shared" si="56"/>
        <v/>
      </c>
      <c r="Y373" s="119"/>
      <c r="Z373" s="98"/>
      <c r="AA373" s="97"/>
      <c r="AB373" s="98"/>
      <c r="AC373" s="97"/>
      <c r="AD373" s="95"/>
      <c r="AE373" s="99"/>
      <c r="AF373" s="100"/>
      <c r="AG373" s="99"/>
      <c r="AH373" s="95"/>
      <c r="AI373" s="99"/>
      <c r="AJ373" s="99"/>
      <c r="AK373" s="101"/>
      <c r="AM373" s="129"/>
      <c r="AN373" s="130"/>
      <c r="AO373" s="130"/>
      <c r="AP373" s="130"/>
      <c r="AQ373" s="131"/>
      <c r="AR373" s="131"/>
      <c r="AS373" s="131"/>
      <c r="AT373" s="144"/>
      <c r="AU373" s="113" t="str">
        <f t="shared" si="57"/>
        <v/>
      </c>
      <c r="AV373" s="96" t="str">
        <f t="shared" si="58"/>
        <v/>
      </c>
      <c r="AW373" s="96" t="str">
        <f t="shared" si="59"/>
        <v/>
      </c>
      <c r="AX373" s="96" t="str">
        <f t="shared" si="60"/>
        <v/>
      </c>
      <c r="AY373" s="118" t="str">
        <f t="shared" si="61"/>
        <v/>
      </c>
      <c r="AZ373" s="147"/>
      <c r="BA373" s="132"/>
      <c r="BB373" s="132"/>
      <c r="BC373" s="132"/>
      <c r="BD373" s="133"/>
      <c r="BE373" s="133"/>
      <c r="BF373" s="134"/>
      <c r="BG373" s="134"/>
      <c r="BH373" s="131"/>
      <c r="BI373" s="135"/>
      <c r="BK373" s="153"/>
      <c r="BL373" s="154"/>
      <c r="BM373" s="154"/>
      <c r="BN373" s="133"/>
      <c r="BO373" s="134"/>
      <c r="BP373" s="155"/>
      <c r="BQ373" s="156"/>
    </row>
    <row r="374" spans="4:69" ht="15.6" x14ac:dyDescent="0.3">
      <c r="D374" s="10"/>
      <c r="E374" s="190"/>
      <c r="F374" s="162"/>
      <c r="G374" s="162"/>
      <c r="H374" s="163"/>
      <c r="I374" s="164"/>
      <c r="J374" s="164"/>
      <c r="K374" s="164"/>
      <c r="L374" s="164"/>
      <c r="M374" s="164"/>
      <c r="N374" s="165"/>
      <c r="O374" s="165"/>
      <c r="P374" s="166"/>
      <c r="R374" s="167"/>
      <c r="S374" s="168"/>
      <c r="T374" s="169" t="str">
        <f t="shared" si="52"/>
        <v/>
      </c>
      <c r="U374" s="170" t="str">
        <f t="shared" si="53"/>
        <v/>
      </c>
      <c r="V374" s="170" t="str">
        <f t="shared" si="54"/>
        <v/>
      </c>
      <c r="W374" s="170" t="str">
        <f t="shared" si="55"/>
        <v/>
      </c>
      <c r="X374" s="171" t="str">
        <f t="shared" si="56"/>
        <v/>
      </c>
      <c r="Y374" s="172"/>
      <c r="Z374" s="173"/>
      <c r="AA374" s="174"/>
      <c r="AB374" s="173"/>
      <c r="AC374" s="174"/>
      <c r="AD374" s="173"/>
      <c r="AE374" s="174"/>
      <c r="AF374" s="175"/>
      <c r="AG374" s="174"/>
      <c r="AH374" s="173"/>
      <c r="AI374" s="174"/>
      <c r="AJ374" s="174"/>
      <c r="AK374" s="176"/>
      <c r="AM374" s="177"/>
      <c r="AN374" s="178"/>
      <c r="AO374" s="178"/>
      <c r="AP374" s="178"/>
      <c r="AQ374" s="179"/>
      <c r="AR374" s="179"/>
      <c r="AS374" s="179"/>
      <c r="AT374" s="180"/>
      <c r="AU374" s="169" t="str">
        <f t="shared" si="57"/>
        <v/>
      </c>
      <c r="AV374" s="170" t="str">
        <f t="shared" si="58"/>
        <v/>
      </c>
      <c r="AW374" s="170" t="str">
        <f t="shared" si="59"/>
        <v/>
      </c>
      <c r="AX374" s="170" t="str">
        <f t="shared" si="60"/>
        <v/>
      </c>
      <c r="AY374" s="171" t="str">
        <f t="shared" si="61"/>
        <v/>
      </c>
      <c r="AZ374" s="181"/>
      <c r="BA374" s="182"/>
      <c r="BB374" s="182"/>
      <c r="BC374" s="182"/>
      <c r="BD374" s="183"/>
      <c r="BE374" s="183"/>
      <c r="BF374" s="184"/>
      <c r="BG374" s="184"/>
      <c r="BH374" s="179"/>
      <c r="BI374" s="185"/>
      <c r="BK374" s="186"/>
      <c r="BL374" s="187"/>
      <c r="BM374" s="187"/>
      <c r="BN374" s="183"/>
      <c r="BO374" s="184"/>
      <c r="BP374" s="188"/>
      <c r="BQ374" s="189"/>
    </row>
    <row r="375" spans="4:69" ht="15.6" x14ac:dyDescent="0.3">
      <c r="D375" s="10"/>
      <c r="E375" s="74"/>
      <c r="F375" s="75"/>
      <c r="G375" s="75"/>
      <c r="H375" s="76"/>
      <c r="I375" s="77"/>
      <c r="J375" s="77"/>
      <c r="K375" s="77"/>
      <c r="L375" s="77"/>
      <c r="M375" s="77"/>
      <c r="N375" s="78"/>
      <c r="O375" s="78"/>
      <c r="P375" s="79"/>
      <c r="R375" s="94"/>
      <c r="S375" s="112"/>
      <c r="T375" s="113" t="str">
        <f t="shared" si="52"/>
        <v/>
      </c>
      <c r="U375" s="96" t="str">
        <f t="shared" si="53"/>
        <v/>
      </c>
      <c r="V375" s="96" t="str">
        <f t="shared" si="54"/>
        <v/>
      </c>
      <c r="W375" s="96" t="str">
        <f t="shared" si="55"/>
        <v/>
      </c>
      <c r="X375" s="118" t="str">
        <f t="shared" si="56"/>
        <v/>
      </c>
      <c r="Y375" s="119"/>
      <c r="Z375" s="98"/>
      <c r="AA375" s="97"/>
      <c r="AB375" s="98"/>
      <c r="AC375" s="97"/>
      <c r="AD375" s="95"/>
      <c r="AE375" s="99"/>
      <c r="AF375" s="100"/>
      <c r="AG375" s="99"/>
      <c r="AH375" s="95"/>
      <c r="AI375" s="99"/>
      <c r="AJ375" s="99"/>
      <c r="AK375" s="101"/>
      <c r="AM375" s="129"/>
      <c r="AN375" s="130"/>
      <c r="AO375" s="130"/>
      <c r="AP375" s="130"/>
      <c r="AQ375" s="131"/>
      <c r="AR375" s="131"/>
      <c r="AS375" s="131"/>
      <c r="AT375" s="144"/>
      <c r="AU375" s="113" t="str">
        <f t="shared" si="57"/>
        <v/>
      </c>
      <c r="AV375" s="96" t="str">
        <f t="shared" si="58"/>
        <v/>
      </c>
      <c r="AW375" s="96" t="str">
        <f t="shared" si="59"/>
        <v/>
      </c>
      <c r="AX375" s="96" t="str">
        <f t="shared" si="60"/>
        <v/>
      </c>
      <c r="AY375" s="118" t="str">
        <f t="shared" si="61"/>
        <v/>
      </c>
      <c r="AZ375" s="147"/>
      <c r="BA375" s="132"/>
      <c r="BB375" s="132"/>
      <c r="BC375" s="132"/>
      <c r="BD375" s="133"/>
      <c r="BE375" s="133"/>
      <c r="BF375" s="134"/>
      <c r="BG375" s="134"/>
      <c r="BH375" s="131"/>
      <c r="BI375" s="135"/>
      <c r="BK375" s="153"/>
      <c r="BL375" s="154"/>
      <c r="BM375" s="154"/>
      <c r="BN375" s="133"/>
      <c r="BO375" s="134"/>
      <c r="BP375" s="155"/>
      <c r="BQ375" s="156"/>
    </row>
    <row r="376" spans="4:69" ht="15.6" x14ac:dyDescent="0.3">
      <c r="D376" s="10"/>
      <c r="E376" s="161"/>
      <c r="F376" s="162"/>
      <c r="G376" s="162"/>
      <c r="H376" s="163"/>
      <c r="I376" s="164"/>
      <c r="J376" s="164"/>
      <c r="K376" s="164"/>
      <c r="L376" s="164"/>
      <c r="M376" s="164"/>
      <c r="N376" s="165"/>
      <c r="O376" s="165"/>
      <c r="P376" s="166"/>
      <c r="R376" s="167"/>
      <c r="S376" s="168"/>
      <c r="T376" s="169" t="str">
        <f t="shared" si="52"/>
        <v/>
      </c>
      <c r="U376" s="170" t="str">
        <f t="shared" si="53"/>
        <v/>
      </c>
      <c r="V376" s="170" t="str">
        <f t="shared" si="54"/>
        <v/>
      </c>
      <c r="W376" s="170" t="str">
        <f t="shared" si="55"/>
        <v/>
      </c>
      <c r="X376" s="171" t="str">
        <f t="shared" si="56"/>
        <v/>
      </c>
      <c r="Y376" s="172"/>
      <c r="Z376" s="173"/>
      <c r="AA376" s="174"/>
      <c r="AB376" s="173"/>
      <c r="AC376" s="174"/>
      <c r="AD376" s="173"/>
      <c r="AE376" s="174"/>
      <c r="AF376" s="175"/>
      <c r="AG376" s="174"/>
      <c r="AH376" s="173"/>
      <c r="AI376" s="174"/>
      <c r="AJ376" s="174"/>
      <c r="AK376" s="176"/>
      <c r="AM376" s="177"/>
      <c r="AN376" s="178"/>
      <c r="AO376" s="178"/>
      <c r="AP376" s="178"/>
      <c r="AQ376" s="179"/>
      <c r="AR376" s="179"/>
      <c r="AS376" s="179"/>
      <c r="AT376" s="180"/>
      <c r="AU376" s="169" t="str">
        <f t="shared" si="57"/>
        <v/>
      </c>
      <c r="AV376" s="170" t="str">
        <f t="shared" si="58"/>
        <v/>
      </c>
      <c r="AW376" s="170" t="str">
        <f t="shared" si="59"/>
        <v/>
      </c>
      <c r="AX376" s="170" t="str">
        <f t="shared" si="60"/>
        <v/>
      </c>
      <c r="AY376" s="171" t="str">
        <f t="shared" si="61"/>
        <v/>
      </c>
      <c r="AZ376" s="181"/>
      <c r="BA376" s="182"/>
      <c r="BB376" s="182"/>
      <c r="BC376" s="182"/>
      <c r="BD376" s="183"/>
      <c r="BE376" s="183"/>
      <c r="BF376" s="184"/>
      <c r="BG376" s="184"/>
      <c r="BH376" s="179"/>
      <c r="BI376" s="185"/>
      <c r="BK376" s="186"/>
      <c r="BL376" s="187"/>
      <c r="BM376" s="187"/>
      <c r="BN376" s="183"/>
      <c r="BO376" s="184"/>
      <c r="BP376" s="188"/>
      <c r="BQ376" s="189"/>
    </row>
    <row r="377" spans="4:69" ht="15.6" x14ac:dyDescent="0.3">
      <c r="D377" s="10"/>
      <c r="E377" s="74"/>
      <c r="F377" s="75"/>
      <c r="G377" s="75"/>
      <c r="H377" s="76"/>
      <c r="I377" s="77"/>
      <c r="J377" s="77"/>
      <c r="K377" s="77"/>
      <c r="L377" s="77"/>
      <c r="M377" s="77"/>
      <c r="N377" s="78"/>
      <c r="O377" s="78"/>
      <c r="P377" s="79"/>
      <c r="R377" s="94"/>
      <c r="S377" s="112"/>
      <c r="T377" s="113" t="str">
        <f t="shared" si="52"/>
        <v/>
      </c>
      <c r="U377" s="96" t="str">
        <f t="shared" si="53"/>
        <v/>
      </c>
      <c r="V377" s="96" t="str">
        <f t="shared" si="54"/>
        <v/>
      </c>
      <c r="W377" s="96" t="str">
        <f t="shared" si="55"/>
        <v/>
      </c>
      <c r="X377" s="118" t="str">
        <f t="shared" si="56"/>
        <v/>
      </c>
      <c r="Y377" s="119"/>
      <c r="Z377" s="98"/>
      <c r="AA377" s="97"/>
      <c r="AB377" s="98"/>
      <c r="AC377" s="97"/>
      <c r="AD377" s="95"/>
      <c r="AE377" s="99"/>
      <c r="AF377" s="100"/>
      <c r="AG377" s="99"/>
      <c r="AH377" s="95"/>
      <c r="AI377" s="99"/>
      <c r="AJ377" s="99"/>
      <c r="AK377" s="101"/>
      <c r="AM377" s="129"/>
      <c r="AN377" s="130"/>
      <c r="AO377" s="130"/>
      <c r="AP377" s="130"/>
      <c r="AQ377" s="131"/>
      <c r="AR377" s="131"/>
      <c r="AS377" s="131"/>
      <c r="AT377" s="144"/>
      <c r="AU377" s="113" t="str">
        <f t="shared" si="57"/>
        <v/>
      </c>
      <c r="AV377" s="96" t="str">
        <f t="shared" si="58"/>
        <v/>
      </c>
      <c r="AW377" s="96" t="str">
        <f t="shared" si="59"/>
        <v/>
      </c>
      <c r="AX377" s="96" t="str">
        <f t="shared" si="60"/>
        <v/>
      </c>
      <c r="AY377" s="118" t="str">
        <f t="shared" si="61"/>
        <v/>
      </c>
      <c r="AZ377" s="147"/>
      <c r="BA377" s="132"/>
      <c r="BB377" s="132"/>
      <c r="BC377" s="132"/>
      <c r="BD377" s="133"/>
      <c r="BE377" s="133"/>
      <c r="BF377" s="134"/>
      <c r="BG377" s="134"/>
      <c r="BH377" s="131"/>
      <c r="BI377" s="135"/>
      <c r="BK377" s="153"/>
      <c r="BL377" s="154"/>
      <c r="BM377" s="154"/>
      <c r="BN377" s="133"/>
      <c r="BO377" s="134"/>
      <c r="BP377" s="155"/>
      <c r="BQ377" s="156"/>
    </row>
    <row r="378" spans="4:69" ht="15.6" x14ac:dyDescent="0.3">
      <c r="D378" s="10"/>
      <c r="E378" s="161"/>
      <c r="F378" s="162"/>
      <c r="G378" s="162"/>
      <c r="H378" s="163"/>
      <c r="I378" s="164"/>
      <c r="J378" s="164"/>
      <c r="K378" s="164"/>
      <c r="L378" s="164"/>
      <c r="M378" s="164"/>
      <c r="N378" s="165"/>
      <c r="O378" s="165"/>
      <c r="P378" s="166"/>
      <c r="R378" s="167"/>
      <c r="S378" s="168"/>
      <c r="T378" s="169" t="str">
        <f t="shared" si="52"/>
        <v/>
      </c>
      <c r="U378" s="170" t="str">
        <f t="shared" si="53"/>
        <v/>
      </c>
      <c r="V378" s="170" t="str">
        <f t="shared" si="54"/>
        <v/>
      </c>
      <c r="W378" s="170" t="str">
        <f t="shared" si="55"/>
        <v/>
      </c>
      <c r="X378" s="171" t="str">
        <f t="shared" si="56"/>
        <v/>
      </c>
      <c r="Y378" s="172"/>
      <c r="Z378" s="173"/>
      <c r="AA378" s="174"/>
      <c r="AB378" s="173"/>
      <c r="AC378" s="174"/>
      <c r="AD378" s="173"/>
      <c r="AE378" s="174"/>
      <c r="AF378" s="175"/>
      <c r="AG378" s="174"/>
      <c r="AH378" s="173"/>
      <c r="AI378" s="174"/>
      <c r="AJ378" s="174"/>
      <c r="AK378" s="176"/>
      <c r="AM378" s="177"/>
      <c r="AN378" s="178"/>
      <c r="AO378" s="178"/>
      <c r="AP378" s="178"/>
      <c r="AQ378" s="179"/>
      <c r="AR378" s="179"/>
      <c r="AS378" s="179"/>
      <c r="AT378" s="180"/>
      <c r="AU378" s="169" t="str">
        <f t="shared" si="57"/>
        <v/>
      </c>
      <c r="AV378" s="170" t="str">
        <f t="shared" si="58"/>
        <v/>
      </c>
      <c r="AW378" s="170" t="str">
        <f t="shared" si="59"/>
        <v/>
      </c>
      <c r="AX378" s="170" t="str">
        <f t="shared" si="60"/>
        <v/>
      </c>
      <c r="AY378" s="171" t="str">
        <f t="shared" si="61"/>
        <v/>
      </c>
      <c r="AZ378" s="181"/>
      <c r="BA378" s="182"/>
      <c r="BB378" s="182"/>
      <c r="BC378" s="182"/>
      <c r="BD378" s="183"/>
      <c r="BE378" s="183"/>
      <c r="BF378" s="184"/>
      <c r="BG378" s="184"/>
      <c r="BH378" s="179"/>
      <c r="BI378" s="185"/>
      <c r="BK378" s="186"/>
      <c r="BL378" s="187"/>
      <c r="BM378" s="187"/>
      <c r="BN378" s="183"/>
      <c r="BO378" s="184"/>
      <c r="BP378" s="188"/>
      <c r="BQ378" s="189"/>
    </row>
    <row r="379" spans="4:69" ht="15.6" x14ac:dyDescent="0.3">
      <c r="D379" s="10"/>
      <c r="E379" s="74"/>
      <c r="F379" s="75"/>
      <c r="G379" s="75"/>
      <c r="H379" s="76"/>
      <c r="I379" s="77"/>
      <c r="J379" s="77"/>
      <c r="K379" s="77"/>
      <c r="L379" s="77"/>
      <c r="M379" s="77"/>
      <c r="N379" s="78"/>
      <c r="O379" s="78"/>
      <c r="P379" s="79"/>
      <c r="R379" s="94"/>
      <c r="S379" s="112"/>
      <c r="T379" s="113" t="str">
        <f t="shared" si="52"/>
        <v/>
      </c>
      <c r="U379" s="96" t="str">
        <f t="shared" si="53"/>
        <v/>
      </c>
      <c r="V379" s="96" t="str">
        <f t="shared" si="54"/>
        <v/>
      </c>
      <c r="W379" s="96" t="str">
        <f t="shared" si="55"/>
        <v/>
      </c>
      <c r="X379" s="118" t="str">
        <f t="shared" si="56"/>
        <v/>
      </c>
      <c r="Y379" s="119"/>
      <c r="Z379" s="98"/>
      <c r="AA379" s="97"/>
      <c r="AB379" s="98"/>
      <c r="AC379" s="97"/>
      <c r="AD379" s="95"/>
      <c r="AE379" s="99"/>
      <c r="AF379" s="100"/>
      <c r="AG379" s="99"/>
      <c r="AH379" s="95"/>
      <c r="AI379" s="99"/>
      <c r="AJ379" s="99"/>
      <c r="AK379" s="101"/>
      <c r="AM379" s="129"/>
      <c r="AN379" s="130"/>
      <c r="AO379" s="130"/>
      <c r="AP379" s="130"/>
      <c r="AQ379" s="131"/>
      <c r="AR379" s="131"/>
      <c r="AS379" s="131"/>
      <c r="AT379" s="144"/>
      <c r="AU379" s="113" t="str">
        <f t="shared" si="57"/>
        <v/>
      </c>
      <c r="AV379" s="96" t="str">
        <f t="shared" si="58"/>
        <v/>
      </c>
      <c r="AW379" s="96" t="str">
        <f t="shared" si="59"/>
        <v/>
      </c>
      <c r="AX379" s="96" t="str">
        <f t="shared" si="60"/>
        <v/>
      </c>
      <c r="AY379" s="118" t="str">
        <f t="shared" si="61"/>
        <v/>
      </c>
      <c r="AZ379" s="147"/>
      <c r="BA379" s="132"/>
      <c r="BB379" s="132"/>
      <c r="BC379" s="132"/>
      <c r="BD379" s="133"/>
      <c r="BE379" s="133"/>
      <c r="BF379" s="134"/>
      <c r="BG379" s="134"/>
      <c r="BH379" s="131"/>
      <c r="BI379" s="135"/>
      <c r="BK379" s="153"/>
      <c r="BL379" s="154"/>
      <c r="BM379" s="154"/>
      <c r="BN379" s="133"/>
      <c r="BO379" s="134"/>
      <c r="BP379" s="155"/>
      <c r="BQ379" s="156"/>
    </row>
    <row r="380" spans="4:69" ht="15.6" x14ac:dyDescent="0.3">
      <c r="D380" s="10"/>
      <c r="E380" s="190"/>
      <c r="F380" s="162"/>
      <c r="G380" s="162"/>
      <c r="H380" s="163"/>
      <c r="I380" s="164"/>
      <c r="J380" s="164"/>
      <c r="K380" s="164"/>
      <c r="L380" s="164"/>
      <c r="M380" s="164"/>
      <c r="N380" s="165"/>
      <c r="O380" s="165"/>
      <c r="P380" s="166"/>
      <c r="R380" s="167"/>
      <c r="S380" s="168"/>
      <c r="T380" s="169" t="str">
        <f t="shared" si="52"/>
        <v/>
      </c>
      <c r="U380" s="170" t="str">
        <f t="shared" si="53"/>
        <v/>
      </c>
      <c r="V380" s="170" t="str">
        <f t="shared" si="54"/>
        <v/>
      </c>
      <c r="W380" s="170" t="str">
        <f t="shared" si="55"/>
        <v/>
      </c>
      <c r="X380" s="171" t="str">
        <f t="shared" si="56"/>
        <v/>
      </c>
      <c r="Y380" s="172"/>
      <c r="Z380" s="173"/>
      <c r="AA380" s="174"/>
      <c r="AB380" s="173"/>
      <c r="AC380" s="174"/>
      <c r="AD380" s="173"/>
      <c r="AE380" s="174"/>
      <c r="AF380" s="175"/>
      <c r="AG380" s="174"/>
      <c r="AH380" s="173"/>
      <c r="AI380" s="174"/>
      <c r="AJ380" s="174"/>
      <c r="AK380" s="176"/>
      <c r="AM380" s="177"/>
      <c r="AN380" s="178"/>
      <c r="AO380" s="178"/>
      <c r="AP380" s="178"/>
      <c r="AQ380" s="179"/>
      <c r="AR380" s="179"/>
      <c r="AS380" s="179"/>
      <c r="AT380" s="180"/>
      <c r="AU380" s="169" t="str">
        <f t="shared" si="57"/>
        <v/>
      </c>
      <c r="AV380" s="170" t="str">
        <f t="shared" si="58"/>
        <v/>
      </c>
      <c r="AW380" s="170" t="str">
        <f t="shared" si="59"/>
        <v/>
      </c>
      <c r="AX380" s="170" t="str">
        <f t="shared" si="60"/>
        <v/>
      </c>
      <c r="AY380" s="171" t="str">
        <f t="shared" si="61"/>
        <v/>
      </c>
      <c r="AZ380" s="181"/>
      <c r="BA380" s="182"/>
      <c r="BB380" s="182"/>
      <c r="BC380" s="182"/>
      <c r="BD380" s="183"/>
      <c r="BE380" s="183"/>
      <c r="BF380" s="184"/>
      <c r="BG380" s="184"/>
      <c r="BH380" s="179"/>
      <c r="BI380" s="185"/>
      <c r="BK380" s="186"/>
      <c r="BL380" s="187"/>
      <c r="BM380" s="187"/>
      <c r="BN380" s="183"/>
      <c r="BO380" s="184"/>
      <c r="BP380" s="188"/>
      <c r="BQ380" s="189"/>
    </row>
    <row r="381" spans="4:69" ht="15.6" x14ac:dyDescent="0.3">
      <c r="D381" s="10"/>
      <c r="E381" s="74"/>
      <c r="F381" s="75"/>
      <c r="G381" s="75"/>
      <c r="H381" s="76"/>
      <c r="I381" s="77"/>
      <c r="J381" s="77"/>
      <c r="K381" s="77"/>
      <c r="L381" s="77"/>
      <c r="M381" s="77"/>
      <c r="N381" s="78"/>
      <c r="O381" s="78"/>
      <c r="P381" s="79"/>
      <c r="R381" s="94"/>
      <c r="S381" s="112"/>
      <c r="T381" s="113" t="str">
        <f t="shared" si="52"/>
        <v/>
      </c>
      <c r="U381" s="96" t="str">
        <f t="shared" si="53"/>
        <v/>
      </c>
      <c r="V381" s="96" t="str">
        <f t="shared" si="54"/>
        <v/>
      </c>
      <c r="W381" s="96" t="str">
        <f t="shared" si="55"/>
        <v/>
      </c>
      <c r="X381" s="118" t="str">
        <f t="shared" si="56"/>
        <v/>
      </c>
      <c r="Y381" s="119"/>
      <c r="Z381" s="98"/>
      <c r="AA381" s="97"/>
      <c r="AB381" s="98"/>
      <c r="AC381" s="97"/>
      <c r="AD381" s="95"/>
      <c r="AE381" s="99"/>
      <c r="AF381" s="100"/>
      <c r="AG381" s="99"/>
      <c r="AH381" s="95"/>
      <c r="AI381" s="99"/>
      <c r="AJ381" s="99"/>
      <c r="AK381" s="101"/>
      <c r="AM381" s="129"/>
      <c r="AN381" s="130"/>
      <c r="AO381" s="130"/>
      <c r="AP381" s="130"/>
      <c r="AQ381" s="131"/>
      <c r="AR381" s="131"/>
      <c r="AS381" s="131"/>
      <c r="AT381" s="144"/>
      <c r="AU381" s="113" t="str">
        <f t="shared" si="57"/>
        <v/>
      </c>
      <c r="AV381" s="96" t="str">
        <f t="shared" si="58"/>
        <v/>
      </c>
      <c r="AW381" s="96" t="str">
        <f t="shared" si="59"/>
        <v/>
      </c>
      <c r="AX381" s="96" t="str">
        <f t="shared" si="60"/>
        <v/>
      </c>
      <c r="AY381" s="118" t="str">
        <f t="shared" si="61"/>
        <v/>
      </c>
      <c r="AZ381" s="147"/>
      <c r="BA381" s="132"/>
      <c r="BB381" s="132"/>
      <c r="BC381" s="132"/>
      <c r="BD381" s="133"/>
      <c r="BE381" s="133"/>
      <c r="BF381" s="134"/>
      <c r="BG381" s="134"/>
      <c r="BH381" s="131"/>
      <c r="BI381" s="135"/>
      <c r="BK381" s="153"/>
      <c r="BL381" s="154"/>
      <c r="BM381" s="154"/>
      <c r="BN381" s="133"/>
      <c r="BO381" s="134"/>
      <c r="BP381" s="155"/>
      <c r="BQ381" s="156"/>
    </row>
    <row r="382" spans="4:69" ht="15.6" x14ac:dyDescent="0.3">
      <c r="D382" s="10"/>
      <c r="E382" s="161"/>
      <c r="F382" s="162"/>
      <c r="G382" s="162"/>
      <c r="H382" s="163"/>
      <c r="I382" s="164"/>
      <c r="J382" s="164"/>
      <c r="K382" s="164"/>
      <c r="L382" s="164"/>
      <c r="M382" s="164"/>
      <c r="N382" s="165"/>
      <c r="O382" s="165"/>
      <c r="P382" s="166"/>
      <c r="R382" s="167"/>
      <c r="S382" s="168"/>
      <c r="T382" s="169" t="str">
        <f t="shared" si="52"/>
        <v/>
      </c>
      <c r="U382" s="170" t="str">
        <f t="shared" si="53"/>
        <v/>
      </c>
      <c r="V382" s="170" t="str">
        <f t="shared" si="54"/>
        <v/>
      </c>
      <c r="W382" s="170" t="str">
        <f t="shared" si="55"/>
        <v/>
      </c>
      <c r="X382" s="171" t="str">
        <f t="shared" si="56"/>
        <v/>
      </c>
      <c r="Y382" s="172"/>
      <c r="Z382" s="173"/>
      <c r="AA382" s="174"/>
      <c r="AB382" s="173"/>
      <c r="AC382" s="174"/>
      <c r="AD382" s="173"/>
      <c r="AE382" s="174"/>
      <c r="AF382" s="175"/>
      <c r="AG382" s="174"/>
      <c r="AH382" s="173"/>
      <c r="AI382" s="174"/>
      <c r="AJ382" s="174"/>
      <c r="AK382" s="176"/>
      <c r="AM382" s="177"/>
      <c r="AN382" s="178"/>
      <c r="AO382" s="178"/>
      <c r="AP382" s="178"/>
      <c r="AQ382" s="179"/>
      <c r="AR382" s="179"/>
      <c r="AS382" s="179"/>
      <c r="AT382" s="180"/>
      <c r="AU382" s="169" t="str">
        <f t="shared" si="57"/>
        <v/>
      </c>
      <c r="AV382" s="170" t="str">
        <f t="shared" si="58"/>
        <v/>
      </c>
      <c r="AW382" s="170" t="str">
        <f t="shared" si="59"/>
        <v/>
      </c>
      <c r="AX382" s="170" t="str">
        <f t="shared" si="60"/>
        <v/>
      </c>
      <c r="AY382" s="171" t="str">
        <f t="shared" si="61"/>
        <v/>
      </c>
      <c r="AZ382" s="181"/>
      <c r="BA382" s="182"/>
      <c r="BB382" s="182"/>
      <c r="BC382" s="182"/>
      <c r="BD382" s="183"/>
      <c r="BE382" s="183"/>
      <c r="BF382" s="184"/>
      <c r="BG382" s="184"/>
      <c r="BH382" s="179"/>
      <c r="BI382" s="185"/>
      <c r="BK382" s="186"/>
      <c r="BL382" s="187"/>
      <c r="BM382" s="187"/>
      <c r="BN382" s="183"/>
      <c r="BO382" s="184"/>
      <c r="BP382" s="188"/>
      <c r="BQ382" s="189"/>
    </row>
    <row r="383" spans="4:69" ht="15.6" x14ac:dyDescent="0.3">
      <c r="D383" s="10"/>
      <c r="E383" s="74"/>
      <c r="F383" s="75"/>
      <c r="G383" s="75"/>
      <c r="H383" s="76"/>
      <c r="I383" s="77"/>
      <c r="J383" s="77"/>
      <c r="K383" s="77"/>
      <c r="L383" s="77"/>
      <c r="M383" s="77"/>
      <c r="N383" s="78"/>
      <c r="O383" s="78"/>
      <c r="P383" s="79"/>
      <c r="R383" s="94"/>
      <c r="S383" s="112"/>
      <c r="T383" s="113" t="str">
        <f t="shared" si="52"/>
        <v/>
      </c>
      <c r="U383" s="96" t="str">
        <f t="shared" si="53"/>
        <v/>
      </c>
      <c r="V383" s="96" t="str">
        <f t="shared" si="54"/>
        <v/>
      </c>
      <c r="W383" s="96" t="str">
        <f t="shared" si="55"/>
        <v/>
      </c>
      <c r="X383" s="118" t="str">
        <f t="shared" si="56"/>
        <v/>
      </c>
      <c r="Y383" s="119"/>
      <c r="Z383" s="98"/>
      <c r="AA383" s="97"/>
      <c r="AB383" s="98"/>
      <c r="AC383" s="97"/>
      <c r="AD383" s="95"/>
      <c r="AE383" s="99"/>
      <c r="AF383" s="100"/>
      <c r="AG383" s="99"/>
      <c r="AH383" s="95"/>
      <c r="AI383" s="99"/>
      <c r="AJ383" s="99"/>
      <c r="AK383" s="101"/>
      <c r="AM383" s="129"/>
      <c r="AN383" s="130"/>
      <c r="AO383" s="130"/>
      <c r="AP383" s="130"/>
      <c r="AQ383" s="131"/>
      <c r="AR383" s="131"/>
      <c r="AS383" s="131"/>
      <c r="AT383" s="144"/>
      <c r="AU383" s="113" t="str">
        <f t="shared" si="57"/>
        <v/>
      </c>
      <c r="AV383" s="96" t="str">
        <f t="shared" si="58"/>
        <v/>
      </c>
      <c r="AW383" s="96" t="str">
        <f t="shared" si="59"/>
        <v/>
      </c>
      <c r="AX383" s="96" t="str">
        <f t="shared" si="60"/>
        <v/>
      </c>
      <c r="AY383" s="118" t="str">
        <f t="shared" si="61"/>
        <v/>
      </c>
      <c r="AZ383" s="147"/>
      <c r="BA383" s="132"/>
      <c r="BB383" s="132"/>
      <c r="BC383" s="132"/>
      <c r="BD383" s="133"/>
      <c r="BE383" s="133"/>
      <c r="BF383" s="134"/>
      <c r="BG383" s="134"/>
      <c r="BH383" s="131"/>
      <c r="BI383" s="135"/>
      <c r="BK383" s="153"/>
      <c r="BL383" s="154"/>
      <c r="BM383" s="154"/>
      <c r="BN383" s="133"/>
      <c r="BO383" s="134"/>
      <c r="BP383" s="155"/>
      <c r="BQ383" s="156"/>
    </row>
    <row r="384" spans="4:69" ht="15.6" x14ac:dyDescent="0.3">
      <c r="D384" s="10"/>
      <c r="E384" s="161"/>
      <c r="F384" s="162"/>
      <c r="G384" s="162"/>
      <c r="H384" s="163"/>
      <c r="I384" s="164"/>
      <c r="J384" s="164"/>
      <c r="K384" s="164"/>
      <c r="L384" s="164"/>
      <c r="M384" s="164"/>
      <c r="N384" s="165"/>
      <c r="O384" s="165"/>
      <c r="P384" s="166"/>
      <c r="R384" s="167"/>
      <c r="S384" s="168"/>
      <c r="T384" s="169" t="str">
        <f t="shared" si="52"/>
        <v/>
      </c>
      <c r="U384" s="170" t="str">
        <f t="shared" si="53"/>
        <v/>
      </c>
      <c r="V384" s="170" t="str">
        <f t="shared" si="54"/>
        <v/>
      </c>
      <c r="W384" s="170" t="str">
        <f t="shared" si="55"/>
        <v/>
      </c>
      <c r="X384" s="171" t="str">
        <f t="shared" si="56"/>
        <v/>
      </c>
      <c r="Y384" s="172"/>
      <c r="Z384" s="173"/>
      <c r="AA384" s="174"/>
      <c r="AB384" s="173"/>
      <c r="AC384" s="174"/>
      <c r="AD384" s="173"/>
      <c r="AE384" s="174"/>
      <c r="AF384" s="175"/>
      <c r="AG384" s="174"/>
      <c r="AH384" s="173"/>
      <c r="AI384" s="174"/>
      <c r="AJ384" s="174"/>
      <c r="AK384" s="176"/>
      <c r="AM384" s="177"/>
      <c r="AN384" s="178"/>
      <c r="AO384" s="178"/>
      <c r="AP384" s="178"/>
      <c r="AQ384" s="179"/>
      <c r="AR384" s="179"/>
      <c r="AS384" s="179"/>
      <c r="AT384" s="180"/>
      <c r="AU384" s="169" t="str">
        <f t="shared" si="57"/>
        <v/>
      </c>
      <c r="AV384" s="170" t="str">
        <f t="shared" si="58"/>
        <v/>
      </c>
      <c r="AW384" s="170" t="str">
        <f t="shared" si="59"/>
        <v/>
      </c>
      <c r="AX384" s="170" t="str">
        <f t="shared" si="60"/>
        <v/>
      </c>
      <c r="AY384" s="171" t="str">
        <f t="shared" si="61"/>
        <v/>
      </c>
      <c r="AZ384" s="181"/>
      <c r="BA384" s="182"/>
      <c r="BB384" s="182"/>
      <c r="BC384" s="182"/>
      <c r="BD384" s="183"/>
      <c r="BE384" s="183"/>
      <c r="BF384" s="184"/>
      <c r="BG384" s="184"/>
      <c r="BH384" s="179"/>
      <c r="BI384" s="185"/>
      <c r="BK384" s="186"/>
      <c r="BL384" s="187"/>
      <c r="BM384" s="187"/>
      <c r="BN384" s="183"/>
      <c r="BO384" s="184"/>
      <c r="BP384" s="188"/>
      <c r="BQ384" s="189"/>
    </row>
    <row r="385" spans="4:69" ht="15.6" x14ac:dyDescent="0.3">
      <c r="D385" s="10"/>
      <c r="E385" s="74"/>
      <c r="F385" s="75"/>
      <c r="G385" s="75"/>
      <c r="H385" s="76"/>
      <c r="I385" s="77"/>
      <c r="J385" s="77"/>
      <c r="K385" s="77"/>
      <c r="L385" s="77"/>
      <c r="M385" s="77"/>
      <c r="N385" s="78"/>
      <c r="O385" s="78"/>
      <c r="P385" s="79"/>
      <c r="R385" s="94"/>
      <c r="S385" s="112"/>
      <c r="T385" s="113" t="str">
        <f t="shared" si="52"/>
        <v/>
      </c>
      <c r="U385" s="96" t="str">
        <f t="shared" si="53"/>
        <v/>
      </c>
      <c r="V385" s="96" t="str">
        <f t="shared" si="54"/>
        <v/>
      </c>
      <c r="W385" s="96" t="str">
        <f t="shared" si="55"/>
        <v/>
      </c>
      <c r="X385" s="118" t="str">
        <f t="shared" si="56"/>
        <v/>
      </c>
      <c r="Y385" s="119"/>
      <c r="Z385" s="98"/>
      <c r="AA385" s="97"/>
      <c r="AB385" s="98"/>
      <c r="AC385" s="97"/>
      <c r="AD385" s="95"/>
      <c r="AE385" s="99"/>
      <c r="AF385" s="100"/>
      <c r="AG385" s="99"/>
      <c r="AH385" s="95"/>
      <c r="AI385" s="99"/>
      <c r="AJ385" s="99"/>
      <c r="AK385" s="101"/>
      <c r="AM385" s="129"/>
      <c r="AN385" s="130"/>
      <c r="AO385" s="130"/>
      <c r="AP385" s="130"/>
      <c r="AQ385" s="131"/>
      <c r="AR385" s="131"/>
      <c r="AS385" s="131"/>
      <c r="AT385" s="144"/>
      <c r="AU385" s="113" t="str">
        <f t="shared" si="57"/>
        <v/>
      </c>
      <c r="AV385" s="96" t="str">
        <f t="shared" si="58"/>
        <v/>
      </c>
      <c r="AW385" s="96" t="str">
        <f t="shared" si="59"/>
        <v/>
      </c>
      <c r="AX385" s="96" t="str">
        <f t="shared" si="60"/>
        <v/>
      </c>
      <c r="AY385" s="118" t="str">
        <f t="shared" si="61"/>
        <v/>
      </c>
      <c r="AZ385" s="147"/>
      <c r="BA385" s="132"/>
      <c r="BB385" s="132"/>
      <c r="BC385" s="132"/>
      <c r="BD385" s="133"/>
      <c r="BE385" s="133"/>
      <c r="BF385" s="134"/>
      <c r="BG385" s="134"/>
      <c r="BH385" s="131"/>
      <c r="BI385" s="135"/>
      <c r="BK385" s="153"/>
      <c r="BL385" s="154"/>
      <c r="BM385" s="154"/>
      <c r="BN385" s="133"/>
      <c r="BO385" s="134"/>
      <c r="BP385" s="155"/>
      <c r="BQ385" s="156"/>
    </row>
    <row r="386" spans="4:69" ht="15.6" x14ac:dyDescent="0.3">
      <c r="D386" s="10"/>
      <c r="E386" s="190"/>
      <c r="F386" s="162"/>
      <c r="G386" s="162"/>
      <c r="H386" s="163"/>
      <c r="I386" s="164"/>
      <c r="J386" s="164"/>
      <c r="K386" s="164"/>
      <c r="L386" s="164"/>
      <c r="M386" s="164"/>
      <c r="N386" s="165"/>
      <c r="O386" s="165"/>
      <c r="P386" s="166"/>
      <c r="R386" s="167"/>
      <c r="S386" s="168"/>
      <c r="T386" s="169" t="str">
        <f t="shared" si="52"/>
        <v/>
      </c>
      <c r="U386" s="170" t="str">
        <f t="shared" si="53"/>
        <v/>
      </c>
      <c r="V386" s="170" t="str">
        <f t="shared" si="54"/>
        <v/>
      </c>
      <c r="W386" s="170" t="str">
        <f t="shared" si="55"/>
        <v/>
      </c>
      <c r="X386" s="171" t="str">
        <f t="shared" si="56"/>
        <v/>
      </c>
      <c r="Y386" s="172"/>
      <c r="Z386" s="173"/>
      <c r="AA386" s="174"/>
      <c r="AB386" s="173"/>
      <c r="AC386" s="174"/>
      <c r="AD386" s="173"/>
      <c r="AE386" s="174"/>
      <c r="AF386" s="175"/>
      <c r="AG386" s="174"/>
      <c r="AH386" s="173"/>
      <c r="AI386" s="174"/>
      <c r="AJ386" s="174"/>
      <c r="AK386" s="176"/>
      <c r="AM386" s="177"/>
      <c r="AN386" s="178"/>
      <c r="AO386" s="178"/>
      <c r="AP386" s="178"/>
      <c r="AQ386" s="179"/>
      <c r="AR386" s="179"/>
      <c r="AS386" s="179"/>
      <c r="AT386" s="180"/>
      <c r="AU386" s="169" t="str">
        <f t="shared" si="57"/>
        <v/>
      </c>
      <c r="AV386" s="170" t="str">
        <f t="shared" si="58"/>
        <v/>
      </c>
      <c r="AW386" s="170" t="str">
        <f t="shared" si="59"/>
        <v/>
      </c>
      <c r="AX386" s="170" t="str">
        <f t="shared" si="60"/>
        <v/>
      </c>
      <c r="AY386" s="171" t="str">
        <f t="shared" si="61"/>
        <v/>
      </c>
      <c r="AZ386" s="181"/>
      <c r="BA386" s="182"/>
      <c r="BB386" s="182"/>
      <c r="BC386" s="182"/>
      <c r="BD386" s="183"/>
      <c r="BE386" s="183"/>
      <c r="BF386" s="184"/>
      <c r="BG386" s="184"/>
      <c r="BH386" s="179"/>
      <c r="BI386" s="185"/>
      <c r="BK386" s="186"/>
      <c r="BL386" s="187"/>
      <c r="BM386" s="187"/>
      <c r="BN386" s="183"/>
      <c r="BO386" s="184"/>
      <c r="BP386" s="188"/>
      <c r="BQ386" s="189"/>
    </row>
    <row r="387" spans="4:69" ht="15.6" x14ac:dyDescent="0.3">
      <c r="D387" s="10"/>
      <c r="E387" s="74"/>
      <c r="F387" s="75"/>
      <c r="G387" s="75"/>
      <c r="H387" s="76"/>
      <c r="I387" s="77"/>
      <c r="J387" s="77"/>
      <c r="K387" s="77"/>
      <c r="L387" s="77"/>
      <c r="M387" s="77"/>
      <c r="N387" s="78"/>
      <c r="O387" s="78"/>
      <c r="P387" s="79"/>
      <c r="R387" s="94"/>
      <c r="S387" s="112"/>
      <c r="T387" s="113" t="str">
        <f t="shared" si="52"/>
        <v/>
      </c>
      <c r="U387" s="96" t="str">
        <f t="shared" si="53"/>
        <v/>
      </c>
      <c r="V387" s="96" t="str">
        <f t="shared" si="54"/>
        <v/>
      </c>
      <c r="W387" s="96" t="str">
        <f t="shared" si="55"/>
        <v/>
      </c>
      <c r="X387" s="118" t="str">
        <f t="shared" si="56"/>
        <v/>
      </c>
      <c r="Y387" s="119"/>
      <c r="Z387" s="98"/>
      <c r="AA387" s="97"/>
      <c r="AB387" s="98"/>
      <c r="AC387" s="97"/>
      <c r="AD387" s="95"/>
      <c r="AE387" s="99"/>
      <c r="AF387" s="100"/>
      <c r="AG387" s="99"/>
      <c r="AH387" s="95"/>
      <c r="AI387" s="99"/>
      <c r="AJ387" s="99"/>
      <c r="AK387" s="101"/>
      <c r="AM387" s="129"/>
      <c r="AN387" s="130"/>
      <c r="AO387" s="130"/>
      <c r="AP387" s="130"/>
      <c r="AQ387" s="131"/>
      <c r="AR387" s="131"/>
      <c r="AS387" s="131"/>
      <c r="AT387" s="144"/>
      <c r="AU387" s="113" t="str">
        <f t="shared" si="57"/>
        <v/>
      </c>
      <c r="AV387" s="96" t="str">
        <f t="shared" si="58"/>
        <v/>
      </c>
      <c r="AW387" s="96" t="str">
        <f t="shared" si="59"/>
        <v/>
      </c>
      <c r="AX387" s="96" t="str">
        <f t="shared" si="60"/>
        <v/>
      </c>
      <c r="AY387" s="118" t="str">
        <f t="shared" si="61"/>
        <v/>
      </c>
      <c r="AZ387" s="147"/>
      <c r="BA387" s="132"/>
      <c r="BB387" s="132"/>
      <c r="BC387" s="132"/>
      <c r="BD387" s="133"/>
      <c r="BE387" s="133"/>
      <c r="BF387" s="134"/>
      <c r="BG387" s="134"/>
      <c r="BH387" s="131"/>
      <c r="BI387" s="135"/>
      <c r="BK387" s="153"/>
      <c r="BL387" s="154"/>
      <c r="BM387" s="154"/>
      <c r="BN387" s="133"/>
      <c r="BO387" s="134"/>
      <c r="BP387" s="155"/>
      <c r="BQ387" s="156"/>
    </row>
    <row r="388" spans="4:69" ht="15.6" x14ac:dyDescent="0.3">
      <c r="D388" s="10"/>
      <c r="E388" s="161"/>
      <c r="F388" s="162"/>
      <c r="G388" s="162"/>
      <c r="H388" s="163"/>
      <c r="I388" s="164"/>
      <c r="J388" s="164"/>
      <c r="K388" s="164"/>
      <c r="L388" s="164"/>
      <c r="M388" s="164"/>
      <c r="N388" s="165"/>
      <c r="O388" s="165"/>
      <c r="P388" s="166"/>
      <c r="R388" s="167"/>
      <c r="S388" s="168"/>
      <c r="T388" s="169" t="str">
        <f t="shared" si="52"/>
        <v/>
      </c>
      <c r="U388" s="170" t="str">
        <f t="shared" si="53"/>
        <v/>
      </c>
      <c r="V388" s="170" t="str">
        <f t="shared" si="54"/>
        <v/>
      </c>
      <c r="W388" s="170" t="str">
        <f t="shared" si="55"/>
        <v/>
      </c>
      <c r="X388" s="171" t="str">
        <f t="shared" si="56"/>
        <v/>
      </c>
      <c r="Y388" s="172"/>
      <c r="Z388" s="173"/>
      <c r="AA388" s="174"/>
      <c r="AB388" s="173"/>
      <c r="AC388" s="174"/>
      <c r="AD388" s="173"/>
      <c r="AE388" s="174"/>
      <c r="AF388" s="175"/>
      <c r="AG388" s="174"/>
      <c r="AH388" s="173"/>
      <c r="AI388" s="174"/>
      <c r="AJ388" s="174"/>
      <c r="AK388" s="176"/>
      <c r="AM388" s="177"/>
      <c r="AN388" s="178"/>
      <c r="AO388" s="178"/>
      <c r="AP388" s="178"/>
      <c r="AQ388" s="179"/>
      <c r="AR388" s="179"/>
      <c r="AS388" s="179"/>
      <c r="AT388" s="180"/>
      <c r="AU388" s="169" t="str">
        <f t="shared" si="57"/>
        <v/>
      </c>
      <c r="AV388" s="170" t="str">
        <f t="shared" si="58"/>
        <v/>
      </c>
      <c r="AW388" s="170" t="str">
        <f t="shared" si="59"/>
        <v/>
      </c>
      <c r="AX388" s="170" t="str">
        <f t="shared" si="60"/>
        <v/>
      </c>
      <c r="AY388" s="171" t="str">
        <f t="shared" si="61"/>
        <v/>
      </c>
      <c r="AZ388" s="181"/>
      <c r="BA388" s="182"/>
      <c r="BB388" s="182"/>
      <c r="BC388" s="182"/>
      <c r="BD388" s="183"/>
      <c r="BE388" s="183"/>
      <c r="BF388" s="184"/>
      <c r="BG388" s="184"/>
      <c r="BH388" s="179"/>
      <c r="BI388" s="185"/>
      <c r="BK388" s="186"/>
      <c r="BL388" s="187"/>
      <c r="BM388" s="187"/>
      <c r="BN388" s="183"/>
      <c r="BO388" s="184"/>
      <c r="BP388" s="188"/>
      <c r="BQ388" s="189"/>
    </row>
    <row r="389" spans="4:69" ht="15.6" x14ac:dyDescent="0.3">
      <c r="D389" s="10"/>
      <c r="E389" s="74"/>
      <c r="F389" s="75"/>
      <c r="G389" s="75"/>
      <c r="H389" s="76"/>
      <c r="I389" s="77"/>
      <c r="J389" s="77"/>
      <c r="K389" s="77"/>
      <c r="L389" s="77"/>
      <c r="M389" s="77"/>
      <c r="N389" s="78"/>
      <c r="O389" s="78"/>
      <c r="P389" s="79"/>
      <c r="R389" s="94"/>
      <c r="S389" s="112"/>
      <c r="T389" s="113" t="str">
        <f t="shared" si="52"/>
        <v/>
      </c>
      <c r="U389" s="96" t="str">
        <f t="shared" si="53"/>
        <v/>
      </c>
      <c r="V389" s="96" t="str">
        <f t="shared" si="54"/>
        <v/>
      </c>
      <c r="W389" s="96" t="str">
        <f t="shared" si="55"/>
        <v/>
      </c>
      <c r="X389" s="118" t="str">
        <f t="shared" si="56"/>
        <v/>
      </c>
      <c r="Y389" s="119"/>
      <c r="Z389" s="98"/>
      <c r="AA389" s="97"/>
      <c r="AB389" s="98"/>
      <c r="AC389" s="97"/>
      <c r="AD389" s="95"/>
      <c r="AE389" s="99"/>
      <c r="AF389" s="100"/>
      <c r="AG389" s="99"/>
      <c r="AH389" s="95"/>
      <c r="AI389" s="99"/>
      <c r="AJ389" s="99"/>
      <c r="AK389" s="101"/>
      <c r="AM389" s="129"/>
      <c r="AN389" s="130"/>
      <c r="AO389" s="130"/>
      <c r="AP389" s="130"/>
      <c r="AQ389" s="131"/>
      <c r="AR389" s="131"/>
      <c r="AS389" s="131"/>
      <c r="AT389" s="144"/>
      <c r="AU389" s="113" t="str">
        <f t="shared" si="57"/>
        <v/>
      </c>
      <c r="AV389" s="96" t="str">
        <f t="shared" si="58"/>
        <v/>
      </c>
      <c r="AW389" s="96" t="str">
        <f t="shared" si="59"/>
        <v/>
      </c>
      <c r="AX389" s="96" t="str">
        <f t="shared" si="60"/>
        <v/>
      </c>
      <c r="AY389" s="118" t="str">
        <f t="shared" si="61"/>
        <v/>
      </c>
      <c r="AZ389" s="147"/>
      <c r="BA389" s="132"/>
      <c r="BB389" s="132"/>
      <c r="BC389" s="132"/>
      <c r="BD389" s="133"/>
      <c r="BE389" s="133"/>
      <c r="BF389" s="134"/>
      <c r="BG389" s="134"/>
      <c r="BH389" s="131"/>
      <c r="BI389" s="135"/>
      <c r="BK389" s="153"/>
      <c r="BL389" s="154"/>
      <c r="BM389" s="154"/>
      <c r="BN389" s="133"/>
      <c r="BO389" s="134"/>
      <c r="BP389" s="155"/>
      <c r="BQ389" s="156"/>
    </row>
    <row r="390" spans="4:69" ht="15.6" x14ac:dyDescent="0.3">
      <c r="D390" s="10"/>
      <c r="E390" s="161"/>
      <c r="F390" s="162"/>
      <c r="G390" s="162"/>
      <c r="H390" s="163"/>
      <c r="I390" s="164"/>
      <c r="J390" s="164"/>
      <c r="K390" s="164"/>
      <c r="L390" s="164"/>
      <c r="M390" s="164"/>
      <c r="N390" s="165"/>
      <c r="O390" s="165"/>
      <c r="P390" s="166"/>
      <c r="R390" s="167"/>
      <c r="S390" s="168"/>
      <c r="T390" s="169" t="str">
        <f t="shared" si="52"/>
        <v/>
      </c>
      <c r="U390" s="170" t="str">
        <f t="shared" si="53"/>
        <v/>
      </c>
      <c r="V390" s="170" t="str">
        <f t="shared" si="54"/>
        <v/>
      </c>
      <c r="W390" s="170" t="str">
        <f t="shared" si="55"/>
        <v/>
      </c>
      <c r="X390" s="171" t="str">
        <f t="shared" si="56"/>
        <v/>
      </c>
      <c r="Y390" s="172"/>
      <c r="Z390" s="173"/>
      <c r="AA390" s="174"/>
      <c r="AB390" s="173"/>
      <c r="AC390" s="174"/>
      <c r="AD390" s="173"/>
      <c r="AE390" s="174"/>
      <c r="AF390" s="175"/>
      <c r="AG390" s="174"/>
      <c r="AH390" s="173"/>
      <c r="AI390" s="174"/>
      <c r="AJ390" s="174"/>
      <c r="AK390" s="176"/>
      <c r="AM390" s="177"/>
      <c r="AN390" s="178"/>
      <c r="AO390" s="178"/>
      <c r="AP390" s="178"/>
      <c r="AQ390" s="179"/>
      <c r="AR390" s="179"/>
      <c r="AS390" s="179"/>
      <c r="AT390" s="180"/>
      <c r="AU390" s="169" t="str">
        <f t="shared" si="57"/>
        <v/>
      </c>
      <c r="AV390" s="170" t="str">
        <f t="shared" si="58"/>
        <v/>
      </c>
      <c r="AW390" s="170" t="str">
        <f t="shared" si="59"/>
        <v/>
      </c>
      <c r="AX390" s="170" t="str">
        <f t="shared" si="60"/>
        <v/>
      </c>
      <c r="AY390" s="171" t="str">
        <f t="shared" si="61"/>
        <v/>
      </c>
      <c r="AZ390" s="181"/>
      <c r="BA390" s="182"/>
      <c r="BB390" s="182"/>
      <c r="BC390" s="182"/>
      <c r="BD390" s="183"/>
      <c r="BE390" s="183"/>
      <c r="BF390" s="184"/>
      <c r="BG390" s="184"/>
      <c r="BH390" s="179"/>
      <c r="BI390" s="185"/>
      <c r="BK390" s="186"/>
      <c r="BL390" s="187"/>
      <c r="BM390" s="187"/>
      <c r="BN390" s="183"/>
      <c r="BO390" s="184"/>
      <c r="BP390" s="188"/>
      <c r="BQ390" s="189"/>
    </row>
    <row r="391" spans="4:69" ht="15.6" x14ac:dyDescent="0.3">
      <c r="D391" s="10"/>
      <c r="E391" s="74"/>
      <c r="F391" s="75"/>
      <c r="G391" s="75"/>
      <c r="H391" s="76"/>
      <c r="I391" s="77"/>
      <c r="J391" s="77"/>
      <c r="K391" s="77"/>
      <c r="L391" s="77"/>
      <c r="M391" s="77"/>
      <c r="N391" s="78"/>
      <c r="O391" s="78"/>
      <c r="P391" s="79"/>
      <c r="R391" s="94"/>
      <c r="S391" s="112"/>
      <c r="T391" s="113" t="str">
        <f t="shared" si="52"/>
        <v/>
      </c>
      <c r="U391" s="96" t="str">
        <f t="shared" si="53"/>
        <v/>
      </c>
      <c r="V391" s="96" t="str">
        <f t="shared" si="54"/>
        <v/>
      </c>
      <c r="W391" s="96" t="str">
        <f t="shared" si="55"/>
        <v/>
      </c>
      <c r="X391" s="118" t="str">
        <f t="shared" si="56"/>
        <v/>
      </c>
      <c r="Y391" s="119"/>
      <c r="Z391" s="98"/>
      <c r="AA391" s="97"/>
      <c r="AB391" s="98"/>
      <c r="AC391" s="97"/>
      <c r="AD391" s="95"/>
      <c r="AE391" s="99"/>
      <c r="AF391" s="100"/>
      <c r="AG391" s="99"/>
      <c r="AH391" s="95"/>
      <c r="AI391" s="99"/>
      <c r="AJ391" s="99"/>
      <c r="AK391" s="101"/>
      <c r="AM391" s="129"/>
      <c r="AN391" s="130"/>
      <c r="AO391" s="130"/>
      <c r="AP391" s="130"/>
      <c r="AQ391" s="131"/>
      <c r="AR391" s="131"/>
      <c r="AS391" s="131"/>
      <c r="AT391" s="144"/>
      <c r="AU391" s="113" t="str">
        <f t="shared" si="57"/>
        <v/>
      </c>
      <c r="AV391" s="96" t="str">
        <f t="shared" si="58"/>
        <v/>
      </c>
      <c r="AW391" s="96" t="str">
        <f t="shared" si="59"/>
        <v/>
      </c>
      <c r="AX391" s="96" t="str">
        <f t="shared" si="60"/>
        <v/>
      </c>
      <c r="AY391" s="118" t="str">
        <f t="shared" si="61"/>
        <v/>
      </c>
      <c r="AZ391" s="147"/>
      <c r="BA391" s="132"/>
      <c r="BB391" s="132"/>
      <c r="BC391" s="132"/>
      <c r="BD391" s="133"/>
      <c r="BE391" s="133"/>
      <c r="BF391" s="134"/>
      <c r="BG391" s="134"/>
      <c r="BH391" s="131"/>
      <c r="BI391" s="135"/>
      <c r="BK391" s="153"/>
      <c r="BL391" s="154"/>
      <c r="BM391" s="154"/>
      <c r="BN391" s="133"/>
      <c r="BO391" s="134"/>
      <c r="BP391" s="155"/>
      <c r="BQ391" s="156"/>
    </row>
    <row r="392" spans="4:69" ht="15.6" x14ac:dyDescent="0.3">
      <c r="D392" s="10"/>
      <c r="E392" s="161"/>
      <c r="F392" s="162"/>
      <c r="G392" s="162"/>
      <c r="H392" s="163"/>
      <c r="I392" s="164"/>
      <c r="J392" s="164"/>
      <c r="K392" s="164"/>
      <c r="L392" s="164"/>
      <c r="M392" s="164"/>
      <c r="N392" s="165"/>
      <c r="O392" s="165"/>
      <c r="P392" s="166"/>
      <c r="R392" s="167"/>
      <c r="S392" s="168"/>
      <c r="T392" s="169" t="str">
        <f t="shared" si="52"/>
        <v/>
      </c>
      <c r="U392" s="170" t="str">
        <f t="shared" si="53"/>
        <v/>
      </c>
      <c r="V392" s="170" t="str">
        <f t="shared" si="54"/>
        <v/>
      </c>
      <c r="W392" s="170" t="str">
        <f t="shared" si="55"/>
        <v/>
      </c>
      <c r="X392" s="171" t="str">
        <f t="shared" si="56"/>
        <v/>
      </c>
      <c r="Y392" s="172"/>
      <c r="Z392" s="173"/>
      <c r="AA392" s="174"/>
      <c r="AB392" s="173"/>
      <c r="AC392" s="174"/>
      <c r="AD392" s="173"/>
      <c r="AE392" s="174"/>
      <c r="AF392" s="175"/>
      <c r="AG392" s="174"/>
      <c r="AH392" s="173"/>
      <c r="AI392" s="174"/>
      <c r="AJ392" s="174"/>
      <c r="AK392" s="176"/>
      <c r="AM392" s="177"/>
      <c r="AN392" s="178"/>
      <c r="AO392" s="178"/>
      <c r="AP392" s="178"/>
      <c r="AQ392" s="179"/>
      <c r="AR392" s="179"/>
      <c r="AS392" s="179"/>
      <c r="AT392" s="180"/>
      <c r="AU392" s="169" t="str">
        <f t="shared" si="57"/>
        <v/>
      </c>
      <c r="AV392" s="170" t="str">
        <f t="shared" si="58"/>
        <v/>
      </c>
      <c r="AW392" s="170" t="str">
        <f t="shared" si="59"/>
        <v/>
      </c>
      <c r="AX392" s="170" t="str">
        <f t="shared" si="60"/>
        <v/>
      </c>
      <c r="AY392" s="171" t="str">
        <f t="shared" si="61"/>
        <v/>
      </c>
      <c r="AZ392" s="181"/>
      <c r="BA392" s="182"/>
      <c r="BB392" s="182"/>
      <c r="BC392" s="182"/>
      <c r="BD392" s="183"/>
      <c r="BE392" s="183"/>
      <c r="BF392" s="184"/>
      <c r="BG392" s="184"/>
      <c r="BH392" s="179"/>
      <c r="BI392" s="185"/>
      <c r="BK392" s="186"/>
      <c r="BL392" s="187"/>
      <c r="BM392" s="187"/>
      <c r="BN392" s="183"/>
      <c r="BO392" s="184"/>
      <c r="BP392" s="188"/>
      <c r="BQ392" s="189"/>
    </row>
    <row r="393" spans="4:69" ht="15.6" x14ac:dyDescent="0.3">
      <c r="D393" s="10"/>
      <c r="E393" s="74"/>
      <c r="F393" s="75"/>
      <c r="G393" s="75"/>
      <c r="H393" s="76"/>
      <c r="I393" s="77"/>
      <c r="J393" s="77"/>
      <c r="K393" s="77"/>
      <c r="L393" s="77"/>
      <c r="M393" s="77"/>
      <c r="N393" s="78"/>
      <c r="O393" s="78"/>
      <c r="P393" s="79"/>
      <c r="R393" s="94"/>
      <c r="S393" s="112"/>
      <c r="T393" s="113" t="str">
        <f t="shared" ref="T393:T456" si="62">IFERROR(RANK(Y393,$Y$9:$Y$500,0),"")</f>
        <v/>
      </c>
      <c r="U393" s="96" t="str">
        <f t="shared" ref="U393:U456" si="63">IFERROR(RANK(AA393,$AA$9:$AA$500,0),"")</f>
        <v/>
      </c>
      <c r="V393" s="96" t="str">
        <f t="shared" ref="V393:V456" si="64">IFERROR(RANK(AC393,$AC$9:$AC$500,0),"")</f>
        <v/>
      </c>
      <c r="W393" s="96" t="str">
        <f t="shared" ref="W393:W456" si="65">IFERROR(RANK(AE393,$AE$9:$AE$500,0),"")</f>
        <v/>
      </c>
      <c r="X393" s="118" t="str">
        <f t="shared" ref="X393:X456" si="66">IFERROR(RANK(AG393,$AG$9:$AG$500,0),"")</f>
        <v/>
      </c>
      <c r="Y393" s="119"/>
      <c r="Z393" s="98"/>
      <c r="AA393" s="97"/>
      <c r="AB393" s="98"/>
      <c r="AC393" s="97"/>
      <c r="AD393" s="95"/>
      <c r="AE393" s="99"/>
      <c r="AF393" s="100"/>
      <c r="AG393" s="99"/>
      <c r="AH393" s="95"/>
      <c r="AI393" s="99"/>
      <c r="AJ393" s="99"/>
      <c r="AK393" s="101"/>
      <c r="AM393" s="129"/>
      <c r="AN393" s="130"/>
      <c r="AO393" s="130"/>
      <c r="AP393" s="130"/>
      <c r="AQ393" s="131"/>
      <c r="AR393" s="131"/>
      <c r="AS393" s="131"/>
      <c r="AT393" s="144"/>
      <c r="AU393" s="113" t="str">
        <f t="shared" ref="AU393:AU456" si="67">IFERROR(RANK(AZ393,$AZ$9:$AZ$500,0),"")</f>
        <v/>
      </c>
      <c r="AV393" s="96" t="str">
        <f t="shared" ref="AV393:AV456" si="68">IFERROR(RANK(BA393,$BA$9:$BA$500,0),"")</f>
        <v/>
      </c>
      <c r="AW393" s="96" t="str">
        <f t="shared" ref="AW393:AW456" si="69">IFERROR(RANK(BB393,$BB$9:$BB$500,0),"")</f>
        <v/>
      </c>
      <c r="AX393" s="96" t="str">
        <f t="shared" ref="AX393:AX456" si="70">IFERROR(RANK(BC393,$BC$9:$BC$500,0),"")</f>
        <v/>
      </c>
      <c r="AY393" s="118" t="str">
        <f t="shared" ref="AY393:AY456" si="71">IFERROR(RANK(BD393,$BD$9:$BD$500,0),"")</f>
        <v/>
      </c>
      <c r="AZ393" s="147"/>
      <c r="BA393" s="132"/>
      <c r="BB393" s="132"/>
      <c r="BC393" s="132"/>
      <c r="BD393" s="133"/>
      <c r="BE393" s="133"/>
      <c r="BF393" s="134"/>
      <c r="BG393" s="134"/>
      <c r="BH393" s="131"/>
      <c r="BI393" s="135"/>
      <c r="BK393" s="153"/>
      <c r="BL393" s="154"/>
      <c r="BM393" s="154"/>
      <c r="BN393" s="133"/>
      <c r="BO393" s="134"/>
      <c r="BP393" s="155"/>
      <c r="BQ393" s="156"/>
    </row>
    <row r="394" spans="4:69" ht="15.6" x14ac:dyDescent="0.3">
      <c r="D394" s="10"/>
      <c r="E394" s="190"/>
      <c r="F394" s="162"/>
      <c r="G394" s="162"/>
      <c r="H394" s="163"/>
      <c r="I394" s="164"/>
      <c r="J394" s="164"/>
      <c r="K394" s="164"/>
      <c r="L394" s="164"/>
      <c r="M394" s="164"/>
      <c r="N394" s="165"/>
      <c r="O394" s="165"/>
      <c r="P394" s="166"/>
      <c r="R394" s="167"/>
      <c r="S394" s="168"/>
      <c r="T394" s="169" t="str">
        <f t="shared" si="62"/>
        <v/>
      </c>
      <c r="U394" s="170" t="str">
        <f t="shared" si="63"/>
        <v/>
      </c>
      <c r="V394" s="170" t="str">
        <f t="shared" si="64"/>
        <v/>
      </c>
      <c r="W394" s="170" t="str">
        <f t="shared" si="65"/>
        <v/>
      </c>
      <c r="X394" s="171" t="str">
        <f t="shared" si="66"/>
        <v/>
      </c>
      <c r="Y394" s="172"/>
      <c r="Z394" s="173"/>
      <c r="AA394" s="174"/>
      <c r="AB394" s="173"/>
      <c r="AC394" s="174"/>
      <c r="AD394" s="173"/>
      <c r="AE394" s="174"/>
      <c r="AF394" s="175"/>
      <c r="AG394" s="174"/>
      <c r="AH394" s="173"/>
      <c r="AI394" s="174"/>
      <c r="AJ394" s="174"/>
      <c r="AK394" s="176"/>
      <c r="AM394" s="177"/>
      <c r="AN394" s="178"/>
      <c r="AO394" s="178"/>
      <c r="AP394" s="178"/>
      <c r="AQ394" s="179"/>
      <c r="AR394" s="179"/>
      <c r="AS394" s="179"/>
      <c r="AT394" s="180"/>
      <c r="AU394" s="169" t="str">
        <f t="shared" si="67"/>
        <v/>
      </c>
      <c r="AV394" s="170" t="str">
        <f t="shared" si="68"/>
        <v/>
      </c>
      <c r="AW394" s="170" t="str">
        <f t="shared" si="69"/>
        <v/>
      </c>
      <c r="AX394" s="170" t="str">
        <f t="shared" si="70"/>
        <v/>
      </c>
      <c r="AY394" s="171" t="str">
        <f t="shared" si="71"/>
        <v/>
      </c>
      <c r="AZ394" s="181"/>
      <c r="BA394" s="182"/>
      <c r="BB394" s="182"/>
      <c r="BC394" s="182"/>
      <c r="BD394" s="183"/>
      <c r="BE394" s="183"/>
      <c r="BF394" s="184"/>
      <c r="BG394" s="184"/>
      <c r="BH394" s="179"/>
      <c r="BI394" s="185"/>
      <c r="BK394" s="186"/>
      <c r="BL394" s="187"/>
      <c r="BM394" s="187"/>
      <c r="BN394" s="183"/>
      <c r="BO394" s="184"/>
      <c r="BP394" s="188"/>
      <c r="BQ394" s="189"/>
    </row>
    <row r="395" spans="4:69" ht="15.6" x14ac:dyDescent="0.3">
      <c r="D395" s="10"/>
      <c r="E395" s="74"/>
      <c r="F395" s="75"/>
      <c r="G395" s="75"/>
      <c r="H395" s="76"/>
      <c r="I395" s="77"/>
      <c r="J395" s="77"/>
      <c r="K395" s="77"/>
      <c r="L395" s="77"/>
      <c r="M395" s="77"/>
      <c r="N395" s="78"/>
      <c r="O395" s="78"/>
      <c r="P395" s="79"/>
      <c r="R395" s="94"/>
      <c r="S395" s="112"/>
      <c r="T395" s="113" t="str">
        <f t="shared" si="62"/>
        <v/>
      </c>
      <c r="U395" s="96" t="str">
        <f t="shared" si="63"/>
        <v/>
      </c>
      <c r="V395" s="96" t="str">
        <f t="shared" si="64"/>
        <v/>
      </c>
      <c r="W395" s="96" t="str">
        <f t="shared" si="65"/>
        <v/>
      </c>
      <c r="X395" s="118" t="str">
        <f t="shared" si="66"/>
        <v/>
      </c>
      <c r="Y395" s="119"/>
      <c r="Z395" s="98"/>
      <c r="AA395" s="97"/>
      <c r="AB395" s="98"/>
      <c r="AC395" s="97"/>
      <c r="AD395" s="95"/>
      <c r="AE395" s="99"/>
      <c r="AF395" s="100"/>
      <c r="AG395" s="99"/>
      <c r="AH395" s="95"/>
      <c r="AI395" s="99"/>
      <c r="AJ395" s="99"/>
      <c r="AK395" s="101"/>
      <c r="AM395" s="129"/>
      <c r="AN395" s="130"/>
      <c r="AO395" s="130"/>
      <c r="AP395" s="130"/>
      <c r="AQ395" s="131"/>
      <c r="AR395" s="131"/>
      <c r="AS395" s="131"/>
      <c r="AT395" s="144"/>
      <c r="AU395" s="113" t="str">
        <f t="shared" si="67"/>
        <v/>
      </c>
      <c r="AV395" s="96" t="str">
        <f t="shared" si="68"/>
        <v/>
      </c>
      <c r="AW395" s="96" t="str">
        <f t="shared" si="69"/>
        <v/>
      </c>
      <c r="AX395" s="96" t="str">
        <f t="shared" si="70"/>
        <v/>
      </c>
      <c r="AY395" s="118" t="str">
        <f t="shared" si="71"/>
        <v/>
      </c>
      <c r="AZ395" s="147"/>
      <c r="BA395" s="132"/>
      <c r="BB395" s="132"/>
      <c r="BC395" s="132"/>
      <c r="BD395" s="133"/>
      <c r="BE395" s="133"/>
      <c r="BF395" s="134"/>
      <c r="BG395" s="134"/>
      <c r="BH395" s="131"/>
      <c r="BI395" s="135"/>
      <c r="BK395" s="153"/>
      <c r="BL395" s="154"/>
      <c r="BM395" s="154"/>
      <c r="BN395" s="133"/>
      <c r="BO395" s="134"/>
      <c r="BP395" s="155"/>
      <c r="BQ395" s="156"/>
    </row>
    <row r="396" spans="4:69" ht="15.6" x14ac:dyDescent="0.3">
      <c r="D396" s="10"/>
      <c r="E396" s="161"/>
      <c r="F396" s="162"/>
      <c r="G396" s="162"/>
      <c r="H396" s="163"/>
      <c r="I396" s="164"/>
      <c r="J396" s="164"/>
      <c r="K396" s="164"/>
      <c r="L396" s="164"/>
      <c r="M396" s="164"/>
      <c r="N396" s="165"/>
      <c r="O396" s="165"/>
      <c r="P396" s="166"/>
      <c r="R396" s="167"/>
      <c r="S396" s="168"/>
      <c r="T396" s="169" t="str">
        <f t="shared" si="62"/>
        <v/>
      </c>
      <c r="U396" s="170" t="str">
        <f t="shared" si="63"/>
        <v/>
      </c>
      <c r="V396" s="170" t="str">
        <f t="shared" si="64"/>
        <v/>
      </c>
      <c r="W396" s="170" t="str">
        <f t="shared" si="65"/>
        <v/>
      </c>
      <c r="X396" s="171" t="str">
        <f t="shared" si="66"/>
        <v/>
      </c>
      <c r="Y396" s="172"/>
      <c r="Z396" s="173"/>
      <c r="AA396" s="174"/>
      <c r="AB396" s="173"/>
      <c r="AC396" s="174"/>
      <c r="AD396" s="173"/>
      <c r="AE396" s="174"/>
      <c r="AF396" s="175"/>
      <c r="AG396" s="174"/>
      <c r="AH396" s="173"/>
      <c r="AI396" s="174"/>
      <c r="AJ396" s="174"/>
      <c r="AK396" s="176"/>
      <c r="AM396" s="177"/>
      <c r="AN396" s="178"/>
      <c r="AO396" s="178"/>
      <c r="AP396" s="178"/>
      <c r="AQ396" s="179"/>
      <c r="AR396" s="179"/>
      <c r="AS396" s="179"/>
      <c r="AT396" s="180"/>
      <c r="AU396" s="169" t="str">
        <f t="shared" si="67"/>
        <v/>
      </c>
      <c r="AV396" s="170" t="str">
        <f t="shared" si="68"/>
        <v/>
      </c>
      <c r="AW396" s="170" t="str">
        <f t="shared" si="69"/>
        <v/>
      </c>
      <c r="AX396" s="170" t="str">
        <f t="shared" si="70"/>
        <v/>
      </c>
      <c r="AY396" s="171" t="str">
        <f t="shared" si="71"/>
        <v/>
      </c>
      <c r="AZ396" s="181"/>
      <c r="BA396" s="182"/>
      <c r="BB396" s="182"/>
      <c r="BC396" s="182"/>
      <c r="BD396" s="183"/>
      <c r="BE396" s="183"/>
      <c r="BF396" s="184"/>
      <c r="BG396" s="184"/>
      <c r="BH396" s="179"/>
      <c r="BI396" s="185"/>
      <c r="BK396" s="186"/>
      <c r="BL396" s="187"/>
      <c r="BM396" s="187"/>
      <c r="BN396" s="183"/>
      <c r="BO396" s="184"/>
      <c r="BP396" s="188"/>
      <c r="BQ396" s="189"/>
    </row>
    <row r="397" spans="4:69" ht="15.6" x14ac:dyDescent="0.3">
      <c r="D397" s="10"/>
      <c r="E397" s="74"/>
      <c r="F397" s="75"/>
      <c r="G397" s="75"/>
      <c r="H397" s="76"/>
      <c r="I397" s="77"/>
      <c r="J397" s="77"/>
      <c r="K397" s="77"/>
      <c r="L397" s="77"/>
      <c r="M397" s="77"/>
      <c r="N397" s="78"/>
      <c r="O397" s="78"/>
      <c r="P397" s="79"/>
      <c r="R397" s="94"/>
      <c r="S397" s="112"/>
      <c r="T397" s="113" t="str">
        <f t="shared" si="62"/>
        <v/>
      </c>
      <c r="U397" s="96" t="str">
        <f t="shared" si="63"/>
        <v/>
      </c>
      <c r="V397" s="96" t="str">
        <f t="shared" si="64"/>
        <v/>
      </c>
      <c r="W397" s="96" t="str">
        <f t="shared" si="65"/>
        <v/>
      </c>
      <c r="X397" s="118" t="str">
        <f t="shared" si="66"/>
        <v/>
      </c>
      <c r="Y397" s="119"/>
      <c r="Z397" s="98"/>
      <c r="AA397" s="97"/>
      <c r="AB397" s="98"/>
      <c r="AC397" s="97"/>
      <c r="AD397" s="95"/>
      <c r="AE397" s="99"/>
      <c r="AF397" s="100"/>
      <c r="AG397" s="99"/>
      <c r="AH397" s="95"/>
      <c r="AI397" s="99"/>
      <c r="AJ397" s="99"/>
      <c r="AK397" s="101"/>
      <c r="AM397" s="129"/>
      <c r="AN397" s="130"/>
      <c r="AO397" s="130"/>
      <c r="AP397" s="130"/>
      <c r="AQ397" s="131"/>
      <c r="AR397" s="131"/>
      <c r="AS397" s="131"/>
      <c r="AT397" s="144"/>
      <c r="AU397" s="113" t="str">
        <f t="shared" si="67"/>
        <v/>
      </c>
      <c r="AV397" s="96" t="str">
        <f t="shared" si="68"/>
        <v/>
      </c>
      <c r="AW397" s="96" t="str">
        <f t="shared" si="69"/>
        <v/>
      </c>
      <c r="AX397" s="96" t="str">
        <f t="shared" si="70"/>
        <v/>
      </c>
      <c r="AY397" s="118" t="str">
        <f t="shared" si="71"/>
        <v/>
      </c>
      <c r="AZ397" s="147"/>
      <c r="BA397" s="132"/>
      <c r="BB397" s="132"/>
      <c r="BC397" s="132"/>
      <c r="BD397" s="133"/>
      <c r="BE397" s="133"/>
      <c r="BF397" s="134"/>
      <c r="BG397" s="134"/>
      <c r="BH397" s="131"/>
      <c r="BI397" s="135"/>
      <c r="BK397" s="153"/>
      <c r="BL397" s="154"/>
      <c r="BM397" s="154"/>
      <c r="BN397" s="133"/>
      <c r="BO397" s="134"/>
      <c r="BP397" s="155"/>
      <c r="BQ397" s="156"/>
    </row>
    <row r="398" spans="4:69" ht="15.6" x14ac:dyDescent="0.3">
      <c r="D398" s="10"/>
      <c r="E398" s="161"/>
      <c r="F398" s="162"/>
      <c r="G398" s="162"/>
      <c r="H398" s="163"/>
      <c r="I398" s="164"/>
      <c r="J398" s="164"/>
      <c r="K398" s="164"/>
      <c r="L398" s="164"/>
      <c r="M398" s="164"/>
      <c r="N398" s="165"/>
      <c r="O398" s="165"/>
      <c r="P398" s="166"/>
      <c r="R398" s="167"/>
      <c r="S398" s="168"/>
      <c r="T398" s="169" t="str">
        <f t="shared" si="62"/>
        <v/>
      </c>
      <c r="U398" s="170" t="str">
        <f t="shared" si="63"/>
        <v/>
      </c>
      <c r="V398" s="170" t="str">
        <f t="shared" si="64"/>
        <v/>
      </c>
      <c r="W398" s="170" t="str">
        <f t="shared" si="65"/>
        <v/>
      </c>
      <c r="X398" s="171" t="str">
        <f t="shared" si="66"/>
        <v/>
      </c>
      <c r="Y398" s="172"/>
      <c r="Z398" s="173"/>
      <c r="AA398" s="174"/>
      <c r="AB398" s="173"/>
      <c r="AC398" s="174"/>
      <c r="AD398" s="173"/>
      <c r="AE398" s="174"/>
      <c r="AF398" s="175"/>
      <c r="AG398" s="174"/>
      <c r="AH398" s="173"/>
      <c r="AI398" s="174"/>
      <c r="AJ398" s="174"/>
      <c r="AK398" s="176"/>
      <c r="AM398" s="177"/>
      <c r="AN398" s="178"/>
      <c r="AO398" s="178"/>
      <c r="AP398" s="178"/>
      <c r="AQ398" s="179"/>
      <c r="AR398" s="179"/>
      <c r="AS398" s="179"/>
      <c r="AT398" s="180"/>
      <c r="AU398" s="169" t="str">
        <f t="shared" si="67"/>
        <v/>
      </c>
      <c r="AV398" s="170" t="str">
        <f t="shared" si="68"/>
        <v/>
      </c>
      <c r="AW398" s="170" t="str">
        <f t="shared" si="69"/>
        <v/>
      </c>
      <c r="AX398" s="170" t="str">
        <f t="shared" si="70"/>
        <v/>
      </c>
      <c r="AY398" s="171" t="str">
        <f t="shared" si="71"/>
        <v/>
      </c>
      <c r="AZ398" s="181"/>
      <c r="BA398" s="182"/>
      <c r="BB398" s="182"/>
      <c r="BC398" s="182"/>
      <c r="BD398" s="183"/>
      <c r="BE398" s="183"/>
      <c r="BF398" s="184"/>
      <c r="BG398" s="184"/>
      <c r="BH398" s="179"/>
      <c r="BI398" s="185"/>
      <c r="BK398" s="186"/>
      <c r="BL398" s="187"/>
      <c r="BM398" s="187"/>
      <c r="BN398" s="183"/>
      <c r="BO398" s="184"/>
      <c r="BP398" s="188"/>
      <c r="BQ398" s="189"/>
    </row>
    <row r="399" spans="4:69" ht="15.6" x14ac:dyDescent="0.3">
      <c r="D399" s="10"/>
      <c r="E399" s="74"/>
      <c r="F399" s="75"/>
      <c r="G399" s="75"/>
      <c r="H399" s="76"/>
      <c r="I399" s="77"/>
      <c r="J399" s="77"/>
      <c r="K399" s="77"/>
      <c r="L399" s="77"/>
      <c r="M399" s="77"/>
      <c r="N399" s="78"/>
      <c r="O399" s="78"/>
      <c r="P399" s="79"/>
      <c r="R399" s="94"/>
      <c r="S399" s="112"/>
      <c r="T399" s="113" t="str">
        <f t="shared" si="62"/>
        <v/>
      </c>
      <c r="U399" s="96" t="str">
        <f t="shared" si="63"/>
        <v/>
      </c>
      <c r="V399" s="96" t="str">
        <f t="shared" si="64"/>
        <v/>
      </c>
      <c r="W399" s="96" t="str">
        <f t="shared" si="65"/>
        <v/>
      </c>
      <c r="X399" s="118" t="str">
        <f t="shared" si="66"/>
        <v/>
      </c>
      <c r="Y399" s="119"/>
      <c r="Z399" s="98"/>
      <c r="AA399" s="97"/>
      <c r="AB399" s="98"/>
      <c r="AC399" s="97"/>
      <c r="AD399" s="95"/>
      <c r="AE399" s="99"/>
      <c r="AF399" s="100"/>
      <c r="AG399" s="99"/>
      <c r="AH399" s="95"/>
      <c r="AI399" s="99"/>
      <c r="AJ399" s="99"/>
      <c r="AK399" s="101"/>
      <c r="AM399" s="129"/>
      <c r="AN399" s="130"/>
      <c r="AO399" s="130"/>
      <c r="AP399" s="130"/>
      <c r="AQ399" s="131"/>
      <c r="AR399" s="131"/>
      <c r="AS399" s="131"/>
      <c r="AT399" s="144"/>
      <c r="AU399" s="113" t="str">
        <f t="shared" si="67"/>
        <v/>
      </c>
      <c r="AV399" s="96" t="str">
        <f t="shared" si="68"/>
        <v/>
      </c>
      <c r="AW399" s="96" t="str">
        <f t="shared" si="69"/>
        <v/>
      </c>
      <c r="AX399" s="96" t="str">
        <f t="shared" si="70"/>
        <v/>
      </c>
      <c r="AY399" s="118" t="str">
        <f t="shared" si="71"/>
        <v/>
      </c>
      <c r="AZ399" s="147"/>
      <c r="BA399" s="132"/>
      <c r="BB399" s="132"/>
      <c r="BC399" s="132"/>
      <c r="BD399" s="133"/>
      <c r="BE399" s="133"/>
      <c r="BF399" s="134"/>
      <c r="BG399" s="134"/>
      <c r="BH399" s="131"/>
      <c r="BI399" s="135"/>
      <c r="BK399" s="153"/>
      <c r="BL399" s="154"/>
      <c r="BM399" s="154"/>
      <c r="BN399" s="133"/>
      <c r="BO399" s="134"/>
      <c r="BP399" s="155"/>
      <c r="BQ399" s="156"/>
    </row>
    <row r="400" spans="4:69" ht="15.6" x14ac:dyDescent="0.3">
      <c r="D400" s="10"/>
      <c r="E400" s="190"/>
      <c r="F400" s="162"/>
      <c r="G400" s="162"/>
      <c r="H400" s="163"/>
      <c r="I400" s="164"/>
      <c r="J400" s="164"/>
      <c r="K400" s="164"/>
      <c r="L400" s="164"/>
      <c r="M400" s="164"/>
      <c r="N400" s="165"/>
      <c r="O400" s="165"/>
      <c r="P400" s="166"/>
      <c r="R400" s="167"/>
      <c r="S400" s="168"/>
      <c r="T400" s="169" t="str">
        <f t="shared" si="62"/>
        <v/>
      </c>
      <c r="U400" s="170" t="str">
        <f t="shared" si="63"/>
        <v/>
      </c>
      <c r="V400" s="170" t="str">
        <f t="shared" si="64"/>
        <v/>
      </c>
      <c r="W400" s="170" t="str">
        <f t="shared" si="65"/>
        <v/>
      </c>
      <c r="X400" s="171" t="str">
        <f t="shared" si="66"/>
        <v/>
      </c>
      <c r="Y400" s="172"/>
      <c r="Z400" s="173"/>
      <c r="AA400" s="174"/>
      <c r="AB400" s="173"/>
      <c r="AC400" s="174"/>
      <c r="AD400" s="173"/>
      <c r="AE400" s="174"/>
      <c r="AF400" s="175"/>
      <c r="AG400" s="174"/>
      <c r="AH400" s="173"/>
      <c r="AI400" s="174"/>
      <c r="AJ400" s="174"/>
      <c r="AK400" s="176"/>
      <c r="AM400" s="177"/>
      <c r="AN400" s="178"/>
      <c r="AO400" s="178"/>
      <c r="AP400" s="178"/>
      <c r="AQ400" s="179"/>
      <c r="AR400" s="179"/>
      <c r="AS400" s="179"/>
      <c r="AT400" s="180"/>
      <c r="AU400" s="169" t="str">
        <f t="shared" si="67"/>
        <v/>
      </c>
      <c r="AV400" s="170" t="str">
        <f t="shared" si="68"/>
        <v/>
      </c>
      <c r="AW400" s="170" t="str">
        <f t="shared" si="69"/>
        <v/>
      </c>
      <c r="AX400" s="170" t="str">
        <f t="shared" si="70"/>
        <v/>
      </c>
      <c r="AY400" s="171" t="str">
        <f t="shared" si="71"/>
        <v/>
      </c>
      <c r="AZ400" s="181"/>
      <c r="BA400" s="182"/>
      <c r="BB400" s="182"/>
      <c r="BC400" s="182"/>
      <c r="BD400" s="183"/>
      <c r="BE400" s="183"/>
      <c r="BF400" s="184"/>
      <c r="BG400" s="184"/>
      <c r="BH400" s="179"/>
      <c r="BI400" s="185"/>
      <c r="BK400" s="186"/>
      <c r="BL400" s="187"/>
      <c r="BM400" s="187"/>
      <c r="BN400" s="183"/>
      <c r="BO400" s="184"/>
      <c r="BP400" s="188"/>
      <c r="BQ400" s="189"/>
    </row>
    <row r="401" spans="4:69" ht="15.6" x14ac:dyDescent="0.3">
      <c r="D401" s="10"/>
      <c r="E401" s="74"/>
      <c r="F401" s="75"/>
      <c r="G401" s="75"/>
      <c r="H401" s="76"/>
      <c r="I401" s="77"/>
      <c r="J401" s="77"/>
      <c r="K401" s="77"/>
      <c r="L401" s="77"/>
      <c r="M401" s="77"/>
      <c r="N401" s="78"/>
      <c r="O401" s="78"/>
      <c r="P401" s="79"/>
      <c r="R401" s="94"/>
      <c r="S401" s="112"/>
      <c r="T401" s="113" t="str">
        <f t="shared" si="62"/>
        <v/>
      </c>
      <c r="U401" s="96" t="str">
        <f t="shared" si="63"/>
        <v/>
      </c>
      <c r="V401" s="96" t="str">
        <f t="shared" si="64"/>
        <v/>
      </c>
      <c r="W401" s="96" t="str">
        <f t="shared" si="65"/>
        <v/>
      </c>
      <c r="X401" s="118" t="str">
        <f t="shared" si="66"/>
        <v/>
      </c>
      <c r="Y401" s="119"/>
      <c r="Z401" s="98"/>
      <c r="AA401" s="97"/>
      <c r="AB401" s="98"/>
      <c r="AC401" s="97"/>
      <c r="AD401" s="95"/>
      <c r="AE401" s="99"/>
      <c r="AF401" s="100"/>
      <c r="AG401" s="99"/>
      <c r="AH401" s="95"/>
      <c r="AI401" s="99"/>
      <c r="AJ401" s="99"/>
      <c r="AK401" s="101"/>
      <c r="AM401" s="129"/>
      <c r="AN401" s="130"/>
      <c r="AO401" s="130"/>
      <c r="AP401" s="130"/>
      <c r="AQ401" s="131"/>
      <c r="AR401" s="131"/>
      <c r="AS401" s="131"/>
      <c r="AT401" s="144"/>
      <c r="AU401" s="113" t="str">
        <f t="shared" si="67"/>
        <v/>
      </c>
      <c r="AV401" s="96" t="str">
        <f t="shared" si="68"/>
        <v/>
      </c>
      <c r="AW401" s="96" t="str">
        <f t="shared" si="69"/>
        <v/>
      </c>
      <c r="AX401" s="96" t="str">
        <f t="shared" si="70"/>
        <v/>
      </c>
      <c r="AY401" s="118" t="str">
        <f t="shared" si="71"/>
        <v/>
      </c>
      <c r="AZ401" s="147"/>
      <c r="BA401" s="132"/>
      <c r="BB401" s="132"/>
      <c r="BC401" s="132"/>
      <c r="BD401" s="133"/>
      <c r="BE401" s="133"/>
      <c r="BF401" s="134"/>
      <c r="BG401" s="134"/>
      <c r="BH401" s="131"/>
      <c r="BI401" s="135"/>
      <c r="BK401" s="153"/>
      <c r="BL401" s="154"/>
      <c r="BM401" s="154"/>
      <c r="BN401" s="133"/>
      <c r="BO401" s="134"/>
      <c r="BP401" s="155"/>
      <c r="BQ401" s="156"/>
    </row>
    <row r="402" spans="4:69" ht="15.6" x14ac:dyDescent="0.3">
      <c r="D402" s="10"/>
      <c r="E402" s="161"/>
      <c r="F402" s="162"/>
      <c r="G402" s="162"/>
      <c r="H402" s="163"/>
      <c r="I402" s="164"/>
      <c r="J402" s="164"/>
      <c r="K402" s="164"/>
      <c r="L402" s="164"/>
      <c r="M402" s="164"/>
      <c r="N402" s="165"/>
      <c r="O402" s="165"/>
      <c r="P402" s="166"/>
      <c r="R402" s="167"/>
      <c r="S402" s="168"/>
      <c r="T402" s="169" t="str">
        <f t="shared" si="62"/>
        <v/>
      </c>
      <c r="U402" s="170" t="str">
        <f t="shared" si="63"/>
        <v/>
      </c>
      <c r="V402" s="170" t="str">
        <f t="shared" si="64"/>
        <v/>
      </c>
      <c r="W402" s="170" t="str">
        <f t="shared" si="65"/>
        <v/>
      </c>
      <c r="X402" s="171" t="str">
        <f t="shared" si="66"/>
        <v/>
      </c>
      <c r="Y402" s="172"/>
      <c r="Z402" s="173"/>
      <c r="AA402" s="174"/>
      <c r="AB402" s="173"/>
      <c r="AC402" s="174"/>
      <c r="AD402" s="173"/>
      <c r="AE402" s="174"/>
      <c r="AF402" s="175"/>
      <c r="AG402" s="174"/>
      <c r="AH402" s="173"/>
      <c r="AI402" s="174"/>
      <c r="AJ402" s="174"/>
      <c r="AK402" s="176"/>
      <c r="AM402" s="177"/>
      <c r="AN402" s="178"/>
      <c r="AO402" s="178"/>
      <c r="AP402" s="178"/>
      <c r="AQ402" s="179"/>
      <c r="AR402" s="179"/>
      <c r="AS402" s="179"/>
      <c r="AT402" s="180"/>
      <c r="AU402" s="169" t="str">
        <f t="shared" si="67"/>
        <v/>
      </c>
      <c r="AV402" s="170" t="str">
        <f t="shared" si="68"/>
        <v/>
      </c>
      <c r="AW402" s="170" t="str">
        <f t="shared" si="69"/>
        <v/>
      </c>
      <c r="AX402" s="170" t="str">
        <f t="shared" si="70"/>
        <v/>
      </c>
      <c r="AY402" s="171" t="str">
        <f t="shared" si="71"/>
        <v/>
      </c>
      <c r="AZ402" s="181"/>
      <c r="BA402" s="182"/>
      <c r="BB402" s="182"/>
      <c r="BC402" s="182"/>
      <c r="BD402" s="183"/>
      <c r="BE402" s="183"/>
      <c r="BF402" s="184"/>
      <c r="BG402" s="184"/>
      <c r="BH402" s="179"/>
      <c r="BI402" s="185"/>
      <c r="BK402" s="186"/>
      <c r="BL402" s="187"/>
      <c r="BM402" s="187"/>
      <c r="BN402" s="183"/>
      <c r="BO402" s="184"/>
      <c r="BP402" s="188"/>
      <c r="BQ402" s="189"/>
    </row>
    <row r="403" spans="4:69" ht="15.6" x14ac:dyDescent="0.3">
      <c r="D403" s="10"/>
      <c r="E403" s="74"/>
      <c r="F403" s="75"/>
      <c r="G403" s="75"/>
      <c r="H403" s="76"/>
      <c r="I403" s="77"/>
      <c r="J403" s="77"/>
      <c r="K403" s="77"/>
      <c r="L403" s="77"/>
      <c r="M403" s="77"/>
      <c r="N403" s="78"/>
      <c r="O403" s="78"/>
      <c r="P403" s="79"/>
      <c r="R403" s="94"/>
      <c r="S403" s="112"/>
      <c r="T403" s="113" t="str">
        <f t="shared" si="62"/>
        <v/>
      </c>
      <c r="U403" s="96" t="str">
        <f t="shared" si="63"/>
        <v/>
      </c>
      <c r="V403" s="96" t="str">
        <f t="shared" si="64"/>
        <v/>
      </c>
      <c r="W403" s="96" t="str">
        <f t="shared" si="65"/>
        <v/>
      </c>
      <c r="X403" s="118" t="str">
        <f t="shared" si="66"/>
        <v/>
      </c>
      <c r="Y403" s="119"/>
      <c r="Z403" s="98"/>
      <c r="AA403" s="97"/>
      <c r="AB403" s="98"/>
      <c r="AC403" s="97"/>
      <c r="AD403" s="95"/>
      <c r="AE403" s="99"/>
      <c r="AF403" s="100"/>
      <c r="AG403" s="99"/>
      <c r="AH403" s="95"/>
      <c r="AI403" s="99"/>
      <c r="AJ403" s="99"/>
      <c r="AK403" s="101"/>
      <c r="AM403" s="129"/>
      <c r="AN403" s="130"/>
      <c r="AO403" s="130"/>
      <c r="AP403" s="130"/>
      <c r="AQ403" s="131"/>
      <c r="AR403" s="131"/>
      <c r="AS403" s="131"/>
      <c r="AT403" s="144"/>
      <c r="AU403" s="113" t="str">
        <f t="shared" si="67"/>
        <v/>
      </c>
      <c r="AV403" s="96" t="str">
        <f t="shared" si="68"/>
        <v/>
      </c>
      <c r="AW403" s="96" t="str">
        <f t="shared" si="69"/>
        <v/>
      </c>
      <c r="AX403" s="96" t="str">
        <f t="shared" si="70"/>
        <v/>
      </c>
      <c r="AY403" s="118" t="str">
        <f t="shared" si="71"/>
        <v/>
      </c>
      <c r="AZ403" s="147"/>
      <c r="BA403" s="132"/>
      <c r="BB403" s="132"/>
      <c r="BC403" s="132"/>
      <c r="BD403" s="133"/>
      <c r="BE403" s="133"/>
      <c r="BF403" s="134"/>
      <c r="BG403" s="134"/>
      <c r="BH403" s="131"/>
      <c r="BI403" s="135"/>
      <c r="BK403" s="153"/>
      <c r="BL403" s="154"/>
      <c r="BM403" s="154"/>
      <c r="BN403" s="133"/>
      <c r="BO403" s="134"/>
      <c r="BP403" s="155"/>
      <c r="BQ403" s="156"/>
    </row>
    <row r="404" spans="4:69" ht="15.6" x14ac:dyDescent="0.3">
      <c r="D404" s="10"/>
      <c r="E404" s="161"/>
      <c r="F404" s="162"/>
      <c r="G404" s="162"/>
      <c r="H404" s="163"/>
      <c r="I404" s="164"/>
      <c r="J404" s="164"/>
      <c r="K404" s="164"/>
      <c r="L404" s="164"/>
      <c r="M404" s="164"/>
      <c r="N404" s="165"/>
      <c r="O404" s="165"/>
      <c r="P404" s="166"/>
      <c r="R404" s="167"/>
      <c r="S404" s="168"/>
      <c r="T404" s="169" t="str">
        <f t="shared" si="62"/>
        <v/>
      </c>
      <c r="U404" s="170" t="str">
        <f t="shared" si="63"/>
        <v/>
      </c>
      <c r="V404" s="170" t="str">
        <f t="shared" si="64"/>
        <v/>
      </c>
      <c r="W404" s="170" t="str">
        <f t="shared" si="65"/>
        <v/>
      </c>
      <c r="X404" s="171" t="str">
        <f t="shared" si="66"/>
        <v/>
      </c>
      <c r="Y404" s="172"/>
      <c r="Z404" s="173"/>
      <c r="AA404" s="174"/>
      <c r="AB404" s="173"/>
      <c r="AC404" s="174"/>
      <c r="AD404" s="173"/>
      <c r="AE404" s="174"/>
      <c r="AF404" s="175"/>
      <c r="AG404" s="174"/>
      <c r="AH404" s="173"/>
      <c r="AI404" s="174"/>
      <c r="AJ404" s="174"/>
      <c r="AK404" s="176"/>
      <c r="AM404" s="177"/>
      <c r="AN404" s="178"/>
      <c r="AO404" s="178"/>
      <c r="AP404" s="178"/>
      <c r="AQ404" s="179"/>
      <c r="AR404" s="179"/>
      <c r="AS404" s="179"/>
      <c r="AT404" s="180"/>
      <c r="AU404" s="169" t="str">
        <f t="shared" si="67"/>
        <v/>
      </c>
      <c r="AV404" s="170" t="str">
        <f t="shared" si="68"/>
        <v/>
      </c>
      <c r="AW404" s="170" t="str">
        <f t="shared" si="69"/>
        <v/>
      </c>
      <c r="AX404" s="170" t="str">
        <f t="shared" si="70"/>
        <v/>
      </c>
      <c r="AY404" s="171" t="str">
        <f t="shared" si="71"/>
        <v/>
      </c>
      <c r="AZ404" s="181"/>
      <c r="BA404" s="182"/>
      <c r="BB404" s="182"/>
      <c r="BC404" s="182"/>
      <c r="BD404" s="183"/>
      <c r="BE404" s="183"/>
      <c r="BF404" s="184"/>
      <c r="BG404" s="184"/>
      <c r="BH404" s="179"/>
      <c r="BI404" s="185"/>
      <c r="BK404" s="186"/>
      <c r="BL404" s="187"/>
      <c r="BM404" s="187"/>
      <c r="BN404" s="183"/>
      <c r="BO404" s="184"/>
      <c r="BP404" s="188"/>
      <c r="BQ404" s="189"/>
    </row>
    <row r="405" spans="4:69" ht="15.6" x14ac:dyDescent="0.3">
      <c r="D405" s="10"/>
      <c r="E405" s="74"/>
      <c r="F405" s="75"/>
      <c r="G405" s="75"/>
      <c r="H405" s="76"/>
      <c r="I405" s="77"/>
      <c r="J405" s="77"/>
      <c r="K405" s="77"/>
      <c r="L405" s="77"/>
      <c r="M405" s="77"/>
      <c r="N405" s="78"/>
      <c r="O405" s="78"/>
      <c r="P405" s="79"/>
      <c r="R405" s="94"/>
      <c r="S405" s="112"/>
      <c r="T405" s="113" t="str">
        <f t="shared" si="62"/>
        <v/>
      </c>
      <c r="U405" s="96" t="str">
        <f t="shared" si="63"/>
        <v/>
      </c>
      <c r="V405" s="96" t="str">
        <f t="shared" si="64"/>
        <v/>
      </c>
      <c r="W405" s="96" t="str">
        <f t="shared" si="65"/>
        <v/>
      </c>
      <c r="X405" s="118" t="str">
        <f t="shared" si="66"/>
        <v/>
      </c>
      <c r="Y405" s="119"/>
      <c r="Z405" s="98"/>
      <c r="AA405" s="97"/>
      <c r="AB405" s="98"/>
      <c r="AC405" s="97"/>
      <c r="AD405" s="95"/>
      <c r="AE405" s="99"/>
      <c r="AF405" s="100"/>
      <c r="AG405" s="99"/>
      <c r="AH405" s="95"/>
      <c r="AI405" s="99"/>
      <c r="AJ405" s="99"/>
      <c r="AK405" s="101"/>
      <c r="AM405" s="129"/>
      <c r="AN405" s="130"/>
      <c r="AO405" s="130"/>
      <c r="AP405" s="130"/>
      <c r="AQ405" s="131"/>
      <c r="AR405" s="131"/>
      <c r="AS405" s="131"/>
      <c r="AT405" s="144"/>
      <c r="AU405" s="113" t="str">
        <f t="shared" si="67"/>
        <v/>
      </c>
      <c r="AV405" s="96" t="str">
        <f t="shared" si="68"/>
        <v/>
      </c>
      <c r="AW405" s="96" t="str">
        <f t="shared" si="69"/>
        <v/>
      </c>
      <c r="AX405" s="96" t="str">
        <f t="shared" si="70"/>
        <v/>
      </c>
      <c r="AY405" s="118" t="str">
        <f t="shared" si="71"/>
        <v/>
      </c>
      <c r="AZ405" s="147"/>
      <c r="BA405" s="132"/>
      <c r="BB405" s="132"/>
      <c r="BC405" s="132"/>
      <c r="BD405" s="133"/>
      <c r="BE405" s="133"/>
      <c r="BF405" s="134"/>
      <c r="BG405" s="134"/>
      <c r="BH405" s="131"/>
      <c r="BI405" s="135"/>
      <c r="BK405" s="153"/>
      <c r="BL405" s="154"/>
      <c r="BM405" s="154"/>
      <c r="BN405" s="133"/>
      <c r="BO405" s="134"/>
      <c r="BP405" s="155"/>
      <c r="BQ405" s="156"/>
    </row>
    <row r="406" spans="4:69" ht="15.6" x14ac:dyDescent="0.3">
      <c r="D406" s="10"/>
      <c r="E406" s="190"/>
      <c r="F406" s="162"/>
      <c r="G406" s="162"/>
      <c r="H406" s="163"/>
      <c r="I406" s="164"/>
      <c r="J406" s="164"/>
      <c r="K406" s="164"/>
      <c r="L406" s="164"/>
      <c r="M406" s="164"/>
      <c r="N406" s="165"/>
      <c r="O406" s="165"/>
      <c r="P406" s="166"/>
      <c r="R406" s="167"/>
      <c r="S406" s="168"/>
      <c r="T406" s="169" t="str">
        <f t="shared" si="62"/>
        <v/>
      </c>
      <c r="U406" s="170" t="str">
        <f t="shared" si="63"/>
        <v/>
      </c>
      <c r="V406" s="170" t="str">
        <f t="shared" si="64"/>
        <v/>
      </c>
      <c r="W406" s="170" t="str">
        <f t="shared" si="65"/>
        <v/>
      </c>
      <c r="X406" s="171" t="str">
        <f t="shared" si="66"/>
        <v/>
      </c>
      <c r="Y406" s="172"/>
      <c r="Z406" s="173"/>
      <c r="AA406" s="174"/>
      <c r="AB406" s="173"/>
      <c r="AC406" s="174"/>
      <c r="AD406" s="173"/>
      <c r="AE406" s="174"/>
      <c r="AF406" s="175"/>
      <c r="AG406" s="174"/>
      <c r="AH406" s="173"/>
      <c r="AI406" s="174"/>
      <c r="AJ406" s="174"/>
      <c r="AK406" s="176"/>
      <c r="AM406" s="177"/>
      <c r="AN406" s="178"/>
      <c r="AO406" s="178"/>
      <c r="AP406" s="178"/>
      <c r="AQ406" s="179"/>
      <c r="AR406" s="179"/>
      <c r="AS406" s="179"/>
      <c r="AT406" s="180"/>
      <c r="AU406" s="169" t="str">
        <f t="shared" si="67"/>
        <v/>
      </c>
      <c r="AV406" s="170" t="str">
        <f t="shared" si="68"/>
        <v/>
      </c>
      <c r="AW406" s="170" t="str">
        <f t="shared" si="69"/>
        <v/>
      </c>
      <c r="AX406" s="170" t="str">
        <f t="shared" si="70"/>
        <v/>
      </c>
      <c r="AY406" s="171" t="str">
        <f t="shared" si="71"/>
        <v/>
      </c>
      <c r="AZ406" s="181"/>
      <c r="BA406" s="182"/>
      <c r="BB406" s="182"/>
      <c r="BC406" s="182"/>
      <c r="BD406" s="183"/>
      <c r="BE406" s="183"/>
      <c r="BF406" s="184"/>
      <c r="BG406" s="184"/>
      <c r="BH406" s="179"/>
      <c r="BI406" s="185"/>
      <c r="BK406" s="186"/>
      <c r="BL406" s="187"/>
      <c r="BM406" s="187"/>
      <c r="BN406" s="183"/>
      <c r="BO406" s="184"/>
      <c r="BP406" s="188"/>
      <c r="BQ406" s="189"/>
    </row>
    <row r="407" spans="4:69" ht="15.6" x14ac:dyDescent="0.3">
      <c r="D407" s="10"/>
      <c r="E407" s="74"/>
      <c r="F407" s="75"/>
      <c r="G407" s="75"/>
      <c r="H407" s="76"/>
      <c r="I407" s="77"/>
      <c r="J407" s="77"/>
      <c r="K407" s="77"/>
      <c r="L407" s="77"/>
      <c r="M407" s="77"/>
      <c r="N407" s="78"/>
      <c r="O407" s="78"/>
      <c r="P407" s="79"/>
      <c r="R407" s="94"/>
      <c r="S407" s="112"/>
      <c r="T407" s="113" t="str">
        <f t="shared" si="62"/>
        <v/>
      </c>
      <c r="U407" s="96" t="str">
        <f t="shared" si="63"/>
        <v/>
      </c>
      <c r="V407" s="96" t="str">
        <f t="shared" si="64"/>
        <v/>
      </c>
      <c r="W407" s="96" t="str">
        <f t="shared" si="65"/>
        <v/>
      </c>
      <c r="X407" s="118" t="str">
        <f t="shared" si="66"/>
        <v/>
      </c>
      <c r="Y407" s="119"/>
      <c r="Z407" s="98"/>
      <c r="AA407" s="97"/>
      <c r="AB407" s="98"/>
      <c r="AC407" s="97"/>
      <c r="AD407" s="95"/>
      <c r="AE407" s="99"/>
      <c r="AF407" s="100"/>
      <c r="AG407" s="99"/>
      <c r="AH407" s="95"/>
      <c r="AI407" s="99"/>
      <c r="AJ407" s="99"/>
      <c r="AK407" s="101"/>
      <c r="AM407" s="129"/>
      <c r="AN407" s="130"/>
      <c r="AO407" s="130"/>
      <c r="AP407" s="130"/>
      <c r="AQ407" s="131"/>
      <c r="AR407" s="131"/>
      <c r="AS407" s="131"/>
      <c r="AT407" s="144"/>
      <c r="AU407" s="113" t="str">
        <f t="shared" si="67"/>
        <v/>
      </c>
      <c r="AV407" s="96" t="str">
        <f t="shared" si="68"/>
        <v/>
      </c>
      <c r="AW407" s="96" t="str">
        <f t="shared" si="69"/>
        <v/>
      </c>
      <c r="AX407" s="96" t="str">
        <f t="shared" si="70"/>
        <v/>
      </c>
      <c r="AY407" s="118" t="str">
        <f t="shared" si="71"/>
        <v/>
      </c>
      <c r="AZ407" s="147"/>
      <c r="BA407" s="132"/>
      <c r="BB407" s="132"/>
      <c r="BC407" s="132"/>
      <c r="BD407" s="133"/>
      <c r="BE407" s="133"/>
      <c r="BF407" s="134"/>
      <c r="BG407" s="134"/>
      <c r="BH407" s="131"/>
      <c r="BI407" s="135"/>
      <c r="BK407" s="153"/>
      <c r="BL407" s="154"/>
      <c r="BM407" s="154"/>
      <c r="BN407" s="133"/>
      <c r="BO407" s="134"/>
      <c r="BP407" s="155"/>
      <c r="BQ407" s="156"/>
    </row>
    <row r="408" spans="4:69" ht="15.6" x14ac:dyDescent="0.3">
      <c r="D408" s="10"/>
      <c r="E408" s="161"/>
      <c r="F408" s="162"/>
      <c r="G408" s="162"/>
      <c r="H408" s="163"/>
      <c r="I408" s="164"/>
      <c r="J408" s="164"/>
      <c r="K408" s="164"/>
      <c r="L408" s="164"/>
      <c r="M408" s="164"/>
      <c r="N408" s="165"/>
      <c r="O408" s="165"/>
      <c r="P408" s="166"/>
      <c r="R408" s="167"/>
      <c r="S408" s="168"/>
      <c r="T408" s="169" t="str">
        <f t="shared" si="62"/>
        <v/>
      </c>
      <c r="U408" s="170" t="str">
        <f t="shared" si="63"/>
        <v/>
      </c>
      <c r="V408" s="170" t="str">
        <f t="shared" si="64"/>
        <v/>
      </c>
      <c r="W408" s="170" t="str">
        <f t="shared" si="65"/>
        <v/>
      </c>
      <c r="X408" s="171" t="str">
        <f t="shared" si="66"/>
        <v/>
      </c>
      <c r="Y408" s="172"/>
      <c r="Z408" s="173"/>
      <c r="AA408" s="174"/>
      <c r="AB408" s="173"/>
      <c r="AC408" s="174"/>
      <c r="AD408" s="173"/>
      <c r="AE408" s="174"/>
      <c r="AF408" s="175"/>
      <c r="AG408" s="174"/>
      <c r="AH408" s="173"/>
      <c r="AI408" s="174"/>
      <c r="AJ408" s="174"/>
      <c r="AK408" s="176"/>
      <c r="AM408" s="177"/>
      <c r="AN408" s="178"/>
      <c r="AO408" s="178"/>
      <c r="AP408" s="178"/>
      <c r="AQ408" s="179"/>
      <c r="AR408" s="179"/>
      <c r="AS408" s="179"/>
      <c r="AT408" s="180"/>
      <c r="AU408" s="169" t="str">
        <f t="shared" si="67"/>
        <v/>
      </c>
      <c r="AV408" s="170" t="str">
        <f t="shared" si="68"/>
        <v/>
      </c>
      <c r="AW408" s="170" t="str">
        <f t="shared" si="69"/>
        <v/>
      </c>
      <c r="AX408" s="170" t="str">
        <f t="shared" si="70"/>
        <v/>
      </c>
      <c r="AY408" s="171" t="str">
        <f t="shared" si="71"/>
        <v/>
      </c>
      <c r="AZ408" s="181"/>
      <c r="BA408" s="182"/>
      <c r="BB408" s="182"/>
      <c r="BC408" s="182"/>
      <c r="BD408" s="183"/>
      <c r="BE408" s="183"/>
      <c r="BF408" s="184"/>
      <c r="BG408" s="184"/>
      <c r="BH408" s="179"/>
      <c r="BI408" s="185"/>
      <c r="BK408" s="186"/>
      <c r="BL408" s="187"/>
      <c r="BM408" s="187"/>
      <c r="BN408" s="183"/>
      <c r="BO408" s="184"/>
      <c r="BP408" s="188"/>
      <c r="BQ408" s="189"/>
    </row>
    <row r="409" spans="4:69" ht="15.6" x14ac:dyDescent="0.3">
      <c r="D409" s="10"/>
      <c r="E409" s="74"/>
      <c r="F409" s="75"/>
      <c r="G409" s="75"/>
      <c r="H409" s="76"/>
      <c r="I409" s="77"/>
      <c r="J409" s="77"/>
      <c r="K409" s="77"/>
      <c r="L409" s="77"/>
      <c r="M409" s="77"/>
      <c r="N409" s="78"/>
      <c r="O409" s="78"/>
      <c r="P409" s="79"/>
      <c r="R409" s="94"/>
      <c r="S409" s="112"/>
      <c r="T409" s="113" t="str">
        <f t="shared" si="62"/>
        <v/>
      </c>
      <c r="U409" s="96" t="str">
        <f t="shared" si="63"/>
        <v/>
      </c>
      <c r="V409" s="96" t="str">
        <f t="shared" si="64"/>
        <v/>
      </c>
      <c r="W409" s="96" t="str">
        <f t="shared" si="65"/>
        <v/>
      </c>
      <c r="X409" s="118" t="str">
        <f t="shared" si="66"/>
        <v/>
      </c>
      <c r="Y409" s="119"/>
      <c r="Z409" s="98"/>
      <c r="AA409" s="97"/>
      <c r="AB409" s="98"/>
      <c r="AC409" s="97"/>
      <c r="AD409" s="95"/>
      <c r="AE409" s="99"/>
      <c r="AF409" s="100"/>
      <c r="AG409" s="99"/>
      <c r="AH409" s="95"/>
      <c r="AI409" s="99"/>
      <c r="AJ409" s="99"/>
      <c r="AK409" s="101"/>
      <c r="AM409" s="129"/>
      <c r="AN409" s="130"/>
      <c r="AO409" s="130"/>
      <c r="AP409" s="130"/>
      <c r="AQ409" s="131"/>
      <c r="AR409" s="131"/>
      <c r="AS409" s="131"/>
      <c r="AT409" s="144"/>
      <c r="AU409" s="113" t="str">
        <f t="shared" si="67"/>
        <v/>
      </c>
      <c r="AV409" s="96" t="str">
        <f t="shared" si="68"/>
        <v/>
      </c>
      <c r="AW409" s="96" t="str">
        <f t="shared" si="69"/>
        <v/>
      </c>
      <c r="AX409" s="96" t="str">
        <f t="shared" si="70"/>
        <v/>
      </c>
      <c r="AY409" s="118" t="str">
        <f t="shared" si="71"/>
        <v/>
      </c>
      <c r="AZ409" s="147"/>
      <c r="BA409" s="132"/>
      <c r="BB409" s="132"/>
      <c r="BC409" s="132"/>
      <c r="BD409" s="133"/>
      <c r="BE409" s="133"/>
      <c r="BF409" s="134"/>
      <c r="BG409" s="134"/>
      <c r="BH409" s="131"/>
      <c r="BI409" s="135"/>
      <c r="BK409" s="153"/>
      <c r="BL409" s="154"/>
      <c r="BM409" s="154"/>
      <c r="BN409" s="133"/>
      <c r="BO409" s="134"/>
      <c r="BP409" s="155"/>
      <c r="BQ409" s="156"/>
    </row>
    <row r="410" spans="4:69" ht="15.6" x14ac:dyDescent="0.3">
      <c r="D410" s="10"/>
      <c r="E410" s="161"/>
      <c r="F410" s="162"/>
      <c r="G410" s="162"/>
      <c r="H410" s="163"/>
      <c r="I410" s="164"/>
      <c r="J410" s="164"/>
      <c r="K410" s="164"/>
      <c r="L410" s="164"/>
      <c r="M410" s="164"/>
      <c r="N410" s="165"/>
      <c r="O410" s="165"/>
      <c r="P410" s="166"/>
      <c r="R410" s="167"/>
      <c r="S410" s="168"/>
      <c r="T410" s="169" t="str">
        <f t="shared" si="62"/>
        <v/>
      </c>
      <c r="U410" s="170" t="str">
        <f t="shared" si="63"/>
        <v/>
      </c>
      <c r="V410" s="170" t="str">
        <f t="shared" si="64"/>
        <v/>
      </c>
      <c r="W410" s="170" t="str">
        <f t="shared" si="65"/>
        <v/>
      </c>
      <c r="X410" s="171" t="str">
        <f t="shared" si="66"/>
        <v/>
      </c>
      <c r="Y410" s="172"/>
      <c r="Z410" s="173"/>
      <c r="AA410" s="174"/>
      <c r="AB410" s="173"/>
      <c r="AC410" s="174"/>
      <c r="AD410" s="173"/>
      <c r="AE410" s="174"/>
      <c r="AF410" s="175"/>
      <c r="AG410" s="174"/>
      <c r="AH410" s="173"/>
      <c r="AI410" s="174"/>
      <c r="AJ410" s="174"/>
      <c r="AK410" s="176"/>
      <c r="AM410" s="177"/>
      <c r="AN410" s="178"/>
      <c r="AO410" s="178"/>
      <c r="AP410" s="178"/>
      <c r="AQ410" s="179"/>
      <c r="AR410" s="179"/>
      <c r="AS410" s="179"/>
      <c r="AT410" s="180"/>
      <c r="AU410" s="169" t="str">
        <f t="shared" si="67"/>
        <v/>
      </c>
      <c r="AV410" s="170" t="str">
        <f t="shared" si="68"/>
        <v/>
      </c>
      <c r="AW410" s="170" t="str">
        <f t="shared" si="69"/>
        <v/>
      </c>
      <c r="AX410" s="170" t="str">
        <f t="shared" si="70"/>
        <v/>
      </c>
      <c r="AY410" s="171" t="str">
        <f t="shared" si="71"/>
        <v/>
      </c>
      <c r="AZ410" s="181"/>
      <c r="BA410" s="182"/>
      <c r="BB410" s="182"/>
      <c r="BC410" s="182"/>
      <c r="BD410" s="183"/>
      <c r="BE410" s="183"/>
      <c r="BF410" s="184"/>
      <c r="BG410" s="184"/>
      <c r="BH410" s="179"/>
      <c r="BI410" s="185"/>
      <c r="BK410" s="186"/>
      <c r="BL410" s="187"/>
      <c r="BM410" s="187"/>
      <c r="BN410" s="183"/>
      <c r="BO410" s="184"/>
      <c r="BP410" s="188"/>
      <c r="BQ410" s="189"/>
    </row>
    <row r="411" spans="4:69" ht="15.6" x14ac:dyDescent="0.3">
      <c r="D411" s="10"/>
      <c r="E411" s="74"/>
      <c r="F411" s="75"/>
      <c r="G411" s="75"/>
      <c r="H411" s="76"/>
      <c r="I411" s="77"/>
      <c r="J411" s="77"/>
      <c r="K411" s="77"/>
      <c r="L411" s="77"/>
      <c r="M411" s="77"/>
      <c r="N411" s="78"/>
      <c r="O411" s="78"/>
      <c r="P411" s="79"/>
      <c r="R411" s="94"/>
      <c r="S411" s="112"/>
      <c r="T411" s="113" t="str">
        <f t="shared" si="62"/>
        <v/>
      </c>
      <c r="U411" s="96" t="str">
        <f t="shared" si="63"/>
        <v/>
      </c>
      <c r="V411" s="96" t="str">
        <f t="shared" si="64"/>
        <v/>
      </c>
      <c r="W411" s="96" t="str">
        <f t="shared" si="65"/>
        <v/>
      </c>
      <c r="X411" s="118" t="str">
        <f t="shared" si="66"/>
        <v/>
      </c>
      <c r="Y411" s="119"/>
      <c r="Z411" s="98"/>
      <c r="AA411" s="97"/>
      <c r="AB411" s="98"/>
      <c r="AC411" s="97"/>
      <c r="AD411" s="95"/>
      <c r="AE411" s="99"/>
      <c r="AF411" s="100"/>
      <c r="AG411" s="99"/>
      <c r="AH411" s="95"/>
      <c r="AI411" s="99"/>
      <c r="AJ411" s="99"/>
      <c r="AK411" s="101"/>
      <c r="AM411" s="129"/>
      <c r="AN411" s="130"/>
      <c r="AO411" s="130"/>
      <c r="AP411" s="130"/>
      <c r="AQ411" s="131"/>
      <c r="AR411" s="131"/>
      <c r="AS411" s="131"/>
      <c r="AT411" s="144"/>
      <c r="AU411" s="113" t="str">
        <f t="shared" si="67"/>
        <v/>
      </c>
      <c r="AV411" s="96" t="str">
        <f t="shared" si="68"/>
        <v/>
      </c>
      <c r="AW411" s="96" t="str">
        <f t="shared" si="69"/>
        <v/>
      </c>
      <c r="AX411" s="96" t="str">
        <f t="shared" si="70"/>
        <v/>
      </c>
      <c r="AY411" s="118" t="str">
        <f t="shared" si="71"/>
        <v/>
      </c>
      <c r="AZ411" s="147"/>
      <c r="BA411" s="132"/>
      <c r="BB411" s="132"/>
      <c r="BC411" s="132"/>
      <c r="BD411" s="133"/>
      <c r="BE411" s="133"/>
      <c r="BF411" s="134"/>
      <c r="BG411" s="134"/>
      <c r="BH411" s="131"/>
      <c r="BI411" s="135"/>
      <c r="BK411" s="153"/>
      <c r="BL411" s="154"/>
      <c r="BM411" s="154"/>
      <c r="BN411" s="133"/>
      <c r="BO411" s="134"/>
      <c r="BP411" s="155"/>
      <c r="BQ411" s="156"/>
    </row>
    <row r="412" spans="4:69" ht="15.6" x14ac:dyDescent="0.3">
      <c r="D412" s="10"/>
      <c r="E412" s="161"/>
      <c r="F412" s="162"/>
      <c r="G412" s="162"/>
      <c r="H412" s="163"/>
      <c r="I412" s="164"/>
      <c r="J412" s="164"/>
      <c r="K412" s="164"/>
      <c r="L412" s="164"/>
      <c r="M412" s="164"/>
      <c r="N412" s="165"/>
      <c r="O412" s="165"/>
      <c r="P412" s="166"/>
      <c r="R412" s="167"/>
      <c r="S412" s="168"/>
      <c r="T412" s="169" t="str">
        <f t="shared" si="62"/>
        <v/>
      </c>
      <c r="U412" s="170" t="str">
        <f t="shared" si="63"/>
        <v/>
      </c>
      <c r="V412" s="170" t="str">
        <f t="shared" si="64"/>
        <v/>
      </c>
      <c r="W412" s="170" t="str">
        <f t="shared" si="65"/>
        <v/>
      </c>
      <c r="X412" s="171" t="str">
        <f t="shared" si="66"/>
        <v/>
      </c>
      <c r="Y412" s="172"/>
      <c r="Z412" s="173"/>
      <c r="AA412" s="174"/>
      <c r="AB412" s="173"/>
      <c r="AC412" s="174"/>
      <c r="AD412" s="173"/>
      <c r="AE412" s="174"/>
      <c r="AF412" s="175"/>
      <c r="AG412" s="174"/>
      <c r="AH412" s="173"/>
      <c r="AI412" s="174"/>
      <c r="AJ412" s="174"/>
      <c r="AK412" s="176"/>
      <c r="AM412" s="177"/>
      <c r="AN412" s="178"/>
      <c r="AO412" s="178"/>
      <c r="AP412" s="178"/>
      <c r="AQ412" s="179"/>
      <c r="AR412" s="179"/>
      <c r="AS412" s="179"/>
      <c r="AT412" s="180"/>
      <c r="AU412" s="169" t="str">
        <f t="shared" si="67"/>
        <v/>
      </c>
      <c r="AV412" s="170" t="str">
        <f t="shared" si="68"/>
        <v/>
      </c>
      <c r="AW412" s="170" t="str">
        <f t="shared" si="69"/>
        <v/>
      </c>
      <c r="AX412" s="170" t="str">
        <f t="shared" si="70"/>
        <v/>
      </c>
      <c r="AY412" s="171" t="str">
        <f t="shared" si="71"/>
        <v/>
      </c>
      <c r="AZ412" s="181"/>
      <c r="BA412" s="182"/>
      <c r="BB412" s="182"/>
      <c r="BC412" s="182"/>
      <c r="BD412" s="183"/>
      <c r="BE412" s="183"/>
      <c r="BF412" s="184"/>
      <c r="BG412" s="184"/>
      <c r="BH412" s="179"/>
      <c r="BI412" s="185"/>
      <c r="BK412" s="186"/>
      <c r="BL412" s="187"/>
      <c r="BM412" s="187"/>
      <c r="BN412" s="183"/>
      <c r="BO412" s="184"/>
      <c r="BP412" s="188"/>
      <c r="BQ412" s="189"/>
    </row>
    <row r="413" spans="4:69" ht="15.6" x14ac:dyDescent="0.3">
      <c r="D413" s="10"/>
      <c r="E413" s="74"/>
      <c r="F413" s="75"/>
      <c r="G413" s="75"/>
      <c r="H413" s="76"/>
      <c r="I413" s="77"/>
      <c r="J413" s="77"/>
      <c r="K413" s="77"/>
      <c r="L413" s="77"/>
      <c r="M413" s="77"/>
      <c r="N413" s="78"/>
      <c r="O413" s="78"/>
      <c r="P413" s="79"/>
      <c r="R413" s="94"/>
      <c r="S413" s="112"/>
      <c r="T413" s="113" t="str">
        <f t="shared" si="62"/>
        <v/>
      </c>
      <c r="U413" s="96" t="str">
        <f t="shared" si="63"/>
        <v/>
      </c>
      <c r="V413" s="96" t="str">
        <f t="shared" si="64"/>
        <v/>
      </c>
      <c r="W413" s="96" t="str">
        <f t="shared" si="65"/>
        <v/>
      </c>
      <c r="X413" s="118" t="str">
        <f t="shared" si="66"/>
        <v/>
      </c>
      <c r="Y413" s="119"/>
      <c r="Z413" s="98"/>
      <c r="AA413" s="97"/>
      <c r="AB413" s="98"/>
      <c r="AC413" s="97"/>
      <c r="AD413" s="95"/>
      <c r="AE413" s="99"/>
      <c r="AF413" s="100"/>
      <c r="AG413" s="99"/>
      <c r="AH413" s="95"/>
      <c r="AI413" s="99"/>
      <c r="AJ413" s="99"/>
      <c r="AK413" s="101"/>
      <c r="AM413" s="129"/>
      <c r="AN413" s="130"/>
      <c r="AO413" s="130"/>
      <c r="AP413" s="130"/>
      <c r="AQ413" s="131"/>
      <c r="AR413" s="131"/>
      <c r="AS413" s="131"/>
      <c r="AT413" s="144"/>
      <c r="AU413" s="113" t="str">
        <f t="shared" si="67"/>
        <v/>
      </c>
      <c r="AV413" s="96" t="str">
        <f t="shared" si="68"/>
        <v/>
      </c>
      <c r="AW413" s="96" t="str">
        <f t="shared" si="69"/>
        <v/>
      </c>
      <c r="AX413" s="96" t="str">
        <f t="shared" si="70"/>
        <v/>
      </c>
      <c r="AY413" s="118" t="str">
        <f t="shared" si="71"/>
        <v/>
      </c>
      <c r="AZ413" s="147"/>
      <c r="BA413" s="132"/>
      <c r="BB413" s="132"/>
      <c r="BC413" s="132"/>
      <c r="BD413" s="133"/>
      <c r="BE413" s="133"/>
      <c r="BF413" s="134"/>
      <c r="BG413" s="134"/>
      <c r="BH413" s="131"/>
      <c r="BI413" s="135"/>
      <c r="BK413" s="153"/>
      <c r="BL413" s="154"/>
      <c r="BM413" s="154"/>
      <c r="BN413" s="133"/>
      <c r="BO413" s="134"/>
      <c r="BP413" s="155"/>
      <c r="BQ413" s="156"/>
    </row>
    <row r="414" spans="4:69" ht="15.6" x14ac:dyDescent="0.3">
      <c r="D414" s="10"/>
      <c r="E414" s="190"/>
      <c r="F414" s="162"/>
      <c r="G414" s="162"/>
      <c r="H414" s="163"/>
      <c r="I414" s="164"/>
      <c r="J414" s="164"/>
      <c r="K414" s="164"/>
      <c r="L414" s="164"/>
      <c r="M414" s="164"/>
      <c r="N414" s="165"/>
      <c r="O414" s="165"/>
      <c r="P414" s="166"/>
      <c r="R414" s="167"/>
      <c r="S414" s="168"/>
      <c r="T414" s="169" t="str">
        <f t="shared" si="62"/>
        <v/>
      </c>
      <c r="U414" s="170" t="str">
        <f t="shared" si="63"/>
        <v/>
      </c>
      <c r="V414" s="170" t="str">
        <f t="shared" si="64"/>
        <v/>
      </c>
      <c r="W414" s="170" t="str">
        <f t="shared" si="65"/>
        <v/>
      </c>
      <c r="X414" s="171" t="str">
        <f t="shared" si="66"/>
        <v/>
      </c>
      <c r="Y414" s="172"/>
      <c r="Z414" s="173"/>
      <c r="AA414" s="174"/>
      <c r="AB414" s="173"/>
      <c r="AC414" s="174"/>
      <c r="AD414" s="173"/>
      <c r="AE414" s="174"/>
      <c r="AF414" s="175"/>
      <c r="AG414" s="174"/>
      <c r="AH414" s="173"/>
      <c r="AI414" s="174"/>
      <c r="AJ414" s="174"/>
      <c r="AK414" s="176"/>
      <c r="AM414" s="177"/>
      <c r="AN414" s="178"/>
      <c r="AO414" s="178"/>
      <c r="AP414" s="178"/>
      <c r="AQ414" s="179"/>
      <c r="AR414" s="179"/>
      <c r="AS414" s="179"/>
      <c r="AT414" s="180"/>
      <c r="AU414" s="169" t="str">
        <f t="shared" si="67"/>
        <v/>
      </c>
      <c r="AV414" s="170" t="str">
        <f t="shared" si="68"/>
        <v/>
      </c>
      <c r="AW414" s="170" t="str">
        <f t="shared" si="69"/>
        <v/>
      </c>
      <c r="AX414" s="170" t="str">
        <f t="shared" si="70"/>
        <v/>
      </c>
      <c r="AY414" s="171" t="str">
        <f t="shared" si="71"/>
        <v/>
      </c>
      <c r="AZ414" s="181"/>
      <c r="BA414" s="182"/>
      <c r="BB414" s="182"/>
      <c r="BC414" s="182"/>
      <c r="BD414" s="183"/>
      <c r="BE414" s="183"/>
      <c r="BF414" s="184"/>
      <c r="BG414" s="184"/>
      <c r="BH414" s="179"/>
      <c r="BI414" s="185"/>
      <c r="BK414" s="186"/>
      <c r="BL414" s="187"/>
      <c r="BM414" s="187"/>
      <c r="BN414" s="183"/>
      <c r="BO414" s="184"/>
      <c r="BP414" s="188"/>
      <c r="BQ414" s="189"/>
    </row>
    <row r="415" spans="4:69" ht="15.6" x14ac:dyDescent="0.3">
      <c r="D415" s="10"/>
      <c r="E415" s="74"/>
      <c r="F415" s="75"/>
      <c r="G415" s="75"/>
      <c r="H415" s="76"/>
      <c r="I415" s="77"/>
      <c r="J415" s="77"/>
      <c r="K415" s="77"/>
      <c r="L415" s="77"/>
      <c r="M415" s="77"/>
      <c r="N415" s="78"/>
      <c r="O415" s="78"/>
      <c r="P415" s="79"/>
      <c r="R415" s="94"/>
      <c r="S415" s="112"/>
      <c r="T415" s="113" t="str">
        <f t="shared" si="62"/>
        <v/>
      </c>
      <c r="U415" s="96" t="str">
        <f t="shared" si="63"/>
        <v/>
      </c>
      <c r="V415" s="96" t="str">
        <f t="shared" si="64"/>
        <v/>
      </c>
      <c r="W415" s="96" t="str">
        <f t="shared" si="65"/>
        <v/>
      </c>
      <c r="X415" s="118" t="str">
        <f t="shared" si="66"/>
        <v/>
      </c>
      <c r="Y415" s="119"/>
      <c r="Z415" s="98"/>
      <c r="AA415" s="97"/>
      <c r="AB415" s="98"/>
      <c r="AC415" s="97"/>
      <c r="AD415" s="95"/>
      <c r="AE415" s="99"/>
      <c r="AF415" s="100"/>
      <c r="AG415" s="99"/>
      <c r="AH415" s="95"/>
      <c r="AI415" s="99"/>
      <c r="AJ415" s="99"/>
      <c r="AK415" s="101"/>
      <c r="AM415" s="129"/>
      <c r="AN415" s="130"/>
      <c r="AO415" s="130"/>
      <c r="AP415" s="130"/>
      <c r="AQ415" s="131"/>
      <c r="AR415" s="131"/>
      <c r="AS415" s="131"/>
      <c r="AT415" s="144"/>
      <c r="AU415" s="113" t="str">
        <f t="shared" si="67"/>
        <v/>
      </c>
      <c r="AV415" s="96" t="str">
        <f t="shared" si="68"/>
        <v/>
      </c>
      <c r="AW415" s="96" t="str">
        <f t="shared" si="69"/>
        <v/>
      </c>
      <c r="AX415" s="96" t="str">
        <f t="shared" si="70"/>
        <v/>
      </c>
      <c r="AY415" s="118" t="str">
        <f t="shared" si="71"/>
        <v/>
      </c>
      <c r="AZ415" s="147"/>
      <c r="BA415" s="132"/>
      <c r="BB415" s="132"/>
      <c r="BC415" s="132"/>
      <c r="BD415" s="133"/>
      <c r="BE415" s="133"/>
      <c r="BF415" s="134"/>
      <c r="BG415" s="134"/>
      <c r="BH415" s="131"/>
      <c r="BI415" s="135"/>
      <c r="BK415" s="153"/>
      <c r="BL415" s="154"/>
      <c r="BM415" s="154"/>
      <c r="BN415" s="133"/>
      <c r="BO415" s="134"/>
      <c r="BP415" s="155"/>
      <c r="BQ415" s="156"/>
    </row>
    <row r="416" spans="4:69" ht="15.6" x14ac:dyDescent="0.3">
      <c r="D416" s="10"/>
      <c r="E416" s="161"/>
      <c r="F416" s="162"/>
      <c r="G416" s="162"/>
      <c r="H416" s="163"/>
      <c r="I416" s="164"/>
      <c r="J416" s="164"/>
      <c r="K416" s="164"/>
      <c r="L416" s="164"/>
      <c r="M416" s="164"/>
      <c r="N416" s="165"/>
      <c r="O416" s="165"/>
      <c r="P416" s="166"/>
      <c r="R416" s="167"/>
      <c r="S416" s="168"/>
      <c r="T416" s="169" t="str">
        <f t="shared" si="62"/>
        <v/>
      </c>
      <c r="U416" s="170" t="str">
        <f t="shared" si="63"/>
        <v/>
      </c>
      <c r="V416" s="170" t="str">
        <f t="shared" si="64"/>
        <v/>
      </c>
      <c r="W416" s="170" t="str">
        <f t="shared" si="65"/>
        <v/>
      </c>
      <c r="X416" s="171" t="str">
        <f t="shared" si="66"/>
        <v/>
      </c>
      <c r="Y416" s="172"/>
      <c r="Z416" s="173"/>
      <c r="AA416" s="174"/>
      <c r="AB416" s="173"/>
      <c r="AC416" s="174"/>
      <c r="AD416" s="173"/>
      <c r="AE416" s="174"/>
      <c r="AF416" s="175"/>
      <c r="AG416" s="174"/>
      <c r="AH416" s="173"/>
      <c r="AI416" s="174"/>
      <c r="AJ416" s="174"/>
      <c r="AK416" s="176"/>
      <c r="AM416" s="177"/>
      <c r="AN416" s="178"/>
      <c r="AO416" s="178"/>
      <c r="AP416" s="178"/>
      <c r="AQ416" s="179"/>
      <c r="AR416" s="179"/>
      <c r="AS416" s="179"/>
      <c r="AT416" s="180"/>
      <c r="AU416" s="169" t="str">
        <f t="shared" si="67"/>
        <v/>
      </c>
      <c r="AV416" s="170" t="str">
        <f t="shared" si="68"/>
        <v/>
      </c>
      <c r="AW416" s="170" t="str">
        <f t="shared" si="69"/>
        <v/>
      </c>
      <c r="AX416" s="170" t="str">
        <f t="shared" si="70"/>
        <v/>
      </c>
      <c r="AY416" s="171" t="str">
        <f t="shared" si="71"/>
        <v/>
      </c>
      <c r="AZ416" s="181"/>
      <c r="BA416" s="182"/>
      <c r="BB416" s="182"/>
      <c r="BC416" s="182"/>
      <c r="BD416" s="183"/>
      <c r="BE416" s="183"/>
      <c r="BF416" s="184"/>
      <c r="BG416" s="184"/>
      <c r="BH416" s="179"/>
      <c r="BI416" s="185"/>
      <c r="BK416" s="186"/>
      <c r="BL416" s="187"/>
      <c r="BM416" s="187"/>
      <c r="BN416" s="183"/>
      <c r="BO416" s="184"/>
      <c r="BP416" s="188"/>
      <c r="BQ416" s="189"/>
    </row>
    <row r="417" spans="4:69" ht="15.6" x14ac:dyDescent="0.3">
      <c r="D417" s="10"/>
      <c r="E417" s="74"/>
      <c r="F417" s="75"/>
      <c r="G417" s="75"/>
      <c r="H417" s="76"/>
      <c r="I417" s="77"/>
      <c r="J417" s="77"/>
      <c r="K417" s="77"/>
      <c r="L417" s="77"/>
      <c r="M417" s="77"/>
      <c r="N417" s="78"/>
      <c r="O417" s="78"/>
      <c r="P417" s="79"/>
      <c r="R417" s="94"/>
      <c r="S417" s="112"/>
      <c r="T417" s="113" t="str">
        <f t="shared" si="62"/>
        <v/>
      </c>
      <c r="U417" s="96" t="str">
        <f t="shared" si="63"/>
        <v/>
      </c>
      <c r="V417" s="96" t="str">
        <f t="shared" si="64"/>
        <v/>
      </c>
      <c r="W417" s="96" t="str">
        <f t="shared" si="65"/>
        <v/>
      </c>
      <c r="X417" s="118" t="str">
        <f t="shared" si="66"/>
        <v/>
      </c>
      <c r="Y417" s="119"/>
      <c r="Z417" s="98"/>
      <c r="AA417" s="97"/>
      <c r="AB417" s="98"/>
      <c r="AC417" s="97"/>
      <c r="AD417" s="95"/>
      <c r="AE417" s="99"/>
      <c r="AF417" s="100"/>
      <c r="AG417" s="99"/>
      <c r="AH417" s="95"/>
      <c r="AI417" s="99"/>
      <c r="AJ417" s="99"/>
      <c r="AK417" s="101"/>
      <c r="AM417" s="129"/>
      <c r="AN417" s="130"/>
      <c r="AO417" s="130"/>
      <c r="AP417" s="130"/>
      <c r="AQ417" s="131"/>
      <c r="AR417" s="131"/>
      <c r="AS417" s="131"/>
      <c r="AT417" s="144"/>
      <c r="AU417" s="113" t="str">
        <f t="shared" si="67"/>
        <v/>
      </c>
      <c r="AV417" s="96" t="str">
        <f t="shared" si="68"/>
        <v/>
      </c>
      <c r="AW417" s="96" t="str">
        <f t="shared" si="69"/>
        <v/>
      </c>
      <c r="AX417" s="96" t="str">
        <f t="shared" si="70"/>
        <v/>
      </c>
      <c r="AY417" s="118" t="str">
        <f t="shared" si="71"/>
        <v/>
      </c>
      <c r="AZ417" s="147"/>
      <c r="BA417" s="132"/>
      <c r="BB417" s="132"/>
      <c r="BC417" s="132"/>
      <c r="BD417" s="133"/>
      <c r="BE417" s="133"/>
      <c r="BF417" s="134"/>
      <c r="BG417" s="134"/>
      <c r="BH417" s="131"/>
      <c r="BI417" s="135"/>
      <c r="BK417" s="153"/>
      <c r="BL417" s="154"/>
      <c r="BM417" s="154"/>
      <c r="BN417" s="133"/>
      <c r="BO417" s="134"/>
      <c r="BP417" s="155"/>
      <c r="BQ417" s="156"/>
    </row>
    <row r="418" spans="4:69" ht="15.6" x14ac:dyDescent="0.3">
      <c r="D418" s="10"/>
      <c r="E418" s="161"/>
      <c r="F418" s="162"/>
      <c r="G418" s="162"/>
      <c r="H418" s="163"/>
      <c r="I418" s="164"/>
      <c r="J418" s="164"/>
      <c r="K418" s="164"/>
      <c r="L418" s="164"/>
      <c r="M418" s="164"/>
      <c r="N418" s="165"/>
      <c r="O418" s="165"/>
      <c r="P418" s="166"/>
      <c r="R418" s="167"/>
      <c r="S418" s="168"/>
      <c r="T418" s="169" t="str">
        <f t="shared" si="62"/>
        <v/>
      </c>
      <c r="U418" s="170" t="str">
        <f t="shared" si="63"/>
        <v/>
      </c>
      <c r="V418" s="170" t="str">
        <f t="shared" si="64"/>
        <v/>
      </c>
      <c r="W418" s="170" t="str">
        <f t="shared" si="65"/>
        <v/>
      </c>
      <c r="X418" s="171" t="str">
        <f t="shared" si="66"/>
        <v/>
      </c>
      <c r="Y418" s="172"/>
      <c r="Z418" s="173"/>
      <c r="AA418" s="174"/>
      <c r="AB418" s="173"/>
      <c r="AC418" s="174"/>
      <c r="AD418" s="173"/>
      <c r="AE418" s="174"/>
      <c r="AF418" s="175"/>
      <c r="AG418" s="174"/>
      <c r="AH418" s="173"/>
      <c r="AI418" s="174"/>
      <c r="AJ418" s="174"/>
      <c r="AK418" s="176"/>
      <c r="AM418" s="177"/>
      <c r="AN418" s="178"/>
      <c r="AO418" s="178"/>
      <c r="AP418" s="178"/>
      <c r="AQ418" s="179"/>
      <c r="AR418" s="179"/>
      <c r="AS418" s="179"/>
      <c r="AT418" s="180"/>
      <c r="AU418" s="169" t="str">
        <f t="shared" si="67"/>
        <v/>
      </c>
      <c r="AV418" s="170" t="str">
        <f t="shared" si="68"/>
        <v/>
      </c>
      <c r="AW418" s="170" t="str">
        <f t="shared" si="69"/>
        <v/>
      </c>
      <c r="AX418" s="170" t="str">
        <f t="shared" si="70"/>
        <v/>
      </c>
      <c r="AY418" s="171" t="str">
        <f t="shared" si="71"/>
        <v/>
      </c>
      <c r="AZ418" s="181"/>
      <c r="BA418" s="182"/>
      <c r="BB418" s="182"/>
      <c r="BC418" s="182"/>
      <c r="BD418" s="183"/>
      <c r="BE418" s="183"/>
      <c r="BF418" s="184"/>
      <c r="BG418" s="184"/>
      <c r="BH418" s="179"/>
      <c r="BI418" s="185"/>
      <c r="BK418" s="186"/>
      <c r="BL418" s="187"/>
      <c r="BM418" s="187"/>
      <c r="BN418" s="183"/>
      <c r="BO418" s="184"/>
      <c r="BP418" s="188"/>
      <c r="BQ418" s="189"/>
    </row>
    <row r="419" spans="4:69" ht="15.6" x14ac:dyDescent="0.3">
      <c r="D419" s="10"/>
      <c r="E419" s="74"/>
      <c r="F419" s="75"/>
      <c r="G419" s="75"/>
      <c r="H419" s="76"/>
      <c r="I419" s="77"/>
      <c r="J419" s="77"/>
      <c r="K419" s="77"/>
      <c r="L419" s="77"/>
      <c r="M419" s="77"/>
      <c r="N419" s="78"/>
      <c r="O419" s="78"/>
      <c r="P419" s="79"/>
      <c r="R419" s="94"/>
      <c r="S419" s="112"/>
      <c r="T419" s="113" t="str">
        <f t="shared" si="62"/>
        <v/>
      </c>
      <c r="U419" s="96" t="str">
        <f t="shared" si="63"/>
        <v/>
      </c>
      <c r="V419" s="96" t="str">
        <f t="shared" si="64"/>
        <v/>
      </c>
      <c r="W419" s="96" t="str">
        <f t="shared" si="65"/>
        <v/>
      </c>
      <c r="X419" s="118" t="str">
        <f t="shared" si="66"/>
        <v/>
      </c>
      <c r="Y419" s="119"/>
      <c r="Z419" s="98"/>
      <c r="AA419" s="97"/>
      <c r="AB419" s="98"/>
      <c r="AC419" s="97"/>
      <c r="AD419" s="95"/>
      <c r="AE419" s="99"/>
      <c r="AF419" s="100"/>
      <c r="AG419" s="99"/>
      <c r="AH419" s="95"/>
      <c r="AI419" s="99"/>
      <c r="AJ419" s="99"/>
      <c r="AK419" s="101"/>
      <c r="AM419" s="129"/>
      <c r="AN419" s="130"/>
      <c r="AO419" s="130"/>
      <c r="AP419" s="130"/>
      <c r="AQ419" s="131"/>
      <c r="AR419" s="131"/>
      <c r="AS419" s="131"/>
      <c r="AT419" s="144"/>
      <c r="AU419" s="113" t="str">
        <f t="shared" si="67"/>
        <v/>
      </c>
      <c r="AV419" s="96" t="str">
        <f t="shared" si="68"/>
        <v/>
      </c>
      <c r="AW419" s="96" t="str">
        <f t="shared" si="69"/>
        <v/>
      </c>
      <c r="AX419" s="96" t="str">
        <f t="shared" si="70"/>
        <v/>
      </c>
      <c r="AY419" s="118" t="str">
        <f t="shared" si="71"/>
        <v/>
      </c>
      <c r="AZ419" s="147"/>
      <c r="BA419" s="132"/>
      <c r="BB419" s="132"/>
      <c r="BC419" s="132"/>
      <c r="BD419" s="133"/>
      <c r="BE419" s="133"/>
      <c r="BF419" s="134"/>
      <c r="BG419" s="134"/>
      <c r="BH419" s="131"/>
      <c r="BI419" s="135"/>
      <c r="BK419" s="153"/>
      <c r="BL419" s="154"/>
      <c r="BM419" s="154"/>
      <c r="BN419" s="133"/>
      <c r="BO419" s="134"/>
      <c r="BP419" s="155"/>
      <c r="BQ419" s="156"/>
    </row>
    <row r="420" spans="4:69" ht="15.6" x14ac:dyDescent="0.3">
      <c r="D420" s="10"/>
      <c r="E420" s="190"/>
      <c r="F420" s="162"/>
      <c r="G420" s="162"/>
      <c r="H420" s="163"/>
      <c r="I420" s="164"/>
      <c r="J420" s="164"/>
      <c r="K420" s="164"/>
      <c r="L420" s="164"/>
      <c r="M420" s="164"/>
      <c r="N420" s="165"/>
      <c r="O420" s="165"/>
      <c r="P420" s="166"/>
      <c r="R420" s="167"/>
      <c r="S420" s="168"/>
      <c r="T420" s="169" t="str">
        <f t="shared" si="62"/>
        <v/>
      </c>
      <c r="U420" s="170" t="str">
        <f t="shared" si="63"/>
        <v/>
      </c>
      <c r="V420" s="170" t="str">
        <f t="shared" si="64"/>
        <v/>
      </c>
      <c r="W420" s="170" t="str">
        <f t="shared" si="65"/>
        <v/>
      </c>
      <c r="X420" s="171" t="str">
        <f t="shared" si="66"/>
        <v/>
      </c>
      <c r="Y420" s="172"/>
      <c r="Z420" s="173"/>
      <c r="AA420" s="174"/>
      <c r="AB420" s="173"/>
      <c r="AC420" s="174"/>
      <c r="AD420" s="173"/>
      <c r="AE420" s="174"/>
      <c r="AF420" s="175"/>
      <c r="AG420" s="174"/>
      <c r="AH420" s="173"/>
      <c r="AI420" s="174"/>
      <c r="AJ420" s="174"/>
      <c r="AK420" s="176"/>
      <c r="AM420" s="177"/>
      <c r="AN420" s="178"/>
      <c r="AO420" s="178"/>
      <c r="AP420" s="178"/>
      <c r="AQ420" s="179"/>
      <c r="AR420" s="179"/>
      <c r="AS420" s="179"/>
      <c r="AT420" s="180"/>
      <c r="AU420" s="169" t="str">
        <f t="shared" si="67"/>
        <v/>
      </c>
      <c r="AV420" s="170" t="str">
        <f t="shared" si="68"/>
        <v/>
      </c>
      <c r="AW420" s="170" t="str">
        <f t="shared" si="69"/>
        <v/>
      </c>
      <c r="AX420" s="170" t="str">
        <f t="shared" si="70"/>
        <v/>
      </c>
      <c r="AY420" s="171" t="str">
        <f t="shared" si="71"/>
        <v/>
      </c>
      <c r="AZ420" s="181"/>
      <c r="BA420" s="182"/>
      <c r="BB420" s="182"/>
      <c r="BC420" s="182"/>
      <c r="BD420" s="183"/>
      <c r="BE420" s="183"/>
      <c r="BF420" s="184"/>
      <c r="BG420" s="184"/>
      <c r="BH420" s="179"/>
      <c r="BI420" s="185"/>
      <c r="BK420" s="186"/>
      <c r="BL420" s="187"/>
      <c r="BM420" s="187"/>
      <c r="BN420" s="183"/>
      <c r="BO420" s="184"/>
      <c r="BP420" s="188"/>
      <c r="BQ420" s="189"/>
    </row>
    <row r="421" spans="4:69" ht="15.6" x14ac:dyDescent="0.3">
      <c r="D421" s="10"/>
      <c r="E421" s="74"/>
      <c r="F421" s="75"/>
      <c r="G421" s="75"/>
      <c r="H421" s="76"/>
      <c r="I421" s="77"/>
      <c r="J421" s="77"/>
      <c r="K421" s="77"/>
      <c r="L421" s="77"/>
      <c r="M421" s="77"/>
      <c r="N421" s="78"/>
      <c r="O421" s="78"/>
      <c r="P421" s="79"/>
      <c r="R421" s="94"/>
      <c r="S421" s="112"/>
      <c r="T421" s="113" t="str">
        <f t="shared" si="62"/>
        <v/>
      </c>
      <c r="U421" s="96" t="str">
        <f t="shared" si="63"/>
        <v/>
      </c>
      <c r="V421" s="96" t="str">
        <f t="shared" si="64"/>
        <v/>
      </c>
      <c r="W421" s="96" t="str">
        <f t="shared" si="65"/>
        <v/>
      </c>
      <c r="X421" s="118" t="str">
        <f t="shared" si="66"/>
        <v/>
      </c>
      <c r="Y421" s="119"/>
      <c r="Z421" s="98"/>
      <c r="AA421" s="97"/>
      <c r="AB421" s="98"/>
      <c r="AC421" s="97"/>
      <c r="AD421" s="95"/>
      <c r="AE421" s="99"/>
      <c r="AF421" s="100"/>
      <c r="AG421" s="99"/>
      <c r="AH421" s="95"/>
      <c r="AI421" s="99"/>
      <c r="AJ421" s="99"/>
      <c r="AK421" s="101"/>
      <c r="AM421" s="129"/>
      <c r="AN421" s="130"/>
      <c r="AO421" s="130"/>
      <c r="AP421" s="130"/>
      <c r="AQ421" s="131"/>
      <c r="AR421" s="131"/>
      <c r="AS421" s="131"/>
      <c r="AT421" s="144"/>
      <c r="AU421" s="113" t="str">
        <f t="shared" si="67"/>
        <v/>
      </c>
      <c r="AV421" s="96" t="str">
        <f t="shared" si="68"/>
        <v/>
      </c>
      <c r="AW421" s="96" t="str">
        <f t="shared" si="69"/>
        <v/>
      </c>
      <c r="AX421" s="96" t="str">
        <f t="shared" si="70"/>
        <v/>
      </c>
      <c r="AY421" s="118" t="str">
        <f t="shared" si="71"/>
        <v/>
      </c>
      <c r="AZ421" s="147"/>
      <c r="BA421" s="132"/>
      <c r="BB421" s="132"/>
      <c r="BC421" s="132"/>
      <c r="BD421" s="133"/>
      <c r="BE421" s="133"/>
      <c r="BF421" s="134"/>
      <c r="BG421" s="134"/>
      <c r="BH421" s="131"/>
      <c r="BI421" s="135"/>
      <c r="BK421" s="153"/>
      <c r="BL421" s="154"/>
      <c r="BM421" s="154"/>
      <c r="BN421" s="133"/>
      <c r="BO421" s="134"/>
      <c r="BP421" s="155"/>
      <c r="BQ421" s="156"/>
    </row>
    <row r="422" spans="4:69" ht="15.6" x14ac:dyDescent="0.3">
      <c r="D422" s="10"/>
      <c r="E422" s="161"/>
      <c r="F422" s="162"/>
      <c r="G422" s="162"/>
      <c r="H422" s="163"/>
      <c r="I422" s="164"/>
      <c r="J422" s="164"/>
      <c r="K422" s="164"/>
      <c r="L422" s="164"/>
      <c r="M422" s="164"/>
      <c r="N422" s="165"/>
      <c r="O422" s="165"/>
      <c r="P422" s="166"/>
      <c r="R422" s="167"/>
      <c r="S422" s="168"/>
      <c r="T422" s="169" t="str">
        <f t="shared" si="62"/>
        <v/>
      </c>
      <c r="U422" s="170" t="str">
        <f t="shared" si="63"/>
        <v/>
      </c>
      <c r="V422" s="170" t="str">
        <f t="shared" si="64"/>
        <v/>
      </c>
      <c r="W422" s="170" t="str">
        <f t="shared" si="65"/>
        <v/>
      </c>
      <c r="X422" s="171" t="str">
        <f t="shared" si="66"/>
        <v/>
      </c>
      <c r="Y422" s="172"/>
      <c r="Z422" s="173"/>
      <c r="AA422" s="174"/>
      <c r="AB422" s="173"/>
      <c r="AC422" s="174"/>
      <c r="AD422" s="173"/>
      <c r="AE422" s="174"/>
      <c r="AF422" s="175"/>
      <c r="AG422" s="174"/>
      <c r="AH422" s="173"/>
      <c r="AI422" s="174"/>
      <c r="AJ422" s="174"/>
      <c r="AK422" s="176"/>
      <c r="AM422" s="177"/>
      <c r="AN422" s="178"/>
      <c r="AO422" s="178"/>
      <c r="AP422" s="178"/>
      <c r="AQ422" s="179"/>
      <c r="AR422" s="179"/>
      <c r="AS422" s="179"/>
      <c r="AT422" s="180"/>
      <c r="AU422" s="169" t="str">
        <f t="shared" si="67"/>
        <v/>
      </c>
      <c r="AV422" s="170" t="str">
        <f t="shared" si="68"/>
        <v/>
      </c>
      <c r="AW422" s="170" t="str">
        <f t="shared" si="69"/>
        <v/>
      </c>
      <c r="AX422" s="170" t="str">
        <f t="shared" si="70"/>
        <v/>
      </c>
      <c r="AY422" s="171" t="str">
        <f t="shared" si="71"/>
        <v/>
      </c>
      <c r="AZ422" s="181"/>
      <c r="BA422" s="182"/>
      <c r="BB422" s="182"/>
      <c r="BC422" s="182"/>
      <c r="BD422" s="183"/>
      <c r="BE422" s="183"/>
      <c r="BF422" s="184"/>
      <c r="BG422" s="184"/>
      <c r="BH422" s="179"/>
      <c r="BI422" s="185"/>
      <c r="BK422" s="186"/>
      <c r="BL422" s="187"/>
      <c r="BM422" s="187"/>
      <c r="BN422" s="183"/>
      <c r="BO422" s="184"/>
      <c r="BP422" s="188"/>
      <c r="BQ422" s="189"/>
    </row>
    <row r="423" spans="4:69" ht="15.6" x14ac:dyDescent="0.3">
      <c r="D423" s="10"/>
      <c r="E423" s="74"/>
      <c r="F423" s="75"/>
      <c r="G423" s="75"/>
      <c r="H423" s="76"/>
      <c r="I423" s="77"/>
      <c r="J423" s="77"/>
      <c r="K423" s="77"/>
      <c r="L423" s="77"/>
      <c r="M423" s="77"/>
      <c r="N423" s="78"/>
      <c r="O423" s="78"/>
      <c r="P423" s="79"/>
      <c r="R423" s="94"/>
      <c r="S423" s="112"/>
      <c r="T423" s="113" t="str">
        <f t="shared" si="62"/>
        <v/>
      </c>
      <c r="U423" s="96" t="str">
        <f t="shared" si="63"/>
        <v/>
      </c>
      <c r="V423" s="96" t="str">
        <f t="shared" si="64"/>
        <v/>
      </c>
      <c r="W423" s="96" t="str">
        <f t="shared" si="65"/>
        <v/>
      </c>
      <c r="X423" s="118" t="str">
        <f t="shared" si="66"/>
        <v/>
      </c>
      <c r="Y423" s="119"/>
      <c r="Z423" s="98"/>
      <c r="AA423" s="97"/>
      <c r="AB423" s="98"/>
      <c r="AC423" s="97"/>
      <c r="AD423" s="95"/>
      <c r="AE423" s="99"/>
      <c r="AF423" s="100"/>
      <c r="AG423" s="99"/>
      <c r="AH423" s="95"/>
      <c r="AI423" s="99"/>
      <c r="AJ423" s="99"/>
      <c r="AK423" s="101"/>
      <c r="AM423" s="129"/>
      <c r="AN423" s="130"/>
      <c r="AO423" s="130"/>
      <c r="AP423" s="130"/>
      <c r="AQ423" s="131"/>
      <c r="AR423" s="131"/>
      <c r="AS423" s="131"/>
      <c r="AT423" s="144"/>
      <c r="AU423" s="113" t="str">
        <f t="shared" si="67"/>
        <v/>
      </c>
      <c r="AV423" s="96" t="str">
        <f t="shared" si="68"/>
        <v/>
      </c>
      <c r="AW423" s="96" t="str">
        <f t="shared" si="69"/>
        <v/>
      </c>
      <c r="AX423" s="96" t="str">
        <f t="shared" si="70"/>
        <v/>
      </c>
      <c r="AY423" s="118" t="str">
        <f t="shared" si="71"/>
        <v/>
      </c>
      <c r="AZ423" s="147"/>
      <c r="BA423" s="132"/>
      <c r="BB423" s="132"/>
      <c r="BC423" s="132"/>
      <c r="BD423" s="133"/>
      <c r="BE423" s="133"/>
      <c r="BF423" s="134"/>
      <c r="BG423" s="134"/>
      <c r="BH423" s="131"/>
      <c r="BI423" s="135"/>
      <c r="BK423" s="153"/>
      <c r="BL423" s="154"/>
      <c r="BM423" s="154"/>
      <c r="BN423" s="133"/>
      <c r="BO423" s="134"/>
      <c r="BP423" s="155"/>
      <c r="BQ423" s="156"/>
    </row>
    <row r="424" spans="4:69" ht="15.6" x14ac:dyDescent="0.3">
      <c r="D424" s="10"/>
      <c r="E424" s="161"/>
      <c r="F424" s="162"/>
      <c r="G424" s="162"/>
      <c r="H424" s="163"/>
      <c r="I424" s="164"/>
      <c r="J424" s="164"/>
      <c r="K424" s="164"/>
      <c r="L424" s="164"/>
      <c r="M424" s="164"/>
      <c r="N424" s="165"/>
      <c r="O424" s="165"/>
      <c r="P424" s="166"/>
      <c r="R424" s="167"/>
      <c r="S424" s="168"/>
      <c r="T424" s="169" t="str">
        <f t="shared" si="62"/>
        <v/>
      </c>
      <c r="U424" s="170" t="str">
        <f t="shared" si="63"/>
        <v/>
      </c>
      <c r="V424" s="170" t="str">
        <f t="shared" si="64"/>
        <v/>
      </c>
      <c r="W424" s="170" t="str">
        <f t="shared" si="65"/>
        <v/>
      </c>
      <c r="X424" s="171" t="str">
        <f t="shared" si="66"/>
        <v/>
      </c>
      <c r="Y424" s="172"/>
      <c r="Z424" s="173"/>
      <c r="AA424" s="174"/>
      <c r="AB424" s="173"/>
      <c r="AC424" s="174"/>
      <c r="AD424" s="173"/>
      <c r="AE424" s="174"/>
      <c r="AF424" s="175"/>
      <c r="AG424" s="174"/>
      <c r="AH424" s="173"/>
      <c r="AI424" s="174"/>
      <c r="AJ424" s="174"/>
      <c r="AK424" s="176"/>
      <c r="AM424" s="177"/>
      <c r="AN424" s="178"/>
      <c r="AO424" s="178"/>
      <c r="AP424" s="178"/>
      <c r="AQ424" s="179"/>
      <c r="AR424" s="179"/>
      <c r="AS424" s="179"/>
      <c r="AT424" s="180"/>
      <c r="AU424" s="169" t="str">
        <f t="shared" si="67"/>
        <v/>
      </c>
      <c r="AV424" s="170" t="str">
        <f t="shared" si="68"/>
        <v/>
      </c>
      <c r="AW424" s="170" t="str">
        <f t="shared" si="69"/>
        <v/>
      </c>
      <c r="AX424" s="170" t="str">
        <f t="shared" si="70"/>
        <v/>
      </c>
      <c r="AY424" s="171" t="str">
        <f t="shared" si="71"/>
        <v/>
      </c>
      <c r="AZ424" s="181"/>
      <c r="BA424" s="182"/>
      <c r="BB424" s="182"/>
      <c r="BC424" s="182"/>
      <c r="BD424" s="183"/>
      <c r="BE424" s="183"/>
      <c r="BF424" s="184"/>
      <c r="BG424" s="184"/>
      <c r="BH424" s="179"/>
      <c r="BI424" s="185"/>
      <c r="BK424" s="186"/>
      <c r="BL424" s="187"/>
      <c r="BM424" s="187"/>
      <c r="BN424" s="183"/>
      <c r="BO424" s="184"/>
      <c r="BP424" s="188"/>
      <c r="BQ424" s="189"/>
    </row>
    <row r="425" spans="4:69" ht="15.6" x14ac:dyDescent="0.3">
      <c r="D425" s="10"/>
      <c r="E425" s="74"/>
      <c r="F425" s="75"/>
      <c r="G425" s="75"/>
      <c r="H425" s="76"/>
      <c r="I425" s="77"/>
      <c r="J425" s="77"/>
      <c r="K425" s="77"/>
      <c r="L425" s="77"/>
      <c r="M425" s="77"/>
      <c r="N425" s="78"/>
      <c r="O425" s="78"/>
      <c r="P425" s="79"/>
      <c r="R425" s="94"/>
      <c r="S425" s="112"/>
      <c r="T425" s="113" t="str">
        <f t="shared" si="62"/>
        <v/>
      </c>
      <c r="U425" s="96" t="str">
        <f t="shared" si="63"/>
        <v/>
      </c>
      <c r="V425" s="96" t="str">
        <f t="shared" si="64"/>
        <v/>
      </c>
      <c r="W425" s="96" t="str">
        <f t="shared" si="65"/>
        <v/>
      </c>
      <c r="X425" s="118" t="str">
        <f t="shared" si="66"/>
        <v/>
      </c>
      <c r="Y425" s="119"/>
      <c r="Z425" s="98"/>
      <c r="AA425" s="97"/>
      <c r="AB425" s="98"/>
      <c r="AC425" s="97"/>
      <c r="AD425" s="95"/>
      <c r="AE425" s="99"/>
      <c r="AF425" s="100"/>
      <c r="AG425" s="99"/>
      <c r="AH425" s="95"/>
      <c r="AI425" s="99"/>
      <c r="AJ425" s="99"/>
      <c r="AK425" s="101"/>
      <c r="AM425" s="129"/>
      <c r="AN425" s="130"/>
      <c r="AO425" s="130"/>
      <c r="AP425" s="130"/>
      <c r="AQ425" s="131"/>
      <c r="AR425" s="131"/>
      <c r="AS425" s="131"/>
      <c r="AT425" s="144"/>
      <c r="AU425" s="113" t="str">
        <f t="shared" si="67"/>
        <v/>
      </c>
      <c r="AV425" s="96" t="str">
        <f t="shared" si="68"/>
        <v/>
      </c>
      <c r="AW425" s="96" t="str">
        <f t="shared" si="69"/>
        <v/>
      </c>
      <c r="AX425" s="96" t="str">
        <f t="shared" si="70"/>
        <v/>
      </c>
      <c r="AY425" s="118" t="str">
        <f t="shared" si="71"/>
        <v/>
      </c>
      <c r="AZ425" s="147"/>
      <c r="BA425" s="132"/>
      <c r="BB425" s="132"/>
      <c r="BC425" s="132"/>
      <c r="BD425" s="133"/>
      <c r="BE425" s="133"/>
      <c r="BF425" s="134"/>
      <c r="BG425" s="134"/>
      <c r="BH425" s="131"/>
      <c r="BI425" s="135"/>
      <c r="BK425" s="153"/>
      <c r="BL425" s="154"/>
      <c r="BM425" s="154"/>
      <c r="BN425" s="133"/>
      <c r="BO425" s="134"/>
      <c r="BP425" s="155"/>
      <c r="BQ425" s="156"/>
    </row>
    <row r="426" spans="4:69" ht="15.6" x14ac:dyDescent="0.3">
      <c r="D426" s="10"/>
      <c r="E426" s="190"/>
      <c r="F426" s="162"/>
      <c r="G426" s="162"/>
      <c r="H426" s="163"/>
      <c r="I426" s="164"/>
      <c r="J426" s="164"/>
      <c r="K426" s="164"/>
      <c r="L426" s="164"/>
      <c r="M426" s="164"/>
      <c r="N426" s="165"/>
      <c r="O426" s="165"/>
      <c r="P426" s="166"/>
      <c r="R426" s="167"/>
      <c r="S426" s="168"/>
      <c r="T426" s="169" t="str">
        <f t="shared" si="62"/>
        <v/>
      </c>
      <c r="U426" s="170" t="str">
        <f t="shared" si="63"/>
        <v/>
      </c>
      <c r="V426" s="170" t="str">
        <f t="shared" si="64"/>
        <v/>
      </c>
      <c r="W426" s="170" t="str">
        <f t="shared" si="65"/>
        <v/>
      </c>
      <c r="X426" s="171" t="str">
        <f t="shared" si="66"/>
        <v/>
      </c>
      <c r="Y426" s="172"/>
      <c r="Z426" s="173"/>
      <c r="AA426" s="174"/>
      <c r="AB426" s="173"/>
      <c r="AC426" s="174"/>
      <c r="AD426" s="173"/>
      <c r="AE426" s="174"/>
      <c r="AF426" s="175"/>
      <c r="AG426" s="174"/>
      <c r="AH426" s="173"/>
      <c r="AI426" s="174"/>
      <c r="AJ426" s="174"/>
      <c r="AK426" s="176"/>
      <c r="AM426" s="177"/>
      <c r="AN426" s="178"/>
      <c r="AO426" s="178"/>
      <c r="AP426" s="178"/>
      <c r="AQ426" s="179"/>
      <c r="AR426" s="179"/>
      <c r="AS426" s="179"/>
      <c r="AT426" s="180"/>
      <c r="AU426" s="169" t="str">
        <f t="shared" si="67"/>
        <v/>
      </c>
      <c r="AV426" s="170" t="str">
        <f t="shared" si="68"/>
        <v/>
      </c>
      <c r="AW426" s="170" t="str">
        <f t="shared" si="69"/>
        <v/>
      </c>
      <c r="AX426" s="170" t="str">
        <f t="shared" si="70"/>
        <v/>
      </c>
      <c r="AY426" s="171" t="str">
        <f t="shared" si="71"/>
        <v/>
      </c>
      <c r="AZ426" s="181"/>
      <c r="BA426" s="182"/>
      <c r="BB426" s="182"/>
      <c r="BC426" s="182"/>
      <c r="BD426" s="183"/>
      <c r="BE426" s="183"/>
      <c r="BF426" s="184"/>
      <c r="BG426" s="184"/>
      <c r="BH426" s="179"/>
      <c r="BI426" s="185"/>
      <c r="BK426" s="186"/>
      <c r="BL426" s="187"/>
      <c r="BM426" s="187"/>
      <c r="BN426" s="183"/>
      <c r="BO426" s="184"/>
      <c r="BP426" s="188"/>
      <c r="BQ426" s="189"/>
    </row>
    <row r="427" spans="4:69" ht="15.6" x14ac:dyDescent="0.3">
      <c r="D427" s="10"/>
      <c r="E427" s="74"/>
      <c r="F427" s="75"/>
      <c r="G427" s="75"/>
      <c r="H427" s="76"/>
      <c r="I427" s="77"/>
      <c r="J427" s="77"/>
      <c r="K427" s="77"/>
      <c r="L427" s="77"/>
      <c r="M427" s="77"/>
      <c r="N427" s="78"/>
      <c r="O427" s="78"/>
      <c r="P427" s="79"/>
      <c r="R427" s="94"/>
      <c r="S427" s="112"/>
      <c r="T427" s="113" t="str">
        <f t="shared" si="62"/>
        <v/>
      </c>
      <c r="U427" s="96" t="str">
        <f t="shared" si="63"/>
        <v/>
      </c>
      <c r="V427" s="96" t="str">
        <f t="shared" si="64"/>
        <v/>
      </c>
      <c r="W427" s="96" t="str">
        <f t="shared" si="65"/>
        <v/>
      </c>
      <c r="X427" s="118" t="str">
        <f t="shared" si="66"/>
        <v/>
      </c>
      <c r="Y427" s="119"/>
      <c r="Z427" s="98"/>
      <c r="AA427" s="97"/>
      <c r="AB427" s="98"/>
      <c r="AC427" s="97"/>
      <c r="AD427" s="95"/>
      <c r="AE427" s="99"/>
      <c r="AF427" s="100"/>
      <c r="AG427" s="99"/>
      <c r="AH427" s="95"/>
      <c r="AI427" s="99"/>
      <c r="AJ427" s="99"/>
      <c r="AK427" s="101"/>
      <c r="AM427" s="129"/>
      <c r="AN427" s="130"/>
      <c r="AO427" s="130"/>
      <c r="AP427" s="130"/>
      <c r="AQ427" s="131"/>
      <c r="AR427" s="131"/>
      <c r="AS427" s="131"/>
      <c r="AT427" s="144"/>
      <c r="AU427" s="113" t="str">
        <f t="shared" si="67"/>
        <v/>
      </c>
      <c r="AV427" s="96" t="str">
        <f t="shared" si="68"/>
        <v/>
      </c>
      <c r="AW427" s="96" t="str">
        <f t="shared" si="69"/>
        <v/>
      </c>
      <c r="AX427" s="96" t="str">
        <f t="shared" si="70"/>
        <v/>
      </c>
      <c r="AY427" s="118" t="str">
        <f t="shared" si="71"/>
        <v/>
      </c>
      <c r="AZ427" s="147"/>
      <c r="BA427" s="132"/>
      <c r="BB427" s="132"/>
      <c r="BC427" s="132"/>
      <c r="BD427" s="133"/>
      <c r="BE427" s="133"/>
      <c r="BF427" s="134"/>
      <c r="BG427" s="134"/>
      <c r="BH427" s="131"/>
      <c r="BI427" s="135"/>
      <c r="BK427" s="153"/>
      <c r="BL427" s="154"/>
      <c r="BM427" s="154"/>
      <c r="BN427" s="133"/>
      <c r="BO427" s="134"/>
      <c r="BP427" s="155"/>
      <c r="BQ427" s="156"/>
    </row>
    <row r="428" spans="4:69" ht="15.6" x14ac:dyDescent="0.3">
      <c r="D428" s="10"/>
      <c r="E428" s="161"/>
      <c r="F428" s="162"/>
      <c r="G428" s="162"/>
      <c r="H428" s="163"/>
      <c r="I428" s="164"/>
      <c r="J428" s="164"/>
      <c r="K428" s="164"/>
      <c r="L428" s="164"/>
      <c r="M428" s="164"/>
      <c r="N428" s="165"/>
      <c r="O428" s="165"/>
      <c r="P428" s="166"/>
      <c r="R428" s="167"/>
      <c r="S428" s="168"/>
      <c r="T428" s="169" t="str">
        <f t="shared" si="62"/>
        <v/>
      </c>
      <c r="U428" s="170" t="str">
        <f t="shared" si="63"/>
        <v/>
      </c>
      <c r="V428" s="170" t="str">
        <f t="shared" si="64"/>
        <v/>
      </c>
      <c r="W428" s="170" t="str">
        <f t="shared" si="65"/>
        <v/>
      </c>
      <c r="X428" s="171" t="str">
        <f t="shared" si="66"/>
        <v/>
      </c>
      <c r="Y428" s="172"/>
      <c r="Z428" s="173"/>
      <c r="AA428" s="174"/>
      <c r="AB428" s="173"/>
      <c r="AC428" s="174"/>
      <c r="AD428" s="173"/>
      <c r="AE428" s="174"/>
      <c r="AF428" s="175"/>
      <c r="AG428" s="174"/>
      <c r="AH428" s="173"/>
      <c r="AI428" s="174"/>
      <c r="AJ428" s="174"/>
      <c r="AK428" s="176"/>
      <c r="AM428" s="177"/>
      <c r="AN428" s="178"/>
      <c r="AO428" s="178"/>
      <c r="AP428" s="178"/>
      <c r="AQ428" s="179"/>
      <c r="AR428" s="179"/>
      <c r="AS428" s="179"/>
      <c r="AT428" s="180"/>
      <c r="AU428" s="169" t="str">
        <f t="shared" si="67"/>
        <v/>
      </c>
      <c r="AV428" s="170" t="str">
        <f t="shared" si="68"/>
        <v/>
      </c>
      <c r="AW428" s="170" t="str">
        <f t="shared" si="69"/>
        <v/>
      </c>
      <c r="AX428" s="170" t="str">
        <f t="shared" si="70"/>
        <v/>
      </c>
      <c r="AY428" s="171" t="str">
        <f t="shared" si="71"/>
        <v/>
      </c>
      <c r="AZ428" s="181"/>
      <c r="BA428" s="182"/>
      <c r="BB428" s="182"/>
      <c r="BC428" s="182"/>
      <c r="BD428" s="183"/>
      <c r="BE428" s="183"/>
      <c r="BF428" s="184"/>
      <c r="BG428" s="184"/>
      <c r="BH428" s="179"/>
      <c r="BI428" s="185"/>
      <c r="BK428" s="186"/>
      <c r="BL428" s="187"/>
      <c r="BM428" s="187"/>
      <c r="BN428" s="183"/>
      <c r="BO428" s="184"/>
      <c r="BP428" s="188"/>
      <c r="BQ428" s="189"/>
    </row>
    <row r="429" spans="4:69" ht="15.6" x14ac:dyDescent="0.3">
      <c r="D429" s="10"/>
      <c r="E429" s="74"/>
      <c r="F429" s="75"/>
      <c r="G429" s="75"/>
      <c r="H429" s="76"/>
      <c r="I429" s="77"/>
      <c r="J429" s="77"/>
      <c r="K429" s="77"/>
      <c r="L429" s="77"/>
      <c r="M429" s="77"/>
      <c r="N429" s="78"/>
      <c r="O429" s="78"/>
      <c r="P429" s="79"/>
      <c r="R429" s="94"/>
      <c r="S429" s="112"/>
      <c r="T429" s="113" t="str">
        <f t="shared" si="62"/>
        <v/>
      </c>
      <c r="U429" s="96" t="str">
        <f t="shared" si="63"/>
        <v/>
      </c>
      <c r="V429" s="96" t="str">
        <f t="shared" si="64"/>
        <v/>
      </c>
      <c r="W429" s="96" t="str">
        <f t="shared" si="65"/>
        <v/>
      </c>
      <c r="X429" s="118" t="str">
        <f t="shared" si="66"/>
        <v/>
      </c>
      <c r="Y429" s="119"/>
      <c r="Z429" s="98"/>
      <c r="AA429" s="97"/>
      <c r="AB429" s="98"/>
      <c r="AC429" s="97"/>
      <c r="AD429" s="95"/>
      <c r="AE429" s="99"/>
      <c r="AF429" s="100"/>
      <c r="AG429" s="99"/>
      <c r="AH429" s="95"/>
      <c r="AI429" s="99"/>
      <c r="AJ429" s="99"/>
      <c r="AK429" s="101"/>
      <c r="AM429" s="129"/>
      <c r="AN429" s="130"/>
      <c r="AO429" s="130"/>
      <c r="AP429" s="130"/>
      <c r="AQ429" s="131"/>
      <c r="AR429" s="131"/>
      <c r="AS429" s="131"/>
      <c r="AT429" s="144"/>
      <c r="AU429" s="113" t="str">
        <f t="shared" si="67"/>
        <v/>
      </c>
      <c r="AV429" s="96" t="str">
        <f t="shared" si="68"/>
        <v/>
      </c>
      <c r="AW429" s="96" t="str">
        <f t="shared" si="69"/>
        <v/>
      </c>
      <c r="AX429" s="96" t="str">
        <f t="shared" si="70"/>
        <v/>
      </c>
      <c r="AY429" s="118" t="str">
        <f t="shared" si="71"/>
        <v/>
      </c>
      <c r="AZ429" s="147"/>
      <c r="BA429" s="132"/>
      <c r="BB429" s="132"/>
      <c r="BC429" s="132"/>
      <c r="BD429" s="133"/>
      <c r="BE429" s="133"/>
      <c r="BF429" s="134"/>
      <c r="BG429" s="134"/>
      <c r="BH429" s="131"/>
      <c r="BI429" s="135"/>
      <c r="BK429" s="153"/>
      <c r="BL429" s="154"/>
      <c r="BM429" s="154"/>
      <c r="BN429" s="133"/>
      <c r="BO429" s="134"/>
      <c r="BP429" s="155"/>
      <c r="BQ429" s="156"/>
    </row>
    <row r="430" spans="4:69" ht="15.6" x14ac:dyDescent="0.3">
      <c r="D430" s="10"/>
      <c r="E430" s="161"/>
      <c r="F430" s="162"/>
      <c r="G430" s="162"/>
      <c r="H430" s="163"/>
      <c r="I430" s="164"/>
      <c r="J430" s="164"/>
      <c r="K430" s="164"/>
      <c r="L430" s="164"/>
      <c r="M430" s="164"/>
      <c r="N430" s="165"/>
      <c r="O430" s="165"/>
      <c r="P430" s="166"/>
      <c r="R430" s="167"/>
      <c r="S430" s="168"/>
      <c r="T430" s="169" t="str">
        <f t="shared" si="62"/>
        <v/>
      </c>
      <c r="U430" s="170" t="str">
        <f t="shared" si="63"/>
        <v/>
      </c>
      <c r="V430" s="170" t="str">
        <f t="shared" si="64"/>
        <v/>
      </c>
      <c r="W430" s="170" t="str">
        <f t="shared" si="65"/>
        <v/>
      </c>
      <c r="X430" s="171" t="str">
        <f t="shared" si="66"/>
        <v/>
      </c>
      <c r="Y430" s="172"/>
      <c r="Z430" s="173"/>
      <c r="AA430" s="174"/>
      <c r="AB430" s="173"/>
      <c r="AC430" s="174"/>
      <c r="AD430" s="173"/>
      <c r="AE430" s="174"/>
      <c r="AF430" s="175"/>
      <c r="AG430" s="174"/>
      <c r="AH430" s="173"/>
      <c r="AI430" s="174"/>
      <c r="AJ430" s="174"/>
      <c r="AK430" s="176"/>
      <c r="AM430" s="177"/>
      <c r="AN430" s="178"/>
      <c r="AO430" s="178"/>
      <c r="AP430" s="178"/>
      <c r="AQ430" s="179"/>
      <c r="AR430" s="179"/>
      <c r="AS430" s="179"/>
      <c r="AT430" s="180"/>
      <c r="AU430" s="169" t="str">
        <f t="shared" si="67"/>
        <v/>
      </c>
      <c r="AV430" s="170" t="str">
        <f t="shared" si="68"/>
        <v/>
      </c>
      <c r="AW430" s="170" t="str">
        <f t="shared" si="69"/>
        <v/>
      </c>
      <c r="AX430" s="170" t="str">
        <f t="shared" si="70"/>
        <v/>
      </c>
      <c r="AY430" s="171" t="str">
        <f t="shared" si="71"/>
        <v/>
      </c>
      <c r="AZ430" s="181"/>
      <c r="BA430" s="182"/>
      <c r="BB430" s="182"/>
      <c r="BC430" s="182"/>
      <c r="BD430" s="183"/>
      <c r="BE430" s="183"/>
      <c r="BF430" s="184"/>
      <c r="BG430" s="184"/>
      <c r="BH430" s="179"/>
      <c r="BI430" s="185"/>
      <c r="BK430" s="186"/>
      <c r="BL430" s="187"/>
      <c r="BM430" s="187"/>
      <c r="BN430" s="183"/>
      <c r="BO430" s="184"/>
      <c r="BP430" s="188"/>
      <c r="BQ430" s="189"/>
    </row>
    <row r="431" spans="4:69" ht="15.6" x14ac:dyDescent="0.3">
      <c r="D431" s="10"/>
      <c r="E431" s="74"/>
      <c r="F431" s="75"/>
      <c r="G431" s="75"/>
      <c r="H431" s="76"/>
      <c r="I431" s="77"/>
      <c r="J431" s="77"/>
      <c r="K431" s="77"/>
      <c r="L431" s="77"/>
      <c r="M431" s="77"/>
      <c r="N431" s="78"/>
      <c r="O431" s="78"/>
      <c r="P431" s="79"/>
      <c r="R431" s="94"/>
      <c r="S431" s="112"/>
      <c r="T431" s="113" t="str">
        <f t="shared" si="62"/>
        <v/>
      </c>
      <c r="U431" s="96" t="str">
        <f t="shared" si="63"/>
        <v/>
      </c>
      <c r="V431" s="96" t="str">
        <f t="shared" si="64"/>
        <v/>
      </c>
      <c r="W431" s="96" t="str">
        <f t="shared" si="65"/>
        <v/>
      </c>
      <c r="X431" s="118" t="str">
        <f t="shared" si="66"/>
        <v/>
      </c>
      <c r="Y431" s="119"/>
      <c r="Z431" s="98"/>
      <c r="AA431" s="97"/>
      <c r="AB431" s="98"/>
      <c r="AC431" s="97"/>
      <c r="AD431" s="95"/>
      <c r="AE431" s="99"/>
      <c r="AF431" s="100"/>
      <c r="AG431" s="99"/>
      <c r="AH431" s="95"/>
      <c r="AI431" s="99"/>
      <c r="AJ431" s="99"/>
      <c r="AK431" s="101"/>
      <c r="AM431" s="129"/>
      <c r="AN431" s="130"/>
      <c r="AO431" s="130"/>
      <c r="AP431" s="130"/>
      <c r="AQ431" s="131"/>
      <c r="AR431" s="131"/>
      <c r="AS431" s="131"/>
      <c r="AT431" s="144"/>
      <c r="AU431" s="113" t="str">
        <f t="shared" si="67"/>
        <v/>
      </c>
      <c r="AV431" s="96" t="str">
        <f t="shared" si="68"/>
        <v/>
      </c>
      <c r="AW431" s="96" t="str">
        <f t="shared" si="69"/>
        <v/>
      </c>
      <c r="AX431" s="96" t="str">
        <f t="shared" si="70"/>
        <v/>
      </c>
      <c r="AY431" s="118" t="str">
        <f t="shared" si="71"/>
        <v/>
      </c>
      <c r="AZ431" s="147"/>
      <c r="BA431" s="132"/>
      <c r="BB431" s="132"/>
      <c r="BC431" s="132"/>
      <c r="BD431" s="133"/>
      <c r="BE431" s="133"/>
      <c r="BF431" s="134"/>
      <c r="BG431" s="134"/>
      <c r="BH431" s="131"/>
      <c r="BI431" s="135"/>
      <c r="BK431" s="153"/>
      <c r="BL431" s="154"/>
      <c r="BM431" s="154"/>
      <c r="BN431" s="133"/>
      <c r="BO431" s="134"/>
      <c r="BP431" s="155"/>
      <c r="BQ431" s="156"/>
    </row>
    <row r="432" spans="4:69" ht="15.6" x14ac:dyDescent="0.3">
      <c r="D432" s="10"/>
      <c r="E432" s="161"/>
      <c r="F432" s="162"/>
      <c r="G432" s="162"/>
      <c r="H432" s="163"/>
      <c r="I432" s="164"/>
      <c r="J432" s="164"/>
      <c r="K432" s="164"/>
      <c r="L432" s="164"/>
      <c r="M432" s="164"/>
      <c r="N432" s="165"/>
      <c r="O432" s="165"/>
      <c r="P432" s="166"/>
      <c r="R432" s="167"/>
      <c r="S432" s="168"/>
      <c r="T432" s="169" t="str">
        <f t="shared" si="62"/>
        <v/>
      </c>
      <c r="U432" s="170" t="str">
        <f t="shared" si="63"/>
        <v/>
      </c>
      <c r="V432" s="170" t="str">
        <f t="shared" si="64"/>
        <v/>
      </c>
      <c r="W432" s="170" t="str">
        <f t="shared" si="65"/>
        <v/>
      </c>
      <c r="X432" s="171" t="str">
        <f t="shared" si="66"/>
        <v/>
      </c>
      <c r="Y432" s="172"/>
      <c r="Z432" s="173"/>
      <c r="AA432" s="174"/>
      <c r="AB432" s="173"/>
      <c r="AC432" s="174"/>
      <c r="AD432" s="173"/>
      <c r="AE432" s="174"/>
      <c r="AF432" s="175"/>
      <c r="AG432" s="174"/>
      <c r="AH432" s="173"/>
      <c r="AI432" s="174"/>
      <c r="AJ432" s="174"/>
      <c r="AK432" s="176"/>
      <c r="AM432" s="177"/>
      <c r="AN432" s="178"/>
      <c r="AO432" s="178"/>
      <c r="AP432" s="178"/>
      <c r="AQ432" s="179"/>
      <c r="AR432" s="179"/>
      <c r="AS432" s="179"/>
      <c r="AT432" s="180"/>
      <c r="AU432" s="169" t="str">
        <f t="shared" si="67"/>
        <v/>
      </c>
      <c r="AV432" s="170" t="str">
        <f t="shared" si="68"/>
        <v/>
      </c>
      <c r="AW432" s="170" t="str">
        <f t="shared" si="69"/>
        <v/>
      </c>
      <c r="AX432" s="170" t="str">
        <f t="shared" si="70"/>
        <v/>
      </c>
      <c r="AY432" s="171" t="str">
        <f t="shared" si="71"/>
        <v/>
      </c>
      <c r="AZ432" s="181"/>
      <c r="BA432" s="182"/>
      <c r="BB432" s="182"/>
      <c r="BC432" s="182"/>
      <c r="BD432" s="183"/>
      <c r="BE432" s="183"/>
      <c r="BF432" s="184"/>
      <c r="BG432" s="184"/>
      <c r="BH432" s="179"/>
      <c r="BI432" s="185"/>
      <c r="BK432" s="186"/>
      <c r="BL432" s="187"/>
      <c r="BM432" s="187"/>
      <c r="BN432" s="183"/>
      <c r="BO432" s="184"/>
      <c r="BP432" s="188"/>
      <c r="BQ432" s="189"/>
    </row>
    <row r="433" spans="4:69" ht="15.6" x14ac:dyDescent="0.3">
      <c r="D433" s="10"/>
      <c r="E433" s="74"/>
      <c r="F433" s="75"/>
      <c r="G433" s="75"/>
      <c r="H433" s="76"/>
      <c r="I433" s="77"/>
      <c r="J433" s="77"/>
      <c r="K433" s="77"/>
      <c r="L433" s="77"/>
      <c r="M433" s="77"/>
      <c r="N433" s="78"/>
      <c r="O433" s="78"/>
      <c r="P433" s="79"/>
      <c r="R433" s="94"/>
      <c r="S433" s="112"/>
      <c r="T433" s="113" t="str">
        <f t="shared" si="62"/>
        <v/>
      </c>
      <c r="U433" s="96" t="str">
        <f t="shared" si="63"/>
        <v/>
      </c>
      <c r="V433" s="96" t="str">
        <f t="shared" si="64"/>
        <v/>
      </c>
      <c r="W433" s="96" t="str">
        <f t="shared" si="65"/>
        <v/>
      </c>
      <c r="X433" s="118" t="str">
        <f t="shared" si="66"/>
        <v/>
      </c>
      <c r="Y433" s="119"/>
      <c r="Z433" s="98"/>
      <c r="AA433" s="97"/>
      <c r="AB433" s="98"/>
      <c r="AC433" s="97"/>
      <c r="AD433" s="95"/>
      <c r="AE433" s="99"/>
      <c r="AF433" s="100"/>
      <c r="AG433" s="99"/>
      <c r="AH433" s="95"/>
      <c r="AI433" s="99"/>
      <c r="AJ433" s="99"/>
      <c r="AK433" s="101"/>
      <c r="AM433" s="129"/>
      <c r="AN433" s="130"/>
      <c r="AO433" s="130"/>
      <c r="AP433" s="130"/>
      <c r="AQ433" s="131"/>
      <c r="AR433" s="131"/>
      <c r="AS433" s="131"/>
      <c r="AT433" s="144"/>
      <c r="AU433" s="113" t="str">
        <f t="shared" si="67"/>
        <v/>
      </c>
      <c r="AV433" s="96" t="str">
        <f t="shared" si="68"/>
        <v/>
      </c>
      <c r="AW433" s="96" t="str">
        <f t="shared" si="69"/>
        <v/>
      </c>
      <c r="AX433" s="96" t="str">
        <f t="shared" si="70"/>
        <v/>
      </c>
      <c r="AY433" s="118" t="str">
        <f t="shared" si="71"/>
        <v/>
      </c>
      <c r="AZ433" s="147"/>
      <c r="BA433" s="132"/>
      <c r="BB433" s="132"/>
      <c r="BC433" s="132"/>
      <c r="BD433" s="133"/>
      <c r="BE433" s="133"/>
      <c r="BF433" s="134"/>
      <c r="BG433" s="134"/>
      <c r="BH433" s="131"/>
      <c r="BI433" s="135"/>
      <c r="BK433" s="153"/>
      <c r="BL433" s="154"/>
      <c r="BM433" s="154"/>
      <c r="BN433" s="133"/>
      <c r="BO433" s="134"/>
      <c r="BP433" s="155"/>
      <c r="BQ433" s="156"/>
    </row>
    <row r="434" spans="4:69" ht="15.6" x14ac:dyDescent="0.3">
      <c r="D434" s="10"/>
      <c r="E434" s="190"/>
      <c r="F434" s="162"/>
      <c r="G434" s="162"/>
      <c r="H434" s="163"/>
      <c r="I434" s="164"/>
      <c r="J434" s="164"/>
      <c r="K434" s="164"/>
      <c r="L434" s="164"/>
      <c r="M434" s="164"/>
      <c r="N434" s="165"/>
      <c r="O434" s="165"/>
      <c r="P434" s="166"/>
      <c r="R434" s="167"/>
      <c r="S434" s="168"/>
      <c r="T434" s="169" t="str">
        <f t="shared" si="62"/>
        <v/>
      </c>
      <c r="U434" s="170" t="str">
        <f t="shared" si="63"/>
        <v/>
      </c>
      <c r="V434" s="170" t="str">
        <f t="shared" si="64"/>
        <v/>
      </c>
      <c r="W434" s="170" t="str">
        <f t="shared" si="65"/>
        <v/>
      </c>
      <c r="X434" s="171" t="str">
        <f t="shared" si="66"/>
        <v/>
      </c>
      <c r="Y434" s="172"/>
      <c r="Z434" s="173"/>
      <c r="AA434" s="174"/>
      <c r="AB434" s="173"/>
      <c r="AC434" s="174"/>
      <c r="AD434" s="173"/>
      <c r="AE434" s="174"/>
      <c r="AF434" s="175"/>
      <c r="AG434" s="174"/>
      <c r="AH434" s="173"/>
      <c r="AI434" s="174"/>
      <c r="AJ434" s="174"/>
      <c r="AK434" s="176"/>
      <c r="AM434" s="177"/>
      <c r="AN434" s="178"/>
      <c r="AO434" s="178"/>
      <c r="AP434" s="178"/>
      <c r="AQ434" s="179"/>
      <c r="AR434" s="179"/>
      <c r="AS434" s="179"/>
      <c r="AT434" s="180"/>
      <c r="AU434" s="169" t="str">
        <f t="shared" si="67"/>
        <v/>
      </c>
      <c r="AV434" s="170" t="str">
        <f t="shared" si="68"/>
        <v/>
      </c>
      <c r="AW434" s="170" t="str">
        <f t="shared" si="69"/>
        <v/>
      </c>
      <c r="AX434" s="170" t="str">
        <f t="shared" si="70"/>
        <v/>
      </c>
      <c r="AY434" s="171" t="str">
        <f t="shared" si="71"/>
        <v/>
      </c>
      <c r="AZ434" s="181"/>
      <c r="BA434" s="182"/>
      <c r="BB434" s="182"/>
      <c r="BC434" s="182"/>
      <c r="BD434" s="183"/>
      <c r="BE434" s="183"/>
      <c r="BF434" s="184"/>
      <c r="BG434" s="184"/>
      <c r="BH434" s="179"/>
      <c r="BI434" s="185"/>
      <c r="BK434" s="186"/>
      <c r="BL434" s="187"/>
      <c r="BM434" s="187"/>
      <c r="BN434" s="183"/>
      <c r="BO434" s="184"/>
      <c r="BP434" s="188"/>
      <c r="BQ434" s="189"/>
    </row>
    <row r="435" spans="4:69" ht="15.6" x14ac:dyDescent="0.3">
      <c r="D435" s="10"/>
      <c r="E435" s="74"/>
      <c r="F435" s="75"/>
      <c r="G435" s="75"/>
      <c r="H435" s="76"/>
      <c r="I435" s="77"/>
      <c r="J435" s="77"/>
      <c r="K435" s="77"/>
      <c r="L435" s="77"/>
      <c r="M435" s="77"/>
      <c r="N435" s="78"/>
      <c r="O435" s="78"/>
      <c r="P435" s="79"/>
      <c r="R435" s="94"/>
      <c r="S435" s="112"/>
      <c r="T435" s="113" t="str">
        <f t="shared" si="62"/>
        <v/>
      </c>
      <c r="U435" s="96" t="str">
        <f t="shared" si="63"/>
        <v/>
      </c>
      <c r="V435" s="96" t="str">
        <f t="shared" si="64"/>
        <v/>
      </c>
      <c r="W435" s="96" t="str">
        <f t="shared" si="65"/>
        <v/>
      </c>
      <c r="X435" s="118" t="str">
        <f t="shared" si="66"/>
        <v/>
      </c>
      <c r="Y435" s="119"/>
      <c r="Z435" s="98"/>
      <c r="AA435" s="97"/>
      <c r="AB435" s="98"/>
      <c r="AC435" s="97"/>
      <c r="AD435" s="95"/>
      <c r="AE435" s="99"/>
      <c r="AF435" s="100"/>
      <c r="AG435" s="99"/>
      <c r="AH435" s="95"/>
      <c r="AI435" s="99"/>
      <c r="AJ435" s="99"/>
      <c r="AK435" s="101"/>
      <c r="AM435" s="129"/>
      <c r="AN435" s="130"/>
      <c r="AO435" s="130"/>
      <c r="AP435" s="130"/>
      <c r="AQ435" s="131"/>
      <c r="AR435" s="131"/>
      <c r="AS435" s="131"/>
      <c r="AT435" s="144"/>
      <c r="AU435" s="113" t="str">
        <f t="shared" si="67"/>
        <v/>
      </c>
      <c r="AV435" s="96" t="str">
        <f t="shared" si="68"/>
        <v/>
      </c>
      <c r="AW435" s="96" t="str">
        <f t="shared" si="69"/>
        <v/>
      </c>
      <c r="AX435" s="96" t="str">
        <f t="shared" si="70"/>
        <v/>
      </c>
      <c r="AY435" s="118" t="str">
        <f t="shared" si="71"/>
        <v/>
      </c>
      <c r="AZ435" s="147"/>
      <c r="BA435" s="132"/>
      <c r="BB435" s="132"/>
      <c r="BC435" s="132"/>
      <c r="BD435" s="133"/>
      <c r="BE435" s="133"/>
      <c r="BF435" s="134"/>
      <c r="BG435" s="134"/>
      <c r="BH435" s="131"/>
      <c r="BI435" s="135"/>
      <c r="BK435" s="153"/>
      <c r="BL435" s="154"/>
      <c r="BM435" s="154"/>
      <c r="BN435" s="133"/>
      <c r="BO435" s="134"/>
      <c r="BP435" s="155"/>
      <c r="BQ435" s="156"/>
    </row>
    <row r="436" spans="4:69" ht="15.6" x14ac:dyDescent="0.3">
      <c r="D436" s="10"/>
      <c r="E436" s="161"/>
      <c r="F436" s="162"/>
      <c r="G436" s="162"/>
      <c r="H436" s="163"/>
      <c r="I436" s="164"/>
      <c r="J436" s="164"/>
      <c r="K436" s="164"/>
      <c r="L436" s="164"/>
      <c r="M436" s="164"/>
      <c r="N436" s="165"/>
      <c r="O436" s="165"/>
      <c r="P436" s="166"/>
      <c r="R436" s="167"/>
      <c r="S436" s="168"/>
      <c r="T436" s="169" t="str">
        <f t="shared" si="62"/>
        <v/>
      </c>
      <c r="U436" s="170" t="str">
        <f t="shared" si="63"/>
        <v/>
      </c>
      <c r="V436" s="170" t="str">
        <f t="shared" si="64"/>
        <v/>
      </c>
      <c r="W436" s="170" t="str">
        <f t="shared" si="65"/>
        <v/>
      </c>
      <c r="X436" s="171" t="str">
        <f t="shared" si="66"/>
        <v/>
      </c>
      <c r="Y436" s="172"/>
      <c r="Z436" s="173"/>
      <c r="AA436" s="174"/>
      <c r="AB436" s="173"/>
      <c r="AC436" s="174"/>
      <c r="AD436" s="173"/>
      <c r="AE436" s="174"/>
      <c r="AF436" s="175"/>
      <c r="AG436" s="174"/>
      <c r="AH436" s="173"/>
      <c r="AI436" s="174"/>
      <c r="AJ436" s="174"/>
      <c r="AK436" s="176"/>
      <c r="AM436" s="177"/>
      <c r="AN436" s="178"/>
      <c r="AO436" s="178"/>
      <c r="AP436" s="178"/>
      <c r="AQ436" s="179"/>
      <c r="AR436" s="179"/>
      <c r="AS436" s="179"/>
      <c r="AT436" s="180"/>
      <c r="AU436" s="169" t="str">
        <f t="shared" si="67"/>
        <v/>
      </c>
      <c r="AV436" s="170" t="str">
        <f t="shared" si="68"/>
        <v/>
      </c>
      <c r="AW436" s="170" t="str">
        <f t="shared" si="69"/>
        <v/>
      </c>
      <c r="AX436" s="170" t="str">
        <f t="shared" si="70"/>
        <v/>
      </c>
      <c r="AY436" s="171" t="str">
        <f t="shared" si="71"/>
        <v/>
      </c>
      <c r="AZ436" s="181"/>
      <c r="BA436" s="182"/>
      <c r="BB436" s="182"/>
      <c r="BC436" s="182"/>
      <c r="BD436" s="183"/>
      <c r="BE436" s="183"/>
      <c r="BF436" s="184"/>
      <c r="BG436" s="184"/>
      <c r="BH436" s="179"/>
      <c r="BI436" s="185"/>
      <c r="BK436" s="186"/>
      <c r="BL436" s="187"/>
      <c r="BM436" s="187"/>
      <c r="BN436" s="183"/>
      <c r="BO436" s="184"/>
      <c r="BP436" s="188"/>
      <c r="BQ436" s="189"/>
    </row>
    <row r="437" spans="4:69" ht="15.6" x14ac:dyDescent="0.3">
      <c r="D437" s="10"/>
      <c r="E437" s="74"/>
      <c r="F437" s="75"/>
      <c r="G437" s="75"/>
      <c r="H437" s="76"/>
      <c r="I437" s="77"/>
      <c r="J437" s="77"/>
      <c r="K437" s="77"/>
      <c r="L437" s="77"/>
      <c r="M437" s="77"/>
      <c r="N437" s="78"/>
      <c r="O437" s="78"/>
      <c r="P437" s="79"/>
      <c r="R437" s="94"/>
      <c r="S437" s="112"/>
      <c r="T437" s="113" t="str">
        <f t="shared" si="62"/>
        <v/>
      </c>
      <c r="U437" s="96" t="str">
        <f t="shared" si="63"/>
        <v/>
      </c>
      <c r="V437" s="96" t="str">
        <f t="shared" si="64"/>
        <v/>
      </c>
      <c r="W437" s="96" t="str">
        <f t="shared" si="65"/>
        <v/>
      </c>
      <c r="X437" s="118" t="str">
        <f t="shared" si="66"/>
        <v/>
      </c>
      <c r="Y437" s="119"/>
      <c r="Z437" s="98"/>
      <c r="AA437" s="97"/>
      <c r="AB437" s="98"/>
      <c r="AC437" s="97"/>
      <c r="AD437" s="95"/>
      <c r="AE437" s="99"/>
      <c r="AF437" s="100"/>
      <c r="AG437" s="99"/>
      <c r="AH437" s="95"/>
      <c r="AI437" s="99"/>
      <c r="AJ437" s="99"/>
      <c r="AK437" s="101"/>
      <c r="AM437" s="129"/>
      <c r="AN437" s="130"/>
      <c r="AO437" s="130"/>
      <c r="AP437" s="130"/>
      <c r="AQ437" s="131"/>
      <c r="AR437" s="131"/>
      <c r="AS437" s="131"/>
      <c r="AT437" s="144"/>
      <c r="AU437" s="113" t="str">
        <f t="shared" si="67"/>
        <v/>
      </c>
      <c r="AV437" s="96" t="str">
        <f t="shared" si="68"/>
        <v/>
      </c>
      <c r="AW437" s="96" t="str">
        <f t="shared" si="69"/>
        <v/>
      </c>
      <c r="AX437" s="96" t="str">
        <f t="shared" si="70"/>
        <v/>
      </c>
      <c r="AY437" s="118" t="str">
        <f t="shared" si="71"/>
        <v/>
      </c>
      <c r="AZ437" s="147"/>
      <c r="BA437" s="132"/>
      <c r="BB437" s="132"/>
      <c r="BC437" s="132"/>
      <c r="BD437" s="133"/>
      <c r="BE437" s="133"/>
      <c r="BF437" s="134"/>
      <c r="BG437" s="134"/>
      <c r="BH437" s="131"/>
      <c r="BI437" s="135"/>
      <c r="BK437" s="153"/>
      <c r="BL437" s="154"/>
      <c r="BM437" s="154"/>
      <c r="BN437" s="133"/>
      <c r="BO437" s="134"/>
      <c r="BP437" s="155"/>
      <c r="BQ437" s="156"/>
    </row>
    <row r="438" spans="4:69" ht="15.6" x14ac:dyDescent="0.3">
      <c r="D438" s="10"/>
      <c r="E438" s="161"/>
      <c r="F438" s="162"/>
      <c r="G438" s="162"/>
      <c r="H438" s="163"/>
      <c r="I438" s="164"/>
      <c r="J438" s="164"/>
      <c r="K438" s="164"/>
      <c r="L438" s="164"/>
      <c r="M438" s="164"/>
      <c r="N438" s="165"/>
      <c r="O438" s="165"/>
      <c r="P438" s="166"/>
      <c r="R438" s="167"/>
      <c r="S438" s="168"/>
      <c r="T438" s="169" t="str">
        <f t="shared" si="62"/>
        <v/>
      </c>
      <c r="U438" s="170" t="str">
        <f t="shared" si="63"/>
        <v/>
      </c>
      <c r="V438" s="170" t="str">
        <f t="shared" si="64"/>
        <v/>
      </c>
      <c r="W438" s="170" t="str">
        <f t="shared" si="65"/>
        <v/>
      </c>
      <c r="X438" s="171" t="str">
        <f t="shared" si="66"/>
        <v/>
      </c>
      <c r="Y438" s="172"/>
      <c r="Z438" s="173"/>
      <c r="AA438" s="174"/>
      <c r="AB438" s="173"/>
      <c r="AC438" s="174"/>
      <c r="AD438" s="173"/>
      <c r="AE438" s="174"/>
      <c r="AF438" s="175"/>
      <c r="AG438" s="174"/>
      <c r="AH438" s="173"/>
      <c r="AI438" s="174"/>
      <c r="AJ438" s="174"/>
      <c r="AK438" s="176"/>
      <c r="AM438" s="177"/>
      <c r="AN438" s="178"/>
      <c r="AO438" s="178"/>
      <c r="AP438" s="178"/>
      <c r="AQ438" s="179"/>
      <c r="AR438" s="179"/>
      <c r="AS438" s="179"/>
      <c r="AT438" s="180"/>
      <c r="AU438" s="169" t="str">
        <f t="shared" si="67"/>
        <v/>
      </c>
      <c r="AV438" s="170" t="str">
        <f t="shared" si="68"/>
        <v/>
      </c>
      <c r="AW438" s="170" t="str">
        <f t="shared" si="69"/>
        <v/>
      </c>
      <c r="AX438" s="170" t="str">
        <f t="shared" si="70"/>
        <v/>
      </c>
      <c r="AY438" s="171" t="str">
        <f t="shared" si="71"/>
        <v/>
      </c>
      <c r="AZ438" s="181"/>
      <c r="BA438" s="182"/>
      <c r="BB438" s="182"/>
      <c r="BC438" s="182"/>
      <c r="BD438" s="183"/>
      <c r="BE438" s="183"/>
      <c r="BF438" s="184"/>
      <c r="BG438" s="184"/>
      <c r="BH438" s="179"/>
      <c r="BI438" s="185"/>
      <c r="BK438" s="186"/>
      <c r="BL438" s="187"/>
      <c r="BM438" s="187"/>
      <c r="BN438" s="183"/>
      <c r="BO438" s="184"/>
      <c r="BP438" s="188"/>
      <c r="BQ438" s="189"/>
    </row>
    <row r="439" spans="4:69" ht="15.6" x14ac:dyDescent="0.3">
      <c r="D439" s="10"/>
      <c r="E439" s="74"/>
      <c r="F439" s="75"/>
      <c r="G439" s="75"/>
      <c r="H439" s="76"/>
      <c r="I439" s="77"/>
      <c r="J439" s="77"/>
      <c r="K439" s="77"/>
      <c r="L439" s="77"/>
      <c r="M439" s="77"/>
      <c r="N439" s="78"/>
      <c r="O439" s="78"/>
      <c r="P439" s="79"/>
      <c r="R439" s="94"/>
      <c r="S439" s="112"/>
      <c r="T439" s="113" t="str">
        <f t="shared" si="62"/>
        <v/>
      </c>
      <c r="U439" s="96" t="str">
        <f t="shared" si="63"/>
        <v/>
      </c>
      <c r="V439" s="96" t="str">
        <f t="shared" si="64"/>
        <v/>
      </c>
      <c r="W439" s="96" t="str">
        <f t="shared" si="65"/>
        <v/>
      </c>
      <c r="X439" s="118" t="str">
        <f t="shared" si="66"/>
        <v/>
      </c>
      <c r="Y439" s="119"/>
      <c r="Z439" s="98"/>
      <c r="AA439" s="97"/>
      <c r="AB439" s="98"/>
      <c r="AC439" s="97"/>
      <c r="AD439" s="95"/>
      <c r="AE439" s="99"/>
      <c r="AF439" s="100"/>
      <c r="AG439" s="99"/>
      <c r="AH439" s="95"/>
      <c r="AI439" s="99"/>
      <c r="AJ439" s="99"/>
      <c r="AK439" s="101"/>
      <c r="AM439" s="129"/>
      <c r="AN439" s="130"/>
      <c r="AO439" s="130"/>
      <c r="AP439" s="130"/>
      <c r="AQ439" s="131"/>
      <c r="AR439" s="131"/>
      <c r="AS439" s="131"/>
      <c r="AT439" s="144"/>
      <c r="AU439" s="113" t="str">
        <f t="shared" si="67"/>
        <v/>
      </c>
      <c r="AV439" s="96" t="str">
        <f t="shared" si="68"/>
        <v/>
      </c>
      <c r="AW439" s="96" t="str">
        <f t="shared" si="69"/>
        <v/>
      </c>
      <c r="AX439" s="96" t="str">
        <f t="shared" si="70"/>
        <v/>
      </c>
      <c r="AY439" s="118" t="str">
        <f t="shared" si="71"/>
        <v/>
      </c>
      <c r="AZ439" s="147"/>
      <c r="BA439" s="132"/>
      <c r="BB439" s="132"/>
      <c r="BC439" s="132"/>
      <c r="BD439" s="133"/>
      <c r="BE439" s="133"/>
      <c r="BF439" s="134"/>
      <c r="BG439" s="134"/>
      <c r="BH439" s="131"/>
      <c r="BI439" s="135"/>
      <c r="BK439" s="153"/>
      <c r="BL439" s="154"/>
      <c r="BM439" s="154"/>
      <c r="BN439" s="133"/>
      <c r="BO439" s="134"/>
      <c r="BP439" s="155"/>
      <c r="BQ439" s="156"/>
    </row>
    <row r="440" spans="4:69" ht="15.6" x14ac:dyDescent="0.3">
      <c r="D440" s="10"/>
      <c r="E440" s="190"/>
      <c r="F440" s="162"/>
      <c r="G440" s="162"/>
      <c r="H440" s="163"/>
      <c r="I440" s="164"/>
      <c r="J440" s="164"/>
      <c r="K440" s="164"/>
      <c r="L440" s="164"/>
      <c r="M440" s="164"/>
      <c r="N440" s="165"/>
      <c r="O440" s="165"/>
      <c r="P440" s="166"/>
      <c r="R440" s="167"/>
      <c r="S440" s="168"/>
      <c r="T440" s="169" t="str">
        <f t="shared" si="62"/>
        <v/>
      </c>
      <c r="U440" s="170" t="str">
        <f t="shared" si="63"/>
        <v/>
      </c>
      <c r="V440" s="170" t="str">
        <f t="shared" si="64"/>
        <v/>
      </c>
      <c r="W440" s="170" t="str">
        <f t="shared" si="65"/>
        <v/>
      </c>
      <c r="X440" s="171" t="str">
        <f t="shared" si="66"/>
        <v/>
      </c>
      <c r="Y440" s="172"/>
      <c r="Z440" s="173"/>
      <c r="AA440" s="174"/>
      <c r="AB440" s="173"/>
      <c r="AC440" s="174"/>
      <c r="AD440" s="173"/>
      <c r="AE440" s="174"/>
      <c r="AF440" s="175"/>
      <c r="AG440" s="174"/>
      <c r="AH440" s="173"/>
      <c r="AI440" s="174"/>
      <c r="AJ440" s="174"/>
      <c r="AK440" s="176"/>
      <c r="AM440" s="177"/>
      <c r="AN440" s="178"/>
      <c r="AO440" s="178"/>
      <c r="AP440" s="178"/>
      <c r="AQ440" s="179"/>
      <c r="AR440" s="179"/>
      <c r="AS440" s="179"/>
      <c r="AT440" s="180"/>
      <c r="AU440" s="169" t="str">
        <f t="shared" si="67"/>
        <v/>
      </c>
      <c r="AV440" s="170" t="str">
        <f t="shared" si="68"/>
        <v/>
      </c>
      <c r="AW440" s="170" t="str">
        <f t="shared" si="69"/>
        <v/>
      </c>
      <c r="AX440" s="170" t="str">
        <f t="shared" si="70"/>
        <v/>
      </c>
      <c r="AY440" s="171" t="str">
        <f t="shared" si="71"/>
        <v/>
      </c>
      <c r="AZ440" s="181"/>
      <c r="BA440" s="182"/>
      <c r="BB440" s="182"/>
      <c r="BC440" s="182"/>
      <c r="BD440" s="183"/>
      <c r="BE440" s="183"/>
      <c r="BF440" s="184"/>
      <c r="BG440" s="184"/>
      <c r="BH440" s="179"/>
      <c r="BI440" s="185"/>
      <c r="BK440" s="186"/>
      <c r="BL440" s="187"/>
      <c r="BM440" s="187"/>
      <c r="BN440" s="183"/>
      <c r="BO440" s="184"/>
      <c r="BP440" s="188"/>
      <c r="BQ440" s="189"/>
    </row>
    <row r="441" spans="4:69" ht="15.6" x14ac:dyDescent="0.3">
      <c r="D441" s="10"/>
      <c r="E441" s="74"/>
      <c r="F441" s="75"/>
      <c r="G441" s="75"/>
      <c r="H441" s="76"/>
      <c r="I441" s="77"/>
      <c r="J441" s="77"/>
      <c r="K441" s="77"/>
      <c r="L441" s="77"/>
      <c r="M441" s="77"/>
      <c r="N441" s="78"/>
      <c r="O441" s="78"/>
      <c r="P441" s="79"/>
      <c r="R441" s="94"/>
      <c r="S441" s="112"/>
      <c r="T441" s="113" t="str">
        <f t="shared" si="62"/>
        <v/>
      </c>
      <c r="U441" s="96" t="str">
        <f t="shared" si="63"/>
        <v/>
      </c>
      <c r="V441" s="96" t="str">
        <f t="shared" si="64"/>
        <v/>
      </c>
      <c r="W441" s="96" t="str">
        <f t="shared" si="65"/>
        <v/>
      </c>
      <c r="X441" s="118" t="str">
        <f t="shared" si="66"/>
        <v/>
      </c>
      <c r="Y441" s="119"/>
      <c r="Z441" s="98"/>
      <c r="AA441" s="97"/>
      <c r="AB441" s="98"/>
      <c r="AC441" s="97"/>
      <c r="AD441" s="95"/>
      <c r="AE441" s="99"/>
      <c r="AF441" s="100"/>
      <c r="AG441" s="99"/>
      <c r="AH441" s="95"/>
      <c r="AI441" s="99"/>
      <c r="AJ441" s="99"/>
      <c r="AK441" s="101"/>
      <c r="AM441" s="129"/>
      <c r="AN441" s="130"/>
      <c r="AO441" s="130"/>
      <c r="AP441" s="130"/>
      <c r="AQ441" s="131"/>
      <c r="AR441" s="131"/>
      <c r="AS441" s="131"/>
      <c r="AT441" s="144"/>
      <c r="AU441" s="113" t="str">
        <f t="shared" si="67"/>
        <v/>
      </c>
      <c r="AV441" s="96" t="str">
        <f t="shared" si="68"/>
        <v/>
      </c>
      <c r="AW441" s="96" t="str">
        <f t="shared" si="69"/>
        <v/>
      </c>
      <c r="AX441" s="96" t="str">
        <f t="shared" si="70"/>
        <v/>
      </c>
      <c r="AY441" s="118" t="str">
        <f t="shared" si="71"/>
        <v/>
      </c>
      <c r="AZ441" s="147"/>
      <c r="BA441" s="132"/>
      <c r="BB441" s="132"/>
      <c r="BC441" s="132"/>
      <c r="BD441" s="133"/>
      <c r="BE441" s="133"/>
      <c r="BF441" s="134"/>
      <c r="BG441" s="134"/>
      <c r="BH441" s="131"/>
      <c r="BI441" s="135"/>
      <c r="BK441" s="153"/>
      <c r="BL441" s="154"/>
      <c r="BM441" s="154"/>
      <c r="BN441" s="133"/>
      <c r="BO441" s="134"/>
      <c r="BP441" s="155"/>
      <c r="BQ441" s="156"/>
    </row>
    <row r="442" spans="4:69" ht="15.6" x14ac:dyDescent="0.3">
      <c r="D442" s="10"/>
      <c r="E442" s="161"/>
      <c r="F442" s="162"/>
      <c r="G442" s="162"/>
      <c r="H442" s="163"/>
      <c r="I442" s="164"/>
      <c r="J442" s="164"/>
      <c r="K442" s="164"/>
      <c r="L442" s="164"/>
      <c r="M442" s="164"/>
      <c r="N442" s="165"/>
      <c r="O442" s="165"/>
      <c r="P442" s="166"/>
      <c r="R442" s="167"/>
      <c r="S442" s="168"/>
      <c r="T442" s="169" t="str">
        <f t="shared" si="62"/>
        <v/>
      </c>
      <c r="U442" s="170" t="str">
        <f t="shared" si="63"/>
        <v/>
      </c>
      <c r="V442" s="170" t="str">
        <f t="shared" si="64"/>
        <v/>
      </c>
      <c r="W442" s="170" t="str">
        <f t="shared" si="65"/>
        <v/>
      </c>
      <c r="X442" s="171" t="str">
        <f t="shared" si="66"/>
        <v/>
      </c>
      <c r="Y442" s="172"/>
      <c r="Z442" s="173"/>
      <c r="AA442" s="174"/>
      <c r="AB442" s="173"/>
      <c r="AC442" s="174"/>
      <c r="AD442" s="173"/>
      <c r="AE442" s="174"/>
      <c r="AF442" s="175"/>
      <c r="AG442" s="174"/>
      <c r="AH442" s="173"/>
      <c r="AI442" s="174"/>
      <c r="AJ442" s="174"/>
      <c r="AK442" s="176"/>
      <c r="AM442" s="177"/>
      <c r="AN442" s="178"/>
      <c r="AO442" s="178"/>
      <c r="AP442" s="178"/>
      <c r="AQ442" s="179"/>
      <c r="AR442" s="179"/>
      <c r="AS442" s="179"/>
      <c r="AT442" s="180"/>
      <c r="AU442" s="169" t="str">
        <f t="shared" si="67"/>
        <v/>
      </c>
      <c r="AV442" s="170" t="str">
        <f t="shared" si="68"/>
        <v/>
      </c>
      <c r="AW442" s="170" t="str">
        <f t="shared" si="69"/>
        <v/>
      </c>
      <c r="AX442" s="170" t="str">
        <f t="shared" si="70"/>
        <v/>
      </c>
      <c r="AY442" s="171" t="str">
        <f t="shared" si="71"/>
        <v/>
      </c>
      <c r="AZ442" s="181"/>
      <c r="BA442" s="182"/>
      <c r="BB442" s="182"/>
      <c r="BC442" s="182"/>
      <c r="BD442" s="183"/>
      <c r="BE442" s="183"/>
      <c r="BF442" s="184"/>
      <c r="BG442" s="184"/>
      <c r="BH442" s="179"/>
      <c r="BI442" s="185"/>
      <c r="BK442" s="186"/>
      <c r="BL442" s="187"/>
      <c r="BM442" s="187"/>
      <c r="BN442" s="183"/>
      <c r="BO442" s="184"/>
      <c r="BP442" s="188"/>
      <c r="BQ442" s="189"/>
    </row>
    <row r="443" spans="4:69" ht="15.6" x14ac:dyDescent="0.3">
      <c r="D443" s="10"/>
      <c r="E443" s="74"/>
      <c r="F443" s="75"/>
      <c r="G443" s="75"/>
      <c r="H443" s="76"/>
      <c r="I443" s="77"/>
      <c r="J443" s="77"/>
      <c r="K443" s="77"/>
      <c r="L443" s="77"/>
      <c r="M443" s="77"/>
      <c r="N443" s="78"/>
      <c r="O443" s="78"/>
      <c r="P443" s="79"/>
      <c r="R443" s="94"/>
      <c r="S443" s="112"/>
      <c r="T443" s="113" t="str">
        <f t="shared" si="62"/>
        <v/>
      </c>
      <c r="U443" s="96" t="str">
        <f t="shared" si="63"/>
        <v/>
      </c>
      <c r="V443" s="96" t="str">
        <f t="shared" si="64"/>
        <v/>
      </c>
      <c r="W443" s="96" t="str">
        <f t="shared" si="65"/>
        <v/>
      </c>
      <c r="X443" s="118" t="str">
        <f t="shared" si="66"/>
        <v/>
      </c>
      <c r="Y443" s="119"/>
      <c r="Z443" s="98"/>
      <c r="AA443" s="97"/>
      <c r="AB443" s="98"/>
      <c r="AC443" s="97"/>
      <c r="AD443" s="95"/>
      <c r="AE443" s="99"/>
      <c r="AF443" s="100"/>
      <c r="AG443" s="99"/>
      <c r="AH443" s="95"/>
      <c r="AI443" s="99"/>
      <c r="AJ443" s="99"/>
      <c r="AK443" s="101"/>
      <c r="AM443" s="129"/>
      <c r="AN443" s="130"/>
      <c r="AO443" s="130"/>
      <c r="AP443" s="130"/>
      <c r="AQ443" s="131"/>
      <c r="AR443" s="131"/>
      <c r="AS443" s="131"/>
      <c r="AT443" s="144"/>
      <c r="AU443" s="113" t="str">
        <f t="shared" si="67"/>
        <v/>
      </c>
      <c r="AV443" s="96" t="str">
        <f t="shared" si="68"/>
        <v/>
      </c>
      <c r="AW443" s="96" t="str">
        <f t="shared" si="69"/>
        <v/>
      </c>
      <c r="AX443" s="96" t="str">
        <f t="shared" si="70"/>
        <v/>
      </c>
      <c r="AY443" s="118" t="str">
        <f t="shared" si="71"/>
        <v/>
      </c>
      <c r="AZ443" s="147"/>
      <c r="BA443" s="132"/>
      <c r="BB443" s="132"/>
      <c r="BC443" s="132"/>
      <c r="BD443" s="133"/>
      <c r="BE443" s="133"/>
      <c r="BF443" s="134"/>
      <c r="BG443" s="134"/>
      <c r="BH443" s="131"/>
      <c r="BI443" s="135"/>
      <c r="BK443" s="153"/>
      <c r="BL443" s="154"/>
      <c r="BM443" s="154"/>
      <c r="BN443" s="133"/>
      <c r="BO443" s="134"/>
      <c r="BP443" s="155"/>
      <c r="BQ443" s="156"/>
    </row>
    <row r="444" spans="4:69" ht="15.6" x14ac:dyDescent="0.3">
      <c r="D444" s="10"/>
      <c r="E444" s="161"/>
      <c r="F444" s="162"/>
      <c r="G444" s="162"/>
      <c r="H444" s="163"/>
      <c r="I444" s="164"/>
      <c r="J444" s="164"/>
      <c r="K444" s="164"/>
      <c r="L444" s="164"/>
      <c r="M444" s="164"/>
      <c r="N444" s="165"/>
      <c r="O444" s="165"/>
      <c r="P444" s="166"/>
      <c r="R444" s="167"/>
      <c r="S444" s="168"/>
      <c r="T444" s="169" t="str">
        <f t="shared" si="62"/>
        <v/>
      </c>
      <c r="U444" s="170" t="str">
        <f t="shared" si="63"/>
        <v/>
      </c>
      <c r="V444" s="170" t="str">
        <f t="shared" si="64"/>
        <v/>
      </c>
      <c r="W444" s="170" t="str">
        <f t="shared" si="65"/>
        <v/>
      </c>
      <c r="X444" s="171" t="str">
        <f t="shared" si="66"/>
        <v/>
      </c>
      <c r="Y444" s="172"/>
      <c r="Z444" s="173"/>
      <c r="AA444" s="174"/>
      <c r="AB444" s="173"/>
      <c r="AC444" s="174"/>
      <c r="AD444" s="173"/>
      <c r="AE444" s="174"/>
      <c r="AF444" s="175"/>
      <c r="AG444" s="174"/>
      <c r="AH444" s="173"/>
      <c r="AI444" s="174"/>
      <c r="AJ444" s="174"/>
      <c r="AK444" s="176"/>
      <c r="AM444" s="177"/>
      <c r="AN444" s="178"/>
      <c r="AO444" s="178"/>
      <c r="AP444" s="178"/>
      <c r="AQ444" s="179"/>
      <c r="AR444" s="179"/>
      <c r="AS444" s="179"/>
      <c r="AT444" s="180"/>
      <c r="AU444" s="169" t="str">
        <f t="shared" si="67"/>
        <v/>
      </c>
      <c r="AV444" s="170" t="str">
        <f t="shared" si="68"/>
        <v/>
      </c>
      <c r="AW444" s="170" t="str">
        <f t="shared" si="69"/>
        <v/>
      </c>
      <c r="AX444" s="170" t="str">
        <f t="shared" si="70"/>
        <v/>
      </c>
      <c r="AY444" s="171" t="str">
        <f t="shared" si="71"/>
        <v/>
      </c>
      <c r="AZ444" s="181"/>
      <c r="BA444" s="182"/>
      <c r="BB444" s="182"/>
      <c r="BC444" s="182"/>
      <c r="BD444" s="183"/>
      <c r="BE444" s="183"/>
      <c r="BF444" s="184"/>
      <c r="BG444" s="184"/>
      <c r="BH444" s="179"/>
      <c r="BI444" s="185"/>
      <c r="BK444" s="186"/>
      <c r="BL444" s="187"/>
      <c r="BM444" s="187"/>
      <c r="BN444" s="183"/>
      <c r="BO444" s="184"/>
      <c r="BP444" s="188"/>
      <c r="BQ444" s="189"/>
    </row>
    <row r="445" spans="4:69" ht="15.6" x14ac:dyDescent="0.3">
      <c r="D445" s="10"/>
      <c r="E445" s="74"/>
      <c r="F445" s="75"/>
      <c r="G445" s="75"/>
      <c r="H445" s="76"/>
      <c r="I445" s="77"/>
      <c r="J445" s="77"/>
      <c r="K445" s="77"/>
      <c r="L445" s="77"/>
      <c r="M445" s="77"/>
      <c r="N445" s="78"/>
      <c r="O445" s="78"/>
      <c r="P445" s="79"/>
      <c r="R445" s="94"/>
      <c r="S445" s="112"/>
      <c r="T445" s="113" t="str">
        <f t="shared" si="62"/>
        <v/>
      </c>
      <c r="U445" s="96" t="str">
        <f t="shared" si="63"/>
        <v/>
      </c>
      <c r="V445" s="96" t="str">
        <f t="shared" si="64"/>
        <v/>
      </c>
      <c r="W445" s="96" t="str">
        <f t="shared" si="65"/>
        <v/>
      </c>
      <c r="X445" s="118" t="str">
        <f t="shared" si="66"/>
        <v/>
      </c>
      <c r="Y445" s="119"/>
      <c r="Z445" s="98"/>
      <c r="AA445" s="97"/>
      <c r="AB445" s="98"/>
      <c r="AC445" s="97"/>
      <c r="AD445" s="95"/>
      <c r="AE445" s="99"/>
      <c r="AF445" s="100"/>
      <c r="AG445" s="99"/>
      <c r="AH445" s="95"/>
      <c r="AI445" s="99"/>
      <c r="AJ445" s="99"/>
      <c r="AK445" s="101"/>
      <c r="AM445" s="129"/>
      <c r="AN445" s="130"/>
      <c r="AO445" s="130"/>
      <c r="AP445" s="130"/>
      <c r="AQ445" s="131"/>
      <c r="AR445" s="131"/>
      <c r="AS445" s="131"/>
      <c r="AT445" s="144"/>
      <c r="AU445" s="113" t="str">
        <f t="shared" si="67"/>
        <v/>
      </c>
      <c r="AV445" s="96" t="str">
        <f t="shared" si="68"/>
        <v/>
      </c>
      <c r="AW445" s="96" t="str">
        <f t="shared" si="69"/>
        <v/>
      </c>
      <c r="AX445" s="96" t="str">
        <f t="shared" si="70"/>
        <v/>
      </c>
      <c r="AY445" s="118" t="str">
        <f t="shared" si="71"/>
        <v/>
      </c>
      <c r="AZ445" s="147"/>
      <c r="BA445" s="132"/>
      <c r="BB445" s="132"/>
      <c r="BC445" s="132"/>
      <c r="BD445" s="133"/>
      <c r="BE445" s="133"/>
      <c r="BF445" s="134"/>
      <c r="BG445" s="134"/>
      <c r="BH445" s="131"/>
      <c r="BI445" s="135"/>
      <c r="BK445" s="153"/>
      <c r="BL445" s="154"/>
      <c r="BM445" s="154"/>
      <c r="BN445" s="133"/>
      <c r="BO445" s="134"/>
      <c r="BP445" s="155"/>
      <c r="BQ445" s="156"/>
    </row>
    <row r="446" spans="4:69" ht="15.6" x14ac:dyDescent="0.3">
      <c r="D446" s="10"/>
      <c r="E446" s="190"/>
      <c r="F446" s="162"/>
      <c r="G446" s="162"/>
      <c r="H446" s="163"/>
      <c r="I446" s="164"/>
      <c r="J446" s="164"/>
      <c r="K446" s="164"/>
      <c r="L446" s="164"/>
      <c r="M446" s="164"/>
      <c r="N446" s="165"/>
      <c r="O446" s="165"/>
      <c r="P446" s="166"/>
      <c r="R446" s="167"/>
      <c r="S446" s="168"/>
      <c r="T446" s="169" t="str">
        <f t="shared" si="62"/>
        <v/>
      </c>
      <c r="U446" s="170" t="str">
        <f t="shared" si="63"/>
        <v/>
      </c>
      <c r="V446" s="170" t="str">
        <f t="shared" si="64"/>
        <v/>
      </c>
      <c r="W446" s="170" t="str">
        <f t="shared" si="65"/>
        <v/>
      </c>
      <c r="X446" s="171" t="str">
        <f t="shared" si="66"/>
        <v/>
      </c>
      <c r="Y446" s="172"/>
      <c r="Z446" s="173"/>
      <c r="AA446" s="174"/>
      <c r="AB446" s="173"/>
      <c r="AC446" s="174"/>
      <c r="AD446" s="173"/>
      <c r="AE446" s="174"/>
      <c r="AF446" s="175"/>
      <c r="AG446" s="174"/>
      <c r="AH446" s="173"/>
      <c r="AI446" s="174"/>
      <c r="AJ446" s="174"/>
      <c r="AK446" s="176"/>
      <c r="AM446" s="177"/>
      <c r="AN446" s="178"/>
      <c r="AO446" s="178"/>
      <c r="AP446" s="178"/>
      <c r="AQ446" s="179"/>
      <c r="AR446" s="179"/>
      <c r="AS446" s="179"/>
      <c r="AT446" s="180"/>
      <c r="AU446" s="169" t="str">
        <f t="shared" si="67"/>
        <v/>
      </c>
      <c r="AV446" s="170" t="str">
        <f t="shared" si="68"/>
        <v/>
      </c>
      <c r="AW446" s="170" t="str">
        <f t="shared" si="69"/>
        <v/>
      </c>
      <c r="AX446" s="170" t="str">
        <f t="shared" si="70"/>
        <v/>
      </c>
      <c r="AY446" s="171" t="str">
        <f t="shared" si="71"/>
        <v/>
      </c>
      <c r="AZ446" s="181"/>
      <c r="BA446" s="182"/>
      <c r="BB446" s="182"/>
      <c r="BC446" s="182"/>
      <c r="BD446" s="183"/>
      <c r="BE446" s="183"/>
      <c r="BF446" s="184"/>
      <c r="BG446" s="184"/>
      <c r="BH446" s="179"/>
      <c r="BI446" s="185"/>
      <c r="BK446" s="186"/>
      <c r="BL446" s="187"/>
      <c r="BM446" s="187"/>
      <c r="BN446" s="183"/>
      <c r="BO446" s="184"/>
      <c r="BP446" s="188"/>
      <c r="BQ446" s="189"/>
    </row>
    <row r="447" spans="4:69" ht="15.6" x14ac:dyDescent="0.3">
      <c r="D447" s="10"/>
      <c r="E447" s="74"/>
      <c r="F447" s="75"/>
      <c r="G447" s="75"/>
      <c r="H447" s="76"/>
      <c r="I447" s="77"/>
      <c r="J447" s="77"/>
      <c r="K447" s="77"/>
      <c r="L447" s="77"/>
      <c r="M447" s="77"/>
      <c r="N447" s="78"/>
      <c r="O447" s="78"/>
      <c r="P447" s="79"/>
      <c r="R447" s="94"/>
      <c r="S447" s="112"/>
      <c r="T447" s="113" t="str">
        <f t="shared" si="62"/>
        <v/>
      </c>
      <c r="U447" s="96" t="str">
        <f t="shared" si="63"/>
        <v/>
      </c>
      <c r="V447" s="96" t="str">
        <f t="shared" si="64"/>
        <v/>
      </c>
      <c r="W447" s="96" t="str">
        <f t="shared" si="65"/>
        <v/>
      </c>
      <c r="X447" s="118" t="str">
        <f t="shared" si="66"/>
        <v/>
      </c>
      <c r="Y447" s="119"/>
      <c r="Z447" s="98"/>
      <c r="AA447" s="97"/>
      <c r="AB447" s="98"/>
      <c r="AC447" s="97"/>
      <c r="AD447" s="95"/>
      <c r="AE447" s="99"/>
      <c r="AF447" s="100"/>
      <c r="AG447" s="99"/>
      <c r="AH447" s="95"/>
      <c r="AI447" s="99"/>
      <c r="AJ447" s="99"/>
      <c r="AK447" s="101"/>
      <c r="AM447" s="129"/>
      <c r="AN447" s="130"/>
      <c r="AO447" s="130"/>
      <c r="AP447" s="130"/>
      <c r="AQ447" s="131"/>
      <c r="AR447" s="131"/>
      <c r="AS447" s="131"/>
      <c r="AT447" s="144"/>
      <c r="AU447" s="113" t="str">
        <f t="shared" si="67"/>
        <v/>
      </c>
      <c r="AV447" s="96" t="str">
        <f t="shared" si="68"/>
        <v/>
      </c>
      <c r="AW447" s="96" t="str">
        <f t="shared" si="69"/>
        <v/>
      </c>
      <c r="AX447" s="96" t="str">
        <f t="shared" si="70"/>
        <v/>
      </c>
      <c r="AY447" s="118" t="str">
        <f t="shared" si="71"/>
        <v/>
      </c>
      <c r="AZ447" s="147"/>
      <c r="BA447" s="132"/>
      <c r="BB447" s="132"/>
      <c r="BC447" s="132"/>
      <c r="BD447" s="133"/>
      <c r="BE447" s="133"/>
      <c r="BF447" s="134"/>
      <c r="BG447" s="134"/>
      <c r="BH447" s="131"/>
      <c r="BI447" s="135"/>
      <c r="BK447" s="153"/>
      <c r="BL447" s="154"/>
      <c r="BM447" s="154"/>
      <c r="BN447" s="133"/>
      <c r="BO447" s="134"/>
      <c r="BP447" s="155"/>
      <c r="BQ447" s="156"/>
    </row>
    <row r="448" spans="4:69" ht="15.6" x14ac:dyDescent="0.3">
      <c r="D448" s="10"/>
      <c r="E448" s="161"/>
      <c r="F448" s="162"/>
      <c r="G448" s="162"/>
      <c r="H448" s="163"/>
      <c r="I448" s="164"/>
      <c r="J448" s="164"/>
      <c r="K448" s="164"/>
      <c r="L448" s="164"/>
      <c r="M448" s="164"/>
      <c r="N448" s="165"/>
      <c r="O448" s="165"/>
      <c r="P448" s="166"/>
      <c r="R448" s="167"/>
      <c r="S448" s="168"/>
      <c r="T448" s="169" t="str">
        <f t="shared" si="62"/>
        <v/>
      </c>
      <c r="U448" s="170" t="str">
        <f t="shared" si="63"/>
        <v/>
      </c>
      <c r="V448" s="170" t="str">
        <f t="shared" si="64"/>
        <v/>
      </c>
      <c r="W448" s="170" t="str">
        <f t="shared" si="65"/>
        <v/>
      </c>
      <c r="X448" s="171" t="str">
        <f t="shared" si="66"/>
        <v/>
      </c>
      <c r="Y448" s="172"/>
      <c r="Z448" s="173"/>
      <c r="AA448" s="174"/>
      <c r="AB448" s="173"/>
      <c r="AC448" s="174"/>
      <c r="AD448" s="173"/>
      <c r="AE448" s="174"/>
      <c r="AF448" s="175"/>
      <c r="AG448" s="174"/>
      <c r="AH448" s="173"/>
      <c r="AI448" s="174"/>
      <c r="AJ448" s="174"/>
      <c r="AK448" s="176"/>
      <c r="AM448" s="177"/>
      <c r="AN448" s="178"/>
      <c r="AO448" s="178"/>
      <c r="AP448" s="178"/>
      <c r="AQ448" s="179"/>
      <c r="AR448" s="179"/>
      <c r="AS448" s="179"/>
      <c r="AT448" s="180"/>
      <c r="AU448" s="169" t="str">
        <f t="shared" si="67"/>
        <v/>
      </c>
      <c r="AV448" s="170" t="str">
        <f t="shared" si="68"/>
        <v/>
      </c>
      <c r="AW448" s="170" t="str">
        <f t="shared" si="69"/>
        <v/>
      </c>
      <c r="AX448" s="170" t="str">
        <f t="shared" si="70"/>
        <v/>
      </c>
      <c r="AY448" s="171" t="str">
        <f t="shared" si="71"/>
        <v/>
      </c>
      <c r="AZ448" s="181"/>
      <c r="BA448" s="182"/>
      <c r="BB448" s="182"/>
      <c r="BC448" s="182"/>
      <c r="BD448" s="183"/>
      <c r="BE448" s="183"/>
      <c r="BF448" s="184"/>
      <c r="BG448" s="184"/>
      <c r="BH448" s="179"/>
      <c r="BI448" s="185"/>
      <c r="BK448" s="186"/>
      <c r="BL448" s="187"/>
      <c r="BM448" s="187"/>
      <c r="BN448" s="183"/>
      <c r="BO448" s="184"/>
      <c r="BP448" s="188"/>
      <c r="BQ448" s="189"/>
    </row>
    <row r="449" spans="4:69" ht="15.6" x14ac:dyDescent="0.3">
      <c r="D449" s="10"/>
      <c r="E449" s="74"/>
      <c r="F449" s="75"/>
      <c r="G449" s="75"/>
      <c r="H449" s="76"/>
      <c r="I449" s="77"/>
      <c r="J449" s="77"/>
      <c r="K449" s="77"/>
      <c r="L449" s="77"/>
      <c r="M449" s="77"/>
      <c r="N449" s="78"/>
      <c r="O449" s="78"/>
      <c r="P449" s="79"/>
      <c r="R449" s="94"/>
      <c r="S449" s="112"/>
      <c r="T449" s="113" t="str">
        <f t="shared" si="62"/>
        <v/>
      </c>
      <c r="U449" s="96" t="str">
        <f t="shared" si="63"/>
        <v/>
      </c>
      <c r="V449" s="96" t="str">
        <f t="shared" si="64"/>
        <v/>
      </c>
      <c r="W449" s="96" t="str">
        <f t="shared" si="65"/>
        <v/>
      </c>
      <c r="X449" s="118" t="str">
        <f t="shared" si="66"/>
        <v/>
      </c>
      <c r="Y449" s="119"/>
      <c r="Z449" s="98"/>
      <c r="AA449" s="97"/>
      <c r="AB449" s="98"/>
      <c r="AC449" s="97"/>
      <c r="AD449" s="95"/>
      <c r="AE449" s="99"/>
      <c r="AF449" s="100"/>
      <c r="AG449" s="99"/>
      <c r="AH449" s="95"/>
      <c r="AI449" s="99"/>
      <c r="AJ449" s="99"/>
      <c r="AK449" s="101"/>
      <c r="AM449" s="129"/>
      <c r="AN449" s="130"/>
      <c r="AO449" s="130"/>
      <c r="AP449" s="130"/>
      <c r="AQ449" s="131"/>
      <c r="AR449" s="131"/>
      <c r="AS449" s="131"/>
      <c r="AT449" s="144"/>
      <c r="AU449" s="113" t="str">
        <f t="shared" si="67"/>
        <v/>
      </c>
      <c r="AV449" s="96" t="str">
        <f t="shared" si="68"/>
        <v/>
      </c>
      <c r="AW449" s="96" t="str">
        <f t="shared" si="69"/>
        <v/>
      </c>
      <c r="AX449" s="96" t="str">
        <f t="shared" si="70"/>
        <v/>
      </c>
      <c r="AY449" s="118" t="str">
        <f t="shared" si="71"/>
        <v/>
      </c>
      <c r="AZ449" s="147"/>
      <c r="BA449" s="132"/>
      <c r="BB449" s="132"/>
      <c r="BC449" s="132"/>
      <c r="BD449" s="133"/>
      <c r="BE449" s="133"/>
      <c r="BF449" s="134"/>
      <c r="BG449" s="134"/>
      <c r="BH449" s="131"/>
      <c r="BI449" s="135"/>
      <c r="BK449" s="153"/>
      <c r="BL449" s="154"/>
      <c r="BM449" s="154"/>
      <c r="BN449" s="133"/>
      <c r="BO449" s="134"/>
      <c r="BP449" s="155"/>
      <c r="BQ449" s="156"/>
    </row>
    <row r="450" spans="4:69" ht="15.6" x14ac:dyDescent="0.3">
      <c r="D450" s="10"/>
      <c r="E450" s="161"/>
      <c r="F450" s="162"/>
      <c r="G450" s="162"/>
      <c r="H450" s="163"/>
      <c r="I450" s="164"/>
      <c r="J450" s="164"/>
      <c r="K450" s="164"/>
      <c r="L450" s="164"/>
      <c r="M450" s="164"/>
      <c r="N450" s="165"/>
      <c r="O450" s="165"/>
      <c r="P450" s="166"/>
      <c r="R450" s="167"/>
      <c r="S450" s="168"/>
      <c r="T450" s="169" t="str">
        <f t="shared" si="62"/>
        <v/>
      </c>
      <c r="U450" s="170" t="str">
        <f t="shared" si="63"/>
        <v/>
      </c>
      <c r="V450" s="170" t="str">
        <f t="shared" si="64"/>
        <v/>
      </c>
      <c r="W450" s="170" t="str">
        <f t="shared" si="65"/>
        <v/>
      </c>
      <c r="X450" s="171" t="str">
        <f t="shared" si="66"/>
        <v/>
      </c>
      <c r="Y450" s="172"/>
      <c r="Z450" s="173"/>
      <c r="AA450" s="174"/>
      <c r="AB450" s="173"/>
      <c r="AC450" s="174"/>
      <c r="AD450" s="173"/>
      <c r="AE450" s="174"/>
      <c r="AF450" s="175"/>
      <c r="AG450" s="174"/>
      <c r="AH450" s="173"/>
      <c r="AI450" s="174"/>
      <c r="AJ450" s="174"/>
      <c r="AK450" s="176"/>
      <c r="AM450" s="177"/>
      <c r="AN450" s="178"/>
      <c r="AO450" s="178"/>
      <c r="AP450" s="178"/>
      <c r="AQ450" s="179"/>
      <c r="AR450" s="179"/>
      <c r="AS450" s="179"/>
      <c r="AT450" s="180"/>
      <c r="AU450" s="169" t="str">
        <f t="shared" si="67"/>
        <v/>
      </c>
      <c r="AV450" s="170" t="str">
        <f t="shared" si="68"/>
        <v/>
      </c>
      <c r="AW450" s="170" t="str">
        <f t="shared" si="69"/>
        <v/>
      </c>
      <c r="AX450" s="170" t="str">
        <f t="shared" si="70"/>
        <v/>
      </c>
      <c r="AY450" s="171" t="str">
        <f t="shared" si="71"/>
        <v/>
      </c>
      <c r="AZ450" s="181"/>
      <c r="BA450" s="182"/>
      <c r="BB450" s="182"/>
      <c r="BC450" s="182"/>
      <c r="BD450" s="183"/>
      <c r="BE450" s="183"/>
      <c r="BF450" s="184"/>
      <c r="BG450" s="184"/>
      <c r="BH450" s="179"/>
      <c r="BI450" s="185"/>
      <c r="BK450" s="186"/>
      <c r="BL450" s="187"/>
      <c r="BM450" s="187"/>
      <c r="BN450" s="183"/>
      <c r="BO450" s="184"/>
      <c r="BP450" s="188"/>
      <c r="BQ450" s="189"/>
    </row>
    <row r="451" spans="4:69" ht="15.6" x14ac:dyDescent="0.3">
      <c r="D451" s="10"/>
      <c r="E451" s="74"/>
      <c r="F451" s="75"/>
      <c r="G451" s="75"/>
      <c r="H451" s="76"/>
      <c r="I451" s="77"/>
      <c r="J451" s="77"/>
      <c r="K451" s="77"/>
      <c r="L451" s="77"/>
      <c r="M451" s="77"/>
      <c r="N451" s="78"/>
      <c r="O451" s="78"/>
      <c r="P451" s="79"/>
      <c r="R451" s="94"/>
      <c r="S451" s="112"/>
      <c r="T451" s="113" t="str">
        <f t="shared" si="62"/>
        <v/>
      </c>
      <c r="U451" s="96" t="str">
        <f t="shared" si="63"/>
        <v/>
      </c>
      <c r="V451" s="96" t="str">
        <f t="shared" si="64"/>
        <v/>
      </c>
      <c r="W451" s="96" t="str">
        <f t="shared" si="65"/>
        <v/>
      </c>
      <c r="X451" s="118" t="str">
        <f t="shared" si="66"/>
        <v/>
      </c>
      <c r="Y451" s="119"/>
      <c r="Z451" s="98"/>
      <c r="AA451" s="97"/>
      <c r="AB451" s="98"/>
      <c r="AC451" s="97"/>
      <c r="AD451" s="95"/>
      <c r="AE451" s="99"/>
      <c r="AF451" s="100"/>
      <c r="AG451" s="99"/>
      <c r="AH451" s="95"/>
      <c r="AI451" s="99"/>
      <c r="AJ451" s="99"/>
      <c r="AK451" s="101"/>
      <c r="AM451" s="129"/>
      <c r="AN451" s="130"/>
      <c r="AO451" s="130"/>
      <c r="AP451" s="130"/>
      <c r="AQ451" s="131"/>
      <c r="AR451" s="131"/>
      <c r="AS451" s="131"/>
      <c r="AT451" s="144"/>
      <c r="AU451" s="113" t="str">
        <f t="shared" si="67"/>
        <v/>
      </c>
      <c r="AV451" s="96" t="str">
        <f t="shared" si="68"/>
        <v/>
      </c>
      <c r="AW451" s="96" t="str">
        <f t="shared" si="69"/>
        <v/>
      </c>
      <c r="AX451" s="96" t="str">
        <f t="shared" si="70"/>
        <v/>
      </c>
      <c r="AY451" s="118" t="str">
        <f t="shared" si="71"/>
        <v/>
      </c>
      <c r="AZ451" s="147"/>
      <c r="BA451" s="132"/>
      <c r="BB451" s="132"/>
      <c r="BC451" s="132"/>
      <c r="BD451" s="133"/>
      <c r="BE451" s="133"/>
      <c r="BF451" s="134"/>
      <c r="BG451" s="134"/>
      <c r="BH451" s="131"/>
      <c r="BI451" s="135"/>
      <c r="BK451" s="153"/>
      <c r="BL451" s="154"/>
      <c r="BM451" s="154"/>
      <c r="BN451" s="133"/>
      <c r="BO451" s="134"/>
      <c r="BP451" s="155"/>
      <c r="BQ451" s="156"/>
    </row>
    <row r="452" spans="4:69" ht="15.6" x14ac:dyDescent="0.3">
      <c r="D452" s="10"/>
      <c r="E452" s="161"/>
      <c r="F452" s="162"/>
      <c r="G452" s="162"/>
      <c r="H452" s="163"/>
      <c r="I452" s="164"/>
      <c r="J452" s="164"/>
      <c r="K452" s="164"/>
      <c r="L452" s="164"/>
      <c r="M452" s="164"/>
      <c r="N452" s="165"/>
      <c r="O452" s="165"/>
      <c r="P452" s="166"/>
      <c r="R452" s="167"/>
      <c r="S452" s="168"/>
      <c r="T452" s="169" t="str">
        <f t="shared" si="62"/>
        <v/>
      </c>
      <c r="U452" s="170" t="str">
        <f t="shared" si="63"/>
        <v/>
      </c>
      <c r="V452" s="170" t="str">
        <f t="shared" si="64"/>
        <v/>
      </c>
      <c r="W452" s="170" t="str">
        <f t="shared" si="65"/>
        <v/>
      </c>
      <c r="X452" s="171" t="str">
        <f t="shared" si="66"/>
        <v/>
      </c>
      <c r="Y452" s="172"/>
      <c r="Z452" s="173"/>
      <c r="AA452" s="174"/>
      <c r="AB452" s="173"/>
      <c r="AC452" s="174"/>
      <c r="AD452" s="173"/>
      <c r="AE452" s="174"/>
      <c r="AF452" s="175"/>
      <c r="AG452" s="174"/>
      <c r="AH452" s="173"/>
      <c r="AI452" s="174"/>
      <c r="AJ452" s="174"/>
      <c r="AK452" s="176"/>
      <c r="AM452" s="177"/>
      <c r="AN452" s="178"/>
      <c r="AO452" s="178"/>
      <c r="AP452" s="178"/>
      <c r="AQ452" s="179"/>
      <c r="AR452" s="179"/>
      <c r="AS452" s="179"/>
      <c r="AT452" s="180"/>
      <c r="AU452" s="169" t="str">
        <f t="shared" si="67"/>
        <v/>
      </c>
      <c r="AV452" s="170" t="str">
        <f t="shared" si="68"/>
        <v/>
      </c>
      <c r="AW452" s="170" t="str">
        <f t="shared" si="69"/>
        <v/>
      </c>
      <c r="AX452" s="170" t="str">
        <f t="shared" si="70"/>
        <v/>
      </c>
      <c r="AY452" s="171" t="str">
        <f t="shared" si="71"/>
        <v/>
      </c>
      <c r="AZ452" s="181"/>
      <c r="BA452" s="182"/>
      <c r="BB452" s="182"/>
      <c r="BC452" s="182"/>
      <c r="BD452" s="183"/>
      <c r="BE452" s="183"/>
      <c r="BF452" s="184"/>
      <c r="BG452" s="184"/>
      <c r="BH452" s="179"/>
      <c r="BI452" s="185"/>
      <c r="BK452" s="186"/>
      <c r="BL452" s="187"/>
      <c r="BM452" s="187"/>
      <c r="BN452" s="183"/>
      <c r="BO452" s="184"/>
      <c r="BP452" s="188"/>
      <c r="BQ452" s="189"/>
    </row>
    <row r="453" spans="4:69" ht="15.6" x14ac:dyDescent="0.3">
      <c r="D453" s="10"/>
      <c r="E453" s="74"/>
      <c r="F453" s="75"/>
      <c r="G453" s="75"/>
      <c r="H453" s="76"/>
      <c r="I453" s="77"/>
      <c r="J453" s="77"/>
      <c r="K453" s="77"/>
      <c r="L453" s="77"/>
      <c r="M453" s="77"/>
      <c r="N453" s="78"/>
      <c r="O453" s="78"/>
      <c r="P453" s="79"/>
      <c r="R453" s="94"/>
      <c r="S453" s="112"/>
      <c r="T453" s="113" t="str">
        <f t="shared" si="62"/>
        <v/>
      </c>
      <c r="U453" s="96" t="str">
        <f t="shared" si="63"/>
        <v/>
      </c>
      <c r="V453" s="96" t="str">
        <f t="shared" si="64"/>
        <v/>
      </c>
      <c r="W453" s="96" t="str">
        <f t="shared" si="65"/>
        <v/>
      </c>
      <c r="X453" s="118" t="str">
        <f t="shared" si="66"/>
        <v/>
      </c>
      <c r="Y453" s="119"/>
      <c r="Z453" s="98"/>
      <c r="AA453" s="97"/>
      <c r="AB453" s="98"/>
      <c r="AC453" s="97"/>
      <c r="AD453" s="95"/>
      <c r="AE453" s="99"/>
      <c r="AF453" s="100"/>
      <c r="AG453" s="99"/>
      <c r="AH453" s="95"/>
      <c r="AI453" s="99"/>
      <c r="AJ453" s="99"/>
      <c r="AK453" s="101"/>
      <c r="AM453" s="129"/>
      <c r="AN453" s="130"/>
      <c r="AO453" s="130"/>
      <c r="AP453" s="130"/>
      <c r="AQ453" s="131"/>
      <c r="AR453" s="131"/>
      <c r="AS453" s="131"/>
      <c r="AT453" s="144"/>
      <c r="AU453" s="113" t="str">
        <f t="shared" si="67"/>
        <v/>
      </c>
      <c r="AV453" s="96" t="str">
        <f t="shared" si="68"/>
        <v/>
      </c>
      <c r="AW453" s="96" t="str">
        <f t="shared" si="69"/>
        <v/>
      </c>
      <c r="AX453" s="96" t="str">
        <f t="shared" si="70"/>
        <v/>
      </c>
      <c r="AY453" s="118" t="str">
        <f t="shared" si="71"/>
        <v/>
      </c>
      <c r="AZ453" s="147"/>
      <c r="BA453" s="132"/>
      <c r="BB453" s="132"/>
      <c r="BC453" s="132"/>
      <c r="BD453" s="133"/>
      <c r="BE453" s="133"/>
      <c r="BF453" s="134"/>
      <c r="BG453" s="134"/>
      <c r="BH453" s="131"/>
      <c r="BI453" s="135"/>
      <c r="BK453" s="153"/>
      <c r="BL453" s="154"/>
      <c r="BM453" s="154"/>
      <c r="BN453" s="133"/>
      <c r="BO453" s="134"/>
      <c r="BP453" s="155"/>
      <c r="BQ453" s="156"/>
    </row>
    <row r="454" spans="4:69" ht="15.6" x14ac:dyDescent="0.3">
      <c r="D454" s="10"/>
      <c r="E454" s="190"/>
      <c r="F454" s="162"/>
      <c r="G454" s="162"/>
      <c r="H454" s="163"/>
      <c r="I454" s="164"/>
      <c r="J454" s="164"/>
      <c r="K454" s="164"/>
      <c r="L454" s="164"/>
      <c r="M454" s="164"/>
      <c r="N454" s="165"/>
      <c r="O454" s="165"/>
      <c r="P454" s="166"/>
      <c r="R454" s="167"/>
      <c r="S454" s="168"/>
      <c r="T454" s="169" t="str">
        <f t="shared" si="62"/>
        <v/>
      </c>
      <c r="U454" s="170" t="str">
        <f t="shared" si="63"/>
        <v/>
      </c>
      <c r="V454" s="170" t="str">
        <f t="shared" si="64"/>
        <v/>
      </c>
      <c r="W454" s="170" t="str">
        <f t="shared" si="65"/>
        <v/>
      </c>
      <c r="X454" s="171" t="str">
        <f t="shared" si="66"/>
        <v/>
      </c>
      <c r="Y454" s="172"/>
      <c r="Z454" s="173"/>
      <c r="AA454" s="174"/>
      <c r="AB454" s="173"/>
      <c r="AC454" s="174"/>
      <c r="AD454" s="173"/>
      <c r="AE454" s="174"/>
      <c r="AF454" s="175"/>
      <c r="AG454" s="174"/>
      <c r="AH454" s="173"/>
      <c r="AI454" s="174"/>
      <c r="AJ454" s="174"/>
      <c r="AK454" s="176"/>
      <c r="AM454" s="177"/>
      <c r="AN454" s="178"/>
      <c r="AO454" s="178"/>
      <c r="AP454" s="178"/>
      <c r="AQ454" s="179"/>
      <c r="AR454" s="179"/>
      <c r="AS454" s="179"/>
      <c r="AT454" s="180"/>
      <c r="AU454" s="169" t="str">
        <f t="shared" si="67"/>
        <v/>
      </c>
      <c r="AV454" s="170" t="str">
        <f t="shared" si="68"/>
        <v/>
      </c>
      <c r="AW454" s="170" t="str">
        <f t="shared" si="69"/>
        <v/>
      </c>
      <c r="AX454" s="170" t="str">
        <f t="shared" si="70"/>
        <v/>
      </c>
      <c r="AY454" s="171" t="str">
        <f t="shared" si="71"/>
        <v/>
      </c>
      <c r="AZ454" s="181"/>
      <c r="BA454" s="182"/>
      <c r="BB454" s="182"/>
      <c r="BC454" s="182"/>
      <c r="BD454" s="183"/>
      <c r="BE454" s="183"/>
      <c r="BF454" s="184"/>
      <c r="BG454" s="184"/>
      <c r="BH454" s="179"/>
      <c r="BI454" s="185"/>
      <c r="BK454" s="186"/>
      <c r="BL454" s="187"/>
      <c r="BM454" s="187"/>
      <c r="BN454" s="183"/>
      <c r="BO454" s="184"/>
      <c r="BP454" s="188"/>
      <c r="BQ454" s="189"/>
    </row>
    <row r="455" spans="4:69" ht="15.6" x14ac:dyDescent="0.3">
      <c r="D455" s="10"/>
      <c r="E455" s="74"/>
      <c r="F455" s="75"/>
      <c r="G455" s="75"/>
      <c r="H455" s="76"/>
      <c r="I455" s="77"/>
      <c r="J455" s="77"/>
      <c r="K455" s="77"/>
      <c r="L455" s="77"/>
      <c r="M455" s="77"/>
      <c r="N455" s="78"/>
      <c r="O455" s="78"/>
      <c r="P455" s="79"/>
      <c r="R455" s="94"/>
      <c r="S455" s="112"/>
      <c r="T455" s="113" t="str">
        <f t="shared" si="62"/>
        <v/>
      </c>
      <c r="U455" s="96" t="str">
        <f t="shared" si="63"/>
        <v/>
      </c>
      <c r="V455" s="96" t="str">
        <f t="shared" si="64"/>
        <v/>
      </c>
      <c r="W455" s="96" t="str">
        <f t="shared" si="65"/>
        <v/>
      </c>
      <c r="X455" s="118" t="str">
        <f t="shared" si="66"/>
        <v/>
      </c>
      <c r="Y455" s="119"/>
      <c r="Z455" s="98"/>
      <c r="AA455" s="97"/>
      <c r="AB455" s="98"/>
      <c r="AC455" s="97"/>
      <c r="AD455" s="95"/>
      <c r="AE455" s="99"/>
      <c r="AF455" s="100"/>
      <c r="AG455" s="99"/>
      <c r="AH455" s="95"/>
      <c r="AI455" s="99"/>
      <c r="AJ455" s="99"/>
      <c r="AK455" s="101"/>
      <c r="AM455" s="129"/>
      <c r="AN455" s="130"/>
      <c r="AO455" s="130"/>
      <c r="AP455" s="130"/>
      <c r="AQ455" s="131"/>
      <c r="AR455" s="131"/>
      <c r="AS455" s="131"/>
      <c r="AT455" s="144"/>
      <c r="AU455" s="113" t="str">
        <f t="shared" si="67"/>
        <v/>
      </c>
      <c r="AV455" s="96" t="str">
        <f t="shared" si="68"/>
        <v/>
      </c>
      <c r="AW455" s="96" t="str">
        <f t="shared" si="69"/>
        <v/>
      </c>
      <c r="AX455" s="96" t="str">
        <f t="shared" si="70"/>
        <v/>
      </c>
      <c r="AY455" s="118" t="str">
        <f t="shared" si="71"/>
        <v/>
      </c>
      <c r="AZ455" s="147"/>
      <c r="BA455" s="132"/>
      <c r="BB455" s="132"/>
      <c r="BC455" s="132"/>
      <c r="BD455" s="133"/>
      <c r="BE455" s="133"/>
      <c r="BF455" s="134"/>
      <c r="BG455" s="134"/>
      <c r="BH455" s="131"/>
      <c r="BI455" s="135"/>
      <c r="BK455" s="153"/>
      <c r="BL455" s="154"/>
      <c r="BM455" s="154"/>
      <c r="BN455" s="133"/>
      <c r="BO455" s="134"/>
      <c r="BP455" s="155"/>
      <c r="BQ455" s="156"/>
    </row>
    <row r="456" spans="4:69" ht="15.6" x14ac:dyDescent="0.3">
      <c r="D456" s="10"/>
      <c r="E456" s="161"/>
      <c r="F456" s="162"/>
      <c r="G456" s="162"/>
      <c r="H456" s="163"/>
      <c r="I456" s="164"/>
      <c r="J456" s="164"/>
      <c r="K456" s="164"/>
      <c r="L456" s="164"/>
      <c r="M456" s="164"/>
      <c r="N456" s="165"/>
      <c r="O456" s="165"/>
      <c r="P456" s="166"/>
      <c r="R456" s="167"/>
      <c r="S456" s="168"/>
      <c r="T456" s="169" t="str">
        <f t="shared" si="62"/>
        <v/>
      </c>
      <c r="U456" s="170" t="str">
        <f t="shared" si="63"/>
        <v/>
      </c>
      <c r="V456" s="170" t="str">
        <f t="shared" si="64"/>
        <v/>
      </c>
      <c r="W456" s="170" t="str">
        <f t="shared" si="65"/>
        <v/>
      </c>
      <c r="X456" s="171" t="str">
        <f t="shared" si="66"/>
        <v/>
      </c>
      <c r="Y456" s="172"/>
      <c r="Z456" s="173"/>
      <c r="AA456" s="174"/>
      <c r="AB456" s="173"/>
      <c r="AC456" s="174"/>
      <c r="AD456" s="173"/>
      <c r="AE456" s="174"/>
      <c r="AF456" s="175"/>
      <c r="AG456" s="174"/>
      <c r="AH456" s="173"/>
      <c r="AI456" s="174"/>
      <c r="AJ456" s="174"/>
      <c r="AK456" s="176"/>
      <c r="AM456" s="177"/>
      <c r="AN456" s="178"/>
      <c r="AO456" s="178"/>
      <c r="AP456" s="178"/>
      <c r="AQ456" s="179"/>
      <c r="AR456" s="179"/>
      <c r="AS456" s="179"/>
      <c r="AT456" s="180"/>
      <c r="AU456" s="169" t="str">
        <f t="shared" si="67"/>
        <v/>
      </c>
      <c r="AV456" s="170" t="str">
        <f t="shared" si="68"/>
        <v/>
      </c>
      <c r="AW456" s="170" t="str">
        <f t="shared" si="69"/>
        <v/>
      </c>
      <c r="AX456" s="170" t="str">
        <f t="shared" si="70"/>
        <v/>
      </c>
      <c r="AY456" s="171" t="str">
        <f t="shared" si="71"/>
        <v/>
      </c>
      <c r="AZ456" s="181"/>
      <c r="BA456" s="182"/>
      <c r="BB456" s="182"/>
      <c r="BC456" s="182"/>
      <c r="BD456" s="183"/>
      <c r="BE456" s="183"/>
      <c r="BF456" s="184"/>
      <c r="BG456" s="184"/>
      <c r="BH456" s="179"/>
      <c r="BI456" s="185"/>
      <c r="BK456" s="186"/>
      <c r="BL456" s="187"/>
      <c r="BM456" s="187"/>
      <c r="BN456" s="183"/>
      <c r="BO456" s="184"/>
      <c r="BP456" s="188"/>
      <c r="BQ456" s="189"/>
    </row>
    <row r="457" spans="4:69" ht="15.6" x14ac:dyDescent="0.3">
      <c r="D457" s="10"/>
      <c r="E457" s="74"/>
      <c r="F457" s="75"/>
      <c r="G457" s="75"/>
      <c r="H457" s="76"/>
      <c r="I457" s="77"/>
      <c r="J457" s="77"/>
      <c r="K457" s="77"/>
      <c r="L457" s="77"/>
      <c r="M457" s="77"/>
      <c r="N457" s="78"/>
      <c r="O457" s="78"/>
      <c r="P457" s="79"/>
      <c r="R457" s="94"/>
      <c r="S457" s="112"/>
      <c r="T457" s="113" t="str">
        <f t="shared" ref="T457:T500" si="72">IFERROR(RANK(Y457,$Y$9:$Y$500,0),"")</f>
        <v/>
      </c>
      <c r="U457" s="96" t="str">
        <f t="shared" ref="U457:U500" si="73">IFERROR(RANK(AA457,$AA$9:$AA$500,0),"")</f>
        <v/>
      </c>
      <c r="V457" s="96" t="str">
        <f t="shared" ref="V457:V500" si="74">IFERROR(RANK(AC457,$AC$9:$AC$500,0),"")</f>
        <v/>
      </c>
      <c r="W457" s="96" t="str">
        <f t="shared" ref="W457:W500" si="75">IFERROR(RANK(AE457,$AE$9:$AE$500,0),"")</f>
        <v/>
      </c>
      <c r="X457" s="118" t="str">
        <f t="shared" ref="X457:X500" si="76">IFERROR(RANK(AG457,$AG$9:$AG$500,0),"")</f>
        <v/>
      </c>
      <c r="Y457" s="119"/>
      <c r="Z457" s="98"/>
      <c r="AA457" s="97"/>
      <c r="AB457" s="98"/>
      <c r="AC457" s="97"/>
      <c r="AD457" s="95"/>
      <c r="AE457" s="99"/>
      <c r="AF457" s="100"/>
      <c r="AG457" s="99"/>
      <c r="AH457" s="95"/>
      <c r="AI457" s="99"/>
      <c r="AJ457" s="99"/>
      <c r="AK457" s="101"/>
      <c r="AM457" s="129"/>
      <c r="AN457" s="130"/>
      <c r="AO457" s="130"/>
      <c r="AP457" s="130"/>
      <c r="AQ457" s="131"/>
      <c r="AR457" s="131"/>
      <c r="AS457" s="131"/>
      <c r="AT457" s="144"/>
      <c r="AU457" s="113" t="str">
        <f t="shared" ref="AU457:AU500" si="77">IFERROR(RANK(AZ457,$AZ$9:$AZ$500,0),"")</f>
        <v/>
      </c>
      <c r="AV457" s="96" t="str">
        <f t="shared" ref="AV457:AV500" si="78">IFERROR(RANK(BA457,$BA$9:$BA$500,0),"")</f>
        <v/>
      </c>
      <c r="AW457" s="96" t="str">
        <f t="shared" ref="AW457:AW500" si="79">IFERROR(RANK(BB457,$BB$9:$BB$500,0),"")</f>
        <v/>
      </c>
      <c r="AX457" s="96" t="str">
        <f t="shared" ref="AX457:AX500" si="80">IFERROR(RANK(BC457,$BC$9:$BC$500,0),"")</f>
        <v/>
      </c>
      <c r="AY457" s="118" t="str">
        <f t="shared" ref="AY457:AY500" si="81">IFERROR(RANK(BD457,$BD$9:$BD$500,0),"")</f>
        <v/>
      </c>
      <c r="AZ457" s="147"/>
      <c r="BA457" s="132"/>
      <c r="BB457" s="132"/>
      <c r="BC457" s="132"/>
      <c r="BD457" s="133"/>
      <c r="BE457" s="133"/>
      <c r="BF457" s="134"/>
      <c r="BG457" s="134"/>
      <c r="BH457" s="131"/>
      <c r="BI457" s="135"/>
      <c r="BK457" s="153"/>
      <c r="BL457" s="154"/>
      <c r="BM457" s="154"/>
      <c r="BN457" s="133"/>
      <c r="BO457" s="134"/>
      <c r="BP457" s="155"/>
      <c r="BQ457" s="156"/>
    </row>
    <row r="458" spans="4:69" ht="15.6" x14ac:dyDescent="0.3">
      <c r="D458" s="10"/>
      <c r="E458" s="161"/>
      <c r="F458" s="162"/>
      <c r="G458" s="162"/>
      <c r="H458" s="163"/>
      <c r="I458" s="164"/>
      <c r="J458" s="164"/>
      <c r="K458" s="164"/>
      <c r="L458" s="164"/>
      <c r="M458" s="164"/>
      <c r="N458" s="165"/>
      <c r="O458" s="165"/>
      <c r="P458" s="166"/>
      <c r="R458" s="167"/>
      <c r="S458" s="168"/>
      <c r="T458" s="169" t="str">
        <f t="shared" si="72"/>
        <v/>
      </c>
      <c r="U458" s="170" t="str">
        <f t="shared" si="73"/>
        <v/>
      </c>
      <c r="V458" s="170" t="str">
        <f t="shared" si="74"/>
        <v/>
      </c>
      <c r="W458" s="170" t="str">
        <f t="shared" si="75"/>
        <v/>
      </c>
      <c r="X458" s="171" t="str">
        <f t="shared" si="76"/>
        <v/>
      </c>
      <c r="Y458" s="172"/>
      <c r="Z458" s="173"/>
      <c r="AA458" s="174"/>
      <c r="AB458" s="173"/>
      <c r="AC458" s="174"/>
      <c r="AD458" s="173"/>
      <c r="AE458" s="174"/>
      <c r="AF458" s="175"/>
      <c r="AG458" s="174"/>
      <c r="AH458" s="173"/>
      <c r="AI458" s="174"/>
      <c r="AJ458" s="174"/>
      <c r="AK458" s="176"/>
      <c r="AM458" s="177"/>
      <c r="AN458" s="178"/>
      <c r="AO458" s="178"/>
      <c r="AP458" s="178"/>
      <c r="AQ458" s="179"/>
      <c r="AR458" s="179"/>
      <c r="AS458" s="179"/>
      <c r="AT458" s="180"/>
      <c r="AU458" s="169" t="str">
        <f t="shared" si="77"/>
        <v/>
      </c>
      <c r="AV458" s="170" t="str">
        <f t="shared" si="78"/>
        <v/>
      </c>
      <c r="AW458" s="170" t="str">
        <f t="shared" si="79"/>
        <v/>
      </c>
      <c r="AX458" s="170" t="str">
        <f t="shared" si="80"/>
        <v/>
      </c>
      <c r="AY458" s="171" t="str">
        <f t="shared" si="81"/>
        <v/>
      </c>
      <c r="AZ458" s="181"/>
      <c r="BA458" s="182"/>
      <c r="BB458" s="182"/>
      <c r="BC458" s="182"/>
      <c r="BD458" s="183"/>
      <c r="BE458" s="183"/>
      <c r="BF458" s="184"/>
      <c r="BG458" s="184"/>
      <c r="BH458" s="179"/>
      <c r="BI458" s="185"/>
      <c r="BK458" s="186"/>
      <c r="BL458" s="187"/>
      <c r="BM458" s="187"/>
      <c r="BN458" s="183"/>
      <c r="BO458" s="184"/>
      <c r="BP458" s="188"/>
      <c r="BQ458" s="189"/>
    </row>
    <row r="459" spans="4:69" ht="15.6" x14ac:dyDescent="0.3">
      <c r="D459" s="10"/>
      <c r="E459" s="74"/>
      <c r="F459" s="75"/>
      <c r="G459" s="75"/>
      <c r="H459" s="76"/>
      <c r="I459" s="77"/>
      <c r="J459" s="77"/>
      <c r="K459" s="77"/>
      <c r="L459" s="77"/>
      <c r="M459" s="77"/>
      <c r="N459" s="78"/>
      <c r="O459" s="78"/>
      <c r="P459" s="79"/>
      <c r="R459" s="94"/>
      <c r="S459" s="112"/>
      <c r="T459" s="113" t="str">
        <f t="shared" si="72"/>
        <v/>
      </c>
      <c r="U459" s="96" t="str">
        <f t="shared" si="73"/>
        <v/>
      </c>
      <c r="V459" s="96" t="str">
        <f t="shared" si="74"/>
        <v/>
      </c>
      <c r="W459" s="96" t="str">
        <f t="shared" si="75"/>
        <v/>
      </c>
      <c r="X459" s="118" t="str">
        <f t="shared" si="76"/>
        <v/>
      </c>
      <c r="Y459" s="119"/>
      <c r="Z459" s="98"/>
      <c r="AA459" s="97"/>
      <c r="AB459" s="98"/>
      <c r="AC459" s="97"/>
      <c r="AD459" s="95"/>
      <c r="AE459" s="99"/>
      <c r="AF459" s="100"/>
      <c r="AG459" s="99"/>
      <c r="AH459" s="95"/>
      <c r="AI459" s="99"/>
      <c r="AJ459" s="99"/>
      <c r="AK459" s="101"/>
      <c r="AM459" s="129"/>
      <c r="AN459" s="130"/>
      <c r="AO459" s="130"/>
      <c r="AP459" s="130"/>
      <c r="AQ459" s="131"/>
      <c r="AR459" s="131"/>
      <c r="AS459" s="131"/>
      <c r="AT459" s="144"/>
      <c r="AU459" s="113" t="str">
        <f t="shared" si="77"/>
        <v/>
      </c>
      <c r="AV459" s="96" t="str">
        <f t="shared" si="78"/>
        <v/>
      </c>
      <c r="AW459" s="96" t="str">
        <f t="shared" si="79"/>
        <v/>
      </c>
      <c r="AX459" s="96" t="str">
        <f t="shared" si="80"/>
        <v/>
      </c>
      <c r="AY459" s="118" t="str">
        <f t="shared" si="81"/>
        <v/>
      </c>
      <c r="AZ459" s="147"/>
      <c r="BA459" s="132"/>
      <c r="BB459" s="132"/>
      <c r="BC459" s="132"/>
      <c r="BD459" s="133"/>
      <c r="BE459" s="133"/>
      <c r="BF459" s="134"/>
      <c r="BG459" s="134"/>
      <c r="BH459" s="131"/>
      <c r="BI459" s="135"/>
      <c r="BK459" s="153"/>
      <c r="BL459" s="154"/>
      <c r="BM459" s="154"/>
      <c r="BN459" s="133"/>
      <c r="BO459" s="134"/>
      <c r="BP459" s="155"/>
      <c r="BQ459" s="156"/>
    </row>
    <row r="460" spans="4:69" ht="15.6" x14ac:dyDescent="0.3">
      <c r="D460" s="10"/>
      <c r="E460" s="190"/>
      <c r="F460" s="162"/>
      <c r="G460" s="162"/>
      <c r="H460" s="163"/>
      <c r="I460" s="164"/>
      <c r="J460" s="164"/>
      <c r="K460" s="164"/>
      <c r="L460" s="164"/>
      <c r="M460" s="164"/>
      <c r="N460" s="165"/>
      <c r="O460" s="165"/>
      <c r="P460" s="166"/>
      <c r="R460" s="167"/>
      <c r="S460" s="168"/>
      <c r="T460" s="169" t="str">
        <f t="shared" si="72"/>
        <v/>
      </c>
      <c r="U460" s="170" t="str">
        <f t="shared" si="73"/>
        <v/>
      </c>
      <c r="V460" s="170" t="str">
        <f t="shared" si="74"/>
        <v/>
      </c>
      <c r="W460" s="170" t="str">
        <f t="shared" si="75"/>
        <v/>
      </c>
      <c r="X460" s="171" t="str">
        <f t="shared" si="76"/>
        <v/>
      </c>
      <c r="Y460" s="172"/>
      <c r="Z460" s="173"/>
      <c r="AA460" s="174"/>
      <c r="AB460" s="173"/>
      <c r="AC460" s="174"/>
      <c r="AD460" s="173"/>
      <c r="AE460" s="174"/>
      <c r="AF460" s="175"/>
      <c r="AG460" s="174"/>
      <c r="AH460" s="173"/>
      <c r="AI460" s="174"/>
      <c r="AJ460" s="174"/>
      <c r="AK460" s="176"/>
      <c r="AM460" s="177"/>
      <c r="AN460" s="178"/>
      <c r="AO460" s="178"/>
      <c r="AP460" s="178"/>
      <c r="AQ460" s="179"/>
      <c r="AR460" s="179"/>
      <c r="AS460" s="179"/>
      <c r="AT460" s="180"/>
      <c r="AU460" s="169" t="str">
        <f t="shared" si="77"/>
        <v/>
      </c>
      <c r="AV460" s="170" t="str">
        <f t="shared" si="78"/>
        <v/>
      </c>
      <c r="AW460" s="170" t="str">
        <f t="shared" si="79"/>
        <v/>
      </c>
      <c r="AX460" s="170" t="str">
        <f t="shared" si="80"/>
        <v/>
      </c>
      <c r="AY460" s="171" t="str">
        <f t="shared" si="81"/>
        <v/>
      </c>
      <c r="AZ460" s="181"/>
      <c r="BA460" s="182"/>
      <c r="BB460" s="182"/>
      <c r="BC460" s="182"/>
      <c r="BD460" s="183"/>
      <c r="BE460" s="183"/>
      <c r="BF460" s="184"/>
      <c r="BG460" s="184"/>
      <c r="BH460" s="179"/>
      <c r="BI460" s="185"/>
      <c r="BK460" s="186"/>
      <c r="BL460" s="187"/>
      <c r="BM460" s="187"/>
      <c r="BN460" s="183"/>
      <c r="BO460" s="184"/>
      <c r="BP460" s="188"/>
      <c r="BQ460" s="189"/>
    </row>
    <row r="461" spans="4:69" ht="15.6" x14ac:dyDescent="0.3">
      <c r="D461" s="10"/>
      <c r="E461" s="74"/>
      <c r="F461" s="75"/>
      <c r="G461" s="75"/>
      <c r="H461" s="76"/>
      <c r="I461" s="77"/>
      <c r="J461" s="77"/>
      <c r="K461" s="77"/>
      <c r="L461" s="77"/>
      <c r="M461" s="77"/>
      <c r="N461" s="78"/>
      <c r="O461" s="78"/>
      <c r="P461" s="79"/>
      <c r="R461" s="94"/>
      <c r="S461" s="112"/>
      <c r="T461" s="113" t="str">
        <f t="shared" si="72"/>
        <v/>
      </c>
      <c r="U461" s="96" t="str">
        <f t="shared" si="73"/>
        <v/>
      </c>
      <c r="V461" s="96" t="str">
        <f t="shared" si="74"/>
        <v/>
      </c>
      <c r="W461" s="96" t="str">
        <f t="shared" si="75"/>
        <v/>
      </c>
      <c r="X461" s="118" t="str">
        <f t="shared" si="76"/>
        <v/>
      </c>
      <c r="Y461" s="119"/>
      <c r="Z461" s="98"/>
      <c r="AA461" s="97"/>
      <c r="AB461" s="98"/>
      <c r="AC461" s="97"/>
      <c r="AD461" s="95"/>
      <c r="AE461" s="99"/>
      <c r="AF461" s="100"/>
      <c r="AG461" s="99"/>
      <c r="AH461" s="95"/>
      <c r="AI461" s="99"/>
      <c r="AJ461" s="99"/>
      <c r="AK461" s="101"/>
      <c r="AM461" s="129"/>
      <c r="AN461" s="130"/>
      <c r="AO461" s="130"/>
      <c r="AP461" s="130"/>
      <c r="AQ461" s="131"/>
      <c r="AR461" s="131"/>
      <c r="AS461" s="131"/>
      <c r="AT461" s="144"/>
      <c r="AU461" s="113" t="str">
        <f t="shared" si="77"/>
        <v/>
      </c>
      <c r="AV461" s="96" t="str">
        <f t="shared" si="78"/>
        <v/>
      </c>
      <c r="AW461" s="96" t="str">
        <f t="shared" si="79"/>
        <v/>
      </c>
      <c r="AX461" s="96" t="str">
        <f t="shared" si="80"/>
        <v/>
      </c>
      <c r="AY461" s="118" t="str">
        <f t="shared" si="81"/>
        <v/>
      </c>
      <c r="AZ461" s="147"/>
      <c r="BA461" s="132"/>
      <c r="BB461" s="132"/>
      <c r="BC461" s="132"/>
      <c r="BD461" s="133"/>
      <c r="BE461" s="133"/>
      <c r="BF461" s="134"/>
      <c r="BG461" s="134"/>
      <c r="BH461" s="131"/>
      <c r="BI461" s="135"/>
      <c r="BK461" s="153"/>
      <c r="BL461" s="154"/>
      <c r="BM461" s="154"/>
      <c r="BN461" s="133"/>
      <c r="BO461" s="134"/>
      <c r="BP461" s="155"/>
      <c r="BQ461" s="156"/>
    </row>
    <row r="462" spans="4:69" ht="15.6" x14ac:dyDescent="0.3">
      <c r="D462" s="10"/>
      <c r="E462" s="161"/>
      <c r="F462" s="162"/>
      <c r="G462" s="162"/>
      <c r="H462" s="163"/>
      <c r="I462" s="164"/>
      <c r="J462" s="164"/>
      <c r="K462" s="164"/>
      <c r="L462" s="164"/>
      <c r="M462" s="164"/>
      <c r="N462" s="165"/>
      <c r="O462" s="165"/>
      <c r="P462" s="166"/>
      <c r="R462" s="167"/>
      <c r="S462" s="168"/>
      <c r="T462" s="169" t="str">
        <f t="shared" si="72"/>
        <v/>
      </c>
      <c r="U462" s="170" t="str">
        <f t="shared" si="73"/>
        <v/>
      </c>
      <c r="V462" s="170" t="str">
        <f t="shared" si="74"/>
        <v/>
      </c>
      <c r="W462" s="170" t="str">
        <f t="shared" si="75"/>
        <v/>
      </c>
      <c r="X462" s="171" t="str">
        <f t="shared" si="76"/>
        <v/>
      </c>
      <c r="Y462" s="172"/>
      <c r="Z462" s="173"/>
      <c r="AA462" s="174"/>
      <c r="AB462" s="173"/>
      <c r="AC462" s="174"/>
      <c r="AD462" s="173"/>
      <c r="AE462" s="174"/>
      <c r="AF462" s="175"/>
      <c r="AG462" s="174"/>
      <c r="AH462" s="173"/>
      <c r="AI462" s="174"/>
      <c r="AJ462" s="174"/>
      <c r="AK462" s="176"/>
      <c r="AM462" s="177"/>
      <c r="AN462" s="178"/>
      <c r="AO462" s="178"/>
      <c r="AP462" s="178"/>
      <c r="AQ462" s="179"/>
      <c r="AR462" s="179"/>
      <c r="AS462" s="179"/>
      <c r="AT462" s="180"/>
      <c r="AU462" s="169" t="str">
        <f t="shared" si="77"/>
        <v/>
      </c>
      <c r="AV462" s="170" t="str">
        <f t="shared" si="78"/>
        <v/>
      </c>
      <c r="AW462" s="170" t="str">
        <f t="shared" si="79"/>
        <v/>
      </c>
      <c r="AX462" s="170" t="str">
        <f t="shared" si="80"/>
        <v/>
      </c>
      <c r="AY462" s="171" t="str">
        <f t="shared" si="81"/>
        <v/>
      </c>
      <c r="AZ462" s="181"/>
      <c r="BA462" s="182"/>
      <c r="BB462" s="182"/>
      <c r="BC462" s="182"/>
      <c r="BD462" s="183"/>
      <c r="BE462" s="183"/>
      <c r="BF462" s="184"/>
      <c r="BG462" s="184"/>
      <c r="BH462" s="179"/>
      <c r="BI462" s="185"/>
      <c r="BK462" s="186"/>
      <c r="BL462" s="187"/>
      <c r="BM462" s="187"/>
      <c r="BN462" s="183"/>
      <c r="BO462" s="184"/>
      <c r="BP462" s="188"/>
      <c r="BQ462" s="189"/>
    </row>
    <row r="463" spans="4:69" ht="15.6" x14ac:dyDescent="0.3">
      <c r="D463" s="10"/>
      <c r="E463" s="74"/>
      <c r="F463" s="75"/>
      <c r="G463" s="75"/>
      <c r="H463" s="76"/>
      <c r="I463" s="77"/>
      <c r="J463" s="77"/>
      <c r="K463" s="77"/>
      <c r="L463" s="77"/>
      <c r="M463" s="77"/>
      <c r="N463" s="78"/>
      <c r="O463" s="78"/>
      <c r="P463" s="79"/>
      <c r="R463" s="94"/>
      <c r="S463" s="112"/>
      <c r="T463" s="113" t="str">
        <f t="shared" si="72"/>
        <v/>
      </c>
      <c r="U463" s="96" t="str">
        <f t="shared" si="73"/>
        <v/>
      </c>
      <c r="V463" s="96" t="str">
        <f t="shared" si="74"/>
        <v/>
      </c>
      <c r="W463" s="96" t="str">
        <f t="shared" si="75"/>
        <v/>
      </c>
      <c r="X463" s="118" t="str">
        <f t="shared" si="76"/>
        <v/>
      </c>
      <c r="Y463" s="119"/>
      <c r="Z463" s="98"/>
      <c r="AA463" s="97"/>
      <c r="AB463" s="98"/>
      <c r="AC463" s="97"/>
      <c r="AD463" s="95"/>
      <c r="AE463" s="99"/>
      <c r="AF463" s="100"/>
      <c r="AG463" s="99"/>
      <c r="AH463" s="95"/>
      <c r="AI463" s="99"/>
      <c r="AJ463" s="99"/>
      <c r="AK463" s="101"/>
      <c r="AM463" s="129"/>
      <c r="AN463" s="130"/>
      <c r="AO463" s="130"/>
      <c r="AP463" s="130"/>
      <c r="AQ463" s="131"/>
      <c r="AR463" s="131"/>
      <c r="AS463" s="131"/>
      <c r="AT463" s="144"/>
      <c r="AU463" s="113" t="str">
        <f t="shared" si="77"/>
        <v/>
      </c>
      <c r="AV463" s="96" t="str">
        <f t="shared" si="78"/>
        <v/>
      </c>
      <c r="AW463" s="96" t="str">
        <f t="shared" si="79"/>
        <v/>
      </c>
      <c r="AX463" s="96" t="str">
        <f t="shared" si="80"/>
        <v/>
      </c>
      <c r="AY463" s="118" t="str">
        <f t="shared" si="81"/>
        <v/>
      </c>
      <c r="AZ463" s="147"/>
      <c r="BA463" s="132"/>
      <c r="BB463" s="132"/>
      <c r="BC463" s="132"/>
      <c r="BD463" s="133"/>
      <c r="BE463" s="133"/>
      <c r="BF463" s="134"/>
      <c r="BG463" s="134"/>
      <c r="BH463" s="131"/>
      <c r="BI463" s="135"/>
      <c r="BK463" s="153"/>
      <c r="BL463" s="154"/>
      <c r="BM463" s="154"/>
      <c r="BN463" s="133"/>
      <c r="BO463" s="134"/>
      <c r="BP463" s="155"/>
      <c r="BQ463" s="156"/>
    </row>
    <row r="464" spans="4:69" ht="15.6" x14ac:dyDescent="0.3">
      <c r="D464" s="10"/>
      <c r="E464" s="161"/>
      <c r="F464" s="162"/>
      <c r="G464" s="162"/>
      <c r="H464" s="163"/>
      <c r="I464" s="164"/>
      <c r="J464" s="164"/>
      <c r="K464" s="164"/>
      <c r="L464" s="164"/>
      <c r="M464" s="164"/>
      <c r="N464" s="165"/>
      <c r="O464" s="165"/>
      <c r="P464" s="166"/>
      <c r="R464" s="167"/>
      <c r="S464" s="168"/>
      <c r="T464" s="169" t="str">
        <f t="shared" si="72"/>
        <v/>
      </c>
      <c r="U464" s="170" t="str">
        <f t="shared" si="73"/>
        <v/>
      </c>
      <c r="V464" s="170" t="str">
        <f t="shared" si="74"/>
        <v/>
      </c>
      <c r="W464" s="170" t="str">
        <f t="shared" si="75"/>
        <v/>
      </c>
      <c r="X464" s="171" t="str">
        <f t="shared" si="76"/>
        <v/>
      </c>
      <c r="Y464" s="172"/>
      <c r="Z464" s="173"/>
      <c r="AA464" s="174"/>
      <c r="AB464" s="173"/>
      <c r="AC464" s="174"/>
      <c r="AD464" s="173"/>
      <c r="AE464" s="174"/>
      <c r="AF464" s="175"/>
      <c r="AG464" s="174"/>
      <c r="AH464" s="173"/>
      <c r="AI464" s="174"/>
      <c r="AJ464" s="174"/>
      <c r="AK464" s="176"/>
      <c r="AM464" s="177"/>
      <c r="AN464" s="178"/>
      <c r="AO464" s="178"/>
      <c r="AP464" s="178"/>
      <c r="AQ464" s="179"/>
      <c r="AR464" s="179"/>
      <c r="AS464" s="179"/>
      <c r="AT464" s="180"/>
      <c r="AU464" s="169" t="str">
        <f t="shared" si="77"/>
        <v/>
      </c>
      <c r="AV464" s="170" t="str">
        <f t="shared" si="78"/>
        <v/>
      </c>
      <c r="AW464" s="170" t="str">
        <f t="shared" si="79"/>
        <v/>
      </c>
      <c r="AX464" s="170" t="str">
        <f t="shared" si="80"/>
        <v/>
      </c>
      <c r="AY464" s="171" t="str">
        <f t="shared" si="81"/>
        <v/>
      </c>
      <c r="AZ464" s="181"/>
      <c r="BA464" s="182"/>
      <c r="BB464" s="182"/>
      <c r="BC464" s="182"/>
      <c r="BD464" s="183"/>
      <c r="BE464" s="183"/>
      <c r="BF464" s="184"/>
      <c r="BG464" s="184"/>
      <c r="BH464" s="179"/>
      <c r="BI464" s="185"/>
      <c r="BK464" s="186"/>
      <c r="BL464" s="187"/>
      <c r="BM464" s="187"/>
      <c r="BN464" s="183"/>
      <c r="BO464" s="184"/>
      <c r="BP464" s="188"/>
      <c r="BQ464" s="189"/>
    </row>
    <row r="465" spans="4:69" ht="15.6" x14ac:dyDescent="0.3">
      <c r="D465" s="10"/>
      <c r="E465" s="74"/>
      <c r="F465" s="75"/>
      <c r="G465" s="75"/>
      <c r="H465" s="76"/>
      <c r="I465" s="77"/>
      <c r="J465" s="77"/>
      <c r="K465" s="77"/>
      <c r="L465" s="77"/>
      <c r="M465" s="77"/>
      <c r="N465" s="78"/>
      <c r="O465" s="78"/>
      <c r="P465" s="79"/>
      <c r="R465" s="94"/>
      <c r="S465" s="112"/>
      <c r="T465" s="113" t="str">
        <f t="shared" si="72"/>
        <v/>
      </c>
      <c r="U465" s="96" t="str">
        <f t="shared" si="73"/>
        <v/>
      </c>
      <c r="V465" s="96" t="str">
        <f t="shared" si="74"/>
        <v/>
      </c>
      <c r="W465" s="96" t="str">
        <f t="shared" si="75"/>
        <v/>
      </c>
      <c r="X465" s="118" t="str">
        <f t="shared" si="76"/>
        <v/>
      </c>
      <c r="Y465" s="119"/>
      <c r="Z465" s="98"/>
      <c r="AA465" s="97"/>
      <c r="AB465" s="98"/>
      <c r="AC465" s="97"/>
      <c r="AD465" s="95"/>
      <c r="AE465" s="99"/>
      <c r="AF465" s="100"/>
      <c r="AG465" s="99"/>
      <c r="AH465" s="95"/>
      <c r="AI465" s="99"/>
      <c r="AJ465" s="99"/>
      <c r="AK465" s="101"/>
      <c r="AM465" s="129"/>
      <c r="AN465" s="130"/>
      <c r="AO465" s="130"/>
      <c r="AP465" s="130"/>
      <c r="AQ465" s="131"/>
      <c r="AR465" s="131"/>
      <c r="AS465" s="131"/>
      <c r="AT465" s="144"/>
      <c r="AU465" s="113" t="str">
        <f t="shared" si="77"/>
        <v/>
      </c>
      <c r="AV465" s="96" t="str">
        <f t="shared" si="78"/>
        <v/>
      </c>
      <c r="AW465" s="96" t="str">
        <f t="shared" si="79"/>
        <v/>
      </c>
      <c r="AX465" s="96" t="str">
        <f t="shared" si="80"/>
        <v/>
      </c>
      <c r="AY465" s="118" t="str">
        <f t="shared" si="81"/>
        <v/>
      </c>
      <c r="AZ465" s="147"/>
      <c r="BA465" s="132"/>
      <c r="BB465" s="132"/>
      <c r="BC465" s="132"/>
      <c r="BD465" s="133"/>
      <c r="BE465" s="133"/>
      <c r="BF465" s="134"/>
      <c r="BG465" s="134"/>
      <c r="BH465" s="131"/>
      <c r="BI465" s="135"/>
      <c r="BK465" s="153"/>
      <c r="BL465" s="154"/>
      <c r="BM465" s="154"/>
      <c r="BN465" s="133"/>
      <c r="BO465" s="134"/>
      <c r="BP465" s="155"/>
      <c r="BQ465" s="156"/>
    </row>
    <row r="466" spans="4:69" ht="15.6" x14ac:dyDescent="0.3">
      <c r="D466" s="10"/>
      <c r="E466" s="190"/>
      <c r="F466" s="162"/>
      <c r="G466" s="162"/>
      <c r="H466" s="163"/>
      <c r="I466" s="164"/>
      <c r="J466" s="164"/>
      <c r="K466" s="164"/>
      <c r="L466" s="164"/>
      <c r="M466" s="164"/>
      <c r="N466" s="165"/>
      <c r="O466" s="165"/>
      <c r="P466" s="166"/>
      <c r="R466" s="167"/>
      <c r="S466" s="168"/>
      <c r="T466" s="169" t="str">
        <f t="shared" si="72"/>
        <v/>
      </c>
      <c r="U466" s="170" t="str">
        <f t="shared" si="73"/>
        <v/>
      </c>
      <c r="V466" s="170" t="str">
        <f t="shared" si="74"/>
        <v/>
      </c>
      <c r="W466" s="170" t="str">
        <f t="shared" si="75"/>
        <v/>
      </c>
      <c r="X466" s="171" t="str">
        <f t="shared" si="76"/>
        <v/>
      </c>
      <c r="Y466" s="172"/>
      <c r="Z466" s="173"/>
      <c r="AA466" s="174"/>
      <c r="AB466" s="173"/>
      <c r="AC466" s="174"/>
      <c r="AD466" s="173"/>
      <c r="AE466" s="174"/>
      <c r="AF466" s="175"/>
      <c r="AG466" s="174"/>
      <c r="AH466" s="173"/>
      <c r="AI466" s="174"/>
      <c r="AJ466" s="174"/>
      <c r="AK466" s="176"/>
      <c r="AM466" s="177"/>
      <c r="AN466" s="178"/>
      <c r="AO466" s="178"/>
      <c r="AP466" s="178"/>
      <c r="AQ466" s="179"/>
      <c r="AR466" s="179"/>
      <c r="AS466" s="179"/>
      <c r="AT466" s="180"/>
      <c r="AU466" s="169" t="str">
        <f t="shared" si="77"/>
        <v/>
      </c>
      <c r="AV466" s="170" t="str">
        <f t="shared" si="78"/>
        <v/>
      </c>
      <c r="AW466" s="170" t="str">
        <f t="shared" si="79"/>
        <v/>
      </c>
      <c r="AX466" s="170" t="str">
        <f t="shared" si="80"/>
        <v/>
      </c>
      <c r="AY466" s="171" t="str">
        <f t="shared" si="81"/>
        <v/>
      </c>
      <c r="AZ466" s="181"/>
      <c r="BA466" s="182"/>
      <c r="BB466" s="182"/>
      <c r="BC466" s="182"/>
      <c r="BD466" s="183"/>
      <c r="BE466" s="183"/>
      <c r="BF466" s="184"/>
      <c r="BG466" s="184"/>
      <c r="BH466" s="179"/>
      <c r="BI466" s="185"/>
      <c r="BK466" s="186"/>
      <c r="BL466" s="187"/>
      <c r="BM466" s="187"/>
      <c r="BN466" s="183"/>
      <c r="BO466" s="184"/>
      <c r="BP466" s="188"/>
      <c r="BQ466" s="189"/>
    </row>
    <row r="467" spans="4:69" ht="15.6" x14ac:dyDescent="0.3">
      <c r="D467" s="10"/>
      <c r="E467" s="74"/>
      <c r="F467" s="75"/>
      <c r="G467" s="75"/>
      <c r="H467" s="76"/>
      <c r="I467" s="77"/>
      <c r="J467" s="77"/>
      <c r="K467" s="77"/>
      <c r="L467" s="77"/>
      <c r="M467" s="77"/>
      <c r="N467" s="78"/>
      <c r="O467" s="78"/>
      <c r="P467" s="79"/>
      <c r="R467" s="94"/>
      <c r="S467" s="112"/>
      <c r="T467" s="113" t="str">
        <f t="shared" si="72"/>
        <v/>
      </c>
      <c r="U467" s="96" t="str">
        <f t="shared" si="73"/>
        <v/>
      </c>
      <c r="V467" s="96" t="str">
        <f t="shared" si="74"/>
        <v/>
      </c>
      <c r="W467" s="96" t="str">
        <f t="shared" si="75"/>
        <v/>
      </c>
      <c r="X467" s="118" t="str">
        <f t="shared" si="76"/>
        <v/>
      </c>
      <c r="Y467" s="119"/>
      <c r="Z467" s="98"/>
      <c r="AA467" s="97"/>
      <c r="AB467" s="98"/>
      <c r="AC467" s="97"/>
      <c r="AD467" s="95"/>
      <c r="AE467" s="99"/>
      <c r="AF467" s="100"/>
      <c r="AG467" s="99"/>
      <c r="AH467" s="95"/>
      <c r="AI467" s="99"/>
      <c r="AJ467" s="99"/>
      <c r="AK467" s="101"/>
      <c r="AM467" s="129"/>
      <c r="AN467" s="130"/>
      <c r="AO467" s="130"/>
      <c r="AP467" s="130"/>
      <c r="AQ467" s="131"/>
      <c r="AR467" s="131"/>
      <c r="AS467" s="131"/>
      <c r="AT467" s="144"/>
      <c r="AU467" s="113" t="str">
        <f t="shared" si="77"/>
        <v/>
      </c>
      <c r="AV467" s="96" t="str">
        <f t="shared" si="78"/>
        <v/>
      </c>
      <c r="AW467" s="96" t="str">
        <f t="shared" si="79"/>
        <v/>
      </c>
      <c r="AX467" s="96" t="str">
        <f t="shared" si="80"/>
        <v/>
      </c>
      <c r="AY467" s="118" t="str">
        <f t="shared" si="81"/>
        <v/>
      </c>
      <c r="AZ467" s="147"/>
      <c r="BA467" s="132"/>
      <c r="BB467" s="132"/>
      <c r="BC467" s="132"/>
      <c r="BD467" s="133"/>
      <c r="BE467" s="133"/>
      <c r="BF467" s="134"/>
      <c r="BG467" s="134"/>
      <c r="BH467" s="131"/>
      <c r="BI467" s="135"/>
      <c r="BK467" s="153"/>
      <c r="BL467" s="154"/>
      <c r="BM467" s="154"/>
      <c r="BN467" s="133"/>
      <c r="BO467" s="134"/>
      <c r="BP467" s="155"/>
      <c r="BQ467" s="156"/>
    </row>
    <row r="468" spans="4:69" ht="15.6" x14ac:dyDescent="0.3">
      <c r="D468" s="10"/>
      <c r="E468" s="161"/>
      <c r="F468" s="162"/>
      <c r="G468" s="162"/>
      <c r="H468" s="163"/>
      <c r="I468" s="164"/>
      <c r="J468" s="164"/>
      <c r="K468" s="164"/>
      <c r="L468" s="164"/>
      <c r="M468" s="164"/>
      <c r="N468" s="165"/>
      <c r="O468" s="165"/>
      <c r="P468" s="166"/>
      <c r="R468" s="167"/>
      <c r="S468" s="168"/>
      <c r="T468" s="169" t="str">
        <f t="shared" si="72"/>
        <v/>
      </c>
      <c r="U468" s="170" t="str">
        <f t="shared" si="73"/>
        <v/>
      </c>
      <c r="V468" s="170" t="str">
        <f t="shared" si="74"/>
        <v/>
      </c>
      <c r="W468" s="170" t="str">
        <f t="shared" si="75"/>
        <v/>
      </c>
      <c r="X468" s="171" t="str">
        <f t="shared" si="76"/>
        <v/>
      </c>
      <c r="Y468" s="172"/>
      <c r="Z468" s="173"/>
      <c r="AA468" s="174"/>
      <c r="AB468" s="173"/>
      <c r="AC468" s="174"/>
      <c r="AD468" s="173"/>
      <c r="AE468" s="174"/>
      <c r="AF468" s="175"/>
      <c r="AG468" s="174"/>
      <c r="AH468" s="173"/>
      <c r="AI468" s="174"/>
      <c r="AJ468" s="174"/>
      <c r="AK468" s="176"/>
      <c r="AM468" s="177"/>
      <c r="AN468" s="178"/>
      <c r="AO468" s="178"/>
      <c r="AP468" s="178"/>
      <c r="AQ468" s="179"/>
      <c r="AR468" s="179"/>
      <c r="AS468" s="179"/>
      <c r="AT468" s="180"/>
      <c r="AU468" s="169" t="str">
        <f t="shared" si="77"/>
        <v/>
      </c>
      <c r="AV468" s="170" t="str">
        <f t="shared" si="78"/>
        <v/>
      </c>
      <c r="AW468" s="170" t="str">
        <f t="shared" si="79"/>
        <v/>
      </c>
      <c r="AX468" s="170" t="str">
        <f t="shared" si="80"/>
        <v/>
      </c>
      <c r="AY468" s="171" t="str">
        <f t="shared" si="81"/>
        <v/>
      </c>
      <c r="AZ468" s="181"/>
      <c r="BA468" s="182"/>
      <c r="BB468" s="182"/>
      <c r="BC468" s="182"/>
      <c r="BD468" s="183"/>
      <c r="BE468" s="183"/>
      <c r="BF468" s="184"/>
      <c r="BG468" s="184"/>
      <c r="BH468" s="179"/>
      <c r="BI468" s="185"/>
      <c r="BK468" s="186"/>
      <c r="BL468" s="187"/>
      <c r="BM468" s="187"/>
      <c r="BN468" s="183"/>
      <c r="BO468" s="184"/>
      <c r="BP468" s="188"/>
      <c r="BQ468" s="189"/>
    </row>
    <row r="469" spans="4:69" ht="15.6" x14ac:dyDescent="0.3">
      <c r="D469" s="10"/>
      <c r="E469" s="74"/>
      <c r="F469" s="75"/>
      <c r="G469" s="75"/>
      <c r="H469" s="76"/>
      <c r="I469" s="77"/>
      <c r="J469" s="77"/>
      <c r="K469" s="77"/>
      <c r="L469" s="77"/>
      <c r="M469" s="77"/>
      <c r="N469" s="78"/>
      <c r="O469" s="78"/>
      <c r="P469" s="79"/>
      <c r="R469" s="94"/>
      <c r="S469" s="112"/>
      <c r="T469" s="113" t="str">
        <f t="shared" si="72"/>
        <v/>
      </c>
      <c r="U469" s="96" t="str">
        <f t="shared" si="73"/>
        <v/>
      </c>
      <c r="V469" s="96" t="str">
        <f t="shared" si="74"/>
        <v/>
      </c>
      <c r="W469" s="96" t="str">
        <f t="shared" si="75"/>
        <v/>
      </c>
      <c r="X469" s="118" t="str">
        <f t="shared" si="76"/>
        <v/>
      </c>
      <c r="Y469" s="119"/>
      <c r="Z469" s="98"/>
      <c r="AA469" s="97"/>
      <c r="AB469" s="98"/>
      <c r="AC469" s="97"/>
      <c r="AD469" s="95"/>
      <c r="AE469" s="99"/>
      <c r="AF469" s="100"/>
      <c r="AG469" s="99"/>
      <c r="AH469" s="95"/>
      <c r="AI469" s="99"/>
      <c r="AJ469" s="99"/>
      <c r="AK469" s="101"/>
      <c r="AM469" s="129"/>
      <c r="AN469" s="130"/>
      <c r="AO469" s="130"/>
      <c r="AP469" s="130"/>
      <c r="AQ469" s="131"/>
      <c r="AR469" s="131"/>
      <c r="AS469" s="131"/>
      <c r="AT469" s="144"/>
      <c r="AU469" s="113" t="str">
        <f t="shared" si="77"/>
        <v/>
      </c>
      <c r="AV469" s="96" t="str">
        <f t="shared" si="78"/>
        <v/>
      </c>
      <c r="AW469" s="96" t="str">
        <f t="shared" si="79"/>
        <v/>
      </c>
      <c r="AX469" s="96" t="str">
        <f t="shared" si="80"/>
        <v/>
      </c>
      <c r="AY469" s="118" t="str">
        <f t="shared" si="81"/>
        <v/>
      </c>
      <c r="AZ469" s="147"/>
      <c r="BA469" s="132"/>
      <c r="BB469" s="132"/>
      <c r="BC469" s="132"/>
      <c r="BD469" s="133"/>
      <c r="BE469" s="133"/>
      <c r="BF469" s="134"/>
      <c r="BG469" s="134"/>
      <c r="BH469" s="131"/>
      <c r="BI469" s="135"/>
      <c r="BK469" s="153"/>
      <c r="BL469" s="154"/>
      <c r="BM469" s="154"/>
      <c r="BN469" s="133"/>
      <c r="BO469" s="134"/>
      <c r="BP469" s="155"/>
      <c r="BQ469" s="156"/>
    </row>
    <row r="470" spans="4:69" ht="15.6" x14ac:dyDescent="0.3">
      <c r="D470" s="10"/>
      <c r="E470" s="161"/>
      <c r="F470" s="162"/>
      <c r="G470" s="162"/>
      <c r="H470" s="163"/>
      <c r="I470" s="164"/>
      <c r="J470" s="164"/>
      <c r="K470" s="164"/>
      <c r="L470" s="164"/>
      <c r="M470" s="164"/>
      <c r="N470" s="165"/>
      <c r="O470" s="165"/>
      <c r="P470" s="166"/>
      <c r="R470" s="167"/>
      <c r="S470" s="168"/>
      <c r="T470" s="169" t="str">
        <f t="shared" si="72"/>
        <v/>
      </c>
      <c r="U470" s="170" t="str">
        <f t="shared" si="73"/>
        <v/>
      </c>
      <c r="V470" s="170" t="str">
        <f t="shared" si="74"/>
        <v/>
      </c>
      <c r="W470" s="170" t="str">
        <f t="shared" si="75"/>
        <v/>
      </c>
      <c r="X470" s="171" t="str">
        <f t="shared" si="76"/>
        <v/>
      </c>
      <c r="Y470" s="172"/>
      <c r="Z470" s="173"/>
      <c r="AA470" s="174"/>
      <c r="AB470" s="173"/>
      <c r="AC470" s="174"/>
      <c r="AD470" s="173"/>
      <c r="AE470" s="174"/>
      <c r="AF470" s="175"/>
      <c r="AG470" s="174"/>
      <c r="AH470" s="173"/>
      <c r="AI470" s="174"/>
      <c r="AJ470" s="174"/>
      <c r="AK470" s="176"/>
      <c r="AM470" s="177"/>
      <c r="AN470" s="178"/>
      <c r="AO470" s="178"/>
      <c r="AP470" s="178"/>
      <c r="AQ470" s="179"/>
      <c r="AR470" s="179"/>
      <c r="AS470" s="179"/>
      <c r="AT470" s="180"/>
      <c r="AU470" s="169" t="str">
        <f t="shared" si="77"/>
        <v/>
      </c>
      <c r="AV470" s="170" t="str">
        <f t="shared" si="78"/>
        <v/>
      </c>
      <c r="AW470" s="170" t="str">
        <f t="shared" si="79"/>
        <v/>
      </c>
      <c r="AX470" s="170" t="str">
        <f t="shared" si="80"/>
        <v/>
      </c>
      <c r="AY470" s="171" t="str">
        <f t="shared" si="81"/>
        <v/>
      </c>
      <c r="AZ470" s="181"/>
      <c r="BA470" s="182"/>
      <c r="BB470" s="182"/>
      <c r="BC470" s="182"/>
      <c r="BD470" s="183"/>
      <c r="BE470" s="183"/>
      <c r="BF470" s="184"/>
      <c r="BG470" s="184"/>
      <c r="BH470" s="179"/>
      <c r="BI470" s="185"/>
      <c r="BK470" s="186"/>
      <c r="BL470" s="187"/>
      <c r="BM470" s="187"/>
      <c r="BN470" s="183"/>
      <c r="BO470" s="184"/>
      <c r="BP470" s="188"/>
      <c r="BQ470" s="189"/>
    </row>
    <row r="471" spans="4:69" ht="15.6" x14ac:dyDescent="0.3">
      <c r="D471" s="10"/>
      <c r="E471" s="74"/>
      <c r="F471" s="75"/>
      <c r="G471" s="75"/>
      <c r="H471" s="76"/>
      <c r="I471" s="77"/>
      <c r="J471" s="77"/>
      <c r="K471" s="77"/>
      <c r="L471" s="77"/>
      <c r="M471" s="77"/>
      <c r="N471" s="78"/>
      <c r="O471" s="78"/>
      <c r="P471" s="79"/>
      <c r="R471" s="94"/>
      <c r="S471" s="112"/>
      <c r="T471" s="113" t="str">
        <f t="shared" si="72"/>
        <v/>
      </c>
      <c r="U471" s="96" t="str">
        <f t="shared" si="73"/>
        <v/>
      </c>
      <c r="V471" s="96" t="str">
        <f t="shared" si="74"/>
        <v/>
      </c>
      <c r="W471" s="96" t="str">
        <f t="shared" si="75"/>
        <v/>
      </c>
      <c r="X471" s="118" t="str">
        <f t="shared" si="76"/>
        <v/>
      </c>
      <c r="Y471" s="119"/>
      <c r="Z471" s="98"/>
      <c r="AA471" s="97"/>
      <c r="AB471" s="98"/>
      <c r="AC471" s="97"/>
      <c r="AD471" s="95"/>
      <c r="AE471" s="99"/>
      <c r="AF471" s="100"/>
      <c r="AG471" s="99"/>
      <c r="AH471" s="95"/>
      <c r="AI471" s="99"/>
      <c r="AJ471" s="99"/>
      <c r="AK471" s="101"/>
      <c r="AM471" s="129"/>
      <c r="AN471" s="130"/>
      <c r="AO471" s="130"/>
      <c r="AP471" s="130"/>
      <c r="AQ471" s="131"/>
      <c r="AR471" s="131"/>
      <c r="AS471" s="131"/>
      <c r="AT471" s="144"/>
      <c r="AU471" s="113" t="str">
        <f t="shared" si="77"/>
        <v/>
      </c>
      <c r="AV471" s="96" t="str">
        <f t="shared" si="78"/>
        <v/>
      </c>
      <c r="AW471" s="96" t="str">
        <f t="shared" si="79"/>
        <v/>
      </c>
      <c r="AX471" s="96" t="str">
        <f t="shared" si="80"/>
        <v/>
      </c>
      <c r="AY471" s="118" t="str">
        <f t="shared" si="81"/>
        <v/>
      </c>
      <c r="AZ471" s="147"/>
      <c r="BA471" s="132"/>
      <c r="BB471" s="132"/>
      <c r="BC471" s="132"/>
      <c r="BD471" s="133"/>
      <c r="BE471" s="133"/>
      <c r="BF471" s="134"/>
      <c r="BG471" s="134"/>
      <c r="BH471" s="131"/>
      <c r="BI471" s="135"/>
      <c r="BK471" s="153"/>
      <c r="BL471" s="154"/>
      <c r="BM471" s="154"/>
      <c r="BN471" s="133"/>
      <c r="BO471" s="134"/>
      <c r="BP471" s="155"/>
      <c r="BQ471" s="156"/>
    </row>
    <row r="472" spans="4:69" ht="15.6" x14ac:dyDescent="0.3">
      <c r="D472" s="10"/>
      <c r="E472" s="161"/>
      <c r="F472" s="162"/>
      <c r="G472" s="162"/>
      <c r="H472" s="163"/>
      <c r="I472" s="164"/>
      <c r="J472" s="164"/>
      <c r="K472" s="164"/>
      <c r="L472" s="164"/>
      <c r="M472" s="164"/>
      <c r="N472" s="165"/>
      <c r="O472" s="165"/>
      <c r="P472" s="166"/>
      <c r="R472" s="167"/>
      <c r="S472" s="168"/>
      <c r="T472" s="169" t="str">
        <f t="shared" si="72"/>
        <v/>
      </c>
      <c r="U472" s="170" t="str">
        <f t="shared" si="73"/>
        <v/>
      </c>
      <c r="V472" s="170" t="str">
        <f t="shared" si="74"/>
        <v/>
      </c>
      <c r="W472" s="170" t="str">
        <f t="shared" si="75"/>
        <v/>
      </c>
      <c r="X472" s="171" t="str">
        <f t="shared" si="76"/>
        <v/>
      </c>
      <c r="Y472" s="172"/>
      <c r="Z472" s="173"/>
      <c r="AA472" s="174"/>
      <c r="AB472" s="173"/>
      <c r="AC472" s="174"/>
      <c r="AD472" s="173"/>
      <c r="AE472" s="174"/>
      <c r="AF472" s="175"/>
      <c r="AG472" s="174"/>
      <c r="AH472" s="173"/>
      <c r="AI472" s="174"/>
      <c r="AJ472" s="174"/>
      <c r="AK472" s="176"/>
      <c r="AM472" s="177"/>
      <c r="AN472" s="178"/>
      <c r="AO472" s="178"/>
      <c r="AP472" s="178"/>
      <c r="AQ472" s="179"/>
      <c r="AR472" s="179"/>
      <c r="AS472" s="179"/>
      <c r="AT472" s="180"/>
      <c r="AU472" s="169" t="str">
        <f t="shared" si="77"/>
        <v/>
      </c>
      <c r="AV472" s="170" t="str">
        <f t="shared" si="78"/>
        <v/>
      </c>
      <c r="AW472" s="170" t="str">
        <f t="shared" si="79"/>
        <v/>
      </c>
      <c r="AX472" s="170" t="str">
        <f t="shared" si="80"/>
        <v/>
      </c>
      <c r="AY472" s="171" t="str">
        <f t="shared" si="81"/>
        <v/>
      </c>
      <c r="AZ472" s="181"/>
      <c r="BA472" s="182"/>
      <c r="BB472" s="182"/>
      <c r="BC472" s="182"/>
      <c r="BD472" s="183"/>
      <c r="BE472" s="183"/>
      <c r="BF472" s="184"/>
      <c r="BG472" s="184"/>
      <c r="BH472" s="179"/>
      <c r="BI472" s="185"/>
      <c r="BK472" s="186"/>
      <c r="BL472" s="187"/>
      <c r="BM472" s="187"/>
      <c r="BN472" s="183"/>
      <c r="BO472" s="184"/>
      <c r="BP472" s="188"/>
      <c r="BQ472" s="189"/>
    </row>
    <row r="473" spans="4:69" ht="15.6" x14ac:dyDescent="0.3">
      <c r="D473" s="10"/>
      <c r="E473" s="74"/>
      <c r="F473" s="75"/>
      <c r="G473" s="75"/>
      <c r="H473" s="76"/>
      <c r="I473" s="77"/>
      <c r="J473" s="77"/>
      <c r="K473" s="77"/>
      <c r="L473" s="77"/>
      <c r="M473" s="77"/>
      <c r="N473" s="78"/>
      <c r="O473" s="78"/>
      <c r="P473" s="79"/>
      <c r="R473" s="94"/>
      <c r="S473" s="112"/>
      <c r="T473" s="113" t="str">
        <f t="shared" si="72"/>
        <v/>
      </c>
      <c r="U473" s="96" t="str">
        <f t="shared" si="73"/>
        <v/>
      </c>
      <c r="V473" s="96" t="str">
        <f t="shared" si="74"/>
        <v/>
      </c>
      <c r="W473" s="96" t="str">
        <f t="shared" si="75"/>
        <v/>
      </c>
      <c r="X473" s="118" t="str">
        <f t="shared" si="76"/>
        <v/>
      </c>
      <c r="Y473" s="119"/>
      <c r="Z473" s="98"/>
      <c r="AA473" s="97"/>
      <c r="AB473" s="98"/>
      <c r="AC473" s="97"/>
      <c r="AD473" s="95"/>
      <c r="AE473" s="99"/>
      <c r="AF473" s="100"/>
      <c r="AG473" s="99"/>
      <c r="AH473" s="95"/>
      <c r="AI473" s="99"/>
      <c r="AJ473" s="99"/>
      <c r="AK473" s="101"/>
      <c r="AM473" s="129"/>
      <c r="AN473" s="130"/>
      <c r="AO473" s="130"/>
      <c r="AP473" s="130"/>
      <c r="AQ473" s="131"/>
      <c r="AR473" s="131"/>
      <c r="AS473" s="131"/>
      <c r="AT473" s="144"/>
      <c r="AU473" s="113" t="str">
        <f t="shared" si="77"/>
        <v/>
      </c>
      <c r="AV473" s="96" t="str">
        <f t="shared" si="78"/>
        <v/>
      </c>
      <c r="AW473" s="96" t="str">
        <f t="shared" si="79"/>
        <v/>
      </c>
      <c r="AX473" s="96" t="str">
        <f t="shared" si="80"/>
        <v/>
      </c>
      <c r="AY473" s="118" t="str">
        <f t="shared" si="81"/>
        <v/>
      </c>
      <c r="AZ473" s="147"/>
      <c r="BA473" s="132"/>
      <c r="BB473" s="132"/>
      <c r="BC473" s="132"/>
      <c r="BD473" s="133"/>
      <c r="BE473" s="133"/>
      <c r="BF473" s="134"/>
      <c r="BG473" s="134"/>
      <c r="BH473" s="131"/>
      <c r="BI473" s="135"/>
      <c r="BK473" s="153"/>
      <c r="BL473" s="154"/>
      <c r="BM473" s="154"/>
      <c r="BN473" s="133"/>
      <c r="BO473" s="134"/>
      <c r="BP473" s="155"/>
      <c r="BQ473" s="156"/>
    </row>
    <row r="474" spans="4:69" ht="15.6" x14ac:dyDescent="0.3">
      <c r="D474" s="10"/>
      <c r="E474" s="190"/>
      <c r="F474" s="162"/>
      <c r="G474" s="162"/>
      <c r="H474" s="163"/>
      <c r="I474" s="164"/>
      <c r="J474" s="164"/>
      <c r="K474" s="164"/>
      <c r="L474" s="164"/>
      <c r="M474" s="164"/>
      <c r="N474" s="165"/>
      <c r="O474" s="165"/>
      <c r="P474" s="166"/>
      <c r="R474" s="167"/>
      <c r="S474" s="168"/>
      <c r="T474" s="169" t="str">
        <f t="shared" si="72"/>
        <v/>
      </c>
      <c r="U474" s="170" t="str">
        <f t="shared" si="73"/>
        <v/>
      </c>
      <c r="V474" s="170" t="str">
        <f t="shared" si="74"/>
        <v/>
      </c>
      <c r="W474" s="170" t="str">
        <f t="shared" si="75"/>
        <v/>
      </c>
      <c r="X474" s="171" t="str">
        <f t="shared" si="76"/>
        <v/>
      </c>
      <c r="Y474" s="172"/>
      <c r="Z474" s="173"/>
      <c r="AA474" s="174"/>
      <c r="AB474" s="173"/>
      <c r="AC474" s="174"/>
      <c r="AD474" s="173"/>
      <c r="AE474" s="174"/>
      <c r="AF474" s="175"/>
      <c r="AG474" s="174"/>
      <c r="AH474" s="173"/>
      <c r="AI474" s="174"/>
      <c r="AJ474" s="174"/>
      <c r="AK474" s="176"/>
      <c r="AM474" s="177"/>
      <c r="AN474" s="178"/>
      <c r="AO474" s="178"/>
      <c r="AP474" s="178"/>
      <c r="AQ474" s="179"/>
      <c r="AR474" s="179"/>
      <c r="AS474" s="179"/>
      <c r="AT474" s="180"/>
      <c r="AU474" s="169" t="str">
        <f t="shared" si="77"/>
        <v/>
      </c>
      <c r="AV474" s="170" t="str">
        <f t="shared" si="78"/>
        <v/>
      </c>
      <c r="AW474" s="170" t="str">
        <f t="shared" si="79"/>
        <v/>
      </c>
      <c r="AX474" s="170" t="str">
        <f t="shared" si="80"/>
        <v/>
      </c>
      <c r="AY474" s="171" t="str">
        <f t="shared" si="81"/>
        <v/>
      </c>
      <c r="AZ474" s="181"/>
      <c r="BA474" s="182"/>
      <c r="BB474" s="182"/>
      <c r="BC474" s="182"/>
      <c r="BD474" s="183"/>
      <c r="BE474" s="183"/>
      <c r="BF474" s="184"/>
      <c r="BG474" s="184"/>
      <c r="BH474" s="179"/>
      <c r="BI474" s="185"/>
      <c r="BK474" s="186"/>
      <c r="BL474" s="187"/>
      <c r="BM474" s="187"/>
      <c r="BN474" s="183"/>
      <c r="BO474" s="184"/>
      <c r="BP474" s="188"/>
      <c r="BQ474" s="189"/>
    </row>
    <row r="475" spans="4:69" ht="15.6" x14ac:dyDescent="0.3">
      <c r="D475" s="10"/>
      <c r="E475" s="74"/>
      <c r="F475" s="75"/>
      <c r="G475" s="75"/>
      <c r="H475" s="76"/>
      <c r="I475" s="77"/>
      <c r="J475" s="77"/>
      <c r="K475" s="77"/>
      <c r="L475" s="77"/>
      <c r="M475" s="77"/>
      <c r="N475" s="78"/>
      <c r="O475" s="78"/>
      <c r="P475" s="79"/>
      <c r="R475" s="94"/>
      <c r="S475" s="112"/>
      <c r="T475" s="113" t="str">
        <f t="shared" si="72"/>
        <v/>
      </c>
      <c r="U475" s="96" t="str">
        <f t="shared" si="73"/>
        <v/>
      </c>
      <c r="V475" s="96" t="str">
        <f t="shared" si="74"/>
        <v/>
      </c>
      <c r="W475" s="96" t="str">
        <f t="shared" si="75"/>
        <v/>
      </c>
      <c r="X475" s="118" t="str">
        <f t="shared" si="76"/>
        <v/>
      </c>
      <c r="Y475" s="119"/>
      <c r="Z475" s="98"/>
      <c r="AA475" s="97"/>
      <c r="AB475" s="98"/>
      <c r="AC475" s="97"/>
      <c r="AD475" s="95"/>
      <c r="AE475" s="99"/>
      <c r="AF475" s="100"/>
      <c r="AG475" s="99"/>
      <c r="AH475" s="95"/>
      <c r="AI475" s="99"/>
      <c r="AJ475" s="99"/>
      <c r="AK475" s="101"/>
      <c r="AM475" s="129"/>
      <c r="AN475" s="130"/>
      <c r="AO475" s="130"/>
      <c r="AP475" s="130"/>
      <c r="AQ475" s="131"/>
      <c r="AR475" s="131"/>
      <c r="AS475" s="131"/>
      <c r="AT475" s="144"/>
      <c r="AU475" s="113" t="str">
        <f t="shared" si="77"/>
        <v/>
      </c>
      <c r="AV475" s="96" t="str">
        <f t="shared" si="78"/>
        <v/>
      </c>
      <c r="AW475" s="96" t="str">
        <f t="shared" si="79"/>
        <v/>
      </c>
      <c r="AX475" s="96" t="str">
        <f t="shared" si="80"/>
        <v/>
      </c>
      <c r="AY475" s="118" t="str">
        <f t="shared" si="81"/>
        <v/>
      </c>
      <c r="AZ475" s="147"/>
      <c r="BA475" s="132"/>
      <c r="BB475" s="132"/>
      <c r="BC475" s="132"/>
      <c r="BD475" s="133"/>
      <c r="BE475" s="133"/>
      <c r="BF475" s="134"/>
      <c r="BG475" s="134"/>
      <c r="BH475" s="131"/>
      <c r="BI475" s="135"/>
      <c r="BK475" s="153"/>
      <c r="BL475" s="154"/>
      <c r="BM475" s="154"/>
      <c r="BN475" s="133"/>
      <c r="BO475" s="134"/>
      <c r="BP475" s="155"/>
      <c r="BQ475" s="156"/>
    </row>
    <row r="476" spans="4:69" ht="15.6" x14ac:dyDescent="0.3">
      <c r="D476" s="10"/>
      <c r="E476" s="161"/>
      <c r="F476" s="162"/>
      <c r="G476" s="162"/>
      <c r="H476" s="163"/>
      <c r="I476" s="164"/>
      <c r="J476" s="164"/>
      <c r="K476" s="164"/>
      <c r="L476" s="164"/>
      <c r="M476" s="164"/>
      <c r="N476" s="165"/>
      <c r="O476" s="165"/>
      <c r="P476" s="166"/>
      <c r="R476" s="167"/>
      <c r="S476" s="168"/>
      <c r="T476" s="169" t="str">
        <f t="shared" si="72"/>
        <v/>
      </c>
      <c r="U476" s="170" t="str">
        <f t="shared" si="73"/>
        <v/>
      </c>
      <c r="V476" s="170" t="str">
        <f t="shared" si="74"/>
        <v/>
      </c>
      <c r="W476" s="170" t="str">
        <f t="shared" si="75"/>
        <v/>
      </c>
      <c r="X476" s="171" t="str">
        <f t="shared" si="76"/>
        <v/>
      </c>
      <c r="Y476" s="172"/>
      <c r="Z476" s="173"/>
      <c r="AA476" s="174"/>
      <c r="AB476" s="173"/>
      <c r="AC476" s="174"/>
      <c r="AD476" s="173"/>
      <c r="AE476" s="174"/>
      <c r="AF476" s="175"/>
      <c r="AG476" s="174"/>
      <c r="AH476" s="173"/>
      <c r="AI476" s="174"/>
      <c r="AJ476" s="174"/>
      <c r="AK476" s="176"/>
      <c r="AM476" s="177"/>
      <c r="AN476" s="178"/>
      <c r="AO476" s="178"/>
      <c r="AP476" s="178"/>
      <c r="AQ476" s="179"/>
      <c r="AR476" s="179"/>
      <c r="AS476" s="179"/>
      <c r="AT476" s="180"/>
      <c r="AU476" s="169" t="str">
        <f t="shared" si="77"/>
        <v/>
      </c>
      <c r="AV476" s="170" t="str">
        <f t="shared" si="78"/>
        <v/>
      </c>
      <c r="AW476" s="170" t="str">
        <f t="shared" si="79"/>
        <v/>
      </c>
      <c r="AX476" s="170" t="str">
        <f t="shared" si="80"/>
        <v/>
      </c>
      <c r="AY476" s="171" t="str">
        <f t="shared" si="81"/>
        <v/>
      </c>
      <c r="AZ476" s="181"/>
      <c r="BA476" s="182"/>
      <c r="BB476" s="182"/>
      <c r="BC476" s="182"/>
      <c r="BD476" s="183"/>
      <c r="BE476" s="183"/>
      <c r="BF476" s="184"/>
      <c r="BG476" s="184"/>
      <c r="BH476" s="179"/>
      <c r="BI476" s="185"/>
      <c r="BK476" s="186"/>
      <c r="BL476" s="187"/>
      <c r="BM476" s="187"/>
      <c r="BN476" s="183"/>
      <c r="BO476" s="184"/>
      <c r="BP476" s="188"/>
      <c r="BQ476" s="189"/>
    </row>
    <row r="477" spans="4:69" ht="15.6" x14ac:dyDescent="0.3">
      <c r="D477" s="10"/>
      <c r="E477" s="74"/>
      <c r="F477" s="75"/>
      <c r="G477" s="75"/>
      <c r="H477" s="76"/>
      <c r="I477" s="77"/>
      <c r="J477" s="77"/>
      <c r="K477" s="77"/>
      <c r="L477" s="77"/>
      <c r="M477" s="77"/>
      <c r="N477" s="78"/>
      <c r="O477" s="78"/>
      <c r="P477" s="79"/>
      <c r="R477" s="94"/>
      <c r="S477" s="112"/>
      <c r="T477" s="113" t="str">
        <f t="shared" si="72"/>
        <v/>
      </c>
      <c r="U477" s="96" t="str">
        <f t="shared" si="73"/>
        <v/>
      </c>
      <c r="V477" s="96" t="str">
        <f t="shared" si="74"/>
        <v/>
      </c>
      <c r="W477" s="96" t="str">
        <f t="shared" si="75"/>
        <v/>
      </c>
      <c r="X477" s="118" t="str">
        <f t="shared" si="76"/>
        <v/>
      </c>
      <c r="Y477" s="119"/>
      <c r="Z477" s="98"/>
      <c r="AA477" s="97"/>
      <c r="AB477" s="98"/>
      <c r="AC477" s="97"/>
      <c r="AD477" s="95"/>
      <c r="AE477" s="99"/>
      <c r="AF477" s="100"/>
      <c r="AG477" s="99"/>
      <c r="AH477" s="95"/>
      <c r="AI477" s="99"/>
      <c r="AJ477" s="99"/>
      <c r="AK477" s="101"/>
      <c r="AM477" s="129"/>
      <c r="AN477" s="130"/>
      <c r="AO477" s="130"/>
      <c r="AP477" s="130"/>
      <c r="AQ477" s="131"/>
      <c r="AR477" s="131"/>
      <c r="AS477" s="131"/>
      <c r="AT477" s="144"/>
      <c r="AU477" s="113" t="str">
        <f t="shared" si="77"/>
        <v/>
      </c>
      <c r="AV477" s="96" t="str">
        <f t="shared" si="78"/>
        <v/>
      </c>
      <c r="AW477" s="96" t="str">
        <f t="shared" si="79"/>
        <v/>
      </c>
      <c r="AX477" s="96" t="str">
        <f t="shared" si="80"/>
        <v/>
      </c>
      <c r="AY477" s="118" t="str">
        <f t="shared" si="81"/>
        <v/>
      </c>
      <c r="AZ477" s="147"/>
      <c r="BA477" s="132"/>
      <c r="BB477" s="132"/>
      <c r="BC477" s="132"/>
      <c r="BD477" s="133"/>
      <c r="BE477" s="133"/>
      <c r="BF477" s="134"/>
      <c r="BG477" s="134"/>
      <c r="BH477" s="131"/>
      <c r="BI477" s="135"/>
      <c r="BK477" s="153"/>
      <c r="BL477" s="154"/>
      <c r="BM477" s="154"/>
      <c r="BN477" s="133"/>
      <c r="BO477" s="134"/>
      <c r="BP477" s="155"/>
      <c r="BQ477" s="156"/>
    </row>
    <row r="478" spans="4:69" ht="15.6" x14ac:dyDescent="0.3">
      <c r="D478" s="10"/>
      <c r="E478" s="161"/>
      <c r="F478" s="162"/>
      <c r="G478" s="162"/>
      <c r="H478" s="163"/>
      <c r="I478" s="164"/>
      <c r="J478" s="164"/>
      <c r="K478" s="164"/>
      <c r="L478" s="164"/>
      <c r="M478" s="164"/>
      <c r="N478" s="165"/>
      <c r="O478" s="165"/>
      <c r="P478" s="166"/>
      <c r="R478" s="167"/>
      <c r="S478" s="168"/>
      <c r="T478" s="169" t="str">
        <f t="shared" si="72"/>
        <v/>
      </c>
      <c r="U478" s="170" t="str">
        <f t="shared" si="73"/>
        <v/>
      </c>
      <c r="V478" s="170" t="str">
        <f t="shared" si="74"/>
        <v/>
      </c>
      <c r="W478" s="170" t="str">
        <f t="shared" si="75"/>
        <v/>
      </c>
      <c r="X478" s="171" t="str">
        <f t="shared" si="76"/>
        <v/>
      </c>
      <c r="Y478" s="172"/>
      <c r="Z478" s="173"/>
      <c r="AA478" s="174"/>
      <c r="AB478" s="173"/>
      <c r="AC478" s="174"/>
      <c r="AD478" s="173"/>
      <c r="AE478" s="174"/>
      <c r="AF478" s="175"/>
      <c r="AG478" s="174"/>
      <c r="AH478" s="173"/>
      <c r="AI478" s="174"/>
      <c r="AJ478" s="174"/>
      <c r="AK478" s="176"/>
      <c r="AM478" s="177"/>
      <c r="AN478" s="178"/>
      <c r="AO478" s="178"/>
      <c r="AP478" s="178"/>
      <c r="AQ478" s="179"/>
      <c r="AR478" s="179"/>
      <c r="AS478" s="179"/>
      <c r="AT478" s="180"/>
      <c r="AU478" s="169" t="str">
        <f t="shared" si="77"/>
        <v/>
      </c>
      <c r="AV478" s="170" t="str">
        <f t="shared" si="78"/>
        <v/>
      </c>
      <c r="AW478" s="170" t="str">
        <f t="shared" si="79"/>
        <v/>
      </c>
      <c r="AX478" s="170" t="str">
        <f t="shared" si="80"/>
        <v/>
      </c>
      <c r="AY478" s="171" t="str">
        <f t="shared" si="81"/>
        <v/>
      </c>
      <c r="AZ478" s="181"/>
      <c r="BA478" s="182"/>
      <c r="BB478" s="182"/>
      <c r="BC478" s="182"/>
      <c r="BD478" s="183"/>
      <c r="BE478" s="183"/>
      <c r="BF478" s="184"/>
      <c r="BG478" s="184"/>
      <c r="BH478" s="179"/>
      <c r="BI478" s="185"/>
      <c r="BK478" s="186"/>
      <c r="BL478" s="187"/>
      <c r="BM478" s="187"/>
      <c r="BN478" s="183"/>
      <c r="BO478" s="184"/>
      <c r="BP478" s="188"/>
      <c r="BQ478" s="189"/>
    </row>
    <row r="479" spans="4:69" ht="15.6" x14ac:dyDescent="0.3">
      <c r="D479" s="10"/>
      <c r="E479" s="74"/>
      <c r="F479" s="75"/>
      <c r="G479" s="75"/>
      <c r="H479" s="76"/>
      <c r="I479" s="77"/>
      <c r="J479" s="77"/>
      <c r="K479" s="77"/>
      <c r="L479" s="77"/>
      <c r="M479" s="77"/>
      <c r="N479" s="78"/>
      <c r="O479" s="78"/>
      <c r="P479" s="79"/>
      <c r="R479" s="94"/>
      <c r="S479" s="112"/>
      <c r="T479" s="113" t="str">
        <f t="shared" si="72"/>
        <v/>
      </c>
      <c r="U479" s="96" t="str">
        <f t="shared" si="73"/>
        <v/>
      </c>
      <c r="V479" s="96" t="str">
        <f t="shared" si="74"/>
        <v/>
      </c>
      <c r="W479" s="96" t="str">
        <f t="shared" si="75"/>
        <v/>
      </c>
      <c r="X479" s="118" t="str">
        <f t="shared" si="76"/>
        <v/>
      </c>
      <c r="Y479" s="119"/>
      <c r="Z479" s="98"/>
      <c r="AA479" s="97"/>
      <c r="AB479" s="98"/>
      <c r="AC479" s="97"/>
      <c r="AD479" s="95"/>
      <c r="AE479" s="99"/>
      <c r="AF479" s="100"/>
      <c r="AG479" s="99"/>
      <c r="AH479" s="95"/>
      <c r="AI479" s="99"/>
      <c r="AJ479" s="99"/>
      <c r="AK479" s="101"/>
      <c r="AM479" s="129"/>
      <c r="AN479" s="130"/>
      <c r="AO479" s="130"/>
      <c r="AP479" s="130"/>
      <c r="AQ479" s="131"/>
      <c r="AR479" s="131"/>
      <c r="AS479" s="131"/>
      <c r="AT479" s="144"/>
      <c r="AU479" s="113" t="str">
        <f t="shared" si="77"/>
        <v/>
      </c>
      <c r="AV479" s="96" t="str">
        <f t="shared" si="78"/>
        <v/>
      </c>
      <c r="AW479" s="96" t="str">
        <f t="shared" si="79"/>
        <v/>
      </c>
      <c r="AX479" s="96" t="str">
        <f t="shared" si="80"/>
        <v/>
      </c>
      <c r="AY479" s="118" t="str">
        <f t="shared" si="81"/>
        <v/>
      </c>
      <c r="AZ479" s="147"/>
      <c r="BA479" s="132"/>
      <c r="BB479" s="132"/>
      <c r="BC479" s="132"/>
      <c r="BD479" s="133"/>
      <c r="BE479" s="133"/>
      <c r="BF479" s="134"/>
      <c r="BG479" s="134"/>
      <c r="BH479" s="131"/>
      <c r="BI479" s="135"/>
      <c r="BK479" s="153"/>
      <c r="BL479" s="154"/>
      <c r="BM479" s="154"/>
      <c r="BN479" s="133"/>
      <c r="BO479" s="134"/>
      <c r="BP479" s="155"/>
      <c r="BQ479" s="156"/>
    </row>
    <row r="480" spans="4:69" ht="15.6" x14ac:dyDescent="0.3">
      <c r="D480" s="10"/>
      <c r="E480" s="190"/>
      <c r="F480" s="162"/>
      <c r="G480" s="162"/>
      <c r="H480" s="163"/>
      <c r="I480" s="164"/>
      <c r="J480" s="164"/>
      <c r="K480" s="164"/>
      <c r="L480" s="164"/>
      <c r="M480" s="164"/>
      <c r="N480" s="165"/>
      <c r="O480" s="165"/>
      <c r="P480" s="166"/>
      <c r="R480" s="167"/>
      <c r="S480" s="168"/>
      <c r="T480" s="169" t="str">
        <f t="shared" si="72"/>
        <v/>
      </c>
      <c r="U480" s="170" t="str">
        <f t="shared" si="73"/>
        <v/>
      </c>
      <c r="V480" s="170" t="str">
        <f t="shared" si="74"/>
        <v/>
      </c>
      <c r="W480" s="170" t="str">
        <f t="shared" si="75"/>
        <v/>
      </c>
      <c r="X480" s="171" t="str">
        <f t="shared" si="76"/>
        <v/>
      </c>
      <c r="Y480" s="172"/>
      <c r="Z480" s="173"/>
      <c r="AA480" s="174"/>
      <c r="AB480" s="173"/>
      <c r="AC480" s="174"/>
      <c r="AD480" s="173"/>
      <c r="AE480" s="174"/>
      <c r="AF480" s="175"/>
      <c r="AG480" s="174"/>
      <c r="AH480" s="173"/>
      <c r="AI480" s="174"/>
      <c r="AJ480" s="174"/>
      <c r="AK480" s="176"/>
      <c r="AM480" s="177"/>
      <c r="AN480" s="178"/>
      <c r="AO480" s="178"/>
      <c r="AP480" s="178"/>
      <c r="AQ480" s="179"/>
      <c r="AR480" s="179"/>
      <c r="AS480" s="179"/>
      <c r="AT480" s="180"/>
      <c r="AU480" s="169" t="str">
        <f t="shared" si="77"/>
        <v/>
      </c>
      <c r="AV480" s="170" t="str">
        <f t="shared" si="78"/>
        <v/>
      </c>
      <c r="AW480" s="170" t="str">
        <f t="shared" si="79"/>
        <v/>
      </c>
      <c r="AX480" s="170" t="str">
        <f t="shared" si="80"/>
        <v/>
      </c>
      <c r="AY480" s="171" t="str">
        <f t="shared" si="81"/>
        <v/>
      </c>
      <c r="AZ480" s="181"/>
      <c r="BA480" s="182"/>
      <c r="BB480" s="182"/>
      <c r="BC480" s="182"/>
      <c r="BD480" s="183"/>
      <c r="BE480" s="183"/>
      <c r="BF480" s="184"/>
      <c r="BG480" s="184"/>
      <c r="BH480" s="179"/>
      <c r="BI480" s="185"/>
      <c r="BK480" s="186"/>
      <c r="BL480" s="187"/>
      <c r="BM480" s="187"/>
      <c r="BN480" s="183"/>
      <c r="BO480" s="184"/>
      <c r="BP480" s="188"/>
      <c r="BQ480" s="189"/>
    </row>
    <row r="481" spans="4:69" ht="15.6" x14ac:dyDescent="0.3">
      <c r="D481" s="10"/>
      <c r="E481" s="74"/>
      <c r="F481" s="75"/>
      <c r="G481" s="75"/>
      <c r="H481" s="76"/>
      <c r="I481" s="77"/>
      <c r="J481" s="77"/>
      <c r="K481" s="77"/>
      <c r="L481" s="77"/>
      <c r="M481" s="77"/>
      <c r="N481" s="78"/>
      <c r="O481" s="78"/>
      <c r="P481" s="79"/>
      <c r="R481" s="94"/>
      <c r="S481" s="112"/>
      <c r="T481" s="113" t="str">
        <f t="shared" si="72"/>
        <v/>
      </c>
      <c r="U481" s="96" t="str">
        <f t="shared" si="73"/>
        <v/>
      </c>
      <c r="V481" s="96" t="str">
        <f t="shared" si="74"/>
        <v/>
      </c>
      <c r="W481" s="96" t="str">
        <f t="shared" si="75"/>
        <v/>
      </c>
      <c r="X481" s="118" t="str">
        <f t="shared" si="76"/>
        <v/>
      </c>
      <c r="Y481" s="119"/>
      <c r="Z481" s="98"/>
      <c r="AA481" s="97"/>
      <c r="AB481" s="98"/>
      <c r="AC481" s="97"/>
      <c r="AD481" s="95"/>
      <c r="AE481" s="99"/>
      <c r="AF481" s="100"/>
      <c r="AG481" s="99"/>
      <c r="AH481" s="95"/>
      <c r="AI481" s="99"/>
      <c r="AJ481" s="99"/>
      <c r="AK481" s="101"/>
      <c r="AM481" s="129"/>
      <c r="AN481" s="130"/>
      <c r="AO481" s="130"/>
      <c r="AP481" s="130"/>
      <c r="AQ481" s="131"/>
      <c r="AR481" s="131"/>
      <c r="AS481" s="131"/>
      <c r="AT481" s="144"/>
      <c r="AU481" s="113" t="str">
        <f t="shared" si="77"/>
        <v/>
      </c>
      <c r="AV481" s="96" t="str">
        <f t="shared" si="78"/>
        <v/>
      </c>
      <c r="AW481" s="96" t="str">
        <f t="shared" si="79"/>
        <v/>
      </c>
      <c r="AX481" s="96" t="str">
        <f t="shared" si="80"/>
        <v/>
      </c>
      <c r="AY481" s="118" t="str">
        <f t="shared" si="81"/>
        <v/>
      </c>
      <c r="AZ481" s="147"/>
      <c r="BA481" s="132"/>
      <c r="BB481" s="132"/>
      <c r="BC481" s="132"/>
      <c r="BD481" s="133"/>
      <c r="BE481" s="133"/>
      <c r="BF481" s="134"/>
      <c r="BG481" s="134"/>
      <c r="BH481" s="131"/>
      <c r="BI481" s="135"/>
      <c r="BK481" s="153"/>
      <c r="BL481" s="154"/>
      <c r="BM481" s="154"/>
      <c r="BN481" s="133"/>
      <c r="BO481" s="134"/>
      <c r="BP481" s="155"/>
      <c r="BQ481" s="156"/>
    </row>
    <row r="482" spans="4:69" ht="15.6" x14ac:dyDescent="0.3">
      <c r="D482" s="10"/>
      <c r="E482" s="161"/>
      <c r="F482" s="162"/>
      <c r="G482" s="162"/>
      <c r="H482" s="163"/>
      <c r="I482" s="164"/>
      <c r="J482" s="164"/>
      <c r="K482" s="164"/>
      <c r="L482" s="164"/>
      <c r="M482" s="164"/>
      <c r="N482" s="165"/>
      <c r="O482" s="165"/>
      <c r="P482" s="166"/>
      <c r="R482" s="167"/>
      <c r="S482" s="168"/>
      <c r="T482" s="169" t="str">
        <f t="shared" si="72"/>
        <v/>
      </c>
      <c r="U482" s="170" t="str">
        <f t="shared" si="73"/>
        <v/>
      </c>
      <c r="V482" s="170" t="str">
        <f t="shared" si="74"/>
        <v/>
      </c>
      <c r="W482" s="170" t="str">
        <f t="shared" si="75"/>
        <v/>
      </c>
      <c r="X482" s="171" t="str">
        <f t="shared" si="76"/>
        <v/>
      </c>
      <c r="Y482" s="172"/>
      <c r="Z482" s="173"/>
      <c r="AA482" s="174"/>
      <c r="AB482" s="173"/>
      <c r="AC482" s="174"/>
      <c r="AD482" s="173"/>
      <c r="AE482" s="174"/>
      <c r="AF482" s="175"/>
      <c r="AG482" s="174"/>
      <c r="AH482" s="173"/>
      <c r="AI482" s="174"/>
      <c r="AJ482" s="174"/>
      <c r="AK482" s="176"/>
      <c r="AM482" s="177"/>
      <c r="AN482" s="178"/>
      <c r="AO482" s="178"/>
      <c r="AP482" s="178"/>
      <c r="AQ482" s="179"/>
      <c r="AR482" s="179"/>
      <c r="AS482" s="179"/>
      <c r="AT482" s="180"/>
      <c r="AU482" s="169" t="str">
        <f t="shared" si="77"/>
        <v/>
      </c>
      <c r="AV482" s="170" t="str">
        <f t="shared" si="78"/>
        <v/>
      </c>
      <c r="AW482" s="170" t="str">
        <f t="shared" si="79"/>
        <v/>
      </c>
      <c r="AX482" s="170" t="str">
        <f t="shared" si="80"/>
        <v/>
      </c>
      <c r="AY482" s="171" t="str">
        <f t="shared" si="81"/>
        <v/>
      </c>
      <c r="AZ482" s="181"/>
      <c r="BA482" s="182"/>
      <c r="BB482" s="182"/>
      <c r="BC482" s="182"/>
      <c r="BD482" s="183"/>
      <c r="BE482" s="183"/>
      <c r="BF482" s="184"/>
      <c r="BG482" s="184"/>
      <c r="BH482" s="179"/>
      <c r="BI482" s="185"/>
      <c r="BK482" s="186"/>
      <c r="BL482" s="187"/>
      <c r="BM482" s="187"/>
      <c r="BN482" s="183"/>
      <c r="BO482" s="184"/>
      <c r="BP482" s="188"/>
      <c r="BQ482" s="189"/>
    </row>
    <row r="483" spans="4:69" ht="15.6" x14ac:dyDescent="0.3">
      <c r="D483" s="10"/>
      <c r="E483" s="74"/>
      <c r="F483" s="75"/>
      <c r="G483" s="75"/>
      <c r="H483" s="76"/>
      <c r="I483" s="77"/>
      <c r="J483" s="77"/>
      <c r="K483" s="77"/>
      <c r="L483" s="77"/>
      <c r="M483" s="77"/>
      <c r="N483" s="78"/>
      <c r="O483" s="78"/>
      <c r="P483" s="79"/>
      <c r="R483" s="94"/>
      <c r="S483" s="112"/>
      <c r="T483" s="113" t="str">
        <f t="shared" si="72"/>
        <v/>
      </c>
      <c r="U483" s="96" t="str">
        <f t="shared" si="73"/>
        <v/>
      </c>
      <c r="V483" s="96" t="str">
        <f t="shared" si="74"/>
        <v/>
      </c>
      <c r="W483" s="96" t="str">
        <f t="shared" si="75"/>
        <v/>
      </c>
      <c r="X483" s="118" t="str">
        <f t="shared" si="76"/>
        <v/>
      </c>
      <c r="Y483" s="119"/>
      <c r="Z483" s="98"/>
      <c r="AA483" s="97"/>
      <c r="AB483" s="98"/>
      <c r="AC483" s="97"/>
      <c r="AD483" s="95"/>
      <c r="AE483" s="99"/>
      <c r="AF483" s="100"/>
      <c r="AG483" s="99"/>
      <c r="AH483" s="95"/>
      <c r="AI483" s="99"/>
      <c r="AJ483" s="99"/>
      <c r="AK483" s="101"/>
      <c r="AM483" s="129"/>
      <c r="AN483" s="130"/>
      <c r="AO483" s="130"/>
      <c r="AP483" s="130"/>
      <c r="AQ483" s="131"/>
      <c r="AR483" s="131"/>
      <c r="AS483" s="131"/>
      <c r="AT483" s="144"/>
      <c r="AU483" s="113" t="str">
        <f t="shared" si="77"/>
        <v/>
      </c>
      <c r="AV483" s="96" t="str">
        <f t="shared" si="78"/>
        <v/>
      </c>
      <c r="AW483" s="96" t="str">
        <f t="shared" si="79"/>
        <v/>
      </c>
      <c r="AX483" s="96" t="str">
        <f t="shared" si="80"/>
        <v/>
      </c>
      <c r="AY483" s="118" t="str">
        <f t="shared" si="81"/>
        <v/>
      </c>
      <c r="AZ483" s="147"/>
      <c r="BA483" s="132"/>
      <c r="BB483" s="132"/>
      <c r="BC483" s="132"/>
      <c r="BD483" s="133"/>
      <c r="BE483" s="133"/>
      <c r="BF483" s="134"/>
      <c r="BG483" s="134"/>
      <c r="BH483" s="131"/>
      <c r="BI483" s="135"/>
      <c r="BK483" s="153"/>
      <c r="BL483" s="154"/>
      <c r="BM483" s="154"/>
      <c r="BN483" s="133"/>
      <c r="BO483" s="134"/>
      <c r="BP483" s="155"/>
      <c r="BQ483" s="156"/>
    </row>
    <row r="484" spans="4:69" ht="15.6" x14ac:dyDescent="0.3">
      <c r="D484" s="10"/>
      <c r="E484" s="161"/>
      <c r="F484" s="162"/>
      <c r="G484" s="162"/>
      <c r="H484" s="163"/>
      <c r="I484" s="164"/>
      <c r="J484" s="164"/>
      <c r="K484" s="164"/>
      <c r="L484" s="164"/>
      <c r="M484" s="164"/>
      <c r="N484" s="165"/>
      <c r="O484" s="165"/>
      <c r="P484" s="166"/>
      <c r="R484" s="167"/>
      <c r="S484" s="168"/>
      <c r="T484" s="169" t="str">
        <f t="shared" si="72"/>
        <v/>
      </c>
      <c r="U484" s="170" t="str">
        <f t="shared" si="73"/>
        <v/>
      </c>
      <c r="V484" s="170" t="str">
        <f t="shared" si="74"/>
        <v/>
      </c>
      <c r="W484" s="170" t="str">
        <f t="shared" si="75"/>
        <v/>
      </c>
      <c r="X484" s="171" t="str">
        <f t="shared" si="76"/>
        <v/>
      </c>
      <c r="Y484" s="172"/>
      <c r="Z484" s="173"/>
      <c r="AA484" s="174"/>
      <c r="AB484" s="173"/>
      <c r="AC484" s="174"/>
      <c r="AD484" s="173"/>
      <c r="AE484" s="174"/>
      <c r="AF484" s="175"/>
      <c r="AG484" s="174"/>
      <c r="AH484" s="173"/>
      <c r="AI484" s="174"/>
      <c r="AJ484" s="174"/>
      <c r="AK484" s="176"/>
      <c r="AM484" s="177"/>
      <c r="AN484" s="178"/>
      <c r="AO484" s="178"/>
      <c r="AP484" s="178"/>
      <c r="AQ484" s="179"/>
      <c r="AR484" s="179"/>
      <c r="AS484" s="179"/>
      <c r="AT484" s="180"/>
      <c r="AU484" s="169" t="str">
        <f t="shared" si="77"/>
        <v/>
      </c>
      <c r="AV484" s="170" t="str">
        <f t="shared" si="78"/>
        <v/>
      </c>
      <c r="AW484" s="170" t="str">
        <f t="shared" si="79"/>
        <v/>
      </c>
      <c r="AX484" s="170" t="str">
        <f t="shared" si="80"/>
        <v/>
      </c>
      <c r="AY484" s="171" t="str">
        <f t="shared" si="81"/>
        <v/>
      </c>
      <c r="AZ484" s="181"/>
      <c r="BA484" s="182"/>
      <c r="BB484" s="182"/>
      <c r="BC484" s="182"/>
      <c r="BD484" s="183"/>
      <c r="BE484" s="183"/>
      <c r="BF484" s="184"/>
      <c r="BG484" s="184"/>
      <c r="BH484" s="179"/>
      <c r="BI484" s="185"/>
      <c r="BK484" s="186"/>
      <c r="BL484" s="187"/>
      <c r="BM484" s="187"/>
      <c r="BN484" s="183"/>
      <c r="BO484" s="184"/>
      <c r="BP484" s="188"/>
      <c r="BQ484" s="189"/>
    </row>
    <row r="485" spans="4:69" ht="15.6" x14ac:dyDescent="0.3">
      <c r="D485" s="10"/>
      <c r="E485" s="74"/>
      <c r="F485" s="75"/>
      <c r="G485" s="75"/>
      <c r="H485" s="76"/>
      <c r="I485" s="77"/>
      <c r="J485" s="77"/>
      <c r="K485" s="77"/>
      <c r="L485" s="77"/>
      <c r="M485" s="77"/>
      <c r="N485" s="78"/>
      <c r="O485" s="78"/>
      <c r="P485" s="79"/>
      <c r="R485" s="94"/>
      <c r="S485" s="112"/>
      <c r="T485" s="113" t="str">
        <f t="shared" si="72"/>
        <v/>
      </c>
      <c r="U485" s="96" t="str">
        <f t="shared" si="73"/>
        <v/>
      </c>
      <c r="V485" s="96" t="str">
        <f t="shared" si="74"/>
        <v/>
      </c>
      <c r="W485" s="96" t="str">
        <f t="shared" si="75"/>
        <v/>
      </c>
      <c r="X485" s="118" t="str">
        <f t="shared" si="76"/>
        <v/>
      </c>
      <c r="Y485" s="119"/>
      <c r="Z485" s="98"/>
      <c r="AA485" s="97"/>
      <c r="AB485" s="98"/>
      <c r="AC485" s="97"/>
      <c r="AD485" s="95"/>
      <c r="AE485" s="99"/>
      <c r="AF485" s="100"/>
      <c r="AG485" s="99"/>
      <c r="AH485" s="95"/>
      <c r="AI485" s="99"/>
      <c r="AJ485" s="99"/>
      <c r="AK485" s="101"/>
      <c r="AM485" s="129"/>
      <c r="AN485" s="130"/>
      <c r="AO485" s="130"/>
      <c r="AP485" s="130"/>
      <c r="AQ485" s="131"/>
      <c r="AR485" s="131"/>
      <c r="AS485" s="131"/>
      <c r="AT485" s="144"/>
      <c r="AU485" s="113" t="str">
        <f t="shared" si="77"/>
        <v/>
      </c>
      <c r="AV485" s="96" t="str">
        <f t="shared" si="78"/>
        <v/>
      </c>
      <c r="AW485" s="96" t="str">
        <f t="shared" si="79"/>
        <v/>
      </c>
      <c r="AX485" s="96" t="str">
        <f t="shared" si="80"/>
        <v/>
      </c>
      <c r="AY485" s="118" t="str">
        <f t="shared" si="81"/>
        <v/>
      </c>
      <c r="AZ485" s="147"/>
      <c r="BA485" s="132"/>
      <c r="BB485" s="132"/>
      <c r="BC485" s="132"/>
      <c r="BD485" s="133"/>
      <c r="BE485" s="133"/>
      <c r="BF485" s="134"/>
      <c r="BG485" s="134"/>
      <c r="BH485" s="131"/>
      <c r="BI485" s="135"/>
      <c r="BK485" s="153"/>
      <c r="BL485" s="154"/>
      <c r="BM485" s="154"/>
      <c r="BN485" s="133"/>
      <c r="BO485" s="134"/>
      <c r="BP485" s="155"/>
      <c r="BQ485" s="156"/>
    </row>
    <row r="486" spans="4:69" ht="15.6" x14ac:dyDescent="0.3">
      <c r="D486" s="10"/>
      <c r="E486" s="190"/>
      <c r="F486" s="162"/>
      <c r="G486" s="162"/>
      <c r="H486" s="163"/>
      <c r="I486" s="164"/>
      <c r="J486" s="164"/>
      <c r="K486" s="164"/>
      <c r="L486" s="164"/>
      <c r="M486" s="164"/>
      <c r="N486" s="165"/>
      <c r="O486" s="165"/>
      <c r="P486" s="166"/>
      <c r="R486" s="167"/>
      <c r="S486" s="168"/>
      <c r="T486" s="169" t="str">
        <f t="shared" si="72"/>
        <v/>
      </c>
      <c r="U486" s="170" t="str">
        <f t="shared" si="73"/>
        <v/>
      </c>
      <c r="V486" s="170" t="str">
        <f t="shared" si="74"/>
        <v/>
      </c>
      <c r="W486" s="170" t="str">
        <f t="shared" si="75"/>
        <v/>
      </c>
      <c r="X486" s="171" t="str">
        <f t="shared" si="76"/>
        <v/>
      </c>
      <c r="Y486" s="172"/>
      <c r="Z486" s="173"/>
      <c r="AA486" s="174"/>
      <c r="AB486" s="173"/>
      <c r="AC486" s="174"/>
      <c r="AD486" s="173"/>
      <c r="AE486" s="174"/>
      <c r="AF486" s="175"/>
      <c r="AG486" s="174"/>
      <c r="AH486" s="173"/>
      <c r="AI486" s="174"/>
      <c r="AJ486" s="174"/>
      <c r="AK486" s="176"/>
      <c r="AM486" s="177"/>
      <c r="AN486" s="178"/>
      <c r="AO486" s="178"/>
      <c r="AP486" s="178"/>
      <c r="AQ486" s="179"/>
      <c r="AR486" s="179"/>
      <c r="AS486" s="179"/>
      <c r="AT486" s="180"/>
      <c r="AU486" s="169" t="str">
        <f t="shared" si="77"/>
        <v/>
      </c>
      <c r="AV486" s="170" t="str">
        <f t="shared" si="78"/>
        <v/>
      </c>
      <c r="AW486" s="170" t="str">
        <f t="shared" si="79"/>
        <v/>
      </c>
      <c r="AX486" s="170" t="str">
        <f t="shared" si="80"/>
        <v/>
      </c>
      <c r="AY486" s="171" t="str">
        <f t="shared" si="81"/>
        <v/>
      </c>
      <c r="AZ486" s="181"/>
      <c r="BA486" s="182"/>
      <c r="BB486" s="182"/>
      <c r="BC486" s="182"/>
      <c r="BD486" s="183"/>
      <c r="BE486" s="183"/>
      <c r="BF486" s="184"/>
      <c r="BG486" s="184"/>
      <c r="BH486" s="179"/>
      <c r="BI486" s="185"/>
      <c r="BK486" s="186"/>
      <c r="BL486" s="187"/>
      <c r="BM486" s="187"/>
      <c r="BN486" s="183"/>
      <c r="BO486" s="184"/>
      <c r="BP486" s="188"/>
      <c r="BQ486" s="189"/>
    </row>
    <row r="487" spans="4:69" ht="15.6" x14ac:dyDescent="0.3">
      <c r="D487" s="10"/>
      <c r="E487" s="74"/>
      <c r="F487" s="75"/>
      <c r="G487" s="75"/>
      <c r="H487" s="76"/>
      <c r="I487" s="77"/>
      <c r="J487" s="77"/>
      <c r="K487" s="77"/>
      <c r="L487" s="77"/>
      <c r="M487" s="77"/>
      <c r="N487" s="78"/>
      <c r="O487" s="78"/>
      <c r="P487" s="79"/>
      <c r="R487" s="94"/>
      <c r="S487" s="112"/>
      <c r="T487" s="113" t="str">
        <f t="shared" si="72"/>
        <v/>
      </c>
      <c r="U487" s="96" t="str">
        <f t="shared" si="73"/>
        <v/>
      </c>
      <c r="V487" s="96" t="str">
        <f t="shared" si="74"/>
        <v/>
      </c>
      <c r="W487" s="96" t="str">
        <f t="shared" si="75"/>
        <v/>
      </c>
      <c r="X487" s="118" t="str">
        <f t="shared" si="76"/>
        <v/>
      </c>
      <c r="Y487" s="119"/>
      <c r="Z487" s="98"/>
      <c r="AA487" s="97"/>
      <c r="AB487" s="98"/>
      <c r="AC487" s="97"/>
      <c r="AD487" s="95"/>
      <c r="AE487" s="99"/>
      <c r="AF487" s="100"/>
      <c r="AG487" s="99"/>
      <c r="AH487" s="95"/>
      <c r="AI487" s="99"/>
      <c r="AJ487" s="99"/>
      <c r="AK487" s="101"/>
      <c r="AM487" s="129"/>
      <c r="AN487" s="130"/>
      <c r="AO487" s="130"/>
      <c r="AP487" s="130"/>
      <c r="AQ487" s="131"/>
      <c r="AR487" s="131"/>
      <c r="AS487" s="131"/>
      <c r="AT487" s="144"/>
      <c r="AU487" s="113" t="str">
        <f t="shared" si="77"/>
        <v/>
      </c>
      <c r="AV487" s="96" t="str">
        <f t="shared" si="78"/>
        <v/>
      </c>
      <c r="AW487" s="96" t="str">
        <f t="shared" si="79"/>
        <v/>
      </c>
      <c r="AX487" s="96" t="str">
        <f t="shared" si="80"/>
        <v/>
      </c>
      <c r="AY487" s="118" t="str">
        <f t="shared" si="81"/>
        <v/>
      </c>
      <c r="AZ487" s="147"/>
      <c r="BA487" s="132"/>
      <c r="BB487" s="132"/>
      <c r="BC487" s="132"/>
      <c r="BD487" s="133"/>
      <c r="BE487" s="133"/>
      <c r="BF487" s="134"/>
      <c r="BG487" s="134"/>
      <c r="BH487" s="131"/>
      <c r="BI487" s="135"/>
      <c r="BK487" s="153"/>
      <c r="BL487" s="154"/>
      <c r="BM487" s="154"/>
      <c r="BN487" s="133"/>
      <c r="BO487" s="134"/>
      <c r="BP487" s="155"/>
      <c r="BQ487" s="156"/>
    </row>
    <row r="488" spans="4:69" ht="15.6" x14ac:dyDescent="0.3">
      <c r="D488" s="10"/>
      <c r="E488" s="161"/>
      <c r="F488" s="162"/>
      <c r="G488" s="162"/>
      <c r="H488" s="163"/>
      <c r="I488" s="164"/>
      <c r="J488" s="164"/>
      <c r="K488" s="164"/>
      <c r="L488" s="164"/>
      <c r="M488" s="164"/>
      <c r="N488" s="165"/>
      <c r="O488" s="165"/>
      <c r="P488" s="166"/>
      <c r="R488" s="167"/>
      <c r="S488" s="168"/>
      <c r="T488" s="169" t="str">
        <f t="shared" si="72"/>
        <v/>
      </c>
      <c r="U488" s="170" t="str">
        <f t="shared" si="73"/>
        <v/>
      </c>
      <c r="V488" s="170" t="str">
        <f t="shared" si="74"/>
        <v/>
      </c>
      <c r="W488" s="170" t="str">
        <f t="shared" si="75"/>
        <v/>
      </c>
      <c r="X488" s="171" t="str">
        <f t="shared" si="76"/>
        <v/>
      </c>
      <c r="Y488" s="172"/>
      <c r="Z488" s="173"/>
      <c r="AA488" s="174"/>
      <c r="AB488" s="173"/>
      <c r="AC488" s="174"/>
      <c r="AD488" s="173"/>
      <c r="AE488" s="174"/>
      <c r="AF488" s="175"/>
      <c r="AG488" s="174"/>
      <c r="AH488" s="173"/>
      <c r="AI488" s="174"/>
      <c r="AJ488" s="174"/>
      <c r="AK488" s="176"/>
      <c r="AM488" s="177"/>
      <c r="AN488" s="178"/>
      <c r="AO488" s="178"/>
      <c r="AP488" s="178"/>
      <c r="AQ488" s="179"/>
      <c r="AR488" s="179"/>
      <c r="AS488" s="179"/>
      <c r="AT488" s="180"/>
      <c r="AU488" s="169" t="str">
        <f t="shared" si="77"/>
        <v/>
      </c>
      <c r="AV488" s="170" t="str">
        <f t="shared" si="78"/>
        <v/>
      </c>
      <c r="AW488" s="170" t="str">
        <f t="shared" si="79"/>
        <v/>
      </c>
      <c r="AX488" s="170" t="str">
        <f t="shared" si="80"/>
        <v/>
      </c>
      <c r="AY488" s="171" t="str">
        <f t="shared" si="81"/>
        <v/>
      </c>
      <c r="AZ488" s="181"/>
      <c r="BA488" s="182"/>
      <c r="BB488" s="182"/>
      <c r="BC488" s="182"/>
      <c r="BD488" s="183"/>
      <c r="BE488" s="183"/>
      <c r="BF488" s="184"/>
      <c r="BG488" s="184"/>
      <c r="BH488" s="179"/>
      <c r="BI488" s="185"/>
      <c r="BK488" s="186"/>
      <c r="BL488" s="187"/>
      <c r="BM488" s="187"/>
      <c r="BN488" s="183"/>
      <c r="BO488" s="184"/>
      <c r="BP488" s="188"/>
      <c r="BQ488" s="189"/>
    </row>
    <row r="489" spans="4:69" ht="15.6" x14ac:dyDescent="0.3">
      <c r="D489" s="10"/>
      <c r="E489" s="74"/>
      <c r="F489" s="75"/>
      <c r="G489" s="75"/>
      <c r="H489" s="76"/>
      <c r="I489" s="77"/>
      <c r="J489" s="77"/>
      <c r="K489" s="77"/>
      <c r="L489" s="77"/>
      <c r="M489" s="77"/>
      <c r="N489" s="78"/>
      <c r="O489" s="78"/>
      <c r="P489" s="79"/>
      <c r="R489" s="94"/>
      <c r="S489" s="112"/>
      <c r="T489" s="113" t="str">
        <f t="shared" si="72"/>
        <v/>
      </c>
      <c r="U489" s="96" t="str">
        <f t="shared" si="73"/>
        <v/>
      </c>
      <c r="V489" s="96" t="str">
        <f t="shared" si="74"/>
        <v/>
      </c>
      <c r="W489" s="96" t="str">
        <f t="shared" si="75"/>
        <v/>
      </c>
      <c r="X489" s="118" t="str">
        <f t="shared" si="76"/>
        <v/>
      </c>
      <c r="Y489" s="119"/>
      <c r="Z489" s="98"/>
      <c r="AA489" s="97"/>
      <c r="AB489" s="98"/>
      <c r="AC489" s="97"/>
      <c r="AD489" s="95"/>
      <c r="AE489" s="99"/>
      <c r="AF489" s="100"/>
      <c r="AG489" s="99"/>
      <c r="AH489" s="95"/>
      <c r="AI489" s="99"/>
      <c r="AJ489" s="99"/>
      <c r="AK489" s="101"/>
      <c r="AM489" s="129"/>
      <c r="AN489" s="130"/>
      <c r="AO489" s="130"/>
      <c r="AP489" s="130"/>
      <c r="AQ489" s="131"/>
      <c r="AR489" s="131"/>
      <c r="AS489" s="131"/>
      <c r="AT489" s="144"/>
      <c r="AU489" s="113" t="str">
        <f t="shared" si="77"/>
        <v/>
      </c>
      <c r="AV489" s="96" t="str">
        <f t="shared" si="78"/>
        <v/>
      </c>
      <c r="AW489" s="96" t="str">
        <f t="shared" si="79"/>
        <v/>
      </c>
      <c r="AX489" s="96" t="str">
        <f t="shared" si="80"/>
        <v/>
      </c>
      <c r="AY489" s="118" t="str">
        <f t="shared" si="81"/>
        <v/>
      </c>
      <c r="AZ489" s="147"/>
      <c r="BA489" s="132"/>
      <c r="BB489" s="132"/>
      <c r="BC489" s="132"/>
      <c r="BD489" s="133"/>
      <c r="BE489" s="133"/>
      <c r="BF489" s="134"/>
      <c r="BG489" s="134"/>
      <c r="BH489" s="131"/>
      <c r="BI489" s="135"/>
      <c r="BK489" s="153"/>
      <c r="BL489" s="154"/>
      <c r="BM489" s="154"/>
      <c r="BN489" s="133"/>
      <c r="BO489" s="134"/>
      <c r="BP489" s="155"/>
      <c r="BQ489" s="156"/>
    </row>
    <row r="490" spans="4:69" ht="15.6" x14ac:dyDescent="0.3">
      <c r="D490" s="10"/>
      <c r="E490" s="161"/>
      <c r="F490" s="162"/>
      <c r="G490" s="162"/>
      <c r="H490" s="163"/>
      <c r="I490" s="164"/>
      <c r="J490" s="164"/>
      <c r="K490" s="164"/>
      <c r="L490" s="164"/>
      <c r="M490" s="164"/>
      <c r="N490" s="165"/>
      <c r="O490" s="165"/>
      <c r="P490" s="166"/>
      <c r="R490" s="167"/>
      <c r="S490" s="168"/>
      <c r="T490" s="169" t="str">
        <f t="shared" si="72"/>
        <v/>
      </c>
      <c r="U490" s="170" t="str">
        <f t="shared" si="73"/>
        <v/>
      </c>
      <c r="V490" s="170" t="str">
        <f t="shared" si="74"/>
        <v/>
      </c>
      <c r="W490" s="170" t="str">
        <f t="shared" si="75"/>
        <v/>
      </c>
      <c r="X490" s="171" t="str">
        <f t="shared" si="76"/>
        <v/>
      </c>
      <c r="Y490" s="172"/>
      <c r="Z490" s="173"/>
      <c r="AA490" s="174"/>
      <c r="AB490" s="173"/>
      <c r="AC490" s="174"/>
      <c r="AD490" s="173"/>
      <c r="AE490" s="174"/>
      <c r="AF490" s="175"/>
      <c r="AG490" s="174"/>
      <c r="AH490" s="173"/>
      <c r="AI490" s="174"/>
      <c r="AJ490" s="174"/>
      <c r="AK490" s="176"/>
      <c r="AM490" s="177"/>
      <c r="AN490" s="178"/>
      <c r="AO490" s="178"/>
      <c r="AP490" s="178"/>
      <c r="AQ490" s="179"/>
      <c r="AR490" s="179"/>
      <c r="AS490" s="179"/>
      <c r="AT490" s="180"/>
      <c r="AU490" s="169" t="str">
        <f t="shared" si="77"/>
        <v/>
      </c>
      <c r="AV490" s="170" t="str">
        <f t="shared" si="78"/>
        <v/>
      </c>
      <c r="AW490" s="170" t="str">
        <f t="shared" si="79"/>
        <v/>
      </c>
      <c r="AX490" s="170" t="str">
        <f t="shared" si="80"/>
        <v/>
      </c>
      <c r="AY490" s="171" t="str">
        <f t="shared" si="81"/>
        <v/>
      </c>
      <c r="AZ490" s="181"/>
      <c r="BA490" s="182"/>
      <c r="BB490" s="182"/>
      <c r="BC490" s="182"/>
      <c r="BD490" s="183"/>
      <c r="BE490" s="183"/>
      <c r="BF490" s="184"/>
      <c r="BG490" s="184"/>
      <c r="BH490" s="179"/>
      <c r="BI490" s="185"/>
      <c r="BK490" s="186"/>
      <c r="BL490" s="187"/>
      <c r="BM490" s="187"/>
      <c r="BN490" s="183"/>
      <c r="BO490" s="184"/>
      <c r="BP490" s="188"/>
      <c r="BQ490" s="189"/>
    </row>
    <row r="491" spans="4:69" ht="15.6" x14ac:dyDescent="0.3">
      <c r="D491" s="10"/>
      <c r="E491" s="74"/>
      <c r="F491" s="75"/>
      <c r="G491" s="75"/>
      <c r="H491" s="76"/>
      <c r="I491" s="77"/>
      <c r="J491" s="77"/>
      <c r="K491" s="77"/>
      <c r="L491" s="77"/>
      <c r="M491" s="77"/>
      <c r="N491" s="78"/>
      <c r="O491" s="78"/>
      <c r="P491" s="79"/>
      <c r="R491" s="94"/>
      <c r="S491" s="112"/>
      <c r="T491" s="113" t="str">
        <f t="shared" si="72"/>
        <v/>
      </c>
      <c r="U491" s="96" t="str">
        <f t="shared" si="73"/>
        <v/>
      </c>
      <c r="V491" s="96" t="str">
        <f t="shared" si="74"/>
        <v/>
      </c>
      <c r="W491" s="96" t="str">
        <f t="shared" si="75"/>
        <v/>
      </c>
      <c r="X491" s="118" t="str">
        <f t="shared" si="76"/>
        <v/>
      </c>
      <c r="Y491" s="119"/>
      <c r="Z491" s="98"/>
      <c r="AA491" s="97"/>
      <c r="AB491" s="98"/>
      <c r="AC491" s="97"/>
      <c r="AD491" s="95"/>
      <c r="AE491" s="99"/>
      <c r="AF491" s="100"/>
      <c r="AG491" s="99"/>
      <c r="AH491" s="95"/>
      <c r="AI491" s="99"/>
      <c r="AJ491" s="99"/>
      <c r="AK491" s="101"/>
      <c r="AM491" s="129"/>
      <c r="AN491" s="130"/>
      <c r="AO491" s="130"/>
      <c r="AP491" s="130"/>
      <c r="AQ491" s="131"/>
      <c r="AR491" s="131"/>
      <c r="AS491" s="131"/>
      <c r="AT491" s="144"/>
      <c r="AU491" s="113" t="str">
        <f t="shared" si="77"/>
        <v/>
      </c>
      <c r="AV491" s="96" t="str">
        <f t="shared" si="78"/>
        <v/>
      </c>
      <c r="AW491" s="96" t="str">
        <f t="shared" si="79"/>
        <v/>
      </c>
      <c r="AX491" s="96" t="str">
        <f t="shared" si="80"/>
        <v/>
      </c>
      <c r="AY491" s="118" t="str">
        <f t="shared" si="81"/>
        <v/>
      </c>
      <c r="AZ491" s="147"/>
      <c r="BA491" s="132"/>
      <c r="BB491" s="132"/>
      <c r="BC491" s="132"/>
      <c r="BD491" s="133"/>
      <c r="BE491" s="133"/>
      <c r="BF491" s="134"/>
      <c r="BG491" s="134"/>
      <c r="BH491" s="131"/>
      <c r="BI491" s="135"/>
      <c r="BK491" s="153"/>
      <c r="BL491" s="154"/>
      <c r="BM491" s="154"/>
      <c r="BN491" s="133"/>
      <c r="BO491" s="134"/>
      <c r="BP491" s="155"/>
      <c r="BQ491" s="156"/>
    </row>
    <row r="492" spans="4:69" ht="15.6" x14ac:dyDescent="0.3">
      <c r="D492" s="10"/>
      <c r="E492" s="161"/>
      <c r="F492" s="162"/>
      <c r="G492" s="162"/>
      <c r="H492" s="163"/>
      <c r="I492" s="164"/>
      <c r="J492" s="164"/>
      <c r="K492" s="164"/>
      <c r="L492" s="164"/>
      <c r="M492" s="164"/>
      <c r="N492" s="165"/>
      <c r="O492" s="165"/>
      <c r="P492" s="166"/>
      <c r="R492" s="167"/>
      <c r="S492" s="168"/>
      <c r="T492" s="169" t="str">
        <f t="shared" si="72"/>
        <v/>
      </c>
      <c r="U492" s="170" t="str">
        <f t="shared" si="73"/>
        <v/>
      </c>
      <c r="V492" s="170" t="str">
        <f t="shared" si="74"/>
        <v/>
      </c>
      <c r="W492" s="170" t="str">
        <f t="shared" si="75"/>
        <v/>
      </c>
      <c r="X492" s="171" t="str">
        <f t="shared" si="76"/>
        <v/>
      </c>
      <c r="Y492" s="172"/>
      <c r="Z492" s="173"/>
      <c r="AA492" s="174"/>
      <c r="AB492" s="173"/>
      <c r="AC492" s="174"/>
      <c r="AD492" s="173"/>
      <c r="AE492" s="174"/>
      <c r="AF492" s="175"/>
      <c r="AG492" s="174"/>
      <c r="AH492" s="173"/>
      <c r="AI492" s="174"/>
      <c r="AJ492" s="174"/>
      <c r="AK492" s="176"/>
      <c r="AM492" s="177"/>
      <c r="AN492" s="178"/>
      <c r="AO492" s="178"/>
      <c r="AP492" s="178"/>
      <c r="AQ492" s="179"/>
      <c r="AR492" s="179"/>
      <c r="AS492" s="179"/>
      <c r="AT492" s="180"/>
      <c r="AU492" s="169" t="str">
        <f t="shared" si="77"/>
        <v/>
      </c>
      <c r="AV492" s="170" t="str">
        <f t="shared" si="78"/>
        <v/>
      </c>
      <c r="AW492" s="170" t="str">
        <f t="shared" si="79"/>
        <v/>
      </c>
      <c r="AX492" s="170" t="str">
        <f t="shared" si="80"/>
        <v/>
      </c>
      <c r="AY492" s="171" t="str">
        <f t="shared" si="81"/>
        <v/>
      </c>
      <c r="AZ492" s="181"/>
      <c r="BA492" s="182"/>
      <c r="BB492" s="182"/>
      <c r="BC492" s="182"/>
      <c r="BD492" s="183"/>
      <c r="BE492" s="183"/>
      <c r="BF492" s="184"/>
      <c r="BG492" s="184"/>
      <c r="BH492" s="179"/>
      <c r="BI492" s="185"/>
      <c r="BK492" s="186"/>
      <c r="BL492" s="187"/>
      <c r="BM492" s="187"/>
      <c r="BN492" s="183"/>
      <c r="BO492" s="184"/>
      <c r="BP492" s="188"/>
      <c r="BQ492" s="189"/>
    </row>
    <row r="493" spans="4:69" ht="15.6" x14ac:dyDescent="0.3">
      <c r="D493" s="10"/>
      <c r="E493" s="74"/>
      <c r="F493" s="75"/>
      <c r="G493" s="75"/>
      <c r="H493" s="76"/>
      <c r="I493" s="77"/>
      <c r="J493" s="77"/>
      <c r="K493" s="77"/>
      <c r="L493" s="77"/>
      <c r="M493" s="77"/>
      <c r="N493" s="78"/>
      <c r="O493" s="78"/>
      <c r="P493" s="79"/>
      <c r="R493" s="94"/>
      <c r="S493" s="112"/>
      <c r="T493" s="113" t="str">
        <f t="shared" si="72"/>
        <v/>
      </c>
      <c r="U493" s="96" t="str">
        <f t="shared" si="73"/>
        <v/>
      </c>
      <c r="V493" s="96" t="str">
        <f t="shared" si="74"/>
        <v/>
      </c>
      <c r="W493" s="96" t="str">
        <f t="shared" si="75"/>
        <v/>
      </c>
      <c r="X493" s="118" t="str">
        <f t="shared" si="76"/>
        <v/>
      </c>
      <c r="Y493" s="119"/>
      <c r="Z493" s="98"/>
      <c r="AA493" s="97"/>
      <c r="AB493" s="98"/>
      <c r="AC493" s="97"/>
      <c r="AD493" s="95"/>
      <c r="AE493" s="99"/>
      <c r="AF493" s="100"/>
      <c r="AG493" s="99"/>
      <c r="AH493" s="95"/>
      <c r="AI493" s="99"/>
      <c r="AJ493" s="99"/>
      <c r="AK493" s="101"/>
      <c r="AM493" s="129"/>
      <c r="AN493" s="130"/>
      <c r="AO493" s="130"/>
      <c r="AP493" s="130"/>
      <c r="AQ493" s="131"/>
      <c r="AR493" s="131"/>
      <c r="AS493" s="131"/>
      <c r="AT493" s="144"/>
      <c r="AU493" s="113" t="str">
        <f t="shared" si="77"/>
        <v/>
      </c>
      <c r="AV493" s="96" t="str">
        <f t="shared" si="78"/>
        <v/>
      </c>
      <c r="AW493" s="96" t="str">
        <f t="shared" si="79"/>
        <v/>
      </c>
      <c r="AX493" s="96" t="str">
        <f t="shared" si="80"/>
        <v/>
      </c>
      <c r="AY493" s="118" t="str">
        <f t="shared" si="81"/>
        <v/>
      </c>
      <c r="AZ493" s="147"/>
      <c r="BA493" s="132"/>
      <c r="BB493" s="132"/>
      <c r="BC493" s="132"/>
      <c r="BD493" s="133"/>
      <c r="BE493" s="133"/>
      <c r="BF493" s="134"/>
      <c r="BG493" s="134"/>
      <c r="BH493" s="131"/>
      <c r="BI493" s="135"/>
      <c r="BK493" s="153"/>
      <c r="BL493" s="154"/>
      <c r="BM493" s="154"/>
      <c r="BN493" s="133"/>
      <c r="BO493" s="134"/>
      <c r="BP493" s="155"/>
      <c r="BQ493" s="156"/>
    </row>
    <row r="494" spans="4:69" ht="15.6" x14ac:dyDescent="0.3">
      <c r="D494" s="10"/>
      <c r="E494" s="190"/>
      <c r="F494" s="162"/>
      <c r="G494" s="162"/>
      <c r="H494" s="163"/>
      <c r="I494" s="164"/>
      <c r="J494" s="164"/>
      <c r="K494" s="164"/>
      <c r="L494" s="164"/>
      <c r="M494" s="164"/>
      <c r="N494" s="165"/>
      <c r="O494" s="165"/>
      <c r="P494" s="166"/>
      <c r="R494" s="167"/>
      <c r="S494" s="168"/>
      <c r="T494" s="169" t="str">
        <f t="shared" si="72"/>
        <v/>
      </c>
      <c r="U494" s="170" t="str">
        <f t="shared" si="73"/>
        <v/>
      </c>
      <c r="V494" s="170" t="str">
        <f t="shared" si="74"/>
        <v/>
      </c>
      <c r="W494" s="170" t="str">
        <f t="shared" si="75"/>
        <v/>
      </c>
      <c r="X494" s="171" t="str">
        <f t="shared" si="76"/>
        <v/>
      </c>
      <c r="Y494" s="172"/>
      <c r="Z494" s="173"/>
      <c r="AA494" s="174"/>
      <c r="AB494" s="173"/>
      <c r="AC494" s="174"/>
      <c r="AD494" s="173"/>
      <c r="AE494" s="174"/>
      <c r="AF494" s="175"/>
      <c r="AG494" s="174"/>
      <c r="AH494" s="173"/>
      <c r="AI494" s="174"/>
      <c r="AJ494" s="174"/>
      <c r="AK494" s="176"/>
      <c r="AM494" s="177"/>
      <c r="AN494" s="178"/>
      <c r="AO494" s="178"/>
      <c r="AP494" s="178"/>
      <c r="AQ494" s="179"/>
      <c r="AR494" s="179"/>
      <c r="AS494" s="179"/>
      <c r="AT494" s="180"/>
      <c r="AU494" s="169" t="str">
        <f t="shared" si="77"/>
        <v/>
      </c>
      <c r="AV494" s="170" t="str">
        <f t="shared" si="78"/>
        <v/>
      </c>
      <c r="AW494" s="170" t="str">
        <f t="shared" si="79"/>
        <v/>
      </c>
      <c r="AX494" s="170" t="str">
        <f t="shared" si="80"/>
        <v/>
      </c>
      <c r="AY494" s="171" t="str">
        <f t="shared" si="81"/>
        <v/>
      </c>
      <c r="AZ494" s="181"/>
      <c r="BA494" s="182"/>
      <c r="BB494" s="182"/>
      <c r="BC494" s="182"/>
      <c r="BD494" s="183"/>
      <c r="BE494" s="183"/>
      <c r="BF494" s="184"/>
      <c r="BG494" s="184"/>
      <c r="BH494" s="179"/>
      <c r="BI494" s="185"/>
      <c r="BK494" s="186"/>
      <c r="BL494" s="187"/>
      <c r="BM494" s="187"/>
      <c r="BN494" s="183"/>
      <c r="BO494" s="184"/>
      <c r="BP494" s="188"/>
      <c r="BQ494" s="189"/>
    </row>
    <row r="495" spans="4:69" ht="15.6" x14ac:dyDescent="0.3">
      <c r="D495" s="10"/>
      <c r="E495" s="74"/>
      <c r="F495" s="75"/>
      <c r="G495" s="75"/>
      <c r="H495" s="76"/>
      <c r="I495" s="77"/>
      <c r="J495" s="77"/>
      <c r="K495" s="77"/>
      <c r="L495" s="77"/>
      <c r="M495" s="77"/>
      <c r="N495" s="78"/>
      <c r="O495" s="78"/>
      <c r="P495" s="79"/>
      <c r="R495" s="94"/>
      <c r="S495" s="112"/>
      <c r="T495" s="113" t="str">
        <f t="shared" si="72"/>
        <v/>
      </c>
      <c r="U495" s="96" t="str">
        <f t="shared" si="73"/>
        <v/>
      </c>
      <c r="V495" s="96" t="str">
        <f t="shared" si="74"/>
        <v/>
      </c>
      <c r="W495" s="96" t="str">
        <f t="shared" si="75"/>
        <v/>
      </c>
      <c r="X495" s="118" t="str">
        <f t="shared" si="76"/>
        <v/>
      </c>
      <c r="Y495" s="119"/>
      <c r="Z495" s="98"/>
      <c r="AA495" s="97"/>
      <c r="AB495" s="98"/>
      <c r="AC495" s="97"/>
      <c r="AD495" s="95"/>
      <c r="AE495" s="99"/>
      <c r="AF495" s="100"/>
      <c r="AG495" s="99"/>
      <c r="AH495" s="95"/>
      <c r="AI495" s="99"/>
      <c r="AJ495" s="99"/>
      <c r="AK495" s="101"/>
      <c r="AM495" s="129"/>
      <c r="AN495" s="130"/>
      <c r="AO495" s="130"/>
      <c r="AP495" s="130"/>
      <c r="AQ495" s="131"/>
      <c r="AR495" s="131"/>
      <c r="AS495" s="131"/>
      <c r="AT495" s="144"/>
      <c r="AU495" s="113" t="str">
        <f t="shared" si="77"/>
        <v/>
      </c>
      <c r="AV495" s="96" t="str">
        <f t="shared" si="78"/>
        <v/>
      </c>
      <c r="AW495" s="96" t="str">
        <f t="shared" si="79"/>
        <v/>
      </c>
      <c r="AX495" s="96" t="str">
        <f t="shared" si="80"/>
        <v/>
      </c>
      <c r="AY495" s="118" t="str">
        <f t="shared" si="81"/>
        <v/>
      </c>
      <c r="AZ495" s="147"/>
      <c r="BA495" s="132"/>
      <c r="BB495" s="132"/>
      <c r="BC495" s="132"/>
      <c r="BD495" s="133"/>
      <c r="BE495" s="133"/>
      <c r="BF495" s="134"/>
      <c r="BG495" s="134"/>
      <c r="BH495" s="131"/>
      <c r="BI495" s="135"/>
      <c r="BK495" s="153"/>
      <c r="BL495" s="154"/>
      <c r="BM495" s="154"/>
      <c r="BN495" s="133"/>
      <c r="BO495" s="134"/>
      <c r="BP495" s="155"/>
      <c r="BQ495" s="156"/>
    </row>
    <row r="496" spans="4:69" ht="15.6" x14ac:dyDescent="0.3">
      <c r="D496" s="10"/>
      <c r="E496" s="161"/>
      <c r="F496" s="162"/>
      <c r="G496" s="162"/>
      <c r="H496" s="163"/>
      <c r="I496" s="164"/>
      <c r="J496" s="164"/>
      <c r="K496" s="164"/>
      <c r="L496" s="164"/>
      <c r="M496" s="164"/>
      <c r="N496" s="165"/>
      <c r="O496" s="165"/>
      <c r="P496" s="166"/>
      <c r="R496" s="167"/>
      <c r="S496" s="168"/>
      <c r="T496" s="169" t="str">
        <f t="shared" si="72"/>
        <v/>
      </c>
      <c r="U496" s="170" t="str">
        <f t="shared" si="73"/>
        <v/>
      </c>
      <c r="V496" s="170" t="str">
        <f t="shared" si="74"/>
        <v/>
      </c>
      <c r="W496" s="170" t="str">
        <f t="shared" si="75"/>
        <v/>
      </c>
      <c r="X496" s="171" t="str">
        <f t="shared" si="76"/>
        <v/>
      </c>
      <c r="Y496" s="172"/>
      <c r="Z496" s="173"/>
      <c r="AA496" s="174"/>
      <c r="AB496" s="173"/>
      <c r="AC496" s="174"/>
      <c r="AD496" s="173"/>
      <c r="AE496" s="174"/>
      <c r="AF496" s="175"/>
      <c r="AG496" s="174"/>
      <c r="AH496" s="173"/>
      <c r="AI496" s="174"/>
      <c r="AJ496" s="174"/>
      <c r="AK496" s="176"/>
      <c r="AM496" s="177"/>
      <c r="AN496" s="178"/>
      <c r="AO496" s="178"/>
      <c r="AP496" s="178"/>
      <c r="AQ496" s="179"/>
      <c r="AR496" s="179"/>
      <c r="AS496" s="179"/>
      <c r="AT496" s="180"/>
      <c r="AU496" s="169" t="str">
        <f t="shared" si="77"/>
        <v/>
      </c>
      <c r="AV496" s="170" t="str">
        <f t="shared" si="78"/>
        <v/>
      </c>
      <c r="AW496" s="170" t="str">
        <f t="shared" si="79"/>
        <v/>
      </c>
      <c r="AX496" s="170" t="str">
        <f t="shared" si="80"/>
        <v/>
      </c>
      <c r="AY496" s="171" t="str">
        <f t="shared" si="81"/>
        <v/>
      </c>
      <c r="AZ496" s="181"/>
      <c r="BA496" s="182"/>
      <c r="BB496" s="182"/>
      <c r="BC496" s="182"/>
      <c r="BD496" s="183"/>
      <c r="BE496" s="183"/>
      <c r="BF496" s="184"/>
      <c r="BG496" s="184"/>
      <c r="BH496" s="179"/>
      <c r="BI496" s="185"/>
      <c r="BK496" s="186"/>
      <c r="BL496" s="187"/>
      <c r="BM496" s="187"/>
      <c r="BN496" s="183"/>
      <c r="BO496" s="184"/>
      <c r="BP496" s="188"/>
      <c r="BQ496" s="189"/>
    </row>
    <row r="497" spans="4:69" ht="15.6" x14ac:dyDescent="0.3">
      <c r="D497" s="10"/>
      <c r="E497" s="74"/>
      <c r="F497" s="75"/>
      <c r="G497" s="75"/>
      <c r="H497" s="76"/>
      <c r="I497" s="77"/>
      <c r="J497" s="77"/>
      <c r="K497" s="77"/>
      <c r="L497" s="77"/>
      <c r="M497" s="77"/>
      <c r="N497" s="78"/>
      <c r="O497" s="78"/>
      <c r="P497" s="79"/>
      <c r="R497" s="94"/>
      <c r="S497" s="112"/>
      <c r="T497" s="113" t="str">
        <f t="shared" si="72"/>
        <v/>
      </c>
      <c r="U497" s="96" t="str">
        <f t="shared" si="73"/>
        <v/>
      </c>
      <c r="V497" s="96" t="str">
        <f t="shared" si="74"/>
        <v/>
      </c>
      <c r="W497" s="96" t="str">
        <f t="shared" si="75"/>
        <v/>
      </c>
      <c r="X497" s="118" t="str">
        <f t="shared" si="76"/>
        <v/>
      </c>
      <c r="Y497" s="119"/>
      <c r="Z497" s="98"/>
      <c r="AA497" s="97"/>
      <c r="AB497" s="98"/>
      <c r="AC497" s="97"/>
      <c r="AD497" s="95"/>
      <c r="AE497" s="99"/>
      <c r="AF497" s="100"/>
      <c r="AG497" s="99"/>
      <c r="AH497" s="95"/>
      <c r="AI497" s="99"/>
      <c r="AJ497" s="99"/>
      <c r="AK497" s="101"/>
      <c r="AM497" s="129"/>
      <c r="AN497" s="130"/>
      <c r="AO497" s="130"/>
      <c r="AP497" s="130"/>
      <c r="AQ497" s="131"/>
      <c r="AR497" s="131"/>
      <c r="AS497" s="131"/>
      <c r="AT497" s="144"/>
      <c r="AU497" s="113" t="str">
        <f t="shared" si="77"/>
        <v/>
      </c>
      <c r="AV497" s="96" t="str">
        <f t="shared" si="78"/>
        <v/>
      </c>
      <c r="AW497" s="96" t="str">
        <f t="shared" si="79"/>
        <v/>
      </c>
      <c r="AX497" s="96" t="str">
        <f t="shared" si="80"/>
        <v/>
      </c>
      <c r="AY497" s="118" t="str">
        <f t="shared" si="81"/>
        <v/>
      </c>
      <c r="AZ497" s="147"/>
      <c r="BA497" s="132"/>
      <c r="BB497" s="132"/>
      <c r="BC497" s="132"/>
      <c r="BD497" s="133"/>
      <c r="BE497" s="133"/>
      <c r="BF497" s="134"/>
      <c r="BG497" s="134"/>
      <c r="BH497" s="131"/>
      <c r="BI497" s="135"/>
      <c r="BK497" s="153"/>
      <c r="BL497" s="154"/>
      <c r="BM497" s="154"/>
      <c r="BN497" s="133"/>
      <c r="BO497" s="134"/>
      <c r="BP497" s="155"/>
      <c r="BQ497" s="156"/>
    </row>
    <row r="498" spans="4:69" ht="15.6" x14ac:dyDescent="0.3">
      <c r="D498" s="10"/>
      <c r="E498" s="161"/>
      <c r="F498" s="162"/>
      <c r="G498" s="162"/>
      <c r="H498" s="163"/>
      <c r="I498" s="164"/>
      <c r="J498" s="164"/>
      <c r="K498" s="164"/>
      <c r="L498" s="164"/>
      <c r="M498" s="164"/>
      <c r="N498" s="165"/>
      <c r="O498" s="165"/>
      <c r="P498" s="166"/>
      <c r="R498" s="167"/>
      <c r="S498" s="168"/>
      <c r="T498" s="169" t="str">
        <f t="shared" si="72"/>
        <v/>
      </c>
      <c r="U498" s="170" t="str">
        <f t="shared" si="73"/>
        <v/>
      </c>
      <c r="V498" s="170" t="str">
        <f t="shared" si="74"/>
        <v/>
      </c>
      <c r="W498" s="170" t="str">
        <f t="shared" si="75"/>
        <v/>
      </c>
      <c r="X498" s="171" t="str">
        <f t="shared" si="76"/>
        <v/>
      </c>
      <c r="Y498" s="172"/>
      <c r="Z498" s="173"/>
      <c r="AA498" s="174"/>
      <c r="AB498" s="173"/>
      <c r="AC498" s="174"/>
      <c r="AD498" s="173"/>
      <c r="AE498" s="174"/>
      <c r="AF498" s="175"/>
      <c r="AG498" s="174"/>
      <c r="AH498" s="173"/>
      <c r="AI498" s="174"/>
      <c r="AJ498" s="174"/>
      <c r="AK498" s="176"/>
      <c r="AM498" s="177"/>
      <c r="AN498" s="178"/>
      <c r="AO498" s="178"/>
      <c r="AP498" s="178"/>
      <c r="AQ498" s="179"/>
      <c r="AR498" s="179"/>
      <c r="AS498" s="179"/>
      <c r="AT498" s="180"/>
      <c r="AU498" s="169" t="str">
        <f t="shared" si="77"/>
        <v/>
      </c>
      <c r="AV498" s="170" t="str">
        <f t="shared" si="78"/>
        <v/>
      </c>
      <c r="AW498" s="170" t="str">
        <f t="shared" si="79"/>
        <v/>
      </c>
      <c r="AX498" s="170" t="str">
        <f t="shared" si="80"/>
        <v/>
      </c>
      <c r="AY498" s="171" t="str">
        <f t="shared" si="81"/>
        <v/>
      </c>
      <c r="AZ498" s="181"/>
      <c r="BA498" s="182"/>
      <c r="BB498" s="182"/>
      <c r="BC498" s="182"/>
      <c r="BD498" s="183"/>
      <c r="BE498" s="183"/>
      <c r="BF498" s="184"/>
      <c r="BG498" s="184"/>
      <c r="BH498" s="179"/>
      <c r="BI498" s="185"/>
      <c r="BK498" s="186"/>
      <c r="BL498" s="187"/>
      <c r="BM498" s="187"/>
      <c r="BN498" s="183"/>
      <c r="BO498" s="184"/>
      <c r="BP498" s="188"/>
      <c r="BQ498" s="189"/>
    </row>
    <row r="499" spans="4:69" ht="15.6" x14ac:dyDescent="0.3">
      <c r="D499" s="10"/>
      <c r="E499" s="74"/>
      <c r="F499" s="75"/>
      <c r="G499" s="75"/>
      <c r="H499" s="76"/>
      <c r="I499" s="77"/>
      <c r="J499" s="77"/>
      <c r="K499" s="77"/>
      <c r="L499" s="77"/>
      <c r="M499" s="77"/>
      <c r="N499" s="78"/>
      <c r="O499" s="78"/>
      <c r="P499" s="79"/>
      <c r="R499" s="94"/>
      <c r="S499" s="112"/>
      <c r="T499" s="113" t="str">
        <f t="shared" si="72"/>
        <v/>
      </c>
      <c r="U499" s="96" t="str">
        <f t="shared" si="73"/>
        <v/>
      </c>
      <c r="V499" s="96" t="str">
        <f t="shared" si="74"/>
        <v/>
      </c>
      <c r="W499" s="96" t="str">
        <f t="shared" si="75"/>
        <v/>
      </c>
      <c r="X499" s="118" t="str">
        <f t="shared" si="76"/>
        <v/>
      </c>
      <c r="Y499" s="119"/>
      <c r="Z499" s="98"/>
      <c r="AA499" s="97"/>
      <c r="AB499" s="98"/>
      <c r="AC499" s="97"/>
      <c r="AD499" s="95"/>
      <c r="AE499" s="99"/>
      <c r="AF499" s="100"/>
      <c r="AG499" s="99"/>
      <c r="AH499" s="95"/>
      <c r="AI499" s="99"/>
      <c r="AJ499" s="99"/>
      <c r="AK499" s="101"/>
      <c r="AM499" s="129"/>
      <c r="AN499" s="130"/>
      <c r="AO499" s="130"/>
      <c r="AP499" s="130"/>
      <c r="AQ499" s="131"/>
      <c r="AR499" s="131"/>
      <c r="AS499" s="131"/>
      <c r="AT499" s="144"/>
      <c r="AU499" s="113" t="str">
        <f t="shared" si="77"/>
        <v/>
      </c>
      <c r="AV499" s="96" t="str">
        <f t="shared" si="78"/>
        <v/>
      </c>
      <c r="AW499" s="96" t="str">
        <f t="shared" si="79"/>
        <v/>
      </c>
      <c r="AX499" s="96" t="str">
        <f t="shared" si="80"/>
        <v/>
      </c>
      <c r="AY499" s="118" t="str">
        <f t="shared" si="81"/>
        <v/>
      </c>
      <c r="AZ499" s="147"/>
      <c r="BA499" s="132"/>
      <c r="BB499" s="132"/>
      <c r="BC499" s="132"/>
      <c r="BD499" s="133"/>
      <c r="BE499" s="133"/>
      <c r="BF499" s="134"/>
      <c r="BG499" s="134"/>
      <c r="BH499" s="131"/>
      <c r="BI499" s="135"/>
      <c r="BK499" s="153"/>
      <c r="BL499" s="154"/>
      <c r="BM499" s="154"/>
      <c r="BN499" s="133"/>
      <c r="BO499" s="134"/>
      <c r="BP499" s="155"/>
      <c r="BQ499" s="156"/>
    </row>
    <row r="500" spans="4:69" ht="15.6" x14ac:dyDescent="0.3">
      <c r="D500" s="10"/>
      <c r="E500" s="190"/>
      <c r="F500" s="162"/>
      <c r="G500" s="162"/>
      <c r="H500" s="163"/>
      <c r="I500" s="164"/>
      <c r="J500" s="164"/>
      <c r="K500" s="164"/>
      <c r="L500" s="164"/>
      <c r="M500" s="164"/>
      <c r="N500" s="165"/>
      <c r="O500" s="165"/>
      <c r="P500" s="166"/>
      <c r="R500" s="167"/>
      <c r="S500" s="168"/>
      <c r="T500" s="169" t="str">
        <f t="shared" si="72"/>
        <v/>
      </c>
      <c r="U500" s="170" t="str">
        <f t="shared" si="73"/>
        <v/>
      </c>
      <c r="V500" s="170" t="str">
        <f t="shared" si="74"/>
        <v/>
      </c>
      <c r="W500" s="170" t="str">
        <f t="shared" si="75"/>
        <v/>
      </c>
      <c r="X500" s="171" t="str">
        <f t="shared" si="76"/>
        <v/>
      </c>
      <c r="Y500" s="172"/>
      <c r="Z500" s="173"/>
      <c r="AA500" s="174"/>
      <c r="AB500" s="173"/>
      <c r="AC500" s="174"/>
      <c r="AD500" s="173"/>
      <c r="AE500" s="174"/>
      <c r="AF500" s="175"/>
      <c r="AG500" s="174"/>
      <c r="AH500" s="173"/>
      <c r="AI500" s="174"/>
      <c r="AJ500" s="174"/>
      <c r="AK500" s="176"/>
      <c r="AM500" s="177"/>
      <c r="AN500" s="178"/>
      <c r="AO500" s="178"/>
      <c r="AP500" s="178"/>
      <c r="AQ500" s="179"/>
      <c r="AR500" s="179"/>
      <c r="AS500" s="179"/>
      <c r="AT500" s="180"/>
      <c r="AU500" s="169" t="str">
        <f t="shared" si="77"/>
        <v/>
      </c>
      <c r="AV500" s="170" t="str">
        <f t="shared" si="78"/>
        <v/>
      </c>
      <c r="AW500" s="170" t="str">
        <f t="shared" si="79"/>
        <v/>
      </c>
      <c r="AX500" s="170" t="str">
        <f t="shared" si="80"/>
        <v/>
      </c>
      <c r="AY500" s="171" t="str">
        <f t="shared" si="81"/>
        <v/>
      </c>
      <c r="AZ500" s="181"/>
      <c r="BA500" s="182"/>
      <c r="BB500" s="182"/>
      <c r="BC500" s="182"/>
      <c r="BD500" s="183"/>
      <c r="BE500" s="183"/>
      <c r="BF500" s="184"/>
      <c r="BG500" s="184"/>
      <c r="BH500" s="179"/>
      <c r="BI500" s="185"/>
      <c r="BK500" s="186"/>
      <c r="BL500" s="187"/>
      <c r="BM500" s="187"/>
      <c r="BN500" s="183"/>
      <c r="BO500" s="184"/>
      <c r="BP500" s="188"/>
      <c r="BQ500" s="189"/>
    </row>
    <row r="501" spans="4:69" ht="15.6" x14ac:dyDescent="0.3">
      <c r="E501" s="74"/>
      <c r="F501" s="75"/>
      <c r="G501" s="75"/>
      <c r="H501" s="76"/>
      <c r="I501" s="77"/>
      <c r="J501" s="77"/>
      <c r="K501" s="77"/>
      <c r="L501" s="77"/>
      <c r="M501" s="77"/>
      <c r="N501" s="78"/>
      <c r="O501" s="78"/>
      <c r="P501" s="79"/>
      <c r="R501" s="94"/>
      <c r="S501" s="112"/>
      <c r="T501" s="113"/>
      <c r="U501" s="96"/>
      <c r="V501" s="96"/>
      <c r="W501" s="96"/>
      <c r="X501" s="118"/>
      <c r="Y501" s="119"/>
      <c r="Z501" s="98"/>
      <c r="AA501" s="97"/>
      <c r="AB501" s="98"/>
      <c r="AC501" s="97"/>
      <c r="AD501" s="95"/>
      <c r="AE501" s="99"/>
      <c r="AF501" s="100"/>
      <c r="AG501" s="99"/>
      <c r="AH501" s="95"/>
      <c r="AI501" s="99"/>
      <c r="AJ501" s="99"/>
      <c r="AK501" s="101"/>
      <c r="AM501" s="129"/>
      <c r="AN501" s="130"/>
      <c r="AO501" s="130"/>
      <c r="AP501" s="130"/>
      <c r="AQ501" s="131"/>
      <c r="AR501" s="131"/>
      <c r="AS501" s="131"/>
      <c r="AT501" s="144"/>
      <c r="AU501" s="113"/>
      <c r="AV501" s="96"/>
      <c r="AW501" s="96"/>
      <c r="AX501" s="96"/>
      <c r="AY501" s="118"/>
      <c r="AZ501" s="147"/>
      <c r="BA501" s="132"/>
      <c r="BB501" s="132"/>
      <c r="BC501" s="132"/>
      <c r="BD501" s="133"/>
      <c r="BE501" s="133"/>
      <c r="BF501" s="134"/>
      <c r="BG501" s="134"/>
      <c r="BH501" s="131"/>
      <c r="BI501" s="135"/>
      <c r="BK501" s="153"/>
      <c r="BL501" s="154"/>
      <c r="BM501" s="154"/>
      <c r="BN501" s="133"/>
      <c r="BO501" s="134"/>
      <c r="BP501" s="155"/>
      <c r="BQ501" s="156"/>
    </row>
    <row r="502" spans="4:69" ht="15.6" x14ac:dyDescent="0.3">
      <c r="E502" s="161"/>
      <c r="F502" s="162"/>
      <c r="G502" s="162"/>
      <c r="H502" s="163"/>
      <c r="I502" s="164"/>
      <c r="J502" s="164"/>
      <c r="K502" s="164"/>
      <c r="L502" s="164"/>
      <c r="M502" s="164"/>
      <c r="N502" s="165"/>
      <c r="O502" s="165"/>
      <c r="P502" s="166"/>
      <c r="R502" s="167"/>
      <c r="S502" s="168"/>
      <c r="T502" s="169"/>
      <c r="U502" s="170"/>
      <c r="V502" s="170"/>
      <c r="W502" s="170"/>
      <c r="X502" s="171"/>
      <c r="Y502" s="172"/>
      <c r="Z502" s="173"/>
      <c r="AA502" s="174"/>
      <c r="AB502" s="173"/>
      <c r="AC502" s="174"/>
      <c r="AD502" s="173"/>
      <c r="AE502" s="174"/>
      <c r="AF502" s="175"/>
      <c r="AG502" s="174"/>
      <c r="AH502" s="173"/>
      <c r="AI502" s="174"/>
      <c r="AJ502" s="174"/>
      <c r="AK502" s="176"/>
      <c r="AM502" s="177"/>
      <c r="AN502" s="178"/>
      <c r="AO502" s="178"/>
      <c r="AP502" s="178"/>
      <c r="AQ502" s="179"/>
      <c r="AR502" s="179"/>
      <c r="AS502" s="179"/>
      <c r="AT502" s="180"/>
      <c r="AU502" s="169"/>
      <c r="AV502" s="170"/>
      <c r="AW502" s="170"/>
      <c r="AX502" s="170"/>
      <c r="AY502" s="171"/>
      <c r="AZ502" s="181"/>
      <c r="BA502" s="182"/>
      <c r="BB502" s="182"/>
      <c r="BC502" s="182"/>
      <c r="BD502" s="183"/>
      <c r="BE502" s="183"/>
      <c r="BF502" s="184"/>
      <c r="BG502" s="184"/>
      <c r="BH502" s="179"/>
      <c r="BI502" s="185"/>
      <c r="BK502" s="186"/>
      <c r="BL502" s="187"/>
      <c r="BM502" s="187"/>
      <c r="BN502" s="183"/>
      <c r="BO502" s="184"/>
      <c r="BP502" s="188"/>
      <c r="BQ502" s="189"/>
    </row>
    <row r="503" spans="4:69" ht="15.6" x14ac:dyDescent="0.3">
      <c r="E503" s="74"/>
      <c r="F503" s="75"/>
      <c r="G503" s="75"/>
      <c r="H503" s="76"/>
      <c r="I503" s="77"/>
      <c r="J503" s="77"/>
      <c r="K503" s="77"/>
      <c r="L503" s="77"/>
      <c r="M503" s="77"/>
      <c r="N503" s="78"/>
      <c r="O503" s="78"/>
      <c r="P503" s="79"/>
      <c r="R503" s="94"/>
      <c r="S503" s="112"/>
      <c r="T503" s="113"/>
      <c r="U503" s="96"/>
      <c r="V503" s="96"/>
      <c r="W503" s="96"/>
      <c r="X503" s="118"/>
      <c r="Y503" s="119"/>
      <c r="Z503" s="98"/>
      <c r="AA503" s="97"/>
      <c r="AB503" s="98"/>
      <c r="AC503" s="97"/>
      <c r="AD503" s="95"/>
      <c r="AE503" s="99"/>
      <c r="AF503" s="100"/>
      <c r="AG503" s="99"/>
      <c r="AH503" s="95"/>
      <c r="AI503" s="99"/>
      <c r="AJ503" s="99"/>
      <c r="AK503" s="101"/>
      <c r="AM503" s="129"/>
      <c r="AN503" s="130"/>
      <c r="AO503" s="130"/>
      <c r="AP503" s="130"/>
      <c r="AQ503" s="131"/>
      <c r="AR503" s="131"/>
      <c r="AS503" s="131"/>
      <c r="AT503" s="144"/>
      <c r="AU503" s="113"/>
      <c r="AV503" s="96"/>
      <c r="AW503" s="96"/>
      <c r="AX503" s="96"/>
      <c r="AY503" s="118"/>
      <c r="AZ503" s="147"/>
      <c r="BA503" s="132"/>
      <c r="BB503" s="132"/>
      <c r="BC503" s="132"/>
      <c r="BD503" s="133"/>
      <c r="BE503" s="133"/>
      <c r="BF503" s="134"/>
      <c r="BG503" s="134"/>
      <c r="BH503" s="131"/>
      <c r="BI503" s="135"/>
      <c r="BK503" s="153"/>
      <c r="BL503" s="154"/>
      <c r="BM503" s="154"/>
      <c r="BN503" s="133"/>
      <c r="BO503" s="134"/>
      <c r="BP503" s="155"/>
      <c r="BQ503" s="156"/>
    </row>
    <row r="504" spans="4:69" ht="15.6" x14ac:dyDescent="0.3">
      <c r="E504" s="161"/>
      <c r="F504" s="162"/>
      <c r="G504" s="162"/>
      <c r="H504" s="163"/>
      <c r="I504" s="164"/>
      <c r="J504" s="164"/>
      <c r="K504" s="164"/>
      <c r="L504" s="164"/>
      <c r="M504" s="164"/>
      <c r="N504" s="165"/>
      <c r="O504" s="165"/>
      <c r="P504" s="166"/>
      <c r="R504" s="167"/>
      <c r="S504" s="168"/>
      <c r="T504" s="169"/>
      <c r="U504" s="170"/>
      <c r="V504" s="170"/>
      <c r="W504" s="170"/>
      <c r="X504" s="171"/>
      <c r="Y504" s="172"/>
      <c r="Z504" s="173"/>
      <c r="AA504" s="174"/>
      <c r="AB504" s="173"/>
      <c r="AC504" s="174"/>
      <c r="AD504" s="173"/>
      <c r="AE504" s="174"/>
      <c r="AF504" s="175"/>
      <c r="AG504" s="174"/>
      <c r="AH504" s="173"/>
      <c r="AI504" s="174"/>
      <c r="AJ504" s="174"/>
      <c r="AK504" s="176"/>
      <c r="AM504" s="177"/>
      <c r="AN504" s="178"/>
      <c r="AO504" s="178"/>
      <c r="AP504" s="178"/>
      <c r="AQ504" s="179"/>
      <c r="AR504" s="179"/>
      <c r="AS504" s="179"/>
      <c r="AT504" s="180"/>
      <c r="AU504" s="169"/>
      <c r="AV504" s="170"/>
      <c r="AW504" s="170"/>
      <c r="AX504" s="170"/>
      <c r="AY504" s="171"/>
      <c r="AZ504" s="181"/>
      <c r="BA504" s="182"/>
      <c r="BB504" s="182"/>
      <c r="BC504" s="182"/>
      <c r="BD504" s="183"/>
      <c r="BE504" s="183"/>
      <c r="BF504" s="184"/>
      <c r="BG504" s="184"/>
      <c r="BH504" s="179"/>
      <c r="BI504" s="185"/>
      <c r="BK504" s="186"/>
      <c r="BL504" s="187"/>
      <c r="BM504" s="187"/>
      <c r="BN504" s="183"/>
      <c r="BO504" s="184"/>
      <c r="BP504" s="188"/>
      <c r="BQ504" s="189"/>
    </row>
    <row r="505" spans="4:69" ht="15.6" x14ac:dyDescent="0.3">
      <c r="E505" s="74"/>
      <c r="F505" s="75"/>
      <c r="G505" s="75"/>
      <c r="H505" s="76"/>
      <c r="I505" s="77"/>
      <c r="J505" s="77"/>
      <c r="K505" s="77"/>
      <c r="L505" s="77"/>
      <c r="M505" s="77"/>
      <c r="N505" s="78"/>
      <c r="O505" s="78"/>
      <c r="P505" s="79"/>
      <c r="R505" s="94"/>
      <c r="S505" s="112"/>
      <c r="T505" s="113"/>
      <c r="U505" s="96"/>
      <c r="V505" s="96"/>
      <c r="W505" s="96"/>
      <c r="X505" s="118"/>
      <c r="Y505" s="119"/>
      <c r="Z505" s="98"/>
      <c r="AA505" s="97"/>
      <c r="AB505" s="98"/>
      <c r="AC505" s="97"/>
      <c r="AD505" s="95"/>
      <c r="AE505" s="99"/>
      <c r="AF505" s="100"/>
      <c r="AG505" s="99"/>
      <c r="AH505" s="95"/>
      <c r="AI505" s="99"/>
      <c r="AJ505" s="99"/>
      <c r="AK505" s="101"/>
      <c r="AM505" s="129"/>
      <c r="AN505" s="130"/>
      <c r="AO505" s="130"/>
      <c r="AP505" s="130"/>
      <c r="AQ505" s="131"/>
      <c r="AR505" s="131"/>
      <c r="AS505" s="131"/>
      <c r="AT505" s="144"/>
      <c r="AU505" s="113"/>
      <c r="AV505" s="96"/>
      <c r="AW505" s="96"/>
      <c r="AX505" s="96"/>
      <c r="AY505" s="118"/>
      <c r="AZ505" s="147"/>
      <c r="BA505" s="132"/>
      <c r="BB505" s="132"/>
      <c r="BC505" s="132"/>
      <c r="BD505" s="133"/>
      <c r="BE505" s="133"/>
      <c r="BF505" s="134"/>
      <c r="BG505" s="134"/>
      <c r="BH505" s="131"/>
      <c r="BI505" s="135"/>
      <c r="BK505" s="153"/>
      <c r="BL505" s="154"/>
      <c r="BM505" s="154"/>
      <c r="BN505" s="133"/>
      <c r="BO505" s="134"/>
      <c r="BP505" s="155"/>
      <c r="BQ505" s="156"/>
    </row>
    <row r="506" spans="4:69" ht="15.6" x14ac:dyDescent="0.3">
      <c r="E506" s="190"/>
      <c r="F506" s="162"/>
      <c r="G506" s="162"/>
      <c r="H506" s="163"/>
      <c r="I506" s="164"/>
      <c r="J506" s="164"/>
      <c r="K506" s="164"/>
      <c r="L506" s="164"/>
      <c r="M506" s="164"/>
      <c r="N506" s="165"/>
      <c r="O506" s="165"/>
      <c r="P506" s="166"/>
      <c r="R506" s="167"/>
      <c r="S506" s="168"/>
      <c r="T506" s="169"/>
      <c r="U506" s="170"/>
      <c r="V506" s="170"/>
      <c r="W506" s="170"/>
      <c r="X506" s="171"/>
      <c r="Y506" s="172"/>
      <c r="Z506" s="173"/>
      <c r="AA506" s="174"/>
      <c r="AB506" s="173"/>
      <c r="AC506" s="174"/>
      <c r="AD506" s="173"/>
      <c r="AE506" s="174"/>
      <c r="AF506" s="175"/>
      <c r="AG506" s="174"/>
      <c r="AH506" s="173"/>
      <c r="AI506" s="174"/>
      <c r="AJ506" s="174"/>
      <c r="AK506" s="176"/>
      <c r="AM506" s="177"/>
      <c r="AN506" s="178"/>
      <c r="AO506" s="178"/>
      <c r="AP506" s="178"/>
      <c r="AQ506" s="179"/>
      <c r="AR506" s="179"/>
      <c r="AS506" s="179"/>
      <c r="AT506" s="180"/>
      <c r="AU506" s="169"/>
      <c r="AV506" s="170"/>
      <c r="AW506" s="170"/>
      <c r="AX506" s="170"/>
      <c r="AY506" s="171"/>
      <c r="AZ506" s="181"/>
      <c r="BA506" s="182"/>
      <c r="BB506" s="182"/>
      <c r="BC506" s="182"/>
      <c r="BD506" s="183"/>
      <c r="BE506" s="183"/>
      <c r="BF506" s="184"/>
      <c r="BG506" s="184"/>
      <c r="BH506" s="179"/>
      <c r="BI506" s="185"/>
      <c r="BK506" s="186"/>
      <c r="BL506" s="187"/>
      <c r="BM506" s="187"/>
      <c r="BN506" s="183"/>
      <c r="BO506" s="184"/>
      <c r="BP506" s="188"/>
      <c r="BQ506" s="189"/>
    </row>
    <row r="507" spans="4:69" ht="15.6" x14ac:dyDescent="0.3">
      <c r="E507" s="74"/>
      <c r="F507" s="75"/>
      <c r="G507" s="75"/>
      <c r="H507" s="76"/>
      <c r="I507" s="77"/>
      <c r="J507" s="77"/>
      <c r="K507" s="77"/>
      <c r="L507" s="77"/>
      <c r="M507" s="77"/>
      <c r="N507" s="78"/>
      <c r="O507" s="78"/>
      <c r="P507" s="79"/>
      <c r="R507" s="94"/>
      <c r="S507" s="112"/>
      <c r="T507" s="113"/>
      <c r="U507" s="96"/>
      <c r="V507" s="96"/>
      <c r="W507" s="96"/>
      <c r="X507" s="118"/>
      <c r="Y507" s="119"/>
      <c r="Z507" s="98"/>
      <c r="AA507" s="97"/>
      <c r="AB507" s="98"/>
      <c r="AC507" s="97"/>
      <c r="AD507" s="95"/>
      <c r="AE507" s="99"/>
      <c r="AF507" s="100"/>
      <c r="AG507" s="99"/>
      <c r="AH507" s="95"/>
      <c r="AI507" s="99"/>
      <c r="AJ507" s="99"/>
      <c r="AK507" s="101"/>
      <c r="AM507" s="129"/>
      <c r="AN507" s="130"/>
      <c r="AO507" s="130"/>
      <c r="AP507" s="130"/>
      <c r="AQ507" s="131"/>
      <c r="AR507" s="131"/>
      <c r="AS507" s="131"/>
      <c r="AT507" s="144"/>
      <c r="AU507" s="113"/>
      <c r="AV507" s="96"/>
      <c r="AW507" s="96"/>
      <c r="AX507" s="96"/>
      <c r="AY507" s="118"/>
      <c r="AZ507" s="147"/>
      <c r="BA507" s="132"/>
      <c r="BB507" s="132"/>
      <c r="BC507" s="132"/>
      <c r="BD507" s="133"/>
      <c r="BE507" s="133"/>
      <c r="BF507" s="134"/>
      <c r="BG507" s="134"/>
      <c r="BH507" s="131"/>
      <c r="BI507" s="135"/>
      <c r="BK507" s="153"/>
      <c r="BL507" s="154"/>
      <c r="BM507" s="154"/>
      <c r="BN507" s="133"/>
      <c r="BO507" s="134"/>
      <c r="BP507" s="155"/>
      <c r="BQ507" s="156"/>
    </row>
    <row r="508" spans="4:69" ht="15.6" x14ac:dyDescent="0.3">
      <c r="E508" s="161"/>
      <c r="F508" s="162"/>
      <c r="G508" s="162"/>
      <c r="H508" s="163"/>
      <c r="I508" s="164"/>
      <c r="J508" s="164"/>
      <c r="K508" s="164"/>
      <c r="L508" s="164"/>
      <c r="M508" s="164"/>
      <c r="N508" s="165"/>
      <c r="O508" s="165"/>
      <c r="P508" s="166"/>
      <c r="R508" s="167"/>
      <c r="S508" s="168"/>
      <c r="T508" s="169"/>
      <c r="U508" s="170"/>
      <c r="V508" s="170"/>
      <c r="W508" s="170"/>
      <c r="X508" s="171"/>
      <c r="Y508" s="172"/>
      <c r="Z508" s="173"/>
      <c r="AA508" s="174"/>
      <c r="AB508" s="173"/>
      <c r="AC508" s="174"/>
      <c r="AD508" s="173"/>
      <c r="AE508" s="174"/>
      <c r="AF508" s="175"/>
      <c r="AG508" s="174"/>
      <c r="AH508" s="173"/>
      <c r="AI508" s="174"/>
      <c r="AJ508" s="174"/>
      <c r="AK508" s="176"/>
      <c r="AM508" s="177"/>
      <c r="AN508" s="178"/>
      <c r="AO508" s="178"/>
      <c r="AP508" s="178"/>
      <c r="AQ508" s="179"/>
      <c r="AR508" s="179"/>
      <c r="AS508" s="179"/>
      <c r="AT508" s="180"/>
      <c r="AU508" s="169"/>
      <c r="AV508" s="170"/>
      <c r="AW508" s="170"/>
      <c r="AX508" s="170"/>
      <c r="AY508" s="171"/>
      <c r="AZ508" s="181"/>
      <c r="BA508" s="182"/>
      <c r="BB508" s="182"/>
      <c r="BC508" s="182"/>
      <c r="BD508" s="183"/>
      <c r="BE508" s="183"/>
      <c r="BF508" s="184"/>
      <c r="BG508" s="184"/>
      <c r="BH508" s="179"/>
      <c r="BI508" s="185"/>
      <c r="BK508" s="186"/>
      <c r="BL508" s="187"/>
      <c r="BM508" s="187"/>
      <c r="BN508" s="183"/>
      <c r="BO508" s="184"/>
      <c r="BP508" s="188"/>
      <c r="BQ508" s="189"/>
    </row>
    <row r="509" spans="4:69" ht="15.6" x14ac:dyDescent="0.3">
      <c r="E509" s="74"/>
      <c r="F509" s="75"/>
      <c r="G509" s="75"/>
      <c r="H509" s="76"/>
      <c r="I509" s="77"/>
      <c r="J509" s="77"/>
      <c r="K509" s="77"/>
      <c r="L509" s="77"/>
      <c r="M509" s="77"/>
      <c r="N509" s="78"/>
      <c r="O509" s="78"/>
      <c r="P509" s="79"/>
      <c r="R509" s="94"/>
      <c r="S509" s="112"/>
      <c r="T509" s="113"/>
      <c r="U509" s="96"/>
      <c r="V509" s="96"/>
      <c r="W509" s="96"/>
      <c r="X509" s="118"/>
      <c r="Y509" s="119"/>
      <c r="Z509" s="98"/>
      <c r="AA509" s="97"/>
      <c r="AB509" s="98"/>
      <c r="AC509" s="97"/>
      <c r="AD509" s="95"/>
      <c r="AE509" s="99"/>
      <c r="AF509" s="100"/>
      <c r="AG509" s="99"/>
      <c r="AH509" s="95"/>
      <c r="AI509" s="99"/>
      <c r="AJ509" s="99"/>
      <c r="AK509" s="101"/>
      <c r="AM509" s="129"/>
      <c r="AN509" s="130"/>
      <c r="AO509" s="130"/>
      <c r="AP509" s="130"/>
      <c r="AQ509" s="131"/>
      <c r="AR509" s="131"/>
      <c r="AS509" s="131"/>
      <c r="AT509" s="144"/>
      <c r="AU509" s="113"/>
      <c r="AV509" s="96"/>
      <c r="AW509" s="96"/>
      <c r="AX509" s="96"/>
      <c r="AY509" s="118"/>
      <c r="AZ509" s="147"/>
      <c r="BA509" s="132"/>
      <c r="BB509" s="132"/>
      <c r="BC509" s="132"/>
      <c r="BD509" s="133"/>
      <c r="BE509" s="133"/>
      <c r="BF509" s="134"/>
      <c r="BG509" s="134"/>
      <c r="BH509" s="131"/>
      <c r="BI509" s="135"/>
      <c r="BK509" s="153"/>
      <c r="BL509" s="154"/>
      <c r="BM509" s="154"/>
      <c r="BN509" s="133"/>
      <c r="BO509" s="134"/>
      <c r="BP509" s="155"/>
      <c r="BQ509" s="156"/>
    </row>
    <row r="510" spans="4:69" ht="15.6" x14ac:dyDescent="0.3">
      <c r="E510" s="161"/>
      <c r="F510" s="162"/>
      <c r="G510" s="162"/>
      <c r="H510" s="163"/>
      <c r="I510" s="164"/>
      <c r="J510" s="164"/>
      <c r="K510" s="164"/>
      <c r="L510" s="164"/>
      <c r="M510" s="164"/>
      <c r="N510" s="165"/>
      <c r="O510" s="165"/>
      <c r="P510" s="166"/>
      <c r="R510" s="167"/>
      <c r="S510" s="168"/>
      <c r="T510" s="169"/>
      <c r="U510" s="170"/>
      <c r="V510" s="170"/>
      <c r="W510" s="170"/>
      <c r="X510" s="171"/>
      <c r="Y510" s="172"/>
      <c r="Z510" s="173"/>
      <c r="AA510" s="174"/>
      <c r="AB510" s="173"/>
      <c r="AC510" s="174"/>
      <c r="AD510" s="173"/>
      <c r="AE510" s="174"/>
      <c r="AF510" s="175"/>
      <c r="AG510" s="174"/>
      <c r="AH510" s="173"/>
      <c r="AI510" s="174"/>
      <c r="AJ510" s="174"/>
      <c r="AK510" s="176"/>
      <c r="AM510" s="177"/>
      <c r="AN510" s="178"/>
      <c r="AO510" s="178"/>
      <c r="AP510" s="178"/>
      <c r="AQ510" s="179"/>
      <c r="AR510" s="179"/>
      <c r="AS510" s="179"/>
      <c r="AT510" s="180"/>
      <c r="AU510" s="169"/>
      <c r="AV510" s="170"/>
      <c r="AW510" s="170"/>
      <c r="AX510" s="170"/>
      <c r="AY510" s="171"/>
      <c r="AZ510" s="181"/>
      <c r="BA510" s="182"/>
      <c r="BB510" s="182"/>
      <c r="BC510" s="182"/>
      <c r="BD510" s="183"/>
      <c r="BE510" s="183"/>
      <c r="BF510" s="184"/>
      <c r="BG510" s="184"/>
      <c r="BH510" s="179"/>
      <c r="BI510" s="185"/>
      <c r="BK510" s="186"/>
      <c r="BL510" s="187"/>
      <c r="BM510" s="187"/>
      <c r="BN510" s="183"/>
      <c r="BO510" s="184"/>
      <c r="BP510" s="188"/>
      <c r="BQ510" s="189"/>
    </row>
    <row r="511" spans="4:69" ht="15.6" x14ac:dyDescent="0.3">
      <c r="E511" s="74"/>
      <c r="F511" s="75"/>
      <c r="G511" s="75"/>
      <c r="H511" s="76"/>
      <c r="I511" s="77"/>
      <c r="J511" s="77"/>
      <c r="K511" s="77"/>
      <c r="L511" s="77"/>
      <c r="M511" s="77"/>
      <c r="N511" s="78"/>
      <c r="O511" s="78"/>
      <c r="P511" s="79"/>
      <c r="R511" s="94"/>
      <c r="S511" s="112"/>
      <c r="T511" s="113"/>
      <c r="U511" s="96"/>
      <c r="V511" s="96"/>
      <c r="W511" s="96"/>
      <c r="X511" s="118"/>
      <c r="Y511" s="119"/>
      <c r="Z511" s="98"/>
      <c r="AA511" s="97"/>
      <c r="AB511" s="98"/>
      <c r="AC511" s="97"/>
      <c r="AD511" s="95"/>
      <c r="AE511" s="99"/>
      <c r="AF511" s="100"/>
      <c r="AG511" s="99"/>
      <c r="AH511" s="95"/>
      <c r="AI511" s="99"/>
      <c r="AJ511" s="99"/>
      <c r="AK511" s="101"/>
      <c r="AM511" s="129"/>
      <c r="AN511" s="130"/>
      <c r="AO511" s="130"/>
      <c r="AP511" s="130"/>
      <c r="AQ511" s="131"/>
      <c r="AR511" s="131"/>
      <c r="AS511" s="131"/>
      <c r="AT511" s="144"/>
      <c r="AU511" s="113"/>
      <c r="AV511" s="96"/>
      <c r="AW511" s="96"/>
      <c r="AX511" s="96"/>
      <c r="AY511" s="118"/>
      <c r="AZ511" s="147"/>
      <c r="BA511" s="132"/>
      <c r="BB511" s="132"/>
      <c r="BC511" s="132"/>
      <c r="BD511" s="133"/>
      <c r="BE511" s="133"/>
      <c r="BF511" s="134"/>
      <c r="BG511" s="134"/>
      <c r="BH511" s="131"/>
      <c r="BI511" s="135"/>
      <c r="BK511" s="153"/>
      <c r="BL511" s="154"/>
      <c r="BM511" s="154"/>
      <c r="BN511" s="133"/>
      <c r="BO511" s="134"/>
      <c r="BP511" s="155"/>
      <c r="BQ511" s="156"/>
    </row>
    <row r="512" spans="4:69" ht="15.6" x14ac:dyDescent="0.3">
      <c r="E512" s="161"/>
      <c r="F512" s="162"/>
      <c r="G512" s="162"/>
      <c r="H512" s="163"/>
      <c r="I512" s="164"/>
      <c r="J512" s="164"/>
      <c r="K512" s="164"/>
      <c r="L512" s="164"/>
      <c r="M512" s="164"/>
      <c r="N512" s="165"/>
      <c r="O512" s="165"/>
      <c r="P512" s="166"/>
      <c r="R512" s="167"/>
      <c r="S512" s="168"/>
      <c r="T512" s="169"/>
      <c r="U512" s="170"/>
      <c r="V512" s="170"/>
      <c r="W512" s="170"/>
      <c r="X512" s="171"/>
      <c r="Y512" s="172"/>
      <c r="Z512" s="173"/>
      <c r="AA512" s="174"/>
      <c r="AB512" s="173"/>
      <c r="AC512" s="174"/>
      <c r="AD512" s="173"/>
      <c r="AE512" s="174"/>
      <c r="AF512" s="175"/>
      <c r="AG512" s="174"/>
      <c r="AH512" s="173"/>
      <c r="AI512" s="174"/>
      <c r="AJ512" s="174"/>
      <c r="AK512" s="176"/>
      <c r="AM512" s="177"/>
      <c r="AN512" s="178"/>
      <c r="AO512" s="178"/>
      <c r="AP512" s="178"/>
      <c r="AQ512" s="179"/>
      <c r="AR512" s="179"/>
      <c r="AS512" s="179"/>
      <c r="AT512" s="180"/>
      <c r="AU512" s="169"/>
      <c r="AV512" s="170"/>
      <c r="AW512" s="170"/>
      <c r="AX512" s="170"/>
      <c r="AY512" s="171"/>
      <c r="AZ512" s="181"/>
      <c r="BA512" s="182"/>
      <c r="BB512" s="182"/>
      <c r="BC512" s="182"/>
      <c r="BD512" s="183"/>
      <c r="BE512" s="183"/>
      <c r="BF512" s="184"/>
      <c r="BG512" s="184"/>
      <c r="BH512" s="179"/>
      <c r="BI512" s="185"/>
      <c r="BK512" s="186"/>
      <c r="BL512" s="187"/>
      <c r="BM512" s="187"/>
      <c r="BN512" s="183"/>
      <c r="BO512" s="184"/>
      <c r="BP512" s="188"/>
      <c r="BQ512" s="189"/>
    </row>
    <row r="513" spans="5:69" ht="15.6" x14ac:dyDescent="0.3">
      <c r="E513" s="74"/>
      <c r="F513" s="75"/>
      <c r="G513" s="75"/>
      <c r="H513" s="76"/>
      <c r="I513" s="77"/>
      <c r="J513" s="77"/>
      <c r="K513" s="77"/>
      <c r="L513" s="77"/>
      <c r="M513" s="77"/>
      <c r="N513" s="78"/>
      <c r="O513" s="78"/>
      <c r="P513" s="79"/>
      <c r="R513" s="94"/>
      <c r="S513" s="112"/>
      <c r="T513" s="113"/>
      <c r="U513" s="96"/>
      <c r="V513" s="96"/>
      <c r="W513" s="96"/>
      <c r="X513" s="118"/>
      <c r="Y513" s="119"/>
      <c r="Z513" s="98"/>
      <c r="AA513" s="97"/>
      <c r="AB513" s="98"/>
      <c r="AC513" s="97"/>
      <c r="AD513" s="95"/>
      <c r="AE513" s="99"/>
      <c r="AF513" s="100"/>
      <c r="AG513" s="99"/>
      <c r="AH513" s="95"/>
      <c r="AI513" s="99"/>
      <c r="AJ513" s="99"/>
      <c r="AK513" s="101"/>
      <c r="AM513" s="129"/>
      <c r="AN513" s="130"/>
      <c r="AO513" s="130"/>
      <c r="AP513" s="130"/>
      <c r="AQ513" s="131"/>
      <c r="AR513" s="131"/>
      <c r="AS513" s="131"/>
      <c r="AT513" s="144"/>
      <c r="AU513" s="113"/>
      <c r="AV513" s="96"/>
      <c r="AW513" s="96"/>
      <c r="AX513" s="96"/>
      <c r="AY513" s="118"/>
      <c r="AZ513" s="147"/>
      <c r="BA513" s="132"/>
      <c r="BB513" s="132"/>
      <c r="BC513" s="132"/>
      <c r="BD513" s="133"/>
      <c r="BE513" s="133"/>
      <c r="BF513" s="134"/>
      <c r="BG513" s="134"/>
      <c r="BH513" s="131"/>
      <c r="BI513" s="135"/>
      <c r="BK513" s="153"/>
      <c r="BL513" s="154"/>
      <c r="BM513" s="154"/>
      <c r="BN513" s="133"/>
      <c r="BO513" s="134"/>
      <c r="BP513" s="155"/>
      <c r="BQ513" s="156"/>
    </row>
    <row r="514" spans="5:69" ht="15.6" x14ac:dyDescent="0.3">
      <c r="E514" s="190"/>
      <c r="F514" s="162"/>
      <c r="G514" s="162"/>
      <c r="H514" s="163"/>
      <c r="I514" s="164"/>
      <c r="J514" s="164"/>
      <c r="K514" s="164"/>
      <c r="L514" s="164"/>
      <c r="M514" s="164"/>
      <c r="N514" s="165"/>
      <c r="O514" s="165"/>
      <c r="P514" s="166"/>
      <c r="R514" s="167"/>
      <c r="S514" s="168"/>
      <c r="T514" s="169"/>
      <c r="U514" s="170"/>
      <c r="V514" s="170"/>
      <c r="W514" s="170"/>
      <c r="X514" s="171"/>
      <c r="Y514" s="172"/>
      <c r="Z514" s="173"/>
      <c r="AA514" s="174"/>
      <c r="AB514" s="173"/>
      <c r="AC514" s="174"/>
      <c r="AD514" s="173"/>
      <c r="AE514" s="174"/>
      <c r="AF514" s="175"/>
      <c r="AG514" s="174"/>
      <c r="AH514" s="173"/>
      <c r="AI514" s="174"/>
      <c r="AJ514" s="174"/>
      <c r="AK514" s="176"/>
      <c r="AM514" s="177"/>
      <c r="AN514" s="178"/>
      <c r="AO514" s="178"/>
      <c r="AP514" s="178"/>
      <c r="AQ514" s="179"/>
      <c r="AR514" s="179"/>
      <c r="AS514" s="179"/>
      <c r="AT514" s="180"/>
      <c r="AU514" s="169"/>
      <c r="AV514" s="170"/>
      <c r="AW514" s="170"/>
      <c r="AX514" s="170"/>
      <c r="AY514" s="171"/>
      <c r="AZ514" s="181"/>
      <c r="BA514" s="182"/>
      <c r="BB514" s="182"/>
      <c r="BC514" s="182"/>
      <c r="BD514" s="183"/>
      <c r="BE514" s="183"/>
      <c r="BF514" s="184"/>
      <c r="BG514" s="184"/>
      <c r="BH514" s="179"/>
      <c r="BI514" s="185"/>
      <c r="BK514" s="186"/>
      <c r="BL514" s="187"/>
      <c r="BM514" s="187"/>
      <c r="BN514" s="183"/>
      <c r="BO514" s="184"/>
      <c r="BP514" s="188"/>
      <c r="BQ514" s="189"/>
    </row>
    <row r="515" spans="5:69" ht="15.6" x14ac:dyDescent="0.3">
      <c r="E515" s="74"/>
      <c r="F515" s="75"/>
      <c r="G515" s="75"/>
      <c r="H515" s="76"/>
      <c r="I515" s="77"/>
      <c r="J515" s="77"/>
      <c r="K515" s="77"/>
      <c r="L515" s="77"/>
      <c r="M515" s="77"/>
      <c r="N515" s="78"/>
      <c r="O515" s="78"/>
      <c r="P515" s="79"/>
      <c r="R515" s="94"/>
      <c r="S515" s="112"/>
      <c r="T515" s="113"/>
      <c r="U515" s="96"/>
      <c r="V515" s="96"/>
      <c r="W515" s="96"/>
      <c r="X515" s="118"/>
      <c r="Y515" s="119"/>
      <c r="Z515" s="98"/>
      <c r="AA515" s="97"/>
      <c r="AB515" s="98"/>
      <c r="AC515" s="97"/>
      <c r="AD515" s="95"/>
      <c r="AE515" s="99"/>
      <c r="AF515" s="100"/>
      <c r="AG515" s="99"/>
      <c r="AH515" s="95"/>
      <c r="AI515" s="99"/>
      <c r="AJ515" s="99"/>
      <c r="AK515" s="101"/>
      <c r="AM515" s="129"/>
      <c r="AN515" s="130"/>
      <c r="AO515" s="130"/>
      <c r="AP515" s="130"/>
      <c r="AQ515" s="131"/>
      <c r="AR515" s="131"/>
      <c r="AS515" s="131"/>
      <c r="AT515" s="144"/>
      <c r="AU515" s="113"/>
      <c r="AV515" s="96"/>
      <c r="AW515" s="96"/>
      <c r="AX515" s="96"/>
      <c r="AY515" s="118"/>
      <c r="AZ515" s="147"/>
      <c r="BA515" s="132"/>
      <c r="BB515" s="132"/>
      <c r="BC515" s="132"/>
      <c r="BD515" s="133"/>
      <c r="BE515" s="133"/>
      <c r="BF515" s="134"/>
      <c r="BG515" s="134"/>
      <c r="BH515" s="131"/>
      <c r="BI515" s="135"/>
      <c r="BK515" s="153"/>
      <c r="BL515" s="154"/>
      <c r="BM515" s="154"/>
      <c r="BN515" s="133"/>
      <c r="BO515" s="134"/>
      <c r="BP515" s="155"/>
      <c r="BQ515" s="156"/>
    </row>
    <row r="516" spans="5:69" ht="15.6" x14ac:dyDescent="0.3">
      <c r="E516" s="161"/>
      <c r="F516" s="162"/>
      <c r="G516" s="162"/>
      <c r="H516" s="163"/>
      <c r="I516" s="164"/>
      <c r="J516" s="164"/>
      <c r="K516" s="164"/>
      <c r="L516" s="164"/>
      <c r="M516" s="164"/>
      <c r="N516" s="165"/>
      <c r="O516" s="165"/>
      <c r="P516" s="166"/>
      <c r="R516" s="167"/>
      <c r="S516" s="168"/>
      <c r="T516" s="169"/>
      <c r="U516" s="170"/>
      <c r="V516" s="170"/>
      <c r="W516" s="170"/>
      <c r="X516" s="171"/>
      <c r="Y516" s="172"/>
      <c r="Z516" s="173"/>
      <c r="AA516" s="174"/>
      <c r="AB516" s="173"/>
      <c r="AC516" s="174"/>
      <c r="AD516" s="173"/>
      <c r="AE516" s="174"/>
      <c r="AF516" s="175"/>
      <c r="AG516" s="174"/>
      <c r="AH516" s="173"/>
      <c r="AI516" s="174"/>
      <c r="AJ516" s="174"/>
      <c r="AK516" s="176"/>
      <c r="AM516" s="177"/>
      <c r="AN516" s="178"/>
      <c r="AO516" s="178"/>
      <c r="AP516" s="178"/>
      <c r="AQ516" s="179"/>
      <c r="AR516" s="179"/>
      <c r="AS516" s="179"/>
      <c r="AT516" s="180"/>
      <c r="AU516" s="169"/>
      <c r="AV516" s="170"/>
      <c r="AW516" s="170"/>
      <c r="AX516" s="170"/>
      <c r="AY516" s="171"/>
      <c r="AZ516" s="181"/>
      <c r="BA516" s="182"/>
      <c r="BB516" s="182"/>
      <c r="BC516" s="182"/>
      <c r="BD516" s="183"/>
      <c r="BE516" s="183"/>
      <c r="BF516" s="184"/>
      <c r="BG516" s="184"/>
      <c r="BH516" s="179"/>
      <c r="BI516" s="185"/>
      <c r="BK516" s="186"/>
      <c r="BL516" s="187"/>
      <c r="BM516" s="187"/>
      <c r="BN516" s="183"/>
      <c r="BO516" s="184"/>
      <c r="BP516" s="188"/>
      <c r="BQ516" s="189"/>
    </row>
    <row r="517" spans="5:69" ht="15.6" x14ac:dyDescent="0.3">
      <c r="E517" s="74"/>
      <c r="F517" s="75"/>
      <c r="G517" s="75"/>
      <c r="H517" s="76"/>
      <c r="I517" s="77"/>
      <c r="J517" s="77"/>
      <c r="K517" s="77"/>
      <c r="L517" s="77"/>
      <c r="M517" s="77"/>
      <c r="N517" s="78"/>
      <c r="O517" s="78"/>
      <c r="P517" s="79"/>
      <c r="R517" s="94"/>
      <c r="S517" s="112"/>
      <c r="T517" s="113"/>
      <c r="U517" s="96"/>
      <c r="V517" s="96"/>
      <c r="W517" s="96"/>
      <c r="X517" s="118"/>
      <c r="Y517" s="119"/>
      <c r="Z517" s="98"/>
      <c r="AA517" s="97"/>
      <c r="AB517" s="98"/>
      <c r="AC517" s="97"/>
      <c r="AD517" s="95"/>
      <c r="AE517" s="99"/>
      <c r="AF517" s="100"/>
      <c r="AG517" s="99"/>
      <c r="AH517" s="95"/>
      <c r="AI517" s="99"/>
      <c r="AJ517" s="99"/>
      <c r="AK517" s="101"/>
      <c r="AM517" s="129"/>
      <c r="AN517" s="130"/>
      <c r="AO517" s="130"/>
      <c r="AP517" s="130"/>
      <c r="AQ517" s="131"/>
      <c r="AR517" s="131"/>
      <c r="AS517" s="131"/>
      <c r="AT517" s="144"/>
      <c r="AU517" s="113"/>
      <c r="AV517" s="96"/>
      <c r="AW517" s="96"/>
      <c r="AX517" s="96"/>
      <c r="AY517" s="118"/>
      <c r="AZ517" s="147"/>
      <c r="BA517" s="132"/>
      <c r="BB517" s="132"/>
      <c r="BC517" s="132"/>
      <c r="BD517" s="133"/>
      <c r="BE517" s="133"/>
      <c r="BF517" s="134"/>
      <c r="BG517" s="134"/>
      <c r="BH517" s="131"/>
      <c r="BI517" s="135"/>
      <c r="BK517" s="153"/>
      <c r="BL517" s="154"/>
      <c r="BM517" s="154"/>
      <c r="BN517" s="133"/>
      <c r="BO517" s="134"/>
      <c r="BP517" s="155"/>
      <c r="BQ517" s="156"/>
    </row>
    <row r="518" spans="5:69" ht="15.6" x14ac:dyDescent="0.3">
      <c r="E518" s="161"/>
      <c r="F518" s="162"/>
      <c r="G518" s="162"/>
      <c r="H518" s="163"/>
      <c r="I518" s="164"/>
      <c r="J518" s="164"/>
      <c r="K518" s="164"/>
      <c r="L518" s="164"/>
      <c r="M518" s="164"/>
      <c r="N518" s="165"/>
      <c r="O518" s="165"/>
      <c r="P518" s="166"/>
      <c r="R518" s="167"/>
      <c r="S518" s="168"/>
      <c r="T518" s="169"/>
      <c r="U518" s="170"/>
      <c r="V518" s="170"/>
      <c r="W518" s="170"/>
      <c r="X518" s="171"/>
      <c r="Y518" s="172"/>
      <c r="Z518" s="173"/>
      <c r="AA518" s="174"/>
      <c r="AB518" s="173"/>
      <c r="AC518" s="174"/>
      <c r="AD518" s="173"/>
      <c r="AE518" s="174"/>
      <c r="AF518" s="175"/>
      <c r="AG518" s="174"/>
      <c r="AH518" s="173"/>
      <c r="AI518" s="174"/>
      <c r="AJ518" s="174"/>
      <c r="AK518" s="176"/>
      <c r="AM518" s="177"/>
      <c r="AN518" s="178"/>
      <c r="AO518" s="178"/>
      <c r="AP518" s="178"/>
      <c r="AQ518" s="179"/>
      <c r="AR518" s="179"/>
      <c r="AS518" s="179"/>
      <c r="AT518" s="180"/>
      <c r="AU518" s="169"/>
      <c r="AV518" s="170"/>
      <c r="AW518" s="170"/>
      <c r="AX518" s="170"/>
      <c r="AY518" s="171"/>
      <c r="AZ518" s="181"/>
      <c r="BA518" s="182"/>
      <c r="BB518" s="182"/>
      <c r="BC518" s="182"/>
      <c r="BD518" s="183"/>
      <c r="BE518" s="183"/>
      <c r="BF518" s="184"/>
      <c r="BG518" s="184"/>
      <c r="BH518" s="179"/>
      <c r="BI518" s="185"/>
      <c r="BK518" s="186"/>
      <c r="BL518" s="187"/>
      <c r="BM518" s="187"/>
      <c r="BN518" s="183"/>
      <c r="BO518" s="184"/>
      <c r="BP518" s="188"/>
      <c r="BQ518" s="189"/>
    </row>
    <row r="519" spans="5:69" ht="15.6" x14ac:dyDescent="0.3">
      <c r="E519" s="74"/>
      <c r="F519" s="75"/>
      <c r="G519" s="75"/>
      <c r="H519" s="76"/>
      <c r="I519" s="77"/>
      <c r="J519" s="77"/>
      <c r="K519" s="77"/>
      <c r="L519" s="77"/>
      <c r="M519" s="77"/>
      <c r="N519" s="78"/>
      <c r="O519" s="78"/>
      <c r="P519" s="79"/>
      <c r="R519" s="94"/>
      <c r="S519" s="112"/>
      <c r="T519" s="113"/>
      <c r="U519" s="96"/>
      <c r="V519" s="96"/>
      <c r="W519" s="96"/>
      <c r="X519" s="118"/>
      <c r="Y519" s="119"/>
      <c r="Z519" s="98"/>
      <c r="AA519" s="97"/>
      <c r="AB519" s="98"/>
      <c r="AC519" s="97"/>
      <c r="AD519" s="95"/>
      <c r="AE519" s="99"/>
      <c r="AF519" s="100"/>
      <c r="AG519" s="99"/>
      <c r="AH519" s="95"/>
      <c r="AI519" s="99"/>
      <c r="AJ519" s="99"/>
      <c r="AK519" s="101"/>
      <c r="AM519" s="129"/>
      <c r="AN519" s="130"/>
      <c r="AO519" s="130"/>
      <c r="AP519" s="130"/>
      <c r="AQ519" s="131"/>
      <c r="AR519" s="131"/>
      <c r="AS519" s="131"/>
      <c r="AT519" s="144"/>
      <c r="AU519" s="113"/>
      <c r="AV519" s="96"/>
      <c r="AW519" s="96"/>
      <c r="AX519" s="96"/>
      <c r="AY519" s="118"/>
      <c r="AZ519" s="147"/>
      <c r="BA519" s="132"/>
      <c r="BB519" s="132"/>
      <c r="BC519" s="132"/>
      <c r="BD519" s="133"/>
      <c r="BE519" s="133"/>
      <c r="BF519" s="134"/>
      <c r="BG519" s="134"/>
      <c r="BH519" s="131"/>
      <c r="BI519" s="135"/>
      <c r="BK519" s="153"/>
      <c r="BL519" s="154"/>
      <c r="BM519" s="154"/>
      <c r="BN519" s="133"/>
      <c r="BO519" s="134"/>
      <c r="BP519" s="155"/>
      <c r="BQ519" s="156"/>
    </row>
    <row r="520" spans="5:69" ht="15.6" x14ac:dyDescent="0.3">
      <c r="E520" s="161"/>
      <c r="F520" s="162"/>
      <c r="G520" s="162"/>
      <c r="H520" s="163"/>
      <c r="I520" s="164"/>
      <c r="J520" s="164"/>
      <c r="K520" s="164"/>
      <c r="L520" s="164"/>
      <c r="M520" s="164"/>
      <c r="N520" s="165"/>
      <c r="O520" s="165"/>
      <c r="P520" s="166"/>
      <c r="R520" s="167"/>
      <c r="S520" s="168"/>
      <c r="T520" s="169"/>
      <c r="U520" s="170"/>
      <c r="V520" s="170"/>
      <c r="W520" s="170"/>
      <c r="X520" s="171"/>
      <c r="Y520" s="172"/>
      <c r="Z520" s="173"/>
      <c r="AA520" s="174"/>
      <c r="AB520" s="173"/>
      <c r="AC520" s="174"/>
      <c r="AD520" s="173"/>
      <c r="AE520" s="174"/>
      <c r="AF520" s="175"/>
      <c r="AG520" s="174"/>
      <c r="AH520" s="173"/>
      <c r="AI520" s="174"/>
      <c r="AJ520" s="174"/>
      <c r="AK520" s="176"/>
      <c r="AM520" s="177"/>
      <c r="AN520" s="178"/>
      <c r="AO520" s="178"/>
      <c r="AP520" s="178"/>
      <c r="AQ520" s="179"/>
      <c r="AR520" s="179"/>
      <c r="AS520" s="179"/>
      <c r="AT520" s="180"/>
      <c r="AU520" s="169"/>
      <c r="AV520" s="170"/>
      <c r="AW520" s="170"/>
      <c r="AX520" s="170"/>
      <c r="AY520" s="171"/>
      <c r="AZ520" s="181"/>
      <c r="BA520" s="182"/>
      <c r="BB520" s="182"/>
      <c r="BC520" s="182"/>
      <c r="BD520" s="183"/>
      <c r="BE520" s="183"/>
      <c r="BF520" s="184"/>
      <c r="BG520" s="184"/>
      <c r="BH520" s="179"/>
      <c r="BI520" s="185"/>
      <c r="BK520" s="186"/>
      <c r="BL520" s="187"/>
      <c r="BM520" s="187"/>
      <c r="BN520" s="183"/>
      <c r="BO520" s="184"/>
      <c r="BP520" s="188"/>
      <c r="BQ520" s="189"/>
    </row>
    <row r="521" spans="5:69" ht="15.6" x14ac:dyDescent="0.3">
      <c r="E521" s="74"/>
      <c r="F521" s="75"/>
      <c r="G521" s="75"/>
      <c r="H521" s="76"/>
      <c r="I521" s="77"/>
      <c r="J521" s="77"/>
      <c r="K521" s="77"/>
      <c r="L521" s="77"/>
      <c r="M521" s="77"/>
      <c r="N521" s="78"/>
      <c r="O521" s="78"/>
      <c r="P521" s="79"/>
      <c r="R521" s="94"/>
      <c r="S521" s="112"/>
      <c r="T521" s="113"/>
      <c r="U521" s="96"/>
      <c r="V521" s="96"/>
      <c r="W521" s="96"/>
      <c r="X521" s="118"/>
      <c r="Y521" s="119"/>
      <c r="Z521" s="98"/>
      <c r="AA521" s="97"/>
      <c r="AB521" s="98"/>
      <c r="AC521" s="97"/>
      <c r="AD521" s="95"/>
      <c r="AE521" s="99"/>
      <c r="AF521" s="100"/>
      <c r="AG521" s="99"/>
      <c r="AH521" s="95"/>
      <c r="AI521" s="99"/>
      <c r="AJ521" s="99"/>
      <c r="AK521" s="101"/>
      <c r="AM521" s="129"/>
      <c r="AN521" s="130"/>
      <c r="AO521" s="130"/>
      <c r="AP521" s="130"/>
      <c r="AQ521" s="131"/>
      <c r="AR521" s="131"/>
      <c r="AS521" s="131"/>
      <c r="AT521" s="144"/>
      <c r="AU521" s="113"/>
      <c r="AV521" s="96"/>
      <c r="AW521" s="96"/>
      <c r="AX521" s="96"/>
      <c r="AY521" s="118"/>
      <c r="AZ521" s="147"/>
      <c r="BA521" s="132"/>
      <c r="BB521" s="132"/>
      <c r="BC521" s="132"/>
      <c r="BD521" s="133"/>
      <c r="BE521" s="133"/>
      <c r="BF521" s="134"/>
      <c r="BG521" s="134"/>
      <c r="BH521" s="131"/>
      <c r="BI521" s="135"/>
      <c r="BK521" s="153"/>
      <c r="BL521" s="154"/>
      <c r="BM521" s="154"/>
      <c r="BN521" s="133"/>
      <c r="BO521" s="134"/>
      <c r="BP521" s="155"/>
      <c r="BQ521" s="156"/>
    </row>
    <row r="522" spans="5:69" ht="15.6" x14ac:dyDescent="0.3">
      <c r="E522" s="161"/>
      <c r="F522" s="162"/>
      <c r="G522" s="162"/>
      <c r="H522" s="163"/>
      <c r="I522" s="164"/>
      <c r="J522" s="164"/>
      <c r="K522" s="164"/>
      <c r="L522" s="164"/>
      <c r="M522" s="164"/>
      <c r="N522" s="165"/>
      <c r="O522" s="165"/>
      <c r="P522" s="166"/>
      <c r="R522" s="167"/>
      <c r="S522" s="168"/>
      <c r="T522" s="169"/>
      <c r="U522" s="170"/>
      <c r="V522" s="170"/>
      <c r="W522" s="170"/>
      <c r="X522" s="171"/>
      <c r="Y522" s="172"/>
      <c r="Z522" s="173"/>
      <c r="AA522" s="174"/>
      <c r="AB522" s="173"/>
      <c r="AC522" s="174"/>
      <c r="AD522" s="173"/>
      <c r="AE522" s="174"/>
      <c r="AF522" s="175"/>
      <c r="AG522" s="174"/>
      <c r="AH522" s="173"/>
      <c r="AI522" s="174"/>
      <c r="AJ522" s="174"/>
      <c r="AK522" s="176"/>
      <c r="AM522" s="177"/>
      <c r="AN522" s="178"/>
      <c r="AO522" s="178"/>
      <c r="AP522" s="178"/>
      <c r="AQ522" s="179"/>
      <c r="AR522" s="179"/>
      <c r="AS522" s="179"/>
      <c r="AT522" s="180"/>
      <c r="AU522" s="169"/>
      <c r="AV522" s="170"/>
      <c r="AW522" s="170"/>
      <c r="AX522" s="170"/>
      <c r="AY522" s="171"/>
      <c r="AZ522" s="181"/>
      <c r="BA522" s="182"/>
      <c r="BB522" s="182"/>
      <c r="BC522" s="182"/>
      <c r="BD522" s="183"/>
      <c r="BE522" s="183"/>
      <c r="BF522" s="184"/>
      <c r="BG522" s="184"/>
      <c r="BH522" s="179"/>
      <c r="BI522" s="185"/>
      <c r="BK522" s="186"/>
      <c r="BL522" s="187"/>
      <c r="BM522" s="187"/>
      <c r="BN522" s="183"/>
      <c r="BO522" s="184"/>
      <c r="BP522" s="188"/>
      <c r="BQ522" s="189"/>
    </row>
    <row r="523" spans="5:69" ht="15.6" x14ac:dyDescent="0.3">
      <c r="E523" s="74"/>
      <c r="F523" s="75"/>
      <c r="G523" s="75"/>
      <c r="H523" s="76"/>
      <c r="I523" s="77"/>
      <c r="J523" s="77"/>
      <c r="K523" s="77"/>
      <c r="L523" s="77"/>
      <c r="M523" s="77"/>
      <c r="N523" s="78"/>
      <c r="O523" s="78"/>
      <c r="P523" s="79"/>
      <c r="R523" s="94"/>
      <c r="S523" s="112"/>
      <c r="T523" s="113"/>
      <c r="U523" s="96"/>
      <c r="V523" s="96"/>
      <c r="W523" s="96"/>
      <c r="X523" s="118"/>
      <c r="Y523" s="119"/>
      <c r="Z523" s="98"/>
      <c r="AA523" s="97"/>
      <c r="AB523" s="98"/>
      <c r="AC523" s="97"/>
      <c r="AD523" s="95"/>
      <c r="AE523" s="99"/>
      <c r="AF523" s="100"/>
      <c r="AG523" s="99"/>
      <c r="AH523" s="95"/>
      <c r="AI523" s="99"/>
      <c r="AJ523" s="99"/>
      <c r="AK523" s="101"/>
      <c r="AM523" s="129"/>
      <c r="AN523" s="130"/>
      <c r="AO523" s="130"/>
      <c r="AP523" s="130"/>
      <c r="AQ523" s="131"/>
      <c r="AR523" s="131"/>
      <c r="AS523" s="131"/>
      <c r="AT523" s="144"/>
      <c r="AU523" s="113"/>
      <c r="AV523" s="96"/>
      <c r="AW523" s="96"/>
      <c r="AX523" s="96"/>
      <c r="AY523" s="118"/>
      <c r="AZ523" s="147"/>
      <c r="BA523" s="132"/>
      <c r="BB523" s="132"/>
      <c r="BC523" s="132"/>
      <c r="BD523" s="133"/>
      <c r="BE523" s="133"/>
      <c r="BF523" s="134"/>
      <c r="BG523" s="134"/>
      <c r="BH523" s="131"/>
      <c r="BI523" s="135"/>
      <c r="BK523" s="153"/>
      <c r="BL523" s="154"/>
      <c r="BM523" s="154"/>
      <c r="BN523" s="133"/>
      <c r="BO523" s="134"/>
      <c r="BP523" s="155"/>
      <c r="BQ523" s="156"/>
    </row>
    <row r="524" spans="5:69" ht="15.6" x14ac:dyDescent="0.3">
      <c r="E524" s="161"/>
      <c r="F524" s="162"/>
      <c r="G524" s="162"/>
      <c r="H524" s="163"/>
      <c r="I524" s="164"/>
      <c r="J524" s="164"/>
      <c r="K524" s="164"/>
      <c r="L524" s="164"/>
      <c r="M524" s="164"/>
      <c r="N524" s="165"/>
      <c r="O524" s="165"/>
      <c r="P524" s="166"/>
      <c r="R524" s="167"/>
      <c r="S524" s="168"/>
      <c r="T524" s="169"/>
      <c r="U524" s="170"/>
      <c r="V524" s="170"/>
      <c r="W524" s="170"/>
      <c r="X524" s="171"/>
      <c r="Y524" s="172"/>
      <c r="Z524" s="173"/>
      <c r="AA524" s="174"/>
      <c r="AB524" s="173"/>
      <c r="AC524" s="174"/>
      <c r="AD524" s="173"/>
      <c r="AE524" s="174"/>
      <c r="AF524" s="175"/>
      <c r="AG524" s="174"/>
      <c r="AH524" s="173"/>
      <c r="AI524" s="174"/>
      <c r="AJ524" s="174"/>
      <c r="AK524" s="176"/>
      <c r="AM524" s="177"/>
      <c r="AN524" s="178"/>
      <c r="AO524" s="178"/>
      <c r="AP524" s="178"/>
      <c r="AQ524" s="179"/>
      <c r="AR524" s="179"/>
      <c r="AS524" s="179"/>
      <c r="AT524" s="180"/>
      <c r="AU524" s="169"/>
      <c r="AV524" s="170"/>
      <c r="AW524" s="170"/>
      <c r="AX524" s="170"/>
      <c r="AY524" s="171"/>
      <c r="AZ524" s="181"/>
      <c r="BA524" s="182"/>
      <c r="BB524" s="182"/>
      <c r="BC524" s="182"/>
      <c r="BD524" s="183"/>
      <c r="BE524" s="183"/>
      <c r="BF524" s="184"/>
      <c r="BG524" s="184"/>
      <c r="BH524" s="179"/>
      <c r="BI524" s="185"/>
      <c r="BK524" s="186"/>
      <c r="BL524" s="187"/>
      <c r="BM524" s="187"/>
      <c r="BN524" s="183"/>
      <c r="BO524" s="184"/>
      <c r="BP524" s="188"/>
      <c r="BQ524" s="189"/>
    </row>
    <row r="525" spans="5:69" ht="15.6" x14ac:dyDescent="0.3">
      <c r="E525" s="74"/>
      <c r="F525" s="75"/>
      <c r="G525" s="75"/>
      <c r="H525" s="76"/>
      <c r="I525" s="77"/>
      <c r="J525" s="77"/>
      <c r="K525" s="77"/>
      <c r="L525" s="77"/>
      <c r="M525" s="77"/>
      <c r="N525" s="78"/>
      <c r="O525" s="78"/>
      <c r="P525" s="79"/>
      <c r="R525" s="94"/>
      <c r="S525" s="112"/>
      <c r="T525" s="113"/>
      <c r="U525" s="96"/>
      <c r="V525" s="96"/>
      <c r="W525" s="96"/>
      <c r="X525" s="118"/>
      <c r="Y525" s="119"/>
      <c r="Z525" s="98"/>
      <c r="AA525" s="97"/>
      <c r="AB525" s="98"/>
      <c r="AC525" s="97"/>
      <c r="AD525" s="95"/>
      <c r="AE525" s="99"/>
      <c r="AF525" s="100"/>
      <c r="AG525" s="99"/>
      <c r="AH525" s="95"/>
      <c r="AI525" s="99"/>
      <c r="AJ525" s="99"/>
      <c r="AK525" s="101"/>
      <c r="AM525" s="129"/>
      <c r="AN525" s="130"/>
      <c r="AO525" s="130"/>
      <c r="AP525" s="130"/>
      <c r="AQ525" s="131"/>
      <c r="AR525" s="131"/>
      <c r="AS525" s="131"/>
      <c r="AT525" s="144"/>
      <c r="AU525" s="113"/>
      <c r="AV525" s="96"/>
      <c r="AW525" s="96"/>
      <c r="AX525" s="96"/>
      <c r="AY525" s="118"/>
      <c r="AZ525" s="147"/>
      <c r="BA525" s="132"/>
      <c r="BB525" s="132"/>
      <c r="BC525" s="132"/>
      <c r="BD525" s="133"/>
      <c r="BE525" s="133"/>
      <c r="BF525" s="134"/>
      <c r="BG525" s="134"/>
      <c r="BH525" s="131"/>
      <c r="BI525" s="135"/>
      <c r="BK525" s="153"/>
      <c r="BL525" s="154"/>
      <c r="BM525" s="154"/>
      <c r="BN525" s="133"/>
      <c r="BO525" s="134"/>
      <c r="BP525" s="155"/>
      <c r="BQ525" s="156"/>
    </row>
    <row r="526" spans="5:69" ht="15.6" x14ac:dyDescent="0.3">
      <c r="E526" s="190"/>
      <c r="F526" s="162"/>
      <c r="G526" s="162"/>
      <c r="H526" s="163"/>
      <c r="I526" s="164"/>
      <c r="J526" s="164"/>
      <c r="K526" s="164"/>
      <c r="L526" s="164"/>
      <c r="M526" s="164"/>
      <c r="N526" s="165"/>
      <c r="O526" s="165"/>
      <c r="P526" s="166"/>
      <c r="R526" s="167"/>
      <c r="S526" s="168"/>
      <c r="T526" s="169"/>
      <c r="U526" s="170"/>
      <c r="V526" s="170"/>
      <c r="W526" s="170"/>
      <c r="X526" s="171"/>
      <c r="Y526" s="172"/>
      <c r="Z526" s="173"/>
      <c r="AA526" s="174"/>
      <c r="AB526" s="173"/>
      <c r="AC526" s="174"/>
      <c r="AD526" s="173"/>
      <c r="AE526" s="174"/>
      <c r="AF526" s="175"/>
      <c r="AG526" s="174"/>
      <c r="AH526" s="173"/>
      <c r="AI526" s="174"/>
      <c r="AJ526" s="174"/>
      <c r="AK526" s="176"/>
      <c r="AM526" s="177"/>
      <c r="AN526" s="178"/>
      <c r="AO526" s="178"/>
      <c r="AP526" s="178"/>
      <c r="AQ526" s="179"/>
      <c r="AR526" s="179"/>
      <c r="AS526" s="179"/>
      <c r="AT526" s="180"/>
      <c r="AU526" s="169"/>
      <c r="AV526" s="170"/>
      <c r="AW526" s="170"/>
      <c r="AX526" s="170"/>
      <c r="AY526" s="171"/>
      <c r="AZ526" s="181"/>
      <c r="BA526" s="182"/>
      <c r="BB526" s="182"/>
      <c r="BC526" s="182"/>
      <c r="BD526" s="183"/>
      <c r="BE526" s="183"/>
      <c r="BF526" s="184"/>
      <c r="BG526" s="184"/>
      <c r="BH526" s="179"/>
      <c r="BI526" s="185"/>
      <c r="BK526" s="186"/>
      <c r="BL526" s="187"/>
      <c r="BM526" s="187"/>
      <c r="BN526" s="183"/>
      <c r="BO526" s="184"/>
      <c r="BP526" s="188"/>
      <c r="BQ526" s="189"/>
    </row>
    <row r="527" spans="5:69" ht="15.6" x14ac:dyDescent="0.3">
      <c r="E527" s="74"/>
      <c r="F527" s="75"/>
      <c r="G527" s="75"/>
      <c r="H527" s="76"/>
      <c r="I527" s="77"/>
      <c r="J527" s="77"/>
      <c r="K527" s="77"/>
      <c r="L527" s="77"/>
      <c r="M527" s="77"/>
      <c r="N527" s="78"/>
      <c r="O527" s="78"/>
      <c r="P527" s="79"/>
      <c r="R527" s="94"/>
      <c r="S527" s="112"/>
      <c r="T527" s="113"/>
      <c r="U527" s="96"/>
      <c r="V527" s="96"/>
      <c r="W527" s="96"/>
      <c r="X527" s="118"/>
      <c r="Y527" s="119"/>
      <c r="Z527" s="98"/>
      <c r="AA527" s="97"/>
      <c r="AB527" s="98"/>
      <c r="AC527" s="97"/>
      <c r="AD527" s="95"/>
      <c r="AE527" s="99"/>
      <c r="AF527" s="100"/>
      <c r="AG527" s="99"/>
      <c r="AH527" s="95"/>
      <c r="AI527" s="99"/>
      <c r="AJ527" s="99"/>
      <c r="AK527" s="101"/>
      <c r="AM527" s="129"/>
      <c r="AN527" s="130"/>
      <c r="AO527" s="130"/>
      <c r="AP527" s="130"/>
      <c r="AQ527" s="131"/>
      <c r="AR527" s="131"/>
      <c r="AS527" s="131"/>
      <c r="AT527" s="144"/>
      <c r="AU527" s="113"/>
      <c r="AV527" s="96"/>
      <c r="AW527" s="96"/>
      <c r="AX527" s="96"/>
      <c r="AY527" s="118"/>
      <c r="AZ527" s="147"/>
      <c r="BA527" s="132"/>
      <c r="BB527" s="132"/>
      <c r="BC527" s="132"/>
      <c r="BD527" s="133"/>
      <c r="BE527" s="133"/>
      <c r="BF527" s="134"/>
      <c r="BG527" s="134"/>
      <c r="BH527" s="131"/>
      <c r="BI527" s="135"/>
      <c r="BK527" s="153"/>
      <c r="BL527" s="154"/>
      <c r="BM527" s="154"/>
      <c r="BN527" s="133"/>
      <c r="BO527" s="134"/>
      <c r="BP527" s="155"/>
      <c r="BQ527" s="156"/>
    </row>
    <row r="528" spans="5:69" ht="15.6" x14ac:dyDescent="0.3">
      <c r="E528" s="161"/>
      <c r="F528" s="162"/>
      <c r="G528" s="162"/>
      <c r="H528" s="163"/>
      <c r="I528" s="164"/>
      <c r="J528" s="164"/>
      <c r="K528" s="164"/>
      <c r="L528" s="164"/>
      <c r="M528" s="164"/>
      <c r="N528" s="165"/>
      <c r="O528" s="165"/>
      <c r="P528" s="166"/>
      <c r="R528" s="167"/>
      <c r="S528" s="168"/>
      <c r="T528" s="169"/>
      <c r="U528" s="170"/>
      <c r="V528" s="170"/>
      <c r="W528" s="170"/>
      <c r="X528" s="171"/>
      <c r="Y528" s="172"/>
      <c r="Z528" s="173"/>
      <c r="AA528" s="174"/>
      <c r="AB528" s="173"/>
      <c r="AC528" s="174"/>
      <c r="AD528" s="173"/>
      <c r="AE528" s="174"/>
      <c r="AF528" s="175"/>
      <c r="AG528" s="174"/>
      <c r="AH528" s="173"/>
      <c r="AI528" s="174"/>
      <c r="AJ528" s="174"/>
      <c r="AK528" s="176"/>
      <c r="AM528" s="177"/>
      <c r="AN528" s="178"/>
      <c r="AO528" s="178"/>
      <c r="AP528" s="178"/>
      <c r="AQ528" s="179"/>
      <c r="AR528" s="179"/>
      <c r="AS528" s="179"/>
      <c r="AT528" s="180"/>
      <c r="AU528" s="169"/>
      <c r="AV528" s="170"/>
      <c r="AW528" s="170"/>
      <c r="AX528" s="170"/>
      <c r="AY528" s="171"/>
      <c r="AZ528" s="181"/>
      <c r="BA528" s="182"/>
      <c r="BB528" s="182"/>
      <c r="BC528" s="182"/>
      <c r="BD528" s="183"/>
      <c r="BE528" s="183"/>
      <c r="BF528" s="184"/>
      <c r="BG528" s="184"/>
      <c r="BH528" s="179"/>
      <c r="BI528" s="185"/>
      <c r="BK528" s="186"/>
      <c r="BL528" s="187"/>
      <c r="BM528" s="187"/>
      <c r="BN528" s="183"/>
      <c r="BO528" s="184"/>
      <c r="BP528" s="188"/>
      <c r="BQ528" s="189"/>
    </row>
    <row r="529" spans="5:69" ht="15.6" x14ac:dyDescent="0.3">
      <c r="E529" s="74"/>
      <c r="F529" s="75"/>
      <c r="G529" s="75"/>
      <c r="H529" s="76"/>
      <c r="I529" s="77"/>
      <c r="J529" s="77"/>
      <c r="K529" s="77"/>
      <c r="L529" s="77"/>
      <c r="M529" s="77"/>
      <c r="N529" s="78"/>
      <c r="O529" s="78"/>
      <c r="P529" s="79"/>
      <c r="R529" s="94"/>
      <c r="S529" s="112"/>
      <c r="T529" s="113"/>
      <c r="U529" s="96"/>
      <c r="V529" s="96"/>
      <c r="W529" s="96"/>
      <c r="X529" s="118"/>
      <c r="Y529" s="119"/>
      <c r="Z529" s="98"/>
      <c r="AA529" s="97"/>
      <c r="AB529" s="98"/>
      <c r="AC529" s="97"/>
      <c r="AD529" s="95"/>
      <c r="AE529" s="99"/>
      <c r="AF529" s="100"/>
      <c r="AG529" s="99"/>
      <c r="AH529" s="95"/>
      <c r="AI529" s="99"/>
      <c r="AJ529" s="99"/>
      <c r="AK529" s="101"/>
      <c r="AM529" s="129"/>
      <c r="AN529" s="130"/>
      <c r="AO529" s="130"/>
      <c r="AP529" s="130"/>
      <c r="AQ529" s="131"/>
      <c r="AR529" s="131"/>
      <c r="AS529" s="131"/>
      <c r="AT529" s="144"/>
      <c r="AU529" s="113"/>
      <c r="AV529" s="96"/>
      <c r="AW529" s="96"/>
      <c r="AX529" s="96"/>
      <c r="AY529" s="118"/>
      <c r="AZ529" s="147"/>
      <c r="BA529" s="132"/>
      <c r="BB529" s="132"/>
      <c r="BC529" s="132"/>
      <c r="BD529" s="133"/>
      <c r="BE529" s="133"/>
      <c r="BF529" s="134"/>
      <c r="BG529" s="134"/>
      <c r="BH529" s="131"/>
      <c r="BI529" s="135"/>
      <c r="BK529" s="153"/>
      <c r="BL529" s="154"/>
      <c r="BM529" s="154"/>
      <c r="BN529" s="133"/>
      <c r="BO529" s="134"/>
      <c r="BP529" s="155"/>
      <c r="BQ529" s="156"/>
    </row>
    <row r="530" spans="5:69" ht="15.6" x14ac:dyDescent="0.3">
      <c r="E530" s="161"/>
      <c r="F530" s="162"/>
      <c r="G530" s="162"/>
      <c r="H530" s="163"/>
      <c r="I530" s="164"/>
      <c r="J530" s="164"/>
      <c r="K530" s="164"/>
      <c r="L530" s="164"/>
      <c r="M530" s="164"/>
      <c r="N530" s="165"/>
      <c r="O530" s="165"/>
      <c r="P530" s="166"/>
      <c r="R530" s="167"/>
      <c r="S530" s="168"/>
      <c r="T530" s="169"/>
      <c r="U530" s="170"/>
      <c r="V530" s="170"/>
      <c r="W530" s="170"/>
      <c r="X530" s="171"/>
      <c r="Y530" s="172"/>
      <c r="Z530" s="173"/>
      <c r="AA530" s="174"/>
      <c r="AB530" s="173"/>
      <c r="AC530" s="174"/>
      <c r="AD530" s="173"/>
      <c r="AE530" s="174"/>
      <c r="AF530" s="175"/>
      <c r="AG530" s="174"/>
      <c r="AH530" s="173"/>
      <c r="AI530" s="174"/>
      <c r="AJ530" s="174"/>
      <c r="AK530" s="176"/>
      <c r="AM530" s="177"/>
      <c r="AN530" s="178"/>
      <c r="AO530" s="178"/>
      <c r="AP530" s="178"/>
      <c r="AQ530" s="179"/>
      <c r="AR530" s="179"/>
      <c r="AS530" s="179"/>
      <c r="AT530" s="180"/>
      <c r="AU530" s="169"/>
      <c r="AV530" s="170"/>
      <c r="AW530" s="170"/>
      <c r="AX530" s="170"/>
      <c r="AY530" s="171"/>
      <c r="AZ530" s="181"/>
      <c r="BA530" s="182"/>
      <c r="BB530" s="182"/>
      <c r="BC530" s="182"/>
      <c r="BD530" s="183"/>
      <c r="BE530" s="183"/>
      <c r="BF530" s="184"/>
      <c r="BG530" s="184"/>
      <c r="BH530" s="179"/>
      <c r="BI530" s="185"/>
      <c r="BK530" s="186"/>
      <c r="BL530" s="187"/>
      <c r="BM530" s="187"/>
      <c r="BN530" s="183"/>
      <c r="BO530" s="184"/>
      <c r="BP530" s="188"/>
      <c r="BQ530" s="189"/>
    </row>
    <row r="531" spans="5:69" ht="15.6" x14ac:dyDescent="0.3">
      <c r="E531" s="74"/>
      <c r="F531" s="75"/>
      <c r="G531" s="75"/>
      <c r="H531" s="76"/>
      <c r="I531" s="77"/>
      <c r="J531" s="77"/>
      <c r="K531" s="77"/>
      <c r="L531" s="77"/>
      <c r="M531" s="77"/>
      <c r="N531" s="78"/>
      <c r="O531" s="78"/>
      <c r="P531" s="79"/>
      <c r="R531" s="94"/>
      <c r="S531" s="112"/>
      <c r="T531" s="113"/>
      <c r="U531" s="96"/>
      <c r="V531" s="96"/>
      <c r="W531" s="96"/>
      <c r="X531" s="118"/>
      <c r="Y531" s="119"/>
      <c r="Z531" s="98"/>
      <c r="AA531" s="97"/>
      <c r="AB531" s="98"/>
      <c r="AC531" s="97"/>
      <c r="AD531" s="95"/>
      <c r="AE531" s="99"/>
      <c r="AF531" s="100"/>
      <c r="AG531" s="99"/>
      <c r="AH531" s="95"/>
      <c r="AI531" s="99"/>
      <c r="AJ531" s="99"/>
      <c r="AK531" s="101"/>
      <c r="AM531" s="129"/>
      <c r="AN531" s="130"/>
      <c r="AO531" s="130"/>
      <c r="AP531" s="130"/>
      <c r="AQ531" s="131"/>
      <c r="AR531" s="131"/>
      <c r="AS531" s="131"/>
      <c r="AT531" s="144"/>
      <c r="AU531" s="113"/>
      <c r="AV531" s="96"/>
      <c r="AW531" s="96"/>
      <c r="AX531" s="96"/>
      <c r="AY531" s="118"/>
      <c r="AZ531" s="147"/>
      <c r="BA531" s="132"/>
      <c r="BB531" s="132"/>
      <c r="BC531" s="132"/>
      <c r="BD531" s="133"/>
      <c r="BE531" s="133"/>
      <c r="BF531" s="134"/>
      <c r="BG531" s="134"/>
      <c r="BH531" s="131"/>
      <c r="BI531" s="135"/>
      <c r="BK531" s="153"/>
      <c r="BL531" s="154"/>
      <c r="BM531" s="154"/>
      <c r="BN531" s="133"/>
      <c r="BO531" s="134"/>
      <c r="BP531" s="155"/>
      <c r="BQ531" s="156"/>
    </row>
    <row r="532" spans="5:69" ht="15.6" x14ac:dyDescent="0.3">
      <c r="E532" s="190"/>
      <c r="F532" s="162"/>
      <c r="G532" s="162"/>
      <c r="H532" s="163"/>
      <c r="I532" s="164"/>
      <c r="J532" s="164"/>
      <c r="K532" s="164"/>
      <c r="L532" s="164"/>
      <c r="M532" s="164"/>
      <c r="N532" s="165"/>
      <c r="O532" s="165"/>
      <c r="P532" s="166"/>
      <c r="R532" s="167"/>
      <c r="S532" s="168"/>
      <c r="T532" s="169"/>
      <c r="U532" s="170"/>
      <c r="V532" s="170"/>
      <c r="W532" s="170"/>
      <c r="X532" s="171"/>
      <c r="Y532" s="172"/>
      <c r="Z532" s="173"/>
      <c r="AA532" s="174"/>
      <c r="AB532" s="173"/>
      <c r="AC532" s="174"/>
      <c r="AD532" s="173"/>
      <c r="AE532" s="174"/>
      <c r="AF532" s="175"/>
      <c r="AG532" s="174"/>
      <c r="AH532" s="173"/>
      <c r="AI532" s="174"/>
      <c r="AJ532" s="174"/>
      <c r="AK532" s="176"/>
      <c r="AM532" s="177"/>
      <c r="AN532" s="178"/>
      <c r="AO532" s="178"/>
      <c r="AP532" s="178"/>
      <c r="AQ532" s="179"/>
      <c r="AR532" s="179"/>
      <c r="AS532" s="179"/>
      <c r="AT532" s="180"/>
      <c r="AU532" s="169"/>
      <c r="AV532" s="170"/>
      <c r="AW532" s="170"/>
      <c r="AX532" s="170"/>
      <c r="AY532" s="171"/>
      <c r="AZ532" s="181"/>
      <c r="BA532" s="182"/>
      <c r="BB532" s="182"/>
      <c r="BC532" s="182"/>
      <c r="BD532" s="183"/>
      <c r="BE532" s="183"/>
      <c r="BF532" s="184"/>
      <c r="BG532" s="184"/>
      <c r="BH532" s="179"/>
      <c r="BI532" s="185"/>
      <c r="BK532" s="186"/>
      <c r="BL532" s="187"/>
      <c r="BM532" s="187"/>
      <c r="BN532" s="183"/>
      <c r="BO532" s="184"/>
      <c r="BP532" s="188"/>
      <c r="BQ532" s="189"/>
    </row>
    <row r="533" spans="5:69" ht="15.6" x14ac:dyDescent="0.3">
      <c r="E533" s="74"/>
      <c r="F533" s="75"/>
      <c r="G533" s="75"/>
      <c r="H533" s="76"/>
      <c r="I533" s="77"/>
      <c r="J533" s="77"/>
      <c r="K533" s="77"/>
      <c r="L533" s="77"/>
      <c r="M533" s="77"/>
      <c r="N533" s="78"/>
      <c r="O533" s="78"/>
      <c r="P533" s="79"/>
      <c r="R533" s="94"/>
      <c r="S533" s="112"/>
      <c r="T533" s="113"/>
      <c r="U533" s="96"/>
      <c r="V533" s="96"/>
      <c r="W533" s="96"/>
      <c r="X533" s="118"/>
      <c r="Y533" s="119"/>
      <c r="Z533" s="98"/>
      <c r="AA533" s="97"/>
      <c r="AB533" s="98"/>
      <c r="AC533" s="97"/>
      <c r="AD533" s="95"/>
      <c r="AE533" s="99"/>
      <c r="AF533" s="100"/>
      <c r="AG533" s="99"/>
      <c r="AH533" s="95"/>
      <c r="AI533" s="99"/>
      <c r="AJ533" s="99"/>
      <c r="AK533" s="101"/>
      <c r="AM533" s="129"/>
      <c r="AN533" s="130"/>
      <c r="AO533" s="130"/>
      <c r="AP533" s="130"/>
      <c r="AQ533" s="131"/>
      <c r="AR533" s="131"/>
      <c r="AS533" s="131"/>
      <c r="AT533" s="144"/>
      <c r="AU533" s="113"/>
      <c r="AV533" s="96"/>
      <c r="AW533" s="96"/>
      <c r="AX533" s="96"/>
      <c r="AY533" s="118"/>
      <c r="AZ533" s="147"/>
      <c r="BA533" s="132"/>
      <c r="BB533" s="132"/>
      <c r="BC533" s="132"/>
      <c r="BD533" s="133"/>
      <c r="BE533" s="133"/>
      <c r="BF533" s="134"/>
      <c r="BG533" s="134"/>
      <c r="BH533" s="131"/>
      <c r="BI533" s="135"/>
      <c r="BK533" s="153"/>
      <c r="BL533" s="154"/>
      <c r="BM533" s="154"/>
      <c r="BN533" s="133"/>
      <c r="BO533" s="134"/>
      <c r="BP533" s="155"/>
      <c r="BQ533" s="156"/>
    </row>
    <row r="534" spans="5:69" ht="15.6" x14ac:dyDescent="0.3">
      <c r="E534" s="161"/>
      <c r="F534" s="162"/>
      <c r="G534" s="162"/>
      <c r="H534" s="163"/>
      <c r="I534" s="164"/>
      <c r="J534" s="164"/>
      <c r="K534" s="164"/>
      <c r="L534" s="164"/>
      <c r="M534" s="164"/>
      <c r="N534" s="165"/>
      <c r="O534" s="165"/>
      <c r="P534" s="166"/>
      <c r="R534" s="167"/>
      <c r="S534" s="168"/>
      <c r="T534" s="169"/>
      <c r="U534" s="170"/>
      <c r="V534" s="170"/>
      <c r="W534" s="170"/>
      <c r="X534" s="171"/>
      <c r="Y534" s="172"/>
      <c r="Z534" s="173"/>
      <c r="AA534" s="174"/>
      <c r="AB534" s="173"/>
      <c r="AC534" s="174"/>
      <c r="AD534" s="173"/>
      <c r="AE534" s="174"/>
      <c r="AF534" s="175"/>
      <c r="AG534" s="174"/>
      <c r="AH534" s="173"/>
      <c r="AI534" s="174"/>
      <c r="AJ534" s="174"/>
      <c r="AK534" s="176"/>
      <c r="AM534" s="177"/>
      <c r="AN534" s="178"/>
      <c r="AO534" s="178"/>
      <c r="AP534" s="178"/>
      <c r="AQ534" s="179"/>
      <c r="AR534" s="179"/>
      <c r="AS534" s="179"/>
      <c r="AT534" s="180"/>
      <c r="AU534" s="169"/>
      <c r="AV534" s="170"/>
      <c r="AW534" s="170"/>
      <c r="AX534" s="170"/>
      <c r="AY534" s="171"/>
      <c r="AZ534" s="181"/>
      <c r="BA534" s="182"/>
      <c r="BB534" s="182"/>
      <c r="BC534" s="182"/>
      <c r="BD534" s="183"/>
      <c r="BE534" s="183"/>
      <c r="BF534" s="184"/>
      <c r="BG534" s="184"/>
      <c r="BH534" s="179"/>
      <c r="BI534" s="185"/>
      <c r="BK534" s="186"/>
      <c r="BL534" s="187"/>
      <c r="BM534" s="187"/>
      <c r="BN534" s="183"/>
      <c r="BO534" s="184"/>
      <c r="BP534" s="188"/>
      <c r="BQ534" s="189"/>
    </row>
    <row r="535" spans="5:69" ht="15.6" x14ac:dyDescent="0.3">
      <c r="E535" s="74"/>
      <c r="F535" s="75"/>
      <c r="G535" s="75"/>
      <c r="H535" s="76"/>
      <c r="I535" s="77"/>
      <c r="J535" s="77"/>
      <c r="K535" s="77"/>
      <c r="L535" s="77"/>
      <c r="M535" s="77"/>
      <c r="N535" s="78"/>
      <c r="O535" s="78"/>
      <c r="P535" s="79"/>
      <c r="R535" s="94"/>
      <c r="S535" s="112"/>
      <c r="T535" s="113"/>
      <c r="U535" s="96"/>
      <c r="V535" s="96"/>
      <c r="W535" s="96"/>
      <c r="X535" s="118"/>
      <c r="Y535" s="119"/>
      <c r="Z535" s="98"/>
      <c r="AA535" s="97"/>
      <c r="AB535" s="98"/>
      <c r="AC535" s="97"/>
      <c r="AD535" s="95"/>
      <c r="AE535" s="99"/>
      <c r="AF535" s="100"/>
      <c r="AG535" s="99"/>
      <c r="AH535" s="95"/>
      <c r="AI535" s="99"/>
      <c r="AJ535" s="99"/>
      <c r="AK535" s="101"/>
      <c r="AM535" s="129"/>
      <c r="AN535" s="130"/>
      <c r="AO535" s="130"/>
      <c r="AP535" s="130"/>
      <c r="AQ535" s="131"/>
      <c r="AR535" s="131"/>
      <c r="AS535" s="131"/>
      <c r="AT535" s="144"/>
      <c r="AU535" s="113"/>
      <c r="AV535" s="96"/>
      <c r="AW535" s="96"/>
      <c r="AX535" s="96"/>
      <c r="AY535" s="118"/>
      <c r="AZ535" s="147"/>
      <c r="BA535" s="132"/>
      <c r="BB535" s="132"/>
      <c r="BC535" s="132"/>
      <c r="BD535" s="133"/>
      <c r="BE535" s="133"/>
      <c r="BF535" s="134"/>
      <c r="BG535" s="134"/>
      <c r="BH535" s="131"/>
      <c r="BI535" s="135"/>
      <c r="BK535" s="153"/>
      <c r="BL535" s="154"/>
      <c r="BM535" s="154"/>
      <c r="BN535" s="133"/>
      <c r="BO535" s="134"/>
      <c r="BP535" s="155"/>
      <c r="BQ535" s="156"/>
    </row>
    <row r="536" spans="5:69" ht="15.6" x14ac:dyDescent="0.3">
      <c r="E536" s="161"/>
      <c r="F536" s="162"/>
      <c r="G536" s="162"/>
      <c r="H536" s="163"/>
      <c r="I536" s="164"/>
      <c r="J536" s="164"/>
      <c r="K536" s="164"/>
      <c r="L536" s="164"/>
      <c r="M536" s="164"/>
      <c r="N536" s="165"/>
      <c r="O536" s="165"/>
      <c r="P536" s="166"/>
      <c r="R536" s="167"/>
      <c r="S536" s="168"/>
      <c r="T536" s="169"/>
      <c r="U536" s="170"/>
      <c r="V536" s="170"/>
      <c r="W536" s="170"/>
      <c r="X536" s="171"/>
      <c r="Y536" s="172"/>
      <c r="Z536" s="173"/>
      <c r="AA536" s="174"/>
      <c r="AB536" s="173"/>
      <c r="AC536" s="174"/>
      <c r="AD536" s="173"/>
      <c r="AE536" s="174"/>
      <c r="AF536" s="175"/>
      <c r="AG536" s="174"/>
      <c r="AH536" s="173"/>
      <c r="AI536" s="174"/>
      <c r="AJ536" s="174"/>
      <c r="AK536" s="176"/>
      <c r="AM536" s="177"/>
      <c r="AN536" s="178"/>
      <c r="AO536" s="178"/>
      <c r="AP536" s="178"/>
      <c r="AQ536" s="179"/>
      <c r="AR536" s="179"/>
      <c r="AS536" s="179"/>
      <c r="AT536" s="180"/>
      <c r="AU536" s="169"/>
      <c r="AV536" s="170"/>
      <c r="AW536" s="170"/>
      <c r="AX536" s="170"/>
      <c r="AY536" s="171"/>
      <c r="AZ536" s="181"/>
      <c r="BA536" s="182"/>
      <c r="BB536" s="182"/>
      <c r="BC536" s="182"/>
      <c r="BD536" s="183"/>
      <c r="BE536" s="183"/>
      <c r="BF536" s="184"/>
      <c r="BG536" s="184"/>
      <c r="BH536" s="179"/>
      <c r="BI536" s="185"/>
      <c r="BK536" s="186"/>
      <c r="BL536" s="187"/>
      <c r="BM536" s="187"/>
      <c r="BN536" s="183"/>
      <c r="BO536" s="184"/>
      <c r="BP536" s="188"/>
      <c r="BQ536" s="189"/>
    </row>
    <row r="537" spans="5:69" ht="15.6" x14ac:dyDescent="0.3">
      <c r="E537" s="74"/>
      <c r="F537" s="75"/>
      <c r="G537" s="75"/>
      <c r="H537" s="76"/>
      <c r="I537" s="77"/>
      <c r="J537" s="77"/>
      <c r="K537" s="77"/>
      <c r="L537" s="77"/>
      <c r="M537" s="77"/>
      <c r="N537" s="78"/>
      <c r="O537" s="78"/>
      <c r="P537" s="79"/>
      <c r="R537" s="94"/>
      <c r="S537" s="112"/>
      <c r="T537" s="113"/>
      <c r="U537" s="96"/>
      <c r="V537" s="96"/>
      <c r="W537" s="96"/>
      <c r="X537" s="118"/>
      <c r="Y537" s="119"/>
      <c r="Z537" s="98"/>
      <c r="AA537" s="97"/>
      <c r="AB537" s="98"/>
      <c r="AC537" s="97"/>
      <c r="AD537" s="95"/>
      <c r="AE537" s="99"/>
      <c r="AF537" s="100"/>
      <c r="AG537" s="99"/>
      <c r="AH537" s="95"/>
      <c r="AI537" s="99"/>
      <c r="AJ537" s="99"/>
      <c r="AK537" s="101"/>
      <c r="AM537" s="129"/>
      <c r="AN537" s="130"/>
      <c r="AO537" s="130"/>
      <c r="AP537" s="130"/>
      <c r="AQ537" s="131"/>
      <c r="AR537" s="131"/>
      <c r="AS537" s="131"/>
      <c r="AT537" s="144"/>
      <c r="AU537" s="113"/>
      <c r="AV537" s="96"/>
      <c r="AW537" s="96"/>
      <c r="AX537" s="96"/>
      <c r="AY537" s="118"/>
      <c r="AZ537" s="147"/>
      <c r="BA537" s="132"/>
      <c r="BB537" s="132"/>
      <c r="BC537" s="132"/>
      <c r="BD537" s="133"/>
      <c r="BE537" s="133"/>
      <c r="BF537" s="134"/>
      <c r="BG537" s="134"/>
      <c r="BH537" s="131"/>
      <c r="BI537" s="135"/>
      <c r="BK537" s="153"/>
      <c r="BL537" s="154"/>
      <c r="BM537" s="154"/>
      <c r="BN537" s="133"/>
      <c r="BO537" s="134"/>
      <c r="BP537" s="155"/>
      <c r="BQ537" s="156"/>
    </row>
    <row r="538" spans="5:69" ht="15.6" x14ac:dyDescent="0.3">
      <c r="E538" s="190"/>
      <c r="F538" s="162"/>
      <c r="G538" s="162"/>
      <c r="H538" s="163"/>
      <c r="I538" s="164"/>
      <c r="J538" s="164"/>
      <c r="K538" s="164"/>
      <c r="L538" s="164"/>
      <c r="M538" s="164"/>
      <c r="N538" s="165"/>
      <c r="O538" s="165"/>
      <c r="P538" s="166"/>
      <c r="R538" s="167"/>
      <c r="S538" s="168"/>
      <c r="T538" s="169"/>
      <c r="U538" s="170"/>
      <c r="V538" s="170"/>
      <c r="W538" s="170"/>
      <c r="X538" s="171"/>
      <c r="Y538" s="172"/>
      <c r="Z538" s="173"/>
      <c r="AA538" s="174"/>
      <c r="AB538" s="173"/>
      <c r="AC538" s="174"/>
      <c r="AD538" s="173"/>
      <c r="AE538" s="174"/>
      <c r="AF538" s="175"/>
      <c r="AG538" s="174"/>
      <c r="AH538" s="173"/>
      <c r="AI538" s="174"/>
      <c r="AJ538" s="174"/>
      <c r="AK538" s="176"/>
      <c r="AM538" s="177"/>
      <c r="AN538" s="178"/>
      <c r="AO538" s="178"/>
      <c r="AP538" s="178"/>
      <c r="AQ538" s="179"/>
      <c r="AR538" s="179"/>
      <c r="AS538" s="179"/>
      <c r="AT538" s="180"/>
      <c r="AU538" s="169"/>
      <c r="AV538" s="170"/>
      <c r="AW538" s="170"/>
      <c r="AX538" s="170"/>
      <c r="AY538" s="171"/>
      <c r="AZ538" s="181"/>
      <c r="BA538" s="182"/>
      <c r="BB538" s="182"/>
      <c r="BC538" s="182"/>
      <c r="BD538" s="183"/>
      <c r="BE538" s="183"/>
      <c r="BF538" s="184"/>
      <c r="BG538" s="184"/>
      <c r="BH538" s="179"/>
      <c r="BI538" s="185"/>
      <c r="BK538" s="186"/>
      <c r="BL538" s="187"/>
      <c r="BM538" s="187"/>
      <c r="BN538" s="183"/>
      <c r="BO538" s="184"/>
      <c r="BP538" s="188"/>
      <c r="BQ538" s="189"/>
    </row>
    <row r="539" spans="5:69" ht="15.6" x14ac:dyDescent="0.3">
      <c r="E539" s="74"/>
      <c r="F539" s="75"/>
      <c r="G539" s="75"/>
      <c r="H539" s="76"/>
      <c r="I539" s="77"/>
      <c r="J539" s="77"/>
      <c r="K539" s="77"/>
      <c r="L539" s="77"/>
      <c r="M539" s="77"/>
      <c r="N539" s="78"/>
      <c r="O539" s="78"/>
      <c r="P539" s="79"/>
      <c r="R539" s="94"/>
      <c r="S539" s="112"/>
      <c r="T539" s="113"/>
      <c r="U539" s="96"/>
      <c r="V539" s="96"/>
      <c r="W539" s="96"/>
      <c r="X539" s="118"/>
      <c r="Y539" s="119"/>
      <c r="Z539" s="98"/>
      <c r="AA539" s="97"/>
      <c r="AB539" s="98"/>
      <c r="AC539" s="97"/>
      <c r="AD539" s="95"/>
      <c r="AE539" s="99"/>
      <c r="AF539" s="100"/>
      <c r="AG539" s="99"/>
      <c r="AH539" s="95"/>
      <c r="AI539" s="99"/>
      <c r="AJ539" s="99"/>
      <c r="AK539" s="101"/>
      <c r="AM539" s="129"/>
      <c r="AN539" s="130"/>
      <c r="AO539" s="130"/>
      <c r="AP539" s="130"/>
      <c r="AQ539" s="131"/>
      <c r="AR539" s="131"/>
      <c r="AS539" s="131"/>
      <c r="AT539" s="144"/>
      <c r="AU539" s="113"/>
      <c r="AV539" s="96"/>
      <c r="AW539" s="96"/>
      <c r="AX539" s="96"/>
      <c r="AY539" s="118"/>
      <c r="AZ539" s="147"/>
      <c r="BA539" s="132"/>
      <c r="BB539" s="132"/>
      <c r="BC539" s="132"/>
      <c r="BD539" s="133"/>
      <c r="BE539" s="133"/>
      <c r="BF539" s="134"/>
      <c r="BG539" s="134"/>
      <c r="BH539" s="131"/>
      <c r="BI539" s="135"/>
      <c r="BK539" s="153"/>
      <c r="BL539" s="154"/>
      <c r="BM539" s="154"/>
      <c r="BN539" s="133"/>
      <c r="BO539" s="134"/>
      <c r="BP539" s="155"/>
      <c r="BQ539" s="156"/>
    </row>
    <row r="540" spans="5:69" ht="15.6" x14ac:dyDescent="0.3">
      <c r="E540" s="161"/>
      <c r="F540" s="162"/>
      <c r="G540" s="162"/>
      <c r="H540" s="163"/>
      <c r="I540" s="164"/>
      <c r="J540" s="164"/>
      <c r="K540" s="164"/>
      <c r="L540" s="164"/>
      <c r="M540" s="164"/>
      <c r="N540" s="165"/>
      <c r="O540" s="165"/>
      <c r="P540" s="166"/>
      <c r="R540" s="167"/>
      <c r="S540" s="168"/>
      <c r="T540" s="169"/>
      <c r="U540" s="170"/>
      <c r="V540" s="170"/>
      <c r="W540" s="170"/>
      <c r="X540" s="171"/>
      <c r="Y540" s="172"/>
      <c r="Z540" s="173"/>
      <c r="AA540" s="174"/>
      <c r="AB540" s="173"/>
      <c r="AC540" s="174"/>
      <c r="AD540" s="173"/>
      <c r="AE540" s="174"/>
      <c r="AF540" s="175"/>
      <c r="AG540" s="174"/>
      <c r="AH540" s="173"/>
      <c r="AI540" s="174"/>
      <c r="AJ540" s="174"/>
      <c r="AK540" s="176"/>
      <c r="AM540" s="177"/>
      <c r="AN540" s="178"/>
      <c r="AO540" s="178"/>
      <c r="AP540" s="178"/>
      <c r="AQ540" s="179"/>
      <c r="AR540" s="179"/>
      <c r="AS540" s="179"/>
      <c r="AT540" s="180"/>
      <c r="AU540" s="169"/>
      <c r="AV540" s="170"/>
      <c r="AW540" s="170"/>
      <c r="AX540" s="170"/>
      <c r="AY540" s="171"/>
      <c r="AZ540" s="181"/>
      <c r="BA540" s="182"/>
      <c r="BB540" s="182"/>
      <c r="BC540" s="182"/>
      <c r="BD540" s="183"/>
      <c r="BE540" s="183"/>
      <c r="BF540" s="184"/>
      <c r="BG540" s="184"/>
      <c r="BH540" s="179"/>
      <c r="BI540" s="185"/>
      <c r="BK540" s="186"/>
      <c r="BL540" s="187"/>
      <c r="BM540" s="187"/>
      <c r="BN540" s="183"/>
      <c r="BO540" s="184"/>
      <c r="BP540" s="188"/>
      <c r="BQ540" s="189"/>
    </row>
    <row r="541" spans="5:69" ht="15.6" x14ac:dyDescent="0.3">
      <c r="E541" s="80"/>
      <c r="F541" s="81"/>
      <c r="G541" s="81"/>
      <c r="H541" s="82"/>
      <c r="I541" s="83"/>
      <c r="J541" s="83"/>
      <c r="K541" s="83"/>
      <c r="L541" s="83"/>
      <c r="M541" s="83"/>
      <c r="N541" s="84"/>
      <c r="O541" s="84"/>
      <c r="P541" s="85"/>
      <c r="R541" s="102"/>
      <c r="S541" s="114"/>
      <c r="T541" s="115"/>
      <c r="U541" s="104"/>
      <c r="V541" s="104"/>
      <c r="W541" s="104"/>
      <c r="X541" s="120"/>
      <c r="Y541" s="121"/>
      <c r="Z541" s="106"/>
      <c r="AA541" s="105"/>
      <c r="AB541" s="106"/>
      <c r="AC541" s="105"/>
      <c r="AD541" s="103"/>
      <c r="AE541" s="107"/>
      <c r="AF541" s="108"/>
      <c r="AG541" s="107"/>
      <c r="AH541" s="103"/>
      <c r="AI541" s="107"/>
      <c r="AJ541" s="107"/>
      <c r="AK541" s="109"/>
      <c r="AM541" s="136"/>
      <c r="AN541" s="137"/>
      <c r="AO541" s="137"/>
      <c r="AP541" s="137"/>
      <c r="AQ541" s="138"/>
      <c r="AR541" s="138"/>
      <c r="AS541" s="138"/>
      <c r="AT541" s="145"/>
      <c r="AU541" s="115"/>
      <c r="AV541" s="104"/>
      <c r="AW541" s="104"/>
      <c r="AX541" s="104"/>
      <c r="AY541" s="120"/>
      <c r="AZ541" s="148"/>
      <c r="BA541" s="139"/>
      <c r="BB541" s="139"/>
      <c r="BC541" s="139"/>
      <c r="BD541" s="140"/>
      <c r="BE541" s="140"/>
      <c r="BF541" s="141"/>
      <c r="BG541" s="141"/>
      <c r="BH541" s="138"/>
      <c r="BI541" s="142"/>
      <c r="BK541" s="157"/>
      <c r="BL541" s="158"/>
      <c r="BM541" s="158"/>
      <c r="BN541" s="140"/>
      <c r="BO541" s="141"/>
      <c r="BP541" s="159"/>
      <c r="BQ541" s="160"/>
    </row>
  </sheetData>
  <sortState xmlns:xlrd2="http://schemas.microsoft.com/office/spreadsheetml/2017/richdata2" ref="E9:BI58">
    <sortCondition ref="F9:F58"/>
  </sortState>
  <mergeCells count="20">
    <mergeCell ref="B7:C7"/>
    <mergeCell ref="AM5:AT5"/>
    <mergeCell ref="BK6:BQ6"/>
    <mergeCell ref="BK4:BQ4"/>
    <mergeCell ref="T6:X6"/>
    <mergeCell ref="AM4:AT4"/>
    <mergeCell ref="AM6:AT6"/>
    <mergeCell ref="AI6:AK6"/>
    <mergeCell ref="AZ6:BI6"/>
    <mergeCell ref="AZ4:BI4"/>
    <mergeCell ref="AU6:AY6"/>
    <mergeCell ref="BK5:BQ5"/>
    <mergeCell ref="K4:P4"/>
    <mergeCell ref="R6:S6"/>
    <mergeCell ref="Y6:Z6"/>
    <mergeCell ref="R4:AK4"/>
    <mergeCell ref="AC6:AD6"/>
    <mergeCell ref="AE6:AF6"/>
    <mergeCell ref="AA6:AB6"/>
    <mergeCell ref="AG6:AH6"/>
  </mergeCells>
  <conditionalFormatting sqref="T9:X541">
    <cfRule type="colorScale" priority="6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AU9:AY541">
    <cfRule type="colorScale" priority="7">
      <colorScale>
        <cfvo type="min"/>
        <cfvo type="percentile" val="50"/>
        <cfvo type="max"/>
        <color rgb="FF5A8AC6"/>
        <color rgb="FFFCFCFF"/>
        <color rgb="FFF8696B"/>
      </colorScale>
    </cfRule>
  </conditionalFormatting>
  <dataValidations count="3">
    <dataValidation type="custom" errorStyle="information" allowBlank="1" showInputMessage="1" showErrorMessage="1" errorTitle="Economatica Excel Add-In" error="This cell contains data provided by Economatica. By changing it's value it will become inconsistent with the rest._x000a_Your change will be overwritten on the next update." sqref="I9:N72 BK9:BK72 P9:P72 F9:F72" xr:uid="{00000000-0002-0000-0000-000000000000}">
      <formula1>"FALSE"</formula1>
    </dataValidation>
    <dataValidation type="custom" errorStyle="information" allowBlank="1" showInputMessage="1" showErrorMessage="1" errorTitle="Economatica Excel Add-In" error="This cell contains data provided by Economatica. By changing it's value it will become inconsistent with the rest._x000a_Your change will be overwritten on the next update." sqref="AL9:AL13 G9:H72 O9:O72 AU8:AY500 BL9:BM72 BO9:BQ72 R9:S72 Y9:AK72 AM9:AT72 AZ9:BI72 T8:X500" xr:uid="{00000000-0002-0000-0000-000001000000}">
      <formula1>FALSE</formula1>
    </dataValidation>
    <dataValidation type="list" allowBlank="1" showInputMessage="1" sqref="F4" xr:uid="{C8D28C10-EF51-4D7A-915D-1B6B13D66467}">
      <formula1>$B$10:$B$20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Ranking Fund Guide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gilberto</dc:creator>
  <cp:lastModifiedBy>Milton Santiago</cp:lastModifiedBy>
  <cp:lastPrinted>2019-02-08T19:10:20Z</cp:lastPrinted>
  <dcterms:created xsi:type="dcterms:W3CDTF">2018-01-04T12:44:39Z</dcterms:created>
  <dcterms:modified xsi:type="dcterms:W3CDTF">2024-09-27T11:51:04Z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1411903952</vt:lpwstr>
  </property>
  <property fmtid="{D5CDD505-2E9C-101B-9397-08002B2CF9AE}" pid="3" name="EcoUpdateMessage">
    <vt:lpwstr>2024/09/27-11:32:32</vt:lpwstr>
  </property>
  <property fmtid="{D5CDD505-2E9C-101B-9397-08002B2CF9AE}" pid="4" name="EcoUpdateStatus">
    <vt:lpwstr>2024-09-26=BRA:St,ME,Fd,TP;USA:St,ME;ARG:St,ME,Fd,TP;MEX:St,ME,Fd,TP;CHL:St,ME,Fd;PER:St,ME,Fd;SAU:St|2022-10-17=USA:TP|2021-11-17=CHL:TP|2014-02-26=VEN:St|2002-11-08=JPN:St|2024-09-09=GBR:St,ME|2016-08-18=NNN:St|2024-09-25=COL:St,ME|2024-09-23=COL:Fd|2024-09-24=PER:TP|2007-01-31=ESP:St|2003-01-29=CHN:St|2003-01-28=TWN:St|2003-01-30=HKG:St;KOR:St|2023-01-19=OTH:St|2024-06-30=PAN:St|2024-06-24=SAU:ME</vt:lpwstr>
  </property>
</Properties>
</file>