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G:\Meu Drive\Add-In\Clientes\1-Milton\Projeto Layout Planilhas\15 - CRI`s\"/>
    </mc:Choice>
  </mc:AlternateContent>
  <xr:revisionPtr revIDLastSave="0" documentId="13_ncr:1_{84EA1C1A-E523-487B-A027-2C730638F835}" xr6:coauthVersionLast="47" xr6:coauthVersionMax="47" xr10:uidLastSave="{00000000-0000-0000-0000-000000000000}"/>
  <bookViews>
    <workbookView xWindow="57480" yWindow="-120" windowWidth="29040" windowHeight="15840" xr2:uid="{3CD782B2-C705-4809-B92B-2FF0B6E1E6AF}"/>
  </bookViews>
  <sheets>
    <sheet name="CRI`s" sheetId="1" r:id="rId1"/>
  </sheets>
  <definedNames>
    <definedName name="_ECO_RANGE_ID0032d17546e24b928e165e74507b3751" localSheetId="0" hidden="1">'CRI`s'!$T$9:$T$76</definedName>
    <definedName name="_ECO_RANGE_ID09cf87ad0c7c495cbe02b34684b1ee4c" localSheetId="0" hidden="1">'CRI`s'!$AN$9:$AN$76</definedName>
    <definedName name="_ECO_RANGE_ID0cf89b5367f14179b44b38fe703597fe" localSheetId="0" hidden="1">'CRI`s'!$J$9:$J$76</definedName>
    <definedName name="_ECO_RANGE_ID13862e98cbbb4ec89babdde051bcf9ce" localSheetId="0" hidden="1">'CRI`s'!$M$9:$M$76</definedName>
    <definedName name="_ECO_RANGE_ID1ebae4892f80447ca82dddc13f27da53" localSheetId="0" hidden="1">'CRI`s'!$H$9:$H$76</definedName>
    <definedName name="_ECO_RANGE_ID2031883f5fb74ab5897888b6635b27ee" localSheetId="0" hidden="1">'CRI`s'!$AG$9:$AG$76</definedName>
    <definedName name="_ECO_RANGE_ID261fefa0092e4047ad4915f899082049" localSheetId="0" hidden="1">'CRI`s'!$AL$9:$AL$76</definedName>
    <definedName name="_ECO_RANGE_ID2b9cecbe011248469b5bccb32485974e" localSheetId="0" hidden="1">'CRI`s'!$AH$9:$AH$76</definedName>
    <definedName name="_ECO_RANGE_ID31419c37ff5d4dab8775529db79c30cf" localSheetId="0" hidden="1">'CRI`s'!$S$9:$S$76</definedName>
    <definedName name="_ECO_RANGE_ID3620a6b439ea4d10b4c1c22613f75961" localSheetId="0" hidden="1">'CRI`s'!$AR$9:$AR$76</definedName>
    <definedName name="_ECO_RANGE_ID36446f8cf47b430dbc80166a1468d7d4" localSheetId="0" hidden="1">'CRI`s'!$AJ$9:$AJ$76</definedName>
    <definedName name="_ECO_RANGE_ID3f3f72d6464d4c9a9ec4e2afc921f275" localSheetId="0" hidden="1">'CRI`s'!$I$9:$I$76</definedName>
    <definedName name="_ECO_RANGE_ID40bb232a024345a3b92d12d424d3f4c3" localSheetId="0" hidden="1">'CRI`s'!$Q$9:$Q$76</definedName>
    <definedName name="_ECO_RANGE_ID43b4d85dbcde42a0b1c13689ca3c122c" localSheetId="0" hidden="1">'CRI`s'!$C$9:$C$76</definedName>
    <definedName name="_ECO_RANGE_ID441cb31cbfce4084b8fc2d85d0daa7e8" localSheetId="0" hidden="1">'CRI`s'!$G$9:$G$76</definedName>
    <definedName name="_ECO_RANGE_ID4afcbf7e6817446ea77205fb1acf4b3a" localSheetId="0" hidden="1">'CRI`s'!$AM$9:$AM$76</definedName>
    <definedName name="_ECO_RANGE_ID4ccb52db81ca422bb5ef50316366ec62" localSheetId="0" hidden="1">'CRI`s'!$U$9:$U$76</definedName>
    <definedName name="_ECO_RANGE_ID4d9fb05f5aa54fbfaf6a7293b78207bb" localSheetId="0" hidden="1">'CRI`s'!$AC$9:$AC$76</definedName>
    <definedName name="_ECO_RANGE_ID546146c921f54fbab49493d4b1cab19a" localSheetId="0" hidden="1">'CRI`s'!$X$9:$X$76</definedName>
    <definedName name="_ECO_RANGE_ID54ea3f944255473daed79fb1b68ef52b" localSheetId="0" hidden="1">'CRI`s'!$P$9:$P$76</definedName>
    <definedName name="_ECO_RANGE_ID59dd4f50c820452c9276aae4605af2db" localSheetId="0" hidden="1">'CRI`s'!$D$9:$D$76</definedName>
    <definedName name="_ECO_RANGE_ID60f5e23171f44b6aaab75ddd2f710a57" localSheetId="0" hidden="1">'CRI`s'!$O$9:$O$76</definedName>
    <definedName name="_ECO_RANGE_ID60f96b26073843b69d8b89af8d3df8cb" localSheetId="0" hidden="1">'CRI`s'!$AF$9:$AF$76</definedName>
    <definedName name="_ECO_RANGE_ID69f3c004cf4e43a58acf378a8e1af95e" localSheetId="0" hidden="1">'CRI`s'!$E$9:$E$76</definedName>
    <definedName name="_ECO_RANGE_ID6bbfa379904642aab097485c5ab5a633" localSheetId="0" hidden="1">'CRI`s'!$AE$9:$AE$76</definedName>
    <definedName name="_ECO_RANGE_ID73204d297765446ba9a1484418f35c62" localSheetId="0" hidden="1">'CRI`s'!$AQ$9:$AQ$76</definedName>
    <definedName name="_ECO_RANGE_ID78d3b4f8db994e64b97d3019aa7484c4" localSheetId="0" hidden="1">'CRI`s'!$AB$9:$AB$76</definedName>
    <definedName name="_ECO_RANGE_ID7a062d67ee864027ab281ae891700601" localSheetId="0" hidden="1">'CRI`s'!$AA$9:$AA$76</definedName>
    <definedName name="_ECO_RANGE_ID7cdeb59b0de44210a3fc3ed58f9d548a" localSheetId="0" hidden="1">'CRI`s'!$Z$9:$Z$76</definedName>
    <definedName name="_ECO_RANGE_ID844ea0b2f7044872adb08a36be3a23b1" localSheetId="0" hidden="1">'CRI`s'!$W$9:$W$76</definedName>
    <definedName name="_ECO_RANGE_ID9692a152670c41c09b2edd9002294209" localSheetId="0" hidden="1">'CRI`s'!$N$9:$N$76</definedName>
    <definedName name="_ECO_RANGE_ID9fa59c8f3f6040d78293ffa67b203fd9" localSheetId="0" hidden="1">'CRI`s'!$F$9:$F$76</definedName>
    <definedName name="_ECO_RANGE_IDa86e4a396eb34b8f9d85c06bb3d14d41" localSheetId="0" hidden="1">'CRI`s'!$AD$9:$AD$76</definedName>
    <definedName name="_ECO_RANGE_IDb2483be7bae945c89e2d1bce5d6575b4" localSheetId="0" hidden="1">'CRI`s'!$AO$9:$AO$76</definedName>
    <definedName name="_ECO_RANGE_IDb357eb8844b54f6c8864cb3e07f0ef49" localSheetId="0" hidden="1">'CRI`s'!$Y$9:$Y$76</definedName>
    <definedName name="_ECO_RANGE_IDb906cff5f5a34ccea62480015fc9a472" localSheetId="0" hidden="1">'CRI`s'!$L$9:$L$76</definedName>
    <definedName name="_ECO_RANGE_IDc14ba6041dfe401abea2395ba8a006ec" localSheetId="0" hidden="1">'CRI`s'!$AI$9:$AI$76</definedName>
    <definedName name="_ECO_RANGE_IDc606abe89eb544b1899e13ae5e1b46f0" localSheetId="0" hidden="1">'CRI`s'!$AP$9:$AP$76</definedName>
    <definedName name="_ECO_RANGE_IDd268bbbe71b646fda04cb51335d57613" localSheetId="0" hidden="1">'CRI`s'!$V$9:$V$76</definedName>
    <definedName name="_ECO_RANGE_IDdce3c2e3da2541ae92aff7c08fe70471" localSheetId="0" hidden="1">'CRI`s'!$K$9:$K$76</definedName>
    <definedName name="_ECO_RANGE_IDe781393206d74d9da9b6376f94f45967" localSheetId="0" hidden="1">'CRI`s'!$AK$9:$AK$76</definedName>
    <definedName name="_ECO_RANGE_IDfdea7eca75014675bd1705fec9170af0" localSheetId="0" hidden="1">'CRI`s'!$R$9:$R$76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AR8" i="1" a="1"/>
  <c r="AQ8" i="1" a="1"/>
  <c r="AP8" i="1" a="1"/>
  <c r="G8" i="1" a="1"/>
  <c r="F8" i="1" a="1"/>
  <c r="E8" i="1" a="1"/>
  <c r="D8" i="1" a="1"/>
  <c r="D8" i="1" l="1"/>
  <c r="E8" i="1"/>
  <c r="F8" i="1"/>
  <c r="G8" i="1"/>
  <c r="AP8" i="1"/>
  <c r="AQ8" i="1"/>
  <c r="AR8" i="1"/>
  <c r="D2" i="1"/>
  <c r="AH8" i="1" a="1"/>
  <c r="W8" i="1" a="1"/>
  <c r="AO8" i="1" a="1"/>
  <c r="AG8" i="1" a="1"/>
  <c r="O8" i="1" a="1"/>
  <c r="X8" i="1" a="1"/>
  <c r="AN8" i="1" a="1"/>
  <c r="T8" i="1" a="1"/>
  <c r="Y8" i="1" a="1"/>
  <c r="AA8" i="1" a="1"/>
  <c r="AL8" i="1" a="1"/>
  <c r="Z8" i="1" a="1"/>
  <c r="AF8" i="1" a="1"/>
  <c r="AE8" i="1" a="1"/>
  <c r="AB8" i="1" a="1"/>
  <c r="AK8" i="1" a="1"/>
  <c r="R8" i="1" a="1"/>
  <c r="L8" i="1" a="1"/>
  <c r="AM8" i="1" a="1"/>
  <c r="AC8" i="1" a="1"/>
  <c r="U8" i="1" a="1"/>
  <c r="AD8" i="1" a="1"/>
  <c r="J8" i="1" a="1"/>
  <c r="AJ8" i="1" a="1"/>
  <c r="H8" i="1" a="1"/>
  <c r="K8" i="1" a="1"/>
  <c r="P8" i="1" a="1"/>
  <c r="M8" i="1" a="1"/>
  <c r="I8" i="1" a="1"/>
  <c r="Q8" i="1" a="1"/>
  <c r="N8" i="1" a="1"/>
  <c r="V8" i="1" a="1"/>
  <c r="S8" i="1" a="1"/>
  <c r="AI8" i="1" a="1"/>
  <c r="AI8" i="1" l="1"/>
  <c r="S8" i="1"/>
  <c r="V8" i="1"/>
  <c r="N8" i="1"/>
  <c r="Q8" i="1"/>
  <c r="I8" i="1"/>
  <c r="M8" i="1"/>
  <c r="P8" i="1"/>
  <c r="K8" i="1"/>
  <c r="H8" i="1"/>
  <c r="AJ8" i="1"/>
  <c r="J8" i="1"/>
  <c r="AD8" i="1"/>
  <c r="U8" i="1"/>
  <c r="AC8" i="1"/>
  <c r="AM8" i="1"/>
  <c r="L8" i="1"/>
  <c r="R8" i="1"/>
  <c r="AK8" i="1"/>
  <c r="AB8" i="1"/>
  <c r="AE8" i="1"/>
  <c r="AF8" i="1"/>
  <c r="Z8" i="1"/>
  <c r="AL8" i="1"/>
  <c r="AA8" i="1"/>
  <c r="Y8" i="1"/>
  <c r="T8" i="1"/>
  <c r="AN8" i="1"/>
  <c r="X8" i="1"/>
  <c r="O8" i="1"/>
  <c r="AG8" i="1"/>
  <c r="AO8" i="1"/>
  <c r="W8" i="1"/>
  <c r="AH8" i="1"/>
  <c r="A10" i="1"/>
  <c r="C8" i="1" a="1"/>
  <c r="C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<sst xmlns="http://schemas.openxmlformats.org/spreadsheetml/2006/main" count="417" uniqueCount="212">
  <si>
    <r>
      <t xml:space="preserve">Dados </t>
    </r>
    <r>
      <rPr>
        <b/>
        <sz val="26"/>
        <color rgb="FFB1AE2D"/>
        <rFont val="Aptos Narrow"/>
        <family val="2"/>
        <scheme val="minor"/>
      </rPr>
      <t>CRI</t>
    </r>
  </si>
  <si>
    <t xml:space="preserve">Dta. Últ. Cot. D-1: </t>
  </si>
  <si>
    <r>
      <rPr>
        <b/>
        <sz val="10"/>
        <color rgb="FFB1AE2D"/>
        <rFont val="Aptos Narrow"/>
        <family val="2"/>
        <scheme val="minor"/>
      </rPr>
      <t xml:space="preserve">← Não </t>
    </r>
    <r>
      <rPr>
        <b/>
        <sz val="10"/>
        <color rgb="FF023A4A"/>
        <rFont val="Aptos Narrow"/>
        <family val="2"/>
        <scheme val="minor"/>
      </rPr>
      <t>Modificar</t>
    </r>
  </si>
  <si>
    <t xml:space="preserve">Dta. Pref. Últ. Cot.: </t>
  </si>
  <si>
    <r>
      <rPr>
        <b/>
        <sz val="10"/>
        <color rgb="FFB1AE2D"/>
        <rFont val="Aptos Narrow"/>
        <family val="2"/>
        <scheme val="minor"/>
      </rPr>
      <t xml:space="preserve">← </t>
    </r>
    <r>
      <rPr>
        <b/>
        <sz val="10"/>
        <color rgb="FF023A4A"/>
        <rFont val="Aptos Narrow"/>
        <family val="2"/>
        <scheme val="minor"/>
      </rPr>
      <t>Para alterar a data da</t>
    </r>
    <r>
      <rPr>
        <b/>
        <sz val="10"/>
        <color rgb="FF006B66"/>
        <rFont val="Aptos Narrow"/>
        <family val="2"/>
        <scheme val="minor"/>
      </rPr>
      <t xml:space="preserve"> </t>
    </r>
    <r>
      <rPr>
        <b/>
        <sz val="10"/>
        <color rgb="FFB1AE2D"/>
        <rFont val="Aptos Narrow"/>
        <family val="2"/>
        <scheme val="minor"/>
      </rPr>
      <t>Célula D2</t>
    </r>
    <r>
      <rPr>
        <b/>
        <sz val="10"/>
        <color rgb="FF023A4A"/>
        <rFont val="Aptos Narrow"/>
        <family val="2"/>
        <scheme val="minor"/>
      </rPr>
      <t>, basta digitar na</t>
    </r>
    <r>
      <rPr>
        <b/>
        <sz val="10"/>
        <color rgb="FFC59C00"/>
        <rFont val="Aptos Narrow"/>
        <family val="2"/>
        <scheme val="minor"/>
      </rPr>
      <t xml:space="preserve"> </t>
    </r>
    <r>
      <rPr>
        <b/>
        <sz val="10"/>
        <color rgb="FFB1AE2D"/>
        <rFont val="Aptos Narrow"/>
        <family val="2"/>
        <scheme val="minor"/>
      </rPr>
      <t>Célula D3</t>
    </r>
  </si>
  <si>
    <t xml:space="preserve">Volume &gt; : </t>
  </si>
  <si>
    <r>
      <rPr>
        <b/>
        <sz val="10"/>
        <color rgb="FFB1AE2D"/>
        <rFont val="Aptos Narrow"/>
        <family val="2"/>
        <scheme val="minor"/>
      </rPr>
      <t xml:space="preserve">← </t>
    </r>
    <r>
      <rPr>
        <b/>
        <sz val="10"/>
        <color rgb="FF023A4A"/>
        <rFont val="Aptos Narrow"/>
        <family val="2"/>
        <scheme val="minor"/>
      </rPr>
      <t xml:space="preserve">Digite o Valor do </t>
    </r>
    <r>
      <rPr>
        <b/>
        <sz val="10"/>
        <color rgb="FFB1AE2D"/>
        <rFont val="Aptos Narrow"/>
        <family val="2"/>
        <scheme val="minor"/>
      </rPr>
      <t>Volume Negociado</t>
    </r>
  </si>
  <si>
    <t>Filtros</t>
  </si>
  <si>
    <t>Tipo de Investimento de Renda Fixa=CRI</t>
  </si>
  <si>
    <t>Senior</t>
  </si>
  <si>
    <t>CRI</t>
  </si>
  <si>
    <t>Real</t>
  </si>
  <si>
    <t>Subordinada</t>
  </si>
  <si>
    <t>Companhia Provincia de Securi-Cri_57e01s,02s,03s_C</t>
  </si>
  <si>
    <t>19I0737680&lt;XBSP&gt;</t>
  </si>
  <si>
    <t>Habitasec Securitizadora S.A.-Jcc II</t>
  </si>
  <si>
    <t>19I0737680</t>
  </si>
  <si>
    <t>Opea Secur-Senior / 1a Serie da 134a Emissao e Sen</t>
  </si>
  <si>
    <t>23B0587522&lt;XBSP&gt;</t>
  </si>
  <si>
    <t>23B0587522</t>
  </si>
  <si>
    <t>23L1737623&lt;XBSP&gt;</t>
  </si>
  <si>
    <t>Opea Secur-Senior / 1a Serie da 245a Emissao e Sen</t>
  </si>
  <si>
    <t>23L1737623</t>
  </si>
  <si>
    <t>Opea Secur-Senior / 508a Serie da 1a Emissao e Sen</t>
  </si>
  <si>
    <t>22D1289007&lt;XBSP&gt;</t>
  </si>
  <si>
    <t>22D1289007</t>
  </si>
  <si>
    <t>23F0012602&lt;XBSP&gt;</t>
  </si>
  <si>
    <t>Opea Securtizador-Senior / 1a Serie da 120a Emissa</t>
  </si>
  <si>
    <t>23F0012602</t>
  </si>
  <si>
    <t>24B0011201&lt;XBSP&gt;</t>
  </si>
  <si>
    <t>Opea Securtizador-Senior / 1a Serie da 225a Emissa</t>
  </si>
  <si>
    <t>24B0011201</t>
  </si>
  <si>
    <t>21D0862572&lt;XBSP&gt;</t>
  </si>
  <si>
    <t>Opea Securtizador-Senior / 324a Serie da 1a Emissa</t>
  </si>
  <si>
    <t>21D0862572</t>
  </si>
  <si>
    <t>21L0668716&lt;XBSP&gt;</t>
  </si>
  <si>
    <t>Opea Securtizador-Senior / 454a Serie da 1a Emissa</t>
  </si>
  <si>
    <t>21L0668716</t>
  </si>
  <si>
    <t>22C1235206&lt;XBSP&gt;</t>
  </si>
  <si>
    <t>Opea Securtizador-Senior / 463a Serie da 1a Emissa</t>
  </si>
  <si>
    <t>22C1235206</t>
  </si>
  <si>
    <t>Opea Se-Senior / 1a Serie da 262a Emissao, Senior</t>
  </si>
  <si>
    <t>24D0006602&lt;XBSP&gt;</t>
  </si>
  <si>
    <t>24D0006602</t>
  </si>
  <si>
    <t>Opea Se-Senior / 1a Serie da 272a Emissao, Senior</t>
  </si>
  <si>
    <t>24C2078200&lt;XBSP&gt;</t>
  </si>
  <si>
    <t>24C2078200</t>
  </si>
  <si>
    <t>Opea Se-Senior / 1a Serie da 50a Emissao, Mezanino</t>
  </si>
  <si>
    <t>22G1136492&lt;XBSP&gt;</t>
  </si>
  <si>
    <t>22G1136492</t>
  </si>
  <si>
    <t>Opea Se-Subordinada / 1a Serie da 251a Emissao, Su</t>
  </si>
  <si>
    <t>24B0011602&lt;XBSP&gt;</t>
  </si>
  <si>
    <t>24B0011602</t>
  </si>
  <si>
    <t>Opea S-Senior / 1a Serie da 189a Emissao, Senior /</t>
  </si>
  <si>
    <t>Opea S-Senior / 1a Serie da 295a Emissao, Senior /</t>
  </si>
  <si>
    <t>Opea S-Senior / 1a Serie da 83a Emissao, Senior /</t>
  </si>
  <si>
    <t>22K1520003&lt;XBSP&gt;</t>
  </si>
  <si>
    <t>22K1520003</t>
  </si>
  <si>
    <t>21H0891390&lt;XBSP&gt;</t>
  </si>
  <si>
    <t>Ourinvest Securitizadora S.A.-Cri Lote 5 II</t>
  </si>
  <si>
    <t>21H0891390</t>
  </si>
  <si>
    <t>23H0190135&lt;XBSP&gt;</t>
  </si>
  <si>
    <t>True Securitizadora S.A.-186a Emissao</t>
  </si>
  <si>
    <t>23H0190135</t>
  </si>
  <si>
    <t>True Securitizadora S.A.-1a Emissao</t>
  </si>
  <si>
    <t>21H1078699&lt;XBSP&gt;</t>
  </si>
  <si>
    <t>21H1078699</t>
  </si>
  <si>
    <t>True Securitizadora S.A.-242a Emissao de Cri</t>
  </si>
  <si>
    <t>23K0022041&lt;XBSP&gt;</t>
  </si>
  <si>
    <t>23K0022041</t>
  </si>
  <si>
    <t>24E2531060&lt;XBSP&gt;</t>
  </si>
  <si>
    <t>True Securitizadora S.A.-316a Emissao de Cri</t>
  </si>
  <si>
    <t>24E2531060</t>
  </si>
  <si>
    <t>22E1095384&lt;XBSP&gt;</t>
  </si>
  <si>
    <t>True Securitizadora S.A.-32a Emissao de Cri</t>
  </si>
  <si>
    <t>22E1095384</t>
  </si>
  <si>
    <t>22C1362141&lt;XBSP&gt;</t>
  </si>
  <si>
    <t>True Securitizadora S.A.-3a Emissao</t>
  </si>
  <si>
    <t>22C1362141</t>
  </si>
  <si>
    <t>22E1315701&lt;XBSP&gt;</t>
  </si>
  <si>
    <t>True Securitizadora S.A.-40a Emissao</t>
  </si>
  <si>
    <t>22E1315701</t>
  </si>
  <si>
    <t>True Securitizadora S.A.-49a Emissao</t>
  </si>
  <si>
    <t>True Securitizadora S.A.-54a Emissao Cri</t>
  </si>
  <si>
    <t>22E1338401&lt;XBSP&gt;</t>
  </si>
  <si>
    <t>22E1338401</t>
  </si>
  <si>
    <t>True Securitizadora S.A.-59a Emissao</t>
  </si>
  <si>
    <t>True Securitizadora S.A.-72a Emissao</t>
  </si>
  <si>
    <t>22G1414303&lt;XBSP&gt;</t>
  </si>
  <si>
    <t>22G1414303</t>
  </si>
  <si>
    <t>22L1465644&lt;XBSP&gt;</t>
  </si>
  <si>
    <t>Virgo Companhia de Securitizacao-Corp Anima</t>
  </si>
  <si>
    <t>22L1465644</t>
  </si>
  <si>
    <t>Virgo Companhia de Securitizacao-Corp Hapvida II</t>
  </si>
  <si>
    <t>22K0934871&lt;XBSP&gt;</t>
  </si>
  <si>
    <t>22K0934871</t>
  </si>
  <si>
    <t>22J0120088&lt;XBSP&gt;</t>
  </si>
  <si>
    <t>Virgo Companhia de Securitizacao-Corp Rzk IV</t>
  </si>
  <si>
    <t>22J0120088</t>
  </si>
  <si>
    <t>Virgo Companhia de Securitizacao-Corp Soma</t>
  </si>
  <si>
    <t>24B0013203&lt;XBSP&gt;</t>
  </si>
  <si>
    <t>24B0013203</t>
  </si>
  <si>
    <t>24H1685086&lt;XBSP&gt;</t>
  </si>
  <si>
    <t>Virgo Companhia de Securitizacao-Corp Trisul</t>
  </si>
  <si>
    <t>24H1685086</t>
  </si>
  <si>
    <t>Vert Companhia Securitizadora-Youinc</t>
  </si>
  <si>
    <t>20J0720654&lt;XBSP&gt;</t>
  </si>
  <si>
    <t>23L1538459&lt;XBSP&gt;</t>
  </si>
  <si>
    <t>24D2765715&lt;XBSP&gt;</t>
  </si>
  <si>
    <t>24A1781654&lt;XBSP&gt;</t>
  </si>
  <si>
    <t>21L1012230&lt;XBSP&gt;</t>
  </si>
  <si>
    <t>21L1012231&lt;XBSP&gt;</t>
  </si>
  <si>
    <t>23F2367721&lt;XBSP&gt;</t>
  </si>
  <si>
    <t>24F1126524&lt;XBSP&gt;</t>
  </si>
  <si>
    <t>22D1289008&lt;XBSP&gt;</t>
  </si>
  <si>
    <t>24C1980305&lt;XBSP&gt;</t>
  </si>
  <si>
    <t>19H0262186&lt;XBSP&gt;</t>
  </si>
  <si>
    <t>21C0483517&lt;XBSP&gt;</t>
  </si>
  <si>
    <t>21K0001807&lt;XBSP&gt;</t>
  </si>
  <si>
    <t>21L0666609&lt;XBSP&gt;</t>
  </si>
  <si>
    <t>24D0006601&lt;XBSP&gt;</t>
  </si>
  <si>
    <t>23J0019604&lt;XBSP&gt;</t>
  </si>
  <si>
    <t>24G1674104&lt;XBSP&gt;</t>
  </si>
  <si>
    <t>22G0282170&lt;XBSP&gt;</t>
  </si>
  <si>
    <t>22D0891481&lt;XBSP&gt;</t>
  </si>
  <si>
    <t>23C0001602&lt;XBSP&gt;</t>
  </si>
  <si>
    <t>23F2455004&lt;XBSP&gt;</t>
  </si>
  <si>
    <t>21D0694886&lt;XBSP&gt;</t>
  </si>
  <si>
    <t>21G0063228&lt;XBSP&gt;</t>
  </si>
  <si>
    <t>21K0732283&lt;XBSP&gt;</t>
  </si>
  <si>
    <t>23H1186528&lt;XBSP&gt;</t>
  </si>
  <si>
    <t>23I1230915&lt;XBSP&gt;</t>
  </si>
  <si>
    <t>23K0019201&lt;XBSP&gt;</t>
  </si>
  <si>
    <t>24D3160353&lt;XBSP&gt;</t>
  </si>
  <si>
    <t>24F1277567&lt;XBSP&gt;</t>
  </si>
  <si>
    <t>22E1321749&lt;XBSP&gt;</t>
  </si>
  <si>
    <t>22E1314836&lt;XBSP&gt;</t>
  </si>
  <si>
    <t>22E1325261&lt;XBSP&gt;</t>
  </si>
  <si>
    <t>22L0297413&lt;XBSP&gt;</t>
  </si>
  <si>
    <t>24I2429043&lt;XBSP&gt;</t>
  </si>
  <si>
    <t>21I0605705&lt;XBSP&gt;</t>
  </si>
  <si>
    <t>24A2983450&lt;XBSP&gt;</t>
  </si>
  <si>
    <t>21L0329279&lt;XBSP&gt;</t>
  </si>
  <si>
    <t>22B0004808&lt;XBSP&gt;</t>
  </si>
  <si>
    <t>21K0001812&lt;XBSP&gt;</t>
  </si>
  <si>
    <t>Mezanino</t>
  </si>
  <si>
    <t>20J0720654</t>
  </si>
  <si>
    <t>23L1538459</t>
  </si>
  <si>
    <t>24D2765715</t>
  </si>
  <si>
    <t>24A1781654</t>
  </si>
  <si>
    <t>21L1012230</t>
  </si>
  <si>
    <t>21L1012231</t>
  </si>
  <si>
    <t>23F2367721</t>
  </si>
  <si>
    <t>24F1126524</t>
  </si>
  <si>
    <t>22D1289008</t>
  </si>
  <si>
    <t>24C1980305</t>
  </si>
  <si>
    <t>19H0262186</t>
  </si>
  <si>
    <t>21C0483517</t>
  </si>
  <si>
    <t>21K0001807</t>
  </si>
  <si>
    <t>21L0666609</t>
  </si>
  <si>
    <t>24D0006601</t>
  </si>
  <si>
    <t>23J0019604</t>
  </si>
  <si>
    <t>24G1674104</t>
  </si>
  <si>
    <t>22G0282170</t>
  </si>
  <si>
    <t>22D0891481</t>
  </si>
  <si>
    <t>23C0001602</t>
  </si>
  <si>
    <t>23F2455004</t>
  </si>
  <si>
    <t>21D0694886</t>
  </si>
  <si>
    <t>21G0063228</t>
  </si>
  <si>
    <t>21K0732283</t>
  </si>
  <si>
    <t>23H1186528</t>
  </si>
  <si>
    <t>23I1230915</t>
  </si>
  <si>
    <t>23K0019201</t>
  </si>
  <si>
    <t>24D3160353</t>
  </si>
  <si>
    <t>24F1277567</t>
  </si>
  <si>
    <t>22E1321749</t>
  </si>
  <si>
    <t>22E1314836</t>
  </si>
  <si>
    <t>22E1325261</t>
  </si>
  <si>
    <t>22L0297413</t>
  </si>
  <si>
    <t>24I2429043</t>
  </si>
  <si>
    <t>21I0605705</t>
  </si>
  <si>
    <t>24A2983450</t>
  </si>
  <si>
    <t>21L0329279</t>
  </si>
  <si>
    <t>22B0004808</t>
  </si>
  <si>
    <t>21K0001812</t>
  </si>
  <si>
    <t>Bsi Capital Securitizadora S/A-Cri Quartier</t>
  </si>
  <si>
    <t>Canal Companhia de Securitizacao-Cri Pirelli</t>
  </si>
  <si>
    <t>Companhia Provincia de Securit-Cri_40e01s,02s_Cash</t>
  </si>
  <si>
    <t>Forte Securitizad-1a Emissao de Cri da Forte Secur</t>
  </si>
  <si>
    <t>Opea Secur-Senior / 1a Serie da 166a Emissao e Sub</t>
  </si>
  <si>
    <t>Opea Secur-Senior / 1a Serie da 298a Emissao e Sen</t>
  </si>
  <si>
    <t>Opea Securtizador-Senior / 1a Serie da 261a Emissa</t>
  </si>
  <si>
    <t>Opea Securtizador-Senior / 221a Serie da 1a Emissa</t>
  </si>
  <si>
    <t>Opea Securtizador-Senior / 325a Serie da 1a Emissa</t>
  </si>
  <si>
    <t>Opea Securtizador-Senior / 397a Serie da 1a Emissa</t>
  </si>
  <si>
    <t>Opea Securtizador-Senior / 400a Serie da 1a Emissa</t>
  </si>
  <si>
    <t>Opea S-Senior / 1a Serie da 39a Emissao, Mezanino</t>
  </si>
  <si>
    <t>Reit Securitizadora-Pro Lotes II - 2o Emissao da 2</t>
  </si>
  <si>
    <t>True Securitizadora S.A.-126a Emissao</t>
  </si>
  <si>
    <t>True Securitizadora S.A.-192a Emissao de Cri</t>
  </si>
  <si>
    <t>True Securitizadora S.A.-208a Emissao de Cri</t>
  </si>
  <si>
    <t>True Securitizadora S.A.-223a Emissao de Cri</t>
  </si>
  <si>
    <t>True Securitizadora S.A.-241a Emissao de Cri</t>
  </si>
  <si>
    <t>True Securitizadora S.A.-281a Emissao de Cri</t>
  </si>
  <si>
    <t>True Securitizadora S.A.-331a Emissao de Cri</t>
  </si>
  <si>
    <t>True Securitizadora S.A.-50a Emissao</t>
  </si>
  <si>
    <t>True Securitizadora S.A.-70a Emissao</t>
  </si>
  <si>
    <t>Vert Companhia Securitizado-139a Emissao Cri Cash</t>
  </si>
  <si>
    <t>Vert Companhia Securitizadora-58cribembr</t>
  </si>
  <si>
    <t>Vert Companhia Securitizadora-Jsre Safra</t>
  </si>
  <si>
    <t>Virgo Companhia de Securitizacao-Corp Csn</t>
  </si>
  <si>
    <t>Virgo Companhia de Securitizacao-Corp Hapvida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</si>
</sst>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&quot;R$&quot;\ #,##0"/>
    <numFmt numFmtId="165" formatCode="#,##0_ ;\-#,##0\ "/>
    <numFmt numFmtId="166" formatCode="dd/mm/yyyy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Segoe UI"/>
      <family val="2"/>
    </font>
    <font>
      <b/>
      <sz val="26"/>
      <color rgb="FF023A4A"/>
      <name val="Aptos Narrow"/>
      <family val="2"/>
      <scheme val="minor"/>
    </font>
    <font>
      <b/>
      <sz val="26"/>
      <color rgb="FFB1AE2D"/>
      <name val="Aptos Narrow"/>
      <family val="2"/>
      <scheme val="minor"/>
    </font>
    <font>
      <b/>
      <sz val="12"/>
      <color rgb="FF023A4A"/>
      <name val="Aptos Narrow"/>
      <family val="2"/>
      <scheme val="minor"/>
    </font>
    <font>
      <b/>
      <sz val="10"/>
      <color rgb="FF006B66"/>
      <name val="Aptos Narrow"/>
      <family val="2"/>
      <scheme val="minor"/>
    </font>
    <font>
      <b/>
      <sz val="10"/>
      <color rgb="FFB1AE2D"/>
      <name val="Aptos Narrow"/>
      <family val="2"/>
      <scheme val="minor"/>
    </font>
    <font>
      <b/>
      <sz val="10"/>
      <color rgb="FF023A4A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0"/>
      <color rgb="FFC59C00"/>
      <name val="Aptos Narrow"/>
      <family val="2"/>
      <scheme val="minor"/>
    </font>
    <font>
      <b/>
      <sz val="12"/>
      <color rgb="FFCCD8DB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/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/>
      <top/>
      <bottom style="thick">
        <color rgb="FFB1AE2D"/>
      </bottom>
      <diagonal/>
    </border>
    <border>
      <left/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/>
      <top/>
      <bottom style="thick">
        <color rgb="FFB1AE2D"/>
      </bottom>
      <diagonal/>
    </border>
    <border>
      <left/>
      <right/>
      <top style="thick">
        <color rgb="FFB1AE2D"/>
      </top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/>
      <top style="thin">
        <color rgb="FF023A4A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3" fillId="0" borderId="0" xfId="1" applyNumberFormat="1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14" fontId="9" fillId="2" borderId="2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165" fontId="9" fillId="0" borderId="2" xfId="1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1" fontId="5" fillId="0" borderId="10" xfId="0" applyNumberFormat="1" applyFont="1" applyBorder="1" applyAlignment="1">
      <alignment horizontal="center" vertical="center"/>
    </xf>
    <xf numFmtId="11" fontId="0" fillId="0" borderId="10" xfId="0" applyNumberFormat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left" vertical="center"/>
    </xf>
    <xf numFmtId="0" fontId="0" fillId="2" borderId="10" xfId="0" applyFill="1" applyBorder="1" applyAlignment="1">
      <alignment horizontal="center" vertical="center"/>
    </xf>
    <xf numFmtId="14" fontId="0" fillId="2" borderId="10" xfId="0" applyNumberFormat="1" applyFill="1" applyBorder="1" applyAlignment="1">
      <alignment horizontal="center" vertical="center"/>
    </xf>
    <xf numFmtId="11" fontId="5" fillId="2" borderId="10" xfId="0" applyNumberFormat="1" applyFont="1" applyFill="1" applyBorder="1" applyAlignment="1">
      <alignment horizontal="center" vertical="center"/>
    </xf>
    <xf numFmtId="11" fontId="0" fillId="2" borderId="10" xfId="0" applyNumberFormat="1" applyFill="1" applyBorder="1" applyAlignment="1">
      <alignment horizontal="center" vertical="center"/>
    </xf>
    <xf numFmtId="10" fontId="0" fillId="0" borderId="9" xfId="2" applyNumberFormat="1" applyFont="1" applyBorder="1" applyAlignment="1">
      <alignment horizontal="center" vertical="center"/>
    </xf>
    <xf numFmtId="10" fontId="0" fillId="2" borderId="10" xfId="2" applyNumberFormat="1" applyFont="1" applyFill="1" applyBorder="1" applyAlignment="1">
      <alignment horizontal="center" vertical="center"/>
    </xf>
    <xf numFmtId="10" fontId="0" fillId="0" borderId="10" xfId="2" applyNumberFormat="1" applyFont="1" applyBorder="1" applyAlignment="1">
      <alignment horizontal="center" vertical="center"/>
    </xf>
    <xf numFmtId="166" fontId="5" fillId="0" borderId="4" xfId="0" applyNumberFormat="1" applyFont="1" applyBorder="1" applyAlignment="1">
      <alignment horizontal="center" vertical="center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colors>
    <mruColors>
      <color rgb="FF023A4A"/>
      <color rgb="FFB1AE2D"/>
      <color rgb="FFCCD8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cc5b9fde077043f2984993034b3deb67">
      <tp>
        <v>2</v>
        <stp/>
        <stp>250bbc89-d649-422a-b5b1-744644ff8555</stp>
        <tr r="AN8" s="1"/>
      </tp>
      <tp>
        <v>2</v>
        <stp/>
        <stp>ec94a125-6b62-4a16-8ef3-0afcb5c6cd02</stp>
        <tr r="AL8" s="1"/>
      </tp>
      <tp>
        <v>2</v>
        <stp/>
        <stp>8cb3d247-007a-4dc5-882f-9a60ee117fc1</stp>
        <tr r="O8" s="1"/>
      </tp>
    </main>
    <main first="rtdsrv_eco_cc5b9fde077043f2984993034b3deb67">
      <tp>
        <v>2</v>
        <stp/>
        <stp>41ab6931-18e2-4c75-afb5-5873aa45c1d2</stp>
        <tr r="G8" s="1"/>
      </tp>
    </main>
    <main first="rtdsrv_eco_cc5b9fde077043f2984993034b3deb67">
      <tp>
        <v>2</v>
        <stp/>
        <stp>ce716464-ecbb-468e-86cd-54674359233c</stp>
        <tr r="V8" s="1"/>
      </tp>
      <tp>
        <v>2</v>
        <stp/>
        <stp>820865bb-2c46-493b-9c4d-355f6eb7f5d9</stp>
        <tr r="U8" s="1"/>
      </tp>
      <tp>
        <v>2</v>
        <stp/>
        <stp>c58ed1d1-09ae-4929-bfc5-385f4f74b643</stp>
        <tr r="AO8" s="1"/>
      </tp>
      <tp>
        <v>2</v>
        <stp/>
        <stp>5eec25a9-9da0-4e01-920a-8b76b93d121c</stp>
        <tr r="W8" s="1"/>
      </tp>
    </main>
    <main first="rtdsrv_eco_cc5b9fde077043f2984993034b3deb67">
      <tp>
        <v>2</v>
        <stp/>
        <stp>6ba6511c-b228-4a69-a518-5d22a8554e66</stp>
        <tr r="AJ8" s="1"/>
      </tp>
    </main>
    <main first="rtdsrv_eco_cc5b9fde077043f2984993034b3deb67">
      <tp>
        <v>2</v>
        <stp/>
        <stp>a62345a7-c8e6-4358-a272-e2f2a9322fe7</stp>
        <tr r="AP8" s="1"/>
      </tp>
    </main>
    <main first="rtdsrv_eco_cc5b9fde077043f2984993034b3deb67">
      <tp>
        <v>2</v>
        <stp/>
        <stp>7ae808b6-dbc4-45ff-93e6-89504c6f0f0d</stp>
        <tr r="M8" s="1"/>
      </tp>
    </main>
    <main first="rtdsrv_eco_cc5b9fde077043f2984993034b3deb67">
      <tp>
        <v>2</v>
        <stp/>
        <stp>e5c6126c-e034-4d32-b398-414eac06d4b6</stp>
        <tr r="T8" s="1"/>
      </tp>
    </main>
    <main first="rtdsrv_eco_cc5b9fde077043f2984993034b3deb67">
      <tp>
        <v>2</v>
        <stp/>
        <stp>950049f6-f35e-4375-ad31-f1e724bc4b14</stp>
        <tr r="D8" s="1"/>
      </tp>
      <tp>
        <v>2</v>
        <stp/>
        <stp>c71713ea-65dd-473d-8b8f-13d91145ef80</stp>
        <tr r="I8" s="1"/>
      </tp>
      <tp>
        <v>2</v>
        <stp/>
        <stp>a1283d44-255b-4c3a-b485-32ab4c3a0e6b</stp>
        <tr r="Q8" s="1"/>
      </tp>
    </main>
    <main first="rtdsrv_eco_cc5b9fde077043f2984993034b3deb67">
      <tp>
        <v>2</v>
        <stp/>
        <stp>b0b14cc6-4385-467a-ba55-228d4ed241e0</stp>
        <tr r="F8" s="1"/>
      </tp>
      <tp>
        <v>2</v>
        <stp/>
        <stp>db5fc60d-eac3-4dac-825b-27bf83a07635</stp>
        <tr r="J8" s="1"/>
      </tp>
      <tp>
        <v>2</v>
        <stp/>
        <stp>4e873341-68c9-4a43-8967-74fc514ce54c</stp>
        <tr r="AF8" s="1"/>
      </tp>
      <tp>
        <v>2</v>
        <stp/>
        <stp>1d382c97-1cd6-4f49-9228-88596f0f47e7</stp>
        <tr r="C8" s="1"/>
      </tp>
    </main>
    <main first="rtdsrv_eco_cc5b9fde077043f2984993034b3deb67">
      <tp>
        <v>2</v>
        <stp/>
        <stp>19378546-9888-41bd-99a9-8f8d53bd120c</stp>
        <tr r="AC8" s="1"/>
      </tp>
      <tp>
        <v>2</v>
        <stp/>
        <stp>d5d34d21-73cd-4502-987a-099954614886</stp>
        <tr r="E8" s="1"/>
      </tp>
    </main>
    <main first="rtdsrv_eco_cc5b9fde077043f2984993034b3deb67">
      <tp>
        <v>2</v>
        <stp/>
        <stp>bfcbfe99-7b75-457f-b8ae-7b82b296d523</stp>
        <tr r="Y8" s="1"/>
      </tp>
      <tp>
        <v>2</v>
        <stp/>
        <stp>d23f00b0-0953-431f-8fb9-2a188b37cc18</stp>
        <tr r="H8" s="1"/>
      </tp>
    </main>
    <main first="rtdsrv_eco_cc5b9fde077043f2984993034b3deb67">
      <tp>
        <v>2</v>
        <stp/>
        <stp>dde03dd3-3743-4ead-a507-0f4e01d48aed</stp>
        <tr r="S8" s="1"/>
      </tp>
      <tp>
        <v>2</v>
        <stp/>
        <stp>0caa97c9-460a-4a4d-b62a-59ae287b8fa3</stp>
        <tr r="P8" s="1"/>
      </tp>
      <tp>
        <v>2</v>
        <stp/>
        <stp>9b7d3707-d802-4e4a-9f73-07393f79aff4</stp>
        <tr r="L8" s="1"/>
      </tp>
    </main>
    <main first="rtdsrv_eco_cc5b9fde077043f2984993034b3deb67">
      <tp>
        <v>2</v>
        <stp/>
        <stp>9331012d-a082-4d1f-938e-29c3a673ea2e</stp>
        <tr r="Z8" s="1"/>
      </tp>
    </main>
    <main first="rtdsrv_eco_cc5b9fde077043f2984993034b3deb67">
      <tp>
        <v>2</v>
        <stp/>
        <stp>fe4f28e1-7e44-4050-868f-dec1bbe537a0</stp>
        <tr r="AB8" s="1"/>
      </tp>
      <tp>
        <v>2</v>
        <stp/>
        <stp>56a6790a-50d5-49c7-85b9-1a3799fcdecb</stp>
        <tr r="K8" s="1"/>
      </tp>
      <tp>
        <v>2</v>
        <stp/>
        <stp>d02116b0-6278-45fe-adef-b2cf46340f19</stp>
        <tr r="N8" s="1"/>
      </tp>
      <tp>
        <v>2</v>
        <stp/>
        <stp>a9cc9b82-f23b-4827-9d24-27e230517b53</stp>
        <tr r="R8" s="1"/>
      </tp>
    </main>
    <main first="rtdsrv_eco_cc5b9fde077043f2984993034b3deb67">
      <tp>
        <v>2</v>
        <stp/>
        <stp>e91dbd36-379d-4de3-9cad-45c6061c3c16</stp>
        <tr r="AQ8" s="1"/>
      </tp>
      <tp>
        <v>2</v>
        <stp/>
        <stp>6e0aba6d-f780-4858-981f-036607a02329</stp>
        <tr r="AI8" s="1"/>
      </tp>
      <tp>
        <v>2</v>
        <stp/>
        <stp>d2d412dd-23d4-4416-8fea-a8f1a572c070</stp>
        <tr r="D2" s="1"/>
      </tp>
      <tp>
        <v>2</v>
        <stp/>
        <stp>a29ab6d1-04a8-48d0-a599-5574ff96b238</stp>
        <tr r="AA8" s="1"/>
      </tp>
    </main>
    <main first="rtdsrv_eco_cc5b9fde077043f2984993034b3deb67">
      <tp>
        <v>2</v>
        <stp/>
        <stp>68898bb9-e2a8-40e2-87e2-f43996d7a5e6</stp>
        <tr r="X8" s="1"/>
      </tp>
      <tp>
        <v>2</v>
        <stp/>
        <stp>b1080077-852d-4f23-8d5a-9f5b71d607e0</stp>
        <tr r="AK8" s="1"/>
      </tp>
    </main>
    <main first="rtdsrv_eco_cc5b9fde077043f2984993034b3deb67">
      <tp>
        <v>2</v>
        <stp/>
        <stp>f78a0946-8de1-4b34-ab83-19412bb579ed</stp>
        <tr r="AD8" s="1"/>
      </tp>
    </main>
    <main first="rtdsrv_eco_cc5b9fde077043f2984993034b3deb67">
      <tp>
        <v>2</v>
        <stp/>
        <stp>b8891f3e-9ce9-4e51-a2f2-a4f30955ef76</stp>
        <tr r="AM8" s="1"/>
      </tp>
      <tp>
        <v>2</v>
        <stp/>
        <stp>a0c1194b-6dec-466a-8fb9-15a5305f3bc7</stp>
        <tr r="AE8" s="1"/>
      </tp>
      <tp>
        <v>2</v>
        <stp/>
        <stp>40764966-844f-405a-8a6d-63b2c601283c</stp>
        <tr r="AG8" s="1"/>
      </tp>
      <tp>
        <v>2</v>
        <stp/>
        <stp>dfbf8cc0-d644-460e-8fb2-089f6a68ee1b</stp>
        <tr r="AR8" s="1"/>
      </tp>
    </main>
    <main first="rtdsrv_eco_cc5b9fde077043f2984993034b3deb67">
      <tp>
        <v>2</v>
        <stp/>
        <stp>383ad73d-d9e6-4a4b-b434-309624a98d97</stp>
        <tr r="AH8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0</xdr:row>
      <xdr:rowOff>107157</xdr:rowOff>
    </xdr:from>
    <xdr:to>
      <xdr:col>3</xdr:col>
      <xdr:colOff>854815</xdr:colOff>
      <xdr:row>0</xdr:row>
      <xdr:rowOff>667065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EBF295A-8DD7-4E75-931D-43B8A2341C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81000" y="107157"/>
          <a:ext cx="2341668" cy="5599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4870D-8036-497F-B57C-07EA0E0CA353}">
  <sheetPr>
    <tabColor rgb="FF023A4A"/>
  </sheetPr>
  <dimension ref="A1:AR1149"/>
  <sheetViews>
    <sheetView showGridLines="0" tabSelected="1" topLeftCell="B1" zoomScale="80" zoomScaleNormal="80" workbookViewId="0">
      <selection activeCell="B1" sqref="B1"/>
    </sheetView>
  </sheetViews>
  <sheetFormatPr defaultColWidth="8.88671875" defaultRowHeight="14.4" x14ac:dyDescent="0.3"/>
  <cols>
    <col min="1" max="1" width="39.44140625" style="1" hidden="1" customWidth="1"/>
    <col min="2" max="2" width="2.6640625" style="1" customWidth="1"/>
    <col min="3" max="3" width="24.6640625" style="1" customWidth="1"/>
    <col min="4" max="4" width="49.109375" style="1" bestFit="1" customWidth="1"/>
    <col min="5" max="35" width="18.6640625" style="1" customWidth="1"/>
    <col min="36" max="36" width="9.33203125" style="1" customWidth="1"/>
    <col min="37" max="37" width="10.21875" style="1" customWidth="1"/>
    <col min="38" max="38" width="11.6640625" style="1" customWidth="1"/>
    <col min="39" max="39" width="12.33203125" style="1" customWidth="1"/>
    <col min="40" max="40" width="12.88671875" style="1" customWidth="1"/>
    <col min="41" max="41" width="13.109375" style="1" customWidth="1"/>
    <col min="42" max="44" width="18.6640625" style="1" customWidth="1"/>
    <col min="45" max="16384" width="8.88671875" style="1"/>
  </cols>
  <sheetData>
    <row r="1" spans="1:44" ht="60" customHeight="1" x14ac:dyDescent="0.3">
      <c r="C1" s="2"/>
      <c r="E1" s="3" t="s">
        <v>0</v>
      </c>
    </row>
    <row r="2" spans="1:44" ht="15.6" x14ac:dyDescent="0.3">
      <c r="C2" s="7" t="s">
        <v>1</v>
      </c>
      <c r="D2" s="34" cm="1">
        <f t="array" ref="D2">_xlfn.SINGLE(IF($D$3="",WORKDAY.INTL(_xll.ECONOMATICA("CDI ACUMULADO","DATE OF LAST QUOTE"),-1,1),$D$3))</f>
        <v>45632</v>
      </c>
      <c r="E2" s="4" t="s">
        <v>2</v>
      </c>
    </row>
    <row r="3" spans="1:44" ht="15.6" x14ac:dyDescent="0.3">
      <c r="C3" s="6" t="s">
        <v>3</v>
      </c>
      <c r="D3" s="5"/>
      <c r="E3" s="4" t="s">
        <v>4</v>
      </c>
    </row>
    <row r="4" spans="1:44" ht="15.6" x14ac:dyDescent="0.3">
      <c r="C4" s="6" t="s">
        <v>5</v>
      </c>
      <c r="D4" s="8">
        <v>500000</v>
      </c>
      <c r="E4" s="4" t="s">
        <v>6</v>
      </c>
    </row>
    <row r="8" spans="1:44" ht="63" thickBot="1" x14ac:dyDescent="0.35">
      <c r="A8" s="9" t="s">
        <v>7</v>
      </c>
      <c r="C8" s="10" t="str" cm="1">
        <f t="array" ref="C8">_xll.ECOSECURITIES(,"ACTIVE",,,"xbsp",,,$A$9:$A$10)</f>
        <v>Código</v>
      </c>
      <c r="D8" s="11" t="str" cm="1">
        <f t="array" ref="D8">_xll.ECONOMATICA($C$9:$C$1149,"Name",,,,,,,"false","true")</f>
        <v>Nome</v>
      </c>
      <c r="E8" s="11" t="str" cm="1">
        <f t="array" ref="E8">_xll.ECONOMATICA($C$9:$C$1149,"Class",,,,,,,"false","true")</f>
        <v>Classe</v>
      </c>
      <c r="F8" s="11" t="str" cm="1">
        <f t="array" ref="F8">_xll.ECONOMATICA($C$9:$C$1149,"Tipo de Investimento de Renda Fixa",,,,,,,"false","true")</f>
        <v>Tipo de Investimento de Renda Fixa</v>
      </c>
      <c r="G8" s="11" t="str" cm="1">
        <f t="array" ref="G8">_xll.ECONOMATICA($C$9:$C$1149,"Ticker",,,,,,,"false","true")</f>
        <v>Código</v>
      </c>
      <c r="H8" s="11" t="str" cm="1">
        <f t="array" ref="H8">_xll.ECONOMATICA($C$9:$C$1149,"#Trades","IN THE DAY",$D$2,,,,"UNITS","false","true")</f>
        <v>Q Negs 06Dez24 no dias</v>
      </c>
      <c r="I8" s="11" t="str" cm="1">
        <f t="array" ref="I8">_xll.ECONOMATICA($C$9:$C$1149,"#Shares","IN THE DAY",$D$2,,,,"THOUSANDS","false","true")</f>
        <v>Q Títs 06Dez24 ajust p/ prov no dias em milhares</v>
      </c>
      <c r="J8" s="11" t="str" cm="1">
        <f t="array" ref="J8">_xll.ECONOMATICA($C$9:$C$1149,"Volume$","IN THE DAY",$D$2,,,"ORIGINAL CURRENCY","THOUSANDS","false","true")</f>
        <v>Volume$ 06Dez24 no dias Em moeda orig em milhares</v>
      </c>
      <c r="K8" s="11" t="str" cm="1">
        <f t="array" ref="K8">_xll.ECONOMATICA($C$9:$C$1149,"Close",,$D$2,,,"ORIGINAL CURRENCY",,"false","true")</f>
        <v>Fechamento 06Dez24 ajust p/ prov Em moeda orig</v>
      </c>
      <c r="L8" s="11" t="str" cm="1">
        <f t="array" ref="L8">_xll.ECONOMATICA($C$9:$C$1149,"Open","IN THE DAY",$D$2,,,"ORIGINAL CURRENCY",,"false","true")</f>
        <v>Abertura 06Dez24 ajust p/ prov no dias Em moeda orig</v>
      </c>
      <c r="M8" s="11" t="str" cm="1">
        <f t="array" ref="M8">_xll.ECONOMATICA($C$9:$C$1149,"Low","IN THE DAY",$D$2,,,"ORIGINAL CURRENCY",,"false","true")</f>
        <v>Mínimo 06Dez24 ajust p/ prov no dias Em moeda orig</v>
      </c>
      <c r="N8" s="11" t="str" cm="1">
        <f t="array" ref="N8">_xll.ECONOMATICA($C$9:$C$1149,"High","IN THE DAY",$D$2,,,"ORIGINAL CURRENCY",,"false","true")</f>
        <v>Máximo 06Dez24 ajust p/ prov no dias Em moeda orig</v>
      </c>
      <c r="O8" s="11" t="str" cm="1">
        <f t="array" ref="O8">_xll.ECONOMATICA($C$9:$C$1149,"Average",,$D$2,,,"ORIGINAL CURRENCY",,"false","true")</f>
        <v>Médio 06Dez24 ajust p/ prov Em moeda orig</v>
      </c>
      <c r="P8" s="11" t="str" cm="1">
        <f t="array" ref="P8">_xll.ECONOMATICA($C$9:$C$1149,"Ref price",,$D$2,,,"ORIGINAL CURRENCY",,"false","true")</f>
        <v>Preço ref 06Dez24 ajust p/ prov Em moeda orig</v>
      </c>
      <c r="Q8" s="11" t="str" cm="1">
        <f t="array" ref="Q8">_xll.ECONOMATICA($C$9:$C$1149,"Extgrp #trades","IN THE DAY",$D$2,,,,"THOUSANDS","false","true")</f>
        <v>Q Negs extgrp 06Dez24 no dias em milhares</v>
      </c>
      <c r="R8" s="11" t="str" cm="1">
        <f t="array" ref="R8">_xll.ECONOMATICA($C$9:$C$1149,"Extgrp #shares","IN THE DAY",$D$2,,,,"THOUSANDS","false","true")</f>
        <v>Q Títs extgrp 06Dez24 ajust p/ prov no dias em milhares</v>
      </c>
      <c r="S8" s="11" t="str" cm="1">
        <f t="array" ref="S8">_xll.ECONOMATICA($C$9:$C$1149,"Extgrp volume$","IN THE DAY",$D$2,,,"ORIGINAL CURRENCY","THOUSANDS","false","true")</f>
        <v>Volume$ extgrp 06Dez24 no dias Em moeda orig em milhares</v>
      </c>
      <c r="T8" s="11" t="str" cm="1">
        <f t="array" ref="T8">_xll.ECONOMATICA($C$9:$C$1149,"Extgrp close",,$D$2,,,"ORIGINAL CURRENCY",,"false","true")</f>
        <v>Fechamento extgrp 06Dez24 ajust p/ prov Em moeda orig</v>
      </c>
      <c r="U8" s="11" t="str" cm="1">
        <f t="array" ref="U8">_xll.ECONOMATICA($C$9:$C$1149,"Extgrp open","IN THE DAY",$D$2,,,"ORIGINAL CURRENCY",,"false","true")</f>
        <v>Abertura extgrp 06Dez24 ajust p/ prov no dias Em moeda orig</v>
      </c>
      <c r="V8" s="11" t="str" cm="1">
        <f t="array" ref="V8">_xll.ECONOMATICA($C$9:$C$1149,"Extgrp low","IN THE DAY",$D$2,,,"ORIGINAL CURRENCY",,"false","true")</f>
        <v>Mínimo extgrp 06Dez24 ajust p/ prov no dias Em moeda orig</v>
      </c>
      <c r="W8" s="11" t="str" cm="1">
        <f t="array" ref="W8">_xll.ECONOMATICA($C$9:$C$1149,"Extgrp high","IN THE DAY",$D$2,,,"ORIGINAL CURRENCY",,"false","true")</f>
        <v>Máximo extgrp 06Dez24 ajust p/ prov no dias Em moeda orig</v>
      </c>
      <c r="X8" s="11" t="str" cm="1">
        <f t="array" ref="X8">_xll.ECONOMATICA($C$9:$C$1149,"Extgrp average",,$D$2,,,"ORIGINAL CURRENCY",,"false","true")</f>
        <v>Médio extgrp 06Dez24 ajust p/ prov Em moeda orig</v>
      </c>
      <c r="Y8" s="11" t="str" cm="1">
        <f t="array" ref="Y8">_xll.ECONOMATICA($C$9:$C$1149,"Extgrp ref price",,$D$2,,,"ORIGINAL CURRENCY",,"false","true")</f>
        <v>Preço ref extgrp 06Dez24 ajust p/ prov Em moeda orig</v>
      </c>
      <c r="Z8" s="11" t="str" cm="1">
        <f t="array" ref="Z8">_xll.ECONOMATICA($C$9:$C$1149,"Intgrp #trades","IN THE DAY",$D$2,,,,"THOUSANDS","false","true")</f>
        <v>Q Negs intgrp 06Dez24 no dias em milhares</v>
      </c>
      <c r="AA8" s="11" t="str" cm="1">
        <f t="array" ref="AA8">_xll.ECONOMATICA($C$9:$C$1149,"Intgrp #shares","IN THE DAY",$D$2,,,,"THOUSANDS","false","true")</f>
        <v>Q Títs intgrp 06Dez24 ajust p/ prov no dias em milhares</v>
      </c>
      <c r="AB8" s="11" t="str" cm="1">
        <f t="array" ref="AB8">_xll.ECONOMATICA($C$9:$C$1149,"Intgrp volume$","IN THE DAY",$D$2,,,"ORIGINAL CURRENCY","THOUSANDS","false","true")</f>
        <v>Volume$ intgrp 06Dez24 no dias Em moeda orig em milhares</v>
      </c>
      <c r="AC8" s="11" t="str" cm="1">
        <f t="array" ref="AC8">_xll.ECONOMATICA($C$9:$C$1149,"Intgrp close",,$D$2,,,"ORIGINAL CURRENCY",,"false","true")</f>
        <v>Fechamento intgrp 06Dez24 ajust p/ prov Em moeda orig</v>
      </c>
      <c r="AD8" s="11" t="str" cm="1">
        <f t="array" ref="AD8">_xll.ECONOMATICA($C$9:$C$1149,"Intgrp open","IN THE DAY",$D$2,,,"ORIGINAL CURRENCY",,"false","true")</f>
        <v>Abertura intgrp 06Dez24 ajust p/ prov no dias Em moeda orig</v>
      </c>
      <c r="AE8" s="11" t="str" cm="1">
        <f t="array" ref="AE8">_xll.ECONOMATICA($C$9:$C$1149,"Intgrp low","IN THE DAY",$D$2,,,"ORIGINAL CURRENCY",,"false","true")</f>
        <v>Mínimo intgrp 06Dez24 ajust p/ prov no dias Em moeda orig</v>
      </c>
      <c r="AF8" s="11" t="str" cm="1">
        <f t="array" ref="AF8">_xll.ECONOMATICA($C$9:$C$1149,"Intgrp high","IN THE DAY",$D$2,,,"ORIGINAL CURRENCY",,"false","true")</f>
        <v>Máximo intgrp 06Dez24 ajust p/ prov no dias Em moeda orig</v>
      </c>
      <c r="AG8" s="11" t="str" cm="1">
        <f t="array" ref="AG8">_xll.ECONOMATICA($C$9:$C$1149,"Intgrp average",,$D$2,,,"ORIGINAL CURRENCY",,"false","true")</f>
        <v>Médio intgrp 06Dez24 ajust p/ prov Em moeda orig</v>
      </c>
      <c r="AH8" s="11" t="str" cm="1">
        <f t="array" ref="AH8">_xll.ECONOMATICA($C$9:$C$1149,"Intgrp ref price",,$D$2,,,"ORIGINAL CURRENCY",,"false","true")</f>
        <v>Preço ref intgrp 06Dez24 ajust p/ prov Em moeda orig</v>
      </c>
      <c r="AI8" s="11" t="str" cm="1">
        <f t="array" ref="AI8">_xll.ECONOMATICA($C$9:$C$1149,"Bond Yld (end)","12M",$D$2,,,"ORIGINAL CURRENCY","decimal","false","true","Yield em 12 meses",{"tc.pers=90"})</f>
        <v>Yield em 12 meses</v>
      </c>
      <c r="AJ8" s="11" t="str" cm="1">
        <f t="array" ref="AJ8">_xll.ECONOMATICA($C$9:$C$1149,"return","MTD",$D$2,,,"ORIGINAL CURRENCY","decimal","false","true","Retorno no mês",{"tc.dft=false";"tc.tp=0";"tc.pers=90";"tc.per=0"})</f>
        <v>Retorno no mês</v>
      </c>
      <c r="AK8" s="11" t="str" cm="1">
        <f t="array" ref="AK8">_xll.ECONOMATICA($C$9:$C$1149,"return","YTD",$D$2,,,"ORIGINAL CURRENCY","decimal","false","true","Retorno no ano",{"tc.dft=false";"tc.tp=0";"tc.pers=90";"tc.per=0"})</f>
        <v>Retorno no ano</v>
      </c>
      <c r="AL8" s="11" t="str" cm="1">
        <f t="array" ref="AL8">_xll.ECONOMATICA($C$9:$C$1149,"return","12M",$D$2,,,"ORIGINAL CURRENCY","decimal","false","true","Retorno em 12 meses",{"tc.dft=false";"tc.tp=0";"tc.pers=90";"tc.per=0"})</f>
        <v>Retorno em 12 meses</v>
      </c>
      <c r="AM8" s="11" t="str" cm="1">
        <f t="array" ref="AM8">_xll.ECONOMATICA($C$9:$C$1149,"volatility","MTD",$D$2,,,"ORIGINAL CURRENCY","decimal","false","true","Volatilidade no mês",{"tolper.mei=0.5"})</f>
        <v>Volatilidade no mês</v>
      </c>
      <c r="AN8" s="11" t="str" cm="1">
        <f t="array" ref="AN8">_xll.ECONOMATICA($C$9:$C$1149,"volatility","YTD",$D$2,,,"ORIGINAL CURRENCY","decimal","false","true","Volatilidade no ano",{"tolper.mei=0.5"})</f>
        <v>Volatilidade no ano</v>
      </c>
      <c r="AO8" s="11" t="str" cm="1">
        <f t="array" ref="AO8">_xll.ECONOMATICA($C$9:$C$1149,"volatility","12M",$D$2,,,"ORIGINAL CURRENCY","decimal","false","true","Volatilidade em 12 meses",{"tolper.mei=0.5"})</f>
        <v>Volatilidade em 12 meses</v>
      </c>
      <c r="AP8" s="11" t="str" cm="1">
        <f t="array" ref="AP8">_xll.ECONOMATICA($C$9:$C$1149,"Date of Last Quote",,,,,,,"false","true")</f>
        <v>Data da Últ Cotação</v>
      </c>
      <c r="AQ8" s="11" t="str" cm="1">
        <f t="array" ref="AQ8">_xll.ECONOMATICA($C$9:$C$1149,"Series Start Date",,,,,,,"false","true")</f>
        <v>Data do Início da Série</v>
      </c>
      <c r="AR8" s="12" t="str" cm="1">
        <f t="array" ref="AR8">_xll.ECONOMATICA($C$9:$C$1149,"Price Series Currency",,,,,,,"false","true")</f>
        <v>Moeda das Cotacoes</v>
      </c>
    </row>
    <row r="9" spans="1:44" ht="16.2" thickTop="1" x14ac:dyDescent="0.3">
      <c r="A9" s="23" t="s">
        <v>8</v>
      </c>
      <c r="C9" s="13" t="s">
        <v>106</v>
      </c>
      <c r="D9" s="14" t="s">
        <v>185</v>
      </c>
      <c r="E9" s="14" t="s">
        <v>9</v>
      </c>
      <c r="F9" s="15" t="s">
        <v>10</v>
      </c>
      <c r="G9" s="15" t="s">
        <v>146</v>
      </c>
      <c r="H9" s="15">
        <v>2</v>
      </c>
      <c r="I9" s="15">
        <v>7.298</v>
      </c>
      <c r="J9" s="15">
        <v>10732.89266</v>
      </c>
      <c r="K9" s="15">
        <v>1470.6621909999999</v>
      </c>
      <c r="L9" s="15">
        <v>1470.6621909999999</v>
      </c>
      <c r="M9" s="15">
        <v>1470.6621909999999</v>
      </c>
      <c r="N9" s="15">
        <v>1470.6621909999999</v>
      </c>
      <c r="O9" s="15">
        <v>1470.6621909999999</v>
      </c>
      <c r="P9" s="15">
        <v>1470.6621909999999</v>
      </c>
      <c r="Q9" s="15">
        <v>1E-3</v>
      </c>
      <c r="R9" s="15">
        <v>3.649</v>
      </c>
      <c r="S9" s="15">
        <v>5366.4463299999998</v>
      </c>
      <c r="T9" s="15">
        <v>1470.6621909999999</v>
      </c>
      <c r="U9" s="15">
        <v>1470.6621909999999</v>
      </c>
      <c r="V9" s="15">
        <v>1470.6621909999999</v>
      </c>
      <c r="W9" s="15">
        <v>1470.6621909999999</v>
      </c>
      <c r="X9" s="15">
        <v>1470.6621909999999</v>
      </c>
      <c r="Y9" s="15">
        <v>1470.6621909999999</v>
      </c>
      <c r="Z9" s="15">
        <v>1E-3</v>
      </c>
      <c r="AA9" s="15">
        <v>3.649</v>
      </c>
      <c r="AB9" s="15">
        <v>5366.4463299999998</v>
      </c>
      <c r="AC9" s="15">
        <v>1470.6621909999999</v>
      </c>
      <c r="AD9" s="15">
        <v>1470.6621909999999</v>
      </c>
      <c r="AE9" s="15">
        <v>1470.6621909999999</v>
      </c>
      <c r="AF9" s="15">
        <v>1470.6621909999999</v>
      </c>
      <c r="AG9" s="15">
        <v>1470.6621909999999</v>
      </c>
      <c r="AH9" s="15">
        <v>1470.6621909999999</v>
      </c>
      <c r="AI9" s="31">
        <v>9.7571752594E-2</v>
      </c>
      <c r="AJ9" s="31">
        <v>0.12720783457000001</v>
      </c>
      <c r="AK9" s="31"/>
      <c r="AL9" s="31"/>
      <c r="AM9" s="31"/>
      <c r="AN9" s="31"/>
      <c r="AO9" s="31"/>
      <c r="AP9" s="16">
        <v>45632</v>
      </c>
      <c r="AQ9" s="16">
        <v>45127</v>
      </c>
      <c r="AR9" s="15" t="s">
        <v>11</v>
      </c>
    </row>
    <row r="10" spans="1:44" ht="15.6" x14ac:dyDescent="0.3">
      <c r="A10" s="24" t="str">
        <f>"Volume$[DATE="&amp;TEXT($D$2,"AAAA-MM-DD")&amp;"]&gt;"&amp;$D$4</f>
        <v>Volume$[DATE=2024-12-06]&gt;500000</v>
      </c>
      <c r="C10" s="25" t="s">
        <v>107</v>
      </c>
      <c r="D10" s="26" t="s">
        <v>186</v>
      </c>
      <c r="E10" s="26" t="s">
        <v>9</v>
      </c>
      <c r="F10" s="27" t="s">
        <v>10</v>
      </c>
      <c r="G10" s="27" t="s">
        <v>147</v>
      </c>
      <c r="H10" s="27">
        <v>52</v>
      </c>
      <c r="I10" s="27">
        <v>0.50800000000000001</v>
      </c>
      <c r="J10" s="27">
        <v>573.24219000000005</v>
      </c>
      <c r="K10" s="27">
        <v>1128.8551</v>
      </c>
      <c r="L10" s="27">
        <v>1116.8551</v>
      </c>
      <c r="M10" s="27">
        <v>1116.8551</v>
      </c>
      <c r="N10" s="27">
        <v>1128.8551</v>
      </c>
      <c r="O10" s="27">
        <v>1127.8996924</v>
      </c>
      <c r="P10" s="27">
        <v>1128.4307807</v>
      </c>
      <c r="Q10" s="27"/>
      <c r="R10" s="27"/>
      <c r="S10" s="27"/>
      <c r="T10" s="27"/>
      <c r="U10" s="27"/>
      <c r="V10" s="27"/>
      <c r="W10" s="27"/>
      <c r="X10" s="27"/>
      <c r="Y10" s="27"/>
      <c r="Z10" s="27">
        <v>5.1999999999999998E-2</v>
      </c>
      <c r="AA10" s="27">
        <v>0.50800000000000001</v>
      </c>
      <c r="AB10" s="27">
        <v>573.24219000000005</v>
      </c>
      <c r="AC10" s="27">
        <v>1128.8551</v>
      </c>
      <c r="AD10" s="27">
        <v>1116.8551</v>
      </c>
      <c r="AE10" s="27">
        <v>1116.8551</v>
      </c>
      <c r="AF10" s="27">
        <v>1128.8551</v>
      </c>
      <c r="AG10" s="27">
        <v>1127.8996924</v>
      </c>
      <c r="AH10" s="27">
        <v>1128.4307807</v>
      </c>
      <c r="AI10" s="32"/>
      <c r="AJ10" s="32">
        <v>2.803292693E-3</v>
      </c>
      <c r="AK10" s="32"/>
      <c r="AL10" s="32"/>
      <c r="AM10" s="32">
        <v>5.0788331944999999E-3</v>
      </c>
      <c r="AN10" s="32">
        <v>5.0801464243000003E-3</v>
      </c>
      <c r="AO10" s="32">
        <v>5.0801464243000003E-3</v>
      </c>
      <c r="AP10" s="28">
        <v>45635</v>
      </c>
      <c r="AQ10" s="28">
        <v>45322</v>
      </c>
      <c r="AR10" s="27" t="s">
        <v>11</v>
      </c>
    </row>
    <row r="11" spans="1:44" ht="15.6" x14ac:dyDescent="0.3">
      <c r="C11" s="17" t="s">
        <v>108</v>
      </c>
      <c r="D11" s="18" t="s">
        <v>13</v>
      </c>
      <c r="E11" s="18" t="s">
        <v>12</v>
      </c>
      <c r="F11" s="19" t="s">
        <v>10</v>
      </c>
      <c r="G11" s="19" t="s">
        <v>148</v>
      </c>
      <c r="H11" s="19">
        <v>32</v>
      </c>
      <c r="I11" s="19">
        <v>1.3029999999999999</v>
      </c>
      <c r="J11" s="19">
        <v>1137.9342999999999</v>
      </c>
      <c r="K11" s="19">
        <v>1048.39374</v>
      </c>
      <c r="L11" s="19">
        <v>993.46872399999995</v>
      </c>
      <c r="M11" s="19">
        <v>993.46872399999995</v>
      </c>
      <c r="N11" s="19">
        <v>1048.39374</v>
      </c>
      <c r="O11" s="19">
        <v>1026.9367576</v>
      </c>
      <c r="P11" s="19">
        <v>1027.2770903000001</v>
      </c>
      <c r="Q11" s="19"/>
      <c r="R11" s="19"/>
      <c r="S11" s="19"/>
      <c r="T11" s="19"/>
      <c r="U11" s="19"/>
      <c r="V11" s="19"/>
      <c r="W11" s="19"/>
      <c r="X11" s="19"/>
      <c r="Y11" s="19"/>
      <c r="Z11" s="19">
        <v>3.2000000000000001E-2</v>
      </c>
      <c r="AA11" s="19">
        <v>1.3029999999999999</v>
      </c>
      <c r="AB11" s="19">
        <v>1137.9342999999999</v>
      </c>
      <c r="AC11" s="19">
        <v>1048.39374</v>
      </c>
      <c r="AD11" s="19">
        <v>993.46872399999995</v>
      </c>
      <c r="AE11" s="19">
        <v>993.46872399999995</v>
      </c>
      <c r="AF11" s="19">
        <v>1048.39374</v>
      </c>
      <c r="AG11" s="19">
        <v>1026.9367576</v>
      </c>
      <c r="AH11" s="19">
        <v>1027.2770903000001</v>
      </c>
      <c r="AI11" s="33"/>
      <c r="AJ11" s="33">
        <v>1.0403012123E-2</v>
      </c>
      <c r="AK11" s="33"/>
      <c r="AL11" s="33"/>
      <c r="AM11" s="33">
        <v>0.42429103655</v>
      </c>
      <c r="AN11" s="33"/>
      <c r="AO11" s="33"/>
      <c r="AP11" s="20">
        <v>45635</v>
      </c>
      <c r="AQ11" s="20">
        <v>45551</v>
      </c>
      <c r="AR11" s="19" t="s">
        <v>11</v>
      </c>
    </row>
    <row r="12" spans="1:44" ht="15.6" x14ac:dyDescent="0.3">
      <c r="C12" s="29" t="s">
        <v>109</v>
      </c>
      <c r="D12" s="26" t="s">
        <v>187</v>
      </c>
      <c r="E12" s="26" t="s">
        <v>9</v>
      </c>
      <c r="F12" s="27" t="s">
        <v>10</v>
      </c>
      <c r="G12" s="30" t="s">
        <v>149</v>
      </c>
      <c r="H12" s="27">
        <v>3</v>
      </c>
      <c r="I12" s="27">
        <v>0.78300000000000003</v>
      </c>
      <c r="J12" s="27">
        <v>683.87289999999996</v>
      </c>
      <c r="K12" s="27">
        <v>870.37026300000002</v>
      </c>
      <c r="L12" s="27">
        <v>870.37026300000002</v>
      </c>
      <c r="M12" s="27">
        <v>870.37026300000002</v>
      </c>
      <c r="N12" s="27">
        <v>879.04281500000002</v>
      </c>
      <c r="O12" s="27">
        <v>873.40091800000005</v>
      </c>
      <c r="P12" s="27">
        <v>873.41917403000002</v>
      </c>
      <c r="Q12" s="27">
        <v>1E-3</v>
      </c>
      <c r="R12" s="27">
        <v>0.26100000000000001</v>
      </c>
      <c r="S12" s="27">
        <v>227.16663</v>
      </c>
      <c r="T12" s="27">
        <v>870.37026300000002</v>
      </c>
      <c r="U12" s="27">
        <v>870.37026300000002</v>
      </c>
      <c r="V12" s="27">
        <v>870.37026300000002</v>
      </c>
      <c r="W12" s="27">
        <v>870.37026300000002</v>
      </c>
      <c r="X12" s="27">
        <v>870.37026300000002</v>
      </c>
      <c r="Y12" s="27">
        <v>873.41917403000002</v>
      </c>
      <c r="Z12" s="27">
        <v>2E-3</v>
      </c>
      <c r="AA12" s="27">
        <v>0.52200000000000002</v>
      </c>
      <c r="AB12" s="27">
        <v>456.70627000000002</v>
      </c>
      <c r="AC12" s="27">
        <v>879.04281500000002</v>
      </c>
      <c r="AD12" s="27">
        <v>870.78967599999999</v>
      </c>
      <c r="AE12" s="27">
        <v>870.78967599999999</v>
      </c>
      <c r="AF12" s="27">
        <v>879.04281500000002</v>
      </c>
      <c r="AG12" s="27">
        <v>874.91624549999995</v>
      </c>
      <c r="AH12" s="27">
        <v>873.41917403000002</v>
      </c>
      <c r="AI12" s="32"/>
      <c r="AJ12" s="32">
        <v>-5.1226935665999998E-3</v>
      </c>
      <c r="AK12" s="32"/>
      <c r="AL12" s="32"/>
      <c r="AM12" s="32"/>
      <c r="AN12" s="32"/>
      <c r="AO12" s="32"/>
      <c r="AP12" s="28">
        <v>45635</v>
      </c>
      <c r="AQ12" s="28">
        <v>45558</v>
      </c>
      <c r="AR12" s="27" t="s">
        <v>11</v>
      </c>
    </row>
    <row r="13" spans="1:44" ht="15.6" x14ac:dyDescent="0.3">
      <c r="C13" s="17" t="s">
        <v>110</v>
      </c>
      <c r="D13" s="18" t="s">
        <v>188</v>
      </c>
      <c r="E13" s="18" t="s">
        <v>9</v>
      </c>
      <c r="F13" s="19" t="s">
        <v>10</v>
      </c>
      <c r="G13" s="19" t="s">
        <v>150</v>
      </c>
      <c r="H13" s="19">
        <v>2</v>
      </c>
      <c r="I13" s="19">
        <v>20.347999999999999</v>
      </c>
      <c r="J13" s="19">
        <v>17407.32818</v>
      </c>
      <c r="K13" s="19">
        <v>855.49814900000001</v>
      </c>
      <c r="L13" s="19">
        <v>855.46393</v>
      </c>
      <c r="M13" s="19">
        <v>855.46393</v>
      </c>
      <c r="N13" s="19">
        <v>855.49814900000001</v>
      </c>
      <c r="O13" s="19">
        <v>855.48103949999995</v>
      </c>
      <c r="P13" s="19">
        <v>855.48103983999999</v>
      </c>
      <c r="Q13" s="19"/>
      <c r="R13" s="19"/>
      <c r="S13" s="19"/>
      <c r="T13" s="19"/>
      <c r="U13" s="19"/>
      <c r="V13" s="19"/>
      <c r="W13" s="19"/>
      <c r="X13" s="19"/>
      <c r="Y13" s="19"/>
      <c r="Z13" s="19">
        <v>2E-3</v>
      </c>
      <c r="AA13" s="19">
        <v>20.347999999999999</v>
      </c>
      <c r="AB13" s="19">
        <v>17407.32818</v>
      </c>
      <c r="AC13" s="19">
        <v>855.49814900000001</v>
      </c>
      <c r="AD13" s="19">
        <v>855.46393</v>
      </c>
      <c r="AE13" s="19">
        <v>855.46393</v>
      </c>
      <c r="AF13" s="19">
        <v>855.49814900000001</v>
      </c>
      <c r="AG13" s="19">
        <v>855.48103949999995</v>
      </c>
      <c r="AH13" s="19">
        <v>855.48103983999999</v>
      </c>
      <c r="AI13" s="33"/>
      <c r="AJ13" s="33"/>
      <c r="AK13" s="33"/>
      <c r="AL13" s="33"/>
      <c r="AM13" s="33"/>
      <c r="AN13" s="33"/>
      <c r="AO13" s="33"/>
      <c r="AP13" s="20">
        <v>45632</v>
      </c>
      <c r="AQ13" s="20">
        <v>45401</v>
      </c>
      <c r="AR13" s="19" t="s">
        <v>11</v>
      </c>
    </row>
    <row r="14" spans="1:44" ht="15.6" x14ac:dyDescent="0.3">
      <c r="C14" s="25" t="s">
        <v>111</v>
      </c>
      <c r="D14" s="26" t="s">
        <v>188</v>
      </c>
      <c r="E14" s="26" t="s">
        <v>9</v>
      </c>
      <c r="F14" s="27" t="s">
        <v>10</v>
      </c>
      <c r="G14" s="27" t="s">
        <v>151</v>
      </c>
      <c r="H14" s="27">
        <v>2</v>
      </c>
      <c r="I14" s="27">
        <v>2.1619999999999999</v>
      </c>
      <c r="J14" s="27">
        <v>1809.8523600000001</v>
      </c>
      <c r="K14" s="27">
        <v>837.13624600000003</v>
      </c>
      <c r="L14" s="27">
        <v>837.10276099999999</v>
      </c>
      <c r="M14" s="27">
        <v>837.10276099999999</v>
      </c>
      <c r="N14" s="27">
        <v>837.13624600000003</v>
      </c>
      <c r="O14" s="27">
        <v>837.11950349999995</v>
      </c>
      <c r="P14" s="27">
        <v>837.11950382999999</v>
      </c>
      <c r="Q14" s="27"/>
      <c r="R14" s="27"/>
      <c r="S14" s="27"/>
      <c r="T14" s="27"/>
      <c r="U14" s="27"/>
      <c r="V14" s="27"/>
      <c r="W14" s="27"/>
      <c r="X14" s="27"/>
      <c r="Y14" s="27"/>
      <c r="Z14" s="27">
        <v>2E-3</v>
      </c>
      <c r="AA14" s="27">
        <v>2.1619999999999999</v>
      </c>
      <c r="AB14" s="27">
        <v>1809.8523600000001</v>
      </c>
      <c r="AC14" s="27">
        <v>837.13624600000003</v>
      </c>
      <c r="AD14" s="27">
        <v>837.10276099999999</v>
      </c>
      <c r="AE14" s="27">
        <v>837.10276099999999</v>
      </c>
      <c r="AF14" s="27">
        <v>837.13624600000003</v>
      </c>
      <c r="AG14" s="27">
        <v>837.11950349999995</v>
      </c>
      <c r="AH14" s="27">
        <v>837.11950382999999</v>
      </c>
      <c r="AI14" s="32"/>
      <c r="AJ14" s="32"/>
      <c r="AK14" s="32"/>
      <c r="AL14" s="32"/>
      <c r="AM14" s="32"/>
      <c r="AN14" s="32"/>
      <c r="AO14" s="32"/>
      <c r="AP14" s="28">
        <v>45632</v>
      </c>
      <c r="AQ14" s="28">
        <v>45632</v>
      </c>
      <c r="AR14" s="27" t="s">
        <v>11</v>
      </c>
    </row>
    <row r="15" spans="1:44" ht="15.6" x14ac:dyDescent="0.3">
      <c r="C15" s="21" t="s">
        <v>14</v>
      </c>
      <c r="D15" s="18" t="s">
        <v>15</v>
      </c>
      <c r="E15" s="18" t="s">
        <v>9</v>
      </c>
      <c r="F15" s="19" t="s">
        <v>10</v>
      </c>
      <c r="G15" s="22" t="s">
        <v>16</v>
      </c>
      <c r="H15" s="19">
        <v>31</v>
      </c>
      <c r="I15" s="19">
        <v>4</v>
      </c>
      <c r="J15" s="19">
        <v>3535.9927600000001</v>
      </c>
      <c r="K15" s="19">
        <v>880.53440000000001</v>
      </c>
      <c r="L15" s="19">
        <v>880.53440000000001</v>
      </c>
      <c r="M15" s="19">
        <v>880.53440000000001</v>
      </c>
      <c r="N15" s="19">
        <v>899.56642699999998</v>
      </c>
      <c r="O15" s="19">
        <v>889.73321305000002</v>
      </c>
      <c r="P15" s="19">
        <v>884.05923016999998</v>
      </c>
      <c r="Q15" s="19">
        <v>1E-3</v>
      </c>
      <c r="R15" s="19">
        <v>2</v>
      </c>
      <c r="S15" s="19">
        <v>1761.0688</v>
      </c>
      <c r="T15" s="19">
        <v>880.53440000000001</v>
      </c>
      <c r="U15" s="19">
        <v>880.53440000000001</v>
      </c>
      <c r="V15" s="19">
        <v>880.53440000000001</v>
      </c>
      <c r="W15" s="19">
        <v>880.53440000000001</v>
      </c>
      <c r="X15" s="19">
        <v>880.53440000000001</v>
      </c>
      <c r="Y15" s="19">
        <v>884.05923016999998</v>
      </c>
      <c r="Z15" s="19">
        <v>0.03</v>
      </c>
      <c r="AA15" s="19">
        <v>2</v>
      </c>
      <c r="AB15" s="19">
        <v>1774.9239600000001</v>
      </c>
      <c r="AC15" s="19">
        <v>899.56642699999998</v>
      </c>
      <c r="AD15" s="19">
        <v>880.53440000000001</v>
      </c>
      <c r="AE15" s="19">
        <v>880.53440000000001</v>
      </c>
      <c r="AF15" s="19">
        <v>899.56642699999998</v>
      </c>
      <c r="AG15" s="19">
        <v>898.93202610000003</v>
      </c>
      <c r="AH15" s="19">
        <v>884.05923016999998</v>
      </c>
      <c r="AI15" s="33">
        <v>0</v>
      </c>
      <c r="AJ15" s="33">
        <v>-9.1954680847000005E-3</v>
      </c>
      <c r="AK15" s="33">
        <v>-6.2414088928000003E-2</v>
      </c>
      <c r="AL15" s="33">
        <v>-7.0454254847000006E-2</v>
      </c>
      <c r="AM15" s="33"/>
      <c r="AN15" s="33"/>
      <c r="AO15" s="33"/>
      <c r="AP15" s="20">
        <v>45635</v>
      </c>
      <c r="AQ15" s="20">
        <v>45112</v>
      </c>
      <c r="AR15" s="19" t="s">
        <v>11</v>
      </c>
    </row>
    <row r="16" spans="1:44" ht="15.6" x14ac:dyDescent="0.3">
      <c r="C16" s="25" t="s">
        <v>18</v>
      </c>
      <c r="D16" s="26" t="s">
        <v>17</v>
      </c>
      <c r="E16" s="26" t="s">
        <v>12</v>
      </c>
      <c r="F16" s="27" t="s">
        <v>10</v>
      </c>
      <c r="G16" s="27" t="s">
        <v>19</v>
      </c>
      <c r="H16" s="27">
        <v>6</v>
      </c>
      <c r="I16" s="27">
        <v>0.68200000000000005</v>
      </c>
      <c r="J16" s="27">
        <v>698.51715999999999</v>
      </c>
      <c r="K16" s="27">
        <v>1027.1492009999999</v>
      </c>
      <c r="L16" s="27">
        <v>1023.301734</v>
      </c>
      <c r="M16" s="27">
        <v>1021.212363</v>
      </c>
      <c r="N16" s="27">
        <v>1027.1492009999999</v>
      </c>
      <c r="O16" s="27">
        <v>1024.6361727999999</v>
      </c>
      <c r="P16" s="27">
        <v>1024.2268690000001</v>
      </c>
      <c r="Q16" s="27">
        <v>4.0000000000000001E-3</v>
      </c>
      <c r="R16" s="27">
        <v>0.34599999999999997</v>
      </c>
      <c r="S16" s="27">
        <v>355.31315000000001</v>
      </c>
      <c r="T16" s="27">
        <v>1027.1492009999999</v>
      </c>
      <c r="U16" s="27">
        <v>1023.301734</v>
      </c>
      <c r="V16" s="27">
        <v>1023.301734</v>
      </c>
      <c r="W16" s="27">
        <v>1027.1492009999999</v>
      </c>
      <c r="X16" s="27">
        <v>1026.0996646999999</v>
      </c>
      <c r="Y16" s="27">
        <v>1024.2268690000001</v>
      </c>
      <c r="Z16" s="27">
        <v>2E-3</v>
      </c>
      <c r="AA16" s="27">
        <v>0.33600000000000002</v>
      </c>
      <c r="AB16" s="27">
        <v>343.20400999999998</v>
      </c>
      <c r="AC16" s="27">
        <v>1025.0458860000001</v>
      </c>
      <c r="AD16" s="27">
        <v>1021.212363</v>
      </c>
      <c r="AE16" s="27">
        <v>1021.212363</v>
      </c>
      <c r="AF16" s="27">
        <v>1025.0458860000001</v>
      </c>
      <c r="AG16" s="27">
        <v>1023.1291245</v>
      </c>
      <c r="AH16" s="27">
        <v>1024.2268690000001</v>
      </c>
      <c r="AI16" s="32">
        <v>0</v>
      </c>
      <c r="AJ16" s="32">
        <v>2.0771202216999999E-3</v>
      </c>
      <c r="AK16" s="32">
        <v>4.1007134823000002E-2</v>
      </c>
      <c r="AL16" s="32">
        <v>3.4418928735E-3</v>
      </c>
      <c r="AM16" s="32">
        <v>3.6294089694999997E-2</v>
      </c>
      <c r="AN16" s="32">
        <v>0.15191399780000001</v>
      </c>
      <c r="AO16" s="32">
        <v>0.15739275931999999</v>
      </c>
      <c r="AP16" s="28">
        <v>45635</v>
      </c>
      <c r="AQ16" s="28">
        <v>45110</v>
      </c>
      <c r="AR16" s="27" t="s">
        <v>11</v>
      </c>
    </row>
    <row r="17" spans="3:44" ht="15.6" x14ac:dyDescent="0.3">
      <c r="C17" s="21" t="s">
        <v>112</v>
      </c>
      <c r="D17" s="18" t="s">
        <v>189</v>
      </c>
      <c r="E17" s="18" t="s">
        <v>9</v>
      </c>
      <c r="F17" s="19" t="s">
        <v>10</v>
      </c>
      <c r="G17" s="22" t="s">
        <v>152</v>
      </c>
      <c r="H17" s="19">
        <v>9</v>
      </c>
      <c r="I17" s="19">
        <v>0.83399999999999996</v>
      </c>
      <c r="J17" s="19">
        <v>628.70105999999998</v>
      </c>
      <c r="K17" s="19">
        <v>782.33787099999995</v>
      </c>
      <c r="L17" s="19">
        <v>740.90383599999996</v>
      </c>
      <c r="M17" s="19">
        <v>740.90383599999996</v>
      </c>
      <c r="N17" s="19">
        <v>782.33787099999995</v>
      </c>
      <c r="O17" s="19">
        <v>751.15767487999995</v>
      </c>
      <c r="P17" s="19">
        <v>754.06654586000002</v>
      </c>
      <c r="Q17" s="19"/>
      <c r="R17" s="19"/>
      <c r="S17" s="19"/>
      <c r="T17" s="19"/>
      <c r="U17" s="19"/>
      <c r="V17" s="19"/>
      <c r="W17" s="19"/>
      <c r="X17" s="19"/>
      <c r="Y17" s="19"/>
      <c r="Z17" s="19">
        <v>8.9999999999999993E-3</v>
      </c>
      <c r="AA17" s="19">
        <v>0.83399999999999996</v>
      </c>
      <c r="AB17" s="19">
        <v>628.70105999999998</v>
      </c>
      <c r="AC17" s="19">
        <v>782.33787099999995</v>
      </c>
      <c r="AD17" s="19">
        <v>740.90383599999996</v>
      </c>
      <c r="AE17" s="19">
        <v>740.90383599999996</v>
      </c>
      <c r="AF17" s="19">
        <v>782.33787099999995</v>
      </c>
      <c r="AG17" s="19">
        <v>751.15767487999995</v>
      </c>
      <c r="AH17" s="19">
        <v>754.06654586000002</v>
      </c>
      <c r="AI17" s="33">
        <v>0</v>
      </c>
      <c r="AJ17" s="33">
        <v>2.3033530415E-2</v>
      </c>
      <c r="AK17" s="33">
        <v>-0.18931819876</v>
      </c>
      <c r="AL17" s="33">
        <v>-0.1831952848</v>
      </c>
      <c r="AM17" s="33">
        <v>0.12343005764999999</v>
      </c>
      <c r="AN17" s="33">
        <v>0.67501316909999998</v>
      </c>
      <c r="AO17" s="33">
        <v>0.66526769299999999</v>
      </c>
      <c r="AP17" s="20">
        <v>45635</v>
      </c>
      <c r="AQ17" s="20">
        <v>45113</v>
      </c>
      <c r="AR17" s="19" t="s">
        <v>11</v>
      </c>
    </row>
    <row r="18" spans="3:44" ht="15.6" x14ac:dyDescent="0.3">
      <c r="C18" s="25" t="s">
        <v>20</v>
      </c>
      <c r="D18" s="26" t="s">
        <v>21</v>
      </c>
      <c r="E18" s="26" t="s">
        <v>9</v>
      </c>
      <c r="F18" s="27" t="s">
        <v>10</v>
      </c>
      <c r="G18" s="27" t="s">
        <v>22</v>
      </c>
      <c r="H18" s="27">
        <v>51</v>
      </c>
      <c r="I18" s="27">
        <v>3.194</v>
      </c>
      <c r="J18" s="27">
        <v>1767.83133</v>
      </c>
      <c r="K18" s="27">
        <v>1041.6090469999999</v>
      </c>
      <c r="L18" s="27">
        <v>1035.5986270000001</v>
      </c>
      <c r="M18" s="27">
        <v>973.34032500000001</v>
      </c>
      <c r="N18" s="27">
        <v>1092.170887</v>
      </c>
      <c r="O18" s="27">
        <v>1052.2289897999999</v>
      </c>
      <c r="P18" s="27">
        <v>1055.6181303000001</v>
      </c>
      <c r="Q18" s="27">
        <v>2E-3</v>
      </c>
      <c r="R18" s="27">
        <v>0.65300000000000002</v>
      </c>
      <c r="S18" s="27">
        <v>566.47244000000001</v>
      </c>
      <c r="T18" s="27">
        <v>1041.6090469999999</v>
      </c>
      <c r="U18" s="27">
        <v>1035.5986270000001</v>
      </c>
      <c r="V18" s="27">
        <v>1035.5986270000001</v>
      </c>
      <c r="W18" s="27">
        <v>1041.6090469999999</v>
      </c>
      <c r="X18" s="27">
        <v>1038.6038370000001</v>
      </c>
      <c r="Y18" s="27">
        <v>1055.6181303000001</v>
      </c>
      <c r="Z18" s="27">
        <v>4.9000000000000002E-2</v>
      </c>
      <c r="AA18" s="27">
        <v>2.5409999999999999</v>
      </c>
      <c r="AB18" s="27">
        <v>1201.35889</v>
      </c>
      <c r="AC18" s="27">
        <v>1092.170887</v>
      </c>
      <c r="AD18" s="27">
        <v>973.34032500000001</v>
      </c>
      <c r="AE18" s="27">
        <v>973.34032500000001</v>
      </c>
      <c r="AF18" s="27">
        <v>1092.170887</v>
      </c>
      <c r="AG18" s="27">
        <v>1055.7304557</v>
      </c>
      <c r="AH18" s="27">
        <v>1055.6181303000001</v>
      </c>
      <c r="AI18" s="32"/>
      <c r="AJ18" s="32">
        <v>-1.3055055769E-3</v>
      </c>
      <c r="AK18" s="32"/>
      <c r="AL18" s="32"/>
      <c r="AM18" s="32">
        <v>4.9815832258999999E-2</v>
      </c>
      <c r="AN18" s="32">
        <v>0.45686044163</v>
      </c>
      <c r="AO18" s="32">
        <v>0.45686044163</v>
      </c>
      <c r="AP18" s="28">
        <v>45635</v>
      </c>
      <c r="AQ18" s="28">
        <v>45309</v>
      </c>
      <c r="AR18" s="27" t="s">
        <v>11</v>
      </c>
    </row>
    <row r="19" spans="3:44" ht="15.6" x14ac:dyDescent="0.3">
      <c r="C19" s="17" t="s">
        <v>113</v>
      </c>
      <c r="D19" s="18" t="s">
        <v>190</v>
      </c>
      <c r="E19" s="18" t="s">
        <v>9</v>
      </c>
      <c r="F19" s="19" t="s">
        <v>10</v>
      </c>
      <c r="G19" s="19" t="s">
        <v>153</v>
      </c>
      <c r="H19" s="19">
        <v>4</v>
      </c>
      <c r="I19" s="19">
        <v>0.7</v>
      </c>
      <c r="J19" s="19">
        <v>731.73451999999997</v>
      </c>
      <c r="K19" s="19">
        <v>1081.7</v>
      </c>
      <c r="L19" s="19">
        <v>1031.607573</v>
      </c>
      <c r="M19" s="19">
        <v>1031.607573</v>
      </c>
      <c r="N19" s="19">
        <v>1081.7</v>
      </c>
      <c r="O19" s="19">
        <v>1056.4598555</v>
      </c>
      <c r="P19" s="19">
        <v>1045.5320403000001</v>
      </c>
      <c r="Q19" s="19"/>
      <c r="R19" s="19"/>
      <c r="S19" s="19"/>
      <c r="T19" s="19"/>
      <c r="U19" s="19"/>
      <c r="V19" s="19"/>
      <c r="W19" s="19"/>
      <c r="X19" s="19"/>
      <c r="Y19" s="19"/>
      <c r="Z19" s="19">
        <v>4.0000000000000001E-3</v>
      </c>
      <c r="AA19" s="19">
        <v>0.7</v>
      </c>
      <c r="AB19" s="19">
        <v>731.73451999999997</v>
      </c>
      <c r="AC19" s="19">
        <v>1081.7</v>
      </c>
      <c r="AD19" s="19">
        <v>1031.607573</v>
      </c>
      <c r="AE19" s="19">
        <v>1031.607573</v>
      </c>
      <c r="AF19" s="19">
        <v>1081.7</v>
      </c>
      <c r="AG19" s="19">
        <v>1056.4598555</v>
      </c>
      <c r="AH19" s="19">
        <v>1045.5320403000001</v>
      </c>
      <c r="AI19" s="33"/>
      <c r="AJ19" s="33">
        <v>2.0908657612E-2</v>
      </c>
      <c r="AK19" s="33"/>
      <c r="AL19" s="33"/>
      <c r="AM19" s="33">
        <v>0.33085906323000003</v>
      </c>
      <c r="AN19" s="33"/>
      <c r="AO19" s="33"/>
      <c r="AP19" s="20">
        <v>45635</v>
      </c>
      <c r="AQ19" s="20">
        <v>45551</v>
      </c>
      <c r="AR19" s="19" t="s">
        <v>11</v>
      </c>
    </row>
    <row r="20" spans="3:44" ht="15.6" x14ac:dyDescent="0.3">
      <c r="C20" s="25" t="s">
        <v>24</v>
      </c>
      <c r="D20" s="26" t="s">
        <v>23</v>
      </c>
      <c r="E20" s="26" t="s">
        <v>9</v>
      </c>
      <c r="F20" s="27" t="s">
        <v>10</v>
      </c>
      <c r="G20" s="27" t="s">
        <v>25</v>
      </c>
      <c r="H20" s="27">
        <v>42</v>
      </c>
      <c r="I20" s="27">
        <v>1.2050000000000001</v>
      </c>
      <c r="J20" s="27">
        <v>1018.02171</v>
      </c>
      <c r="K20" s="27">
        <v>1078.297206</v>
      </c>
      <c r="L20" s="27">
        <v>1029.1310840000001</v>
      </c>
      <c r="M20" s="27">
        <v>1029.1310840000001</v>
      </c>
      <c r="N20" s="27">
        <v>1078.297206</v>
      </c>
      <c r="O20" s="27">
        <v>1064.3797251000001</v>
      </c>
      <c r="P20" s="27">
        <v>1060.9099372000001</v>
      </c>
      <c r="Q20" s="27"/>
      <c r="R20" s="27"/>
      <c r="S20" s="27"/>
      <c r="T20" s="27"/>
      <c r="U20" s="27"/>
      <c r="V20" s="27"/>
      <c r="W20" s="27"/>
      <c r="X20" s="27"/>
      <c r="Y20" s="27"/>
      <c r="Z20" s="27">
        <v>4.2000000000000003E-2</v>
      </c>
      <c r="AA20" s="27">
        <v>1.2050000000000001</v>
      </c>
      <c r="AB20" s="27">
        <v>1018.02171</v>
      </c>
      <c r="AC20" s="27">
        <v>1078.297206</v>
      </c>
      <c r="AD20" s="27">
        <v>1029.1310840000001</v>
      </c>
      <c r="AE20" s="27">
        <v>1029.1310840000001</v>
      </c>
      <c r="AF20" s="27">
        <v>1078.297206</v>
      </c>
      <c r="AG20" s="27">
        <v>1064.3797251000001</v>
      </c>
      <c r="AH20" s="27">
        <v>1060.9099372000001</v>
      </c>
      <c r="AI20" s="32">
        <v>0</v>
      </c>
      <c r="AJ20" s="32">
        <v>0.24474705224000001</v>
      </c>
      <c r="AK20" s="32">
        <v>5.1522749509000003E-3</v>
      </c>
      <c r="AL20" s="32">
        <v>3.8227019004000003E-2</v>
      </c>
      <c r="AM20" s="32">
        <v>1.3373002810000001</v>
      </c>
      <c r="AN20" s="32">
        <v>0.56096200257999995</v>
      </c>
      <c r="AO20" s="32">
        <v>0.54966559278000005</v>
      </c>
      <c r="AP20" s="28">
        <v>45635</v>
      </c>
      <c r="AQ20" s="28">
        <v>45111</v>
      </c>
      <c r="AR20" s="27" t="s">
        <v>11</v>
      </c>
    </row>
    <row r="21" spans="3:44" ht="15.6" x14ac:dyDescent="0.3">
      <c r="C21" s="17" t="s">
        <v>114</v>
      </c>
      <c r="D21" s="18" t="s">
        <v>23</v>
      </c>
      <c r="E21" s="18" t="s">
        <v>9</v>
      </c>
      <c r="F21" s="19" t="s">
        <v>10</v>
      </c>
      <c r="G21" s="19" t="s">
        <v>154</v>
      </c>
      <c r="H21" s="19">
        <v>11</v>
      </c>
      <c r="I21" s="19">
        <v>0.81899999999999995</v>
      </c>
      <c r="J21" s="19">
        <v>528.37100999999996</v>
      </c>
      <c r="K21" s="19">
        <v>1052.902619</v>
      </c>
      <c r="L21" s="19">
        <v>1050.3691389999999</v>
      </c>
      <c r="M21" s="19">
        <v>1020.253679</v>
      </c>
      <c r="N21" s="19">
        <v>1074.3762240000001</v>
      </c>
      <c r="O21" s="19">
        <v>1051.0248085999999</v>
      </c>
      <c r="P21" s="19">
        <v>1059.0632169</v>
      </c>
      <c r="Q21" s="19">
        <v>2E-3</v>
      </c>
      <c r="R21" s="19">
        <v>0.308</v>
      </c>
      <c r="S21" s="19">
        <v>226.37405999999999</v>
      </c>
      <c r="T21" s="19">
        <v>1052.902619</v>
      </c>
      <c r="U21" s="19">
        <v>1050.3691389999999</v>
      </c>
      <c r="V21" s="19">
        <v>1050.3691389999999</v>
      </c>
      <c r="W21" s="19">
        <v>1052.902619</v>
      </c>
      <c r="X21" s="19">
        <v>1051.6358789999999</v>
      </c>
      <c r="Y21" s="19">
        <v>1059.0632169</v>
      </c>
      <c r="Z21" s="19">
        <v>8.9999999999999993E-3</v>
      </c>
      <c r="AA21" s="19">
        <v>0.51100000000000001</v>
      </c>
      <c r="AB21" s="19">
        <v>301.99695000000003</v>
      </c>
      <c r="AC21" s="19">
        <v>1074.3762240000001</v>
      </c>
      <c r="AD21" s="19">
        <v>1020.253679</v>
      </c>
      <c r="AE21" s="19">
        <v>1020.253679</v>
      </c>
      <c r="AF21" s="19">
        <v>1074.3762240000001</v>
      </c>
      <c r="AG21" s="19">
        <v>1050.6564922</v>
      </c>
      <c r="AH21" s="19">
        <v>1059.0632169</v>
      </c>
      <c r="AI21" s="33">
        <v>0</v>
      </c>
      <c r="AJ21" s="33">
        <v>3.7688140983000002E-3</v>
      </c>
      <c r="AK21" s="33">
        <v>4.1784898912999996E-3</v>
      </c>
      <c r="AL21" s="33">
        <v>-4.2084301647999998E-2</v>
      </c>
      <c r="AM21" s="33">
        <v>0.16750279529000001</v>
      </c>
      <c r="AN21" s="33">
        <v>0.38831322211000002</v>
      </c>
      <c r="AO21" s="33">
        <v>0.39640777286000001</v>
      </c>
      <c r="AP21" s="20">
        <v>45635</v>
      </c>
      <c r="AQ21" s="20">
        <v>45110</v>
      </c>
      <c r="AR21" s="19" t="s">
        <v>11</v>
      </c>
    </row>
    <row r="22" spans="3:44" ht="15.6" x14ac:dyDescent="0.3">
      <c r="C22" s="29" t="s">
        <v>26</v>
      </c>
      <c r="D22" s="26" t="s">
        <v>27</v>
      </c>
      <c r="E22" s="26" t="s">
        <v>9</v>
      </c>
      <c r="F22" s="27" t="s">
        <v>10</v>
      </c>
      <c r="G22" s="30" t="s">
        <v>28</v>
      </c>
      <c r="H22" s="27">
        <v>11</v>
      </c>
      <c r="I22" s="27">
        <v>0.83</v>
      </c>
      <c r="J22" s="27">
        <v>858.48400000000004</v>
      </c>
      <c r="K22" s="27">
        <v>1050.517051</v>
      </c>
      <c r="L22" s="27">
        <v>1033.6480630000001</v>
      </c>
      <c r="M22" s="27">
        <v>1033.6480630000001</v>
      </c>
      <c r="N22" s="27">
        <v>1050.517051</v>
      </c>
      <c r="O22" s="27">
        <v>1035.7866065999999</v>
      </c>
      <c r="P22" s="27">
        <v>1034.3193699999999</v>
      </c>
      <c r="Q22" s="27"/>
      <c r="R22" s="27"/>
      <c r="S22" s="27"/>
      <c r="T22" s="27"/>
      <c r="U22" s="27"/>
      <c r="V22" s="27"/>
      <c r="W22" s="27"/>
      <c r="X22" s="27"/>
      <c r="Y22" s="27"/>
      <c r="Z22" s="27">
        <v>1.0999999999999999E-2</v>
      </c>
      <c r="AA22" s="27">
        <v>0.83</v>
      </c>
      <c r="AB22" s="27">
        <v>858.48400000000004</v>
      </c>
      <c r="AC22" s="27">
        <v>1050.517051</v>
      </c>
      <c r="AD22" s="27">
        <v>1033.6480630000001</v>
      </c>
      <c r="AE22" s="27">
        <v>1033.6480630000001</v>
      </c>
      <c r="AF22" s="27">
        <v>1050.517051</v>
      </c>
      <c r="AG22" s="27">
        <v>1035.7866065999999</v>
      </c>
      <c r="AH22" s="27">
        <v>1034.3193699999999</v>
      </c>
      <c r="AI22" s="32">
        <v>0</v>
      </c>
      <c r="AJ22" s="32">
        <v>2.4682505282000002E-3</v>
      </c>
      <c r="AK22" s="32">
        <v>4.1218372411000001E-2</v>
      </c>
      <c r="AL22" s="32">
        <v>5.0126803690000001E-3</v>
      </c>
      <c r="AM22" s="32">
        <v>0.1080579653</v>
      </c>
      <c r="AN22" s="32">
        <v>0.1854434512</v>
      </c>
      <c r="AO22" s="32">
        <v>0.20467049922</v>
      </c>
      <c r="AP22" s="28">
        <v>45635</v>
      </c>
      <c r="AQ22" s="28">
        <v>45110</v>
      </c>
      <c r="AR22" s="27" t="s">
        <v>11</v>
      </c>
    </row>
    <row r="23" spans="3:44" ht="15.6" x14ac:dyDescent="0.3">
      <c r="C23" s="17" t="s">
        <v>29</v>
      </c>
      <c r="D23" s="18" t="s">
        <v>30</v>
      </c>
      <c r="E23" s="18" t="s">
        <v>9</v>
      </c>
      <c r="F23" s="19" t="s">
        <v>10</v>
      </c>
      <c r="G23" s="19" t="s">
        <v>31</v>
      </c>
      <c r="H23" s="19">
        <v>8</v>
      </c>
      <c r="I23" s="19">
        <v>1.6040000000000001</v>
      </c>
      <c r="J23" s="19">
        <v>1635.4938500000001</v>
      </c>
      <c r="K23" s="19">
        <v>1043.4646090000001</v>
      </c>
      <c r="L23" s="19">
        <v>1010.270894</v>
      </c>
      <c r="M23" s="19">
        <v>1010.270894</v>
      </c>
      <c r="N23" s="19">
        <v>1043.4646090000001</v>
      </c>
      <c r="O23" s="19">
        <v>1019.7470568</v>
      </c>
      <c r="P23" s="19">
        <v>1019.7526640999999</v>
      </c>
      <c r="Q23" s="19"/>
      <c r="R23" s="19"/>
      <c r="S23" s="19"/>
      <c r="T23" s="19"/>
      <c r="U23" s="19"/>
      <c r="V23" s="19"/>
      <c r="W23" s="19"/>
      <c r="X23" s="19"/>
      <c r="Y23" s="19"/>
      <c r="Z23" s="19">
        <v>8.0000000000000002E-3</v>
      </c>
      <c r="AA23" s="19">
        <v>1.6040000000000001</v>
      </c>
      <c r="AB23" s="19">
        <v>1635.4938500000001</v>
      </c>
      <c r="AC23" s="19">
        <v>1043.4646090000001</v>
      </c>
      <c r="AD23" s="19">
        <v>1010.270894</v>
      </c>
      <c r="AE23" s="19">
        <v>1010.270894</v>
      </c>
      <c r="AF23" s="19">
        <v>1043.4646090000001</v>
      </c>
      <c r="AG23" s="19">
        <v>1019.7470568</v>
      </c>
      <c r="AH23" s="19">
        <v>1019.7526640999999</v>
      </c>
      <c r="AI23" s="33"/>
      <c r="AJ23" s="33">
        <v>6.7420885862000002E-3</v>
      </c>
      <c r="AK23" s="33"/>
      <c r="AL23" s="33"/>
      <c r="AM23" s="33">
        <v>0.18690327758</v>
      </c>
      <c r="AN23" s="33"/>
      <c r="AO23" s="33"/>
      <c r="AP23" s="20">
        <v>45635</v>
      </c>
      <c r="AQ23" s="20">
        <v>45551</v>
      </c>
      <c r="AR23" s="19" t="s">
        <v>11</v>
      </c>
    </row>
    <row r="24" spans="3:44" ht="15.6" x14ac:dyDescent="0.3">
      <c r="C24" s="25" t="s">
        <v>115</v>
      </c>
      <c r="D24" s="26" t="s">
        <v>191</v>
      </c>
      <c r="E24" s="26" t="s">
        <v>9</v>
      </c>
      <c r="F24" s="27" t="s">
        <v>10</v>
      </c>
      <c r="G24" s="27" t="s">
        <v>155</v>
      </c>
      <c r="H24" s="27">
        <v>2</v>
      </c>
      <c r="I24" s="27">
        <v>2.988</v>
      </c>
      <c r="J24" s="27">
        <v>3002.2813999999998</v>
      </c>
      <c r="K24" s="27">
        <v>1004.7946480000001</v>
      </c>
      <c r="L24" s="27">
        <v>1004.764528</v>
      </c>
      <c r="M24" s="27">
        <v>1004.764528</v>
      </c>
      <c r="N24" s="27">
        <v>1004.7946480000001</v>
      </c>
      <c r="O24" s="27">
        <v>1004.779588</v>
      </c>
      <c r="P24" s="27">
        <v>1004.7795882</v>
      </c>
      <c r="Q24" s="27">
        <v>2E-3</v>
      </c>
      <c r="R24" s="27">
        <v>2.988</v>
      </c>
      <c r="S24" s="27">
        <v>3002.2813999999998</v>
      </c>
      <c r="T24" s="27">
        <v>1004.7946480000001</v>
      </c>
      <c r="U24" s="27">
        <v>1004.764528</v>
      </c>
      <c r="V24" s="27">
        <v>1004.764528</v>
      </c>
      <c r="W24" s="27">
        <v>1004.7946480000001</v>
      </c>
      <c r="X24" s="27">
        <v>1004.779588</v>
      </c>
      <c r="Y24" s="27">
        <v>1004.7795882</v>
      </c>
      <c r="Z24" s="27"/>
      <c r="AA24" s="27"/>
      <c r="AB24" s="27"/>
      <c r="AC24" s="27"/>
      <c r="AD24" s="27"/>
      <c r="AE24" s="27"/>
      <c r="AF24" s="27"/>
      <c r="AG24" s="27"/>
      <c r="AH24" s="27"/>
      <c r="AI24" s="32"/>
      <c r="AJ24" s="32"/>
      <c r="AK24" s="32"/>
      <c r="AL24" s="32"/>
      <c r="AM24" s="32"/>
      <c r="AN24" s="32"/>
      <c r="AO24" s="32"/>
      <c r="AP24" s="28">
        <v>45632</v>
      </c>
      <c r="AQ24" s="28">
        <v>45632</v>
      </c>
      <c r="AR24" s="27" t="s">
        <v>11</v>
      </c>
    </row>
    <row r="25" spans="3:44" ht="15.6" x14ac:dyDescent="0.3">
      <c r="C25" s="21" t="s">
        <v>116</v>
      </c>
      <c r="D25" s="18" t="s">
        <v>192</v>
      </c>
      <c r="E25" s="18" t="s">
        <v>9</v>
      </c>
      <c r="F25" s="19" t="s">
        <v>10</v>
      </c>
      <c r="G25" s="22" t="s">
        <v>156</v>
      </c>
      <c r="H25" s="19">
        <v>19</v>
      </c>
      <c r="I25" s="19">
        <v>0.86</v>
      </c>
      <c r="J25" s="19">
        <v>721.49045000000001</v>
      </c>
      <c r="K25" s="19">
        <v>1199.0018419999999</v>
      </c>
      <c r="L25" s="19">
        <v>1194.6522649999999</v>
      </c>
      <c r="M25" s="19">
        <v>1162.0045250000001</v>
      </c>
      <c r="N25" s="19">
        <v>1213.876041</v>
      </c>
      <c r="O25" s="19">
        <v>1184.6269695000001</v>
      </c>
      <c r="P25" s="19">
        <v>1183.3009284</v>
      </c>
      <c r="Q25" s="19">
        <v>3.0000000000000001E-3</v>
      </c>
      <c r="R25" s="19">
        <v>0.246</v>
      </c>
      <c r="S25" s="19">
        <v>19.18402</v>
      </c>
      <c r="T25" s="19">
        <v>1199.0018419999999</v>
      </c>
      <c r="U25" s="19">
        <v>1194.6522649999999</v>
      </c>
      <c r="V25" s="19">
        <v>1194.6522649999999</v>
      </c>
      <c r="W25" s="19">
        <v>1199.0018419999999</v>
      </c>
      <c r="X25" s="19">
        <v>1197.5519830000001</v>
      </c>
      <c r="Y25" s="19">
        <v>1183.3009284</v>
      </c>
      <c r="Z25" s="19">
        <v>1.6E-2</v>
      </c>
      <c r="AA25" s="19">
        <v>0.61399999999999999</v>
      </c>
      <c r="AB25" s="19">
        <v>702.30642999999998</v>
      </c>
      <c r="AC25" s="19">
        <v>1213.876041</v>
      </c>
      <c r="AD25" s="19">
        <v>1162.0045250000001</v>
      </c>
      <c r="AE25" s="19">
        <v>1162.0045250000001</v>
      </c>
      <c r="AF25" s="19">
        <v>1213.876041</v>
      </c>
      <c r="AG25" s="19">
        <v>1179.4485439</v>
      </c>
      <c r="AH25" s="19">
        <v>1183.3009284</v>
      </c>
      <c r="AI25" s="33">
        <v>0</v>
      </c>
      <c r="AJ25" s="33">
        <v>-6.5888329408999996E-3</v>
      </c>
      <c r="AK25" s="33">
        <v>4.5571385558999998E-2</v>
      </c>
      <c r="AL25" s="33">
        <v>2.5542888919999999E-2</v>
      </c>
      <c r="AM25" s="33">
        <v>0.23713330930000001</v>
      </c>
      <c r="AN25" s="33">
        <v>0.26198415689999999</v>
      </c>
      <c r="AO25" s="33">
        <v>0.26020679669000002</v>
      </c>
      <c r="AP25" s="20">
        <v>45635</v>
      </c>
      <c r="AQ25" s="20">
        <v>45110</v>
      </c>
      <c r="AR25" s="19" t="s">
        <v>11</v>
      </c>
    </row>
    <row r="26" spans="3:44" ht="15.6" x14ac:dyDescent="0.3">
      <c r="C26" s="25" t="s">
        <v>32</v>
      </c>
      <c r="D26" s="26" t="s">
        <v>33</v>
      </c>
      <c r="E26" s="26" t="s">
        <v>9</v>
      </c>
      <c r="F26" s="27" t="s">
        <v>10</v>
      </c>
      <c r="G26" s="27" t="s">
        <v>34</v>
      </c>
      <c r="H26" s="27">
        <v>187</v>
      </c>
      <c r="I26" s="27">
        <v>8.8580000000000005</v>
      </c>
      <c r="J26" s="27">
        <v>8867.5113999999994</v>
      </c>
      <c r="K26" s="27">
        <v>1062.8800000000001</v>
      </c>
      <c r="L26" s="27">
        <v>964.30276300000003</v>
      </c>
      <c r="M26" s="27">
        <v>964.30276300000003</v>
      </c>
      <c r="N26" s="27">
        <v>1062.8800000000001</v>
      </c>
      <c r="O26" s="27">
        <v>1037.6113860999999</v>
      </c>
      <c r="P26" s="27">
        <v>1036.7508917</v>
      </c>
      <c r="Q26" s="27"/>
      <c r="R26" s="27"/>
      <c r="S26" s="27"/>
      <c r="T26" s="27"/>
      <c r="U26" s="27"/>
      <c r="V26" s="27"/>
      <c r="W26" s="27"/>
      <c r="X26" s="27"/>
      <c r="Y26" s="27"/>
      <c r="Z26" s="27">
        <v>0.187</v>
      </c>
      <c r="AA26" s="27">
        <v>8.8580000000000005</v>
      </c>
      <c r="AB26" s="27">
        <v>8867.5113999999994</v>
      </c>
      <c r="AC26" s="27">
        <v>1062.8800000000001</v>
      </c>
      <c r="AD26" s="27">
        <v>964.30276300000003</v>
      </c>
      <c r="AE26" s="27">
        <v>964.30276300000003</v>
      </c>
      <c r="AF26" s="27">
        <v>1062.8800000000001</v>
      </c>
      <c r="AG26" s="27">
        <v>1037.6113860999999</v>
      </c>
      <c r="AH26" s="27">
        <v>1036.7508917</v>
      </c>
      <c r="AI26" s="32">
        <v>0</v>
      </c>
      <c r="AJ26" s="32">
        <v>-5.2876381560000001E-3</v>
      </c>
      <c r="AK26" s="32">
        <v>-4.5305931807000002E-2</v>
      </c>
      <c r="AL26" s="32">
        <v>7.9784918319999995E-2</v>
      </c>
      <c r="AM26" s="32">
        <v>0.36482151744000002</v>
      </c>
      <c r="AN26" s="32">
        <v>0.56715076691999999</v>
      </c>
      <c r="AO26" s="32">
        <v>0.58736885144999995</v>
      </c>
      <c r="AP26" s="28">
        <v>45635</v>
      </c>
      <c r="AQ26" s="28">
        <v>45110</v>
      </c>
      <c r="AR26" s="27" t="s">
        <v>11</v>
      </c>
    </row>
    <row r="27" spans="3:44" ht="15.6" x14ac:dyDescent="0.3">
      <c r="C27" s="21" t="s">
        <v>117</v>
      </c>
      <c r="D27" s="18" t="s">
        <v>193</v>
      </c>
      <c r="E27" s="18" t="s">
        <v>9</v>
      </c>
      <c r="F27" s="19" t="s">
        <v>10</v>
      </c>
      <c r="G27" s="22" t="s">
        <v>157</v>
      </c>
      <c r="H27" s="19">
        <v>5</v>
      </c>
      <c r="I27" s="19">
        <v>1.3460000000000001</v>
      </c>
      <c r="J27" s="19">
        <v>1092.83755</v>
      </c>
      <c r="K27" s="19">
        <v>1098.9874400000001</v>
      </c>
      <c r="L27" s="19">
        <v>1098.9874400000001</v>
      </c>
      <c r="M27" s="19">
        <v>1098.9874400000001</v>
      </c>
      <c r="N27" s="19">
        <v>1116.3900000000001</v>
      </c>
      <c r="O27" s="19">
        <v>1107.6381627999999</v>
      </c>
      <c r="P27" s="19">
        <v>1107.5545277000001</v>
      </c>
      <c r="Q27" s="19">
        <v>1E-3</v>
      </c>
      <c r="R27" s="19">
        <v>0.35799999999999998</v>
      </c>
      <c r="S27" s="19">
        <v>393.4375</v>
      </c>
      <c r="T27" s="19">
        <v>1098.9874400000001</v>
      </c>
      <c r="U27" s="19">
        <v>1098.9874400000001</v>
      </c>
      <c r="V27" s="19">
        <v>1098.9874400000001</v>
      </c>
      <c r="W27" s="19">
        <v>1098.9874400000001</v>
      </c>
      <c r="X27" s="19">
        <v>1098.9874400000001</v>
      </c>
      <c r="Y27" s="19">
        <v>1107.5545277000001</v>
      </c>
      <c r="Z27" s="19">
        <v>4.0000000000000001E-3</v>
      </c>
      <c r="AA27" s="19">
        <v>0.98799999999999999</v>
      </c>
      <c r="AB27" s="19">
        <v>699.40004999999996</v>
      </c>
      <c r="AC27" s="19">
        <v>1116.3900000000001</v>
      </c>
      <c r="AD27" s="19">
        <v>1103.9276239999999</v>
      </c>
      <c r="AE27" s="19">
        <v>1103.9276239999999</v>
      </c>
      <c r="AF27" s="19">
        <v>1116.3900000000001</v>
      </c>
      <c r="AG27" s="19">
        <v>1110.7727365000001</v>
      </c>
      <c r="AH27" s="19">
        <v>1107.5545277000001</v>
      </c>
      <c r="AI27" s="33">
        <v>0</v>
      </c>
      <c r="AJ27" s="33">
        <v>-1.6750820876000001E-2</v>
      </c>
      <c r="AK27" s="33">
        <v>4.6586970699000002E-2</v>
      </c>
      <c r="AL27" s="33">
        <v>2.1325824318000002E-2</v>
      </c>
      <c r="AM27" s="33">
        <v>9.8687980576999998E-2</v>
      </c>
      <c r="AN27" s="33">
        <v>0.30755932838</v>
      </c>
      <c r="AO27" s="33">
        <v>0.31064224946000002</v>
      </c>
      <c r="AP27" s="20">
        <v>45635</v>
      </c>
      <c r="AQ27" s="20">
        <v>45110</v>
      </c>
      <c r="AR27" s="19" t="s">
        <v>11</v>
      </c>
    </row>
    <row r="28" spans="3:44" ht="15.6" x14ac:dyDescent="0.3">
      <c r="C28" s="25" t="s">
        <v>118</v>
      </c>
      <c r="D28" s="26" t="s">
        <v>194</v>
      </c>
      <c r="E28" s="26" t="s">
        <v>9</v>
      </c>
      <c r="F28" s="27" t="s">
        <v>10</v>
      </c>
      <c r="G28" s="27" t="s">
        <v>158</v>
      </c>
      <c r="H28" s="27">
        <v>15</v>
      </c>
      <c r="I28" s="27">
        <v>0.91100000000000003</v>
      </c>
      <c r="J28" s="27">
        <v>922.74634000000003</v>
      </c>
      <c r="K28" s="27">
        <v>1101.276108</v>
      </c>
      <c r="L28" s="27">
        <v>1100.478709</v>
      </c>
      <c r="M28" s="27">
        <v>1051.0654790000001</v>
      </c>
      <c r="N28" s="27">
        <v>1138.835176</v>
      </c>
      <c r="O28" s="27">
        <v>1090.3577144000001</v>
      </c>
      <c r="P28" s="27">
        <v>1093.4530067000001</v>
      </c>
      <c r="Q28" s="27">
        <v>3.0000000000000001E-3</v>
      </c>
      <c r="R28" s="27">
        <v>0.40100000000000002</v>
      </c>
      <c r="S28" s="27">
        <v>441.55828000000002</v>
      </c>
      <c r="T28" s="27">
        <v>1101.276108</v>
      </c>
      <c r="U28" s="27">
        <v>1100.478709</v>
      </c>
      <c r="V28" s="27">
        <v>1100.478709</v>
      </c>
      <c r="W28" s="27">
        <v>1101.276108</v>
      </c>
      <c r="X28" s="27">
        <v>1101.0103082999999</v>
      </c>
      <c r="Y28" s="27">
        <v>1093.4530067000001</v>
      </c>
      <c r="Z28" s="27">
        <v>1.2E-2</v>
      </c>
      <c r="AA28" s="27">
        <v>0.51</v>
      </c>
      <c r="AB28" s="27">
        <v>481.18806000000001</v>
      </c>
      <c r="AC28" s="27">
        <v>1138.835176</v>
      </c>
      <c r="AD28" s="27">
        <v>1051.0654790000001</v>
      </c>
      <c r="AE28" s="27">
        <v>1051.0654790000001</v>
      </c>
      <c r="AF28" s="27">
        <v>1138.835176</v>
      </c>
      <c r="AG28" s="27">
        <v>1081.9818513</v>
      </c>
      <c r="AH28" s="27">
        <v>1093.4530067000001</v>
      </c>
      <c r="AI28" s="32">
        <v>0</v>
      </c>
      <c r="AJ28" s="32">
        <v>1.2945634072000001E-2</v>
      </c>
      <c r="AK28" s="32">
        <v>1.8718665495000002E-2</v>
      </c>
      <c r="AL28" s="32">
        <v>1.1671894315E-2</v>
      </c>
      <c r="AM28" s="32">
        <v>0.80295273599000005</v>
      </c>
      <c r="AN28" s="32">
        <v>0.50067994298999996</v>
      </c>
      <c r="AO28" s="32">
        <v>0.48590164438</v>
      </c>
      <c r="AP28" s="28">
        <v>45635</v>
      </c>
      <c r="AQ28" s="28">
        <v>45110</v>
      </c>
      <c r="AR28" s="27" t="s">
        <v>11</v>
      </c>
    </row>
    <row r="29" spans="3:44" ht="15.6" x14ac:dyDescent="0.3">
      <c r="C29" s="17" t="s">
        <v>119</v>
      </c>
      <c r="D29" s="18" t="s">
        <v>195</v>
      </c>
      <c r="E29" s="18" t="s">
        <v>9</v>
      </c>
      <c r="F29" s="19" t="s">
        <v>10</v>
      </c>
      <c r="G29" s="19" t="s">
        <v>159</v>
      </c>
      <c r="H29" s="19">
        <v>2</v>
      </c>
      <c r="I29" s="19">
        <v>0.63100000000000001</v>
      </c>
      <c r="J29" s="19">
        <v>672.24392</v>
      </c>
      <c r="K29" s="19">
        <v>1065.3638579999999</v>
      </c>
      <c r="L29" s="19">
        <v>1065.3627269999999</v>
      </c>
      <c r="M29" s="19">
        <v>1065.3627269999999</v>
      </c>
      <c r="N29" s="19">
        <v>1065.3638579999999</v>
      </c>
      <c r="O29" s="19">
        <v>1065.3632924999999</v>
      </c>
      <c r="P29" s="19">
        <v>1065.3627968999999</v>
      </c>
      <c r="Q29" s="19"/>
      <c r="R29" s="19"/>
      <c r="S29" s="19"/>
      <c r="T29" s="19"/>
      <c r="U29" s="19"/>
      <c r="V29" s="19"/>
      <c r="W29" s="19"/>
      <c r="X29" s="19"/>
      <c r="Y29" s="19"/>
      <c r="Z29" s="19">
        <v>2E-3</v>
      </c>
      <c r="AA29" s="19">
        <v>0.63100000000000001</v>
      </c>
      <c r="AB29" s="19">
        <v>672.24392</v>
      </c>
      <c r="AC29" s="19">
        <v>1065.3638579999999</v>
      </c>
      <c r="AD29" s="19">
        <v>1065.3627269999999</v>
      </c>
      <c r="AE29" s="19">
        <v>1065.3627269999999</v>
      </c>
      <c r="AF29" s="19">
        <v>1065.3638579999999</v>
      </c>
      <c r="AG29" s="19">
        <v>1065.3632924999999</v>
      </c>
      <c r="AH29" s="19">
        <v>1065.3627968999999</v>
      </c>
      <c r="AI29" s="33">
        <v>0</v>
      </c>
      <c r="AJ29" s="33">
        <v>-5.6586113742E-3</v>
      </c>
      <c r="AK29" s="33">
        <v>-3.9022852178999998E-3</v>
      </c>
      <c r="AL29" s="33">
        <v>-2.2548074029999999E-3</v>
      </c>
      <c r="AM29" s="33">
        <v>0.10850125451000001</v>
      </c>
      <c r="AN29" s="33">
        <v>0.22491041096</v>
      </c>
      <c r="AO29" s="33">
        <v>0.22252343243</v>
      </c>
      <c r="AP29" s="20">
        <v>45635</v>
      </c>
      <c r="AQ29" s="20">
        <v>45111</v>
      </c>
      <c r="AR29" s="19" t="s">
        <v>11</v>
      </c>
    </row>
    <row r="30" spans="3:44" ht="15.6" x14ac:dyDescent="0.3">
      <c r="C30" s="25" t="s">
        <v>35</v>
      </c>
      <c r="D30" s="26" t="s">
        <v>36</v>
      </c>
      <c r="E30" s="26" t="s">
        <v>9</v>
      </c>
      <c r="F30" s="27" t="s">
        <v>10</v>
      </c>
      <c r="G30" s="27" t="s">
        <v>37</v>
      </c>
      <c r="H30" s="27">
        <v>16</v>
      </c>
      <c r="I30" s="27">
        <v>1.482</v>
      </c>
      <c r="J30" s="27">
        <v>1588.9173000000001</v>
      </c>
      <c r="K30" s="27">
        <v>1069.3484880000001</v>
      </c>
      <c r="L30" s="27">
        <v>1069.3484880000001</v>
      </c>
      <c r="M30" s="27">
        <v>1063.2789560000001</v>
      </c>
      <c r="N30" s="27">
        <v>1080.374503</v>
      </c>
      <c r="O30" s="27">
        <v>1072.5108905</v>
      </c>
      <c r="P30" s="27">
        <v>1072.1698789</v>
      </c>
      <c r="Q30" s="27">
        <v>1E-3</v>
      </c>
      <c r="R30" s="27">
        <v>0.64900000000000002</v>
      </c>
      <c r="S30" s="27">
        <v>694.00716</v>
      </c>
      <c r="T30" s="27">
        <v>1069.3484880000001</v>
      </c>
      <c r="U30" s="27">
        <v>1069.3484880000001</v>
      </c>
      <c r="V30" s="27">
        <v>1069.3484880000001</v>
      </c>
      <c r="W30" s="27">
        <v>1069.3484880000001</v>
      </c>
      <c r="X30" s="27">
        <v>1069.3484880000001</v>
      </c>
      <c r="Y30" s="27">
        <v>1072.1698789</v>
      </c>
      <c r="Z30" s="27">
        <v>1.4999999999999999E-2</v>
      </c>
      <c r="AA30" s="27">
        <v>0.83299999999999996</v>
      </c>
      <c r="AB30" s="27">
        <v>894.91013999999996</v>
      </c>
      <c r="AC30" s="27">
        <v>1080.374503</v>
      </c>
      <c r="AD30" s="27">
        <v>1063.2789560000001</v>
      </c>
      <c r="AE30" s="27">
        <v>1063.2789560000001</v>
      </c>
      <c r="AF30" s="27">
        <v>1080.374503</v>
      </c>
      <c r="AG30" s="27">
        <v>1074.9747551999999</v>
      </c>
      <c r="AH30" s="27">
        <v>1072.1698789</v>
      </c>
      <c r="AI30" s="32">
        <v>0</v>
      </c>
      <c r="AJ30" s="32">
        <v>2.2329605726999998E-3</v>
      </c>
      <c r="AK30" s="32">
        <v>6.4064733397000001E-3</v>
      </c>
      <c r="AL30" s="32">
        <v>-4.9779571163999997E-3</v>
      </c>
      <c r="AM30" s="32">
        <v>8.5472255199000001E-3</v>
      </c>
      <c r="AN30" s="32">
        <v>0.17014640287999999</v>
      </c>
      <c r="AO30" s="32">
        <v>0.16806687406000001</v>
      </c>
      <c r="AP30" s="28">
        <v>45635</v>
      </c>
      <c r="AQ30" s="28">
        <v>45110</v>
      </c>
      <c r="AR30" s="27" t="s">
        <v>11</v>
      </c>
    </row>
    <row r="31" spans="3:44" ht="15.6" x14ac:dyDescent="0.3">
      <c r="C31" s="17" t="s">
        <v>38</v>
      </c>
      <c r="D31" s="18" t="s">
        <v>39</v>
      </c>
      <c r="E31" s="18" t="s">
        <v>9</v>
      </c>
      <c r="F31" s="19" t="s">
        <v>10</v>
      </c>
      <c r="G31" s="19" t="s">
        <v>40</v>
      </c>
      <c r="H31" s="19">
        <v>24</v>
      </c>
      <c r="I31" s="19">
        <v>1.2849999999999999</v>
      </c>
      <c r="J31" s="19">
        <v>1301.67229</v>
      </c>
      <c r="K31" s="19">
        <v>1008.590204</v>
      </c>
      <c r="L31" s="19">
        <v>1008.590204</v>
      </c>
      <c r="M31" s="19">
        <v>1001.382018</v>
      </c>
      <c r="N31" s="19">
        <v>1025.4816960000001</v>
      </c>
      <c r="O31" s="19">
        <v>1014.6168822</v>
      </c>
      <c r="P31" s="19">
        <v>1013.0089687</v>
      </c>
      <c r="Q31" s="19">
        <v>1E-3</v>
      </c>
      <c r="R31" s="19">
        <v>3.9E-2</v>
      </c>
      <c r="S31" s="19">
        <v>39.335009999999997</v>
      </c>
      <c r="T31" s="19">
        <v>1008.590204</v>
      </c>
      <c r="U31" s="19">
        <v>1008.590204</v>
      </c>
      <c r="V31" s="19">
        <v>1008.590204</v>
      </c>
      <c r="W31" s="19">
        <v>1008.590204</v>
      </c>
      <c r="X31" s="19">
        <v>1008.590204</v>
      </c>
      <c r="Y31" s="19">
        <v>1013.0089687</v>
      </c>
      <c r="Z31" s="19">
        <v>2.3E-2</v>
      </c>
      <c r="AA31" s="19">
        <v>1.246</v>
      </c>
      <c r="AB31" s="19">
        <v>1262.33728</v>
      </c>
      <c r="AC31" s="19">
        <v>1025.4816960000001</v>
      </c>
      <c r="AD31" s="19">
        <v>1001.382018</v>
      </c>
      <c r="AE31" s="19">
        <v>1001.382018</v>
      </c>
      <c r="AF31" s="19">
        <v>1025.4816960000001</v>
      </c>
      <c r="AG31" s="19">
        <v>1014.8055182000001</v>
      </c>
      <c r="AH31" s="19">
        <v>1013.0089687</v>
      </c>
      <c r="AI31" s="33">
        <v>0</v>
      </c>
      <c r="AJ31" s="33">
        <v>-1.5455470781E-2</v>
      </c>
      <c r="AK31" s="33">
        <v>-9.3632630942000004E-3</v>
      </c>
      <c r="AL31" s="33">
        <v>2.9355031E-2</v>
      </c>
      <c r="AM31" s="33">
        <v>0.12384675124</v>
      </c>
      <c r="AN31" s="33">
        <v>0.17864164991000001</v>
      </c>
      <c r="AO31" s="33">
        <v>0.18827807443</v>
      </c>
      <c r="AP31" s="20">
        <v>45635</v>
      </c>
      <c r="AQ31" s="20">
        <v>45110</v>
      </c>
      <c r="AR31" s="19" t="s">
        <v>11</v>
      </c>
    </row>
    <row r="32" spans="3:44" ht="15.6" x14ac:dyDescent="0.3">
      <c r="C32" s="29" t="s">
        <v>42</v>
      </c>
      <c r="D32" s="26" t="s">
        <v>41</v>
      </c>
      <c r="E32" s="26" t="s">
        <v>9</v>
      </c>
      <c r="F32" s="27" t="s">
        <v>10</v>
      </c>
      <c r="G32" s="30" t="s">
        <v>43</v>
      </c>
      <c r="H32" s="27">
        <v>21</v>
      </c>
      <c r="I32" s="27">
        <v>1.718</v>
      </c>
      <c r="J32" s="27">
        <v>1494.7257400000001</v>
      </c>
      <c r="K32" s="27">
        <v>1029.90608</v>
      </c>
      <c r="L32" s="27">
        <v>1024.5231690000001</v>
      </c>
      <c r="M32" s="27">
        <v>1002.42741</v>
      </c>
      <c r="N32" s="27">
        <v>1044</v>
      </c>
      <c r="O32" s="27">
        <v>1020.644663</v>
      </c>
      <c r="P32" s="27">
        <v>1023.7192815</v>
      </c>
      <c r="Q32" s="27">
        <v>2E-3</v>
      </c>
      <c r="R32" s="27">
        <v>0.34499999999999997</v>
      </c>
      <c r="S32" s="27">
        <v>353.97185999999999</v>
      </c>
      <c r="T32" s="27">
        <v>1029.90608</v>
      </c>
      <c r="U32" s="27">
        <v>1024.5231690000001</v>
      </c>
      <c r="V32" s="27">
        <v>1024.5231690000001</v>
      </c>
      <c r="W32" s="27">
        <v>1029.90608</v>
      </c>
      <c r="X32" s="27">
        <v>1027.2146244999999</v>
      </c>
      <c r="Y32" s="27">
        <v>1023.7192815</v>
      </c>
      <c r="Z32" s="27">
        <v>1.9E-2</v>
      </c>
      <c r="AA32" s="27">
        <v>1.373</v>
      </c>
      <c r="AB32" s="27">
        <v>1140.75388</v>
      </c>
      <c r="AC32" s="27">
        <v>1044</v>
      </c>
      <c r="AD32" s="27">
        <v>1002.42741</v>
      </c>
      <c r="AE32" s="27">
        <v>1002.42741</v>
      </c>
      <c r="AF32" s="27">
        <v>1044</v>
      </c>
      <c r="AG32" s="27">
        <v>1018.9937987</v>
      </c>
      <c r="AH32" s="27">
        <v>1023.7192815</v>
      </c>
      <c r="AI32" s="32"/>
      <c r="AJ32" s="32">
        <v>3.2251848187999999E-3</v>
      </c>
      <c r="AK32" s="32"/>
      <c r="AL32" s="32"/>
      <c r="AM32" s="32">
        <v>9.7605562426999998E-2</v>
      </c>
      <c r="AN32" s="32"/>
      <c r="AO32" s="32"/>
      <c r="AP32" s="28">
        <v>45635</v>
      </c>
      <c r="AQ32" s="28">
        <v>45551</v>
      </c>
      <c r="AR32" s="27" t="s">
        <v>11</v>
      </c>
    </row>
    <row r="33" spans="3:44" ht="15.6" x14ac:dyDescent="0.3">
      <c r="C33" s="17" t="s">
        <v>120</v>
      </c>
      <c r="D33" s="18" t="s">
        <v>41</v>
      </c>
      <c r="E33" s="18" t="s">
        <v>9</v>
      </c>
      <c r="F33" s="19" t="s">
        <v>10</v>
      </c>
      <c r="G33" s="19" t="s">
        <v>160</v>
      </c>
      <c r="H33" s="19">
        <v>5</v>
      </c>
      <c r="I33" s="19">
        <v>0.75</v>
      </c>
      <c r="J33" s="19">
        <v>756.83366000000001</v>
      </c>
      <c r="K33" s="19">
        <v>1010.786211</v>
      </c>
      <c r="L33" s="19">
        <v>1010.786211</v>
      </c>
      <c r="M33" s="19">
        <v>1002.41093</v>
      </c>
      <c r="N33" s="19">
        <v>1015.6665850000001</v>
      </c>
      <c r="O33" s="19">
        <v>1009.0618148</v>
      </c>
      <c r="P33" s="19">
        <v>1009.1394587</v>
      </c>
      <c r="Q33" s="19">
        <v>1E-3</v>
      </c>
      <c r="R33" s="19">
        <v>0.25</v>
      </c>
      <c r="S33" s="19">
        <v>252.69655</v>
      </c>
      <c r="T33" s="19">
        <v>1010.786211</v>
      </c>
      <c r="U33" s="19">
        <v>1010.786211</v>
      </c>
      <c r="V33" s="19">
        <v>1010.786211</v>
      </c>
      <c r="W33" s="19">
        <v>1010.786211</v>
      </c>
      <c r="X33" s="19">
        <v>1010.786211</v>
      </c>
      <c r="Y33" s="19">
        <v>1009.1394587</v>
      </c>
      <c r="Z33" s="19">
        <v>4.0000000000000001E-3</v>
      </c>
      <c r="AA33" s="19">
        <v>0.5</v>
      </c>
      <c r="AB33" s="19">
        <v>504.13711000000001</v>
      </c>
      <c r="AC33" s="19">
        <v>1015.6665850000001</v>
      </c>
      <c r="AD33" s="19">
        <v>1002.41093</v>
      </c>
      <c r="AE33" s="19">
        <v>1002.41093</v>
      </c>
      <c r="AF33" s="19">
        <v>1015.6665850000001</v>
      </c>
      <c r="AG33" s="19">
        <v>1008.1996167</v>
      </c>
      <c r="AH33" s="19">
        <v>1009.1394587</v>
      </c>
      <c r="AI33" s="33"/>
      <c r="AJ33" s="33">
        <v>1.9381691709000001E-3</v>
      </c>
      <c r="AK33" s="33"/>
      <c r="AL33" s="33"/>
      <c r="AM33" s="33">
        <v>5.0371383445000001E-2</v>
      </c>
      <c r="AN33" s="33"/>
      <c r="AO33" s="33"/>
      <c r="AP33" s="20">
        <v>45635</v>
      </c>
      <c r="AQ33" s="20">
        <v>45551</v>
      </c>
      <c r="AR33" s="19" t="s">
        <v>11</v>
      </c>
    </row>
    <row r="34" spans="3:44" ht="15.6" x14ac:dyDescent="0.3">
      <c r="C34" s="25" t="s">
        <v>45</v>
      </c>
      <c r="D34" s="26" t="s">
        <v>44</v>
      </c>
      <c r="E34" s="26" t="s">
        <v>9</v>
      </c>
      <c r="F34" s="27" t="s">
        <v>10</v>
      </c>
      <c r="G34" s="27" t="s">
        <v>46</v>
      </c>
      <c r="H34" s="27">
        <v>8</v>
      </c>
      <c r="I34" s="27">
        <v>1.6459999999999999</v>
      </c>
      <c r="J34" s="27">
        <v>1686.2263700000001</v>
      </c>
      <c r="K34" s="27">
        <v>1031.0999999999999</v>
      </c>
      <c r="L34" s="27">
        <v>1017.7876690000001</v>
      </c>
      <c r="M34" s="27">
        <v>1017.7876690000001</v>
      </c>
      <c r="N34" s="27">
        <v>1031.0999999999999</v>
      </c>
      <c r="O34" s="27">
        <v>1024.4400883999999</v>
      </c>
      <c r="P34" s="27">
        <v>1024.4820605</v>
      </c>
      <c r="Q34" s="27"/>
      <c r="R34" s="27"/>
      <c r="S34" s="27"/>
      <c r="T34" s="27"/>
      <c r="U34" s="27"/>
      <c r="V34" s="27"/>
      <c r="W34" s="27"/>
      <c r="X34" s="27"/>
      <c r="Y34" s="27"/>
      <c r="Z34" s="27">
        <v>8.0000000000000002E-3</v>
      </c>
      <c r="AA34" s="27">
        <v>1.6459999999999999</v>
      </c>
      <c r="AB34" s="27">
        <v>1686.2263700000001</v>
      </c>
      <c r="AC34" s="27">
        <v>1031.0999999999999</v>
      </c>
      <c r="AD34" s="27">
        <v>1017.7876690000001</v>
      </c>
      <c r="AE34" s="27">
        <v>1017.7876690000001</v>
      </c>
      <c r="AF34" s="27">
        <v>1031.0999999999999</v>
      </c>
      <c r="AG34" s="27">
        <v>1024.4400883999999</v>
      </c>
      <c r="AH34" s="27">
        <v>1024.4820605</v>
      </c>
      <c r="AI34" s="32"/>
      <c r="AJ34" s="32">
        <v>2.2728965596E-3</v>
      </c>
      <c r="AK34" s="32"/>
      <c r="AL34" s="32"/>
      <c r="AM34" s="32">
        <v>1.1846493296E-4</v>
      </c>
      <c r="AN34" s="32"/>
      <c r="AO34" s="32"/>
      <c r="AP34" s="28">
        <v>45635</v>
      </c>
      <c r="AQ34" s="28">
        <v>45551</v>
      </c>
      <c r="AR34" s="27" t="s">
        <v>11</v>
      </c>
    </row>
    <row r="35" spans="3:44" ht="15.6" x14ac:dyDescent="0.3">
      <c r="C35" s="21" t="s">
        <v>48</v>
      </c>
      <c r="D35" s="18" t="s">
        <v>47</v>
      </c>
      <c r="E35" s="18" t="s">
        <v>12</v>
      </c>
      <c r="F35" s="19" t="s">
        <v>10</v>
      </c>
      <c r="G35" s="22" t="s">
        <v>49</v>
      </c>
      <c r="H35" s="19">
        <v>12</v>
      </c>
      <c r="I35" s="19">
        <v>2.0019999999999998</v>
      </c>
      <c r="J35" s="19">
        <v>2056.9193500000001</v>
      </c>
      <c r="K35" s="19">
        <v>1029.3945249999999</v>
      </c>
      <c r="L35" s="19">
        <v>1025.47</v>
      </c>
      <c r="M35" s="19">
        <v>1025.47</v>
      </c>
      <c r="N35" s="19">
        <v>1029.3945249999999</v>
      </c>
      <c r="O35" s="19">
        <v>1027.4322625</v>
      </c>
      <c r="P35" s="19">
        <v>1027.4360101</v>
      </c>
      <c r="Q35" s="19"/>
      <c r="R35" s="19"/>
      <c r="S35" s="19"/>
      <c r="T35" s="19"/>
      <c r="U35" s="19"/>
      <c r="V35" s="19"/>
      <c r="W35" s="19"/>
      <c r="X35" s="19"/>
      <c r="Y35" s="19"/>
      <c r="Z35" s="19">
        <v>1.2E-2</v>
      </c>
      <c r="AA35" s="19">
        <v>2.0019999999999998</v>
      </c>
      <c r="AB35" s="19">
        <v>2056.9193500000001</v>
      </c>
      <c r="AC35" s="19">
        <v>1029.3945249999999</v>
      </c>
      <c r="AD35" s="19">
        <v>1025.47</v>
      </c>
      <c r="AE35" s="19">
        <v>1025.47</v>
      </c>
      <c r="AF35" s="19">
        <v>1029.3945249999999</v>
      </c>
      <c r="AG35" s="19">
        <v>1027.4322625</v>
      </c>
      <c r="AH35" s="19">
        <v>1027.4360101</v>
      </c>
      <c r="AI35" s="33">
        <v>0</v>
      </c>
      <c r="AJ35" s="33">
        <v>-4.0763996310000002E-2</v>
      </c>
      <c r="AK35" s="33">
        <v>-0.11910650104999999</v>
      </c>
      <c r="AL35" s="33">
        <v>-8.5600372191999993E-2</v>
      </c>
      <c r="AM35" s="33">
        <v>0.79202242451000004</v>
      </c>
      <c r="AN35" s="33">
        <v>0.83697982409000005</v>
      </c>
      <c r="AO35" s="33">
        <v>0.85884770268999999</v>
      </c>
      <c r="AP35" s="20">
        <v>45635</v>
      </c>
      <c r="AQ35" s="20">
        <v>45110</v>
      </c>
      <c r="AR35" s="19" t="s">
        <v>11</v>
      </c>
    </row>
    <row r="36" spans="3:44" ht="15.6" x14ac:dyDescent="0.3">
      <c r="C36" s="25" t="s">
        <v>51</v>
      </c>
      <c r="D36" s="26" t="s">
        <v>50</v>
      </c>
      <c r="E36" s="26" t="s">
        <v>12</v>
      </c>
      <c r="F36" s="27" t="s">
        <v>10</v>
      </c>
      <c r="G36" s="27" t="s">
        <v>52</v>
      </c>
      <c r="H36" s="27">
        <v>4</v>
      </c>
      <c r="I36" s="27">
        <v>0.57999999999999996</v>
      </c>
      <c r="J36" s="27">
        <v>605.75873999999999</v>
      </c>
      <c r="K36" s="27">
        <v>1054.9000000000001</v>
      </c>
      <c r="L36" s="27">
        <v>1029.6677999999999</v>
      </c>
      <c r="M36" s="27">
        <v>1029.6677999999999</v>
      </c>
      <c r="N36" s="27">
        <v>1054.9000000000001</v>
      </c>
      <c r="O36" s="27">
        <v>1041.3398047000001</v>
      </c>
      <c r="P36" s="27">
        <v>1044.5058506</v>
      </c>
      <c r="Q36" s="27"/>
      <c r="R36" s="27"/>
      <c r="S36" s="27"/>
      <c r="T36" s="27"/>
      <c r="U36" s="27"/>
      <c r="V36" s="27"/>
      <c r="W36" s="27"/>
      <c r="X36" s="27"/>
      <c r="Y36" s="27"/>
      <c r="Z36" s="27">
        <v>4.0000000000000001E-3</v>
      </c>
      <c r="AA36" s="27">
        <v>0.57999999999999996</v>
      </c>
      <c r="AB36" s="27">
        <v>605.75873999999999</v>
      </c>
      <c r="AC36" s="27">
        <v>1054.9000000000001</v>
      </c>
      <c r="AD36" s="27">
        <v>1029.6677999999999</v>
      </c>
      <c r="AE36" s="27">
        <v>1029.6677999999999</v>
      </c>
      <c r="AF36" s="27">
        <v>1054.9000000000001</v>
      </c>
      <c r="AG36" s="27">
        <v>1041.3398047000001</v>
      </c>
      <c r="AH36" s="27">
        <v>1044.5058506</v>
      </c>
      <c r="AI36" s="32"/>
      <c r="AJ36" s="32">
        <v>2.3841423341E-2</v>
      </c>
      <c r="AK36" s="32"/>
      <c r="AL36" s="32"/>
      <c r="AM36" s="32">
        <v>2.8765622674000002E-3</v>
      </c>
      <c r="AN36" s="32"/>
      <c r="AO36" s="32"/>
      <c r="AP36" s="28">
        <v>45635</v>
      </c>
      <c r="AQ36" s="28">
        <v>45551</v>
      </c>
      <c r="AR36" s="27" t="s">
        <v>11</v>
      </c>
    </row>
    <row r="37" spans="3:44" ht="15.6" x14ac:dyDescent="0.3">
      <c r="C37" s="21" t="s">
        <v>121</v>
      </c>
      <c r="D37" s="18" t="s">
        <v>53</v>
      </c>
      <c r="E37" s="18" t="s">
        <v>9</v>
      </c>
      <c r="F37" s="19" t="s">
        <v>10</v>
      </c>
      <c r="G37" s="22" t="s">
        <v>161</v>
      </c>
      <c r="H37" s="19">
        <v>7</v>
      </c>
      <c r="I37" s="19">
        <v>1.1379999999999999</v>
      </c>
      <c r="J37" s="19">
        <v>1182.3564899999999</v>
      </c>
      <c r="K37" s="19">
        <v>1044.2259260000001</v>
      </c>
      <c r="L37" s="19">
        <v>1033.7292950000001</v>
      </c>
      <c r="M37" s="19">
        <v>1033.7292950000001</v>
      </c>
      <c r="N37" s="19">
        <v>1044.2259260000001</v>
      </c>
      <c r="O37" s="19">
        <v>1042.7264072999999</v>
      </c>
      <c r="P37" s="19">
        <v>1039.0041219</v>
      </c>
      <c r="Q37" s="19"/>
      <c r="R37" s="19"/>
      <c r="S37" s="19"/>
      <c r="T37" s="19"/>
      <c r="U37" s="19"/>
      <c r="V37" s="19"/>
      <c r="W37" s="19"/>
      <c r="X37" s="19"/>
      <c r="Y37" s="19"/>
      <c r="Z37" s="19">
        <v>7.0000000000000001E-3</v>
      </c>
      <c r="AA37" s="19">
        <v>1.1379999999999999</v>
      </c>
      <c r="AB37" s="19">
        <v>1182.3564899999999</v>
      </c>
      <c r="AC37" s="19">
        <v>1044.2259260000001</v>
      </c>
      <c r="AD37" s="19">
        <v>1033.7292950000001</v>
      </c>
      <c r="AE37" s="19">
        <v>1033.7292950000001</v>
      </c>
      <c r="AF37" s="19">
        <v>1044.2259260000001</v>
      </c>
      <c r="AG37" s="19">
        <v>1042.7264072999999</v>
      </c>
      <c r="AH37" s="19">
        <v>1039.0041219</v>
      </c>
      <c r="AI37" s="33"/>
      <c r="AJ37" s="33">
        <v>2.9293324435E-2</v>
      </c>
      <c r="AK37" s="33">
        <v>-2.2860839999E-3</v>
      </c>
      <c r="AL37" s="33"/>
      <c r="AM37" s="33"/>
      <c r="AN37" s="33"/>
      <c r="AO37" s="33"/>
      <c r="AP37" s="20">
        <v>45632</v>
      </c>
      <c r="AQ37" s="20">
        <v>45272</v>
      </c>
      <c r="AR37" s="19" t="s">
        <v>11</v>
      </c>
    </row>
    <row r="38" spans="3:44" ht="15.6" x14ac:dyDescent="0.3">
      <c r="C38" s="29" t="s">
        <v>122</v>
      </c>
      <c r="D38" s="26" t="s">
        <v>54</v>
      </c>
      <c r="E38" s="26" t="s">
        <v>9</v>
      </c>
      <c r="F38" s="27" t="s">
        <v>10</v>
      </c>
      <c r="G38" s="30" t="s">
        <v>162</v>
      </c>
      <c r="H38" s="27">
        <v>15</v>
      </c>
      <c r="I38" s="27">
        <v>1.1759999999999999</v>
      </c>
      <c r="J38" s="27">
        <v>862.12855999999999</v>
      </c>
      <c r="K38" s="27">
        <v>994.84027200000003</v>
      </c>
      <c r="L38" s="27">
        <v>994.84027200000003</v>
      </c>
      <c r="M38" s="27">
        <v>985.79657599999996</v>
      </c>
      <c r="N38" s="27">
        <v>1023.202239</v>
      </c>
      <c r="O38" s="27">
        <v>1005.2706173</v>
      </c>
      <c r="P38" s="27">
        <v>1005.4031062</v>
      </c>
      <c r="Q38" s="27">
        <v>1E-3</v>
      </c>
      <c r="R38" s="27">
        <v>0.158</v>
      </c>
      <c r="S38" s="27">
        <v>157.18476000000001</v>
      </c>
      <c r="T38" s="27">
        <v>994.84027200000003</v>
      </c>
      <c r="U38" s="27">
        <v>994.84027200000003</v>
      </c>
      <c r="V38" s="27">
        <v>994.84027200000003</v>
      </c>
      <c r="W38" s="27">
        <v>994.84027200000003</v>
      </c>
      <c r="X38" s="27">
        <v>994.84027200000003</v>
      </c>
      <c r="Y38" s="27">
        <v>1005.4031062</v>
      </c>
      <c r="Z38" s="27">
        <v>1.4E-2</v>
      </c>
      <c r="AA38" s="27">
        <v>1.018</v>
      </c>
      <c r="AB38" s="27">
        <v>704.94380000000001</v>
      </c>
      <c r="AC38" s="27">
        <v>1023.202239</v>
      </c>
      <c r="AD38" s="27">
        <v>985.79657599999996</v>
      </c>
      <c r="AE38" s="27">
        <v>985.79657599999996</v>
      </c>
      <c r="AF38" s="27">
        <v>1023.202239</v>
      </c>
      <c r="AG38" s="27">
        <v>1006.8894725</v>
      </c>
      <c r="AH38" s="27">
        <v>1005.4031062</v>
      </c>
      <c r="AI38" s="32"/>
      <c r="AJ38" s="32">
        <v>-2.7321922722999999E-2</v>
      </c>
      <c r="AK38" s="32"/>
      <c r="AL38" s="32"/>
      <c r="AM38" s="32">
        <v>0.42462074535</v>
      </c>
      <c r="AN38" s="32"/>
      <c r="AO38" s="32"/>
      <c r="AP38" s="28">
        <v>45635</v>
      </c>
      <c r="AQ38" s="28">
        <v>45551</v>
      </c>
      <c r="AR38" s="27" t="s">
        <v>11</v>
      </c>
    </row>
    <row r="39" spans="3:44" ht="15.6" x14ac:dyDescent="0.3">
      <c r="C39" s="17" t="s">
        <v>123</v>
      </c>
      <c r="D39" s="18" t="s">
        <v>196</v>
      </c>
      <c r="E39" s="18" t="s">
        <v>9</v>
      </c>
      <c r="F39" s="19" t="s">
        <v>10</v>
      </c>
      <c r="G39" s="19" t="s">
        <v>163</v>
      </c>
      <c r="H39" s="19">
        <v>6</v>
      </c>
      <c r="I39" s="19">
        <v>0.502</v>
      </c>
      <c r="J39" s="19">
        <v>508.80212999999998</v>
      </c>
      <c r="K39" s="19">
        <v>1017.3</v>
      </c>
      <c r="L39" s="19">
        <v>1004.288924</v>
      </c>
      <c r="M39" s="19">
        <v>1004.288924</v>
      </c>
      <c r="N39" s="19">
        <v>1017.3</v>
      </c>
      <c r="O39" s="19">
        <v>1009.1481</v>
      </c>
      <c r="P39" s="19">
        <v>1013.5685827999999</v>
      </c>
      <c r="Q39" s="19"/>
      <c r="R39" s="19"/>
      <c r="S39" s="19"/>
      <c r="T39" s="19"/>
      <c r="U39" s="19"/>
      <c r="V39" s="19"/>
      <c r="W39" s="19"/>
      <c r="X39" s="19"/>
      <c r="Y39" s="19"/>
      <c r="Z39" s="19">
        <v>6.0000000000000001E-3</v>
      </c>
      <c r="AA39" s="19">
        <v>0.502</v>
      </c>
      <c r="AB39" s="19">
        <v>508.80212999999998</v>
      </c>
      <c r="AC39" s="19">
        <v>1017.3</v>
      </c>
      <c r="AD39" s="19">
        <v>1004.288924</v>
      </c>
      <c r="AE39" s="19">
        <v>1004.288924</v>
      </c>
      <c r="AF39" s="19">
        <v>1017.3</v>
      </c>
      <c r="AG39" s="19">
        <v>1009.1481</v>
      </c>
      <c r="AH39" s="19">
        <v>1013.5685827999999</v>
      </c>
      <c r="AI39" s="33">
        <v>0</v>
      </c>
      <c r="AJ39" s="33">
        <v>2.2224245312999998E-3</v>
      </c>
      <c r="AK39" s="33">
        <v>9.9089520481000001E-3</v>
      </c>
      <c r="AL39" s="33">
        <v>5.8633498064999999E-3</v>
      </c>
      <c r="AM39" s="33">
        <v>9.5537056427E-2</v>
      </c>
      <c r="AN39" s="33">
        <v>8.1397385926999993E-2</v>
      </c>
      <c r="AO39" s="33">
        <v>8.0897512251999995E-2</v>
      </c>
      <c r="AP39" s="20">
        <v>45635</v>
      </c>
      <c r="AQ39" s="20">
        <v>45110</v>
      </c>
      <c r="AR39" s="19" t="s">
        <v>11</v>
      </c>
    </row>
    <row r="40" spans="3:44" ht="15.6" x14ac:dyDescent="0.3">
      <c r="C40" s="25" t="s">
        <v>56</v>
      </c>
      <c r="D40" s="26" t="s">
        <v>55</v>
      </c>
      <c r="E40" s="26" t="s">
        <v>9</v>
      </c>
      <c r="F40" s="27" t="s">
        <v>10</v>
      </c>
      <c r="G40" s="27" t="s">
        <v>57</v>
      </c>
      <c r="H40" s="27">
        <v>13</v>
      </c>
      <c r="I40" s="27">
        <v>0.67600000000000005</v>
      </c>
      <c r="J40" s="27">
        <v>866.87181999999996</v>
      </c>
      <c r="K40" s="27">
        <v>1279.7707419999999</v>
      </c>
      <c r="L40" s="27">
        <v>1279.7707419999999</v>
      </c>
      <c r="M40" s="27">
        <v>1267.2020910000001</v>
      </c>
      <c r="N40" s="27">
        <v>1331.566149</v>
      </c>
      <c r="O40" s="27">
        <v>1290.0480239000001</v>
      </c>
      <c r="P40" s="27">
        <v>1282.5620031999999</v>
      </c>
      <c r="Q40" s="27">
        <v>1E-3</v>
      </c>
      <c r="R40" s="27">
        <v>0.05</v>
      </c>
      <c r="S40" s="27">
        <v>63.988529999999997</v>
      </c>
      <c r="T40" s="27">
        <v>1279.7707419999999</v>
      </c>
      <c r="U40" s="27">
        <v>1279.7707419999999</v>
      </c>
      <c r="V40" s="27">
        <v>1279.7707419999999</v>
      </c>
      <c r="W40" s="27">
        <v>1279.7707419999999</v>
      </c>
      <c r="X40" s="27">
        <v>1279.7707419999999</v>
      </c>
      <c r="Y40" s="27">
        <v>1282.5620031999999</v>
      </c>
      <c r="Z40" s="27">
        <v>1.2E-2</v>
      </c>
      <c r="AA40" s="27">
        <v>0.626</v>
      </c>
      <c r="AB40" s="27">
        <v>802.88328999999999</v>
      </c>
      <c r="AC40" s="27">
        <v>1331.566149</v>
      </c>
      <c r="AD40" s="27">
        <v>1267.2020910000001</v>
      </c>
      <c r="AE40" s="27">
        <v>1267.2020910000001</v>
      </c>
      <c r="AF40" s="27">
        <v>1331.566149</v>
      </c>
      <c r="AG40" s="27">
        <v>1290.8688930999999</v>
      </c>
      <c r="AH40" s="27">
        <v>1282.5620031999999</v>
      </c>
      <c r="AI40" s="32">
        <v>0</v>
      </c>
      <c r="AJ40" s="32">
        <v>2.9109933712000001E-4</v>
      </c>
      <c r="AK40" s="32">
        <v>0.15042927616000001</v>
      </c>
      <c r="AL40" s="32">
        <v>0.15926381999</v>
      </c>
      <c r="AM40" s="32">
        <v>0.10941918935</v>
      </c>
      <c r="AN40" s="32">
        <v>0.28875886673000001</v>
      </c>
      <c r="AO40" s="32">
        <v>0.29772634576000001</v>
      </c>
      <c r="AP40" s="28">
        <v>45635</v>
      </c>
      <c r="AQ40" s="28">
        <v>45110</v>
      </c>
      <c r="AR40" s="27" t="s">
        <v>11</v>
      </c>
    </row>
    <row r="41" spans="3:44" ht="15.6" x14ac:dyDescent="0.3">
      <c r="C41" s="17" t="s">
        <v>58</v>
      </c>
      <c r="D41" s="18" t="s">
        <v>59</v>
      </c>
      <c r="E41" s="18" t="s">
        <v>9</v>
      </c>
      <c r="F41" s="19" t="s">
        <v>10</v>
      </c>
      <c r="G41" s="19" t="s">
        <v>60</v>
      </c>
      <c r="H41" s="19">
        <v>24</v>
      </c>
      <c r="I41" s="19">
        <v>0.65</v>
      </c>
      <c r="J41" s="19">
        <v>833.93994999999995</v>
      </c>
      <c r="K41" s="19">
        <v>1283.1877999999999</v>
      </c>
      <c r="L41" s="19">
        <v>1271.1877999999999</v>
      </c>
      <c r="M41" s="19">
        <v>1271.1877999999999</v>
      </c>
      <c r="N41" s="19">
        <v>1283.1877999999999</v>
      </c>
      <c r="O41" s="19">
        <v>1281.9005168000001</v>
      </c>
      <c r="P41" s="19">
        <v>1282.9851357</v>
      </c>
      <c r="Q41" s="19"/>
      <c r="R41" s="19"/>
      <c r="S41" s="19"/>
      <c r="T41" s="19"/>
      <c r="U41" s="19"/>
      <c r="V41" s="19"/>
      <c r="W41" s="19"/>
      <c r="X41" s="19"/>
      <c r="Y41" s="19"/>
      <c r="Z41" s="19">
        <v>2.4E-2</v>
      </c>
      <c r="AA41" s="19">
        <v>0.65</v>
      </c>
      <c r="AB41" s="19">
        <v>833.93994999999995</v>
      </c>
      <c r="AC41" s="19">
        <v>1283.1877999999999</v>
      </c>
      <c r="AD41" s="19">
        <v>1271.1877999999999</v>
      </c>
      <c r="AE41" s="19">
        <v>1271.1877999999999</v>
      </c>
      <c r="AF41" s="19">
        <v>1283.1877999999999</v>
      </c>
      <c r="AG41" s="19">
        <v>1281.9005168000001</v>
      </c>
      <c r="AH41" s="19">
        <v>1282.9851357</v>
      </c>
      <c r="AI41" s="33">
        <v>0</v>
      </c>
      <c r="AJ41" s="33">
        <v>3.5126577186E-3</v>
      </c>
      <c r="AK41" s="33">
        <v>3.8067553833999998E-2</v>
      </c>
      <c r="AL41" s="33">
        <v>4.6707502813999997E-2</v>
      </c>
      <c r="AM41" s="33">
        <v>6.3615977654000004E-3</v>
      </c>
      <c r="AN41" s="33">
        <v>1.2208048099E-2</v>
      </c>
      <c r="AO41" s="33">
        <v>1.1913443691E-2</v>
      </c>
      <c r="AP41" s="20">
        <v>45635</v>
      </c>
      <c r="AQ41" s="20">
        <v>45110</v>
      </c>
      <c r="AR41" s="19" t="s">
        <v>11</v>
      </c>
    </row>
    <row r="42" spans="3:44" ht="15.6" x14ac:dyDescent="0.3">
      <c r="C42" s="29" t="s">
        <v>124</v>
      </c>
      <c r="D42" s="26" t="s">
        <v>197</v>
      </c>
      <c r="E42" s="26" t="s">
        <v>9</v>
      </c>
      <c r="F42" s="27" t="s">
        <v>10</v>
      </c>
      <c r="G42" s="30" t="s">
        <v>164</v>
      </c>
      <c r="H42" s="27">
        <v>2</v>
      </c>
      <c r="I42" s="27">
        <v>1.1180000000000001</v>
      </c>
      <c r="J42" s="27">
        <v>1271.1984600000001</v>
      </c>
      <c r="K42" s="27">
        <v>1137.0290480000001</v>
      </c>
      <c r="L42" s="27">
        <v>1137.0290480000001</v>
      </c>
      <c r="M42" s="27">
        <v>1137.0290480000001</v>
      </c>
      <c r="N42" s="27">
        <v>1137.0290480000001</v>
      </c>
      <c r="O42" s="27">
        <v>1137.0290480000001</v>
      </c>
      <c r="P42" s="27">
        <v>1137.0290480000001</v>
      </c>
      <c r="Q42" s="27">
        <v>1E-3</v>
      </c>
      <c r="R42" s="27">
        <v>0.55900000000000005</v>
      </c>
      <c r="S42" s="27">
        <v>635.59923000000003</v>
      </c>
      <c r="T42" s="27">
        <v>1137.0290480000001</v>
      </c>
      <c r="U42" s="27">
        <v>1137.0290480000001</v>
      </c>
      <c r="V42" s="27">
        <v>1137.0290480000001</v>
      </c>
      <c r="W42" s="27">
        <v>1137.0290480000001</v>
      </c>
      <c r="X42" s="27">
        <v>1137.0290480000001</v>
      </c>
      <c r="Y42" s="27">
        <v>1137.0290480000001</v>
      </c>
      <c r="Z42" s="27">
        <v>1E-3</v>
      </c>
      <c r="AA42" s="27">
        <v>0.55900000000000005</v>
      </c>
      <c r="AB42" s="27">
        <v>635.59923000000003</v>
      </c>
      <c r="AC42" s="27">
        <v>1137.0290480000001</v>
      </c>
      <c r="AD42" s="27">
        <v>1137.0290480000001</v>
      </c>
      <c r="AE42" s="27">
        <v>1137.0290480000001</v>
      </c>
      <c r="AF42" s="27">
        <v>1137.0290480000001</v>
      </c>
      <c r="AG42" s="27">
        <v>1137.0290480000001</v>
      </c>
      <c r="AH42" s="27">
        <v>1137.0290480000001</v>
      </c>
      <c r="AI42" s="32">
        <v>0.11174558827</v>
      </c>
      <c r="AJ42" s="32">
        <v>4.6684583443E-2</v>
      </c>
      <c r="AK42" s="32">
        <v>0.17347650852999999</v>
      </c>
      <c r="AL42" s="32">
        <v>0.17347650852999999</v>
      </c>
      <c r="AM42" s="32"/>
      <c r="AN42" s="32"/>
      <c r="AO42" s="32"/>
      <c r="AP42" s="28">
        <v>45632</v>
      </c>
      <c r="AQ42" s="28">
        <v>45251</v>
      </c>
      <c r="AR42" s="27" t="s">
        <v>11</v>
      </c>
    </row>
    <row r="43" spans="3:44" ht="15.6" x14ac:dyDescent="0.3">
      <c r="C43" s="17" t="s">
        <v>125</v>
      </c>
      <c r="D43" s="18" t="s">
        <v>198</v>
      </c>
      <c r="E43" s="18" t="s">
        <v>9</v>
      </c>
      <c r="F43" s="19" t="s">
        <v>10</v>
      </c>
      <c r="G43" s="19" t="s">
        <v>165</v>
      </c>
      <c r="H43" s="19">
        <v>4</v>
      </c>
      <c r="I43" s="19">
        <v>0.56599999999999995</v>
      </c>
      <c r="J43" s="19">
        <v>573.02193</v>
      </c>
      <c r="K43" s="19">
        <v>1013.37201</v>
      </c>
      <c r="L43" s="19">
        <v>1011.440543</v>
      </c>
      <c r="M43" s="19">
        <v>1011.440543</v>
      </c>
      <c r="N43" s="19">
        <v>1013.37201</v>
      </c>
      <c r="O43" s="19">
        <v>1011.9234097</v>
      </c>
      <c r="P43" s="19">
        <v>1012.4071977</v>
      </c>
      <c r="Q43" s="19"/>
      <c r="R43" s="19"/>
      <c r="S43" s="19"/>
      <c r="T43" s="19"/>
      <c r="U43" s="19"/>
      <c r="V43" s="19"/>
      <c r="W43" s="19"/>
      <c r="X43" s="19"/>
      <c r="Y43" s="19"/>
      <c r="Z43" s="19">
        <v>4.0000000000000001E-3</v>
      </c>
      <c r="AA43" s="19">
        <v>0.56599999999999995</v>
      </c>
      <c r="AB43" s="19">
        <v>573.02193</v>
      </c>
      <c r="AC43" s="19">
        <v>1013.37201</v>
      </c>
      <c r="AD43" s="19">
        <v>1011.440543</v>
      </c>
      <c r="AE43" s="19">
        <v>1011.440543</v>
      </c>
      <c r="AF43" s="19">
        <v>1013.37201</v>
      </c>
      <c r="AG43" s="19">
        <v>1011.9234097</v>
      </c>
      <c r="AH43" s="19">
        <v>1012.4071977</v>
      </c>
      <c r="AI43" s="33">
        <v>0</v>
      </c>
      <c r="AJ43" s="33">
        <v>-1.1266038996E-2</v>
      </c>
      <c r="AK43" s="33">
        <v>-1.0122612007000001E-2</v>
      </c>
      <c r="AL43" s="33">
        <v>-1.2134643648E-2</v>
      </c>
      <c r="AM43" s="33">
        <v>8.2021455652999994E-2</v>
      </c>
      <c r="AN43" s="33">
        <v>0.17495957948999999</v>
      </c>
      <c r="AO43" s="33">
        <v>0.17014350361</v>
      </c>
      <c r="AP43" s="20">
        <v>45635</v>
      </c>
      <c r="AQ43" s="20">
        <v>45110</v>
      </c>
      <c r="AR43" s="19" t="s">
        <v>11</v>
      </c>
    </row>
    <row r="44" spans="3:44" ht="15.6" x14ac:dyDescent="0.3">
      <c r="C44" s="25" t="s">
        <v>61</v>
      </c>
      <c r="D44" s="26" t="s">
        <v>62</v>
      </c>
      <c r="E44" s="26" t="s">
        <v>9</v>
      </c>
      <c r="F44" s="27" t="s">
        <v>10</v>
      </c>
      <c r="G44" s="27" t="s">
        <v>63</v>
      </c>
      <c r="H44" s="27">
        <v>11</v>
      </c>
      <c r="I44" s="27">
        <v>1.58</v>
      </c>
      <c r="J44" s="27">
        <v>1278.6937800000001</v>
      </c>
      <c r="K44" s="27">
        <v>1002.5</v>
      </c>
      <c r="L44" s="27">
        <v>959.61386100000004</v>
      </c>
      <c r="M44" s="27">
        <v>959.61386100000004</v>
      </c>
      <c r="N44" s="27">
        <v>1002.5</v>
      </c>
      <c r="O44" s="27">
        <v>982.29648053999995</v>
      </c>
      <c r="P44" s="27">
        <v>983.44201808000003</v>
      </c>
      <c r="Q44" s="27"/>
      <c r="R44" s="27"/>
      <c r="S44" s="27"/>
      <c r="T44" s="27"/>
      <c r="U44" s="27"/>
      <c r="V44" s="27"/>
      <c r="W44" s="27"/>
      <c r="X44" s="27"/>
      <c r="Y44" s="27"/>
      <c r="Z44" s="27">
        <v>1.0999999999999999E-2</v>
      </c>
      <c r="AA44" s="27">
        <v>1.58</v>
      </c>
      <c r="AB44" s="27">
        <v>1278.6937800000001</v>
      </c>
      <c r="AC44" s="27">
        <v>1002.5</v>
      </c>
      <c r="AD44" s="27">
        <v>959.61386100000004</v>
      </c>
      <c r="AE44" s="27">
        <v>959.61386100000004</v>
      </c>
      <c r="AF44" s="27">
        <v>1002.5</v>
      </c>
      <c r="AG44" s="27">
        <v>982.29648053999995</v>
      </c>
      <c r="AH44" s="27">
        <v>983.44201808000003</v>
      </c>
      <c r="AI44" s="32">
        <v>0</v>
      </c>
      <c r="AJ44" s="32">
        <v>7.7303602484000001E-4</v>
      </c>
      <c r="AK44" s="32">
        <v>1.7967779146E-2</v>
      </c>
      <c r="AL44" s="32">
        <v>2.4498775055999998E-3</v>
      </c>
      <c r="AM44" s="32">
        <v>4.5141817597999997E-2</v>
      </c>
      <c r="AN44" s="32"/>
      <c r="AO44" s="32"/>
      <c r="AP44" s="28">
        <v>45635</v>
      </c>
      <c r="AQ44" s="28">
        <v>45201</v>
      </c>
      <c r="AR44" s="27" t="s">
        <v>11</v>
      </c>
    </row>
    <row r="45" spans="3:44" ht="15.6" x14ac:dyDescent="0.3">
      <c r="C45" s="21" t="s">
        <v>126</v>
      </c>
      <c r="D45" s="18" t="s">
        <v>199</v>
      </c>
      <c r="E45" s="18" t="s">
        <v>9</v>
      </c>
      <c r="F45" s="19" t="s">
        <v>10</v>
      </c>
      <c r="G45" s="22" t="s">
        <v>166</v>
      </c>
      <c r="H45" s="19">
        <v>25</v>
      </c>
      <c r="I45" s="19">
        <v>1.0169999999999999</v>
      </c>
      <c r="J45" s="19">
        <v>788.34626000000003</v>
      </c>
      <c r="K45" s="19">
        <v>1020.638972</v>
      </c>
      <c r="L45" s="19">
        <v>969.07501600000001</v>
      </c>
      <c r="M45" s="19">
        <v>969.07501600000001</v>
      </c>
      <c r="N45" s="19">
        <v>1020.638972</v>
      </c>
      <c r="O45" s="19">
        <v>999.66310920000001</v>
      </c>
      <c r="P45" s="19">
        <v>989.26109272999997</v>
      </c>
      <c r="Q45" s="19"/>
      <c r="R45" s="19"/>
      <c r="S45" s="19"/>
      <c r="T45" s="19"/>
      <c r="U45" s="19"/>
      <c r="V45" s="19"/>
      <c r="W45" s="19"/>
      <c r="X45" s="19"/>
      <c r="Y45" s="19"/>
      <c r="Z45" s="19">
        <v>2.5000000000000001E-2</v>
      </c>
      <c r="AA45" s="19">
        <v>1.0169999999999999</v>
      </c>
      <c r="AB45" s="19">
        <v>788.34626000000003</v>
      </c>
      <c r="AC45" s="19">
        <v>1020.638972</v>
      </c>
      <c r="AD45" s="19">
        <v>969.07501600000001</v>
      </c>
      <c r="AE45" s="19">
        <v>969.07501600000001</v>
      </c>
      <c r="AF45" s="19">
        <v>1020.638972</v>
      </c>
      <c r="AG45" s="19">
        <v>999.66310920000001</v>
      </c>
      <c r="AH45" s="19">
        <v>989.26109272999997</v>
      </c>
      <c r="AI45" s="33">
        <v>0</v>
      </c>
      <c r="AJ45" s="33">
        <v>2.4278974669999999E-3</v>
      </c>
      <c r="AK45" s="33">
        <v>-6.6862718946999994E-2</v>
      </c>
      <c r="AL45" s="33">
        <v>-5.5570416998999998E-2</v>
      </c>
      <c r="AM45" s="33">
        <v>0.11752042344999999</v>
      </c>
      <c r="AN45" s="33">
        <v>0.28911400966</v>
      </c>
      <c r="AO45" s="33">
        <v>0.28628637899999998</v>
      </c>
      <c r="AP45" s="20">
        <v>45635</v>
      </c>
      <c r="AQ45" s="20">
        <v>45134</v>
      </c>
      <c r="AR45" s="19" t="s">
        <v>11</v>
      </c>
    </row>
    <row r="46" spans="3:44" ht="15.6" x14ac:dyDescent="0.3">
      <c r="C46" s="25" t="s">
        <v>127</v>
      </c>
      <c r="D46" s="26" t="s">
        <v>64</v>
      </c>
      <c r="E46" s="26" t="s">
        <v>9</v>
      </c>
      <c r="F46" s="27" t="s">
        <v>10</v>
      </c>
      <c r="G46" s="27" t="s">
        <v>167</v>
      </c>
      <c r="H46" s="27">
        <v>11</v>
      </c>
      <c r="I46" s="27">
        <v>0.95599999999999996</v>
      </c>
      <c r="J46" s="27">
        <v>1118.04423</v>
      </c>
      <c r="K46" s="27">
        <v>1169.6724569999999</v>
      </c>
      <c r="L46" s="27">
        <v>1165.1561160000001</v>
      </c>
      <c r="M46" s="27">
        <v>1165.1561160000001</v>
      </c>
      <c r="N46" s="27">
        <v>1169.6724569999999</v>
      </c>
      <c r="O46" s="27">
        <v>1168.0301512000001</v>
      </c>
      <c r="P46" s="27">
        <v>1169.5030177000001</v>
      </c>
      <c r="Q46" s="27"/>
      <c r="R46" s="27"/>
      <c r="S46" s="27"/>
      <c r="T46" s="27"/>
      <c r="U46" s="27"/>
      <c r="V46" s="27"/>
      <c r="W46" s="27"/>
      <c r="X46" s="27"/>
      <c r="Y46" s="27"/>
      <c r="Z46" s="27">
        <v>1.0999999999999999E-2</v>
      </c>
      <c r="AA46" s="27">
        <v>0.95599999999999996</v>
      </c>
      <c r="AB46" s="27">
        <v>1118.04423</v>
      </c>
      <c r="AC46" s="27">
        <v>1169.6724569999999</v>
      </c>
      <c r="AD46" s="27">
        <v>1165.1561160000001</v>
      </c>
      <c r="AE46" s="27">
        <v>1165.1561160000001</v>
      </c>
      <c r="AF46" s="27">
        <v>1169.6724569999999</v>
      </c>
      <c r="AG46" s="27">
        <v>1168.0301512000001</v>
      </c>
      <c r="AH46" s="27">
        <v>1169.5030177000001</v>
      </c>
      <c r="AI46" s="32">
        <v>0</v>
      </c>
      <c r="AJ46" s="32">
        <v>3.8143888286999998E-3</v>
      </c>
      <c r="AK46" s="32">
        <v>2.9598835319E-2</v>
      </c>
      <c r="AL46" s="32">
        <v>9.3206708971000002E-2</v>
      </c>
      <c r="AM46" s="32">
        <v>0.66604281275999999</v>
      </c>
      <c r="AN46" s="32">
        <v>0.56467610809000002</v>
      </c>
      <c r="AO46" s="32">
        <v>0.57395936484999999</v>
      </c>
      <c r="AP46" s="28">
        <v>45635</v>
      </c>
      <c r="AQ46" s="28">
        <v>45110</v>
      </c>
      <c r="AR46" s="27" t="s">
        <v>11</v>
      </c>
    </row>
    <row r="47" spans="3:44" ht="15.6" x14ac:dyDescent="0.3">
      <c r="C47" s="21" t="s">
        <v>128</v>
      </c>
      <c r="D47" s="18" t="s">
        <v>64</v>
      </c>
      <c r="E47" s="18" t="s">
        <v>9</v>
      </c>
      <c r="F47" s="19" t="s">
        <v>10</v>
      </c>
      <c r="G47" s="22" t="s">
        <v>168</v>
      </c>
      <c r="H47" s="19">
        <v>2</v>
      </c>
      <c r="I47" s="19">
        <v>39.228000000000002</v>
      </c>
      <c r="J47" s="19">
        <v>44015.255980000002</v>
      </c>
      <c r="K47" s="19">
        <v>1122.0367080000001</v>
      </c>
      <c r="L47" s="19">
        <v>1122.0367080000001</v>
      </c>
      <c r="M47" s="19">
        <v>1122.0367080000001</v>
      </c>
      <c r="N47" s="19">
        <v>1122.0367080000001</v>
      </c>
      <c r="O47" s="19">
        <v>1122.0367080000001</v>
      </c>
      <c r="P47" s="19">
        <v>1122.0367080000001</v>
      </c>
      <c r="Q47" s="19">
        <v>2E-3</v>
      </c>
      <c r="R47" s="19">
        <v>39.228000000000002</v>
      </c>
      <c r="S47" s="19">
        <v>44015.255980000002</v>
      </c>
      <c r="T47" s="19">
        <v>1122.0367080000001</v>
      </c>
      <c r="U47" s="19">
        <v>1122.0367080000001</v>
      </c>
      <c r="V47" s="19">
        <v>1122.0367080000001</v>
      </c>
      <c r="W47" s="19">
        <v>1122.0367080000001</v>
      </c>
      <c r="X47" s="19">
        <v>1122.0367080000001</v>
      </c>
      <c r="Y47" s="19">
        <v>1122.0367080000001</v>
      </c>
      <c r="Z47" s="19"/>
      <c r="AA47" s="19"/>
      <c r="AB47" s="19"/>
      <c r="AC47" s="19"/>
      <c r="AD47" s="19"/>
      <c r="AE47" s="19"/>
      <c r="AF47" s="19"/>
      <c r="AG47" s="19"/>
      <c r="AH47" s="19"/>
      <c r="AI47" s="33">
        <v>0</v>
      </c>
      <c r="AJ47" s="33">
        <v>0.13497402265</v>
      </c>
      <c r="AK47" s="33"/>
      <c r="AL47" s="33"/>
      <c r="AM47" s="33"/>
      <c r="AN47" s="33"/>
      <c r="AO47" s="33"/>
      <c r="AP47" s="20">
        <v>45632</v>
      </c>
      <c r="AQ47" s="20">
        <v>45120</v>
      </c>
      <c r="AR47" s="19" t="s">
        <v>11</v>
      </c>
    </row>
    <row r="48" spans="3:44" ht="15.6" x14ac:dyDescent="0.3">
      <c r="C48" s="25" t="s">
        <v>65</v>
      </c>
      <c r="D48" s="26" t="s">
        <v>64</v>
      </c>
      <c r="E48" s="26" t="s">
        <v>9</v>
      </c>
      <c r="F48" s="27" t="s">
        <v>10</v>
      </c>
      <c r="G48" s="27" t="s">
        <v>66</v>
      </c>
      <c r="H48" s="27">
        <v>11</v>
      </c>
      <c r="I48" s="27">
        <v>1.3140000000000001</v>
      </c>
      <c r="J48" s="27">
        <v>1410.47614</v>
      </c>
      <c r="K48" s="27">
        <v>1106.005169</v>
      </c>
      <c r="L48" s="27">
        <v>1068.0676410000001</v>
      </c>
      <c r="M48" s="27">
        <v>1068.0676410000001</v>
      </c>
      <c r="N48" s="27">
        <v>1106.005169</v>
      </c>
      <c r="O48" s="27">
        <v>1083.3751738999999</v>
      </c>
      <c r="P48" s="27">
        <v>1073.5219594</v>
      </c>
      <c r="Q48" s="27"/>
      <c r="R48" s="27"/>
      <c r="S48" s="27"/>
      <c r="T48" s="27"/>
      <c r="U48" s="27"/>
      <c r="V48" s="27"/>
      <c r="W48" s="27"/>
      <c r="X48" s="27"/>
      <c r="Y48" s="27"/>
      <c r="Z48" s="27">
        <v>1.0999999999999999E-2</v>
      </c>
      <c r="AA48" s="27">
        <v>1.3140000000000001</v>
      </c>
      <c r="AB48" s="27">
        <v>1410.47614</v>
      </c>
      <c r="AC48" s="27">
        <v>1106.005169</v>
      </c>
      <c r="AD48" s="27">
        <v>1068.0676410000001</v>
      </c>
      <c r="AE48" s="27">
        <v>1068.0676410000001</v>
      </c>
      <c r="AF48" s="27">
        <v>1106.005169</v>
      </c>
      <c r="AG48" s="27">
        <v>1083.3751738999999</v>
      </c>
      <c r="AH48" s="27">
        <v>1073.5219594</v>
      </c>
      <c r="AI48" s="32">
        <v>0</v>
      </c>
      <c r="AJ48" s="32">
        <v>-3.2807689249000002E-3</v>
      </c>
      <c r="AK48" s="32">
        <v>1.8845516794000001E-2</v>
      </c>
      <c r="AL48" s="32">
        <v>2.5518441979999998E-3</v>
      </c>
      <c r="AM48" s="32">
        <v>0.24603405789999999</v>
      </c>
      <c r="AN48" s="32">
        <v>0.33229036729</v>
      </c>
      <c r="AO48" s="32">
        <v>0.33141164602000001</v>
      </c>
      <c r="AP48" s="28">
        <v>45635</v>
      </c>
      <c r="AQ48" s="28">
        <v>45110</v>
      </c>
      <c r="AR48" s="27" t="s">
        <v>11</v>
      </c>
    </row>
    <row r="49" spans="3:44" ht="15.6" x14ac:dyDescent="0.3">
      <c r="C49" s="17" t="s">
        <v>129</v>
      </c>
      <c r="D49" s="18" t="s">
        <v>64</v>
      </c>
      <c r="E49" s="18" t="s">
        <v>9</v>
      </c>
      <c r="F49" s="19" t="s">
        <v>10</v>
      </c>
      <c r="G49" s="19" t="s">
        <v>169</v>
      </c>
      <c r="H49" s="19">
        <v>2</v>
      </c>
      <c r="I49" s="19">
        <v>0.7</v>
      </c>
      <c r="J49" s="19">
        <v>802.98072000000002</v>
      </c>
      <c r="K49" s="19">
        <v>1147.1724730000001</v>
      </c>
      <c r="L49" s="19">
        <v>1147.058188</v>
      </c>
      <c r="M49" s="19">
        <v>1147.058188</v>
      </c>
      <c r="N49" s="19">
        <v>1147.1724730000001</v>
      </c>
      <c r="O49" s="19">
        <v>1147.1153305</v>
      </c>
      <c r="P49" s="19">
        <v>1147.1153333</v>
      </c>
      <c r="Q49" s="19"/>
      <c r="R49" s="19"/>
      <c r="S49" s="19"/>
      <c r="T49" s="19"/>
      <c r="U49" s="19"/>
      <c r="V49" s="19"/>
      <c r="W49" s="19"/>
      <c r="X49" s="19"/>
      <c r="Y49" s="19"/>
      <c r="Z49" s="19">
        <v>2E-3</v>
      </c>
      <c r="AA49" s="19">
        <v>0.7</v>
      </c>
      <c r="AB49" s="19">
        <v>802.98072000000002</v>
      </c>
      <c r="AC49" s="19">
        <v>1147.1724730000001</v>
      </c>
      <c r="AD49" s="19">
        <v>1147.058188</v>
      </c>
      <c r="AE49" s="19">
        <v>1147.058188</v>
      </c>
      <c r="AF49" s="19">
        <v>1147.1724730000001</v>
      </c>
      <c r="AG49" s="19">
        <v>1147.1153305</v>
      </c>
      <c r="AH49" s="19">
        <v>1147.1153333</v>
      </c>
      <c r="AI49" s="33">
        <v>0</v>
      </c>
      <c r="AJ49" s="33">
        <v>4.8912019210999996E-3</v>
      </c>
      <c r="AK49" s="33">
        <v>1.0133774783E-2</v>
      </c>
      <c r="AL49" s="33">
        <v>2.9611292899E-2</v>
      </c>
      <c r="AM49" s="33"/>
      <c r="AN49" s="33"/>
      <c r="AO49" s="33"/>
      <c r="AP49" s="20">
        <v>45632</v>
      </c>
      <c r="AQ49" s="20">
        <v>45125</v>
      </c>
      <c r="AR49" s="19" t="s">
        <v>11</v>
      </c>
    </row>
    <row r="50" spans="3:44" ht="15.6" x14ac:dyDescent="0.3">
      <c r="C50" s="29" t="s">
        <v>130</v>
      </c>
      <c r="D50" s="26" t="s">
        <v>200</v>
      </c>
      <c r="E50" s="26" t="s">
        <v>9</v>
      </c>
      <c r="F50" s="27" t="s">
        <v>10</v>
      </c>
      <c r="G50" s="30" t="s">
        <v>170</v>
      </c>
      <c r="H50" s="27">
        <v>21</v>
      </c>
      <c r="I50" s="27">
        <v>1.4810000000000001</v>
      </c>
      <c r="J50" s="27">
        <v>1518.9823899999999</v>
      </c>
      <c r="K50" s="27">
        <v>1029.460065</v>
      </c>
      <c r="L50" s="27">
        <v>1020.705106</v>
      </c>
      <c r="M50" s="27">
        <v>1020.705106</v>
      </c>
      <c r="N50" s="27">
        <v>1029.460065</v>
      </c>
      <c r="O50" s="27">
        <v>1025.8067902</v>
      </c>
      <c r="P50" s="27">
        <v>1025.6524165000001</v>
      </c>
      <c r="Q50" s="27"/>
      <c r="R50" s="27"/>
      <c r="S50" s="27"/>
      <c r="T50" s="27"/>
      <c r="U50" s="27"/>
      <c r="V50" s="27"/>
      <c r="W50" s="27"/>
      <c r="X50" s="27"/>
      <c r="Y50" s="27"/>
      <c r="Z50" s="27">
        <v>2.1000000000000001E-2</v>
      </c>
      <c r="AA50" s="27">
        <v>1.4810000000000001</v>
      </c>
      <c r="AB50" s="27">
        <v>1518.9823899999999</v>
      </c>
      <c r="AC50" s="27">
        <v>1029.460065</v>
      </c>
      <c r="AD50" s="27">
        <v>1020.705106</v>
      </c>
      <c r="AE50" s="27">
        <v>1020.705106</v>
      </c>
      <c r="AF50" s="27">
        <v>1029.460065</v>
      </c>
      <c r="AG50" s="27">
        <v>1025.8067902</v>
      </c>
      <c r="AH50" s="27">
        <v>1025.6524165000001</v>
      </c>
      <c r="AI50" s="32">
        <v>0</v>
      </c>
      <c r="AJ50" s="32">
        <v>5.9221102855999998E-3</v>
      </c>
      <c r="AK50" s="32">
        <v>-5.8432456217E-3</v>
      </c>
      <c r="AL50" s="32">
        <v>1.3845690646999999E-2</v>
      </c>
      <c r="AM50" s="32">
        <v>3.0162017308E-2</v>
      </c>
      <c r="AN50" s="32">
        <v>9.9656657595999995E-2</v>
      </c>
      <c r="AO50" s="32">
        <v>9.8418350547999994E-2</v>
      </c>
      <c r="AP50" s="28">
        <v>45635</v>
      </c>
      <c r="AQ50" s="28">
        <v>45195</v>
      </c>
      <c r="AR50" s="27" t="s">
        <v>11</v>
      </c>
    </row>
    <row r="51" spans="3:44" ht="15.6" x14ac:dyDescent="0.3">
      <c r="C51" s="17" t="s">
        <v>131</v>
      </c>
      <c r="D51" s="18" t="s">
        <v>201</v>
      </c>
      <c r="E51" s="18" t="s">
        <v>9</v>
      </c>
      <c r="F51" s="19" t="s">
        <v>10</v>
      </c>
      <c r="G51" s="19" t="s">
        <v>171</v>
      </c>
      <c r="H51" s="19">
        <v>2</v>
      </c>
      <c r="I51" s="19">
        <v>8.66</v>
      </c>
      <c r="J51" s="19">
        <v>8003.3145999999997</v>
      </c>
      <c r="K51" s="19">
        <v>924.18413599999997</v>
      </c>
      <c r="L51" s="19">
        <v>924.15642200000002</v>
      </c>
      <c r="M51" s="19">
        <v>924.15642200000002</v>
      </c>
      <c r="N51" s="19">
        <v>924.18413599999997</v>
      </c>
      <c r="O51" s="19">
        <v>924.17027900000005</v>
      </c>
      <c r="P51" s="19">
        <v>924.17027919999998</v>
      </c>
      <c r="Q51" s="19"/>
      <c r="R51" s="19"/>
      <c r="S51" s="19"/>
      <c r="T51" s="19"/>
      <c r="U51" s="19"/>
      <c r="V51" s="19"/>
      <c r="W51" s="19"/>
      <c r="X51" s="19"/>
      <c r="Y51" s="19"/>
      <c r="Z51" s="19">
        <v>2E-3</v>
      </c>
      <c r="AA51" s="19">
        <v>8.66</v>
      </c>
      <c r="AB51" s="19">
        <v>8003.3145999999997</v>
      </c>
      <c r="AC51" s="19">
        <v>924.18413599999997</v>
      </c>
      <c r="AD51" s="19">
        <v>924.15642200000002</v>
      </c>
      <c r="AE51" s="19">
        <v>924.15642200000002</v>
      </c>
      <c r="AF51" s="19">
        <v>924.18413599999997</v>
      </c>
      <c r="AG51" s="19">
        <v>924.17027900000005</v>
      </c>
      <c r="AH51" s="19">
        <v>924.17027919999998</v>
      </c>
      <c r="AI51" s="33">
        <v>0</v>
      </c>
      <c r="AJ51" s="33"/>
      <c r="AK51" s="33">
        <v>-8.9872620681999998E-2</v>
      </c>
      <c r="AL51" s="33">
        <v>-8.9872620681999998E-2</v>
      </c>
      <c r="AM51" s="33"/>
      <c r="AN51" s="33"/>
      <c r="AO51" s="33"/>
      <c r="AP51" s="20">
        <v>45632</v>
      </c>
      <c r="AQ51" s="20">
        <v>45201</v>
      </c>
      <c r="AR51" s="19" t="s">
        <v>11</v>
      </c>
    </row>
    <row r="52" spans="3:44" ht="15.6" x14ac:dyDescent="0.3">
      <c r="C52" s="29" t="s">
        <v>132</v>
      </c>
      <c r="D52" s="26" t="s">
        <v>202</v>
      </c>
      <c r="E52" s="26" t="s">
        <v>9</v>
      </c>
      <c r="F52" s="27" t="s">
        <v>10</v>
      </c>
      <c r="G52" s="30" t="s">
        <v>172</v>
      </c>
      <c r="H52" s="27">
        <v>9</v>
      </c>
      <c r="I52" s="27">
        <v>0.81</v>
      </c>
      <c r="J52" s="27">
        <v>823.12117999999998</v>
      </c>
      <c r="K52" s="27">
        <v>1016.199013</v>
      </c>
      <c r="L52" s="27">
        <v>1016.199013</v>
      </c>
      <c r="M52" s="27">
        <v>1016.199013</v>
      </c>
      <c r="N52" s="27">
        <v>1016.199013</v>
      </c>
      <c r="O52" s="27">
        <v>1016.199013</v>
      </c>
      <c r="P52" s="27">
        <v>1016.199013</v>
      </c>
      <c r="Q52" s="27"/>
      <c r="R52" s="27"/>
      <c r="S52" s="27"/>
      <c r="T52" s="27"/>
      <c r="U52" s="27"/>
      <c r="V52" s="27"/>
      <c r="W52" s="27"/>
      <c r="X52" s="27"/>
      <c r="Y52" s="27"/>
      <c r="Z52" s="27">
        <v>8.9999999999999993E-3</v>
      </c>
      <c r="AA52" s="27">
        <v>0.81</v>
      </c>
      <c r="AB52" s="27">
        <v>823.12117999999998</v>
      </c>
      <c r="AC52" s="27">
        <v>1016.199013</v>
      </c>
      <c r="AD52" s="27">
        <v>1016.199013</v>
      </c>
      <c r="AE52" s="27">
        <v>1016.199013</v>
      </c>
      <c r="AF52" s="27">
        <v>1016.199013</v>
      </c>
      <c r="AG52" s="27">
        <v>1016.199013</v>
      </c>
      <c r="AH52" s="27">
        <v>1016.199013</v>
      </c>
      <c r="AI52" s="32"/>
      <c r="AJ52" s="32">
        <v>-2.9681827777999999E-2</v>
      </c>
      <c r="AK52" s="32">
        <v>-1.5225290763000001E-2</v>
      </c>
      <c r="AL52" s="32"/>
      <c r="AM52" s="32">
        <v>0.56219391902000004</v>
      </c>
      <c r="AN52" s="32">
        <v>0.29283666859000002</v>
      </c>
      <c r="AO52" s="32">
        <v>0.29220541431000002</v>
      </c>
      <c r="AP52" s="28">
        <v>45635</v>
      </c>
      <c r="AQ52" s="28">
        <v>45287</v>
      </c>
      <c r="AR52" s="27" t="s">
        <v>11</v>
      </c>
    </row>
    <row r="53" spans="3:44" ht="15.6" x14ac:dyDescent="0.3">
      <c r="C53" s="21" t="s">
        <v>68</v>
      </c>
      <c r="D53" s="18" t="s">
        <v>67</v>
      </c>
      <c r="E53" s="18" t="s">
        <v>9</v>
      </c>
      <c r="F53" s="19" t="s">
        <v>10</v>
      </c>
      <c r="G53" s="22" t="s">
        <v>69</v>
      </c>
      <c r="H53" s="19">
        <v>56</v>
      </c>
      <c r="I53" s="19">
        <v>1.004</v>
      </c>
      <c r="J53" s="19">
        <v>946.80825000000004</v>
      </c>
      <c r="K53" s="19">
        <v>922.20431399999995</v>
      </c>
      <c r="L53" s="19">
        <v>922.20431399999995</v>
      </c>
      <c r="M53" s="19">
        <v>901.48939800000005</v>
      </c>
      <c r="N53" s="19">
        <v>978.44156899999996</v>
      </c>
      <c r="O53" s="19">
        <v>963.04516665999995</v>
      </c>
      <c r="P53" s="19">
        <v>943.50080284000001</v>
      </c>
      <c r="Q53" s="19">
        <v>1E-3</v>
      </c>
      <c r="R53" s="19">
        <v>1.4E-2</v>
      </c>
      <c r="S53" s="19">
        <v>12.91086</v>
      </c>
      <c r="T53" s="19">
        <v>922.20431399999995</v>
      </c>
      <c r="U53" s="19">
        <v>922.20431399999995</v>
      </c>
      <c r="V53" s="19">
        <v>922.20431399999995</v>
      </c>
      <c r="W53" s="19">
        <v>922.20431399999995</v>
      </c>
      <c r="X53" s="19">
        <v>922.20431399999995</v>
      </c>
      <c r="Y53" s="19">
        <v>943.50080284000001</v>
      </c>
      <c r="Z53" s="19">
        <v>5.5E-2</v>
      </c>
      <c r="AA53" s="19">
        <v>0.99</v>
      </c>
      <c r="AB53" s="19">
        <v>933.89738999999997</v>
      </c>
      <c r="AC53" s="19">
        <v>978.44156899999996</v>
      </c>
      <c r="AD53" s="19">
        <v>901.48939800000005</v>
      </c>
      <c r="AE53" s="19">
        <v>901.48939800000005</v>
      </c>
      <c r="AF53" s="19">
        <v>978.44156899999996</v>
      </c>
      <c r="AG53" s="19">
        <v>963.62271407000003</v>
      </c>
      <c r="AH53" s="19">
        <v>943.50080284000001</v>
      </c>
      <c r="AI53" s="33"/>
      <c r="AJ53" s="33">
        <v>-6.5832537563999996E-2</v>
      </c>
      <c r="AK53" s="33"/>
      <c r="AL53" s="33"/>
      <c r="AM53" s="33">
        <v>0.47331618087999999</v>
      </c>
      <c r="AN53" s="33">
        <v>0.27757500875000002</v>
      </c>
      <c r="AO53" s="33">
        <v>0.27757500875000002</v>
      </c>
      <c r="AP53" s="20">
        <v>45635</v>
      </c>
      <c r="AQ53" s="20">
        <v>45321</v>
      </c>
      <c r="AR53" s="19" t="s">
        <v>11</v>
      </c>
    </row>
    <row r="54" spans="3:44" ht="15.6" x14ac:dyDescent="0.3">
      <c r="C54" s="25" t="s">
        <v>133</v>
      </c>
      <c r="D54" s="26" t="s">
        <v>203</v>
      </c>
      <c r="E54" s="26" t="s">
        <v>9</v>
      </c>
      <c r="F54" s="27" t="s">
        <v>10</v>
      </c>
      <c r="G54" s="27" t="s">
        <v>173</v>
      </c>
      <c r="H54" s="27">
        <v>2</v>
      </c>
      <c r="I54" s="27">
        <v>2.9860000000000002</v>
      </c>
      <c r="J54" s="27">
        <v>3002.3090699999998</v>
      </c>
      <c r="K54" s="27">
        <v>1005.476919</v>
      </c>
      <c r="L54" s="27">
        <v>1005.446778</v>
      </c>
      <c r="M54" s="27">
        <v>1005.446778</v>
      </c>
      <c r="N54" s="27">
        <v>1005.476919</v>
      </c>
      <c r="O54" s="27">
        <v>1005.4618485</v>
      </c>
      <c r="P54" s="27">
        <v>1005.4618487</v>
      </c>
      <c r="Q54" s="27">
        <v>2E-3</v>
      </c>
      <c r="R54" s="27">
        <v>2.9860000000000002</v>
      </c>
      <c r="S54" s="27">
        <v>3002.3090699999998</v>
      </c>
      <c r="T54" s="27">
        <v>1005.476919</v>
      </c>
      <c r="U54" s="27">
        <v>1005.446778</v>
      </c>
      <c r="V54" s="27">
        <v>1005.446778</v>
      </c>
      <c r="W54" s="27">
        <v>1005.476919</v>
      </c>
      <c r="X54" s="27">
        <v>1005.4618485</v>
      </c>
      <c r="Y54" s="27">
        <v>1005.4618487</v>
      </c>
      <c r="Z54" s="27"/>
      <c r="AA54" s="27"/>
      <c r="AB54" s="27"/>
      <c r="AC54" s="27"/>
      <c r="AD54" s="27"/>
      <c r="AE54" s="27"/>
      <c r="AF54" s="27"/>
      <c r="AG54" s="27"/>
      <c r="AH54" s="27"/>
      <c r="AI54" s="32"/>
      <c r="AJ54" s="32"/>
      <c r="AK54" s="32"/>
      <c r="AL54" s="32"/>
      <c r="AM54" s="32"/>
      <c r="AN54" s="32"/>
      <c r="AO54" s="32"/>
      <c r="AP54" s="28">
        <v>45632</v>
      </c>
      <c r="AQ54" s="28">
        <v>45632</v>
      </c>
      <c r="AR54" s="27" t="s">
        <v>11</v>
      </c>
    </row>
    <row r="55" spans="3:44" ht="15.6" x14ac:dyDescent="0.3">
      <c r="C55" s="21" t="s">
        <v>70</v>
      </c>
      <c r="D55" s="18" t="s">
        <v>71</v>
      </c>
      <c r="E55" s="18" t="s">
        <v>9</v>
      </c>
      <c r="F55" s="19" t="s">
        <v>10</v>
      </c>
      <c r="G55" s="22" t="s">
        <v>72</v>
      </c>
      <c r="H55" s="19">
        <v>14</v>
      </c>
      <c r="I55" s="19">
        <v>0.56399999999999995</v>
      </c>
      <c r="J55" s="19">
        <v>575.68331000000001</v>
      </c>
      <c r="K55" s="19">
        <v>1019.397885</v>
      </c>
      <c r="L55" s="19">
        <v>1019.397885</v>
      </c>
      <c r="M55" s="19">
        <v>1003.578425</v>
      </c>
      <c r="N55" s="19">
        <v>1031.2448999999999</v>
      </c>
      <c r="O55" s="19">
        <v>1021.3228887</v>
      </c>
      <c r="P55" s="19">
        <v>1020.7679462999999</v>
      </c>
      <c r="Q55" s="19">
        <v>1E-3</v>
      </c>
      <c r="R55" s="19">
        <v>0.185</v>
      </c>
      <c r="S55" s="19">
        <v>188.58860000000001</v>
      </c>
      <c r="T55" s="19">
        <v>1019.397885</v>
      </c>
      <c r="U55" s="19">
        <v>1019.397885</v>
      </c>
      <c r="V55" s="19">
        <v>1019.397885</v>
      </c>
      <c r="W55" s="19">
        <v>1019.397885</v>
      </c>
      <c r="X55" s="19">
        <v>1019.397885</v>
      </c>
      <c r="Y55" s="19">
        <v>1020.7679462999999</v>
      </c>
      <c r="Z55" s="19">
        <v>1.2999999999999999E-2</v>
      </c>
      <c r="AA55" s="19">
        <v>0.379</v>
      </c>
      <c r="AB55" s="19">
        <v>387.09471000000002</v>
      </c>
      <c r="AC55" s="19">
        <v>1031.2448999999999</v>
      </c>
      <c r="AD55" s="19">
        <v>1003.578425</v>
      </c>
      <c r="AE55" s="19">
        <v>1003.578425</v>
      </c>
      <c r="AF55" s="19">
        <v>1031.2448999999999</v>
      </c>
      <c r="AG55" s="19">
        <v>1022.2625343</v>
      </c>
      <c r="AH55" s="19">
        <v>1020.7679462999999</v>
      </c>
      <c r="AI55" s="33"/>
      <c r="AJ55" s="33">
        <v>8.8106452694999993E-3</v>
      </c>
      <c r="AK55" s="33"/>
      <c r="AL55" s="33"/>
      <c r="AM55" s="33">
        <v>0.14028951323</v>
      </c>
      <c r="AN55" s="33"/>
      <c r="AO55" s="33"/>
      <c r="AP55" s="20">
        <v>45635</v>
      </c>
      <c r="AQ55" s="20">
        <v>45551</v>
      </c>
      <c r="AR55" s="19" t="s">
        <v>11</v>
      </c>
    </row>
    <row r="56" spans="3:44" ht="15.6" x14ac:dyDescent="0.3">
      <c r="C56" s="29" t="s">
        <v>73</v>
      </c>
      <c r="D56" s="26" t="s">
        <v>74</v>
      </c>
      <c r="E56" s="26" t="s">
        <v>9</v>
      </c>
      <c r="F56" s="27" t="s">
        <v>10</v>
      </c>
      <c r="G56" s="30" t="s">
        <v>75</v>
      </c>
      <c r="H56" s="27">
        <v>17</v>
      </c>
      <c r="I56" s="27">
        <v>1.0229999999999999</v>
      </c>
      <c r="J56" s="27">
        <v>1042.70955</v>
      </c>
      <c r="K56" s="27">
        <v>1042.167479</v>
      </c>
      <c r="L56" s="27">
        <v>1002.17414</v>
      </c>
      <c r="M56" s="27">
        <v>1002.17414</v>
      </c>
      <c r="N56" s="27">
        <v>1042.167479</v>
      </c>
      <c r="O56" s="27">
        <v>1022.5918670999999</v>
      </c>
      <c r="P56" s="27">
        <v>1019.3407558</v>
      </c>
      <c r="Q56" s="27"/>
      <c r="R56" s="27"/>
      <c r="S56" s="27"/>
      <c r="T56" s="27"/>
      <c r="U56" s="27"/>
      <c r="V56" s="27"/>
      <c r="W56" s="27"/>
      <c r="X56" s="27"/>
      <c r="Y56" s="27"/>
      <c r="Z56" s="27">
        <v>1.7000000000000001E-2</v>
      </c>
      <c r="AA56" s="27">
        <v>1.0229999999999999</v>
      </c>
      <c r="AB56" s="27">
        <v>1042.70955</v>
      </c>
      <c r="AC56" s="27">
        <v>1042.167479</v>
      </c>
      <c r="AD56" s="27">
        <v>1002.17414</v>
      </c>
      <c r="AE56" s="27">
        <v>1002.17414</v>
      </c>
      <c r="AF56" s="27">
        <v>1042.167479</v>
      </c>
      <c r="AG56" s="27">
        <v>1022.5918670999999</v>
      </c>
      <c r="AH56" s="27">
        <v>1019.3407558</v>
      </c>
      <c r="AI56" s="32">
        <v>0</v>
      </c>
      <c r="AJ56" s="32">
        <v>5.6796842509000004E-3</v>
      </c>
      <c r="AK56" s="32">
        <v>-1.9809959998999999E-2</v>
      </c>
      <c r="AL56" s="32">
        <v>1.0622101621E-2</v>
      </c>
      <c r="AM56" s="32">
        <v>0.13981252872</v>
      </c>
      <c r="AN56" s="32">
        <v>0.35583581461000002</v>
      </c>
      <c r="AO56" s="32">
        <v>0.34828856635</v>
      </c>
      <c r="AP56" s="28">
        <v>45635</v>
      </c>
      <c r="AQ56" s="28">
        <v>45110</v>
      </c>
      <c r="AR56" s="27" t="s">
        <v>11</v>
      </c>
    </row>
    <row r="57" spans="3:44" ht="15.6" x14ac:dyDescent="0.3">
      <c r="C57" s="17" t="s">
        <v>134</v>
      </c>
      <c r="D57" s="18" t="s">
        <v>204</v>
      </c>
      <c r="E57" s="18" t="s">
        <v>9</v>
      </c>
      <c r="F57" s="19" t="s">
        <v>10</v>
      </c>
      <c r="G57" s="19" t="s">
        <v>174</v>
      </c>
      <c r="H57" s="19">
        <v>16</v>
      </c>
      <c r="I57" s="19">
        <v>1.335</v>
      </c>
      <c r="J57" s="19">
        <v>742.90642000000003</v>
      </c>
      <c r="K57" s="19">
        <v>987.39651700000002</v>
      </c>
      <c r="L57" s="19">
        <v>987.39651700000002</v>
      </c>
      <c r="M57" s="19">
        <v>987.39651700000002</v>
      </c>
      <c r="N57" s="19">
        <v>1017.992026</v>
      </c>
      <c r="O57" s="19">
        <v>1004.1806415999999</v>
      </c>
      <c r="P57" s="19">
        <v>1002.2310393</v>
      </c>
      <c r="Q57" s="19">
        <v>1E-3</v>
      </c>
      <c r="R57" s="19">
        <v>0.29599999999999999</v>
      </c>
      <c r="S57" s="19">
        <v>292.26936000000001</v>
      </c>
      <c r="T57" s="19">
        <v>987.39651700000002</v>
      </c>
      <c r="U57" s="19">
        <v>987.39651700000002</v>
      </c>
      <c r="V57" s="19">
        <v>987.39651700000002</v>
      </c>
      <c r="W57" s="19">
        <v>987.39651700000002</v>
      </c>
      <c r="X57" s="19">
        <v>987.39651700000002</v>
      </c>
      <c r="Y57" s="19">
        <v>1002.2310393</v>
      </c>
      <c r="Z57" s="19">
        <v>1.4999999999999999E-2</v>
      </c>
      <c r="AA57" s="19">
        <v>1.0389999999999999</v>
      </c>
      <c r="AB57" s="19">
        <v>450.63706000000002</v>
      </c>
      <c r="AC57" s="19">
        <v>1017.992026</v>
      </c>
      <c r="AD57" s="19">
        <v>994.21501599999999</v>
      </c>
      <c r="AE57" s="19">
        <v>994.21501599999999</v>
      </c>
      <c r="AF57" s="19">
        <v>1017.992026</v>
      </c>
      <c r="AG57" s="19">
        <v>1008.9622594</v>
      </c>
      <c r="AH57" s="19">
        <v>1002.2310393</v>
      </c>
      <c r="AI57" s="33"/>
      <c r="AJ57" s="33">
        <v>1.1615329501999999E-2</v>
      </c>
      <c r="AK57" s="33"/>
      <c r="AL57" s="33"/>
      <c r="AM57" s="33">
        <v>0.36171965425000002</v>
      </c>
      <c r="AN57" s="33"/>
      <c r="AO57" s="33"/>
      <c r="AP57" s="20">
        <v>45635</v>
      </c>
      <c r="AQ57" s="20">
        <v>45566</v>
      </c>
      <c r="AR57" s="19" t="s">
        <v>11</v>
      </c>
    </row>
    <row r="58" spans="3:44" ht="15.6" x14ac:dyDescent="0.3">
      <c r="C58" s="25" t="s">
        <v>76</v>
      </c>
      <c r="D58" s="26" t="s">
        <v>77</v>
      </c>
      <c r="E58" s="26" t="s">
        <v>9</v>
      </c>
      <c r="F58" s="27" t="s">
        <v>10</v>
      </c>
      <c r="G58" s="27" t="s">
        <v>78</v>
      </c>
      <c r="H58" s="27">
        <v>40</v>
      </c>
      <c r="I58" s="27">
        <v>2.1070000000000002</v>
      </c>
      <c r="J58" s="27">
        <v>2041.45964</v>
      </c>
      <c r="K58" s="27">
        <v>1019.400081</v>
      </c>
      <c r="L58" s="27">
        <v>964.20016599999997</v>
      </c>
      <c r="M58" s="27">
        <v>964.20016599999997</v>
      </c>
      <c r="N58" s="27">
        <v>1019.400081</v>
      </c>
      <c r="O58" s="27">
        <v>995.47821311999996</v>
      </c>
      <c r="P58" s="27">
        <v>998.99008398000001</v>
      </c>
      <c r="Q58" s="27"/>
      <c r="R58" s="27"/>
      <c r="S58" s="27"/>
      <c r="T58" s="27"/>
      <c r="U58" s="27"/>
      <c r="V58" s="27"/>
      <c r="W58" s="27"/>
      <c r="X58" s="27"/>
      <c r="Y58" s="27"/>
      <c r="Z58" s="27">
        <v>0.04</v>
      </c>
      <c r="AA58" s="27">
        <v>2.1070000000000002</v>
      </c>
      <c r="AB58" s="27">
        <v>2041.45964</v>
      </c>
      <c r="AC58" s="27">
        <v>1019.400081</v>
      </c>
      <c r="AD58" s="27">
        <v>964.20016599999997</v>
      </c>
      <c r="AE58" s="27">
        <v>964.20016599999997</v>
      </c>
      <c r="AF58" s="27">
        <v>1019.400081</v>
      </c>
      <c r="AG58" s="27">
        <v>995.47821311999996</v>
      </c>
      <c r="AH58" s="27">
        <v>998.99008398000001</v>
      </c>
      <c r="AI58" s="32">
        <v>0</v>
      </c>
      <c r="AJ58" s="32">
        <v>0.28269875211000001</v>
      </c>
      <c r="AK58" s="32">
        <v>-5.2426421388999996E-3</v>
      </c>
      <c r="AL58" s="32">
        <v>9.4870843968000006E-3</v>
      </c>
      <c r="AM58" s="32">
        <v>1.6766351008</v>
      </c>
      <c r="AN58" s="32">
        <v>0.48015291131999999</v>
      </c>
      <c r="AO58" s="32">
        <v>0.47093585964000001</v>
      </c>
      <c r="AP58" s="28">
        <v>45635</v>
      </c>
      <c r="AQ58" s="28">
        <v>45110</v>
      </c>
      <c r="AR58" s="27" t="s">
        <v>11</v>
      </c>
    </row>
    <row r="59" spans="3:44" ht="15.6" x14ac:dyDescent="0.3">
      <c r="C59" s="21" t="s">
        <v>79</v>
      </c>
      <c r="D59" s="18" t="s">
        <v>80</v>
      </c>
      <c r="E59" s="18" t="s">
        <v>9</v>
      </c>
      <c r="F59" s="19" t="s">
        <v>10</v>
      </c>
      <c r="G59" s="22" t="s">
        <v>81</v>
      </c>
      <c r="H59" s="19">
        <v>38</v>
      </c>
      <c r="I59" s="19">
        <v>1.522</v>
      </c>
      <c r="J59" s="19">
        <v>1522.8031599999999</v>
      </c>
      <c r="K59" s="19">
        <v>1017.327806</v>
      </c>
      <c r="L59" s="19">
        <v>980.51095799999996</v>
      </c>
      <c r="M59" s="19">
        <v>980.51095799999996</v>
      </c>
      <c r="N59" s="19">
        <v>1017.327806</v>
      </c>
      <c r="O59" s="19">
        <v>1001.1234002</v>
      </c>
      <c r="P59" s="19">
        <v>1000.588183</v>
      </c>
      <c r="Q59" s="19"/>
      <c r="R59" s="19"/>
      <c r="S59" s="19"/>
      <c r="T59" s="19"/>
      <c r="U59" s="19"/>
      <c r="V59" s="19"/>
      <c r="W59" s="19"/>
      <c r="X59" s="19"/>
      <c r="Y59" s="19"/>
      <c r="Z59" s="19">
        <v>3.7999999999999999E-2</v>
      </c>
      <c r="AA59" s="19">
        <v>1.522</v>
      </c>
      <c r="AB59" s="19">
        <v>1522.8031599999999</v>
      </c>
      <c r="AC59" s="19">
        <v>1017.327806</v>
      </c>
      <c r="AD59" s="19">
        <v>980.51095799999996</v>
      </c>
      <c r="AE59" s="19">
        <v>980.51095799999996</v>
      </c>
      <c r="AF59" s="19">
        <v>1017.327806</v>
      </c>
      <c r="AG59" s="19">
        <v>1001.1234002</v>
      </c>
      <c r="AH59" s="19">
        <v>1000.588183</v>
      </c>
      <c r="AI59" s="33">
        <v>0</v>
      </c>
      <c r="AJ59" s="33">
        <v>2.1390616876000002E-3</v>
      </c>
      <c r="AK59" s="33">
        <v>4.1948410303999997E-2</v>
      </c>
      <c r="AL59" s="33">
        <v>3.8361002215000002E-2</v>
      </c>
      <c r="AM59" s="33">
        <v>1.6188681614999999E-4</v>
      </c>
      <c r="AN59" s="33">
        <v>0.16527871190000001</v>
      </c>
      <c r="AO59" s="33">
        <v>0.17077457343999999</v>
      </c>
      <c r="AP59" s="20">
        <v>45635</v>
      </c>
      <c r="AQ59" s="20">
        <v>45110</v>
      </c>
      <c r="AR59" s="19" t="s">
        <v>11</v>
      </c>
    </row>
    <row r="60" spans="3:44" ht="15.6" x14ac:dyDescent="0.3">
      <c r="C60" s="29" t="s">
        <v>135</v>
      </c>
      <c r="D60" s="26" t="s">
        <v>82</v>
      </c>
      <c r="E60" s="26" t="s">
        <v>9</v>
      </c>
      <c r="F60" s="27" t="s">
        <v>10</v>
      </c>
      <c r="G60" s="30" t="s">
        <v>175</v>
      </c>
      <c r="H60" s="27">
        <v>63</v>
      </c>
      <c r="I60" s="27">
        <v>1.105</v>
      </c>
      <c r="J60" s="27">
        <v>1235.6129100000001</v>
      </c>
      <c r="K60" s="27">
        <v>1138.941998</v>
      </c>
      <c r="L60" s="27">
        <v>1089.326609</v>
      </c>
      <c r="M60" s="27">
        <v>1089.326609</v>
      </c>
      <c r="N60" s="27">
        <v>1138.941998</v>
      </c>
      <c r="O60" s="27">
        <v>1119.9124409000001</v>
      </c>
      <c r="P60" s="27">
        <v>1118.3391213</v>
      </c>
      <c r="Q60" s="27"/>
      <c r="R60" s="27"/>
      <c r="S60" s="27"/>
      <c r="T60" s="27"/>
      <c r="U60" s="27"/>
      <c r="V60" s="27"/>
      <c r="W60" s="27"/>
      <c r="X60" s="27"/>
      <c r="Y60" s="27"/>
      <c r="Z60" s="27">
        <v>6.3E-2</v>
      </c>
      <c r="AA60" s="27">
        <v>1.105</v>
      </c>
      <c r="AB60" s="27">
        <v>1235.6129100000001</v>
      </c>
      <c r="AC60" s="27">
        <v>1138.941998</v>
      </c>
      <c r="AD60" s="27">
        <v>1089.326609</v>
      </c>
      <c r="AE60" s="27">
        <v>1089.326609</v>
      </c>
      <c r="AF60" s="27">
        <v>1138.941998</v>
      </c>
      <c r="AG60" s="27">
        <v>1119.9124409000001</v>
      </c>
      <c r="AH60" s="27">
        <v>1118.3391213</v>
      </c>
      <c r="AI60" s="32">
        <v>0</v>
      </c>
      <c r="AJ60" s="32">
        <v>3.2913152036000003E-2</v>
      </c>
      <c r="AK60" s="32">
        <v>-3.2084189153999999E-2</v>
      </c>
      <c r="AL60" s="32">
        <v>-2.8562900984000002E-2</v>
      </c>
      <c r="AM60" s="32">
        <v>0.55931184596000005</v>
      </c>
      <c r="AN60" s="32">
        <v>0.30053847156000002</v>
      </c>
      <c r="AO60" s="32">
        <v>0.30248075564999999</v>
      </c>
      <c r="AP60" s="28">
        <v>45635</v>
      </c>
      <c r="AQ60" s="28">
        <v>45111</v>
      </c>
      <c r="AR60" s="27" t="s">
        <v>11</v>
      </c>
    </row>
    <row r="61" spans="3:44" ht="15.6" x14ac:dyDescent="0.3">
      <c r="C61" s="21" t="s">
        <v>136</v>
      </c>
      <c r="D61" s="18" t="s">
        <v>205</v>
      </c>
      <c r="E61" s="18" t="s">
        <v>9</v>
      </c>
      <c r="F61" s="19" t="s">
        <v>10</v>
      </c>
      <c r="G61" s="22" t="s">
        <v>176</v>
      </c>
      <c r="H61" s="19">
        <v>10</v>
      </c>
      <c r="I61" s="19">
        <v>2.262</v>
      </c>
      <c r="J61" s="19">
        <v>2346.1906300000001</v>
      </c>
      <c r="K61" s="19">
        <v>1055.746498</v>
      </c>
      <c r="L61" s="19">
        <v>1027.523281</v>
      </c>
      <c r="M61" s="19">
        <v>1027.523281</v>
      </c>
      <c r="N61" s="19">
        <v>1055.746498</v>
      </c>
      <c r="O61" s="19">
        <v>1036.6157547</v>
      </c>
      <c r="P61" s="19">
        <v>1055.1021676</v>
      </c>
      <c r="Q61" s="19"/>
      <c r="R61" s="19"/>
      <c r="S61" s="19"/>
      <c r="T61" s="19"/>
      <c r="U61" s="19"/>
      <c r="V61" s="19"/>
      <c r="W61" s="19"/>
      <c r="X61" s="19"/>
      <c r="Y61" s="19"/>
      <c r="Z61" s="19">
        <v>0.01</v>
      </c>
      <c r="AA61" s="19">
        <v>2.262</v>
      </c>
      <c r="AB61" s="19">
        <v>2346.1906300000001</v>
      </c>
      <c r="AC61" s="19">
        <v>1055.746498</v>
      </c>
      <c r="AD61" s="19">
        <v>1027.523281</v>
      </c>
      <c r="AE61" s="19">
        <v>1027.523281</v>
      </c>
      <c r="AF61" s="19">
        <v>1055.746498</v>
      </c>
      <c r="AG61" s="19">
        <v>1036.6157547</v>
      </c>
      <c r="AH61" s="19">
        <v>1055.1021676</v>
      </c>
      <c r="AI61" s="33">
        <v>0</v>
      </c>
      <c r="AJ61" s="33">
        <v>2.0454255933000001E-2</v>
      </c>
      <c r="AK61" s="33">
        <v>5.7867810701E-2</v>
      </c>
      <c r="AL61" s="33">
        <v>3.5402570746999998E-2</v>
      </c>
      <c r="AM61" s="33">
        <v>0.32789011849999999</v>
      </c>
      <c r="AN61" s="33">
        <v>0.40462136568000001</v>
      </c>
      <c r="AO61" s="33">
        <v>0.40346501723</v>
      </c>
      <c r="AP61" s="20">
        <v>45635</v>
      </c>
      <c r="AQ61" s="20">
        <v>45110</v>
      </c>
      <c r="AR61" s="19" t="s">
        <v>11</v>
      </c>
    </row>
    <row r="62" spans="3:44" ht="15.6" x14ac:dyDescent="0.3">
      <c r="C62" s="29" t="s">
        <v>84</v>
      </c>
      <c r="D62" s="26" t="s">
        <v>83</v>
      </c>
      <c r="E62" s="26" t="s">
        <v>9</v>
      </c>
      <c r="F62" s="27" t="s">
        <v>10</v>
      </c>
      <c r="G62" s="30" t="s">
        <v>85</v>
      </c>
      <c r="H62" s="27">
        <v>36</v>
      </c>
      <c r="I62" s="27">
        <v>2.008</v>
      </c>
      <c r="J62" s="27">
        <v>2059.9164799999999</v>
      </c>
      <c r="K62" s="27">
        <v>1028.03377</v>
      </c>
      <c r="L62" s="27">
        <v>1028.03377</v>
      </c>
      <c r="M62" s="27">
        <v>1018.419823</v>
      </c>
      <c r="N62" s="27">
        <v>1046.6184780000001</v>
      </c>
      <c r="O62" s="27">
        <v>1025.8141938000001</v>
      </c>
      <c r="P62" s="27">
        <v>1025.8923600999999</v>
      </c>
      <c r="Q62" s="27">
        <v>1E-3</v>
      </c>
      <c r="R62" s="27">
        <v>0.33600000000000002</v>
      </c>
      <c r="S62" s="27">
        <v>345.41933999999998</v>
      </c>
      <c r="T62" s="27">
        <v>1028.03377</v>
      </c>
      <c r="U62" s="27">
        <v>1028.03377</v>
      </c>
      <c r="V62" s="27">
        <v>1028.03377</v>
      </c>
      <c r="W62" s="27">
        <v>1028.03377</v>
      </c>
      <c r="X62" s="27">
        <v>1028.03377</v>
      </c>
      <c r="Y62" s="27">
        <v>1025.8923600999999</v>
      </c>
      <c r="Z62" s="27">
        <v>3.5000000000000003E-2</v>
      </c>
      <c r="AA62" s="27">
        <v>1.6719999999999999</v>
      </c>
      <c r="AB62" s="27">
        <v>1714.4971399999999</v>
      </c>
      <c r="AC62" s="27">
        <v>1046.6184780000001</v>
      </c>
      <c r="AD62" s="27">
        <v>1018.419823</v>
      </c>
      <c r="AE62" s="27">
        <v>1018.419823</v>
      </c>
      <c r="AF62" s="27">
        <v>1046.6184780000001</v>
      </c>
      <c r="AG62" s="27">
        <v>1025.3681544999999</v>
      </c>
      <c r="AH62" s="27">
        <v>1025.8923600999999</v>
      </c>
      <c r="AI62" s="32">
        <v>0</v>
      </c>
      <c r="AJ62" s="32">
        <v>-2.1050482730999999E-2</v>
      </c>
      <c r="AK62" s="32">
        <v>-2.2103008739999999E-2</v>
      </c>
      <c r="AL62" s="32">
        <v>-1.5132952683E-2</v>
      </c>
      <c r="AM62" s="32">
        <v>0.25689393656999998</v>
      </c>
      <c r="AN62" s="32">
        <v>0.22662847720000001</v>
      </c>
      <c r="AO62" s="32">
        <v>0.22591403039999999</v>
      </c>
      <c r="AP62" s="28">
        <v>45635</v>
      </c>
      <c r="AQ62" s="28">
        <v>45111</v>
      </c>
      <c r="AR62" s="27" t="s">
        <v>11</v>
      </c>
    </row>
    <row r="63" spans="3:44" ht="15.6" x14ac:dyDescent="0.3">
      <c r="C63" s="21" t="s">
        <v>137</v>
      </c>
      <c r="D63" s="18" t="s">
        <v>86</v>
      </c>
      <c r="E63" s="18" t="s">
        <v>9</v>
      </c>
      <c r="F63" s="19" t="s">
        <v>10</v>
      </c>
      <c r="G63" s="22" t="s">
        <v>177</v>
      </c>
      <c r="H63" s="19">
        <v>17</v>
      </c>
      <c r="I63" s="19">
        <v>0.98199999999999998</v>
      </c>
      <c r="J63" s="19">
        <v>1015.16007</v>
      </c>
      <c r="K63" s="19">
        <v>1035.8663079999999</v>
      </c>
      <c r="L63" s="19">
        <v>1026.7468570000001</v>
      </c>
      <c r="M63" s="19">
        <v>1026.7468570000001</v>
      </c>
      <c r="N63" s="19">
        <v>1035.8663079999999</v>
      </c>
      <c r="O63" s="19">
        <v>1034.9254618</v>
      </c>
      <c r="P63" s="19">
        <v>1033.7739406999999</v>
      </c>
      <c r="Q63" s="19"/>
      <c r="R63" s="19"/>
      <c r="S63" s="19"/>
      <c r="T63" s="19"/>
      <c r="U63" s="19"/>
      <c r="V63" s="19"/>
      <c r="W63" s="19"/>
      <c r="X63" s="19"/>
      <c r="Y63" s="19"/>
      <c r="Z63" s="19">
        <v>1.7000000000000001E-2</v>
      </c>
      <c r="AA63" s="19">
        <v>0.98199999999999998</v>
      </c>
      <c r="AB63" s="19">
        <v>1015.16007</v>
      </c>
      <c r="AC63" s="19">
        <v>1035.8663079999999</v>
      </c>
      <c r="AD63" s="19">
        <v>1026.7468570000001</v>
      </c>
      <c r="AE63" s="19">
        <v>1026.7468570000001</v>
      </c>
      <c r="AF63" s="19">
        <v>1035.8663079999999</v>
      </c>
      <c r="AG63" s="19">
        <v>1034.9254618</v>
      </c>
      <c r="AH63" s="19">
        <v>1033.7739406999999</v>
      </c>
      <c r="AI63" s="33">
        <v>0</v>
      </c>
      <c r="AJ63" s="33">
        <v>3.3589761897000001E-3</v>
      </c>
      <c r="AK63" s="33">
        <v>-5.6424813892999998E-3</v>
      </c>
      <c r="AL63" s="33">
        <v>6.1816914967000004E-4</v>
      </c>
      <c r="AM63" s="33">
        <v>8.2812073080000007E-2</v>
      </c>
      <c r="AN63" s="33"/>
      <c r="AO63" s="33"/>
      <c r="AP63" s="20">
        <v>45632</v>
      </c>
      <c r="AQ63" s="20">
        <v>45112</v>
      </c>
      <c r="AR63" s="19" t="s">
        <v>11</v>
      </c>
    </row>
    <row r="64" spans="3:44" ht="15.6" x14ac:dyDescent="0.3">
      <c r="C64" s="25" t="s">
        <v>138</v>
      </c>
      <c r="D64" s="26" t="s">
        <v>206</v>
      </c>
      <c r="E64" s="26" t="s">
        <v>9</v>
      </c>
      <c r="F64" s="27" t="s">
        <v>10</v>
      </c>
      <c r="G64" s="27" t="s">
        <v>178</v>
      </c>
      <c r="H64" s="27">
        <v>9</v>
      </c>
      <c r="I64" s="27">
        <v>0.54</v>
      </c>
      <c r="J64" s="27">
        <v>570.45447999999999</v>
      </c>
      <c r="K64" s="27">
        <v>1067.406223</v>
      </c>
      <c r="L64" s="27">
        <v>1049.917569</v>
      </c>
      <c r="M64" s="27">
        <v>1049.917569</v>
      </c>
      <c r="N64" s="27">
        <v>1067.406223</v>
      </c>
      <c r="O64" s="27">
        <v>1053.7938888000001</v>
      </c>
      <c r="P64" s="27">
        <v>1056.4462149999999</v>
      </c>
      <c r="Q64" s="27"/>
      <c r="R64" s="27"/>
      <c r="S64" s="27"/>
      <c r="T64" s="27"/>
      <c r="U64" s="27"/>
      <c r="V64" s="27"/>
      <c r="W64" s="27"/>
      <c r="X64" s="27"/>
      <c r="Y64" s="27"/>
      <c r="Z64" s="27">
        <v>8.9999999999999993E-3</v>
      </c>
      <c r="AA64" s="27">
        <v>0.54</v>
      </c>
      <c r="AB64" s="27">
        <v>570.45447999999999</v>
      </c>
      <c r="AC64" s="27">
        <v>1067.406223</v>
      </c>
      <c r="AD64" s="27">
        <v>1049.917569</v>
      </c>
      <c r="AE64" s="27">
        <v>1049.917569</v>
      </c>
      <c r="AF64" s="27">
        <v>1067.406223</v>
      </c>
      <c r="AG64" s="27">
        <v>1053.7938888000001</v>
      </c>
      <c r="AH64" s="27">
        <v>1056.4462149999999</v>
      </c>
      <c r="AI64" s="32">
        <v>0</v>
      </c>
      <c r="AJ64" s="32">
        <v>2.2750910975000002E-3</v>
      </c>
      <c r="AK64" s="32">
        <v>4.8428299435000002E-2</v>
      </c>
      <c r="AL64" s="32">
        <v>1.0757322164000001E-2</v>
      </c>
      <c r="AM64" s="32">
        <v>6.7868407581000005E-5</v>
      </c>
      <c r="AN64" s="32"/>
      <c r="AO64" s="32"/>
      <c r="AP64" s="28">
        <v>45635</v>
      </c>
      <c r="AQ64" s="28">
        <v>45110</v>
      </c>
      <c r="AR64" s="27" t="s">
        <v>11</v>
      </c>
    </row>
    <row r="65" spans="3:44" ht="15.6" x14ac:dyDescent="0.3">
      <c r="C65" s="21" t="s">
        <v>88</v>
      </c>
      <c r="D65" s="18" t="s">
        <v>87</v>
      </c>
      <c r="E65" s="18" t="s">
        <v>9</v>
      </c>
      <c r="F65" s="19" t="s">
        <v>10</v>
      </c>
      <c r="G65" s="22" t="s">
        <v>89</v>
      </c>
      <c r="H65" s="19">
        <v>24</v>
      </c>
      <c r="I65" s="19">
        <v>0.83599999999999997</v>
      </c>
      <c r="J65" s="19">
        <v>903.66457000000003</v>
      </c>
      <c r="K65" s="19">
        <v>1100.8399999999999</v>
      </c>
      <c r="L65" s="19">
        <v>1060.0899999999999</v>
      </c>
      <c r="M65" s="19">
        <v>1060.0899999999999</v>
      </c>
      <c r="N65" s="19">
        <v>1100.8399999999999</v>
      </c>
      <c r="O65" s="19">
        <v>1083.1342293</v>
      </c>
      <c r="P65" s="19">
        <v>1081.1658224</v>
      </c>
      <c r="Q65" s="19"/>
      <c r="R65" s="19"/>
      <c r="S65" s="19"/>
      <c r="T65" s="19"/>
      <c r="U65" s="19"/>
      <c r="V65" s="19"/>
      <c r="W65" s="19"/>
      <c r="X65" s="19"/>
      <c r="Y65" s="19"/>
      <c r="Z65" s="19">
        <v>2.4E-2</v>
      </c>
      <c r="AA65" s="19">
        <v>0.83599999999999997</v>
      </c>
      <c r="AB65" s="19">
        <v>903.66457000000003</v>
      </c>
      <c r="AC65" s="19">
        <v>1100.8399999999999</v>
      </c>
      <c r="AD65" s="19">
        <v>1060.0899999999999</v>
      </c>
      <c r="AE65" s="19">
        <v>1060.0899999999999</v>
      </c>
      <c r="AF65" s="19">
        <v>1100.8399999999999</v>
      </c>
      <c r="AG65" s="19">
        <v>1083.1342293</v>
      </c>
      <c r="AH65" s="19">
        <v>1081.1658224</v>
      </c>
      <c r="AI65" s="33">
        <v>0</v>
      </c>
      <c r="AJ65" s="33">
        <v>2.2579117958000001E-3</v>
      </c>
      <c r="AK65" s="33">
        <v>-1.0729883713E-2</v>
      </c>
      <c r="AL65" s="33">
        <v>3.6396579803999997E-2</v>
      </c>
      <c r="AM65" s="33">
        <v>7.0374498421999998E-2</v>
      </c>
      <c r="AN65" s="33">
        <v>0.37087471127999999</v>
      </c>
      <c r="AO65" s="33">
        <v>0.37077714986999999</v>
      </c>
      <c r="AP65" s="20">
        <v>45635</v>
      </c>
      <c r="AQ65" s="20">
        <v>45110</v>
      </c>
      <c r="AR65" s="19" t="s">
        <v>11</v>
      </c>
    </row>
    <row r="66" spans="3:44" ht="15.6" x14ac:dyDescent="0.3">
      <c r="C66" s="25" t="s">
        <v>139</v>
      </c>
      <c r="D66" s="26" t="s">
        <v>207</v>
      </c>
      <c r="E66" s="26" t="s">
        <v>145</v>
      </c>
      <c r="F66" s="27" t="s">
        <v>10</v>
      </c>
      <c r="G66" s="27" t="s">
        <v>179</v>
      </c>
      <c r="H66" s="27">
        <v>13</v>
      </c>
      <c r="I66" s="27">
        <v>0.5</v>
      </c>
      <c r="J66" s="27">
        <v>512.94575999999995</v>
      </c>
      <c r="K66" s="27">
        <v>1025.891601</v>
      </c>
      <c r="L66" s="27">
        <v>1025.891601</v>
      </c>
      <c r="M66" s="27">
        <v>1025.891601</v>
      </c>
      <c r="N66" s="27">
        <v>1025.891601</v>
      </c>
      <c r="O66" s="27">
        <v>1025.891601</v>
      </c>
      <c r="P66" s="27">
        <v>1025.891601</v>
      </c>
      <c r="Q66" s="27"/>
      <c r="R66" s="27"/>
      <c r="S66" s="27"/>
      <c r="T66" s="27"/>
      <c r="U66" s="27"/>
      <c r="V66" s="27"/>
      <c r="W66" s="27"/>
      <c r="X66" s="27"/>
      <c r="Y66" s="27"/>
      <c r="Z66" s="27">
        <v>1.2999999999999999E-2</v>
      </c>
      <c r="AA66" s="27">
        <v>0.5</v>
      </c>
      <c r="AB66" s="27">
        <v>512.94575999999995</v>
      </c>
      <c r="AC66" s="27">
        <v>1025.891601</v>
      </c>
      <c r="AD66" s="27">
        <v>1025.891601</v>
      </c>
      <c r="AE66" s="27">
        <v>1025.891601</v>
      </c>
      <c r="AF66" s="27">
        <v>1025.891601</v>
      </c>
      <c r="AG66" s="27">
        <v>1025.891601</v>
      </c>
      <c r="AH66" s="27">
        <v>1025.891601</v>
      </c>
      <c r="AI66" s="32"/>
      <c r="AJ66" s="32">
        <v>3.3207352026000002E-3</v>
      </c>
      <c r="AK66" s="32"/>
      <c r="AL66" s="32"/>
      <c r="AM66" s="32"/>
      <c r="AN66" s="32"/>
      <c r="AO66" s="32"/>
      <c r="AP66" s="28">
        <v>45632</v>
      </c>
      <c r="AQ66" s="28">
        <v>45617</v>
      </c>
      <c r="AR66" s="27" t="s">
        <v>11</v>
      </c>
    </row>
    <row r="67" spans="3:44" ht="15.6" x14ac:dyDescent="0.3">
      <c r="C67" s="21" t="s">
        <v>140</v>
      </c>
      <c r="D67" s="18" t="s">
        <v>208</v>
      </c>
      <c r="E67" s="18" t="s">
        <v>9</v>
      </c>
      <c r="F67" s="19" t="s">
        <v>10</v>
      </c>
      <c r="G67" s="22" t="s">
        <v>180</v>
      </c>
      <c r="H67" s="19">
        <v>6</v>
      </c>
      <c r="I67" s="19">
        <v>4.4219999999999997</v>
      </c>
      <c r="J67" s="19">
        <v>4407.7703499999998</v>
      </c>
      <c r="K67" s="19">
        <v>1004.262129</v>
      </c>
      <c r="L67" s="19">
        <v>1004.262129</v>
      </c>
      <c r="M67" s="19">
        <v>927.444391</v>
      </c>
      <c r="N67" s="19">
        <v>1004.262129</v>
      </c>
      <c r="O67" s="19">
        <v>997.46430777</v>
      </c>
      <c r="P67" s="19">
        <v>997.30097254999998</v>
      </c>
      <c r="Q67" s="19">
        <v>1E-3</v>
      </c>
      <c r="R67" s="19">
        <v>3.99</v>
      </c>
      <c r="S67" s="19">
        <v>4007.0058899999999</v>
      </c>
      <c r="T67" s="19">
        <v>1004.262129</v>
      </c>
      <c r="U67" s="19">
        <v>1004.262129</v>
      </c>
      <c r="V67" s="19">
        <v>1004.262129</v>
      </c>
      <c r="W67" s="19">
        <v>1004.262129</v>
      </c>
      <c r="X67" s="19">
        <v>1004.262129</v>
      </c>
      <c r="Y67" s="19">
        <v>997.30097254999998</v>
      </c>
      <c r="Z67" s="19">
        <v>5.0000000000000001E-3</v>
      </c>
      <c r="AA67" s="19">
        <v>0.432</v>
      </c>
      <c r="AB67" s="19">
        <v>400.76445999999999</v>
      </c>
      <c r="AC67" s="19">
        <v>947.91648199999997</v>
      </c>
      <c r="AD67" s="19">
        <v>927.444391</v>
      </c>
      <c r="AE67" s="19">
        <v>927.444391</v>
      </c>
      <c r="AF67" s="19">
        <v>947.91648199999997</v>
      </c>
      <c r="AG67" s="19">
        <v>934.67887559999997</v>
      </c>
      <c r="AH67" s="19">
        <v>997.30097254999998</v>
      </c>
      <c r="AI67" s="33">
        <v>0</v>
      </c>
      <c r="AJ67" s="33">
        <v>5.4568794737999998E-2</v>
      </c>
      <c r="AK67" s="33">
        <v>-0.12726609617000001</v>
      </c>
      <c r="AL67" s="33">
        <v>-0.12673975065000001</v>
      </c>
      <c r="AM67" s="33">
        <v>0.32643031363000002</v>
      </c>
      <c r="AN67" s="33"/>
      <c r="AO67" s="33"/>
      <c r="AP67" s="20">
        <v>45635</v>
      </c>
      <c r="AQ67" s="20">
        <v>45128</v>
      </c>
      <c r="AR67" s="19" t="s">
        <v>11</v>
      </c>
    </row>
    <row r="68" spans="3:44" ht="15.6" x14ac:dyDescent="0.3">
      <c r="C68" s="29" t="s">
        <v>141</v>
      </c>
      <c r="D68" s="26" t="s">
        <v>209</v>
      </c>
      <c r="E68" s="26" t="s">
        <v>9</v>
      </c>
      <c r="F68" s="27" t="s">
        <v>10</v>
      </c>
      <c r="G68" s="30" t="s">
        <v>181</v>
      </c>
      <c r="H68" s="27">
        <v>2</v>
      </c>
      <c r="I68" s="27">
        <v>5.9480000000000004</v>
      </c>
      <c r="J68" s="27">
        <v>6000.8425999999999</v>
      </c>
      <c r="K68" s="27">
        <v>1008.917722</v>
      </c>
      <c r="L68" s="27">
        <v>1008.850472</v>
      </c>
      <c r="M68" s="27">
        <v>1008.850472</v>
      </c>
      <c r="N68" s="27">
        <v>1008.917722</v>
      </c>
      <c r="O68" s="27">
        <v>1008.884097</v>
      </c>
      <c r="P68" s="27">
        <v>1008.8840981</v>
      </c>
      <c r="Q68" s="27">
        <v>2E-3</v>
      </c>
      <c r="R68" s="27">
        <v>5.9480000000000004</v>
      </c>
      <c r="S68" s="27">
        <v>6000.8425999999999</v>
      </c>
      <c r="T68" s="27">
        <v>1008.917722</v>
      </c>
      <c r="U68" s="27">
        <v>1008.850472</v>
      </c>
      <c r="V68" s="27">
        <v>1008.850472</v>
      </c>
      <c r="W68" s="27">
        <v>1008.917722</v>
      </c>
      <c r="X68" s="27">
        <v>1008.884097</v>
      </c>
      <c r="Y68" s="27">
        <v>1008.8840981</v>
      </c>
      <c r="Z68" s="27"/>
      <c r="AA68" s="27"/>
      <c r="AB68" s="27"/>
      <c r="AC68" s="27"/>
      <c r="AD68" s="27"/>
      <c r="AE68" s="27"/>
      <c r="AF68" s="27"/>
      <c r="AG68" s="27"/>
      <c r="AH68" s="27"/>
      <c r="AI68" s="32"/>
      <c r="AJ68" s="32">
        <v>3.0582020390000002E-3</v>
      </c>
      <c r="AK68" s="32"/>
      <c r="AL68" s="32"/>
      <c r="AM68" s="32"/>
      <c r="AN68" s="32"/>
      <c r="AO68" s="32"/>
      <c r="AP68" s="28">
        <v>45632</v>
      </c>
      <c r="AQ68" s="28">
        <v>45554</v>
      </c>
      <c r="AR68" s="27" t="s">
        <v>11</v>
      </c>
    </row>
    <row r="69" spans="3:44" ht="15.6" x14ac:dyDescent="0.3">
      <c r="C69" s="21" t="s">
        <v>142</v>
      </c>
      <c r="D69" s="18" t="s">
        <v>105</v>
      </c>
      <c r="E69" s="18" t="s">
        <v>9</v>
      </c>
      <c r="F69" s="19" t="s">
        <v>10</v>
      </c>
      <c r="G69" s="22" t="s">
        <v>182</v>
      </c>
      <c r="H69" s="19">
        <v>2</v>
      </c>
      <c r="I69" s="19">
        <v>1.486</v>
      </c>
      <c r="J69" s="19">
        <v>828.09816000000001</v>
      </c>
      <c r="K69" s="19">
        <v>557.29351699999995</v>
      </c>
      <c r="L69" s="19">
        <v>557.23968200000002</v>
      </c>
      <c r="M69" s="19">
        <v>557.23968200000002</v>
      </c>
      <c r="N69" s="19">
        <v>557.29351699999995</v>
      </c>
      <c r="O69" s="19">
        <v>557.26659949999998</v>
      </c>
      <c r="P69" s="19">
        <v>557.26660079999999</v>
      </c>
      <c r="Q69" s="19"/>
      <c r="R69" s="19"/>
      <c r="S69" s="19"/>
      <c r="T69" s="19"/>
      <c r="U69" s="19"/>
      <c r="V69" s="19"/>
      <c r="W69" s="19"/>
      <c r="X69" s="19"/>
      <c r="Y69" s="19"/>
      <c r="Z69" s="19">
        <v>2E-3</v>
      </c>
      <c r="AA69" s="19">
        <v>1.486</v>
      </c>
      <c r="AB69" s="19">
        <v>828.09816000000001</v>
      </c>
      <c r="AC69" s="19">
        <v>557.29351699999995</v>
      </c>
      <c r="AD69" s="19">
        <v>557.23968200000002</v>
      </c>
      <c r="AE69" s="19">
        <v>557.23968200000002</v>
      </c>
      <c r="AF69" s="19">
        <v>557.29351699999995</v>
      </c>
      <c r="AG69" s="19">
        <v>557.26659949999998</v>
      </c>
      <c r="AH69" s="19">
        <v>557.26660079999999</v>
      </c>
      <c r="AI69" s="33"/>
      <c r="AJ69" s="33">
        <v>2.3353930936999999E-3</v>
      </c>
      <c r="AK69" s="33"/>
      <c r="AL69" s="33"/>
      <c r="AM69" s="33"/>
      <c r="AN69" s="33"/>
      <c r="AO69" s="33"/>
      <c r="AP69" s="20">
        <v>45632</v>
      </c>
      <c r="AQ69" s="20">
        <v>45408</v>
      </c>
      <c r="AR69" s="19" t="s">
        <v>11</v>
      </c>
    </row>
    <row r="70" spans="3:44" ht="15.6" x14ac:dyDescent="0.3">
      <c r="C70" s="29" t="s">
        <v>90</v>
      </c>
      <c r="D70" s="26" t="s">
        <v>91</v>
      </c>
      <c r="E70" s="26" t="s">
        <v>9</v>
      </c>
      <c r="F70" s="27" t="s">
        <v>10</v>
      </c>
      <c r="G70" s="30" t="s">
        <v>92</v>
      </c>
      <c r="H70" s="27">
        <v>54</v>
      </c>
      <c r="I70" s="27">
        <v>2.68</v>
      </c>
      <c r="J70" s="27">
        <v>2694.3952800000002</v>
      </c>
      <c r="K70" s="27">
        <v>1014.748055</v>
      </c>
      <c r="L70" s="27">
        <v>990.94754999999998</v>
      </c>
      <c r="M70" s="27">
        <v>990.94754999999998</v>
      </c>
      <c r="N70" s="27">
        <v>1014.748055</v>
      </c>
      <c r="O70" s="27">
        <v>1007.6708708</v>
      </c>
      <c r="P70" s="27">
        <v>1005.4920456999999</v>
      </c>
      <c r="Q70" s="27"/>
      <c r="R70" s="27"/>
      <c r="S70" s="27"/>
      <c r="T70" s="27"/>
      <c r="U70" s="27"/>
      <c r="V70" s="27"/>
      <c r="W70" s="27"/>
      <c r="X70" s="27"/>
      <c r="Y70" s="27"/>
      <c r="Z70" s="27">
        <v>5.3999999999999999E-2</v>
      </c>
      <c r="AA70" s="27">
        <v>2.68</v>
      </c>
      <c r="AB70" s="27">
        <v>2694.3952800000002</v>
      </c>
      <c r="AC70" s="27">
        <v>1014.748055</v>
      </c>
      <c r="AD70" s="27">
        <v>990.94754999999998</v>
      </c>
      <c r="AE70" s="27">
        <v>990.94754999999998</v>
      </c>
      <c r="AF70" s="27">
        <v>1014.748055</v>
      </c>
      <c r="AG70" s="27">
        <v>1007.6708708</v>
      </c>
      <c r="AH70" s="27">
        <v>1005.4920456999999</v>
      </c>
      <c r="AI70" s="32">
        <v>0</v>
      </c>
      <c r="AJ70" s="32">
        <v>1.8522873919E-2</v>
      </c>
      <c r="AK70" s="32">
        <v>4.2813345026000002E-3</v>
      </c>
      <c r="AL70" s="32">
        <v>1.0283310747999999E-3</v>
      </c>
      <c r="AM70" s="32">
        <v>0.12580587589</v>
      </c>
      <c r="AN70" s="32">
        <v>0.20238622991999999</v>
      </c>
      <c r="AO70" s="32">
        <v>0.19666446576999999</v>
      </c>
      <c r="AP70" s="28">
        <v>45635</v>
      </c>
      <c r="AQ70" s="28">
        <v>45110</v>
      </c>
      <c r="AR70" s="27" t="s">
        <v>11</v>
      </c>
    </row>
    <row r="71" spans="3:44" ht="15.6" x14ac:dyDescent="0.3">
      <c r="C71" s="17" t="s">
        <v>143</v>
      </c>
      <c r="D71" s="18" t="s">
        <v>210</v>
      </c>
      <c r="E71" s="18" t="s">
        <v>9</v>
      </c>
      <c r="F71" s="19" t="s">
        <v>10</v>
      </c>
      <c r="G71" s="19" t="s">
        <v>183</v>
      </c>
      <c r="H71" s="19">
        <v>7</v>
      </c>
      <c r="I71" s="19">
        <v>0.54</v>
      </c>
      <c r="J71" s="19">
        <v>567.39191000000005</v>
      </c>
      <c r="K71" s="19">
        <v>1059.1500579999999</v>
      </c>
      <c r="L71" s="19">
        <v>1037.4260389999999</v>
      </c>
      <c r="M71" s="19">
        <v>1037.4260389999999</v>
      </c>
      <c r="N71" s="19">
        <v>1059.1500579999999</v>
      </c>
      <c r="O71" s="19">
        <v>1053.35196</v>
      </c>
      <c r="P71" s="19">
        <v>1050.8204484</v>
      </c>
      <c r="Q71" s="19"/>
      <c r="R71" s="19"/>
      <c r="S71" s="19"/>
      <c r="T71" s="19"/>
      <c r="U71" s="19"/>
      <c r="V71" s="19"/>
      <c r="W71" s="19"/>
      <c r="X71" s="19"/>
      <c r="Y71" s="19"/>
      <c r="Z71" s="19">
        <v>7.0000000000000001E-3</v>
      </c>
      <c r="AA71" s="19">
        <v>0.54</v>
      </c>
      <c r="AB71" s="19">
        <v>567.39191000000005</v>
      </c>
      <c r="AC71" s="19">
        <v>1059.1500579999999</v>
      </c>
      <c r="AD71" s="19">
        <v>1037.4260389999999</v>
      </c>
      <c r="AE71" s="19">
        <v>1037.4260389999999</v>
      </c>
      <c r="AF71" s="19">
        <v>1059.1500579999999</v>
      </c>
      <c r="AG71" s="19">
        <v>1053.35196</v>
      </c>
      <c r="AH71" s="19">
        <v>1050.8204484</v>
      </c>
      <c r="AI71" s="33">
        <v>0</v>
      </c>
      <c r="AJ71" s="33">
        <v>-3.8840185126000001E-2</v>
      </c>
      <c r="AK71" s="33">
        <v>-3.2828209850999999E-3</v>
      </c>
      <c r="AL71" s="33">
        <v>-3.0329028519E-2</v>
      </c>
      <c r="AM71" s="33">
        <v>0.42143277252</v>
      </c>
      <c r="AN71" s="33">
        <v>0.57014298463000002</v>
      </c>
      <c r="AO71" s="33">
        <v>0.57760937727999995</v>
      </c>
      <c r="AP71" s="20">
        <v>45635</v>
      </c>
      <c r="AQ71" s="20">
        <v>45110</v>
      </c>
      <c r="AR71" s="19" t="s">
        <v>11</v>
      </c>
    </row>
    <row r="72" spans="3:44" ht="15.6" x14ac:dyDescent="0.3">
      <c r="C72" s="25" t="s">
        <v>144</v>
      </c>
      <c r="D72" s="26" t="s">
        <v>211</v>
      </c>
      <c r="E72" s="26" t="s">
        <v>9</v>
      </c>
      <c r="F72" s="27" t="s">
        <v>10</v>
      </c>
      <c r="G72" s="27" t="s">
        <v>184</v>
      </c>
      <c r="H72" s="27">
        <v>44</v>
      </c>
      <c r="I72" s="27">
        <v>2.2799999999999998</v>
      </c>
      <c r="J72" s="27">
        <v>2131.12628</v>
      </c>
      <c r="K72" s="27">
        <v>1100.56</v>
      </c>
      <c r="L72" s="27">
        <v>1041.9452000000001</v>
      </c>
      <c r="M72" s="27">
        <v>1041.9452000000001</v>
      </c>
      <c r="N72" s="27">
        <v>1100.56</v>
      </c>
      <c r="O72" s="27">
        <v>1070.0136969</v>
      </c>
      <c r="P72" s="27">
        <v>1066.9505031000001</v>
      </c>
      <c r="Q72" s="27"/>
      <c r="R72" s="27"/>
      <c r="S72" s="27"/>
      <c r="T72" s="27"/>
      <c r="U72" s="27"/>
      <c r="V72" s="27"/>
      <c r="W72" s="27"/>
      <c r="X72" s="27"/>
      <c r="Y72" s="27"/>
      <c r="Z72" s="27">
        <v>4.3999999999999997E-2</v>
      </c>
      <c r="AA72" s="27">
        <v>2.2799999999999998</v>
      </c>
      <c r="AB72" s="27">
        <v>2131.12628</v>
      </c>
      <c r="AC72" s="27">
        <v>1100.56</v>
      </c>
      <c r="AD72" s="27">
        <v>1041.9452000000001</v>
      </c>
      <c r="AE72" s="27">
        <v>1041.9452000000001</v>
      </c>
      <c r="AF72" s="27">
        <v>1100.56</v>
      </c>
      <c r="AG72" s="27">
        <v>1070.0136969</v>
      </c>
      <c r="AH72" s="27">
        <v>1066.9505031000001</v>
      </c>
      <c r="AI72" s="32">
        <v>0</v>
      </c>
      <c r="AJ72" s="32">
        <v>3.2327977297E-3</v>
      </c>
      <c r="AK72" s="32">
        <v>5.1776065030999997E-2</v>
      </c>
      <c r="AL72" s="32">
        <v>5.8418039000999997E-2</v>
      </c>
      <c r="AM72" s="32">
        <v>0.15485009896999999</v>
      </c>
      <c r="AN72" s="32">
        <v>0.47988320855</v>
      </c>
      <c r="AO72" s="32">
        <v>0.46813041125999999</v>
      </c>
      <c r="AP72" s="28">
        <v>45635</v>
      </c>
      <c r="AQ72" s="28">
        <v>45110</v>
      </c>
      <c r="AR72" s="27" t="s">
        <v>11</v>
      </c>
    </row>
    <row r="73" spans="3:44" ht="15.6" x14ac:dyDescent="0.3">
      <c r="C73" s="21" t="s">
        <v>94</v>
      </c>
      <c r="D73" s="18" t="s">
        <v>93</v>
      </c>
      <c r="E73" s="18" t="s">
        <v>9</v>
      </c>
      <c r="F73" s="19" t="s">
        <v>10</v>
      </c>
      <c r="G73" s="22" t="s">
        <v>95</v>
      </c>
      <c r="H73" s="19">
        <v>20</v>
      </c>
      <c r="I73" s="19">
        <v>0.88600000000000001</v>
      </c>
      <c r="J73" s="19">
        <v>886.91346999999996</v>
      </c>
      <c r="K73" s="19">
        <v>1067.6847949999999</v>
      </c>
      <c r="L73" s="19">
        <v>1042.4851000000001</v>
      </c>
      <c r="M73" s="19">
        <v>1042.4851000000001</v>
      </c>
      <c r="N73" s="19">
        <v>1067.6847949999999</v>
      </c>
      <c r="O73" s="19">
        <v>1054.4607014000001</v>
      </c>
      <c r="P73" s="19">
        <v>1055.6893984000001</v>
      </c>
      <c r="Q73" s="19"/>
      <c r="R73" s="19"/>
      <c r="S73" s="19"/>
      <c r="T73" s="19"/>
      <c r="U73" s="19"/>
      <c r="V73" s="19"/>
      <c r="W73" s="19"/>
      <c r="X73" s="19"/>
      <c r="Y73" s="19"/>
      <c r="Z73" s="19">
        <v>0.02</v>
      </c>
      <c r="AA73" s="19">
        <v>0.88600000000000001</v>
      </c>
      <c r="AB73" s="19">
        <v>886.91346999999996</v>
      </c>
      <c r="AC73" s="19">
        <v>1067.6847949999999</v>
      </c>
      <c r="AD73" s="19">
        <v>1042.4851000000001</v>
      </c>
      <c r="AE73" s="19">
        <v>1042.4851000000001</v>
      </c>
      <c r="AF73" s="19">
        <v>1067.6847949999999</v>
      </c>
      <c r="AG73" s="19">
        <v>1054.4607014000001</v>
      </c>
      <c r="AH73" s="19">
        <v>1055.6893984000001</v>
      </c>
      <c r="AI73" s="33">
        <v>0</v>
      </c>
      <c r="AJ73" s="33">
        <v>2.1461398071999999E-2</v>
      </c>
      <c r="AK73" s="33">
        <v>7.6036162372000005E-2</v>
      </c>
      <c r="AL73" s="33">
        <v>2.252756752E-2</v>
      </c>
      <c r="AM73" s="33">
        <v>0.17819232261000001</v>
      </c>
      <c r="AN73" s="33">
        <v>0.18661777347</v>
      </c>
      <c r="AO73" s="33">
        <v>0.20730704480000001</v>
      </c>
      <c r="AP73" s="20">
        <v>45635</v>
      </c>
      <c r="AQ73" s="20">
        <v>45110</v>
      </c>
      <c r="AR73" s="19" t="s">
        <v>11</v>
      </c>
    </row>
    <row r="74" spans="3:44" ht="15.6" x14ac:dyDescent="0.3">
      <c r="C74" s="29" t="s">
        <v>96</v>
      </c>
      <c r="D74" s="26" t="s">
        <v>97</v>
      </c>
      <c r="E74" s="26" t="s">
        <v>9</v>
      </c>
      <c r="F74" s="27" t="s">
        <v>10</v>
      </c>
      <c r="G74" s="30" t="s">
        <v>98</v>
      </c>
      <c r="H74" s="27">
        <v>21</v>
      </c>
      <c r="I74" s="27">
        <v>0.75800000000000001</v>
      </c>
      <c r="J74" s="27">
        <v>757.55859999999996</v>
      </c>
      <c r="K74" s="27">
        <v>999.56020000000001</v>
      </c>
      <c r="L74" s="27">
        <v>995.56020000000001</v>
      </c>
      <c r="M74" s="27">
        <v>995.56020000000001</v>
      </c>
      <c r="N74" s="27">
        <v>999.56020000000001</v>
      </c>
      <c r="O74" s="27">
        <v>998.77222452000001</v>
      </c>
      <c r="P74" s="27">
        <v>999.41796154999997</v>
      </c>
      <c r="Q74" s="27"/>
      <c r="R74" s="27"/>
      <c r="S74" s="27"/>
      <c r="T74" s="27"/>
      <c r="U74" s="27"/>
      <c r="V74" s="27"/>
      <c r="W74" s="27"/>
      <c r="X74" s="27"/>
      <c r="Y74" s="27"/>
      <c r="Z74" s="27">
        <v>2.1000000000000001E-2</v>
      </c>
      <c r="AA74" s="27">
        <v>0.75800000000000001</v>
      </c>
      <c r="AB74" s="27">
        <v>757.55859999999996</v>
      </c>
      <c r="AC74" s="27">
        <v>999.56020000000001</v>
      </c>
      <c r="AD74" s="27">
        <v>995.56020000000001</v>
      </c>
      <c r="AE74" s="27">
        <v>995.56020000000001</v>
      </c>
      <c r="AF74" s="27">
        <v>999.56020000000001</v>
      </c>
      <c r="AG74" s="27">
        <v>998.77222452000001</v>
      </c>
      <c r="AH74" s="27">
        <v>999.41796154999997</v>
      </c>
      <c r="AI74" s="32">
        <v>0</v>
      </c>
      <c r="AJ74" s="32">
        <v>2.4182598589999999E-3</v>
      </c>
      <c r="AK74" s="32">
        <v>-2.2946628903000001E-2</v>
      </c>
      <c r="AL74" s="32">
        <v>-1.7112454595999999E-2</v>
      </c>
      <c r="AM74" s="32">
        <v>3.2232839533000001E-3</v>
      </c>
      <c r="AN74" s="32">
        <v>1.8212785913E-3</v>
      </c>
      <c r="AO74" s="32">
        <v>1.7770008124000001E-3</v>
      </c>
      <c r="AP74" s="28">
        <v>45635</v>
      </c>
      <c r="AQ74" s="28">
        <v>45110</v>
      </c>
      <c r="AR74" s="27" t="s">
        <v>11</v>
      </c>
    </row>
    <row r="75" spans="3:44" ht="15.6" x14ac:dyDescent="0.3">
      <c r="C75" s="21" t="s">
        <v>100</v>
      </c>
      <c r="D75" s="18" t="s">
        <v>99</v>
      </c>
      <c r="E75" s="18" t="s">
        <v>12</v>
      </c>
      <c r="F75" s="19" t="s">
        <v>10</v>
      </c>
      <c r="G75" s="22" t="s">
        <v>101</v>
      </c>
      <c r="H75" s="19">
        <v>18</v>
      </c>
      <c r="I75" s="19">
        <v>1.0629999999999999</v>
      </c>
      <c r="J75" s="19">
        <v>1068.6608799999999</v>
      </c>
      <c r="K75" s="19">
        <v>1009.276823</v>
      </c>
      <c r="L75" s="19">
        <v>970.85101799999995</v>
      </c>
      <c r="M75" s="19">
        <v>970.85101799999995</v>
      </c>
      <c r="N75" s="19">
        <v>1009.276823</v>
      </c>
      <c r="O75" s="19">
        <v>999.86879144</v>
      </c>
      <c r="P75" s="19">
        <v>1005.3811021</v>
      </c>
      <c r="Q75" s="19"/>
      <c r="R75" s="19"/>
      <c r="S75" s="19"/>
      <c r="T75" s="19"/>
      <c r="U75" s="19"/>
      <c r="V75" s="19"/>
      <c r="W75" s="19"/>
      <c r="X75" s="19"/>
      <c r="Y75" s="19"/>
      <c r="Z75" s="19">
        <v>1.7999999999999999E-2</v>
      </c>
      <c r="AA75" s="19">
        <v>1.0629999999999999</v>
      </c>
      <c r="AB75" s="19">
        <v>1068.6608799999999</v>
      </c>
      <c r="AC75" s="19">
        <v>1009.276823</v>
      </c>
      <c r="AD75" s="19">
        <v>970.85101799999995</v>
      </c>
      <c r="AE75" s="19">
        <v>970.85101799999995</v>
      </c>
      <c r="AF75" s="19">
        <v>1009.276823</v>
      </c>
      <c r="AG75" s="19">
        <v>999.86879144</v>
      </c>
      <c r="AH75" s="19">
        <v>1005.3811021</v>
      </c>
      <c r="AI75" s="33"/>
      <c r="AJ75" s="33">
        <v>4.0255184445000002E-2</v>
      </c>
      <c r="AK75" s="33"/>
      <c r="AL75" s="33"/>
      <c r="AM75" s="33">
        <v>0.39056284155999998</v>
      </c>
      <c r="AN75" s="33"/>
      <c r="AO75" s="33"/>
      <c r="AP75" s="20">
        <v>45635</v>
      </c>
      <c r="AQ75" s="20">
        <v>45551</v>
      </c>
      <c r="AR75" s="19" t="s">
        <v>11</v>
      </c>
    </row>
    <row r="76" spans="3:44" ht="15.6" x14ac:dyDescent="0.3">
      <c r="C76" s="29" t="s">
        <v>102</v>
      </c>
      <c r="D76" s="26" t="s">
        <v>103</v>
      </c>
      <c r="E76" s="26" t="s">
        <v>9</v>
      </c>
      <c r="F76" s="27" t="s">
        <v>10</v>
      </c>
      <c r="G76" s="30" t="s">
        <v>104</v>
      </c>
      <c r="H76" s="27">
        <v>18</v>
      </c>
      <c r="I76" s="27">
        <v>0.76500000000000001</v>
      </c>
      <c r="J76" s="27">
        <v>773.89184</v>
      </c>
      <c r="K76" s="27">
        <v>1003.087608</v>
      </c>
      <c r="L76" s="27">
        <v>1003.087608</v>
      </c>
      <c r="M76" s="27">
        <v>991.16066499999999</v>
      </c>
      <c r="N76" s="27">
        <v>1020.651426</v>
      </c>
      <c r="O76" s="27">
        <v>1010.4187535999999</v>
      </c>
      <c r="P76" s="27">
        <v>1011.7120976</v>
      </c>
      <c r="Q76" s="27">
        <v>1E-3</v>
      </c>
      <c r="R76" s="27">
        <v>0.155</v>
      </c>
      <c r="S76" s="27">
        <v>155.47856999999999</v>
      </c>
      <c r="T76" s="27">
        <v>1003.087608</v>
      </c>
      <c r="U76" s="27">
        <v>1003.087608</v>
      </c>
      <c r="V76" s="27">
        <v>1003.087608</v>
      </c>
      <c r="W76" s="27">
        <v>1003.087608</v>
      </c>
      <c r="X76" s="27">
        <v>1003.087608</v>
      </c>
      <c r="Y76" s="27">
        <v>1011.7120976</v>
      </c>
      <c r="Z76" s="27">
        <v>1.7000000000000001E-2</v>
      </c>
      <c r="AA76" s="27">
        <v>0.61</v>
      </c>
      <c r="AB76" s="27">
        <v>618.41327000000001</v>
      </c>
      <c r="AC76" s="27">
        <v>1020.651426</v>
      </c>
      <c r="AD76" s="27">
        <v>991.16066499999999</v>
      </c>
      <c r="AE76" s="27">
        <v>991.16066499999999</v>
      </c>
      <c r="AF76" s="27">
        <v>1020.651426</v>
      </c>
      <c r="AG76" s="27">
        <v>1012.2815857000001</v>
      </c>
      <c r="AH76" s="27">
        <v>1011.7120976</v>
      </c>
      <c r="AI76" s="32"/>
      <c r="AJ76" s="32">
        <v>-1.5082191193E-2</v>
      </c>
      <c r="AK76" s="32"/>
      <c r="AL76" s="32"/>
      <c r="AM76" s="32">
        <v>0.11170183969</v>
      </c>
      <c r="AN76" s="32"/>
      <c r="AO76" s="32"/>
      <c r="AP76" s="28">
        <v>45635</v>
      </c>
      <c r="AQ76" s="28">
        <v>45595</v>
      </c>
      <c r="AR76" s="27" t="s">
        <v>11</v>
      </c>
    </row>
    <row r="77" spans="3:44" ht="15.6" x14ac:dyDescent="0.3">
      <c r="C77" s="21"/>
      <c r="D77" s="18"/>
      <c r="E77" s="18"/>
      <c r="F77" s="19"/>
      <c r="G77" s="22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33"/>
      <c r="AJ77" s="33"/>
      <c r="AK77" s="33"/>
      <c r="AL77" s="33"/>
      <c r="AM77" s="33"/>
      <c r="AN77" s="33"/>
      <c r="AO77" s="33"/>
      <c r="AP77" s="20"/>
      <c r="AQ77" s="20"/>
      <c r="AR77" s="19"/>
    </row>
    <row r="78" spans="3:44" ht="15.6" x14ac:dyDescent="0.3">
      <c r="C78" s="29"/>
      <c r="D78" s="26"/>
      <c r="E78" s="26"/>
      <c r="F78" s="27"/>
      <c r="G78" s="30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32"/>
      <c r="AJ78" s="32"/>
      <c r="AK78" s="32"/>
      <c r="AL78" s="32"/>
      <c r="AM78" s="32"/>
      <c r="AN78" s="32"/>
      <c r="AO78" s="32"/>
      <c r="AP78" s="28"/>
      <c r="AQ78" s="28"/>
      <c r="AR78" s="27"/>
    </row>
    <row r="79" spans="3:44" ht="15.6" x14ac:dyDescent="0.3">
      <c r="C79" s="17"/>
      <c r="D79" s="18"/>
      <c r="E79" s="18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33"/>
      <c r="AJ79" s="33"/>
      <c r="AK79" s="33"/>
      <c r="AL79" s="33"/>
      <c r="AM79" s="33"/>
      <c r="AN79" s="33"/>
      <c r="AO79" s="33"/>
      <c r="AP79" s="20"/>
      <c r="AQ79" s="20"/>
      <c r="AR79" s="19"/>
    </row>
    <row r="80" spans="3:44" ht="15.6" x14ac:dyDescent="0.3">
      <c r="C80" s="29"/>
      <c r="D80" s="26"/>
      <c r="E80" s="26"/>
      <c r="F80" s="27"/>
      <c r="G80" s="30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32"/>
      <c r="AJ80" s="32"/>
      <c r="AK80" s="32"/>
      <c r="AL80" s="32"/>
      <c r="AM80" s="32"/>
      <c r="AN80" s="32"/>
      <c r="AO80" s="32"/>
      <c r="AP80" s="28"/>
      <c r="AQ80" s="28"/>
      <c r="AR80" s="27"/>
    </row>
    <row r="81" spans="3:44" ht="15.6" x14ac:dyDescent="0.3">
      <c r="C81" s="17"/>
      <c r="D81" s="18"/>
      <c r="E81" s="18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33"/>
      <c r="AJ81" s="33"/>
      <c r="AK81" s="33"/>
      <c r="AL81" s="33"/>
      <c r="AM81" s="33"/>
      <c r="AN81" s="33"/>
      <c r="AO81" s="33"/>
      <c r="AP81" s="20"/>
      <c r="AQ81" s="20"/>
      <c r="AR81" s="19"/>
    </row>
    <row r="82" spans="3:44" ht="15.6" x14ac:dyDescent="0.3">
      <c r="C82" s="25"/>
      <c r="D82" s="26"/>
      <c r="E82" s="26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32"/>
      <c r="AJ82" s="32"/>
      <c r="AK82" s="32"/>
      <c r="AL82" s="32"/>
      <c r="AM82" s="32"/>
      <c r="AN82" s="32"/>
      <c r="AO82" s="32"/>
      <c r="AP82" s="28"/>
      <c r="AQ82" s="28"/>
      <c r="AR82" s="27"/>
    </row>
    <row r="83" spans="3:44" ht="15.6" x14ac:dyDescent="0.3">
      <c r="C83" s="21"/>
      <c r="D83" s="18"/>
      <c r="E83" s="18"/>
      <c r="F83" s="19"/>
      <c r="G83" s="22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33"/>
      <c r="AJ83" s="33"/>
      <c r="AK83" s="33"/>
      <c r="AL83" s="33"/>
      <c r="AM83" s="33"/>
      <c r="AN83" s="33"/>
      <c r="AO83" s="33"/>
      <c r="AP83" s="20"/>
      <c r="AQ83" s="20"/>
      <c r="AR83" s="19"/>
    </row>
    <row r="84" spans="3:44" ht="15.6" x14ac:dyDescent="0.3">
      <c r="C84" s="25"/>
      <c r="D84" s="26"/>
      <c r="E84" s="26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32"/>
      <c r="AJ84" s="32"/>
      <c r="AK84" s="32"/>
      <c r="AL84" s="32"/>
      <c r="AM84" s="32"/>
      <c r="AN84" s="32"/>
      <c r="AO84" s="32"/>
      <c r="AP84" s="28"/>
      <c r="AQ84" s="28"/>
      <c r="AR84" s="27"/>
    </row>
    <row r="85" spans="3:44" ht="15.6" x14ac:dyDescent="0.3">
      <c r="C85" s="21"/>
      <c r="D85" s="18"/>
      <c r="E85" s="18"/>
      <c r="F85" s="19"/>
      <c r="G85" s="22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33"/>
      <c r="AJ85" s="33"/>
      <c r="AK85" s="33"/>
      <c r="AL85" s="33"/>
      <c r="AM85" s="33"/>
      <c r="AN85" s="33"/>
      <c r="AO85" s="33"/>
      <c r="AP85" s="20"/>
      <c r="AQ85" s="20"/>
      <c r="AR85" s="19"/>
    </row>
    <row r="86" spans="3:44" ht="15.6" x14ac:dyDescent="0.3">
      <c r="C86" s="25"/>
      <c r="D86" s="26"/>
      <c r="E86" s="26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32"/>
      <c r="AJ86" s="32"/>
      <c r="AK86" s="32"/>
      <c r="AL86" s="32"/>
      <c r="AM86" s="32"/>
      <c r="AN86" s="32"/>
      <c r="AO86" s="32"/>
      <c r="AP86" s="28"/>
      <c r="AQ86" s="28"/>
      <c r="AR86" s="27"/>
    </row>
    <row r="87" spans="3:44" ht="15.6" x14ac:dyDescent="0.3">
      <c r="C87" s="17"/>
      <c r="D87" s="18"/>
      <c r="E87" s="18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33"/>
      <c r="AJ87" s="33"/>
      <c r="AK87" s="33"/>
      <c r="AL87" s="33"/>
      <c r="AM87" s="33"/>
      <c r="AN87" s="33"/>
      <c r="AO87" s="33"/>
      <c r="AP87" s="20"/>
      <c r="AQ87" s="20"/>
      <c r="AR87" s="19"/>
    </row>
    <row r="88" spans="3:44" ht="15.6" x14ac:dyDescent="0.3">
      <c r="C88" s="29"/>
      <c r="D88" s="26"/>
      <c r="E88" s="26"/>
      <c r="F88" s="27"/>
      <c r="G88" s="30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32"/>
      <c r="AJ88" s="32"/>
      <c r="AK88" s="32"/>
      <c r="AL88" s="32"/>
      <c r="AM88" s="32"/>
      <c r="AN88" s="32"/>
      <c r="AO88" s="32"/>
      <c r="AP88" s="28"/>
      <c r="AQ88" s="28"/>
      <c r="AR88" s="27"/>
    </row>
    <row r="89" spans="3:44" ht="15.6" x14ac:dyDescent="0.3">
      <c r="C89" s="17"/>
      <c r="D89" s="18"/>
      <c r="E89" s="18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33"/>
      <c r="AJ89" s="33"/>
      <c r="AK89" s="33"/>
      <c r="AL89" s="33"/>
      <c r="AM89" s="33"/>
      <c r="AN89" s="33"/>
      <c r="AO89" s="33"/>
      <c r="AP89" s="20"/>
      <c r="AQ89" s="20"/>
      <c r="AR89" s="19"/>
    </row>
    <row r="90" spans="3:44" ht="15.6" x14ac:dyDescent="0.3">
      <c r="C90" s="25"/>
      <c r="D90" s="26"/>
      <c r="E90" s="26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32"/>
      <c r="AJ90" s="32"/>
      <c r="AK90" s="32"/>
      <c r="AL90" s="32"/>
      <c r="AM90" s="32"/>
      <c r="AN90" s="32"/>
      <c r="AO90" s="32"/>
      <c r="AP90" s="28"/>
      <c r="AQ90" s="28"/>
      <c r="AR90" s="27"/>
    </row>
    <row r="91" spans="3:44" ht="15.6" x14ac:dyDescent="0.3">
      <c r="C91" s="21"/>
      <c r="D91" s="18"/>
      <c r="E91" s="18"/>
      <c r="F91" s="19"/>
      <c r="G91" s="22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33"/>
      <c r="AJ91" s="33"/>
      <c r="AK91" s="33"/>
      <c r="AL91" s="33"/>
      <c r="AM91" s="33"/>
      <c r="AN91" s="33"/>
      <c r="AO91" s="33"/>
      <c r="AP91" s="20"/>
      <c r="AQ91" s="20"/>
      <c r="AR91" s="19"/>
    </row>
    <row r="92" spans="3:44" ht="15.6" x14ac:dyDescent="0.3">
      <c r="C92" s="25"/>
      <c r="D92" s="26"/>
      <c r="E92" s="26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32"/>
      <c r="AJ92" s="32"/>
      <c r="AK92" s="32"/>
      <c r="AL92" s="32"/>
      <c r="AM92" s="32"/>
      <c r="AN92" s="32"/>
      <c r="AO92" s="32"/>
      <c r="AP92" s="28"/>
      <c r="AQ92" s="28"/>
      <c r="AR92" s="27"/>
    </row>
    <row r="93" spans="3:44" ht="15.6" x14ac:dyDescent="0.3">
      <c r="C93" s="21"/>
      <c r="D93" s="18"/>
      <c r="E93" s="18"/>
      <c r="F93" s="19"/>
      <c r="G93" s="22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33"/>
      <c r="AJ93" s="33"/>
      <c r="AK93" s="33"/>
      <c r="AL93" s="33"/>
      <c r="AM93" s="33"/>
      <c r="AN93" s="33"/>
      <c r="AO93" s="33"/>
      <c r="AP93" s="20"/>
      <c r="AQ93" s="20"/>
      <c r="AR93" s="19"/>
    </row>
    <row r="94" spans="3:44" ht="15.6" x14ac:dyDescent="0.3">
      <c r="C94" s="25"/>
      <c r="D94" s="26"/>
      <c r="E94" s="26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32"/>
      <c r="AJ94" s="32"/>
      <c r="AK94" s="32"/>
      <c r="AL94" s="32"/>
      <c r="AM94" s="32"/>
      <c r="AN94" s="32"/>
      <c r="AO94" s="32"/>
      <c r="AP94" s="28"/>
      <c r="AQ94" s="28"/>
      <c r="AR94" s="27"/>
    </row>
    <row r="95" spans="3:44" ht="15.6" x14ac:dyDescent="0.3">
      <c r="C95" s="21"/>
      <c r="D95" s="18"/>
      <c r="E95" s="18"/>
      <c r="F95" s="19"/>
      <c r="G95" s="22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33"/>
      <c r="AJ95" s="33"/>
      <c r="AK95" s="33"/>
      <c r="AL95" s="33"/>
      <c r="AM95" s="33"/>
      <c r="AN95" s="33"/>
      <c r="AO95" s="33"/>
      <c r="AP95" s="20"/>
      <c r="AQ95" s="20"/>
      <c r="AR95" s="19"/>
    </row>
    <row r="96" spans="3:44" ht="15.6" x14ac:dyDescent="0.3">
      <c r="C96" s="25"/>
      <c r="D96" s="26"/>
      <c r="E96" s="26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32"/>
      <c r="AJ96" s="32"/>
      <c r="AK96" s="32"/>
      <c r="AL96" s="32"/>
      <c r="AM96" s="32"/>
      <c r="AN96" s="32"/>
      <c r="AO96" s="32"/>
      <c r="AP96" s="28"/>
      <c r="AQ96" s="28"/>
      <c r="AR96" s="27"/>
    </row>
    <row r="97" spans="3:44" ht="15.6" x14ac:dyDescent="0.3">
      <c r="C97" s="17"/>
      <c r="D97" s="18"/>
      <c r="E97" s="18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33"/>
      <c r="AJ97" s="33"/>
      <c r="AK97" s="33"/>
      <c r="AL97" s="33"/>
      <c r="AM97" s="33"/>
      <c r="AN97" s="33"/>
      <c r="AO97" s="33"/>
      <c r="AP97" s="20"/>
      <c r="AQ97" s="20"/>
      <c r="AR97" s="19"/>
    </row>
    <row r="98" spans="3:44" ht="15.6" x14ac:dyDescent="0.3">
      <c r="C98" s="29"/>
      <c r="D98" s="26"/>
      <c r="E98" s="26"/>
      <c r="F98" s="27"/>
      <c r="G98" s="30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32"/>
      <c r="AJ98" s="32"/>
      <c r="AK98" s="32"/>
      <c r="AL98" s="32"/>
      <c r="AM98" s="32"/>
      <c r="AN98" s="32"/>
      <c r="AO98" s="32"/>
      <c r="AP98" s="28"/>
      <c r="AQ98" s="28"/>
      <c r="AR98" s="27"/>
    </row>
    <row r="99" spans="3:44" ht="15.6" x14ac:dyDescent="0.3">
      <c r="C99" s="17"/>
      <c r="D99" s="18"/>
      <c r="E99" s="18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33"/>
      <c r="AJ99" s="33"/>
      <c r="AK99" s="33"/>
      <c r="AL99" s="33"/>
      <c r="AM99" s="33"/>
      <c r="AN99" s="33"/>
      <c r="AO99" s="33"/>
      <c r="AP99" s="20"/>
      <c r="AQ99" s="20"/>
      <c r="AR99" s="19"/>
    </row>
    <row r="100" spans="3:44" ht="15.6" x14ac:dyDescent="0.3">
      <c r="C100" s="25"/>
      <c r="D100" s="26"/>
      <c r="E100" s="26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32"/>
      <c r="AJ100" s="32"/>
      <c r="AK100" s="32"/>
      <c r="AL100" s="32"/>
      <c r="AM100" s="32"/>
      <c r="AN100" s="32"/>
      <c r="AO100" s="32"/>
      <c r="AP100" s="28"/>
      <c r="AQ100" s="28"/>
      <c r="AR100" s="27"/>
    </row>
    <row r="101" spans="3:44" ht="15.6" x14ac:dyDescent="0.3">
      <c r="C101" s="21"/>
      <c r="D101" s="18"/>
      <c r="E101" s="18"/>
      <c r="F101" s="19"/>
      <c r="G101" s="22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33"/>
      <c r="AJ101" s="33"/>
      <c r="AK101" s="33"/>
      <c r="AL101" s="33"/>
      <c r="AM101" s="33"/>
      <c r="AN101" s="33"/>
      <c r="AO101" s="33"/>
      <c r="AP101" s="20"/>
      <c r="AQ101" s="20"/>
      <c r="AR101" s="19"/>
    </row>
    <row r="102" spans="3:44" ht="15.6" x14ac:dyDescent="0.3">
      <c r="C102" s="25"/>
      <c r="D102" s="26"/>
      <c r="E102" s="26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32"/>
      <c r="AJ102" s="32"/>
      <c r="AK102" s="32"/>
      <c r="AL102" s="32"/>
      <c r="AM102" s="32"/>
      <c r="AN102" s="32"/>
      <c r="AO102" s="32"/>
      <c r="AP102" s="28"/>
      <c r="AQ102" s="28"/>
      <c r="AR102" s="27"/>
    </row>
    <row r="103" spans="3:44" ht="15.6" x14ac:dyDescent="0.3">
      <c r="C103" s="21"/>
      <c r="D103" s="18"/>
      <c r="E103" s="18"/>
      <c r="F103" s="19"/>
      <c r="G103" s="22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33"/>
      <c r="AJ103" s="33"/>
      <c r="AK103" s="33"/>
      <c r="AL103" s="33"/>
      <c r="AM103" s="33"/>
      <c r="AN103" s="33"/>
      <c r="AO103" s="33"/>
      <c r="AP103" s="20"/>
      <c r="AQ103" s="20"/>
      <c r="AR103" s="19"/>
    </row>
    <row r="104" spans="3:44" ht="15.6" x14ac:dyDescent="0.3">
      <c r="C104" s="25"/>
      <c r="D104" s="26"/>
      <c r="E104" s="26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32"/>
      <c r="AJ104" s="32"/>
      <c r="AK104" s="32"/>
      <c r="AL104" s="32"/>
      <c r="AM104" s="32"/>
      <c r="AN104" s="32"/>
      <c r="AO104" s="32"/>
      <c r="AP104" s="28"/>
      <c r="AQ104" s="28"/>
      <c r="AR104" s="27"/>
    </row>
    <row r="105" spans="3:44" ht="15.6" x14ac:dyDescent="0.3">
      <c r="C105" s="17"/>
      <c r="D105" s="18"/>
      <c r="E105" s="18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33"/>
      <c r="AJ105" s="33"/>
      <c r="AK105" s="33"/>
      <c r="AL105" s="33"/>
      <c r="AM105" s="33"/>
      <c r="AN105" s="33"/>
      <c r="AO105" s="33"/>
      <c r="AP105" s="20"/>
      <c r="AQ105" s="20"/>
      <c r="AR105" s="19"/>
    </row>
    <row r="106" spans="3:44" ht="15.6" x14ac:dyDescent="0.3">
      <c r="C106" s="25"/>
      <c r="D106" s="26"/>
      <c r="E106" s="26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32"/>
      <c r="AJ106" s="32"/>
      <c r="AK106" s="32"/>
      <c r="AL106" s="32"/>
      <c r="AM106" s="32"/>
      <c r="AN106" s="32"/>
      <c r="AO106" s="32"/>
      <c r="AP106" s="28"/>
      <c r="AQ106" s="28"/>
      <c r="AR106" s="27"/>
    </row>
    <row r="107" spans="3:44" ht="15.6" x14ac:dyDescent="0.3">
      <c r="C107" s="17"/>
      <c r="D107" s="18"/>
      <c r="E107" s="18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33"/>
      <c r="AJ107" s="33"/>
      <c r="AK107" s="33"/>
      <c r="AL107" s="33"/>
      <c r="AM107" s="33"/>
      <c r="AN107" s="33"/>
      <c r="AO107" s="33"/>
      <c r="AP107" s="20"/>
      <c r="AQ107" s="20"/>
      <c r="AR107" s="19"/>
    </row>
    <row r="108" spans="3:44" ht="15.6" x14ac:dyDescent="0.3">
      <c r="C108" s="29"/>
      <c r="D108" s="26"/>
      <c r="E108" s="26"/>
      <c r="F108" s="27"/>
      <c r="G108" s="30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32"/>
      <c r="AJ108" s="32"/>
      <c r="AK108" s="32"/>
      <c r="AL108" s="32"/>
      <c r="AM108" s="32"/>
      <c r="AN108" s="32"/>
      <c r="AO108" s="32"/>
      <c r="AP108" s="28"/>
      <c r="AQ108" s="28"/>
      <c r="AR108" s="27"/>
    </row>
    <row r="109" spans="3:44" ht="15.6" x14ac:dyDescent="0.3">
      <c r="C109" s="17"/>
      <c r="D109" s="18"/>
      <c r="E109" s="18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33"/>
      <c r="AJ109" s="33"/>
      <c r="AK109" s="33"/>
      <c r="AL109" s="33"/>
      <c r="AM109" s="33"/>
      <c r="AN109" s="33"/>
      <c r="AO109" s="33"/>
      <c r="AP109" s="20"/>
      <c r="AQ109" s="20"/>
      <c r="AR109" s="19"/>
    </row>
    <row r="110" spans="3:44" ht="15.6" x14ac:dyDescent="0.3">
      <c r="C110" s="25"/>
      <c r="D110" s="26"/>
      <c r="E110" s="26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32"/>
      <c r="AJ110" s="32"/>
      <c r="AK110" s="32"/>
      <c r="AL110" s="32"/>
      <c r="AM110" s="32"/>
      <c r="AN110" s="32"/>
      <c r="AO110" s="32"/>
      <c r="AP110" s="28"/>
      <c r="AQ110" s="28"/>
      <c r="AR110" s="27"/>
    </row>
    <row r="111" spans="3:44" ht="15.6" x14ac:dyDescent="0.3">
      <c r="C111" s="21"/>
      <c r="D111" s="18"/>
      <c r="E111" s="18"/>
      <c r="F111" s="19"/>
      <c r="G111" s="22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33"/>
      <c r="AJ111" s="33"/>
      <c r="AK111" s="33"/>
      <c r="AL111" s="33"/>
      <c r="AM111" s="33"/>
      <c r="AN111" s="33"/>
      <c r="AO111" s="33"/>
      <c r="AP111" s="20"/>
      <c r="AQ111" s="20"/>
      <c r="AR111" s="19"/>
    </row>
    <row r="112" spans="3:44" ht="15.6" x14ac:dyDescent="0.3">
      <c r="C112" s="25"/>
      <c r="D112" s="26"/>
      <c r="E112" s="26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32"/>
      <c r="AJ112" s="32"/>
      <c r="AK112" s="32"/>
      <c r="AL112" s="32"/>
      <c r="AM112" s="32"/>
      <c r="AN112" s="32"/>
      <c r="AO112" s="32"/>
      <c r="AP112" s="28"/>
      <c r="AQ112" s="28"/>
      <c r="AR112" s="27"/>
    </row>
    <row r="113" spans="3:44" ht="15.6" x14ac:dyDescent="0.3">
      <c r="C113" s="21"/>
      <c r="D113" s="18"/>
      <c r="E113" s="18"/>
      <c r="F113" s="19"/>
      <c r="G113" s="22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33"/>
      <c r="AJ113" s="33"/>
      <c r="AK113" s="33"/>
      <c r="AL113" s="33"/>
      <c r="AM113" s="33"/>
      <c r="AN113" s="33"/>
      <c r="AO113" s="33"/>
      <c r="AP113" s="20"/>
      <c r="AQ113" s="20"/>
      <c r="AR113" s="19"/>
    </row>
    <row r="114" spans="3:44" ht="15.6" x14ac:dyDescent="0.3">
      <c r="C114" s="25"/>
      <c r="D114" s="26"/>
      <c r="E114" s="26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32"/>
      <c r="AJ114" s="32"/>
      <c r="AK114" s="32"/>
      <c r="AL114" s="32"/>
      <c r="AM114" s="32"/>
      <c r="AN114" s="32"/>
      <c r="AO114" s="32"/>
      <c r="AP114" s="28"/>
      <c r="AQ114" s="28"/>
      <c r="AR114" s="27"/>
    </row>
    <row r="115" spans="3:44" ht="15.6" x14ac:dyDescent="0.3">
      <c r="C115" s="17"/>
      <c r="D115" s="18"/>
      <c r="E115" s="18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33"/>
      <c r="AJ115" s="33"/>
      <c r="AK115" s="33"/>
      <c r="AL115" s="33"/>
      <c r="AM115" s="33"/>
      <c r="AN115" s="33"/>
      <c r="AO115" s="33"/>
      <c r="AP115" s="20"/>
      <c r="AQ115" s="20"/>
      <c r="AR115" s="19"/>
    </row>
    <row r="116" spans="3:44" ht="15.6" x14ac:dyDescent="0.3">
      <c r="C116" s="25"/>
      <c r="D116" s="26"/>
      <c r="E116" s="26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32"/>
      <c r="AJ116" s="32"/>
      <c r="AK116" s="32"/>
      <c r="AL116" s="32"/>
      <c r="AM116" s="32"/>
      <c r="AN116" s="32"/>
      <c r="AO116" s="32"/>
      <c r="AP116" s="28"/>
      <c r="AQ116" s="28"/>
      <c r="AR116" s="27"/>
    </row>
    <row r="117" spans="3:44" ht="15.6" x14ac:dyDescent="0.3">
      <c r="C117" s="17"/>
      <c r="D117" s="18"/>
      <c r="E117" s="18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33"/>
      <c r="AJ117" s="33"/>
      <c r="AK117" s="33"/>
      <c r="AL117" s="33"/>
      <c r="AM117" s="33"/>
      <c r="AN117" s="33"/>
      <c r="AO117" s="33"/>
      <c r="AP117" s="20"/>
      <c r="AQ117" s="20"/>
      <c r="AR117" s="19"/>
    </row>
    <row r="118" spans="3:44" ht="15.6" x14ac:dyDescent="0.3">
      <c r="C118" s="29"/>
      <c r="D118" s="26"/>
      <c r="E118" s="26"/>
      <c r="F118" s="27"/>
      <c r="G118" s="30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32"/>
      <c r="AJ118" s="32"/>
      <c r="AK118" s="32"/>
      <c r="AL118" s="32"/>
      <c r="AM118" s="32"/>
      <c r="AN118" s="32"/>
      <c r="AO118" s="32"/>
      <c r="AP118" s="28"/>
      <c r="AQ118" s="28"/>
      <c r="AR118" s="27"/>
    </row>
    <row r="119" spans="3:44" ht="15.6" x14ac:dyDescent="0.3">
      <c r="C119" s="17"/>
      <c r="D119" s="18"/>
      <c r="E119" s="18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33"/>
      <c r="AJ119" s="33"/>
      <c r="AK119" s="33"/>
      <c r="AL119" s="33"/>
      <c r="AM119" s="33"/>
      <c r="AN119" s="33"/>
      <c r="AO119" s="33"/>
      <c r="AP119" s="20"/>
      <c r="AQ119" s="20"/>
      <c r="AR119" s="19"/>
    </row>
    <row r="120" spans="3:44" ht="15.6" x14ac:dyDescent="0.3">
      <c r="C120" s="25"/>
      <c r="D120" s="26"/>
      <c r="E120" s="26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32"/>
      <c r="AJ120" s="32"/>
      <c r="AK120" s="32"/>
      <c r="AL120" s="32"/>
      <c r="AM120" s="32"/>
      <c r="AN120" s="32"/>
      <c r="AO120" s="32"/>
      <c r="AP120" s="28"/>
      <c r="AQ120" s="28"/>
      <c r="AR120" s="27"/>
    </row>
    <row r="121" spans="3:44" ht="15.6" x14ac:dyDescent="0.3">
      <c r="C121" s="21"/>
      <c r="D121" s="18"/>
      <c r="E121" s="18"/>
      <c r="F121" s="19"/>
      <c r="G121" s="22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33"/>
      <c r="AJ121" s="33"/>
      <c r="AK121" s="33"/>
      <c r="AL121" s="33"/>
      <c r="AM121" s="33"/>
      <c r="AN121" s="33"/>
      <c r="AO121" s="33"/>
      <c r="AP121" s="20"/>
      <c r="AQ121" s="20"/>
      <c r="AR121" s="19"/>
    </row>
    <row r="122" spans="3:44" ht="15.6" x14ac:dyDescent="0.3">
      <c r="C122" s="25"/>
      <c r="D122" s="26"/>
      <c r="E122" s="26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32"/>
      <c r="AJ122" s="32"/>
      <c r="AK122" s="32"/>
      <c r="AL122" s="32"/>
      <c r="AM122" s="32"/>
      <c r="AN122" s="32"/>
      <c r="AO122" s="32"/>
      <c r="AP122" s="28"/>
      <c r="AQ122" s="28"/>
      <c r="AR122" s="27"/>
    </row>
    <row r="123" spans="3:44" ht="15.6" x14ac:dyDescent="0.3">
      <c r="C123" s="21"/>
      <c r="D123" s="18"/>
      <c r="E123" s="18"/>
      <c r="F123" s="19"/>
      <c r="G123" s="22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33"/>
      <c r="AJ123" s="33"/>
      <c r="AK123" s="33"/>
      <c r="AL123" s="33"/>
      <c r="AM123" s="33"/>
      <c r="AN123" s="33"/>
      <c r="AO123" s="33"/>
      <c r="AP123" s="20"/>
      <c r="AQ123" s="20"/>
      <c r="AR123" s="19"/>
    </row>
    <row r="124" spans="3:44" ht="15.6" x14ac:dyDescent="0.3">
      <c r="C124" s="25"/>
      <c r="D124" s="26"/>
      <c r="E124" s="26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32"/>
      <c r="AJ124" s="32"/>
      <c r="AK124" s="32"/>
      <c r="AL124" s="32"/>
      <c r="AM124" s="32"/>
      <c r="AN124" s="32"/>
      <c r="AO124" s="32"/>
      <c r="AP124" s="28"/>
      <c r="AQ124" s="28"/>
      <c r="AR124" s="27"/>
    </row>
    <row r="125" spans="3:44" ht="15.6" x14ac:dyDescent="0.3">
      <c r="C125" s="17"/>
      <c r="D125" s="18"/>
      <c r="E125" s="18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33"/>
      <c r="AJ125" s="33"/>
      <c r="AK125" s="33"/>
      <c r="AL125" s="33"/>
      <c r="AM125" s="33"/>
      <c r="AN125" s="33"/>
      <c r="AO125" s="33"/>
      <c r="AP125" s="20"/>
      <c r="AQ125" s="20"/>
      <c r="AR125" s="19"/>
    </row>
    <row r="126" spans="3:44" ht="15.6" x14ac:dyDescent="0.3">
      <c r="C126" s="29"/>
      <c r="D126" s="26"/>
      <c r="E126" s="26"/>
      <c r="F126" s="27"/>
      <c r="G126" s="30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32"/>
      <c r="AJ126" s="32"/>
      <c r="AK126" s="32"/>
      <c r="AL126" s="32"/>
      <c r="AM126" s="32"/>
      <c r="AN126" s="32"/>
      <c r="AO126" s="32"/>
      <c r="AP126" s="28"/>
      <c r="AQ126" s="28"/>
      <c r="AR126" s="27"/>
    </row>
    <row r="127" spans="3:44" ht="15.6" x14ac:dyDescent="0.3">
      <c r="C127" s="17"/>
      <c r="D127" s="18"/>
      <c r="E127" s="18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33"/>
      <c r="AJ127" s="33"/>
      <c r="AK127" s="33"/>
      <c r="AL127" s="33"/>
      <c r="AM127" s="33"/>
      <c r="AN127" s="33"/>
      <c r="AO127" s="33"/>
      <c r="AP127" s="20"/>
      <c r="AQ127" s="20"/>
      <c r="AR127" s="19"/>
    </row>
    <row r="128" spans="3:44" ht="15.6" x14ac:dyDescent="0.3">
      <c r="C128" s="25"/>
      <c r="D128" s="26"/>
      <c r="E128" s="26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32"/>
      <c r="AJ128" s="32"/>
      <c r="AK128" s="32"/>
      <c r="AL128" s="32"/>
      <c r="AM128" s="32"/>
      <c r="AN128" s="32"/>
      <c r="AO128" s="32"/>
      <c r="AP128" s="28"/>
      <c r="AQ128" s="28"/>
      <c r="AR128" s="27"/>
    </row>
    <row r="129" spans="3:44" ht="15.6" x14ac:dyDescent="0.3">
      <c r="C129" s="21"/>
      <c r="D129" s="18"/>
      <c r="E129" s="18"/>
      <c r="F129" s="19"/>
      <c r="G129" s="22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33"/>
      <c r="AJ129" s="33"/>
      <c r="AK129" s="33"/>
      <c r="AL129" s="33"/>
      <c r="AM129" s="33"/>
      <c r="AN129" s="33"/>
      <c r="AO129" s="33"/>
      <c r="AP129" s="20"/>
      <c r="AQ129" s="20"/>
      <c r="AR129" s="19"/>
    </row>
    <row r="130" spans="3:44" ht="15.6" x14ac:dyDescent="0.3">
      <c r="C130" s="25"/>
      <c r="D130" s="26"/>
      <c r="E130" s="26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32"/>
      <c r="AJ130" s="32"/>
      <c r="AK130" s="32"/>
      <c r="AL130" s="32"/>
      <c r="AM130" s="32"/>
      <c r="AN130" s="32"/>
      <c r="AO130" s="32"/>
      <c r="AP130" s="28"/>
      <c r="AQ130" s="28"/>
      <c r="AR130" s="27"/>
    </row>
    <row r="131" spans="3:44" ht="15.6" x14ac:dyDescent="0.3">
      <c r="C131" s="21"/>
      <c r="D131" s="18"/>
      <c r="E131" s="18"/>
      <c r="F131" s="19"/>
      <c r="G131" s="22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33"/>
      <c r="AJ131" s="33"/>
      <c r="AK131" s="33"/>
      <c r="AL131" s="33"/>
      <c r="AM131" s="33"/>
      <c r="AN131" s="33"/>
      <c r="AO131" s="33"/>
      <c r="AP131" s="20"/>
      <c r="AQ131" s="20"/>
      <c r="AR131" s="19"/>
    </row>
    <row r="132" spans="3:44" ht="15.6" x14ac:dyDescent="0.3">
      <c r="C132" s="25"/>
      <c r="D132" s="26"/>
      <c r="E132" s="26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32"/>
      <c r="AJ132" s="32"/>
      <c r="AK132" s="32"/>
      <c r="AL132" s="32"/>
      <c r="AM132" s="32"/>
      <c r="AN132" s="32"/>
      <c r="AO132" s="32"/>
      <c r="AP132" s="28"/>
      <c r="AQ132" s="28"/>
      <c r="AR132" s="27"/>
    </row>
    <row r="133" spans="3:44" ht="15.6" x14ac:dyDescent="0.3">
      <c r="C133" s="17"/>
      <c r="D133" s="18"/>
      <c r="E133" s="18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33"/>
      <c r="AJ133" s="33"/>
      <c r="AK133" s="33"/>
      <c r="AL133" s="33"/>
      <c r="AM133" s="33"/>
      <c r="AN133" s="33"/>
      <c r="AO133" s="33"/>
      <c r="AP133" s="20"/>
      <c r="AQ133" s="20"/>
      <c r="AR133" s="19"/>
    </row>
    <row r="134" spans="3:44" ht="15.6" x14ac:dyDescent="0.3">
      <c r="C134" s="25"/>
      <c r="D134" s="26"/>
      <c r="E134" s="26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32"/>
      <c r="AJ134" s="32"/>
      <c r="AK134" s="32"/>
      <c r="AL134" s="32"/>
      <c r="AM134" s="32"/>
      <c r="AN134" s="32"/>
      <c r="AO134" s="32"/>
      <c r="AP134" s="28"/>
      <c r="AQ134" s="28"/>
      <c r="AR134" s="27"/>
    </row>
    <row r="135" spans="3:44" ht="15.6" x14ac:dyDescent="0.3">
      <c r="C135" s="17"/>
      <c r="D135" s="18"/>
      <c r="E135" s="18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33"/>
      <c r="AJ135" s="33"/>
      <c r="AK135" s="33"/>
      <c r="AL135" s="33"/>
      <c r="AM135" s="33"/>
      <c r="AN135" s="33"/>
      <c r="AO135" s="33"/>
      <c r="AP135" s="20"/>
      <c r="AQ135" s="20"/>
      <c r="AR135" s="19"/>
    </row>
    <row r="136" spans="3:44" ht="15.6" x14ac:dyDescent="0.3">
      <c r="C136" s="29"/>
      <c r="D136" s="26"/>
      <c r="E136" s="26"/>
      <c r="F136" s="27"/>
      <c r="G136" s="30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32"/>
      <c r="AJ136" s="32"/>
      <c r="AK136" s="32"/>
      <c r="AL136" s="32"/>
      <c r="AM136" s="32"/>
      <c r="AN136" s="32"/>
      <c r="AO136" s="32"/>
      <c r="AP136" s="28"/>
      <c r="AQ136" s="28"/>
      <c r="AR136" s="27"/>
    </row>
    <row r="137" spans="3:44" ht="15.6" x14ac:dyDescent="0.3">
      <c r="C137" s="17"/>
      <c r="D137" s="18"/>
      <c r="E137" s="18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33"/>
      <c r="AJ137" s="33"/>
      <c r="AK137" s="33"/>
      <c r="AL137" s="33"/>
      <c r="AM137" s="33"/>
      <c r="AN137" s="33"/>
      <c r="AO137" s="33"/>
      <c r="AP137" s="20"/>
      <c r="AQ137" s="20"/>
      <c r="AR137" s="19"/>
    </row>
    <row r="138" spans="3:44" ht="15.6" x14ac:dyDescent="0.3">
      <c r="C138" s="25"/>
      <c r="D138" s="26"/>
      <c r="E138" s="26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32"/>
      <c r="AJ138" s="32"/>
      <c r="AK138" s="32"/>
      <c r="AL138" s="32"/>
      <c r="AM138" s="32"/>
      <c r="AN138" s="32"/>
      <c r="AO138" s="32"/>
      <c r="AP138" s="28"/>
      <c r="AQ138" s="28"/>
      <c r="AR138" s="27"/>
    </row>
    <row r="139" spans="3:44" ht="15.6" x14ac:dyDescent="0.3">
      <c r="C139" s="21"/>
      <c r="D139" s="18"/>
      <c r="E139" s="18"/>
      <c r="F139" s="19"/>
      <c r="G139" s="22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33"/>
      <c r="AJ139" s="33"/>
      <c r="AK139" s="33"/>
      <c r="AL139" s="33"/>
      <c r="AM139" s="33"/>
      <c r="AN139" s="33"/>
      <c r="AO139" s="33"/>
      <c r="AP139" s="20"/>
      <c r="AQ139" s="20"/>
      <c r="AR139" s="19"/>
    </row>
    <row r="140" spans="3:44" ht="15.6" x14ac:dyDescent="0.3">
      <c r="C140" s="25"/>
      <c r="D140" s="26"/>
      <c r="E140" s="26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32"/>
      <c r="AJ140" s="32"/>
      <c r="AK140" s="32"/>
      <c r="AL140" s="32"/>
      <c r="AM140" s="32"/>
      <c r="AN140" s="32"/>
      <c r="AO140" s="32"/>
      <c r="AP140" s="28"/>
      <c r="AQ140" s="28"/>
      <c r="AR140" s="27"/>
    </row>
    <row r="141" spans="3:44" ht="15.6" x14ac:dyDescent="0.3">
      <c r="C141" s="21"/>
      <c r="D141" s="18"/>
      <c r="E141" s="18"/>
      <c r="F141" s="19"/>
      <c r="G141" s="22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33"/>
      <c r="AJ141" s="33"/>
      <c r="AK141" s="33"/>
      <c r="AL141" s="33"/>
      <c r="AM141" s="33"/>
      <c r="AN141" s="33"/>
      <c r="AO141" s="33"/>
      <c r="AP141" s="20"/>
      <c r="AQ141" s="20"/>
      <c r="AR141" s="19"/>
    </row>
    <row r="142" spans="3:44" ht="15.6" x14ac:dyDescent="0.3">
      <c r="C142" s="25"/>
      <c r="D142" s="26"/>
      <c r="E142" s="26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32"/>
      <c r="AJ142" s="32"/>
      <c r="AK142" s="32"/>
      <c r="AL142" s="32"/>
      <c r="AM142" s="32"/>
      <c r="AN142" s="32"/>
      <c r="AO142" s="32"/>
      <c r="AP142" s="28"/>
      <c r="AQ142" s="28"/>
      <c r="AR142" s="27"/>
    </row>
    <row r="143" spans="3:44" ht="15.6" x14ac:dyDescent="0.3">
      <c r="C143" s="17"/>
      <c r="D143" s="18"/>
      <c r="E143" s="18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33"/>
      <c r="AJ143" s="33"/>
      <c r="AK143" s="33"/>
      <c r="AL143" s="33"/>
      <c r="AM143" s="33"/>
      <c r="AN143" s="33"/>
      <c r="AO143" s="33"/>
      <c r="AP143" s="20"/>
      <c r="AQ143" s="20"/>
      <c r="AR143" s="19"/>
    </row>
    <row r="144" spans="3:44" ht="15.6" x14ac:dyDescent="0.3">
      <c r="C144" s="25"/>
      <c r="D144" s="26"/>
      <c r="E144" s="26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32"/>
      <c r="AJ144" s="32"/>
      <c r="AK144" s="32"/>
      <c r="AL144" s="32"/>
      <c r="AM144" s="32"/>
      <c r="AN144" s="32"/>
      <c r="AO144" s="32"/>
      <c r="AP144" s="28"/>
      <c r="AQ144" s="28"/>
      <c r="AR144" s="27"/>
    </row>
    <row r="145" spans="3:44" ht="15.6" x14ac:dyDescent="0.3">
      <c r="C145" s="17"/>
      <c r="D145" s="18"/>
      <c r="E145" s="18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33"/>
      <c r="AJ145" s="33"/>
      <c r="AK145" s="33"/>
      <c r="AL145" s="33"/>
      <c r="AM145" s="33"/>
      <c r="AN145" s="33"/>
      <c r="AO145" s="33"/>
      <c r="AP145" s="20"/>
      <c r="AQ145" s="20"/>
      <c r="AR145" s="19"/>
    </row>
    <row r="146" spans="3:44" ht="15.6" x14ac:dyDescent="0.3">
      <c r="C146" s="29"/>
      <c r="D146" s="26"/>
      <c r="E146" s="26"/>
      <c r="F146" s="27"/>
      <c r="G146" s="30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32"/>
      <c r="AJ146" s="32"/>
      <c r="AK146" s="32"/>
      <c r="AL146" s="32"/>
      <c r="AM146" s="32"/>
      <c r="AN146" s="32"/>
      <c r="AO146" s="32"/>
      <c r="AP146" s="28"/>
      <c r="AQ146" s="28"/>
      <c r="AR146" s="27"/>
    </row>
    <row r="147" spans="3:44" ht="15.6" x14ac:dyDescent="0.3">
      <c r="C147" s="17"/>
      <c r="D147" s="18"/>
      <c r="E147" s="18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33"/>
      <c r="AJ147" s="33"/>
      <c r="AK147" s="33"/>
      <c r="AL147" s="33"/>
      <c r="AM147" s="33"/>
      <c r="AN147" s="33"/>
      <c r="AO147" s="33"/>
      <c r="AP147" s="20"/>
      <c r="AQ147" s="20"/>
      <c r="AR147" s="19"/>
    </row>
    <row r="148" spans="3:44" ht="15.6" x14ac:dyDescent="0.3">
      <c r="C148" s="25"/>
      <c r="D148" s="26"/>
      <c r="E148" s="26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32"/>
      <c r="AJ148" s="32"/>
      <c r="AK148" s="32"/>
      <c r="AL148" s="32"/>
      <c r="AM148" s="32"/>
      <c r="AN148" s="32"/>
      <c r="AO148" s="32"/>
      <c r="AP148" s="28"/>
      <c r="AQ148" s="28"/>
      <c r="AR148" s="27"/>
    </row>
    <row r="149" spans="3:44" ht="15.6" x14ac:dyDescent="0.3">
      <c r="C149" s="21"/>
      <c r="D149" s="18"/>
      <c r="E149" s="18"/>
      <c r="F149" s="19"/>
      <c r="G149" s="22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33"/>
      <c r="AJ149" s="33"/>
      <c r="AK149" s="33"/>
      <c r="AL149" s="33"/>
      <c r="AM149" s="33"/>
      <c r="AN149" s="33"/>
      <c r="AO149" s="33"/>
      <c r="AP149" s="20"/>
      <c r="AQ149" s="20"/>
      <c r="AR149" s="19"/>
    </row>
    <row r="150" spans="3:44" ht="15.6" x14ac:dyDescent="0.3">
      <c r="C150" s="25"/>
      <c r="D150" s="26"/>
      <c r="E150" s="26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32"/>
      <c r="AJ150" s="32"/>
      <c r="AK150" s="32"/>
      <c r="AL150" s="32"/>
      <c r="AM150" s="32"/>
      <c r="AN150" s="32"/>
      <c r="AO150" s="32"/>
      <c r="AP150" s="28"/>
      <c r="AQ150" s="28"/>
      <c r="AR150" s="27"/>
    </row>
    <row r="151" spans="3:44" ht="15.6" x14ac:dyDescent="0.3">
      <c r="C151" s="21"/>
      <c r="D151" s="18"/>
      <c r="E151" s="18"/>
      <c r="F151" s="19"/>
      <c r="G151" s="22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33"/>
      <c r="AJ151" s="33"/>
      <c r="AK151" s="33"/>
      <c r="AL151" s="33"/>
      <c r="AM151" s="33"/>
      <c r="AN151" s="33"/>
      <c r="AO151" s="33"/>
      <c r="AP151" s="20"/>
      <c r="AQ151" s="20"/>
      <c r="AR151" s="19"/>
    </row>
    <row r="152" spans="3:44" ht="15.6" x14ac:dyDescent="0.3">
      <c r="C152" s="25"/>
      <c r="D152" s="26"/>
      <c r="E152" s="26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32"/>
      <c r="AJ152" s="32"/>
      <c r="AK152" s="32"/>
      <c r="AL152" s="32"/>
      <c r="AM152" s="32"/>
      <c r="AN152" s="32"/>
      <c r="AO152" s="32"/>
      <c r="AP152" s="28"/>
      <c r="AQ152" s="28"/>
      <c r="AR152" s="27"/>
    </row>
    <row r="153" spans="3:44" ht="15.6" x14ac:dyDescent="0.3">
      <c r="C153" s="17"/>
      <c r="D153" s="18"/>
      <c r="E153" s="18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33"/>
      <c r="AJ153" s="33"/>
      <c r="AK153" s="33"/>
      <c r="AL153" s="33"/>
      <c r="AM153" s="33"/>
      <c r="AN153" s="33"/>
      <c r="AO153" s="33"/>
      <c r="AP153" s="20"/>
      <c r="AQ153" s="20"/>
      <c r="AR153" s="19"/>
    </row>
    <row r="154" spans="3:44" ht="15.6" x14ac:dyDescent="0.3">
      <c r="C154" s="25"/>
      <c r="D154" s="26"/>
      <c r="E154" s="26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32"/>
      <c r="AJ154" s="32"/>
      <c r="AK154" s="32"/>
      <c r="AL154" s="32"/>
      <c r="AM154" s="32"/>
      <c r="AN154" s="32"/>
      <c r="AO154" s="32"/>
      <c r="AP154" s="28"/>
      <c r="AQ154" s="28"/>
      <c r="AR154" s="27"/>
    </row>
    <row r="155" spans="3:44" ht="15.6" x14ac:dyDescent="0.3">
      <c r="C155" s="17"/>
      <c r="D155" s="18"/>
      <c r="E155" s="18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33"/>
      <c r="AJ155" s="33"/>
      <c r="AK155" s="33"/>
      <c r="AL155" s="33"/>
      <c r="AM155" s="33"/>
      <c r="AN155" s="33"/>
      <c r="AO155" s="33"/>
      <c r="AP155" s="20"/>
      <c r="AQ155" s="20"/>
      <c r="AR155" s="19"/>
    </row>
    <row r="156" spans="3:44" ht="15.6" x14ac:dyDescent="0.3">
      <c r="C156" s="29"/>
      <c r="D156" s="26"/>
      <c r="E156" s="26"/>
      <c r="F156" s="27"/>
      <c r="G156" s="30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32"/>
      <c r="AJ156" s="32"/>
      <c r="AK156" s="32"/>
      <c r="AL156" s="32"/>
      <c r="AM156" s="32"/>
      <c r="AN156" s="32"/>
      <c r="AO156" s="32"/>
      <c r="AP156" s="28"/>
      <c r="AQ156" s="28"/>
      <c r="AR156" s="27"/>
    </row>
    <row r="157" spans="3:44" ht="15.6" x14ac:dyDescent="0.3">
      <c r="C157" s="21"/>
      <c r="D157" s="18"/>
      <c r="E157" s="18"/>
      <c r="F157" s="19"/>
      <c r="G157" s="22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33"/>
      <c r="AJ157" s="33"/>
      <c r="AK157" s="33"/>
      <c r="AL157" s="33"/>
      <c r="AM157" s="33"/>
      <c r="AN157" s="33"/>
      <c r="AO157" s="33"/>
      <c r="AP157" s="20"/>
      <c r="AQ157" s="20"/>
      <c r="AR157" s="19"/>
    </row>
    <row r="158" spans="3:44" ht="15.6" x14ac:dyDescent="0.3">
      <c r="C158" s="25"/>
      <c r="D158" s="26"/>
      <c r="E158" s="26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32"/>
      <c r="AJ158" s="32"/>
      <c r="AK158" s="32"/>
      <c r="AL158" s="32"/>
      <c r="AM158" s="32"/>
      <c r="AN158" s="32"/>
      <c r="AO158" s="32"/>
      <c r="AP158" s="28"/>
      <c r="AQ158" s="28"/>
      <c r="AR158" s="27"/>
    </row>
    <row r="159" spans="3:44" ht="15.6" x14ac:dyDescent="0.3">
      <c r="C159" s="21"/>
      <c r="D159" s="18"/>
      <c r="E159" s="18"/>
      <c r="F159" s="19"/>
      <c r="G159" s="22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33"/>
      <c r="AJ159" s="33"/>
      <c r="AK159" s="33"/>
      <c r="AL159" s="33"/>
      <c r="AM159" s="33"/>
      <c r="AN159" s="33"/>
      <c r="AO159" s="33"/>
      <c r="AP159" s="20"/>
      <c r="AQ159" s="20"/>
      <c r="AR159" s="19"/>
    </row>
    <row r="160" spans="3:44" ht="15.6" x14ac:dyDescent="0.3">
      <c r="C160" s="25"/>
      <c r="D160" s="26"/>
      <c r="E160" s="26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32"/>
      <c r="AJ160" s="32"/>
      <c r="AK160" s="32"/>
      <c r="AL160" s="32"/>
      <c r="AM160" s="32"/>
      <c r="AN160" s="32"/>
      <c r="AO160" s="32"/>
      <c r="AP160" s="28"/>
      <c r="AQ160" s="28"/>
      <c r="AR160" s="27"/>
    </row>
    <row r="161" spans="3:44" ht="15.6" x14ac:dyDescent="0.3">
      <c r="C161" s="21"/>
      <c r="D161" s="18"/>
      <c r="E161" s="18"/>
      <c r="F161" s="19"/>
      <c r="G161" s="22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33"/>
      <c r="AJ161" s="33"/>
      <c r="AK161" s="33"/>
      <c r="AL161" s="33"/>
      <c r="AM161" s="33"/>
      <c r="AN161" s="33"/>
      <c r="AO161" s="33"/>
      <c r="AP161" s="20"/>
      <c r="AQ161" s="20"/>
      <c r="AR161" s="19"/>
    </row>
    <row r="162" spans="3:44" ht="15.6" x14ac:dyDescent="0.3">
      <c r="C162" s="29"/>
      <c r="D162" s="26"/>
      <c r="E162" s="26"/>
      <c r="F162" s="27"/>
      <c r="G162" s="30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32"/>
      <c r="AJ162" s="32"/>
      <c r="AK162" s="32"/>
      <c r="AL162" s="32"/>
      <c r="AM162" s="32"/>
      <c r="AN162" s="32"/>
      <c r="AO162" s="32"/>
      <c r="AP162" s="28"/>
      <c r="AQ162" s="28"/>
      <c r="AR162" s="27"/>
    </row>
    <row r="163" spans="3:44" ht="15.6" x14ac:dyDescent="0.3">
      <c r="C163" s="21"/>
      <c r="D163" s="18"/>
      <c r="E163" s="18"/>
      <c r="F163" s="19"/>
      <c r="G163" s="22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33"/>
      <c r="AJ163" s="33"/>
      <c r="AK163" s="33"/>
      <c r="AL163" s="33"/>
      <c r="AM163" s="33"/>
      <c r="AN163" s="33"/>
      <c r="AO163" s="33"/>
      <c r="AP163" s="20"/>
      <c r="AQ163" s="20"/>
      <c r="AR163" s="19"/>
    </row>
    <row r="164" spans="3:44" ht="15.6" x14ac:dyDescent="0.3">
      <c r="C164" s="29"/>
      <c r="D164" s="26"/>
      <c r="E164" s="26"/>
      <c r="F164" s="27"/>
      <c r="G164" s="30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32"/>
      <c r="AJ164" s="32"/>
      <c r="AK164" s="32"/>
      <c r="AL164" s="32"/>
      <c r="AM164" s="32"/>
      <c r="AN164" s="32"/>
      <c r="AO164" s="32"/>
      <c r="AP164" s="28"/>
      <c r="AQ164" s="28"/>
      <c r="AR164" s="27"/>
    </row>
    <row r="165" spans="3:44" ht="15.6" x14ac:dyDescent="0.3">
      <c r="C165" s="17"/>
      <c r="D165" s="18"/>
      <c r="E165" s="18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33"/>
      <c r="AJ165" s="33"/>
      <c r="AK165" s="33"/>
      <c r="AL165" s="33"/>
      <c r="AM165" s="33"/>
      <c r="AN165" s="33"/>
      <c r="AO165" s="33"/>
      <c r="AP165" s="20"/>
      <c r="AQ165" s="20"/>
      <c r="AR165" s="19"/>
    </row>
    <row r="166" spans="3:44" ht="15.6" x14ac:dyDescent="0.3">
      <c r="C166" s="25"/>
      <c r="D166" s="26"/>
      <c r="E166" s="26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32"/>
      <c r="AJ166" s="32"/>
      <c r="AK166" s="32"/>
      <c r="AL166" s="32"/>
      <c r="AM166" s="32"/>
      <c r="AN166" s="32"/>
      <c r="AO166" s="32"/>
      <c r="AP166" s="28"/>
      <c r="AQ166" s="28"/>
      <c r="AR166" s="27"/>
    </row>
    <row r="167" spans="3:44" ht="15.6" x14ac:dyDescent="0.3">
      <c r="C167" s="21"/>
      <c r="D167" s="18"/>
      <c r="E167" s="18"/>
      <c r="F167" s="19"/>
      <c r="G167" s="22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33"/>
      <c r="AJ167" s="33"/>
      <c r="AK167" s="33"/>
      <c r="AL167" s="33"/>
      <c r="AM167" s="33"/>
      <c r="AN167" s="33"/>
      <c r="AO167" s="33"/>
      <c r="AP167" s="20"/>
      <c r="AQ167" s="20"/>
      <c r="AR167" s="19"/>
    </row>
    <row r="168" spans="3:44" ht="15.6" x14ac:dyDescent="0.3">
      <c r="C168" s="25"/>
      <c r="D168" s="26"/>
      <c r="E168" s="26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32"/>
      <c r="AJ168" s="32"/>
      <c r="AK168" s="32"/>
      <c r="AL168" s="32"/>
      <c r="AM168" s="32"/>
      <c r="AN168" s="32"/>
      <c r="AO168" s="32"/>
      <c r="AP168" s="28"/>
      <c r="AQ168" s="28"/>
      <c r="AR168" s="27"/>
    </row>
    <row r="169" spans="3:44" ht="15.6" x14ac:dyDescent="0.3">
      <c r="C169" s="21"/>
      <c r="D169" s="18"/>
      <c r="E169" s="18"/>
      <c r="F169" s="19"/>
      <c r="G169" s="22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33"/>
      <c r="AJ169" s="33"/>
      <c r="AK169" s="33"/>
      <c r="AL169" s="33"/>
      <c r="AM169" s="33"/>
      <c r="AN169" s="33"/>
      <c r="AO169" s="33"/>
      <c r="AP169" s="20"/>
      <c r="AQ169" s="20"/>
      <c r="AR169" s="19"/>
    </row>
    <row r="170" spans="3:44" ht="15.6" x14ac:dyDescent="0.3">
      <c r="C170" s="25"/>
      <c r="D170" s="26"/>
      <c r="E170" s="26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32"/>
      <c r="AJ170" s="32"/>
      <c r="AK170" s="32"/>
      <c r="AL170" s="32"/>
      <c r="AM170" s="32"/>
      <c r="AN170" s="32"/>
      <c r="AO170" s="32"/>
      <c r="AP170" s="28"/>
      <c r="AQ170" s="28"/>
      <c r="AR170" s="27"/>
    </row>
    <row r="171" spans="3:44" ht="15.6" x14ac:dyDescent="0.3">
      <c r="C171" s="17"/>
      <c r="D171" s="18"/>
      <c r="E171" s="18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33"/>
      <c r="AJ171" s="33"/>
      <c r="AK171" s="33"/>
      <c r="AL171" s="33"/>
      <c r="AM171" s="33"/>
      <c r="AN171" s="33"/>
      <c r="AO171" s="33"/>
      <c r="AP171" s="20"/>
      <c r="AQ171" s="20"/>
      <c r="AR171" s="19"/>
    </row>
    <row r="172" spans="3:44" ht="15.6" x14ac:dyDescent="0.3">
      <c r="C172" s="25"/>
      <c r="D172" s="26"/>
      <c r="E172" s="26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32"/>
      <c r="AJ172" s="32"/>
      <c r="AK172" s="32"/>
      <c r="AL172" s="32"/>
      <c r="AM172" s="32"/>
      <c r="AN172" s="32"/>
      <c r="AO172" s="32"/>
      <c r="AP172" s="28"/>
      <c r="AQ172" s="28"/>
      <c r="AR172" s="27"/>
    </row>
    <row r="173" spans="3:44" ht="15.6" x14ac:dyDescent="0.3">
      <c r="C173" s="17"/>
      <c r="D173" s="18"/>
      <c r="E173" s="18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33"/>
      <c r="AJ173" s="33"/>
      <c r="AK173" s="33"/>
      <c r="AL173" s="33"/>
      <c r="AM173" s="33"/>
      <c r="AN173" s="33"/>
      <c r="AO173" s="33"/>
      <c r="AP173" s="20"/>
      <c r="AQ173" s="20"/>
      <c r="AR173" s="19"/>
    </row>
    <row r="174" spans="3:44" ht="15.6" x14ac:dyDescent="0.3">
      <c r="C174" s="29"/>
      <c r="D174" s="26"/>
      <c r="E174" s="26"/>
      <c r="F174" s="27"/>
      <c r="G174" s="30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32"/>
      <c r="AJ174" s="32"/>
      <c r="AK174" s="32"/>
      <c r="AL174" s="32"/>
      <c r="AM174" s="32"/>
      <c r="AN174" s="32"/>
      <c r="AO174" s="32"/>
      <c r="AP174" s="28"/>
      <c r="AQ174" s="28"/>
      <c r="AR174" s="27"/>
    </row>
    <row r="175" spans="3:44" ht="15.6" x14ac:dyDescent="0.3">
      <c r="C175" s="17"/>
      <c r="D175" s="18"/>
      <c r="E175" s="18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33"/>
      <c r="AJ175" s="33"/>
      <c r="AK175" s="33"/>
      <c r="AL175" s="33"/>
      <c r="AM175" s="33"/>
      <c r="AN175" s="33"/>
      <c r="AO175" s="33"/>
      <c r="AP175" s="20"/>
      <c r="AQ175" s="20"/>
      <c r="AR175" s="19"/>
    </row>
    <row r="176" spans="3:44" ht="15.6" x14ac:dyDescent="0.3">
      <c r="C176" s="25"/>
      <c r="D176" s="26"/>
      <c r="E176" s="26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32"/>
      <c r="AJ176" s="32"/>
      <c r="AK176" s="32"/>
      <c r="AL176" s="32"/>
      <c r="AM176" s="32"/>
      <c r="AN176" s="32"/>
      <c r="AO176" s="32"/>
      <c r="AP176" s="28"/>
      <c r="AQ176" s="28"/>
      <c r="AR176" s="27"/>
    </row>
    <row r="177" spans="3:44" ht="15.6" x14ac:dyDescent="0.3">
      <c r="C177" s="21"/>
      <c r="D177" s="18"/>
      <c r="E177" s="18"/>
      <c r="F177" s="19"/>
      <c r="G177" s="22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33"/>
      <c r="AJ177" s="33"/>
      <c r="AK177" s="33"/>
      <c r="AL177" s="33"/>
      <c r="AM177" s="33"/>
      <c r="AN177" s="33"/>
      <c r="AO177" s="33"/>
      <c r="AP177" s="20"/>
      <c r="AQ177" s="20"/>
      <c r="AR177" s="19"/>
    </row>
    <row r="178" spans="3:44" ht="15.6" x14ac:dyDescent="0.3">
      <c r="C178" s="25"/>
      <c r="D178" s="26"/>
      <c r="E178" s="26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32"/>
      <c r="AJ178" s="32"/>
      <c r="AK178" s="32"/>
      <c r="AL178" s="32"/>
      <c r="AM178" s="32"/>
      <c r="AN178" s="32"/>
      <c r="AO178" s="32"/>
      <c r="AP178" s="28"/>
      <c r="AQ178" s="28"/>
      <c r="AR178" s="27"/>
    </row>
    <row r="179" spans="3:44" ht="15.6" x14ac:dyDescent="0.3">
      <c r="C179" s="21"/>
      <c r="D179" s="18"/>
      <c r="E179" s="18"/>
      <c r="F179" s="19"/>
      <c r="G179" s="22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33"/>
      <c r="AJ179" s="33"/>
      <c r="AK179" s="33"/>
      <c r="AL179" s="33"/>
      <c r="AM179" s="33"/>
      <c r="AN179" s="33"/>
      <c r="AO179" s="33"/>
      <c r="AP179" s="20"/>
      <c r="AQ179" s="20"/>
      <c r="AR179" s="19"/>
    </row>
    <row r="180" spans="3:44" ht="15.6" x14ac:dyDescent="0.3">
      <c r="C180" s="25"/>
      <c r="D180" s="26"/>
      <c r="E180" s="26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32"/>
      <c r="AJ180" s="32"/>
      <c r="AK180" s="32"/>
      <c r="AL180" s="32"/>
      <c r="AM180" s="32"/>
      <c r="AN180" s="32"/>
      <c r="AO180" s="32"/>
      <c r="AP180" s="28"/>
      <c r="AQ180" s="28"/>
      <c r="AR180" s="27"/>
    </row>
    <row r="181" spans="3:44" ht="15.6" x14ac:dyDescent="0.3">
      <c r="C181" s="17"/>
      <c r="D181" s="18"/>
      <c r="E181" s="18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33"/>
      <c r="AJ181" s="33"/>
      <c r="AK181" s="33"/>
      <c r="AL181" s="33"/>
      <c r="AM181" s="33"/>
      <c r="AN181" s="33"/>
      <c r="AO181" s="33"/>
      <c r="AP181" s="20"/>
      <c r="AQ181" s="20"/>
      <c r="AR181" s="19"/>
    </row>
    <row r="182" spans="3:44" ht="15.6" x14ac:dyDescent="0.3">
      <c r="C182" s="25"/>
      <c r="D182" s="26"/>
      <c r="E182" s="26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32"/>
      <c r="AJ182" s="32"/>
      <c r="AK182" s="32"/>
      <c r="AL182" s="32"/>
      <c r="AM182" s="32"/>
      <c r="AN182" s="32"/>
      <c r="AO182" s="32"/>
      <c r="AP182" s="28"/>
      <c r="AQ182" s="28"/>
      <c r="AR182" s="27"/>
    </row>
    <row r="183" spans="3:44" ht="15.6" x14ac:dyDescent="0.3">
      <c r="C183" s="17"/>
      <c r="D183" s="18"/>
      <c r="E183" s="18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33"/>
      <c r="AJ183" s="33"/>
      <c r="AK183" s="33"/>
      <c r="AL183" s="33"/>
      <c r="AM183" s="33"/>
      <c r="AN183" s="33"/>
      <c r="AO183" s="33"/>
      <c r="AP183" s="20"/>
      <c r="AQ183" s="20"/>
      <c r="AR183" s="19"/>
    </row>
    <row r="184" spans="3:44" ht="15.6" x14ac:dyDescent="0.3">
      <c r="C184" s="29"/>
      <c r="D184" s="26"/>
      <c r="E184" s="26"/>
      <c r="F184" s="27"/>
      <c r="G184" s="30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32"/>
      <c r="AJ184" s="32"/>
      <c r="AK184" s="32"/>
      <c r="AL184" s="32"/>
      <c r="AM184" s="32"/>
      <c r="AN184" s="32"/>
      <c r="AO184" s="32"/>
      <c r="AP184" s="28"/>
      <c r="AQ184" s="28"/>
      <c r="AR184" s="27"/>
    </row>
    <row r="185" spans="3:44" ht="15.6" x14ac:dyDescent="0.3">
      <c r="C185" s="17"/>
      <c r="D185" s="18"/>
      <c r="E185" s="18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33"/>
      <c r="AJ185" s="33"/>
      <c r="AK185" s="33"/>
      <c r="AL185" s="33"/>
      <c r="AM185" s="33"/>
      <c r="AN185" s="33"/>
      <c r="AO185" s="33"/>
      <c r="AP185" s="20"/>
      <c r="AQ185" s="20"/>
      <c r="AR185" s="19"/>
    </row>
    <row r="186" spans="3:44" ht="15.6" x14ac:dyDescent="0.3">
      <c r="C186" s="25"/>
      <c r="D186" s="26"/>
      <c r="E186" s="26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32"/>
      <c r="AJ186" s="32"/>
      <c r="AK186" s="32"/>
      <c r="AL186" s="32"/>
      <c r="AM186" s="32"/>
      <c r="AN186" s="32"/>
      <c r="AO186" s="32"/>
      <c r="AP186" s="28"/>
      <c r="AQ186" s="28"/>
      <c r="AR186" s="27"/>
    </row>
    <row r="187" spans="3:44" ht="15.6" x14ac:dyDescent="0.3">
      <c r="C187" s="21"/>
      <c r="D187" s="18"/>
      <c r="E187" s="18"/>
      <c r="F187" s="19"/>
      <c r="G187" s="22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33"/>
      <c r="AJ187" s="33"/>
      <c r="AK187" s="33"/>
      <c r="AL187" s="33"/>
      <c r="AM187" s="33"/>
      <c r="AN187" s="33"/>
      <c r="AO187" s="33"/>
      <c r="AP187" s="20"/>
      <c r="AQ187" s="20"/>
      <c r="AR187" s="19"/>
    </row>
    <row r="188" spans="3:44" ht="15.6" x14ac:dyDescent="0.3">
      <c r="C188" s="25"/>
      <c r="D188" s="26"/>
      <c r="E188" s="26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32"/>
      <c r="AJ188" s="32"/>
      <c r="AK188" s="32"/>
      <c r="AL188" s="32"/>
      <c r="AM188" s="32"/>
      <c r="AN188" s="32"/>
      <c r="AO188" s="32"/>
      <c r="AP188" s="28"/>
      <c r="AQ188" s="28"/>
      <c r="AR188" s="27"/>
    </row>
    <row r="189" spans="3:44" ht="15.6" x14ac:dyDescent="0.3">
      <c r="C189" s="21"/>
      <c r="D189" s="18"/>
      <c r="E189" s="18"/>
      <c r="F189" s="19"/>
      <c r="G189" s="22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33"/>
      <c r="AJ189" s="33"/>
      <c r="AK189" s="33"/>
      <c r="AL189" s="33"/>
      <c r="AM189" s="33"/>
      <c r="AN189" s="33"/>
      <c r="AO189" s="33"/>
      <c r="AP189" s="20"/>
      <c r="AQ189" s="20"/>
      <c r="AR189" s="19"/>
    </row>
    <row r="190" spans="3:44" ht="15.6" x14ac:dyDescent="0.3">
      <c r="C190" s="25"/>
      <c r="D190" s="26"/>
      <c r="E190" s="26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32"/>
      <c r="AJ190" s="32"/>
      <c r="AK190" s="32"/>
      <c r="AL190" s="32"/>
      <c r="AM190" s="32"/>
      <c r="AN190" s="32"/>
      <c r="AO190" s="32"/>
      <c r="AP190" s="28"/>
      <c r="AQ190" s="28"/>
      <c r="AR190" s="27"/>
    </row>
    <row r="191" spans="3:44" ht="15.6" x14ac:dyDescent="0.3">
      <c r="C191" s="17"/>
      <c r="D191" s="18"/>
      <c r="E191" s="18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33"/>
      <c r="AJ191" s="33"/>
      <c r="AK191" s="33"/>
      <c r="AL191" s="33"/>
      <c r="AM191" s="33"/>
      <c r="AN191" s="33"/>
      <c r="AO191" s="33"/>
      <c r="AP191" s="20"/>
      <c r="AQ191" s="20"/>
      <c r="AR191" s="19"/>
    </row>
    <row r="192" spans="3:44" ht="15.6" x14ac:dyDescent="0.3">
      <c r="C192" s="25"/>
      <c r="D192" s="26"/>
      <c r="E192" s="26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32"/>
      <c r="AJ192" s="32"/>
      <c r="AK192" s="32"/>
      <c r="AL192" s="32"/>
      <c r="AM192" s="32"/>
      <c r="AN192" s="32"/>
      <c r="AO192" s="32"/>
      <c r="AP192" s="28"/>
      <c r="AQ192" s="28"/>
      <c r="AR192" s="27"/>
    </row>
    <row r="193" spans="3:44" ht="15.6" x14ac:dyDescent="0.3">
      <c r="C193" s="17"/>
      <c r="D193" s="18"/>
      <c r="E193" s="18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33"/>
      <c r="AJ193" s="33"/>
      <c r="AK193" s="33"/>
      <c r="AL193" s="33"/>
      <c r="AM193" s="33"/>
      <c r="AN193" s="33"/>
      <c r="AO193" s="33"/>
      <c r="AP193" s="20"/>
      <c r="AQ193" s="20"/>
      <c r="AR193" s="19"/>
    </row>
    <row r="194" spans="3:44" ht="15.6" x14ac:dyDescent="0.3">
      <c r="C194" s="29"/>
      <c r="D194" s="26"/>
      <c r="E194" s="26"/>
      <c r="F194" s="27"/>
      <c r="G194" s="30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32"/>
      <c r="AJ194" s="32"/>
      <c r="AK194" s="32"/>
      <c r="AL194" s="32"/>
      <c r="AM194" s="32"/>
      <c r="AN194" s="32"/>
      <c r="AO194" s="32"/>
      <c r="AP194" s="28"/>
      <c r="AQ194" s="28"/>
      <c r="AR194" s="27"/>
    </row>
    <row r="195" spans="3:44" ht="15.6" x14ac:dyDescent="0.3">
      <c r="C195" s="17"/>
      <c r="D195" s="18"/>
      <c r="E195" s="18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33"/>
      <c r="AJ195" s="33"/>
      <c r="AK195" s="33"/>
      <c r="AL195" s="33"/>
      <c r="AM195" s="33"/>
      <c r="AN195" s="33"/>
      <c r="AO195" s="33"/>
      <c r="AP195" s="20"/>
      <c r="AQ195" s="20"/>
      <c r="AR195" s="19"/>
    </row>
    <row r="196" spans="3:44" ht="15.6" x14ac:dyDescent="0.3">
      <c r="C196" s="25"/>
      <c r="D196" s="26"/>
      <c r="E196" s="26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32"/>
      <c r="AJ196" s="32"/>
      <c r="AK196" s="32"/>
      <c r="AL196" s="32"/>
      <c r="AM196" s="32"/>
      <c r="AN196" s="32"/>
      <c r="AO196" s="32"/>
      <c r="AP196" s="28"/>
      <c r="AQ196" s="28"/>
      <c r="AR196" s="27"/>
    </row>
    <row r="197" spans="3:44" ht="15.6" x14ac:dyDescent="0.3">
      <c r="C197" s="21"/>
      <c r="D197" s="18"/>
      <c r="E197" s="18"/>
      <c r="F197" s="19"/>
      <c r="G197" s="22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33"/>
      <c r="AJ197" s="33"/>
      <c r="AK197" s="33"/>
      <c r="AL197" s="33"/>
      <c r="AM197" s="33"/>
      <c r="AN197" s="33"/>
      <c r="AO197" s="33"/>
      <c r="AP197" s="20"/>
      <c r="AQ197" s="20"/>
      <c r="AR197" s="19"/>
    </row>
    <row r="198" spans="3:44" ht="15.6" x14ac:dyDescent="0.3">
      <c r="C198" s="25"/>
      <c r="D198" s="26"/>
      <c r="E198" s="26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32"/>
      <c r="AJ198" s="32"/>
      <c r="AK198" s="32"/>
      <c r="AL198" s="32"/>
      <c r="AM198" s="32"/>
      <c r="AN198" s="32"/>
      <c r="AO198" s="32"/>
      <c r="AP198" s="28"/>
      <c r="AQ198" s="28"/>
      <c r="AR198" s="27"/>
    </row>
    <row r="199" spans="3:44" ht="15.6" x14ac:dyDescent="0.3">
      <c r="C199" s="21"/>
      <c r="D199" s="18"/>
      <c r="E199" s="18"/>
      <c r="F199" s="19"/>
      <c r="G199" s="22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33"/>
      <c r="AJ199" s="33"/>
      <c r="AK199" s="33"/>
      <c r="AL199" s="33"/>
      <c r="AM199" s="33"/>
      <c r="AN199" s="33"/>
      <c r="AO199" s="33"/>
      <c r="AP199" s="20"/>
      <c r="AQ199" s="20"/>
      <c r="AR199" s="19"/>
    </row>
    <row r="200" spans="3:44" ht="15.6" x14ac:dyDescent="0.3">
      <c r="C200" s="25"/>
      <c r="D200" s="26"/>
      <c r="E200" s="26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32"/>
      <c r="AJ200" s="32"/>
      <c r="AK200" s="32"/>
      <c r="AL200" s="32"/>
      <c r="AM200" s="32"/>
      <c r="AN200" s="32"/>
      <c r="AO200" s="32"/>
      <c r="AP200" s="28"/>
      <c r="AQ200" s="28"/>
      <c r="AR200" s="27"/>
    </row>
    <row r="201" spans="3:44" ht="15.6" x14ac:dyDescent="0.3">
      <c r="C201" s="17"/>
      <c r="D201" s="18"/>
      <c r="E201" s="18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33"/>
      <c r="AJ201" s="33"/>
      <c r="AK201" s="33"/>
      <c r="AL201" s="33"/>
      <c r="AM201" s="33"/>
      <c r="AN201" s="33"/>
      <c r="AO201" s="33"/>
      <c r="AP201" s="20"/>
      <c r="AQ201" s="20"/>
      <c r="AR201" s="19"/>
    </row>
    <row r="202" spans="3:44" ht="15.6" x14ac:dyDescent="0.3">
      <c r="C202" s="29"/>
      <c r="D202" s="26"/>
      <c r="E202" s="26"/>
      <c r="F202" s="27"/>
      <c r="G202" s="30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32"/>
      <c r="AJ202" s="32"/>
      <c r="AK202" s="32"/>
      <c r="AL202" s="32"/>
      <c r="AM202" s="32"/>
      <c r="AN202" s="32"/>
      <c r="AO202" s="32"/>
      <c r="AP202" s="28"/>
      <c r="AQ202" s="28"/>
      <c r="AR202" s="27"/>
    </row>
    <row r="203" spans="3:44" ht="15.6" x14ac:dyDescent="0.3">
      <c r="C203" s="17"/>
      <c r="D203" s="18"/>
      <c r="E203" s="18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33"/>
      <c r="AJ203" s="33"/>
      <c r="AK203" s="33"/>
      <c r="AL203" s="33"/>
      <c r="AM203" s="33"/>
      <c r="AN203" s="33"/>
      <c r="AO203" s="33"/>
      <c r="AP203" s="20"/>
      <c r="AQ203" s="20"/>
      <c r="AR203" s="19"/>
    </row>
    <row r="204" spans="3:44" ht="15.6" x14ac:dyDescent="0.3">
      <c r="C204" s="25"/>
      <c r="D204" s="26"/>
      <c r="E204" s="26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32"/>
      <c r="AJ204" s="32"/>
      <c r="AK204" s="32"/>
      <c r="AL204" s="32"/>
      <c r="AM204" s="32"/>
      <c r="AN204" s="32"/>
      <c r="AO204" s="32"/>
      <c r="AP204" s="28"/>
      <c r="AQ204" s="28"/>
      <c r="AR204" s="27"/>
    </row>
    <row r="205" spans="3:44" ht="15.6" x14ac:dyDescent="0.3">
      <c r="C205" s="21"/>
      <c r="D205" s="18"/>
      <c r="E205" s="18"/>
      <c r="F205" s="19"/>
      <c r="G205" s="22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33"/>
      <c r="AJ205" s="33"/>
      <c r="AK205" s="33"/>
      <c r="AL205" s="33"/>
      <c r="AM205" s="33"/>
      <c r="AN205" s="33"/>
      <c r="AO205" s="33"/>
      <c r="AP205" s="20"/>
      <c r="AQ205" s="20"/>
      <c r="AR205" s="19"/>
    </row>
    <row r="206" spans="3:44" ht="15.6" x14ac:dyDescent="0.3">
      <c r="C206" s="25"/>
      <c r="D206" s="26"/>
      <c r="E206" s="26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32"/>
      <c r="AJ206" s="32"/>
      <c r="AK206" s="32"/>
      <c r="AL206" s="32"/>
      <c r="AM206" s="32"/>
      <c r="AN206" s="32"/>
      <c r="AO206" s="32"/>
      <c r="AP206" s="28"/>
      <c r="AQ206" s="28"/>
      <c r="AR206" s="27"/>
    </row>
    <row r="207" spans="3:44" ht="15.6" x14ac:dyDescent="0.3">
      <c r="C207" s="21"/>
      <c r="D207" s="18"/>
      <c r="E207" s="18"/>
      <c r="F207" s="19"/>
      <c r="G207" s="22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33"/>
      <c r="AJ207" s="33"/>
      <c r="AK207" s="33"/>
      <c r="AL207" s="33"/>
      <c r="AM207" s="33"/>
      <c r="AN207" s="33"/>
      <c r="AO207" s="33"/>
      <c r="AP207" s="20"/>
      <c r="AQ207" s="20"/>
      <c r="AR207" s="19"/>
    </row>
    <row r="208" spans="3:44" ht="15.6" x14ac:dyDescent="0.3">
      <c r="C208" s="25"/>
      <c r="D208" s="26"/>
      <c r="E208" s="26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32"/>
      <c r="AJ208" s="32"/>
      <c r="AK208" s="32"/>
      <c r="AL208" s="32"/>
      <c r="AM208" s="32"/>
      <c r="AN208" s="32"/>
      <c r="AO208" s="32"/>
      <c r="AP208" s="28"/>
      <c r="AQ208" s="28"/>
      <c r="AR208" s="27"/>
    </row>
    <row r="209" spans="3:44" ht="15.6" x14ac:dyDescent="0.3">
      <c r="C209" s="17"/>
      <c r="D209" s="18"/>
      <c r="E209" s="18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33"/>
      <c r="AJ209" s="33"/>
      <c r="AK209" s="33"/>
      <c r="AL209" s="33"/>
      <c r="AM209" s="33"/>
      <c r="AN209" s="33"/>
      <c r="AO209" s="33"/>
      <c r="AP209" s="20"/>
      <c r="AQ209" s="20"/>
      <c r="AR209" s="19"/>
    </row>
    <row r="210" spans="3:44" ht="15.6" x14ac:dyDescent="0.3">
      <c r="C210" s="25"/>
      <c r="D210" s="26"/>
      <c r="E210" s="26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32"/>
      <c r="AJ210" s="32"/>
      <c r="AK210" s="32"/>
      <c r="AL210" s="32"/>
      <c r="AM210" s="32"/>
      <c r="AN210" s="32"/>
      <c r="AO210" s="32"/>
      <c r="AP210" s="28"/>
      <c r="AQ210" s="28"/>
      <c r="AR210" s="27"/>
    </row>
    <row r="211" spans="3:44" ht="15.6" x14ac:dyDescent="0.3">
      <c r="C211" s="17"/>
      <c r="D211" s="18"/>
      <c r="E211" s="18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33"/>
      <c r="AJ211" s="33"/>
      <c r="AK211" s="33"/>
      <c r="AL211" s="33"/>
      <c r="AM211" s="33"/>
      <c r="AN211" s="33"/>
      <c r="AO211" s="33"/>
      <c r="AP211" s="20"/>
      <c r="AQ211" s="20"/>
      <c r="AR211" s="19"/>
    </row>
    <row r="212" spans="3:44" ht="15.6" x14ac:dyDescent="0.3">
      <c r="C212" s="29"/>
      <c r="D212" s="26"/>
      <c r="E212" s="26"/>
      <c r="F212" s="27"/>
      <c r="G212" s="30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32"/>
      <c r="AJ212" s="32"/>
      <c r="AK212" s="32"/>
      <c r="AL212" s="32"/>
      <c r="AM212" s="32"/>
      <c r="AN212" s="32"/>
      <c r="AO212" s="32"/>
      <c r="AP212" s="28"/>
      <c r="AQ212" s="28"/>
      <c r="AR212" s="27"/>
    </row>
    <row r="213" spans="3:44" ht="15.6" x14ac:dyDescent="0.3">
      <c r="C213" s="17"/>
      <c r="D213" s="18"/>
      <c r="E213" s="18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33"/>
      <c r="AJ213" s="33"/>
      <c r="AK213" s="33"/>
      <c r="AL213" s="33"/>
      <c r="AM213" s="33"/>
      <c r="AN213" s="33"/>
      <c r="AO213" s="33"/>
      <c r="AP213" s="20"/>
      <c r="AQ213" s="20"/>
      <c r="AR213" s="19"/>
    </row>
    <row r="214" spans="3:44" ht="15.6" x14ac:dyDescent="0.3">
      <c r="C214" s="25"/>
      <c r="D214" s="26"/>
      <c r="E214" s="26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32"/>
      <c r="AJ214" s="32"/>
      <c r="AK214" s="32"/>
      <c r="AL214" s="32"/>
      <c r="AM214" s="32"/>
      <c r="AN214" s="32"/>
      <c r="AO214" s="32"/>
      <c r="AP214" s="28"/>
      <c r="AQ214" s="28"/>
      <c r="AR214" s="27"/>
    </row>
    <row r="215" spans="3:44" ht="15.6" x14ac:dyDescent="0.3">
      <c r="C215" s="21"/>
      <c r="D215" s="18"/>
      <c r="E215" s="18"/>
      <c r="F215" s="19"/>
      <c r="G215" s="22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33"/>
      <c r="AJ215" s="33"/>
      <c r="AK215" s="33"/>
      <c r="AL215" s="33"/>
      <c r="AM215" s="33"/>
      <c r="AN215" s="33"/>
      <c r="AO215" s="33"/>
      <c r="AP215" s="20"/>
      <c r="AQ215" s="20"/>
      <c r="AR215" s="19"/>
    </row>
    <row r="216" spans="3:44" ht="15.6" x14ac:dyDescent="0.3">
      <c r="C216" s="25"/>
      <c r="D216" s="26"/>
      <c r="E216" s="26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32"/>
      <c r="AJ216" s="32"/>
      <c r="AK216" s="32"/>
      <c r="AL216" s="32"/>
      <c r="AM216" s="32"/>
      <c r="AN216" s="32"/>
      <c r="AO216" s="32"/>
      <c r="AP216" s="28"/>
      <c r="AQ216" s="28"/>
      <c r="AR216" s="27"/>
    </row>
    <row r="217" spans="3:44" ht="15.6" x14ac:dyDescent="0.3">
      <c r="C217" s="21"/>
      <c r="D217" s="18"/>
      <c r="E217" s="18"/>
      <c r="F217" s="19"/>
      <c r="G217" s="22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33"/>
      <c r="AJ217" s="33"/>
      <c r="AK217" s="33"/>
      <c r="AL217" s="33"/>
      <c r="AM217" s="33"/>
      <c r="AN217" s="33"/>
      <c r="AO217" s="33"/>
      <c r="AP217" s="20"/>
      <c r="AQ217" s="20"/>
      <c r="AR217" s="19"/>
    </row>
    <row r="218" spans="3:44" ht="15.6" x14ac:dyDescent="0.3">
      <c r="C218" s="25"/>
      <c r="D218" s="26"/>
      <c r="E218" s="26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32"/>
      <c r="AJ218" s="32"/>
      <c r="AK218" s="32"/>
      <c r="AL218" s="32"/>
      <c r="AM218" s="32"/>
      <c r="AN218" s="32"/>
      <c r="AO218" s="32"/>
      <c r="AP218" s="28"/>
      <c r="AQ218" s="28"/>
      <c r="AR218" s="27"/>
    </row>
    <row r="219" spans="3:44" ht="15.6" x14ac:dyDescent="0.3">
      <c r="C219" s="17"/>
      <c r="D219" s="18"/>
      <c r="E219" s="18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33"/>
      <c r="AJ219" s="33"/>
      <c r="AK219" s="33"/>
      <c r="AL219" s="33"/>
      <c r="AM219" s="33"/>
      <c r="AN219" s="33"/>
      <c r="AO219" s="33"/>
      <c r="AP219" s="20"/>
      <c r="AQ219" s="20"/>
      <c r="AR219" s="19"/>
    </row>
    <row r="220" spans="3:44" ht="15.6" x14ac:dyDescent="0.3">
      <c r="C220" s="25"/>
      <c r="D220" s="26"/>
      <c r="E220" s="26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32"/>
      <c r="AJ220" s="32"/>
      <c r="AK220" s="32"/>
      <c r="AL220" s="32"/>
      <c r="AM220" s="32"/>
      <c r="AN220" s="32"/>
      <c r="AO220" s="32"/>
      <c r="AP220" s="28"/>
      <c r="AQ220" s="28"/>
      <c r="AR220" s="27"/>
    </row>
    <row r="221" spans="3:44" ht="15.6" x14ac:dyDescent="0.3">
      <c r="C221" s="17"/>
      <c r="D221" s="18"/>
      <c r="E221" s="18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33"/>
      <c r="AJ221" s="33"/>
      <c r="AK221" s="33"/>
      <c r="AL221" s="33"/>
      <c r="AM221" s="33"/>
      <c r="AN221" s="33"/>
      <c r="AO221" s="33"/>
      <c r="AP221" s="20"/>
      <c r="AQ221" s="20"/>
      <c r="AR221" s="19"/>
    </row>
    <row r="222" spans="3:44" ht="15.6" x14ac:dyDescent="0.3">
      <c r="C222" s="29"/>
      <c r="D222" s="26"/>
      <c r="E222" s="26"/>
      <c r="F222" s="27"/>
      <c r="G222" s="30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32"/>
      <c r="AJ222" s="32"/>
      <c r="AK222" s="32"/>
      <c r="AL222" s="32"/>
      <c r="AM222" s="32"/>
      <c r="AN222" s="32"/>
      <c r="AO222" s="32"/>
      <c r="AP222" s="28"/>
      <c r="AQ222" s="28"/>
      <c r="AR222" s="27"/>
    </row>
    <row r="223" spans="3:44" ht="15.6" x14ac:dyDescent="0.3">
      <c r="C223" s="21"/>
      <c r="D223" s="18"/>
      <c r="E223" s="18"/>
      <c r="F223" s="19"/>
      <c r="G223" s="22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33"/>
      <c r="AJ223" s="33"/>
      <c r="AK223" s="33"/>
      <c r="AL223" s="33"/>
      <c r="AM223" s="33"/>
      <c r="AN223" s="33"/>
      <c r="AO223" s="33"/>
      <c r="AP223" s="20"/>
      <c r="AQ223" s="20"/>
      <c r="AR223" s="19"/>
    </row>
    <row r="224" spans="3:44" ht="15.6" x14ac:dyDescent="0.3">
      <c r="C224" s="29"/>
      <c r="D224" s="26"/>
      <c r="E224" s="26"/>
      <c r="F224" s="27"/>
      <c r="G224" s="30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32"/>
      <c r="AJ224" s="32"/>
      <c r="AK224" s="32"/>
      <c r="AL224" s="32"/>
      <c r="AM224" s="32"/>
      <c r="AN224" s="32"/>
      <c r="AO224" s="32"/>
      <c r="AP224" s="28"/>
      <c r="AQ224" s="28"/>
      <c r="AR224" s="27"/>
    </row>
    <row r="225" spans="3:44" ht="15.6" x14ac:dyDescent="0.3">
      <c r="C225" s="21"/>
      <c r="D225" s="18"/>
      <c r="E225" s="18"/>
      <c r="F225" s="19"/>
      <c r="G225" s="22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33"/>
      <c r="AJ225" s="33"/>
      <c r="AK225" s="33"/>
      <c r="AL225" s="33"/>
      <c r="AM225" s="33"/>
      <c r="AN225" s="33"/>
      <c r="AO225" s="33"/>
      <c r="AP225" s="20"/>
      <c r="AQ225" s="20"/>
      <c r="AR225" s="19"/>
    </row>
    <row r="226" spans="3:44" ht="15.6" x14ac:dyDescent="0.3">
      <c r="C226" s="29"/>
      <c r="D226" s="26"/>
      <c r="E226" s="26"/>
      <c r="F226" s="27"/>
      <c r="G226" s="30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32"/>
      <c r="AJ226" s="32"/>
      <c r="AK226" s="32"/>
      <c r="AL226" s="32"/>
      <c r="AM226" s="32"/>
      <c r="AN226" s="32"/>
      <c r="AO226" s="32"/>
      <c r="AP226" s="28"/>
      <c r="AQ226" s="28"/>
      <c r="AR226" s="27"/>
    </row>
    <row r="227" spans="3:44" ht="15.6" x14ac:dyDescent="0.3">
      <c r="C227" s="21"/>
      <c r="D227" s="18"/>
      <c r="E227" s="18"/>
      <c r="F227" s="19"/>
      <c r="G227" s="22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33"/>
      <c r="AJ227" s="33"/>
      <c r="AK227" s="33"/>
      <c r="AL227" s="33"/>
      <c r="AM227" s="33"/>
      <c r="AN227" s="33"/>
      <c r="AO227" s="33"/>
      <c r="AP227" s="20"/>
      <c r="AQ227" s="20"/>
      <c r="AR227" s="19"/>
    </row>
    <row r="228" spans="3:44" ht="15.6" x14ac:dyDescent="0.3">
      <c r="C228" s="25"/>
      <c r="D228" s="26"/>
      <c r="E228" s="26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32"/>
      <c r="AJ228" s="32"/>
      <c r="AK228" s="32"/>
      <c r="AL228" s="32"/>
      <c r="AM228" s="32"/>
      <c r="AN228" s="32"/>
      <c r="AO228" s="32"/>
      <c r="AP228" s="28"/>
      <c r="AQ228" s="28"/>
      <c r="AR228" s="27"/>
    </row>
    <row r="229" spans="3:44" ht="15.6" x14ac:dyDescent="0.3">
      <c r="C229" s="17"/>
      <c r="D229" s="18"/>
      <c r="E229" s="18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33"/>
      <c r="AJ229" s="33"/>
      <c r="AK229" s="33"/>
      <c r="AL229" s="33"/>
      <c r="AM229" s="33"/>
      <c r="AN229" s="33"/>
      <c r="AO229" s="33"/>
      <c r="AP229" s="20"/>
      <c r="AQ229" s="20"/>
      <c r="AR229" s="19"/>
    </row>
    <row r="230" spans="3:44" ht="15.6" x14ac:dyDescent="0.3">
      <c r="C230" s="29"/>
      <c r="D230" s="26"/>
      <c r="E230" s="26"/>
      <c r="F230" s="27"/>
      <c r="G230" s="30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32"/>
      <c r="AJ230" s="32"/>
      <c r="AK230" s="32"/>
      <c r="AL230" s="32"/>
      <c r="AM230" s="32"/>
      <c r="AN230" s="32"/>
      <c r="AO230" s="32"/>
      <c r="AP230" s="28"/>
      <c r="AQ230" s="28"/>
      <c r="AR230" s="27"/>
    </row>
    <row r="231" spans="3:44" ht="15.6" x14ac:dyDescent="0.3">
      <c r="C231" s="17"/>
      <c r="D231" s="18"/>
      <c r="E231" s="18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33"/>
      <c r="AJ231" s="33"/>
      <c r="AK231" s="33"/>
      <c r="AL231" s="33"/>
      <c r="AM231" s="33"/>
      <c r="AN231" s="33"/>
      <c r="AO231" s="33"/>
      <c r="AP231" s="20"/>
      <c r="AQ231" s="20"/>
      <c r="AR231" s="19"/>
    </row>
    <row r="232" spans="3:44" ht="15.6" x14ac:dyDescent="0.3">
      <c r="C232" s="29"/>
      <c r="D232" s="26"/>
      <c r="E232" s="26"/>
      <c r="F232" s="27"/>
      <c r="G232" s="30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32"/>
      <c r="AJ232" s="32"/>
      <c r="AK232" s="32"/>
      <c r="AL232" s="32"/>
      <c r="AM232" s="32"/>
      <c r="AN232" s="32"/>
      <c r="AO232" s="32"/>
      <c r="AP232" s="28"/>
      <c r="AQ232" s="28"/>
      <c r="AR232" s="27"/>
    </row>
    <row r="233" spans="3:44" ht="15.6" x14ac:dyDescent="0.3">
      <c r="C233" s="17"/>
      <c r="D233" s="18"/>
      <c r="E233" s="18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33"/>
      <c r="AJ233" s="33"/>
      <c r="AK233" s="33"/>
      <c r="AL233" s="33"/>
      <c r="AM233" s="33"/>
      <c r="AN233" s="33"/>
      <c r="AO233" s="33"/>
      <c r="AP233" s="20"/>
      <c r="AQ233" s="20"/>
      <c r="AR233" s="19"/>
    </row>
    <row r="234" spans="3:44" ht="15.6" x14ac:dyDescent="0.3">
      <c r="C234" s="25"/>
      <c r="D234" s="26"/>
      <c r="E234" s="26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32"/>
      <c r="AJ234" s="32"/>
      <c r="AK234" s="32"/>
      <c r="AL234" s="32"/>
      <c r="AM234" s="32"/>
      <c r="AN234" s="32"/>
      <c r="AO234" s="32"/>
      <c r="AP234" s="28"/>
      <c r="AQ234" s="28"/>
      <c r="AR234" s="27"/>
    </row>
    <row r="235" spans="3:44" ht="15.6" x14ac:dyDescent="0.3">
      <c r="C235" s="21"/>
      <c r="D235" s="18"/>
      <c r="E235" s="18"/>
      <c r="F235" s="19"/>
      <c r="G235" s="22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33"/>
      <c r="AJ235" s="33"/>
      <c r="AK235" s="33"/>
      <c r="AL235" s="33"/>
      <c r="AM235" s="33"/>
      <c r="AN235" s="33"/>
      <c r="AO235" s="33"/>
      <c r="AP235" s="20"/>
      <c r="AQ235" s="20"/>
      <c r="AR235" s="19"/>
    </row>
    <row r="236" spans="3:44" ht="15.6" x14ac:dyDescent="0.3">
      <c r="C236" s="29"/>
      <c r="D236" s="26"/>
      <c r="E236" s="26"/>
      <c r="F236" s="27"/>
      <c r="G236" s="30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32"/>
      <c r="AJ236" s="32"/>
      <c r="AK236" s="32"/>
      <c r="AL236" s="32"/>
      <c r="AM236" s="32"/>
      <c r="AN236" s="32"/>
      <c r="AO236" s="32"/>
      <c r="AP236" s="28"/>
      <c r="AQ236" s="28"/>
      <c r="AR236" s="27"/>
    </row>
    <row r="237" spans="3:44" ht="15.6" x14ac:dyDescent="0.3">
      <c r="C237" s="21"/>
      <c r="D237" s="18"/>
      <c r="E237" s="18"/>
      <c r="F237" s="19"/>
      <c r="G237" s="22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33"/>
      <c r="AJ237" s="33"/>
      <c r="AK237" s="33"/>
      <c r="AL237" s="33"/>
      <c r="AM237" s="33"/>
      <c r="AN237" s="33"/>
      <c r="AO237" s="33"/>
      <c r="AP237" s="20"/>
      <c r="AQ237" s="20"/>
      <c r="AR237" s="19"/>
    </row>
    <row r="238" spans="3:44" ht="15.6" x14ac:dyDescent="0.3">
      <c r="C238" s="29"/>
      <c r="D238" s="26"/>
      <c r="E238" s="26"/>
      <c r="F238" s="27"/>
      <c r="G238" s="30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32"/>
      <c r="AJ238" s="32"/>
      <c r="AK238" s="32"/>
      <c r="AL238" s="32"/>
      <c r="AM238" s="32"/>
      <c r="AN238" s="32"/>
      <c r="AO238" s="32"/>
      <c r="AP238" s="28"/>
      <c r="AQ238" s="28"/>
      <c r="AR238" s="27"/>
    </row>
    <row r="239" spans="3:44" ht="15.6" x14ac:dyDescent="0.3">
      <c r="C239" s="21"/>
      <c r="D239" s="18"/>
      <c r="E239" s="18"/>
      <c r="F239" s="19"/>
      <c r="G239" s="22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33"/>
      <c r="AJ239" s="33"/>
      <c r="AK239" s="33"/>
      <c r="AL239" s="33"/>
      <c r="AM239" s="33"/>
      <c r="AN239" s="33"/>
      <c r="AO239" s="33"/>
      <c r="AP239" s="20"/>
      <c r="AQ239" s="20"/>
      <c r="AR239" s="19"/>
    </row>
    <row r="240" spans="3:44" ht="15.6" x14ac:dyDescent="0.3">
      <c r="C240" s="29"/>
      <c r="D240" s="26"/>
      <c r="E240" s="26"/>
      <c r="F240" s="27"/>
      <c r="G240" s="30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32"/>
      <c r="AJ240" s="32"/>
      <c r="AK240" s="32"/>
      <c r="AL240" s="32"/>
      <c r="AM240" s="32"/>
      <c r="AN240" s="32"/>
      <c r="AO240" s="32"/>
      <c r="AP240" s="28"/>
      <c r="AQ240" s="28"/>
      <c r="AR240" s="27"/>
    </row>
    <row r="241" spans="3:44" ht="15.6" x14ac:dyDescent="0.3">
      <c r="C241" s="21"/>
      <c r="D241" s="18"/>
      <c r="E241" s="18"/>
      <c r="F241" s="19"/>
      <c r="G241" s="22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33"/>
      <c r="AJ241" s="33"/>
      <c r="AK241" s="33"/>
      <c r="AL241" s="33"/>
      <c r="AM241" s="33"/>
      <c r="AN241" s="33"/>
      <c r="AO241" s="33"/>
      <c r="AP241" s="20"/>
      <c r="AQ241" s="20"/>
      <c r="AR241" s="19"/>
    </row>
    <row r="242" spans="3:44" ht="15.6" x14ac:dyDescent="0.3">
      <c r="C242" s="29"/>
      <c r="D242" s="26"/>
      <c r="E242" s="26"/>
      <c r="F242" s="27"/>
      <c r="G242" s="30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32"/>
      <c r="AJ242" s="32"/>
      <c r="AK242" s="32"/>
      <c r="AL242" s="32"/>
      <c r="AM242" s="32"/>
      <c r="AN242" s="32"/>
      <c r="AO242" s="32"/>
      <c r="AP242" s="28"/>
      <c r="AQ242" s="28"/>
      <c r="AR242" s="27"/>
    </row>
    <row r="243" spans="3:44" ht="15.6" x14ac:dyDescent="0.3">
      <c r="C243" s="21"/>
      <c r="D243" s="18"/>
      <c r="E243" s="18"/>
      <c r="F243" s="19"/>
      <c r="G243" s="22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33"/>
      <c r="AJ243" s="33"/>
      <c r="AK243" s="33"/>
      <c r="AL243" s="33"/>
      <c r="AM243" s="33"/>
      <c r="AN243" s="33"/>
      <c r="AO243" s="33"/>
      <c r="AP243" s="20"/>
      <c r="AQ243" s="20"/>
      <c r="AR243" s="19"/>
    </row>
    <row r="244" spans="3:44" ht="15.6" x14ac:dyDescent="0.3">
      <c r="C244" s="29"/>
      <c r="D244" s="26"/>
      <c r="E244" s="26"/>
      <c r="F244" s="27"/>
      <c r="G244" s="30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32"/>
      <c r="AJ244" s="32"/>
      <c r="AK244" s="32"/>
      <c r="AL244" s="32"/>
      <c r="AM244" s="32"/>
      <c r="AN244" s="32"/>
      <c r="AO244" s="32"/>
      <c r="AP244" s="28"/>
      <c r="AQ244" s="28"/>
      <c r="AR244" s="27"/>
    </row>
    <row r="245" spans="3:44" ht="15.6" x14ac:dyDescent="0.3">
      <c r="C245" s="21"/>
      <c r="D245" s="18"/>
      <c r="E245" s="18"/>
      <c r="F245" s="19"/>
      <c r="G245" s="22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33"/>
      <c r="AJ245" s="33"/>
      <c r="AK245" s="33"/>
      <c r="AL245" s="33"/>
      <c r="AM245" s="33"/>
      <c r="AN245" s="33"/>
      <c r="AO245" s="33"/>
      <c r="AP245" s="20"/>
      <c r="AQ245" s="20"/>
      <c r="AR245" s="19"/>
    </row>
    <row r="246" spans="3:44" ht="15.6" x14ac:dyDescent="0.3">
      <c r="C246" s="25"/>
      <c r="D246" s="26"/>
      <c r="E246" s="26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32"/>
      <c r="AJ246" s="32"/>
      <c r="AK246" s="32"/>
      <c r="AL246" s="32"/>
      <c r="AM246" s="32"/>
      <c r="AN246" s="32"/>
      <c r="AO246" s="32"/>
      <c r="AP246" s="28"/>
      <c r="AQ246" s="28"/>
      <c r="AR246" s="27"/>
    </row>
    <row r="247" spans="3:44" ht="15.6" x14ac:dyDescent="0.3">
      <c r="C247" s="17"/>
      <c r="D247" s="18"/>
      <c r="E247" s="18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33"/>
      <c r="AJ247" s="33"/>
      <c r="AK247" s="33"/>
      <c r="AL247" s="33"/>
      <c r="AM247" s="33"/>
      <c r="AN247" s="33"/>
      <c r="AO247" s="33"/>
      <c r="AP247" s="20"/>
      <c r="AQ247" s="20"/>
      <c r="AR247" s="19"/>
    </row>
    <row r="248" spans="3:44" ht="15.6" x14ac:dyDescent="0.3">
      <c r="C248" s="25"/>
      <c r="D248" s="26"/>
      <c r="E248" s="26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32"/>
      <c r="AJ248" s="32"/>
      <c r="AK248" s="32"/>
      <c r="AL248" s="32"/>
      <c r="AM248" s="32"/>
      <c r="AN248" s="32"/>
      <c r="AO248" s="32"/>
      <c r="AP248" s="28"/>
      <c r="AQ248" s="28"/>
      <c r="AR248" s="27"/>
    </row>
    <row r="249" spans="3:44" ht="15.6" x14ac:dyDescent="0.3">
      <c r="C249" s="17"/>
      <c r="D249" s="18"/>
      <c r="E249" s="18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33"/>
      <c r="AJ249" s="33"/>
      <c r="AK249" s="33"/>
      <c r="AL249" s="33"/>
      <c r="AM249" s="33"/>
      <c r="AN249" s="33"/>
      <c r="AO249" s="33"/>
      <c r="AP249" s="20"/>
      <c r="AQ249" s="20"/>
      <c r="AR249" s="19"/>
    </row>
    <row r="250" spans="3:44" ht="15.6" x14ac:dyDescent="0.3">
      <c r="C250" s="29"/>
      <c r="D250" s="26"/>
      <c r="E250" s="26"/>
      <c r="F250" s="27"/>
      <c r="G250" s="30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32"/>
      <c r="AJ250" s="32"/>
      <c r="AK250" s="32"/>
      <c r="AL250" s="32"/>
      <c r="AM250" s="32"/>
      <c r="AN250" s="32"/>
      <c r="AO250" s="32"/>
      <c r="AP250" s="28"/>
      <c r="AQ250" s="28"/>
      <c r="AR250" s="27"/>
    </row>
    <row r="251" spans="3:44" ht="15.6" x14ac:dyDescent="0.3">
      <c r="C251" s="17"/>
      <c r="D251" s="18"/>
      <c r="E251" s="18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33"/>
      <c r="AJ251" s="33"/>
      <c r="AK251" s="33"/>
      <c r="AL251" s="33"/>
      <c r="AM251" s="33"/>
      <c r="AN251" s="33"/>
      <c r="AO251" s="33"/>
      <c r="AP251" s="20"/>
      <c r="AQ251" s="20"/>
      <c r="AR251" s="19"/>
    </row>
    <row r="252" spans="3:44" ht="15.6" x14ac:dyDescent="0.3">
      <c r="C252" s="25"/>
      <c r="D252" s="26"/>
      <c r="E252" s="26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32"/>
      <c r="AJ252" s="32"/>
      <c r="AK252" s="32"/>
      <c r="AL252" s="32"/>
      <c r="AM252" s="32"/>
      <c r="AN252" s="32"/>
      <c r="AO252" s="32"/>
      <c r="AP252" s="28"/>
      <c r="AQ252" s="28"/>
      <c r="AR252" s="27"/>
    </row>
    <row r="253" spans="3:44" ht="15.6" x14ac:dyDescent="0.3">
      <c r="C253" s="21"/>
      <c r="D253" s="18"/>
      <c r="E253" s="18"/>
      <c r="F253" s="19"/>
      <c r="G253" s="22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33"/>
      <c r="AJ253" s="33"/>
      <c r="AK253" s="33"/>
      <c r="AL253" s="33"/>
      <c r="AM253" s="33"/>
      <c r="AN253" s="33"/>
      <c r="AO253" s="33"/>
      <c r="AP253" s="20"/>
      <c r="AQ253" s="20"/>
      <c r="AR253" s="19"/>
    </row>
    <row r="254" spans="3:44" ht="15.6" x14ac:dyDescent="0.3">
      <c r="C254" s="25"/>
      <c r="D254" s="26"/>
      <c r="E254" s="26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32"/>
      <c r="AJ254" s="32"/>
      <c r="AK254" s="32"/>
      <c r="AL254" s="32"/>
      <c r="AM254" s="32"/>
      <c r="AN254" s="32"/>
      <c r="AO254" s="32"/>
      <c r="AP254" s="28"/>
      <c r="AQ254" s="28"/>
      <c r="AR254" s="27"/>
    </row>
    <row r="255" spans="3:44" ht="15.6" x14ac:dyDescent="0.3">
      <c r="C255" s="21"/>
      <c r="D255" s="18"/>
      <c r="E255" s="18"/>
      <c r="F255" s="19"/>
      <c r="G255" s="22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33"/>
      <c r="AJ255" s="33"/>
      <c r="AK255" s="33"/>
      <c r="AL255" s="33"/>
      <c r="AM255" s="33"/>
      <c r="AN255" s="33"/>
      <c r="AO255" s="33"/>
      <c r="AP255" s="20"/>
      <c r="AQ255" s="20"/>
      <c r="AR255" s="19"/>
    </row>
    <row r="256" spans="3:44" ht="15.6" x14ac:dyDescent="0.3">
      <c r="C256" s="25"/>
      <c r="D256" s="26"/>
      <c r="E256" s="26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32"/>
      <c r="AJ256" s="32"/>
      <c r="AK256" s="32"/>
      <c r="AL256" s="32"/>
      <c r="AM256" s="32"/>
      <c r="AN256" s="32"/>
      <c r="AO256" s="32"/>
      <c r="AP256" s="28"/>
      <c r="AQ256" s="28"/>
      <c r="AR256" s="27"/>
    </row>
    <row r="257" spans="3:44" ht="15.6" x14ac:dyDescent="0.3">
      <c r="C257" s="17"/>
      <c r="D257" s="18"/>
      <c r="E257" s="18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33"/>
      <c r="AJ257" s="33"/>
      <c r="AK257" s="33"/>
      <c r="AL257" s="33"/>
      <c r="AM257" s="33"/>
      <c r="AN257" s="33"/>
      <c r="AO257" s="33"/>
      <c r="AP257" s="20"/>
      <c r="AQ257" s="20"/>
      <c r="AR257" s="19"/>
    </row>
    <row r="258" spans="3:44" ht="15.6" x14ac:dyDescent="0.3">
      <c r="C258" s="25"/>
      <c r="D258" s="26"/>
      <c r="E258" s="26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32"/>
      <c r="AJ258" s="32"/>
      <c r="AK258" s="32"/>
      <c r="AL258" s="32"/>
      <c r="AM258" s="32"/>
      <c r="AN258" s="32"/>
      <c r="AO258" s="32"/>
      <c r="AP258" s="28"/>
      <c r="AQ258" s="28"/>
      <c r="AR258" s="27"/>
    </row>
    <row r="259" spans="3:44" ht="15.6" x14ac:dyDescent="0.3">
      <c r="C259" s="17"/>
      <c r="D259" s="18"/>
      <c r="E259" s="18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33"/>
      <c r="AJ259" s="33"/>
      <c r="AK259" s="33"/>
      <c r="AL259" s="33"/>
      <c r="AM259" s="33"/>
      <c r="AN259" s="33"/>
      <c r="AO259" s="33"/>
      <c r="AP259" s="20"/>
      <c r="AQ259" s="20"/>
      <c r="AR259" s="19"/>
    </row>
    <row r="260" spans="3:44" ht="15.6" x14ac:dyDescent="0.3">
      <c r="C260" s="29"/>
      <c r="D260" s="26"/>
      <c r="E260" s="26"/>
      <c r="F260" s="27"/>
      <c r="G260" s="30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32"/>
      <c r="AJ260" s="32"/>
      <c r="AK260" s="32"/>
      <c r="AL260" s="32"/>
      <c r="AM260" s="32"/>
      <c r="AN260" s="32"/>
      <c r="AO260" s="32"/>
      <c r="AP260" s="28"/>
      <c r="AQ260" s="28"/>
      <c r="AR260" s="27"/>
    </row>
    <row r="261" spans="3:44" ht="15.6" x14ac:dyDescent="0.3">
      <c r="C261" s="17"/>
      <c r="D261" s="18"/>
      <c r="E261" s="18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33"/>
      <c r="AJ261" s="33"/>
      <c r="AK261" s="33"/>
      <c r="AL261" s="33"/>
      <c r="AM261" s="33"/>
      <c r="AN261" s="33"/>
      <c r="AO261" s="33"/>
      <c r="AP261" s="20"/>
      <c r="AQ261" s="20"/>
      <c r="AR261" s="19"/>
    </row>
    <row r="262" spans="3:44" ht="15.6" x14ac:dyDescent="0.3">
      <c r="C262" s="25"/>
      <c r="D262" s="26"/>
      <c r="E262" s="26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32"/>
      <c r="AJ262" s="32"/>
      <c r="AK262" s="32"/>
      <c r="AL262" s="32"/>
      <c r="AM262" s="32"/>
      <c r="AN262" s="32"/>
      <c r="AO262" s="32"/>
      <c r="AP262" s="28"/>
      <c r="AQ262" s="28"/>
      <c r="AR262" s="27"/>
    </row>
    <row r="263" spans="3:44" ht="15.6" x14ac:dyDescent="0.3">
      <c r="C263" s="21"/>
      <c r="D263" s="18"/>
      <c r="E263" s="18"/>
      <c r="F263" s="19"/>
      <c r="G263" s="22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33"/>
      <c r="AJ263" s="33"/>
      <c r="AK263" s="33"/>
      <c r="AL263" s="33"/>
      <c r="AM263" s="33"/>
      <c r="AN263" s="33"/>
      <c r="AO263" s="33"/>
      <c r="AP263" s="20"/>
      <c r="AQ263" s="20"/>
      <c r="AR263" s="19"/>
    </row>
    <row r="264" spans="3:44" ht="15.6" x14ac:dyDescent="0.3">
      <c r="C264" s="25"/>
      <c r="D264" s="26"/>
      <c r="E264" s="26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32"/>
      <c r="AJ264" s="32"/>
      <c r="AK264" s="32"/>
      <c r="AL264" s="32"/>
      <c r="AM264" s="32"/>
      <c r="AN264" s="32"/>
      <c r="AO264" s="32"/>
      <c r="AP264" s="28"/>
      <c r="AQ264" s="28"/>
      <c r="AR264" s="27"/>
    </row>
    <row r="265" spans="3:44" ht="15.6" x14ac:dyDescent="0.3">
      <c r="C265" s="21"/>
      <c r="D265" s="18"/>
      <c r="E265" s="18"/>
      <c r="F265" s="19"/>
      <c r="G265" s="22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33"/>
      <c r="AJ265" s="33"/>
      <c r="AK265" s="33"/>
      <c r="AL265" s="33"/>
      <c r="AM265" s="33"/>
      <c r="AN265" s="33"/>
      <c r="AO265" s="33"/>
      <c r="AP265" s="20"/>
      <c r="AQ265" s="20"/>
      <c r="AR265" s="19"/>
    </row>
    <row r="266" spans="3:44" ht="15.6" x14ac:dyDescent="0.3">
      <c r="C266" s="25"/>
      <c r="D266" s="26"/>
      <c r="E266" s="26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32"/>
      <c r="AJ266" s="32"/>
      <c r="AK266" s="32"/>
      <c r="AL266" s="32"/>
      <c r="AM266" s="32"/>
      <c r="AN266" s="32"/>
      <c r="AO266" s="32"/>
      <c r="AP266" s="28"/>
      <c r="AQ266" s="28"/>
      <c r="AR266" s="27"/>
    </row>
    <row r="267" spans="3:44" ht="15.6" x14ac:dyDescent="0.3">
      <c r="C267" s="17"/>
      <c r="D267" s="18"/>
      <c r="E267" s="18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33"/>
      <c r="AJ267" s="33"/>
      <c r="AK267" s="33"/>
      <c r="AL267" s="33"/>
      <c r="AM267" s="33"/>
      <c r="AN267" s="33"/>
      <c r="AO267" s="33"/>
      <c r="AP267" s="20"/>
      <c r="AQ267" s="20"/>
      <c r="AR267" s="19"/>
    </row>
    <row r="268" spans="3:44" ht="15.6" x14ac:dyDescent="0.3">
      <c r="C268" s="25"/>
      <c r="D268" s="26"/>
      <c r="E268" s="26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32"/>
      <c r="AJ268" s="32"/>
      <c r="AK268" s="32"/>
      <c r="AL268" s="32"/>
      <c r="AM268" s="32"/>
      <c r="AN268" s="32"/>
      <c r="AO268" s="32"/>
      <c r="AP268" s="28"/>
      <c r="AQ268" s="28"/>
      <c r="AR268" s="27"/>
    </row>
    <row r="269" spans="3:44" ht="15.6" x14ac:dyDescent="0.3">
      <c r="C269" s="17"/>
      <c r="D269" s="18"/>
      <c r="E269" s="18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33"/>
      <c r="AJ269" s="33"/>
      <c r="AK269" s="33"/>
      <c r="AL269" s="33"/>
      <c r="AM269" s="33"/>
      <c r="AN269" s="33"/>
      <c r="AO269" s="33"/>
      <c r="AP269" s="20"/>
      <c r="AQ269" s="20"/>
      <c r="AR269" s="19"/>
    </row>
    <row r="270" spans="3:44" ht="15.6" x14ac:dyDescent="0.3">
      <c r="C270" s="29"/>
      <c r="D270" s="26"/>
      <c r="E270" s="26"/>
      <c r="F270" s="27"/>
      <c r="G270" s="30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32"/>
      <c r="AJ270" s="32"/>
      <c r="AK270" s="32"/>
      <c r="AL270" s="32"/>
      <c r="AM270" s="32"/>
      <c r="AN270" s="32"/>
      <c r="AO270" s="32"/>
      <c r="AP270" s="28"/>
      <c r="AQ270" s="28"/>
      <c r="AR270" s="27"/>
    </row>
    <row r="271" spans="3:44" ht="15.6" x14ac:dyDescent="0.3">
      <c r="C271" s="17"/>
      <c r="D271" s="18"/>
      <c r="E271" s="18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33"/>
      <c r="AJ271" s="33"/>
      <c r="AK271" s="33"/>
      <c r="AL271" s="33"/>
      <c r="AM271" s="33"/>
      <c r="AN271" s="33"/>
      <c r="AO271" s="33"/>
      <c r="AP271" s="20"/>
      <c r="AQ271" s="20"/>
      <c r="AR271" s="19"/>
    </row>
    <row r="272" spans="3:44" ht="15.6" x14ac:dyDescent="0.3">
      <c r="C272" s="25"/>
      <c r="D272" s="26"/>
      <c r="E272" s="26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32"/>
      <c r="AJ272" s="32"/>
      <c r="AK272" s="32"/>
      <c r="AL272" s="32"/>
      <c r="AM272" s="32"/>
      <c r="AN272" s="32"/>
      <c r="AO272" s="32"/>
      <c r="AP272" s="28"/>
      <c r="AQ272" s="28"/>
      <c r="AR272" s="27"/>
    </row>
    <row r="273" spans="3:44" ht="15.6" x14ac:dyDescent="0.3">
      <c r="C273" s="21"/>
      <c r="D273" s="18"/>
      <c r="E273" s="18"/>
      <c r="F273" s="19"/>
      <c r="G273" s="22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33"/>
      <c r="AJ273" s="33"/>
      <c r="AK273" s="33"/>
      <c r="AL273" s="33"/>
      <c r="AM273" s="33"/>
      <c r="AN273" s="33"/>
      <c r="AO273" s="33"/>
      <c r="AP273" s="20"/>
      <c r="AQ273" s="20"/>
      <c r="AR273" s="19"/>
    </row>
    <row r="274" spans="3:44" ht="15.6" x14ac:dyDescent="0.3">
      <c r="C274" s="25"/>
      <c r="D274" s="26"/>
      <c r="E274" s="26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32"/>
      <c r="AJ274" s="32"/>
      <c r="AK274" s="32"/>
      <c r="AL274" s="32"/>
      <c r="AM274" s="32"/>
      <c r="AN274" s="32"/>
      <c r="AO274" s="32"/>
      <c r="AP274" s="28"/>
      <c r="AQ274" s="28"/>
      <c r="AR274" s="27"/>
    </row>
    <row r="275" spans="3:44" ht="15.6" x14ac:dyDescent="0.3">
      <c r="C275" s="21"/>
      <c r="D275" s="18"/>
      <c r="E275" s="18"/>
      <c r="F275" s="19"/>
      <c r="G275" s="22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33"/>
      <c r="AJ275" s="33"/>
      <c r="AK275" s="33"/>
      <c r="AL275" s="33"/>
      <c r="AM275" s="33"/>
      <c r="AN275" s="33"/>
      <c r="AO275" s="33"/>
      <c r="AP275" s="20"/>
      <c r="AQ275" s="20"/>
      <c r="AR275" s="19"/>
    </row>
    <row r="276" spans="3:44" ht="15.6" x14ac:dyDescent="0.3">
      <c r="C276" s="25"/>
      <c r="D276" s="26"/>
      <c r="E276" s="26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32"/>
      <c r="AJ276" s="32"/>
      <c r="AK276" s="32"/>
      <c r="AL276" s="32"/>
      <c r="AM276" s="32"/>
      <c r="AN276" s="32"/>
      <c r="AO276" s="32"/>
      <c r="AP276" s="28"/>
      <c r="AQ276" s="28"/>
      <c r="AR276" s="27"/>
    </row>
    <row r="277" spans="3:44" ht="15.6" x14ac:dyDescent="0.3">
      <c r="C277" s="17"/>
      <c r="D277" s="18"/>
      <c r="E277" s="18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33"/>
      <c r="AJ277" s="33"/>
      <c r="AK277" s="33"/>
      <c r="AL277" s="33"/>
      <c r="AM277" s="33"/>
      <c r="AN277" s="33"/>
      <c r="AO277" s="33"/>
      <c r="AP277" s="20"/>
      <c r="AQ277" s="20"/>
      <c r="AR277" s="19"/>
    </row>
    <row r="278" spans="3:44" ht="15.6" x14ac:dyDescent="0.3">
      <c r="C278" s="29"/>
      <c r="D278" s="26"/>
      <c r="E278" s="26"/>
      <c r="F278" s="27"/>
      <c r="G278" s="30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32"/>
      <c r="AJ278" s="32"/>
      <c r="AK278" s="32"/>
      <c r="AL278" s="32"/>
      <c r="AM278" s="32"/>
      <c r="AN278" s="32"/>
      <c r="AO278" s="32"/>
      <c r="AP278" s="28"/>
      <c r="AQ278" s="28"/>
      <c r="AR278" s="27"/>
    </row>
    <row r="279" spans="3:44" ht="15.6" x14ac:dyDescent="0.3">
      <c r="C279" s="17"/>
      <c r="D279" s="18"/>
      <c r="E279" s="18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33"/>
      <c r="AJ279" s="33"/>
      <c r="AK279" s="33"/>
      <c r="AL279" s="33"/>
      <c r="AM279" s="33"/>
      <c r="AN279" s="33"/>
      <c r="AO279" s="33"/>
      <c r="AP279" s="20"/>
      <c r="AQ279" s="20"/>
      <c r="AR279" s="19"/>
    </row>
    <row r="280" spans="3:44" ht="15.6" x14ac:dyDescent="0.3">
      <c r="C280" s="25"/>
      <c r="D280" s="26"/>
      <c r="E280" s="26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32"/>
      <c r="AJ280" s="32"/>
      <c r="AK280" s="32"/>
      <c r="AL280" s="32"/>
      <c r="AM280" s="32"/>
      <c r="AN280" s="32"/>
      <c r="AO280" s="32"/>
      <c r="AP280" s="28"/>
      <c r="AQ280" s="28"/>
      <c r="AR280" s="27"/>
    </row>
    <row r="281" spans="3:44" ht="15.6" x14ac:dyDescent="0.3">
      <c r="C281" s="21"/>
      <c r="D281" s="18"/>
      <c r="E281" s="18"/>
      <c r="F281" s="19"/>
      <c r="G281" s="22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33"/>
      <c r="AJ281" s="33"/>
      <c r="AK281" s="33"/>
      <c r="AL281" s="33"/>
      <c r="AM281" s="33"/>
      <c r="AN281" s="33"/>
      <c r="AO281" s="33"/>
      <c r="AP281" s="20"/>
      <c r="AQ281" s="20"/>
      <c r="AR281" s="19"/>
    </row>
    <row r="282" spans="3:44" ht="15.6" x14ac:dyDescent="0.3">
      <c r="C282" s="25"/>
      <c r="D282" s="26"/>
      <c r="E282" s="26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32"/>
      <c r="AJ282" s="32"/>
      <c r="AK282" s="32"/>
      <c r="AL282" s="32"/>
      <c r="AM282" s="32"/>
      <c r="AN282" s="32"/>
      <c r="AO282" s="32"/>
      <c r="AP282" s="28"/>
      <c r="AQ282" s="28"/>
      <c r="AR282" s="27"/>
    </row>
    <row r="283" spans="3:44" ht="15.6" x14ac:dyDescent="0.3">
      <c r="C283" s="21"/>
      <c r="D283" s="18"/>
      <c r="E283" s="18"/>
      <c r="F283" s="19"/>
      <c r="G283" s="22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33"/>
      <c r="AJ283" s="33"/>
      <c r="AK283" s="33"/>
      <c r="AL283" s="33"/>
      <c r="AM283" s="33"/>
      <c r="AN283" s="33"/>
      <c r="AO283" s="33"/>
      <c r="AP283" s="20"/>
      <c r="AQ283" s="20"/>
      <c r="AR283" s="19"/>
    </row>
    <row r="284" spans="3:44" ht="15.6" x14ac:dyDescent="0.3">
      <c r="C284" s="25"/>
      <c r="D284" s="26"/>
      <c r="E284" s="26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32"/>
      <c r="AJ284" s="32"/>
      <c r="AK284" s="32"/>
      <c r="AL284" s="32"/>
      <c r="AM284" s="32"/>
      <c r="AN284" s="32"/>
      <c r="AO284" s="32"/>
      <c r="AP284" s="28"/>
      <c r="AQ284" s="28"/>
      <c r="AR284" s="27"/>
    </row>
    <row r="285" spans="3:44" ht="15.6" x14ac:dyDescent="0.3">
      <c r="C285" s="17"/>
      <c r="D285" s="18"/>
      <c r="E285" s="18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33"/>
      <c r="AJ285" s="33"/>
      <c r="AK285" s="33"/>
      <c r="AL285" s="33"/>
      <c r="AM285" s="33"/>
      <c r="AN285" s="33"/>
      <c r="AO285" s="33"/>
      <c r="AP285" s="20"/>
      <c r="AQ285" s="20"/>
      <c r="AR285" s="19"/>
    </row>
    <row r="286" spans="3:44" ht="15.6" x14ac:dyDescent="0.3">
      <c r="C286" s="25"/>
      <c r="D286" s="26"/>
      <c r="E286" s="26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32"/>
      <c r="AJ286" s="32"/>
      <c r="AK286" s="32"/>
      <c r="AL286" s="32"/>
      <c r="AM286" s="32"/>
      <c r="AN286" s="32"/>
      <c r="AO286" s="32"/>
      <c r="AP286" s="28"/>
      <c r="AQ286" s="28"/>
      <c r="AR286" s="27"/>
    </row>
    <row r="287" spans="3:44" ht="15.6" x14ac:dyDescent="0.3">
      <c r="C287" s="17"/>
      <c r="D287" s="18"/>
      <c r="E287" s="18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33"/>
      <c r="AJ287" s="33"/>
      <c r="AK287" s="33"/>
      <c r="AL287" s="33"/>
      <c r="AM287" s="33"/>
      <c r="AN287" s="33"/>
      <c r="AO287" s="33"/>
      <c r="AP287" s="20"/>
      <c r="AQ287" s="20"/>
      <c r="AR287" s="19"/>
    </row>
    <row r="288" spans="3:44" ht="15.6" x14ac:dyDescent="0.3">
      <c r="C288" s="29"/>
      <c r="D288" s="26"/>
      <c r="E288" s="26"/>
      <c r="F288" s="27"/>
      <c r="G288" s="30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32"/>
      <c r="AJ288" s="32"/>
      <c r="AK288" s="32"/>
      <c r="AL288" s="32"/>
      <c r="AM288" s="32"/>
      <c r="AN288" s="32"/>
      <c r="AO288" s="32"/>
      <c r="AP288" s="28"/>
      <c r="AQ288" s="28"/>
      <c r="AR288" s="27"/>
    </row>
    <row r="289" spans="3:44" ht="15.6" x14ac:dyDescent="0.3">
      <c r="C289" s="17"/>
      <c r="D289" s="18"/>
      <c r="E289" s="18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33"/>
      <c r="AJ289" s="33"/>
      <c r="AK289" s="33"/>
      <c r="AL289" s="33"/>
      <c r="AM289" s="33"/>
      <c r="AN289" s="33"/>
      <c r="AO289" s="33"/>
      <c r="AP289" s="20"/>
      <c r="AQ289" s="20"/>
      <c r="AR289" s="19"/>
    </row>
    <row r="290" spans="3:44" ht="15.6" x14ac:dyDescent="0.3">
      <c r="C290" s="25"/>
      <c r="D290" s="26"/>
      <c r="E290" s="26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32"/>
      <c r="AJ290" s="32"/>
      <c r="AK290" s="32"/>
      <c r="AL290" s="32"/>
      <c r="AM290" s="32"/>
      <c r="AN290" s="32"/>
      <c r="AO290" s="32"/>
      <c r="AP290" s="28"/>
      <c r="AQ290" s="28"/>
      <c r="AR290" s="27"/>
    </row>
    <row r="291" spans="3:44" ht="15.6" x14ac:dyDescent="0.3">
      <c r="C291" s="21"/>
      <c r="D291" s="18"/>
      <c r="E291" s="18"/>
      <c r="F291" s="19"/>
      <c r="G291" s="22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33"/>
      <c r="AJ291" s="33"/>
      <c r="AK291" s="33"/>
      <c r="AL291" s="33"/>
      <c r="AM291" s="33"/>
      <c r="AN291" s="33"/>
      <c r="AO291" s="33"/>
      <c r="AP291" s="20"/>
      <c r="AQ291" s="20"/>
      <c r="AR291" s="19"/>
    </row>
    <row r="292" spans="3:44" ht="15.6" x14ac:dyDescent="0.3">
      <c r="C292" s="25"/>
      <c r="D292" s="26"/>
      <c r="E292" s="26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32"/>
      <c r="AJ292" s="32"/>
      <c r="AK292" s="32"/>
      <c r="AL292" s="32"/>
      <c r="AM292" s="32"/>
      <c r="AN292" s="32"/>
      <c r="AO292" s="32"/>
      <c r="AP292" s="28"/>
      <c r="AQ292" s="28"/>
      <c r="AR292" s="27"/>
    </row>
    <row r="293" spans="3:44" ht="15.6" x14ac:dyDescent="0.3">
      <c r="C293" s="21"/>
      <c r="D293" s="18"/>
      <c r="E293" s="18"/>
      <c r="F293" s="19"/>
      <c r="G293" s="22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33"/>
      <c r="AJ293" s="33"/>
      <c r="AK293" s="33"/>
      <c r="AL293" s="33"/>
      <c r="AM293" s="33"/>
      <c r="AN293" s="33"/>
      <c r="AO293" s="33"/>
      <c r="AP293" s="20"/>
      <c r="AQ293" s="20"/>
      <c r="AR293" s="19"/>
    </row>
    <row r="294" spans="3:44" ht="15.6" x14ac:dyDescent="0.3">
      <c r="C294" s="25"/>
      <c r="D294" s="26"/>
      <c r="E294" s="26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32"/>
      <c r="AJ294" s="32"/>
      <c r="AK294" s="32"/>
      <c r="AL294" s="32"/>
      <c r="AM294" s="32"/>
      <c r="AN294" s="32"/>
      <c r="AO294" s="32"/>
      <c r="AP294" s="28"/>
      <c r="AQ294" s="28"/>
      <c r="AR294" s="27"/>
    </row>
    <row r="295" spans="3:44" ht="15.6" x14ac:dyDescent="0.3">
      <c r="C295" s="17"/>
      <c r="D295" s="18"/>
      <c r="E295" s="18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33"/>
      <c r="AJ295" s="33"/>
      <c r="AK295" s="33"/>
      <c r="AL295" s="33"/>
      <c r="AM295" s="33"/>
      <c r="AN295" s="33"/>
      <c r="AO295" s="33"/>
      <c r="AP295" s="20"/>
      <c r="AQ295" s="20"/>
      <c r="AR295" s="19"/>
    </row>
    <row r="296" spans="3:44" ht="15.6" x14ac:dyDescent="0.3">
      <c r="C296" s="25"/>
      <c r="D296" s="26"/>
      <c r="E296" s="26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32"/>
      <c r="AJ296" s="32"/>
      <c r="AK296" s="32"/>
      <c r="AL296" s="32"/>
      <c r="AM296" s="32"/>
      <c r="AN296" s="32"/>
      <c r="AO296" s="32"/>
      <c r="AP296" s="28"/>
      <c r="AQ296" s="28"/>
      <c r="AR296" s="27"/>
    </row>
    <row r="297" spans="3:44" ht="15.6" x14ac:dyDescent="0.3">
      <c r="C297" s="21"/>
      <c r="D297" s="18"/>
      <c r="E297" s="18"/>
      <c r="F297" s="19"/>
      <c r="G297" s="22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33"/>
      <c r="AJ297" s="33"/>
      <c r="AK297" s="33"/>
      <c r="AL297" s="33"/>
      <c r="AM297" s="33"/>
      <c r="AN297" s="33"/>
      <c r="AO297" s="33"/>
      <c r="AP297" s="20"/>
      <c r="AQ297" s="20"/>
      <c r="AR297" s="19"/>
    </row>
    <row r="298" spans="3:44" ht="15.6" x14ac:dyDescent="0.3">
      <c r="C298" s="29"/>
      <c r="D298" s="26"/>
      <c r="E298" s="26"/>
      <c r="F298" s="27"/>
      <c r="G298" s="30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32"/>
      <c r="AJ298" s="32"/>
      <c r="AK298" s="32"/>
      <c r="AL298" s="32"/>
      <c r="AM298" s="32"/>
      <c r="AN298" s="32"/>
      <c r="AO298" s="32"/>
      <c r="AP298" s="28"/>
      <c r="AQ298" s="28"/>
      <c r="AR298" s="27"/>
    </row>
    <row r="299" spans="3:44" ht="15.6" x14ac:dyDescent="0.3">
      <c r="C299" s="17"/>
      <c r="D299" s="18"/>
      <c r="E299" s="18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33"/>
      <c r="AJ299" s="33"/>
      <c r="AK299" s="33"/>
      <c r="AL299" s="33"/>
      <c r="AM299" s="33"/>
      <c r="AN299" s="33"/>
      <c r="AO299" s="33"/>
      <c r="AP299" s="20"/>
      <c r="AQ299" s="20"/>
      <c r="AR299" s="19"/>
    </row>
    <row r="300" spans="3:44" ht="15.6" x14ac:dyDescent="0.3">
      <c r="C300" s="25"/>
      <c r="D300" s="26"/>
      <c r="E300" s="26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32"/>
      <c r="AJ300" s="32"/>
      <c r="AK300" s="32"/>
      <c r="AL300" s="32"/>
      <c r="AM300" s="32"/>
      <c r="AN300" s="32"/>
      <c r="AO300" s="32"/>
      <c r="AP300" s="28"/>
      <c r="AQ300" s="28"/>
      <c r="AR300" s="27"/>
    </row>
    <row r="301" spans="3:44" ht="15.6" x14ac:dyDescent="0.3">
      <c r="C301" s="21"/>
      <c r="D301" s="18"/>
      <c r="E301" s="18"/>
      <c r="F301" s="19"/>
      <c r="G301" s="22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33"/>
      <c r="AJ301" s="33"/>
      <c r="AK301" s="33"/>
      <c r="AL301" s="33"/>
      <c r="AM301" s="33"/>
      <c r="AN301" s="33"/>
      <c r="AO301" s="33"/>
      <c r="AP301" s="20"/>
      <c r="AQ301" s="20"/>
      <c r="AR301" s="19"/>
    </row>
    <row r="302" spans="3:44" ht="15.6" x14ac:dyDescent="0.3">
      <c r="C302" s="25"/>
      <c r="D302" s="26"/>
      <c r="E302" s="26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32"/>
      <c r="AJ302" s="32"/>
      <c r="AK302" s="32"/>
      <c r="AL302" s="32"/>
      <c r="AM302" s="32"/>
      <c r="AN302" s="32"/>
      <c r="AO302" s="32"/>
      <c r="AP302" s="28"/>
      <c r="AQ302" s="28"/>
      <c r="AR302" s="27"/>
    </row>
    <row r="303" spans="3:44" ht="15.6" x14ac:dyDescent="0.3">
      <c r="C303" s="21"/>
      <c r="D303" s="18"/>
      <c r="E303" s="18"/>
      <c r="F303" s="19"/>
      <c r="G303" s="22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33"/>
      <c r="AJ303" s="33"/>
      <c r="AK303" s="33"/>
      <c r="AL303" s="33"/>
      <c r="AM303" s="33"/>
      <c r="AN303" s="33"/>
      <c r="AO303" s="33"/>
      <c r="AP303" s="20"/>
      <c r="AQ303" s="20"/>
      <c r="AR303" s="19"/>
    </row>
    <row r="304" spans="3:44" ht="15.6" x14ac:dyDescent="0.3">
      <c r="C304" s="25"/>
      <c r="D304" s="26"/>
      <c r="E304" s="26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32"/>
      <c r="AJ304" s="32"/>
      <c r="AK304" s="32"/>
      <c r="AL304" s="32"/>
      <c r="AM304" s="32"/>
      <c r="AN304" s="32"/>
      <c r="AO304" s="32"/>
      <c r="AP304" s="28"/>
      <c r="AQ304" s="28"/>
      <c r="AR304" s="27"/>
    </row>
    <row r="305" spans="3:44" ht="15.6" x14ac:dyDescent="0.3">
      <c r="C305" s="17"/>
      <c r="D305" s="18"/>
      <c r="E305" s="18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33"/>
      <c r="AJ305" s="33"/>
      <c r="AK305" s="33"/>
      <c r="AL305" s="33"/>
      <c r="AM305" s="33"/>
      <c r="AN305" s="33"/>
      <c r="AO305" s="33"/>
      <c r="AP305" s="20"/>
      <c r="AQ305" s="20"/>
      <c r="AR305" s="19"/>
    </row>
    <row r="306" spans="3:44" ht="15.6" x14ac:dyDescent="0.3">
      <c r="C306" s="25"/>
      <c r="D306" s="26"/>
      <c r="E306" s="26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32"/>
      <c r="AJ306" s="32"/>
      <c r="AK306" s="32"/>
      <c r="AL306" s="32"/>
      <c r="AM306" s="32"/>
      <c r="AN306" s="32"/>
      <c r="AO306" s="32"/>
      <c r="AP306" s="28"/>
      <c r="AQ306" s="28"/>
      <c r="AR306" s="27"/>
    </row>
    <row r="307" spans="3:44" ht="15.6" x14ac:dyDescent="0.3">
      <c r="C307" s="17"/>
      <c r="D307" s="18"/>
      <c r="E307" s="18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33"/>
      <c r="AJ307" s="33"/>
      <c r="AK307" s="33"/>
      <c r="AL307" s="33"/>
      <c r="AM307" s="33"/>
      <c r="AN307" s="33"/>
      <c r="AO307" s="33"/>
      <c r="AP307" s="20"/>
      <c r="AQ307" s="20"/>
      <c r="AR307" s="19"/>
    </row>
    <row r="308" spans="3:44" ht="15.6" x14ac:dyDescent="0.3">
      <c r="C308" s="29"/>
      <c r="D308" s="26"/>
      <c r="E308" s="26"/>
      <c r="F308" s="27"/>
      <c r="G308" s="30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32"/>
      <c r="AJ308" s="32"/>
      <c r="AK308" s="32"/>
      <c r="AL308" s="32"/>
      <c r="AM308" s="32"/>
      <c r="AN308" s="32"/>
      <c r="AO308" s="32"/>
      <c r="AP308" s="28"/>
      <c r="AQ308" s="28"/>
      <c r="AR308" s="27"/>
    </row>
    <row r="309" spans="3:44" ht="15.6" x14ac:dyDescent="0.3">
      <c r="C309" s="17"/>
      <c r="D309" s="18"/>
      <c r="E309" s="18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33"/>
      <c r="AJ309" s="33"/>
      <c r="AK309" s="33"/>
      <c r="AL309" s="33"/>
      <c r="AM309" s="33"/>
      <c r="AN309" s="33"/>
      <c r="AO309" s="33"/>
      <c r="AP309" s="20"/>
      <c r="AQ309" s="20"/>
      <c r="AR309" s="19"/>
    </row>
    <row r="310" spans="3:44" ht="15.6" x14ac:dyDescent="0.3">
      <c r="C310" s="25"/>
      <c r="D310" s="26"/>
      <c r="E310" s="26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32"/>
      <c r="AJ310" s="32"/>
      <c r="AK310" s="32"/>
      <c r="AL310" s="32"/>
      <c r="AM310" s="32"/>
      <c r="AN310" s="32"/>
      <c r="AO310" s="32"/>
      <c r="AP310" s="28"/>
      <c r="AQ310" s="28"/>
      <c r="AR310" s="27"/>
    </row>
    <row r="311" spans="3:44" ht="15.6" x14ac:dyDescent="0.3">
      <c r="C311" s="21"/>
      <c r="D311" s="18"/>
      <c r="E311" s="18"/>
      <c r="F311" s="19"/>
      <c r="G311" s="22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33"/>
      <c r="AJ311" s="33"/>
      <c r="AK311" s="33"/>
      <c r="AL311" s="33"/>
      <c r="AM311" s="33"/>
      <c r="AN311" s="33"/>
      <c r="AO311" s="33"/>
      <c r="AP311" s="20"/>
      <c r="AQ311" s="20"/>
      <c r="AR311" s="19"/>
    </row>
    <row r="312" spans="3:44" ht="15.6" x14ac:dyDescent="0.3">
      <c r="C312" s="25"/>
      <c r="D312" s="26"/>
      <c r="E312" s="26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32"/>
      <c r="AJ312" s="32"/>
      <c r="AK312" s="32"/>
      <c r="AL312" s="32"/>
      <c r="AM312" s="32"/>
      <c r="AN312" s="32"/>
      <c r="AO312" s="32"/>
      <c r="AP312" s="28"/>
      <c r="AQ312" s="28"/>
      <c r="AR312" s="27"/>
    </row>
    <row r="313" spans="3:44" ht="15.6" x14ac:dyDescent="0.3">
      <c r="C313" s="21"/>
      <c r="D313" s="18"/>
      <c r="E313" s="18"/>
      <c r="F313" s="19"/>
      <c r="G313" s="22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33"/>
      <c r="AJ313" s="33"/>
      <c r="AK313" s="33"/>
      <c r="AL313" s="33"/>
      <c r="AM313" s="33"/>
      <c r="AN313" s="33"/>
      <c r="AO313" s="33"/>
      <c r="AP313" s="20"/>
      <c r="AQ313" s="20"/>
      <c r="AR313" s="19"/>
    </row>
    <row r="314" spans="3:44" ht="15.6" x14ac:dyDescent="0.3">
      <c r="C314" s="25"/>
      <c r="D314" s="26"/>
      <c r="E314" s="26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32"/>
      <c r="AJ314" s="32"/>
      <c r="AK314" s="32"/>
      <c r="AL314" s="32"/>
      <c r="AM314" s="32"/>
      <c r="AN314" s="32"/>
      <c r="AO314" s="32"/>
      <c r="AP314" s="28"/>
      <c r="AQ314" s="28"/>
      <c r="AR314" s="27"/>
    </row>
    <row r="315" spans="3:44" ht="15.6" x14ac:dyDescent="0.3">
      <c r="C315" s="17"/>
      <c r="D315" s="18"/>
      <c r="E315" s="18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33"/>
      <c r="AJ315" s="33"/>
      <c r="AK315" s="33"/>
      <c r="AL315" s="33"/>
      <c r="AM315" s="33"/>
      <c r="AN315" s="33"/>
      <c r="AO315" s="33"/>
      <c r="AP315" s="20"/>
      <c r="AQ315" s="20"/>
      <c r="AR315" s="19"/>
    </row>
    <row r="316" spans="3:44" ht="15.6" x14ac:dyDescent="0.3">
      <c r="C316" s="29"/>
      <c r="D316" s="26"/>
      <c r="E316" s="26"/>
      <c r="F316" s="27"/>
      <c r="G316" s="30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32"/>
      <c r="AJ316" s="32"/>
      <c r="AK316" s="32"/>
      <c r="AL316" s="32"/>
      <c r="AM316" s="32"/>
      <c r="AN316" s="32"/>
      <c r="AO316" s="32"/>
      <c r="AP316" s="28"/>
      <c r="AQ316" s="28"/>
      <c r="AR316" s="27"/>
    </row>
    <row r="317" spans="3:44" ht="15.6" x14ac:dyDescent="0.3">
      <c r="C317" s="17"/>
      <c r="D317" s="18"/>
      <c r="E317" s="18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33"/>
      <c r="AJ317" s="33"/>
      <c r="AK317" s="33"/>
      <c r="AL317" s="33"/>
      <c r="AM317" s="33"/>
      <c r="AN317" s="33"/>
      <c r="AO317" s="33"/>
      <c r="AP317" s="20"/>
      <c r="AQ317" s="20"/>
      <c r="AR317" s="19"/>
    </row>
    <row r="318" spans="3:44" ht="15.6" x14ac:dyDescent="0.3">
      <c r="C318" s="25"/>
      <c r="D318" s="26"/>
      <c r="E318" s="26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32"/>
      <c r="AJ318" s="32"/>
      <c r="AK318" s="32"/>
      <c r="AL318" s="32"/>
      <c r="AM318" s="32"/>
      <c r="AN318" s="32"/>
      <c r="AO318" s="32"/>
      <c r="AP318" s="28"/>
      <c r="AQ318" s="28"/>
      <c r="AR318" s="27"/>
    </row>
    <row r="319" spans="3:44" ht="15.6" x14ac:dyDescent="0.3">
      <c r="C319" s="21"/>
      <c r="D319" s="18"/>
      <c r="E319" s="18"/>
      <c r="F319" s="19"/>
      <c r="G319" s="22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33"/>
      <c r="AJ319" s="33"/>
      <c r="AK319" s="33"/>
      <c r="AL319" s="33"/>
      <c r="AM319" s="33"/>
      <c r="AN319" s="33"/>
      <c r="AO319" s="33"/>
      <c r="AP319" s="20"/>
      <c r="AQ319" s="20"/>
      <c r="AR319" s="19"/>
    </row>
    <row r="320" spans="3:44" ht="15.6" x14ac:dyDescent="0.3">
      <c r="C320" s="25"/>
      <c r="D320" s="26"/>
      <c r="E320" s="26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32"/>
      <c r="AJ320" s="32"/>
      <c r="AK320" s="32"/>
      <c r="AL320" s="32"/>
      <c r="AM320" s="32"/>
      <c r="AN320" s="32"/>
      <c r="AO320" s="32"/>
      <c r="AP320" s="28"/>
      <c r="AQ320" s="28"/>
      <c r="AR320" s="27"/>
    </row>
    <row r="321" spans="3:44" ht="15.6" x14ac:dyDescent="0.3">
      <c r="C321" s="21"/>
      <c r="D321" s="18"/>
      <c r="E321" s="18"/>
      <c r="F321" s="19"/>
      <c r="G321" s="22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33"/>
      <c r="AJ321" s="33"/>
      <c r="AK321" s="33"/>
      <c r="AL321" s="33"/>
      <c r="AM321" s="33"/>
      <c r="AN321" s="33"/>
      <c r="AO321" s="33"/>
      <c r="AP321" s="20"/>
      <c r="AQ321" s="20"/>
      <c r="AR321" s="19"/>
    </row>
    <row r="322" spans="3:44" ht="15.6" x14ac:dyDescent="0.3">
      <c r="C322" s="25"/>
      <c r="D322" s="26"/>
      <c r="E322" s="26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32"/>
      <c r="AJ322" s="32"/>
      <c r="AK322" s="32"/>
      <c r="AL322" s="32"/>
      <c r="AM322" s="32"/>
      <c r="AN322" s="32"/>
      <c r="AO322" s="32"/>
      <c r="AP322" s="28"/>
      <c r="AQ322" s="28"/>
      <c r="AR322" s="27"/>
    </row>
    <row r="323" spans="3:44" ht="15.6" x14ac:dyDescent="0.3">
      <c r="C323" s="17"/>
      <c r="D323" s="18"/>
      <c r="E323" s="18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33"/>
      <c r="AJ323" s="33"/>
      <c r="AK323" s="33"/>
      <c r="AL323" s="33"/>
      <c r="AM323" s="33"/>
      <c r="AN323" s="33"/>
      <c r="AO323" s="33"/>
      <c r="AP323" s="20"/>
      <c r="AQ323" s="20"/>
      <c r="AR323" s="19"/>
    </row>
    <row r="324" spans="3:44" ht="15.6" x14ac:dyDescent="0.3">
      <c r="C324" s="25"/>
      <c r="D324" s="26"/>
      <c r="E324" s="26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32"/>
      <c r="AJ324" s="32"/>
      <c r="AK324" s="32"/>
      <c r="AL324" s="32"/>
      <c r="AM324" s="32"/>
      <c r="AN324" s="32"/>
      <c r="AO324" s="32"/>
      <c r="AP324" s="28"/>
      <c r="AQ324" s="28"/>
      <c r="AR324" s="27"/>
    </row>
    <row r="325" spans="3:44" ht="15.6" x14ac:dyDescent="0.3">
      <c r="C325" s="17"/>
      <c r="D325" s="18"/>
      <c r="E325" s="18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33"/>
      <c r="AJ325" s="33"/>
      <c r="AK325" s="33"/>
      <c r="AL325" s="33"/>
      <c r="AM325" s="33"/>
      <c r="AN325" s="33"/>
      <c r="AO325" s="33"/>
      <c r="AP325" s="20"/>
      <c r="AQ325" s="20"/>
      <c r="AR325" s="19"/>
    </row>
    <row r="326" spans="3:44" ht="15.6" x14ac:dyDescent="0.3">
      <c r="C326" s="29"/>
      <c r="D326" s="26"/>
      <c r="E326" s="26"/>
      <c r="F326" s="27"/>
      <c r="G326" s="30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32"/>
      <c r="AJ326" s="32"/>
      <c r="AK326" s="32"/>
      <c r="AL326" s="32"/>
      <c r="AM326" s="32"/>
      <c r="AN326" s="32"/>
      <c r="AO326" s="32"/>
      <c r="AP326" s="28"/>
      <c r="AQ326" s="28"/>
      <c r="AR326" s="27"/>
    </row>
    <row r="327" spans="3:44" ht="15.6" x14ac:dyDescent="0.3">
      <c r="C327" s="17"/>
      <c r="D327" s="18"/>
      <c r="E327" s="18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33"/>
      <c r="AJ327" s="33"/>
      <c r="AK327" s="33"/>
      <c r="AL327" s="33"/>
      <c r="AM327" s="33"/>
      <c r="AN327" s="33"/>
      <c r="AO327" s="33"/>
      <c r="AP327" s="20"/>
      <c r="AQ327" s="20"/>
      <c r="AR327" s="19"/>
    </row>
    <row r="328" spans="3:44" ht="15.6" x14ac:dyDescent="0.3">
      <c r="C328" s="25"/>
      <c r="D328" s="26"/>
      <c r="E328" s="26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32"/>
      <c r="AJ328" s="32"/>
      <c r="AK328" s="32"/>
      <c r="AL328" s="32"/>
      <c r="AM328" s="32"/>
      <c r="AN328" s="32"/>
      <c r="AO328" s="32"/>
      <c r="AP328" s="28"/>
      <c r="AQ328" s="28"/>
      <c r="AR328" s="27"/>
    </row>
    <row r="329" spans="3:44" ht="15.6" x14ac:dyDescent="0.3">
      <c r="C329" s="21"/>
      <c r="D329" s="18"/>
      <c r="E329" s="18"/>
      <c r="F329" s="19"/>
      <c r="G329" s="22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33"/>
      <c r="AJ329" s="33"/>
      <c r="AK329" s="33"/>
      <c r="AL329" s="33"/>
      <c r="AM329" s="33"/>
      <c r="AN329" s="33"/>
      <c r="AO329" s="33"/>
      <c r="AP329" s="20"/>
      <c r="AQ329" s="20"/>
      <c r="AR329" s="19"/>
    </row>
    <row r="330" spans="3:44" ht="15.6" x14ac:dyDescent="0.3">
      <c r="C330" s="25"/>
      <c r="D330" s="26"/>
      <c r="E330" s="26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32"/>
      <c r="AJ330" s="32"/>
      <c r="AK330" s="32"/>
      <c r="AL330" s="32"/>
      <c r="AM330" s="32"/>
      <c r="AN330" s="32"/>
      <c r="AO330" s="32"/>
      <c r="AP330" s="28"/>
      <c r="AQ330" s="28"/>
      <c r="AR330" s="27"/>
    </row>
    <row r="331" spans="3:44" ht="15.6" x14ac:dyDescent="0.3">
      <c r="C331" s="21"/>
      <c r="D331" s="18"/>
      <c r="E331" s="18"/>
      <c r="F331" s="19"/>
      <c r="G331" s="22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33"/>
      <c r="AJ331" s="33"/>
      <c r="AK331" s="33"/>
      <c r="AL331" s="33"/>
      <c r="AM331" s="33"/>
      <c r="AN331" s="33"/>
      <c r="AO331" s="33"/>
      <c r="AP331" s="20"/>
      <c r="AQ331" s="20"/>
      <c r="AR331" s="19"/>
    </row>
    <row r="332" spans="3:44" ht="15.6" x14ac:dyDescent="0.3">
      <c r="C332" s="25"/>
      <c r="D332" s="26"/>
      <c r="E332" s="26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32"/>
      <c r="AJ332" s="32"/>
      <c r="AK332" s="32"/>
      <c r="AL332" s="32"/>
      <c r="AM332" s="32"/>
      <c r="AN332" s="32"/>
      <c r="AO332" s="32"/>
      <c r="AP332" s="28"/>
      <c r="AQ332" s="28"/>
      <c r="AR332" s="27"/>
    </row>
    <row r="333" spans="3:44" ht="15.6" x14ac:dyDescent="0.3">
      <c r="C333" s="17"/>
      <c r="D333" s="18"/>
      <c r="E333" s="18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33"/>
      <c r="AJ333" s="33"/>
      <c r="AK333" s="33"/>
      <c r="AL333" s="33"/>
      <c r="AM333" s="33"/>
      <c r="AN333" s="33"/>
      <c r="AO333" s="33"/>
      <c r="AP333" s="20"/>
      <c r="AQ333" s="20"/>
      <c r="AR333" s="19"/>
    </row>
    <row r="334" spans="3:44" ht="15.6" x14ac:dyDescent="0.3">
      <c r="C334" s="25"/>
      <c r="D334" s="26"/>
      <c r="E334" s="26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  <c r="AH334" s="27"/>
      <c r="AI334" s="32"/>
      <c r="AJ334" s="32"/>
      <c r="AK334" s="32"/>
      <c r="AL334" s="32"/>
      <c r="AM334" s="32"/>
      <c r="AN334" s="32"/>
      <c r="AO334" s="32"/>
      <c r="AP334" s="28"/>
      <c r="AQ334" s="28"/>
      <c r="AR334" s="27"/>
    </row>
    <row r="335" spans="3:44" ht="15.6" x14ac:dyDescent="0.3">
      <c r="C335" s="17"/>
      <c r="D335" s="18"/>
      <c r="E335" s="18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33"/>
      <c r="AJ335" s="33"/>
      <c r="AK335" s="33"/>
      <c r="AL335" s="33"/>
      <c r="AM335" s="33"/>
      <c r="AN335" s="33"/>
      <c r="AO335" s="33"/>
      <c r="AP335" s="20"/>
      <c r="AQ335" s="20"/>
      <c r="AR335" s="19"/>
    </row>
    <row r="336" spans="3:44" ht="15.6" x14ac:dyDescent="0.3">
      <c r="C336" s="29"/>
      <c r="D336" s="26"/>
      <c r="E336" s="26"/>
      <c r="F336" s="27"/>
      <c r="G336" s="30"/>
      <c r="H336" s="27"/>
      <c r="I336" s="27"/>
      <c r="J336" s="27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  <c r="AH336" s="27"/>
      <c r="AI336" s="32"/>
      <c r="AJ336" s="32"/>
      <c r="AK336" s="32"/>
      <c r="AL336" s="32"/>
      <c r="AM336" s="32"/>
      <c r="AN336" s="32"/>
      <c r="AO336" s="32"/>
      <c r="AP336" s="28"/>
      <c r="AQ336" s="28"/>
      <c r="AR336" s="27"/>
    </row>
    <row r="337" spans="3:44" ht="15.6" x14ac:dyDescent="0.3">
      <c r="C337" s="17"/>
      <c r="D337" s="18"/>
      <c r="E337" s="18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33"/>
      <c r="AJ337" s="33"/>
      <c r="AK337" s="33"/>
      <c r="AL337" s="33"/>
      <c r="AM337" s="33"/>
      <c r="AN337" s="33"/>
      <c r="AO337" s="33"/>
      <c r="AP337" s="20"/>
      <c r="AQ337" s="20"/>
      <c r="AR337" s="19"/>
    </row>
    <row r="338" spans="3:44" ht="15.6" x14ac:dyDescent="0.3">
      <c r="C338" s="25"/>
      <c r="D338" s="26"/>
      <c r="E338" s="26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  <c r="AH338" s="27"/>
      <c r="AI338" s="32"/>
      <c r="AJ338" s="32"/>
      <c r="AK338" s="32"/>
      <c r="AL338" s="32"/>
      <c r="AM338" s="32"/>
      <c r="AN338" s="32"/>
      <c r="AO338" s="32"/>
      <c r="AP338" s="28"/>
      <c r="AQ338" s="28"/>
      <c r="AR338" s="27"/>
    </row>
    <row r="339" spans="3:44" ht="15.6" x14ac:dyDescent="0.3">
      <c r="C339" s="21"/>
      <c r="D339" s="18"/>
      <c r="E339" s="18"/>
      <c r="F339" s="19"/>
      <c r="G339" s="22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33"/>
      <c r="AJ339" s="33"/>
      <c r="AK339" s="33"/>
      <c r="AL339" s="33"/>
      <c r="AM339" s="33"/>
      <c r="AN339" s="33"/>
      <c r="AO339" s="33"/>
      <c r="AP339" s="20"/>
      <c r="AQ339" s="20"/>
      <c r="AR339" s="19"/>
    </row>
    <row r="340" spans="3:44" ht="15.6" x14ac:dyDescent="0.3">
      <c r="C340" s="25"/>
      <c r="D340" s="26"/>
      <c r="E340" s="26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  <c r="AH340" s="27"/>
      <c r="AI340" s="32"/>
      <c r="AJ340" s="32"/>
      <c r="AK340" s="32"/>
      <c r="AL340" s="32"/>
      <c r="AM340" s="32"/>
      <c r="AN340" s="32"/>
      <c r="AO340" s="32"/>
      <c r="AP340" s="28"/>
      <c r="AQ340" s="28"/>
      <c r="AR340" s="27"/>
    </row>
    <row r="341" spans="3:44" ht="15.6" x14ac:dyDescent="0.3">
      <c r="C341" s="21"/>
      <c r="D341" s="18"/>
      <c r="E341" s="18"/>
      <c r="F341" s="19"/>
      <c r="G341" s="22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33"/>
      <c r="AJ341" s="33"/>
      <c r="AK341" s="33"/>
      <c r="AL341" s="33"/>
      <c r="AM341" s="33"/>
      <c r="AN341" s="33"/>
      <c r="AO341" s="33"/>
      <c r="AP341" s="20"/>
      <c r="AQ341" s="20"/>
      <c r="AR341" s="19"/>
    </row>
    <row r="342" spans="3:44" ht="15.6" x14ac:dyDescent="0.3">
      <c r="C342" s="25"/>
      <c r="D342" s="26"/>
      <c r="E342" s="26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  <c r="AH342" s="27"/>
      <c r="AI342" s="32"/>
      <c r="AJ342" s="32"/>
      <c r="AK342" s="32"/>
      <c r="AL342" s="32"/>
      <c r="AM342" s="32"/>
      <c r="AN342" s="32"/>
      <c r="AO342" s="32"/>
      <c r="AP342" s="28"/>
      <c r="AQ342" s="28"/>
      <c r="AR342" s="27"/>
    </row>
    <row r="343" spans="3:44" ht="15.6" x14ac:dyDescent="0.3">
      <c r="C343" s="17"/>
      <c r="D343" s="18"/>
      <c r="E343" s="18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33"/>
      <c r="AJ343" s="33"/>
      <c r="AK343" s="33"/>
      <c r="AL343" s="33"/>
      <c r="AM343" s="33"/>
      <c r="AN343" s="33"/>
      <c r="AO343" s="33"/>
      <c r="AP343" s="20"/>
      <c r="AQ343" s="20"/>
      <c r="AR343" s="19"/>
    </row>
    <row r="344" spans="3:44" ht="15.6" x14ac:dyDescent="0.3">
      <c r="C344" s="25"/>
      <c r="D344" s="26"/>
      <c r="E344" s="26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  <c r="AH344" s="27"/>
      <c r="AI344" s="32"/>
      <c r="AJ344" s="32"/>
      <c r="AK344" s="32"/>
      <c r="AL344" s="32"/>
      <c r="AM344" s="32"/>
      <c r="AN344" s="32"/>
      <c r="AO344" s="32"/>
      <c r="AP344" s="28"/>
      <c r="AQ344" s="28"/>
      <c r="AR344" s="27"/>
    </row>
    <row r="345" spans="3:44" ht="15.6" x14ac:dyDescent="0.3">
      <c r="C345" s="17"/>
      <c r="D345" s="18"/>
      <c r="E345" s="18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33"/>
      <c r="AJ345" s="33"/>
      <c r="AK345" s="33"/>
      <c r="AL345" s="33"/>
      <c r="AM345" s="33"/>
      <c r="AN345" s="33"/>
      <c r="AO345" s="33"/>
      <c r="AP345" s="20"/>
      <c r="AQ345" s="20"/>
      <c r="AR345" s="19"/>
    </row>
    <row r="346" spans="3:44" ht="15.6" x14ac:dyDescent="0.3">
      <c r="C346" s="29"/>
      <c r="D346" s="26"/>
      <c r="E346" s="26"/>
      <c r="F346" s="27"/>
      <c r="G346" s="30"/>
      <c r="H346" s="27"/>
      <c r="I346" s="27"/>
      <c r="J346" s="27"/>
      <c r="K346" s="27"/>
      <c r="L346" s="27"/>
      <c r="M346" s="27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  <c r="AH346" s="27"/>
      <c r="AI346" s="32"/>
      <c r="AJ346" s="32"/>
      <c r="AK346" s="32"/>
      <c r="AL346" s="32"/>
      <c r="AM346" s="32"/>
      <c r="AN346" s="32"/>
      <c r="AO346" s="32"/>
      <c r="AP346" s="28"/>
      <c r="AQ346" s="28"/>
      <c r="AR346" s="27"/>
    </row>
    <row r="347" spans="3:44" ht="15.6" x14ac:dyDescent="0.3">
      <c r="C347" s="17"/>
      <c r="D347" s="18"/>
      <c r="E347" s="18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33"/>
      <c r="AJ347" s="33"/>
      <c r="AK347" s="33"/>
      <c r="AL347" s="33"/>
      <c r="AM347" s="33"/>
      <c r="AN347" s="33"/>
      <c r="AO347" s="33"/>
      <c r="AP347" s="20"/>
      <c r="AQ347" s="20"/>
      <c r="AR347" s="19"/>
    </row>
    <row r="348" spans="3:44" ht="15.6" x14ac:dyDescent="0.3">
      <c r="C348" s="25"/>
      <c r="D348" s="26"/>
      <c r="E348" s="26"/>
      <c r="F348" s="27"/>
      <c r="G348" s="27"/>
      <c r="H348" s="27"/>
      <c r="I348" s="27"/>
      <c r="J348" s="27"/>
      <c r="K348" s="27"/>
      <c r="L348" s="27"/>
      <c r="M348" s="27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  <c r="AH348" s="27"/>
      <c r="AI348" s="32"/>
      <c r="AJ348" s="32"/>
      <c r="AK348" s="32"/>
      <c r="AL348" s="32"/>
      <c r="AM348" s="32"/>
      <c r="AN348" s="32"/>
      <c r="AO348" s="32"/>
      <c r="AP348" s="28"/>
      <c r="AQ348" s="28"/>
      <c r="AR348" s="27"/>
    </row>
    <row r="349" spans="3:44" ht="15.6" x14ac:dyDescent="0.3">
      <c r="C349" s="21"/>
      <c r="D349" s="18"/>
      <c r="E349" s="18"/>
      <c r="F349" s="19"/>
      <c r="G349" s="22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33"/>
      <c r="AJ349" s="33"/>
      <c r="AK349" s="33"/>
      <c r="AL349" s="33"/>
      <c r="AM349" s="33"/>
      <c r="AN349" s="33"/>
      <c r="AO349" s="33"/>
      <c r="AP349" s="20"/>
      <c r="AQ349" s="20"/>
      <c r="AR349" s="19"/>
    </row>
    <row r="350" spans="3:44" ht="15.6" x14ac:dyDescent="0.3">
      <c r="C350" s="25"/>
      <c r="D350" s="26"/>
      <c r="E350" s="26"/>
      <c r="F350" s="27"/>
      <c r="G350" s="27"/>
      <c r="H350" s="27"/>
      <c r="I350" s="27"/>
      <c r="J350" s="27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  <c r="AH350" s="27"/>
      <c r="AI350" s="32"/>
      <c r="AJ350" s="32"/>
      <c r="AK350" s="32"/>
      <c r="AL350" s="32"/>
      <c r="AM350" s="32"/>
      <c r="AN350" s="32"/>
      <c r="AO350" s="32"/>
      <c r="AP350" s="28"/>
      <c r="AQ350" s="28"/>
      <c r="AR350" s="27"/>
    </row>
    <row r="351" spans="3:44" ht="15.6" x14ac:dyDescent="0.3">
      <c r="C351" s="21"/>
      <c r="D351" s="18"/>
      <c r="E351" s="18"/>
      <c r="F351" s="19"/>
      <c r="G351" s="22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33"/>
      <c r="AJ351" s="33"/>
      <c r="AK351" s="33"/>
      <c r="AL351" s="33"/>
      <c r="AM351" s="33"/>
      <c r="AN351" s="33"/>
      <c r="AO351" s="33"/>
      <c r="AP351" s="20"/>
      <c r="AQ351" s="20"/>
      <c r="AR351" s="19"/>
    </row>
    <row r="352" spans="3:44" ht="15.6" x14ac:dyDescent="0.3">
      <c r="C352" s="25"/>
      <c r="D352" s="26"/>
      <c r="E352" s="26"/>
      <c r="F352" s="27"/>
      <c r="G352" s="27"/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  <c r="AH352" s="27"/>
      <c r="AI352" s="32"/>
      <c r="AJ352" s="32"/>
      <c r="AK352" s="32"/>
      <c r="AL352" s="32"/>
      <c r="AM352" s="32"/>
      <c r="AN352" s="32"/>
      <c r="AO352" s="32"/>
      <c r="AP352" s="28"/>
      <c r="AQ352" s="28"/>
      <c r="AR352" s="27"/>
    </row>
    <row r="353" spans="3:44" ht="15.6" x14ac:dyDescent="0.3">
      <c r="C353" s="17"/>
      <c r="D353" s="18"/>
      <c r="E353" s="18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33"/>
      <c r="AJ353" s="33"/>
      <c r="AK353" s="33"/>
      <c r="AL353" s="33"/>
      <c r="AM353" s="33"/>
      <c r="AN353" s="33"/>
      <c r="AO353" s="33"/>
      <c r="AP353" s="20"/>
      <c r="AQ353" s="20"/>
      <c r="AR353" s="19"/>
    </row>
    <row r="354" spans="3:44" ht="15.6" x14ac:dyDescent="0.3">
      <c r="C354" s="29"/>
      <c r="D354" s="26"/>
      <c r="E354" s="26"/>
      <c r="F354" s="27"/>
      <c r="G354" s="30"/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  <c r="AH354" s="27"/>
      <c r="AI354" s="32"/>
      <c r="AJ354" s="32"/>
      <c r="AK354" s="32"/>
      <c r="AL354" s="32"/>
      <c r="AM354" s="32"/>
      <c r="AN354" s="32"/>
      <c r="AO354" s="32"/>
      <c r="AP354" s="28"/>
      <c r="AQ354" s="28"/>
      <c r="AR354" s="27"/>
    </row>
    <row r="355" spans="3:44" ht="15.6" x14ac:dyDescent="0.3">
      <c r="C355" s="17"/>
      <c r="D355" s="18"/>
      <c r="E355" s="18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33"/>
      <c r="AJ355" s="33"/>
      <c r="AK355" s="33"/>
      <c r="AL355" s="33"/>
      <c r="AM355" s="33"/>
      <c r="AN355" s="33"/>
      <c r="AO355" s="33"/>
      <c r="AP355" s="20"/>
      <c r="AQ355" s="20"/>
      <c r="AR355" s="19"/>
    </row>
    <row r="356" spans="3:44" ht="15.6" x14ac:dyDescent="0.3">
      <c r="C356" s="25"/>
      <c r="D356" s="26"/>
      <c r="E356" s="26"/>
      <c r="F356" s="27"/>
      <c r="G356" s="27"/>
      <c r="H356" s="27"/>
      <c r="I356" s="27"/>
      <c r="J356" s="27"/>
      <c r="K356" s="27"/>
      <c r="L356" s="27"/>
      <c r="M356" s="27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  <c r="AH356" s="27"/>
      <c r="AI356" s="32"/>
      <c r="AJ356" s="32"/>
      <c r="AK356" s="32"/>
      <c r="AL356" s="32"/>
      <c r="AM356" s="32"/>
      <c r="AN356" s="32"/>
      <c r="AO356" s="32"/>
      <c r="AP356" s="28"/>
      <c r="AQ356" s="28"/>
      <c r="AR356" s="27"/>
    </row>
    <row r="357" spans="3:44" ht="15.6" x14ac:dyDescent="0.3">
      <c r="C357" s="21"/>
      <c r="D357" s="18"/>
      <c r="E357" s="18"/>
      <c r="F357" s="19"/>
      <c r="G357" s="22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33"/>
      <c r="AJ357" s="33"/>
      <c r="AK357" s="33"/>
      <c r="AL357" s="33"/>
      <c r="AM357" s="33"/>
      <c r="AN357" s="33"/>
      <c r="AO357" s="33"/>
      <c r="AP357" s="20"/>
      <c r="AQ357" s="20"/>
      <c r="AR357" s="19"/>
    </row>
    <row r="358" spans="3:44" ht="15.6" x14ac:dyDescent="0.3">
      <c r="C358" s="25"/>
      <c r="D358" s="26"/>
      <c r="E358" s="26"/>
      <c r="F358" s="27"/>
      <c r="G358" s="27"/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  <c r="AH358" s="27"/>
      <c r="AI358" s="32"/>
      <c r="AJ358" s="32"/>
      <c r="AK358" s="32"/>
      <c r="AL358" s="32"/>
      <c r="AM358" s="32"/>
      <c r="AN358" s="32"/>
      <c r="AO358" s="32"/>
      <c r="AP358" s="28"/>
      <c r="AQ358" s="28"/>
      <c r="AR358" s="27"/>
    </row>
    <row r="359" spans="3:44" ht="15.6" x14ac:dyDescent="0.3">
      <c r="C359" s="21"/>
      <c r="D359" s="18"/>
      <c r="E359" s="18"/>
      <c r="F359" s="19"/>
      <c r="G359" s="22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33"/>
      <c r="AJ359" s="33"/>
      <c r="AK359" s="33"/>
      <c r="AL359" s="33"/>
      <c r="AM359" s="33"/>
      <c r="AN359" s="33"/>
      <c r="AO359" s="33"/>
      <c r="AP359" s="20"/>
      <c r="AQ359" s="20"/>
      <c r="AR359" s="19"/>
    </row>
    <row r="360" spans="3:44" ht="15.6" x14ac:dyDescent="0.3">
      <c r="C360" s="25"/>
      <c r="D360" s="26"/>
      <c r="E360" s="26"/>
      <c r="F360" s="27"/>
      <c r="G360" s="27"/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  <c r="AH360" s="27"/>
      <c r="AI360" s="32"/>
      <c r="AJ360" s="32"/>
      <c r="AK360" s="32"/>
      <c r="AL360" s="32"/>
      <c r="AM360" s="32"/>
      <c r="AN360" s="32"/>
      <c r="AO360" s="32"/>
      <c r="AP360" s="28"/>
      <c r="AQ360" s="28"/>
      <c r="AR360" s="27"/>
    </row>
    <row r="361" spans="3:44" ht="15.6" x14ac:dyDescent="0.3">
      <c r="C361" s="17"/>
      <c r="D361" s="18"/>
      <c r="E361" s="18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33"/>
      <c r="AJ361" s="33"/>
      <c r="AK361" s="33"/>
      <c r="AL361" s="33"/>
      <c r="AM361" s="33"/>
      <c r="AN361" s="33"/>
      <c r="AO361" s="33"/>
      <c r="AP361" s="20"/>
      <c r="AQ361" s="20"/>
      <c r="AR361" s="19"/>
    </row>
    <row r="362" spans="3:44" ht="15.6" x14ac:dyDescent="0.3">
      <c r="C362" s="25"/>
      <c r="D362" s="26"/>
      <c r="E362" s="26"/>
      <c r="F362" s="27"/>
      <c r="G362" s="27"/>
      <c r="H362" s="27"/>
      <c r="I362" s="27"/>
      <c r="J362" s="27"/>
      <c r="K362" s="27"/>
      <c r="L362" s="27"/>
      <c r="M362" s="27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  <c r="AH362" s="27"/>
      <c r="AI362" s="32"/>
      <c r="AJ362" s="32"/>
      <c r="AK362" s="32"/>
      <c r="AL362" s="32"/>
      <c r="AM362" s="32"/>
      <c r="AN362" s="32"/>
      <c r="AO362" s="32"/>
      <c r="AP362" s="28"/>
      <c r="AQ362" s="28"/>
      <c r="AR362" s="27"/>
    </row>
    <row r="363" spans="3:44" ht="15.6" x14ac:dyDescent="0.3">
      <c r="C363" s="17"/>
      <c r="D363" s="18"/>
      <c r="E363" s="18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33"/>
      <c r="AJ363" s="33"/>
      <c r="AK363" s="33"/>
      <c r="AL363" s="33"/>
      <c r="AM363" s="33"/>
      <c r="AN363" s="33"/>
      <c r="AO363" s="33"/>
      <c r="AP363" s="20"/>
      <c r="AQ363" s="20"/>
      <c r="AR363" s="19"/>
    </row>
    <row r="364" spans="3:44" ht="15.6" x14ac:dyDescent="0.3">
      <c r="C364" s="29"/>
      <c r="D364" s="26"/>
      <c r="E364" s="26"/>
      <c r="F364" s="27"/>
      <c r="G364" s="30"/>
      <c r="H364" s="27"/>
      <c r="I364" s="27"/>
      <c r="J364" s="27"/>
      <c r="K364" s="27"/>
      <c r="L364" s="27"/>
      <c r="M364" s="27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  <c r="AH364" s="27"/>
      <c r="AI364" s="32"/>
      <c r="AJ364" s="32"/>
      <c r="AK364" s="32"/>
      <c r="AL364" s="32"/>
      <c r="AM364" s="32"/>
      <c r="AN364" s="32"/>
      <c r="AO364" s="32"/>
      <c r="AP364" s="28"/>
      <c r="AQ364" s="28"/>
      <c r="AR364" s="27"/>
    </row>
    <row r="365" spans="3:44" ht="15.6" x14ac:dyDescent="0.3">
      <c r="C365" s="17"/>
      <c r="D365" s="18"/>
      <c r="E365" s="18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33"/>
      <c r="AJ365" s="33"/>
      <c r="AK365" s="33"/>
      <c r="AL365" s="33"/>
      <c r="AM365" s="33"/>
      <c r="AN365" s="33"/>
      <c r="AO365" s="33"/>
      <c r="AP365" s="20"/>
      <c r="AQ365" s="20"/>
      <c r="AR365" s="19"/>
    </row>
    <row r="366" spans="3:44" ht="15.6" x14ac:dyDescent="0.3">
      <c r="C366" s="25"/>
      <c r="D366" s="26"/>
      <c r="E366" s="26"/>
      <c r="F366" s="27"/>
      <c r="G366" s="27"/>
      <c r="H366" s="27"/>
      <c r="I366" s="27"/>
      <c r="J366" s="27"/>
      <c r="K366" s="27"/>
      <c r="L366" s="27"/>
      <c r="M366" s="27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  <c r="AH366" s="27"/>
      <c r="AI366" s="32"/>
      <c r="AJ366" s="32"/>
      <c r="AK366" s="32"/>
      <c r="AL366" s="32"/>
      <c r="AM366" s="32"/>
      <c r="AN366" s="32"/>
      <c r="AO366" s="32"/>
      <c r="AP366" s="28"/>
      <c r="AQ366" s="28"/>
      <c r="AR366" s="27"/>
    </row>
    <row r="367" spans="3:44" ht="15.6" x14ac:dyDescent="0.3">
      <c r="C367" s="21"/>
      <c r="D367" s="18"/>
      <c r="E367" s="18"/>
      <c r="F367" s="19"/>
      <c r="G367" s="22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33"/>
      <c r="AJ367" s="33"/>
      <c r="AK367" s="33"/>
      <c r="AL367" s="33"/>
      <c r="AM367" s="33"/>
      <c r="AN367" s="33"/>
      <c r="AO367" s="33"/>
      <c r="AP367" s="20"/>
      <c r="AQ367" s="20"/>
      <c r="AR367" s="19"/>
    </row>
    <row r="368" spans="3:44" ht="15.6" x14ac:dyDescent="0.3">
      <c r="C368" s="25"/>
      <c r="D368" s="26"/>
      <c r="E368" s="26"/>
      <c r="F368" s="27"/>
      <c r="G368" s="27"/>
      <c r="H368" s="27"/>
      <c r="I368" s="27"/>
      <c r="J368" s="27"/>
      <c r="K368" s="27"/>
      <c r="L368" s="27"/>
      <c r="M368" s="27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  <c r="AH368" s="27"/>
      <c r="AI368" s="32"/>
      <c r="AJ368" s="32"/>
      <c r="AK368" s="32"/>
      <c r="AL368" s="32"/>
      <c r="AM368" s="32"/>
      <c r="AN368" s="32"/>
      <c r="AO368" s="32"/>
      <c r="AP368" s="28"/>
      <c r="AQ368" s="28"/>
      <c r="AR368" s="27"/>
    </row>
    <row r="369" spans="3:44" ht="15.6" x14ac:dyDescent="0.3">
      <c r="C369" s="21"/>
      <c r="D369" s="18"/>
      <c r="E369" s="18"/>
      <c r="F369" s="19"/>
      <c r="G369" s="22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33"/>
      <c r="AJ369" s="33"/>
      <c r="AK369" s="33"/>
      <c r="AL369" s="33"/>
      <c r="AM369" s="33"/>
      <c r="AN369" s="33"/>
      <c r="AO369" s="33"/>
      <c r="AP369" s="20"/>
      <c r="AQ369" s="20"/>
      <c r="AR369" s="19"/>
    </row>
    <row r="370" spans="3:44" ht="15.6" x14ac:dyDescent="0.3">
      <c r="C370" s="25"/>
      <c r="D370" s="26"/>
      <c r="E370" s="26"/>
      <c r="F370" s="27"/>
      <c r="G370" s="27"/>
      <c r="H370" s="27"/>
      <c r="I370" s="27"/>
      <c r="J370" s="27"/>
      <c r="K370" s="27"/>
      <c r="L370" s="27"/>
      <c r="M370" s="27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  <c r="AH370" s="27"/>
      <c r="AI370" s="32"/>
      <c r="AJ370" s="32"/>
      <c r="AK370" s="32"/>
      <c r="AL370" s="32"/>
      <c r="AM370" s="32"/>
      <c r="AN370" s="32"/>
      <c r="AO370" s="32"/>
      <c r="AP370" s="28"/>
      <c r="AQ370" s="28"/>
      <c r="AR370" s="27"/>
    </row>
    <row r="371" spans="3:44" ht="15.6" x14ac:dyDescent="0.3">
      <c r="C371" s="17"/>
      <c r="D371" s="18"/>
      <c r="E371" s="18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33"/>
      <c r="AJ371" s="33"/>
      <c r="AK371" s="33"/>
      <c r="AL371" s="33"/>
      <c r="AM371" s="33"/>
      <c r="AN371" s="33"/>
      <c r="AO371" s="33"/>
      <c r="AP371" s="20"/>
      <c r="AQ371" s="20"/>
      <c r="AR371" s="19"/>
    </row>
    <row r="372" spans="3:44" ht="15.6" x14ac:dyDescent="0.3">
      <c r="C372" s="25"/>
      <c r="D372" s="26"/>
      <c r="E372" s="26"/>
      <c r="F372" s="27"/>
      <c r="G372" s="27"/>
      <c r="H372" s="27"/>
      <c r="I372" s="27"/>
      <c r="J372" s="27"/>
      <c r="K372" s="27"/>
      <c r="L372" s="27"/>
      <c r="M372" s="27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  <c r="AH372" s="27"/>
      <c r="AI372" s="32"/>
      <c r="AJ372" s="32"/>
      <c r="AK372" s="32"/>
      <c r="AL372" s="32"/>
      <c r="AM372" s="32"/>
      <c r="AN372" s="32"/>
      <c r="AO372" s="32"/>
      <c r="AP372" s="28"/>
      <c r="AQ372" s="28"/>
      <c r="AR372" s="27"/>
    </row>
    <row r="373" spans="3:44" ht="15.6" x14ac:dyDescent="0.3">
      <c r="C373" s="17"/>
      <c r="D373" s="18"/>
      <c r="E373" s="18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33"/>
      <c r="AJ373" s="33"/>
      <c r="AK373" s="33"/>
      <c r="AL373" s="33"/>
      <c r="AM373" s="33"/>
      <c r="AN373" s="33"/>
      <c r="AO373" s="33"/>
      <c r="AP373" s="20"/>
      <c r="AQ373" s="20"/>
      <c r="AR373" s="19"/>
    </row>
    <row r="374" spans="3:44" ht="15.6" x14ac:dyDescent="0.3">
      <c r="C374" s="29"/>
      <c r="D374" s="26"/>
      <c r="E374" s="26"/>
      <c r="F374" s="27"/>
      <c r="G374" s="30"/>
      <c r="H374" s="27"/>
      <c r="I374" s="27"/>
      <c r="J374" s="27"/>
      <c r="K374" s="27"/>
      <c r="L374" s="27"/>
      <c r="M374" s="27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  <c r="AH374" s="27"/>
      <c r="AI374" s="32"/>
      <c r="AJ374" s="32"/>
      <c r="AK374" s="32"/>
      <c r="AL374" s="32"/>
      <c r="AM374" s="32"/>
      <c r="AN374" s="32"/>
      <c r="AO374" s="32"/>
      <c r="AP374" s="28"/>
      <c r="AQ374" s="28"/>
      <c r="AR374" s="27"/>
    </row>
    <row r="375" spans="3:44" ht="15.6" x14ac:dyDescent="0.3">
      <c r="C375" s="17"/>
      <c r="D375" s="18"/>
      <c r="E375" s="18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33"/>
      <c r="AJ375" s="33"/>
      <c r="AK375" s="33"/>
      <c r="AL375" s="33"/>
      <c r="AM375" s="33"/>
      <c r="AN375" s="33"/>
      <c r="AO375" s="33"/>
      <c r="AP375" s="20"/>
      <c r="AQ375" s="20"/>
      <c r="AR375" s="19"/>
    </row>
    <row r="376" spans="3:44" ht="15.6" x14ac:dyDescent="0.3">
      <c r="C376" s="25"/>
      <c r="D376" s="26"/>
      <c r="E376" s="26"/>
      <c r="F376" s="27"/>
      <c r="G376" s="27"/>
      <c r="H376" s="27"/>
      <c r="I376" s="27"/>
      <c r="J376" s="27"/>
      <c r="K376" s="27"/>
      <c r="L376" s="27"/>
      <c r="M376" s="27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  <c r="AH376" s="27"/>
      <c r="AI376" s="32"/>
      <c r="AJ376" s="32"/>
      <c r="AK376" s="32"/>
      <c r="AL376" s="32"/>
      <c r="AM376" s="32"/>
      <c r="AN376" s="32"/>
      <c r="AO376" s="32"/>
      <c r="AP376" s="28"/>
      <c r="AQ376" s="28"/>
      <c r="AR376" s="27"/>
    </row>
    <row r="377" spans="3:44" ht="15.6" x14ac:dyDescent="0.3">
      <c r="C377" s="21"/>
      <c r="D377" s="18"/>
      <c r="E377" s="18"/>
      <c r="F377" s="19"/>
      <c r="G377" s="22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33"/>
      <c r="AJ377" s="33"/>
      <c r="AK377" s="33"/>
      <c r="AL377" s="33"/>
      <c r="AM377" s="33"/>
      <c r="AN377" s="33"/>
      <c r="AO377" s="33"/>
      <c r="AP377" s="20"/>
      <c r="AQ377" s="20"/>
      <c r="AR377" s="19"/>
    </row>
    <row r="378" spans="3:44" ht="15.6" x14ac:dyDescent="0.3">
      <c r="C378" s="25"/>
      <c r="D378" s="26"/>
      <c r="E378" s="26"/>
      <c r="F378" s="27"/>
      <c r="G378" s="27"/>
      <c r="H378" s="27"/>
      <c r="I378" s="27"/>
      <c r="J378" s="27"/>
      <c r="K378" s="27"/>
      <c r="L378" s="27"/>
      <c r="M378" s="27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  <c r="AH378" s="27"/>
      <c r="AI378" s="32"/>
      <c r="AJ378" s="32"/>
      <c r="AK378" s="32"/>
      <c r="AL378" s="32"/>
      <c r="AM378" s="32"/>
      <c r="AN378" s="32"/>
      <c r="AO378" s="32"/>
      <c r="AP378" s="28"/>
      <c r="AQ378" s="28"/>
      <c r="AR378" s="27"/>
    </row>
    <row r="379" spans="3:44" ht="15.6" x14ac:dyDescent="0.3">
      <c r="C379" s="21"/>
      <c r="D379" s="18"/>
      <c r="E379" s="18"/>
      <c r="F379" s="19"/>
      <c r="G379" s="22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33"/>
      <c r="AJ379" s="33"/>
      <c r="AK379" s="33"/>
      <c r="AL379" s="33"/>
      <c r="AM379" s="33"/>
      <c r="AN379" s="33"/>
      <c r="AO379" s="33"/>
      <c r="AP379" s="20"/>
      <c r="AQ379" s="20"/>
      <c r="AR379" s="19"/>
    </row>
    <row r="380" spans="3:44" ht="15.6" x14ac:dyDescent="0.3">
      <c r="C380" s="25"/>
      <c r="D380" s="26"/>
      <c r="E380" s="26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  <c r="AH380" s="27"/>
      <c r="AI380" s="32"/>
      <c r="AJ380" s="32"/>
      <c r="AK380" s="32"/>
      <c r="AL380" s="32"/>
      <c r="AM380" s="32"/>
      <c r="AN380" s="32"/>
      <c r="AO380" s="32"/>
      <c r="AP380" s="28"/>
      <c r="AQ380" s="28"/>
      <c r="AR380" s="27"/>
    </row>
    <row r="381" spans="3:44" ht="15.6" x14ac:dyDescent="0.3">
      <c r="C381" s="17"/>
      <c r="D381" s="18"/>
      <c r="E381" s="18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33"/>
      <c r="AJ381" s="33"/>
      <c r="AK381" s="33"/>
      <c r="AL381" s="33"/>
      <c r="AM381" s="33"/>
      <c r="AN381" s="33"/>
      <c r="AO381" s="33"/>
      <c r="AP381" s="20"/>
      <c r="AQ381" s="20"/>
      <c r="AR381" s="19"/>
    </row>
    <row r="382" spans="3:44" ht="15.6" x14ac:dyDescent="0.3">
      <c r="C382" s="25"/>
      <c r="D382" s="26"/>
      <c r="E382" s="26"/>
      <c r="F382" s="27"/>
      <c r="G382" s="27"/>
      <c r="H382" s="27"/>
      <c r="I382" s="27"/>
      <c r="J382" s="27"/>
      <c r="K382" s="27"/>
      <c r="L382" s="27"/>
      <c r="M382" s="27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  <c r="AH382" s="27"/>
      <c r="AI382" s="32"/>
      <c r="AJ382" s="32"/>
      <c r="AK382" s="32"/>
      <c r="AL382" s="32"/>
      <c r="AM382" s="32"/>
      <c r="AN382" s="32"/>
      <c r="AO382" s="32"/>
      <c r="AP382" s="28"/>
      <c r="AQ382" s="28"/>
      <c r="AR382" s="27"/>
    </row>
    <row r="383" spans="3:44" ht="15.6" x14ac:dyDescent="0.3">
      <c r="C383" s="17"/>
      <c r="D383" s="18"/>
      <c r="E383" s="18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33"/>
      <c r="AJ383" s="33"/>
      <c r="AK383" s="33"/>
      <c r="AL383" s="33"/>
      <c r="AM383" s="33"/>
      <c r="AN383" s="33"/>
      <c r="AO383" s="33"/>
      <c r="AP383" s="20"/>
      <c r="AQ383" s="20"/>
      <c r="AR383" s="19"/>
    </row>
    <row r="384" spans="3:44" ht="15.6" x14ac:dyDescent="0.3">
      <c r="C384" s="29"/>
      <c r="D384" s="26"/>
      <c r="E384" s="26"/>
      <c r="F384" s="27"/>
      <c r="G384" s="30"/>
      <c r="H384" s="27"/>
      <c r="I384" s="27"/>
      <c r="J384" s="27"/>
      <c r="K384" s="27"/>
      <c r="L384" s="27"/>
      <c r="M384" s="27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  <c r="AH384" s="27"/>
      <c r="AI384" s="32"/>
      <c r="AJ384" s="32"/>
      <c r="AK384" s="32"/>
      <c r="AL384" s="32"/>
      <c r="AM384" s="32"/>
      <c r="AN384" s="32"/>
      <c r="AO384" s="32"/>
      <c r="AP384" s="28"/>
      <c r="AQ384" s="28"/>
      <c r="AR384" s="27"/>
    </row>
    <row r="385" spans="3:44" ht="15.6" x14ac:dyDescent="0.3">
      <c r="C385" s="17"/>
      <c r="D385" s="18"/>
      <c r="E385" s="18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33"/>
      <c r="AJ385" s="33"/>
      <c r="AK385" s="33"/>
      <c r="AL385" s="33"/>
      <c r="AM385" s="33"/>
      <c r="AN385" s="33"/>
      <c r="AO385" s="33"/>
      <c r="AP385" s="20"/>
      <c r="AQ385" s="20"/>
      <c r="AR385" s="19"/>
    </row>
    <row r="386" spans="3:44" ht="15.6" x14ac:dyDescent="0.3">
      <c r="C386" s="25"/>
      <c r="D386" s="26"/>
      <c r="E386" s="26"/>
      <c r="F386" s="27"/>
      <c r="G386" s="27"/>
      <c r="H386" s="27"/>
      <c r="I386" s="27"/>
      <c r="J386" s="27"/>
      <c r="K386" s="27"/>
      <c r="L386" s="27"/>
      <c r="M386" s="27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  <c r="AH386" s="27"/>
      <c r="AI386" s="32"/>
      <c r="AJ386" s="32"/>
      <c r="AK386" s="32"/>
      <c r="AL386" s="32"/>
      <c r="AM386" s="32"/>
      <c r="AN386" s="32"/>
      <c r="AO386" s="32"/>
      <c r="AP386" s="28"/>
      <c r="AQ386" s="28"/>
      <c r="AR386" s="27"/>
    </row>
    <row r="387" spans="3:44" ht="15.6" x14ac:dyDescent="0.3">
      <c r="C387" s="21"/>
      <c r="D387" s="18"/>
      <c r="E387" s="18"/>
      <c r="F387" s="19"/>
      <c r="G387" s="22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33"/>
      <c r="AJ387" s="33"/>
      <c r="AK387" s="33"/>
      <c r="AL387" s="33"/>
      <c r="AM387" s="33"/>
      <c r="AN387" s="33"/>
      <c r="AO387" s="33"/>
      <c r="AP387" s="20"/>
      <c r="AQ387" s="20"/>
      <c r="AR387" s="19"/>
    </row>
    <row r="388" spans="3:44" ht="15.6" x14ac:dyDescent="0.3">
      <c r="C388" s="25"/>
      <c r="D388" s="26"/>
      <c r="E388" s="26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  <c r="AH388" s="27"/>
      <c r="AI388" s="32"/>
      <c r="AJ388" s="32"/>
      <c r="AK388" s="32"/>
      <c r="AL388" s="32"/>
      <c r="AM388" s="32"/>
      <c r="AN388" s="32"/>
      <c r="AO388" s="32"/>
      <c r="AP388" s="28"/>
      <c r="AQ388" s="28"/>
      <c r="AR388" s="27"/>
    </row>
    <row r="389" spans="3:44" ht="15.6" x14ac:dyDescent="0.3">
      <c r="C389" s="21"/>
      <c r="D389" s="18"/>
      <c r="E389" s="18"/>
      <c r="F389" s="19"/>
      <c r="G389" s="22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33"/>
      <c r="AJ389" s="33"/>
      <c r="AK389" s="33"/>
      <c r="AL389" s="33"/>
      <c r="AM389" s="33"/>
      <c r="AN389" s="33"/>
      <c r="AO389" s="33"/>
      <c r="AP389" s="20"/>
      <c r="AQ389" s="20"/>
      <c r="AR389" s="19"/>
    </row>
    <row r="390" spans="3:44" ht="15.6" x14ac:dyDescent="0.3">
      <c r="C390" s="25"/>
      <c r="D390" s="26"/>
      <c r="E390" s="26"/>
      <c r="F390" s="27"/>
      <c r="G390" s="27"/>
      <c r="H390" s="27"/>
      <c r="I390" s="27"/>
      <c r="J390" s="27"/>
      <c r="K390" s="27"/>
      <c r="L390" s="27"/>
      <c r="M390" s="27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  <c r="AH390" s="27"/>
      <c r="AI390" s="32"/>
      <c r="AJ390" s="32"/>
      <c r="AK390" s="32"/>
      <c r="AL390" s="32"/>
      <c r="AM390" s="32"/>
      <c r="AN390" s="32"/>
      <c r="AO390" s="32"/>
      <c r="AP390" s="28"/>
      <c r="AQ390" s="28"/>
      <c r="AR390" s="27"/>
    </row>
    <row r="391" spans="3:44" ht="15.6" x14ac:dyDescent="0.3">
      <c r="C391" s="17"/>
      <c r="D391" s="18"/>
      <c r="E391" s="18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33"/>
      <c r="AJ391" s="33"/>
      <c r="AK391" s="33"/>
      <c r="AL391" s="33"/>
      <c r="AM391" s="33"/>
      <c r="AN391" s="33"/>
      <c r="AO391" s="33"/>
      <c r="AP391" s="20"/>
      <c r="AQ391" s="20"/>
      <c r="AR391" s="19"/>
    </row>
    <row r="392" spans="3:44" ht="15.6" x14ac:dyDescent="0.3">
      <c r="C392" s="29"/>
      <c r="D392" s="26"/>
      <c r="E392" s="26"/>
      <c r="F392" s="27"/>
      <c r="G392" s="30"/>
      <c r="H392" s="27"/>
      <c r="I392" s="27"/>
      <c r="J392" s="27"/>
      <c r="K392" s="27"/>
      <c r="L392" s="27"/>
      <c r="M392" s="27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  <c r="AH392" s="27"/>
      <c r="AI392" s="32"/>
      <c r="AJ392" s="32"/>
      <c r="AK392" s="32"/>
      <c r="AL392" s="32"/>
      <c r="AM392" s="32"/>
      <c r="AN392" s="32"/>
      <c r="AO392" s="32"/>
      <c r="AP392" s="28"/>
      <c r="AQ392" s="28"/>
      <c r="AR392" s="27"/>
    </row>
    <row r="393" spans="3:44" ht="15.6" x14ac:dyDescent="0.3">
      <c r="C393" s="17"/>
      <c r="D393" s="18"/>
      <c r="E393" s="18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33"/>
      <c r="AJ393" s="33"/>
      <c r="AK393" s="33"/>
      <c r="AL393" s="33"/>
      <c r="AM393" s="33"/>
      <c r="AN393" s="33"/>
      <c r="AO393" s="33"/>
      <c r="AP393" s="20"/>
      <c r="AQ393" s="20"/>
      <c r="AR393" s="19"/>
    </row>
    <row r="394" spans="3:44" ht="15.6" x14ac:dyDescent="0.3">
      <c r="C394" s="25"/>
      <c r="D394" s="26"/>
      <c r="E394" s="26"/>
      <c r="F394" s="27"/>
      <c r="G394" s="27"/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  <c r="AH394" s="27"/>
      <c r="AI394" s="32"/>
      <c r="AJ394" s="32"/>
      <c r="AK394" s="32"/>
      <c r="AL394" s="32"/>
      <c r="AM394" s="32"/>
      <c r="AN394" s="32"/>
      <c r="AO394" s="32"/>
      <c r="AP394" s="28"/>
      <c r="AQ394" s="28"/>
      <c r="AR394" s="27"/>
    </row>
    <row r="395" spans="3:44" ht="15.6" x14ac:dyDescent="0.3">
      <c r="C395" s="21"/>
      <c r="D395" s="18"/>
      <c r="E395" s="18"/>
      <c r="F395" s="19"/>
      <c r="G395" s="22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33"/>
      <c r="AJ395" s="33"/>
      <c r="AK395" s="33"/>
      <c r="AL395" s="33"/>
      <c r="AM395" s="33"/>
      <c r="AN395" s="33"/>
      <c r="AO395" s="33"/>
      <c r="AP395" s="20"/>
      <c r="AQ395" s="20"/>
      <c r="AR395" s="19"/>
    </row>
    <row r="396" spans="3:44" ht="15.6" x14ac:dyDescent="0.3">
      <c r="C396" s="25"/>
      <c r="D396" s="26"/>
      <c r="E396" s="26"/>
      <c r="F396" s="27"/>
      <c r="G396" s="27"/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  <c r="AH396" s="27"/>
      <c r="AI396" s="32"/>
      <c r="AJ396" s="32"/>
      <c r="AK396" s="32"/>
      <c r="AL396" s="32"/>
      <c r="AM396" s="32"/>
      <c r="AN396" s="32"/>
      <c r="AO396" s="32"/>
      <c r="AP396" s="28"/>
      <c r="AQ396" s="28"/>
      <c r="AR396" s="27"/>
    </row>
    <row r="397" spans="3:44" ht="15.6" x14ac:dyDescent="0.3">
      <c r="C397" s="21"/>
      <c r="D397" s="18"/>
      <c r="E397" s="18"/>
      <c r="F397" s="19"/>
      <c r="G397" s="22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33"/>
      <c r="AJ397" s="33"/>
      <c r="AK397" s="33"/>
      <c r="AL397" s="33"/>
      <c r="AM397" s="33"/>
      <c r="AN397" s="33"/>
      <c r="AO397" s="33"/>
      <c r="AP397" s="20"/>
      <c r="AQ397" s="20"/>
      <c r="AR397" s="19"/>
    </row>
    <row r="398" spans="3:44" ht="15.6" x14ac:dyDescent="0.3">
      <c r="C398" s="25"/>
      <c r="D398" s="26"/>
      <c r="E398" s="26"/>
      <c r="F398" s="27"/>
      <c r="G398" s="27"/>
      <c r="H398" s="27"/>
      <c r="I398" s="27"/>
      <c r="J398" s="27"/>
      <c r="K398" s="27"/>
      <c r="L398" s="27"/>
      <c r="M398" s="27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  <c r="AH398" s="27"/>
      <c r="AI398" s="32"/>
      <c r="AJ398" s="32"/>
      <c r="AK398" s="32"/>
      <c r="AL398" s="32"/>
      <c r="AM398" s="32"/>
      <c r="AN398" s="32"/>
      <c r="AO398" s="32"/>
      <c r="AP398" s="28"/>
      <c r="AQ398" s="28"/>
      <c r="AR398" s="27"/>
    </row>
    <row r="399" spans="3:44" ht="15.6" x14ac:dyDescent="0.3">
      <c r="C399" s="17"/>
      <c r="D399" s="18"/>
      <c r="E399" s="18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33"/>
      <c r="AJ399" s="33"/>
      <c r="AK399" s="33"/>
      <c r="AL399" s="33"/>
      <c r="AM399" s="33"/>
      <c r="AN399" s="33"/>
      <c r="AO399" s="33"/>
      <c r="AP399" s="20"/>
      <c r="AQ399" s="20"/>
      <c r="AR399" s="19"/>
    </row>
    <row r="400" spans="3:44" ht="15.6" x14ac:dyDescent="0.3">
      <c r="C400" s="25"/>
      <c r="D400" s="26"/>
      <c r="E400" s="26"/>
      <c r="F400" s="27"/>
      <c r="G400" s="27"/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  <c r="AH400" s="27"/>
      <c r="AI400" s="32"/>
      <c r="AJ400" s="32"/>
      <c r="AK400" s="32"/>
      <c r="AL400" s="32"/>
      <c r="AM400" s="32"/>
      <c r="AN400" s="32"/>
      <c r="AO400" s="32"/>
      <c r="AP400" s="28"/>
      <c r="AQ400" s="28"/>
      <c r="AR400" s="27"/>
    </row>
    <row r="401" spans="3:44" ht="15.6" x14ac:dyDescent="0.3">
      <c r="C401" s="17"/>
      <c r="D401" s="18"/>
      <c r="E401" s="18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33"/>
      <c r="AJ401" s="33"/>
      <c r="AK401" s="33"/>
      <c r="AL401" s="33"/>
      <c r="AM401" s="33"/>
      <c r="AN401" s="33"/>
      <c r="AO401" s="33"/>
      <c r="AP401" s="20"/>
      <c r="AQ401" s="20"/>
      <c r="AR401" s="19"/>
    </row>
    <row r="402" spans="3:44" ht="15.6" x14ac:dyDescent="0.3">
      <c r="C402" s="29"/>
      <c r="D402" s="26"/>
      <c r="E402" s="26"/>
      <c r="F402" s="27"/>
      <c r="G402" s="30"/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  <c r="AH402" s="27"/>
      <c r="AI402" s="32"/>
      <c r="AJ402" s="32"/>
      <c r="AK402" s="32"/>
      <c r="AL402" s="32"/>
      <c r="AM402" s="32"/>
      <c r="AN402" s="32"/>
      <c r="AO402" s="32"/>
      <c r="AP402" s="28"/>
      <c r="AQ402" s="28"/>
      <c r="AR402" s="27"/>
    </row>
    <row r="403" spans="3:44" ht="15.6" x14ac:dyDescent="0.3">
      <c r="C403" s="17"/>
      <c r="D403" s="18"/>
      <c r="E403" s="18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33"/>
      <c r="AJ403" s="33"/>
      <c r="AK403" s="33"/>
      <c r="AL403" s="33"/>
      <c r="AM403" s="33"/>
      <c r="AN403" s="33"/>
      <c r="AO403" s="33"/>
      <c r="AP403" s="20"/>
      <c r="AQ403" s="20"/>
      <c r="AR403" s="19"/>
    </row>
    <row r="404" spans="3:44" ht="15.6" x14ac:dyDescent="0.3">
      <c r="C404" s="25"/>
      <c r="D404" s="26"/>
      <c r="E404" s="26"/>
      <c r="F404" s="27"/>
      <c r="G404" s="27"/>
      <c r="H404" s="27"/>
      <c r="I404" s="27"/>
      <c r="J404" s="27"/>
      <c r="K404" s="27"/>
      <c r="L404" s="27"/>
      <c r="M404" s="27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  <c r="AH404" s="27"/>
      <c r="AI404" s="32"/>
      <c r="AJ404" s="32"/>
      <c r="AK404" s="32"/>
      <c r="AL404" s="32"/>
      <c r="AM404" s="32"/>
      <c r="AN404" s="32"/>
      <c r="AO404" s="32"/>
      <c r="AP404" s="28"/>
      <c r="AQ404" s="28"/>
      <c r="AR404" s="27"/>
    </row>
    <row r="405" spans="3:44" ht="15.6" x14ac:dyDescent="0.3">
      <c r="C405" s="21"/>
      <c r="D405" s="18"/>
      <c r="E405" s="18"/>
      <c r="F405" s="19"/>
      <c r="G405" s="22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33"/>
      <c r="AJ405" s="33"/>
      <c r="AK405" s="33"/>
      <c r="AL405" s="33"/>
      <c r="AM405" s="33"/>
      <c r="AN405" s="33"/>
      <c r="AO405" s="33"/>
      <c r="AP405" s="20"/>
      <c r="AQ405" s="20"/>
      <c r="AR405" s="19"/>
    </row>
    <row r="406" spans="3:44" ht="15.6" x14ac:dyDescent="0.3">
      <c r="C406" s="25"/>
      <c r="D406" s="26"/>
      <c r="E406" s="26"/>
      <c r="F406" s="27"/>
      <c r="G406" s="27"/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  <c r="AH406" s="27"/>
      <c r="AI406" s="32"/>
      <c r="AJ406" s="32"/>
      <c r="AK406" s="32"/>
      <c r="AL406" s="32"/>
      <c r="AM406" s="32"/>
      <c r="AN406" s="32"/>
      <c r="AO406" s="32"/>
      <c r="AP406" s="28"/>
      <c r="AQ406" s="28"/>
      <c r="AR406" s="27"/>
    </row>
    <row r="407" spans="3:44" ht="15.6" x14ac:dyDescent="0.3">
      <c r="C407" s="21"/>
      <c r="D407" s="18"/>
      <c r="E407" s="18"/>
      <c r="F407" s="19"/>
      <c r="G407" s="22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33"/>
      <c r="AJ407" s="33"/>
      <c r="AK407" s="33"/>
      <c r="AL407" s="33"/>
      <c r="AM407" s="33"/>
      <c r="AN407" s="33"/>
      <c r="AO407" s="33"/>
      <c r="AP407" s="20"/>
      <c r="AQ407" s="20"/>
      <c r="AR407" s="19"/>
    </row>
    <row r="408" spans="3:44" ht="15.6" x14ac:dyDescent="0.3">
      <c r="C408" s="25"/>
      <c r="D408" s="26"/>
      <c r="E408" s="26"/>
      <c r="F408" s="27"/>
      <c r="G408" s="27"/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  <c r="AH408" s="27"/>
      <c r="AI408" s="32"/>
      <c r="AJ408" s="32"/>
      <c r="AK408" s="32"/>
      <c r="AL408" s="32"/>
      <c r="AM408" s="32"/>
      <c r="AN408" s="32"/>
      <c r="AO408" s="32"/>
      <c r="AP408" s="28"/>
      <c r="AQ408" s="28"/>
      <c r="AR408" s="27"/>
    </row>
    <row r="409" spans="3:44" ht="15.6" x14ac:dyDescent="0.3">
      <c r="C409" s="17"/>
      <c r="D409" s="18"/>
      <c r="E409" s="18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33"/>
      <c r="AJ409" s="33"/>
      <c r="AK409" s="33"/>
      <c r="AL409" s="33"/>
      <c r="AM409" s="33"/>
      <c r="AN409" s="33"/>
      <c r="AO409" s="33"/>
      <c r="AP409" s="20"/>
      <c r="AQ409" s="20"/>
      <c r="AR409" s="19"/>
    </row>
    <row r="410" spans="3:44" ht="15.6" x14ac:dyDescent="0.3">
      <c r="C410" s="25"/>
      <c r="D410" s="26"/>
      <c r="E410" s="26"/>
      <c r="F410" s="27"/>
      <c r="G410" s="27"/>
      <c r="H410" s="27"/>
      <c r="I410" s="27"/>
      <c r="J410" s="27"/>
      <c r="K410" s="27"/>
      <c r="L410" s="27"/>
      <c r="M410" s="27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  <c r="AH410" s="27"/>
      <c r="AI410" s="32"/>
      <c r="AJ410" s="32"/>
      <c r="AK410" s="32"/>
      <c r="AL410" s="32"/>
      <c r="AM410" s="32"/>
      <c r="AN410" s="32"/>
      <c r="AO410" s="32"/>
      <c r="AP410" s="28"/>
      <c r="AQ410" s="28"/>
      <c r="AR410" s="27"/>
    </row>
    <row r="411" spans="3:44" ht="15.6" x14ac:dyDescent="0.3">
      <c r="C411" s="17"/>
      <c r="D411" s="18"/>
      <c r="E411" s="18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33"/>
      <c r="AJ411" s="33"/>
      <c r="AK411" s="33"/>
      <c r="AL411" s="33"/>
      <c r="AM411" s="33"/>
      <c r="AN411" s="33"/>
      <c r="AO411" s="33"/>
      <c r="AP411" s="20"/>
      <c r="AQ411" s="20"/>
      <c r="AR411" s="19"/>
    </row>
    <row r="412" spans="3:44" ht="15.6" x14ac:dyDescent="0.3">
      <c r="C412" s="29"/>
      <c r="D412" s="26"/>
      <c r="E412" s="26"/>
      <c r="F412" s="27"/>
      <c r="G412" s="30"/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  <c r="AH412" s="27"/>
      <c r="AI412" s="32"/>
      <c r="AJ412" s="32"/>
      <c r="AK412" s="32"/>
      <c r="AL412" s="32"/>
      <c r="AM412" s="32"/>
      <c r="AN412" s="32"/>
      <c r="AO412" s="32"/>
      <c r="AP412" s="28"/>
      <c r="AQ412" s="28"/>
      <c r="AR412" s="27"/>
    </row>
    <row r="413" spans="3:44" ht="15.6" x14ac:dyDescent="0.3">
      <c r="C413" s="17"/>
      <c r="D413" s="18"/>
      <c r="E413" s="18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33"/>
      <c r="AJ413" s="33"/>
      <c r="AK413" s="33"/>
      <c r="AL413" s="33"/>
      <c r="AM413" s="33"/>
      <c r="AN413" s="33"/>
      <c r="AO413" s="33"/>
      <c r="AP413" s="20"/>
      <c r="AQ413" s="20"/>
      <c r="AR413" s="19"/>
    </row>
    <row r="414" spans="3:44" ht="15.6" x14ac:dyDescent="0.3">
      <c r="C414" s="25"/>
      <c r="D414" s="26"/>
      <c r="E414" s="26"/>
      <c r="F414" s="27"/>
      <c r="G414" s="27"/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  <c r="AH414" s="27"/>
      <c r="AI414" s="32"/>
      <c r="AJ414" s="32"/>
      <c r="AK414" s="32"/>
      <c r="AL414" s="32"/>
      <c r="AM414" s="32"/>
      <c r="AN414" s="32"/>
      <c r="AO414" s="32"/>
      <c r="AP414" s="28"/>
      <c r="AQ414" s="28"/>
      <c r="AR414" s="27"/>
    </row>
    <row r="415" spans="3:44" ht="15.6" x14ac:dyDescent="0.3">
      <c r="C415" s="21"/>
      <c r="D415" s="18"/>
      <c r="E415" s="18"/>
      <c r="F415" s="19"/>
      <c r="G415" s="22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33"/>
      <c r="AJ415" s="33"/>
      <c r="AK415" s="33"/>
      <c r="AL415" s="33"/>
      <c r="AM415" s="33"/>
      <c r="AN415" s="33"/>
      <c r="AO415" s="33"/>
      <c r="AP415" s="20"/>
      <c r="AQ415" s="20"/>
      <c r="AR415" s="19"/>
    </row>
    <row r="416" spans="3:44" ht="15.6" x14ac:dyDescent="0.3">
      <c r="C416" s="25"/>
      <c r="D416" s="26"/>
      <c r="E416" s="26"/>
      <c r="F416" s="27"/>
      <c r="G416" s="27"/>
      <c r="H416" s="27"/>
      <c r="I416" s="27"/>
      <c r="J416" s="27"/>
      <c r="K416" s="27"/>
      <c r="L416" s="27"/>
      <c r="M416" s="27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  <c r="AH416" s="27"/>
      <c r="AI416" s="32"/>
      <c r="AJ416" s="32"/>
      <c r="AK416" s="32"/>
      <c r="AL416" s="32"/>
      <c r="AM416" s="32"/>
      <c r="AN416" s="32"/>
      <c r="AO416" s="32"/>
      <c r="AP416" s="28"/>
      <c r="AQ416" s="28"/>
      <c r="AR416" s="27"/>
    </row>
    <row r="417" spans="3:44" ht="15.6" x14ac:dyDescent="0.3">
      <c r="C417" s="21"/>
      <c r="D417" s="18"/>
      <c r="E417" s="18"/>
      <c r="F417" s="19"/>
      <c r="G417" s="22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33"/>
      <c r="AJ417" s="33"/>
      <c r="AK417" s="33"/>
      <c r="AL417" s="33"/>
      <c r="AM417" s="33"/>
      <c r="AN417" s="33"/>
      <c r="AO417" s="33"/>
      <c r="AP417" s="20"/>
      <c r="AQ417" s="20"/>
      <c r="AR417" s="19"/>
    </row>
    <row r="418" spans="3:44" ht="15.6" x14ac:dyDescent="0.3">
      <c r="C418" s="25"/>
      <c r="D418" s="26"/>
      <c r="E418" s="26"/>
      <c r="F418" s="27"/>
      <c r="G418" s="27"/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  <c r="AH418" s="27"/>
      <c r="AI418" s="32"/>
      <c r="AJ418" s="32"/>
      <c r="AK418" s="32"/>
      <c r="AL418" s="32"/>
      <c r="AM418" s="32"/>
      <c r="AN418" s="32"/>
      <c r="AO418" s="32"/>
      <c r="AP418" s="28"/>
      <c r="AQ418" s="28"/>
      <c r="AR418" s="27"/>
    </row>
    <row r="419" spans="3:44" ht="15.6" x14ac:dyDescent="0.3">
      <c r="C419" s="17"/>
      <c r="D419" s="18"/>
      <c r="E419" s="18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33"/>
      <c r="AJ419" s="33"/>
      <c r="AK419" s="33"/>
      <c r="AL419" s="33"/>
      <c r="AM419" s="33"/>
      <c r="AN419" s="33"/>
      <c r="AO419" s="33"/>
      <c r="AP419" s="20"/>
      <c r="AQ419" s="20"/>
      <c r="AR419" s="19"/>
    </row>
    <row r="420" spans="3:44" ht="15.6" x14ac:dyDescent="0.3">
      <c r="C420" s="25"/>
      <c r="D420" s="26"/>
      <c r="E420" s="26"/>
      <c r="F420" s="27"/>
      <c r="G420" s="27"/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  <c r="AH420" s="27"/>
      <c r="AI420" s="32"/>
      <c r="AJ420" s="32"/>
      <c r="AK420" s="32"/>
      <c r="AL420" s="32"/>
      <c r="AM420" s="32"/>
      <c r="AN420" s="32"/>
      <c r="AO420" s="32"/>
      <c r="AP420" s="28"/>
      <c r="AQ420" s="28"/>
      <c r="AR420" s="27"/>
    </row>
    <row r="421" spans="3:44" ht="15.6" x14ac:dyDescent="0.3">
      <c r="C421" s="17"/>
      <c r="D421" s="18"/>
      <c r="E421" s="18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33"/>
      <c r="AJ421" s="33"/>
      <c r="AK421" s="33"/>
      <c r="AL421" s="33"/>
      <c r="AM421" s="33"/>
      <c r="AN421" s="33"/>
      <c r="AO421" s="33"/>
      <c r="AP421" s="20"/>
      <c r="AQ421" s="20"/>
      <c r="AR421" s="19"/>
    </row>
    <row r="422" spans="3:44" ht="15.6" x14ac:dyDescent="0.3">
      <c r="C422" s="29"/>
      <c r="D422" s="26"/>
      <c r="E422" s="26"/>
      <c r="F422" s="27"/>
      <c r="G422" s="30"/>
      <c r="H422" s="27"/>
      <c r="I422" s="27"/>
      <c r="J422" s="27"/>
      <c r="K422" s="27"/>
      <c r="L422" s="27"/>
      <c r="M422" s="27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  <c r="AH422" s="27"/>
      <c r="AI422" s="32"/>
      <c r="AJ422" s="32"/>
      <c r="AK422" s="32"/>
      <c r="AL422" s="32"/>
      <c r="AM422" s="32"/>
      <c r="AN422" s="32"/>
      <c r="AO422" s="32"/>
      <c r="AP422" s="28"/>
      <c r="AQ422" s="28"/>
      <c r="AR422" s="27"/>
    </row>
    <row r="423" spans="3:44" ht="15.6" x14ac:dyDescent="0.3">
      <c r="C423" s="17"/>
      <c r="D423" s="18"/>
      <c r="E423" s="18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33"/>
      <c r="AJ423" s="33"/>
      <c r="AK423" s="33"/>
      <c r="AL423" s="33"/>
      <c r="AM423" s="33"/>
      <c r="AN423" s="33"/>
      <c r="AO423" s="33"/>
      <c r="AP423" s="20"/>
      <c r="AQ423" s="20"/>
      <c r="AR423" s="19"/>
    </row>
    <row r="424" spans="3:44" ht="15.6" x14ac:dyDescent="0.3">
      <c r="C424" s="25"/>
      <c r="D424" s="26"/>
      <c r="E424" s="26"/>
      <c r="F424" s="27"/>
      <c r="G424" s="27"/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  <c r="AH424" s="27"/>
      <c r="AI424" s="32"/>
      <c r="AJ424" s="32"/>
      <c r="AK424" s="32"/>
      <c r="AL424" s="32"/>
      <c r="AM424" s="32"/>
      <c r="AN424" s="32"/>
      <c r="AO424" s="32"/>
      <c r="AP424" s="28"/>
      <c r="AQ424" s="28"/>
      <c r="AR424" s="27"/>
    </row>
    <row r="425" spans="3:44" ht="15.6" x14ac:dyDescent="0.3">
      <c r="C425" s="21"/>
      <c r="D425" s="18"/>
      <c r="E425" s="18"/>
      <c r="F425" s="19"/>
      <c r="G425" s="22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33"/>
      <c r="AJ425" s="33"/>
      <c r="AK425" s="33"/>
      <c r="AL425" s="33"/>
      <c r="AM425" s="33"/>
      <c r="AN425" s="33"/>
      <c r="AO425" s="33"/>
      <c r="AP425" s="20"/>
      <c r="AQ425" s="20"/>
      <c r="AR425" s="19"/>
    </row>
    <row r="426" spans="3:44" ht="15.6" x14ac:dyDescent="0.3">
      <c r="C426" s="25"/>
      <c r="D426" s="26"/>
      <c r="E426" s="26"/>
      <c r="F426" s="27"/>
      <c r="G426" s="27"/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  <c r="AH426" s="27"/>
      <c r="AI426" s="32"/>
      <c r="AJ426" s="32"/>
      <c r="AK426" s="32"/>
      <c r="AL426" s="32"/>
      <c r="AM426" s="32"/>
      <c r="AN426" s="32"/>
      <c r="AO426" s="32"/>
      <c r="AP426" s="28"/>
      <c r="AQ426" s="28"/>
      <c r="AR426" s="27"/>
    </row>
    <row r="427" spans="3:44" ht="15.6" x14ac:dyDescent="0.3">
      <c r="C427" s="21"/>
      <c r="D427" s="18"/>
      <c r="E427" s="18"/>
      <c r="F427" s="19"/>
      <c r="G427" s="22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33"/>
      <c r="AJ427" s="33"/>
      <c r="AK427" s="33"/>
      <c r="AL427" s="33"/>
      <c r="AM427" s="33"/>
      <c r="AN427" s="33"/>
      <c r="AO427" s="33"/>
      <c r="AP427" s="20"/>
      <c r="AQ427" s="20"/>
      <c r="AR427" s="19"/>
    </row>
    <row r="428" spans="3:44" ht="15.6" x14ac:dyDescent="0.3">
      <c r="C428" s="25"/>
      <c r="D428" s="26"/>
      <c r="E428" s="26"/>
      <c r="F428" s="27"/>
      <c r="G428" s="27"/>
      <c r="H428" s="27"/>
      <c r="I428" s="27"/>
      <c r="J428" s="27"/>
      <c r="K428" s="27"/>
      <c r="L428" s="27"/>
      <c r="M428" s="27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  <c r="AH428" s="27"/>
      <c r="AI428" s="32"/>
      <c r="AJ428" s="32"/>
      <c r="AK428" s="32"/>
      <c r="AL428" s="32"/>
      <c r="AM428" s="32"/>
      <c r="AN428" s="32"/>
      <c r="AO428" s="32"/>
      <c r="AP428" s="28"/>
      <c r="AQ428" s="28"/>
      <c r="AR428" s="27"/>
    </row>
    <row r="429" spans="3:44" ht="15.6" x14ac:dyDescent="0.3">
      <c r="C429" s="17"/>
      <c r="D429" s="18"/>
      <c r="E429" s="18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33"/>
      <c r="AJ429" s="33"/>
      <c r="AK429" s="33"/>
      <c r="AL429" s="33"/>
      <c r="AM429" s="33"/>
      <c r="AN429" s="33"/>
      <c r="AO429" s="33"/>
      <c r="AP429" s="20"/>
      <c r="AQ429" s="20"/>
      <c r="AR429" s="19"/>
    </row>
    <row r="430" spans="3:44" ht="15.6" x14ac:dyDescent="0.3">
      <c r="C430" s="29"/>
      <c r="D430" s="26"/>
      <c r="E430" s="26"/>
      <c r="F430" s="27"/>
      <c r="G430" s="30"/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  <c r="AH430" s="27"/>
      <c r="AI430" s="32"/>
      <c r="AJ430" s="32"/>
      <c r="AK430" s="32"/>
      <c r="AL430" s="32"/>
      <c r="AM430" s="32"/>
      <c r="AN430" s="32"/>
      <c r="AO430" s="32"/>
      <c r="AP430" s="28"/>
      <c r="AQ430" s="28"/>
      <c r="AR430" s="27"/>
    </row>
    <row r="431" spans="3:44" ht="15.6" x14ac:dyDescent="0.3">
      <c r="C431" s="17"/>
      <c r="D431" s="18"/>
      <c r="E431" s="18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33"/>
      <c r="AJ431" s="33"/>
      <c r="AK431" s="33"/>
      <c r="AL431" s="33"/>
      <c r="AM431" s="33"/>
      <c r="AN431" s="33"/>
      <c r="AO431" s="33"/>
      <c r="AP431" s="20"/>
      <c r="AQ431" s="20"/>
      <c r="AR431" s="19"/>
    </row>
    <row r="432" spans="3:44" ht="15.6" x14ac:dyDescent="0.3">
      <c r="C432" s="25"/>
      <c r="D432" s="26"/>
      <c r="E432" s="26"/>
      <c r="F432" s="27"/>
      <c r="G432" s="27"/>
      <c r="H432" s="27"/>
      <c r="I432" s="27"/>
      <c r="J432" s="27"/>
      <c r="K432" s="27"/>
      <c r="L432" s="27"/>
      <c r="M432" s="27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  <c r="AH432" s="27"/>
      <c r="AI432" s="32"/>
      <c r="AJ432" s="32"/>
      <c r="AK432" s="32"/>
      <c r="AL432" s="32"/>
      <c r="AM432" s="32"/>
      <c r="AN432" s="32"/>
      <c r="AO432" s="32"/>
      <c r="AP432" s="28"/>
      <c r="AQ432" s="28"/>
      <c r="AR432" s="27"/>
    </row>
    <row r="433" spans="3:44" ht="15.6" x14ac:dyDescent="0.3">
      <c r="C433" s="21"/>
      <c r="D433" s="18"/>
      <c r="E433" s="18"/>
      <c r="F433" s="19"/>
      <c r="G433" s="22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33"/>
      <c r="AJ433" s="33"/>
      <c r="AK433" s="33"/>
      <c r="AL433" s="33"/>
      <c r="AM433" s="33"/>
      <c r="AN433" s="33"/>
      <c r="AO433" s="33"/>
      <c r="AP433" s="20"/>
      <c r="AQ433" s="20"/>
      <c r="AR433" s="19"/>
    </row>
    <row r="434" spans="3:44" ht="15.6" x14ac:dyDescent="0.3">
      <c r="C434" s="25"/>
      <c r="D434" s="26"/>
      <c r="E434" s="26"/>
      <c r="F434" s="27"/>
      <c r="G434" s="27"/>
      <c r="H434" s="27"/>
      <c r="I434" s="27"/>
      <c r="J434" s="27"/>
      <c r="K434" s="27"/>
      <c r="L434" s="27"/>
      <c r="M434" s="27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  <c r="AH434" s="27"/>
      <c r="AI434" s="32"/>
      <c r="AJ434" s="32"/>
      <c r="AK434" s="32"/>
      <c r="AL434" s="32"/>
      <c r="AM434" s="32"/>
      <c r="AN434" s="32"/>
      <c r="AO434" s="32"/>
      <c r="AP434" s="28"/>
      <c r="AQ434" s="28"/>
      <c r="AR434" s="27"/>
    </row>
    <row r="435" spans="3:44" ht="15.6" x14ac:dyDescent="0.3">
      <c r="C435" s="21"/>
      <c r="D435" s="18"/>
      <c r="E435" s="18"/>
      <c r="F435" s="19"/>
      <c r="G435" s="22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33"/>
      <c r="AJ435" s="33"/>
      <c r="AK435" s="33"/>
      <c r="AL435" s="33"/>
      <c r="AM435" s="33"/>
      <c r="AN435" s="33"/>
      <c r="AO435" s="33"/>
      <c r="AP435" s="20"/>
      <c r="AQ435" s="20"/>
      <c r="AR435" s="19"/>
    </row>
    <row r="436" spans="3:44" ht="15.6" x14ac:dyDescent="0.3">
      <c r="C436" s="25"/>
      <c r="D436" s="26"/>
      <c r="E436" s="26"/>
      <c r="F436" s="27"/>
      <c r="G436" s="27"/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  <c r="AH436" s="27"/>
      <c r="AI436" s="32"/>
      <c r="AJ436" s="32"/>
      <c r="AK436" s="32"/>
      <c r="AL436" s="32"/>
      <c r="AM436" s="32"/>
      <c r="AN436" s="32"/>
      <c r="AO436" s="32"/>
      <c r="AP436" s="28"/>
      <c r="AQ436" s="28"/>
      <c r="AR436" s="27"/>
    </row>
    <row r="437" spans="3:44" ht="15.6" x14ac:dyDescent="0.3">
      <c r="C437" s="17"/>
      <c r="D437" s="18"/>
      <c r="E437" s="18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33"/>
      <c r="AJ437" s="33"/>
      <c r="AK437" s="33"/>
      <c r="AL437" s="33"/>
      <c r="AM437" s="33"/>
      <c r="AN437" s="33"/>
      <c r="AO437" s="33"/>
      <c r="AP437" s="20"/>
      <c r="AQ437" s="20"/>
      <c r="AR437" s="19"/>
    </row>
    <row r="438" spans="3:44" ht="15.6" x14ac:dyDescent="0.3">
      <c r="C438" s="25"/>
      <c r="D438" s="26"/>
      <c r="E438" s="26"/>
      <c r="F438" s="27"/>
      <c r="G438" s="27"/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  <c r="AH438" s="27"/>
      <c r="AI438" s="32"/>
      <c r="AJ438" s="32"/>
      <c r="AK438" s="32"/>
      <c r="AL438" s="32"/>
      <c r="AM438" s="32"/>
      <c r="AN438" s="32"/>
      <c r="AO438" s="32"/>
      <c r="AP438" s="28"/>
      <c r="AQ438" s="28"/>
      <c r="AR438" s="27"/>
    </row>
    <row r="439" spans="3:44" ht="15.6" x14ac:dyDescent="0.3">
      <c r="C439" s="17"/>
      <c r="D439" s="18"/>
      <c r="E439" s="18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33"/>
      <c r="AJ439" s="33"/>
      <c r="AK439" s="33"/>
      <c r="AL439" s="33"/>
      <c r="AM439" s="33"/>
      <c r="AN439" s="33"/>
      <c r="AO439" s="33"/>
      <c r="AP439" s="20"/>
      <c r="AQ439" s="20"/>
      <c r="AR439" s="19"/>
    </row>
    <row r="440" spans="3:44" ht="15.6" x14ac:dyDescent="0.3">
      <c r="C440" s="29"/>
      <c r="D440" s="26"/>
      <c r="E440" s="26"/>
      <c r="F440" s="27"/>
      <c r="G440" s="30"/>
      <c r="H440" s="27"/>
      <c r="I440" s="27"/>
      <c r="J440" s="27"/>
      <c r="K440" s="27"/>
      <c r="L440" s="27"/>
      <c r="M440" s="27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  <c r="AH440" s="27"/>
      <c r="AI440" s="32"/>
      <c r="AJ440" s="32"/>
      <c r="AK440" s="32"/>
      <c r="AL440" s="32"/>
      <c r="AM440" s="32"/>
      <c r="AN440" s="32"/>
      <c r="AO440" s="32"/>
      <c r="AP440" s="28"/>
      <c r="AQ440" s="28"/>
      <c r="AR440" s="27"/>
    </row>
    <row r="441" spans="3:44" ht="15.6" x14ac:dyDescent="0.3">
      <c r="C441" s="17"/>
      <c r="D441" s="18"/>
      <c r="E441" s="18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33"/>
      <c r="AJ441" s="33"/>
      <c r="AK441" s="33"/>
      <c r="AL441" s="33"/>
      <c r="AM441" s="33"/>
      <c r="AN441" s="33"/>
      <c r="AO441" s="33"/>
      <c r="AP441" s="20"/>
      <c r="AQ441" s="20"/>
      <c r="AR441" s="19"/>
    </row>
    <row r="442" spans="3:44" ht="15.6" x14ac:dyDescent="0.3">
      <c r="C442" s="25"/>
      <c r="D442" s="26"/>
      <c r="E442" s="26"/>
      <c r="F442" s="27"/>
      <c r="G442" s="27"/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  <c r="AH442" s="27"/>
      <c r="AI442" s="32"/>
      <c r="AJ442" s="32"/>
      <c r="AK442" s="32"/>
      <c r="AL442" s="32"/>
      <c r="AM442" s="32"/>
      <c r="AN442" s="32"/>
      <c r="AO442" s="32"/>
      <c r="AP442" s="28"/>
      <c r="AQ442" s="28"/>
      <c r="AR442" s="27"/>
    </row>
    <row r="443" spans="3:44" ht="15.6" x14ac:dyDescent="0.3">
      <c r="C443" s="21"/>
      <c r="D443" s="18"/>
      <c r="E443" s="18"/>
      <c r="F443" s="19"/>
      <c r="G443" s="22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33"/>
      <c r="AJ443" s="33"/>
      <c r="AK443" s="33"/>
      <c r="AL443" s="33"/>
      <c r="AM443" s="33"/>
      <c r="AN443" s="33"/>
      <c r="AO443" s="33"/>
      <c r="AP443" s="20"/>
      <c r="AQ443" s="20"/>
      <c r="AR443" s="19"/>
    </row>
    <row r="444" spans="3:44" ht="15.6" x14ac:dyDescent="0.3">
      <c r="C444" s="25"/>
      <c r="D444" s="26"/>
      <c r="E444" s="26"/>
      <c r="F444" s="27"/>
      <c r="G444" s="27"/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  <c r="AH444" s="27"/>
      <c r="AI444" s="32"/>
      <c r="AJ444" s="32"/>
      <c r="AK444" s="32"/>
      <c r="AL444" s="32"/>
      <c r="AM444" s="32"/>
      <c r="AN444" s="32"/>
      <c r="AO444" s="32"/>
      <c r="AP444" s="28"/>
      <c r="AQ444" s="28"/>
      <c r="AR444" s="27"/>
    </row>
    <row r="445" spans="3:44" ht="15.6" x14ac:dyDescent="0.3">
      <c r="C445" s="21"/>
      <c r="D445" s="18"/>
      <c r="E445" s="18"/>
      <c r="F445" s="19"/>
      <c r="G445" s="22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33"/>
      <c r="AJ445" s="33"/>
      <c r="AK445" s="33"/>
      <c r="AL445" s="33"/>
      <c r="AM445" s="33"/>
      <c r="AN445" s="33"/>
      <c r="AO445" s="33"/>
      <c r="AP445" s="20"/>
      <c r="AQ445" s="20"/>
      <c r="AR445" s="19"/>
    </row>
    <row r="446" spans="3:44" ht="15.6" x14ac:dyDescent="0.3">
      <c r="C446" s="25"/>
      <c r="D446" s="26"/>
      <c r="E446" s="26"/>
      <c r="F446" s="27"/>
      <c r="G446" s="27"/>
      <c r="H446" s="27"/>
      <c r="I446" s="27"/>
      <c r="J446" s="27"/>
      <c r="K446" s="27"/>
      <c r="L446" s="27"/>
      <c r="M446" s="27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  <c r="AH446" s="27"/>
      <c r="AI446" s="32"/>
      <c r="AJ446" s="32"/>
      <c r="AK446" s="32"/>
      <c r="AL446" s="32"/>
      <c r="AM446" s="32"/>
      <c r="AN446" s="32"/>
      <c r="AO446" s="32"/>
      <c r="AP446" s="28"/>
      <c r="AQ446" s="28"/>
      <c r="AR446" s="27"/>
    </row>
    <row r="447" spans="3:44" ht="15.6" x14ac:dyDescent="0.3">
      <c r="C447" s="17"/>
      <c r="D447" s="18"/>
      <c r="E447" s="18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33"/>
      <c r="AJ447" s="33"/>
      <c r="AK447" s="33"/>
      <c r="AL447" s="33"/>
      <c r="AM447" s="33"/>
      <c r="AN447" s="33"/>
      <c r="AO447" s="33"/>
      <c r="AP447" s="20"/>
      <c r="AQ447" s="20"/>
      <c r="AR447" s="19"/>
    </row>
    <row r="448" spans="3:44" ht="15.6" x14ac:dyDescent="0.3">
      <c r="C448" s="25"/>
      <c r="D448" s="26"/>
      <c r="E448" s="26"/>
      <c r="F448" s="27"/>
      <c r="G448" s="27"/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  <c r="AH448" s="27"/>
      <c r="AI448" s="32"/>
      <c r="AJ448" s="32"/>
      <c r="AK448" s="32"/>
      <c r="AL448" s="32"/>
      <c r="AM448" s="32"/>
      <c r="AN448" s="32"/>
      <c r="AO448" s="32"/>
      <c r="AP448" s="28"/>
      <c r="AQ448" s="28"/>
      <c r="AR448" s="27"/>
    </row>
    <row r="449" spans="3:44" ht="15.6" x14ac:dyDescent="0.3">
      <c r="C449" s="17"/>
      <c r="D449" s="18"/>
      <c r="E449" s="18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33"/>
      <c r="AJ449" s="33"/>
      <c r="AK449" s="33"/>
      <c r="AL449" s="33"/>
      <c r="AM449" s="33"/>
      <c r="AN449" s="33"/>
      <c r="AO449" s="33"/>
      <c r="AP449" s="20"/>
      <c r="AQ449" s="20"/>
      <c r="AR449" s="19"/>
    </row>
    <row r="450" spans="3:44" ht="15.6" x14ac:dyDescent="0.3">
      <c r="C450" s="29"/>
      <c r="D450" s="26"/>
      <c r="E450" s="26"/>
      <c r="F450" s="27"/>
      <c r="G450" s="30"/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  <c r="AH450" s="27"/>
      <c r="AI450" s="32"/>
      <c r="AJ450" s="32"/>
      <c r="AK450" s="32"/>
      <c r="AL450" s="32"/>
      <c r="AM450" s="32"/>
      <c r="AN450" s="32"/>
      <c r="AO450" s="32"/>
      <c r="AP450" s="28"/>
      <c r="AQ450" s="28"/>
      <c r="AR450" s="27"/>
    </row>
    <row r="451" spans="3:44" ht="15.6" x14ac:dyDescent="0.3">
      <c r="C451" s="17"/>
      <c r="D451" s="18"/>
      <c r="E451" s="18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33"/>
      <c r="AJ451" s="33"/>
      <c r="AK451" s="33"/>
      <c r="AL451" s="33"/>
      <c r="AM451" s="33"/>
      <c r="AN451" s="33"/>
      <c r="AO451" s="33"/>
      <c r="AP451" s="20"/>
      <c r="AQ451" s="20"/>
      <c r="AR451" s="19"/>
    </row>
    <row r="452" spans="3:44" ht="15.6" x14ac:dyDescent="0.3">
      <c r="C452" s="25"/>
      <c r="D452" s="26"/>
      <c r="E452" s="26"/>
      <c r="F452" s="27"/>
      <c r="G452" s="27"/>
      <c r="H452" s="27"/>
      <c r="I452" s="27"/>
      <c r="J452" s="27"/>
      <c r="K452" s="27"/>
      <c r="L452" s="27"/>
      <c r="M452" s="27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  <c r="AH452" s="27"/>
      <c r="AI452" s="32"/>
      <c r="AJ452" s="32"/>
      <c r="AK452" s="32"/>
      <c r="AL452" s="32"/>
      <c r="AM452" s="32"/>
      <c r="AN452" s="32"/>
      <c r="AO452" s="32"/>
      <c r="AP452" s="28"/>
      <c r="AQ452" s="28"/>
      <c r="AR452" s="27"/>
    </row>
    <row r="453" spans="3:44" ht="15.6" x14ac:dyDescent="0.3">
      <c r="C453" s="21"/>
      <c r="D453" s="18"/>
      <c r="E453" s="18"/>
      <c r="F453" s="19"/>
      <c r="G453" s="22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33"/>
      <c r="AJ453" s="33"/>
      <c r="AK453" s="33"/>
      <c r="AL453" s="33"/>
      <c r="AM453" s="33"/>
      <c r="AN453" s="33"/>
      <c r="AO453" s="33"/>
      <c r="AP453" s="20"/>
      <c r="AQ453" s="20"/>
      <c r="AR453" s="19"/>
    </row>
    <row r="454" spans="3:44" ht="15.6" x14ac:dyDescent="0.3">
      <c r="C454" s="25"/>
      <c r="D454" s="26"/>
      <c r="E454" s="26"/>
      <c r="F454" s="27"/>
      <c r="G454" s="27"/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  <c r="AH454" s="27"/>
      <c r="AI454" s="32"/>
      <c r="AJ454" s="32"/>
      <c r="AK454" s="32"/>
      <c r="AL454" s="32"/>
      <c r="AM454" s="32"/>
      <c r="AN454" s="32"/>
      <c r="AO454" s="32"/>
      <c r="AP454" s="28"/>
      <c r="AQ454" s="28"/>
      <c r="AR454" s="27"/>
    </row>
    <row r="455" spans="3:44" ht="15.6" x14ac:dyDescent="0.3">
      <c r="C455" s="21"/>
      <c r="D455" s="18"/>
      <c r="E455" s="18"/>
      <c r="F455" s="19"/>
      <c r="G455" s="22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33"/>
      <c r="AJ455" s="33"/>
      <c r="AK455" s="33"/>
      <c r="AL455" s="33"/>
      <c r="AM455" s="33"/>
      <c r="AN455" s="33"/>
      <c r="AO455" s="33"/>
      <c r="AP455" s="20"/>
      <c r="AQ455" s="20"/>
      <c r="AR455" s="19"/>
    </row>
    <row r="456" spans="3:44" ht="15.6" x14ac:dyDescent="0.3">
      <c r="C456" s="25"/>
      <c r="D456" s="26"/>
      <c r="E456" s="26"/>
      <c r="F456" s="27"/>
      <c r="G456" s="27"/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  <c r="AH456" s="27"/>
      <c r="AI456" s="32"/>
      <c r="AJ456" s="32"/>
      <c r="AK456" s="32"/>
      <c r="AL456" s="32"/>
      <c r="AM456" s="32"/>
      <c r="AN456" s="32"/>
      <c r="AO456" s="32"/>
      <c r="AP456" s="28"/>
      <c r="AQ456" s="28"/>
      <c r="AR456" s="27"/>
    </row>
    <row r="457" spans="3:44" ht="15.6" x14ac:dyDescent="0.3">
      <c r="C457" s="17"/>
      <c r="D457" s="18"/>
      <c r="E457" s="18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33"/>
      <c r="AJ457" s="33"/>
      <c r="AK457" s="33"/>
      <c r="AL457" s="33"/>
      <c r="AM457" s="33"/>
      <c r="AN457" s="33"/>
      <c r="AO457" s="33"/>
      <c r="AP457" s="20"/>
      <c r="AQ457" s="20"/>
      <c r="AR457" s="19"/>
    </row>
    <row r="458" spans="3:44" ht="15.6" x14ac:dyDescent="0.3">
      <c r="C458" s="25"/>
      <c r="D458" s="26"/>
      <c r="E458" s="26"/>
      <c r="F458" s="27"/>
      <c r="G458" s="27"/>
      <c r="H458" s="27"/>
      <c r="I458" s="27"/>
      <c r="J458" s="27"/>
      <c r="K458" s="27"/>
      <c r="L458" s="27"/>
      <c r="M458" s="27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  <c r="AH458" s="27"/>
      <c r="AI458" s="32"/>
      <c r="AJ458" s="32"/>
      <c r="AK458" s="32"/>
      <c r="AL458" s="32"/>
      <c r="AM458" s="32"/>
      <c r="AN458" s="32"/>
      <c r="AO458" s="32"/>
      <c r="AP458" s="28"/>
      <c r="AQ458" s="28"/>
      <c r="AR458" s="27"/>
    </row>
    <row r="459" spans="3:44" ht="15.6" x14ac:dyDescent="0.3">
      <c r="C459" s="17"/>
      <c r="D459" s="18"/>
      <c r="E459" s="18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33"/>
      <c r="AJ459" s="33"/>
      <c r="AK459" s="33"/>
      <c r="AL459" s="33"/>
      <c r="AM459" s="33"/>
      <c r="AN459" s="33"/>
      <c r="AO459" s="33"/>
      <c r="AP459" s="20"/>
      <c r="AQ459" s="20"/>
      <c r="AR459" s="19"/>
    </row>
    <row r="460" spans="3:44" ht="15.6" x14ac:dyDescent="0.3">
      <c r="C460" s="29"/>
      <c r="D460" s="26"/>
      <c r="E460" s="26"/>
      <c r="F460" s="27"/>
      <c r="G460" s="30"/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  <c r="AH460" s="27"/>
      <c r="AI460" s="32"/>
      <c r="AJ460" s="32"/>
      <c r="AK460" s="32"/>
      <c r="AL460" s="32"/>
      <c r="AM460" s="32"/>
      <c r="AN460" s="32"/>
      <c r="AO460" s="32"/>
      <c r="AP460" s="28"/>
      <c r="AQ460" s="28"/>
      <c r="AR460" s="27"/>
    </row>
    <row r="461" spans="3:44" ht="15.6" x14ac:dyDescent="0.3">
      <c r="C461" s="17"/>
      <c r="D461" s="18"/>
      <c r="E461" s="18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33"/>
      <c r="AJ461" s="33"/>
      <c r="AK461" s="33"/>
      <c r="AL461" s="33"/>
      <c r="AM461" s="33"/>
      <c r="AN461" s="33"/>
      <c r="AO461" s="33"/>
      <c r="AP461" s="20"/>
      <c r="AQ461" s="20"/>
      <c r="AR461" s="19"/>
    </row>
    <row r="462" spans="3:44" ht="15.6" x14ac:dyDescent="0.3">
      <c r="C462" s="25"/>
      <c r="D462" s="26"/>
      <c r="E462" s="26"/>
      <c r="F462" s="27"/>
      <c r="G462" s="27"/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  <c r="AH462" s="27"/>
      <c r="AI462" s="32"/>
      <c r="AJ462" s="32"/>
      <c r="AK462" s="32"/>
      <c r="AL462" s="32"/>
      <c r="AM462" s="32"/>
      <c r="AN462" s="32"/>
      <c r="AO462" s="32"/>
      <c r="AP462" s="28"/>
      <c r="AQ462" s="28"/>
      <c r="AR462" s="27"/>
    </row>
    <row r="463" spans="3:44" ht="15.6" x14ac:dyDescent="0.3">
      <c r="C463" s="21"/>
      <c r="D463" s="18"/>
      <c r="E463" s="18"/>
      <c r="F463" s="19"/>
      <c r="G463" s="22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33"/>
      <c r="AJ463" s="33"/>
      <c r="AK463" s="33"/>
      <c r="AL463" s="33"/>
      <c r="AM463" s="33"/>
      <c r="AN463" s="33"/>
      <c r="AO463" s="33"/>
      <c r="AP463" s="20"/>
      <c r="AQ463" s="20"/>
      <c r="AR463" s="19"/>
    </row>
    <row r="464" spans="3:44" ht="15.6" x14ac:dyDescent="0.3">
      <c r="C464" s="25"/>
      <c r="D464" s="26"/>
      <c r="E464" s="26"/>
      <c r="F464" s="27"/>
      <c r="G464" s="27"/>
      <c r="H464" s="27"/>
      <c r="I464" s="27"/>
      <c r="J464" s="27"/>
      <c r="K464" s="27"/>
      <c r="L464" s="27"/>
      <c r="M464" s="27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  <c r="AH464" s="27"/>
      <c r="AI464" s="32"/>
      <c r="AJ464" s="32"/>
      <c r="AK464" s="32"/>
      <c r="AL464" s="32"/>
      <c r="AM464" s="32"/>
      <c r="AN464" s="32"/>
      <c r="AO464" s="32"/>
      <c r="AP464" s="28"/>
      <c r="AQ464" s="28"/>
      <c r="AR464" s="27"/>
    </row>
    <row r="465" spans="3:44" ht="15.6" x14ac:dyDescent="0.3">
      <c r="C465" s="21"/>
      <c r="D465" s="18"/>
      <c r="E465" s="18"/>
      <c r="F465" s="19"/>
      <c r="G465" s="22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33"/>
      <c r="AJ465" s="33"/>
      <c r="AK465" s="33"/>
      <c r="AL465" s="33"/>
      <c r="AM465" s="33"/>
      <c r="AN465" s="33"/>
      <c r="AO465" s="33"/>
      <c r="AP465" s="20"/>
      <c r="AQ465" s="20"/>
      <c r="AR465" s="19"/>
    </row>
    <row r="466" spans="3:44" ht="15.6" x14ac:dyDescent="0.3">
      <c r="C466" s="25"/>
      <c r="D466" s="26"/>
      <c r="E466" s="26"/>
      <c r="F466" s="27"/>
      <c r="G466" s="27"/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  <c r="AH466" s="27"/>
      <c r="AI466" s="32"/>
      <c r="AJ466" s="32"/>
      <c r="AK466" s="32"/>
      <c r="AL466" s="32"/>
      <c r="AM466" s="32"/>
      <c r="AN466" s="32"/>
      <c r="AO466" s="32"/>
      <c r="AP466" s="28"/>
      <c r="AQ466" s="28"/>
      <c r="AR466" s="27"/>
    </row>
    <row r="467" spans="3:44" ht="15.6" x14ac:dyDescent="0.3">
      <c r="C467" s="17"/>
      <c r="D467" s="18"/>
      <c r="E467" s="18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33"/>
      <c r="AJ467" s="33"/>
      <c r="AK467" s="33"/>
      <c r="AL467" s="33"/>
      <c r="AM467" s="33"/>
      <c r="AN467" s="33"/>
      <c r="AO467" s="33"/>
      <c r="AP467" s="20"/>
      <c r="AQ467" s="20"/>
      <c r="AR467" s="19"/>
    </row>
    <row r="468" spans="3:44" ht="15.6" x14ac:dyDescent="0.3">
      <c r="C468" s="29"/>
      <c r="D468" s="26"/>
      <c r="E468" s="26"/>
      <c r="F468" s="27"/>
      <c r="G468" s="30"/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  <c r="AH468" s="27"/>
      <c r="AI468" s="32"/>
      <c r="AJ468" s="32"/>
      <c r="AK468" s="32"/>
      <c r="AL468" s="32"/>
      <c r="AM468" s="32"/>
      <c r="AN468" s="32"/>
      <c r="AO468" s="32"/>
      <c r="AP468" s="28"/>
      <c r="AQ468" s="28"/>
      <c r="AR468" s="27"/>
    </row>
    <row r="469" spans="3:44" ht="15.6" x14ac:dyDescent="0.3">
      <c r="C469" s="17"/>
      <c r="D469" s="18"/>
      <c r="E469" s="18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33"/>
      <c r="AJ469" s="33"/>
      <c r="AK469" s="33"/>
      <c r="AL469" s="33"/>
      <c r="AM469" s="33"/>
      <c r="AN469" s="33"/>
      <c r="AO469" s="33"/>
      <c r="AP469" s="20"/>
      <c r="AQ469" s="20"/>
      <c r="AR469" s="19"/>
    </row>
    <row r="470" spans="3:44" ht="15.6" x14ac:dyDescent="0.3">
      <c r="C470" s="25"/>
      <c r="D470" s="26"/>
      <c r="E470" s="26"/>
      <c r="F470" s="27"/>
      <c r="G470" s="27"/>
      <c r="H470" s="27"/>
      <c r="I470" s="27"/>
      <c r="J470" s="27"/>
      <c r="K470" s="27"/>
      <c r="L470" s="27"/>
      <c r="M470" s="27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  <c r="AH470" s="27"/>
      <c r="AI470" s="32"/>
      <c r="AJ470" s="32"/>
      <c r="AK470" s="32"/>
      <c r="AL470" s="32"/>
      <c r="AM470" s="32"/>
      <c r="AN470" s="32"/>
      <c r="AO470" s="32"/>
      <c r="AP470" s="28"/>
      <c r="AQ470" s="28"/>
      <c r="AR470" s="27"/>
    </row>
    <row r="471" spans="3:44" ht="15.6" x14ac:dyDescent="0.3">
      <c r="C471" s="21"/>
      <c r="D471" s="18"/>
      <c r="E471" s="18"/>
      <c r="F471" s="19"/>
      <c r="G471" s="22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33"/>
      <c r="AJ471" s="33"/>
      <c r="AK471" s="33"/>
      <c r="AL471" s="33"/>
      <c r="AM471" s="33"/>
      <c r="AN471" s="33"/>
      <c r="AO471" s="33"/>
      <c r="AP471" s="20"/>
      <c r="AQ471" s="20"/>
      <c r="AR471" s="19"/>
    </row>
    <row r="472" spans="3:44" ht="15.6" x14ac:dyDescent="0.3">
      <c r="C472" s="25"/>
      <c r="D472" s="26"/>
      <c r="E472" s="26"/>
      <c r="F472" s="27"/>
      <c r="G472" s="27"/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  <c r="AH472" s="27"/>
      <c r="AI472" s="32"/>
      <c r="AJ472" s="32"/>
      <c r="AK472" s="32"/>
      <c r="AL472" s="32"/>
      <c r="AM472" s="32"/>
      <c r="AN472" s="32"/>
      <c r="AO472" s="32"/>
      <c r="AP472" s="28"/>
      <c r="AQ472" s="28"/>
      <c r="AR472" s="27"/>
    </row>
    <row r="473" spans="3:44" ht="15.6" x14ac:dyDescent="0.3">
      <c r="C473" s="21"/>
      <c r="D473" s="18"/>
      <c r="E473" s="18"/>
      <c r="F473" s="19"/>
      <c r="G473" s="22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33"/>
      <c r="AJ473" s="33"/>
      <c r="AK473" s="33"/>
      <c r="AL473" s="33"/>
      <c r="AM473" s="33"/>
      <c r="AN473" s="33"/>
      <c r="AO473" s="33"/>
      <c r="AP473" s="20"/>
      <c r="AQ473" s="20"/>
      <c r="AR473" s="19"/>
    </row>
    <row r="474" spans="3:44" ht="15.6" x14ac:dyDescent="0.3">
      <c r="C474" s="25"/>
      <c r="D474" s="26"/>
      <c r="E474" s="26"/>
      <c r="F474" s="27"/>
      <c r="G474" s="27"/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  <c r="AH474" s="27"/>
      <c r="AI474" s="32"/>
      <c r="AJ474" s="32"/>
      <c r="AK474" s="32"/>
      <c r="AL474" s="32"/>
      <c r="AM474" s="32"/>
      <c r="AN474" s="32"/>
      <c r="AO474" s="32"/>
      <c r="AP474" s="28"/>
      <c r="AQ474" s="28"/>
      <c r="AR474" s="27"/>
    </row>
    <row r="475" spans="3:44" ht="15.6" x14ac:dyDescent="0.3">
      <c r="C475" s="17"/>
      <c r="D475" s="18"/>
      <c r="E475" s="18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33"/>
      <c r="AJ475" s="33"/>
      <c r="AK475" s="33"/>
      <c r="AL475" s="33"/>
      <c r="AM475" s="33"/>
      <c r="AN475" s="33"/>
      <c r="AO475" s="33"/>
      <c r="AP475" s="20"/>
      <c r="AQ475" s="20"/>
      <c r="AR475" s="19"/>
    </row>
    <row r="476" spans="3:44" ht="15.6" x14ac:dyDescent="0.3">
      <c r="C476" s="25"/>
      <c r="D476" s="26"/>
      <c r="E476" s="26"/>
      <c r="F476" s="27"/>
      <c r="G476" s="27"/>
      <c r="H476" s="27"/>
      <c r="I476" s="27"/>
      <c r="J476" s="27"/>
      <c r="K476" s="27"/>
      <c r="L476" s="27"/>
      <c r="M476" s="27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  <c r="AH476" s="27"/>
      <c r="AI476" s="32"/>
      <c r="AJ476" s="32"/>
      <c r="AK476" s="32"/>
      <c r="AL476" s="32"/>
      <c r="AM476" s="32"/>
      <c r="AN476" s="32"/>
      <c r="AO476" s="32"/>
      <c r="AP476" s="28"/>
      <c r="AQ476" s="28"/>
      <c r="AR476" s="27"/>
    </row>
    <row r="477" spans="3:44" ht="15.6" x14ac:dyDescent="0.3">
      <c r="C477" s="17"/>
      <c r="D477" s="18"/>
      <c r="E477" s="18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33"/>
      <c r="AJ477" s="33"/>
      <c r="AK477" s="33"/>
      <c r="AL477" s="33"/>
      <c r="AM477" s="33"/>
      <c r="AN477" s="33"/>
      <c r="AO477" s="33"/>
      <c r="AP477" s="20"/>
      <c r="AQ477" s="20"/>
      <c r="AR477" s="19"/>
    </row>
    <row r="478" spans="3:44" ht="15.6" x14ac:dyDescent="0.3">
      <c r="C478" s="29"/>
      <c r="D478" s="26"/>
      <c r="E478" s="26"/>
      <c r="F478" s="27"/>
      <c r="G478" s="30"/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  <c r="AH478" s="27"/>
      <c r="AI478" s="32"/>
      <c r="AJ478" s="32"/>
      <c r="AK478" s="32"/>
      <c r="AL478" s="32"/>
      <c r="AM478" s="32"/>
      <c r="AN478" s="32"/>
      <c r="AO478" s="32"/>
      <c r="AP478" s="28"/>
      <c r="AQ478" s="28"/>
      <c r="AR478" s="27"/>
    </row>
    <row r="479" spans="3:44" ht="15.6" x14ac:dyDescent="0.3">
      <c r="C479" s="17"/>
      <c r="D479" s="18"/>
      <c r="E479" s="18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33"/>
      <c r="AJ479" s="33"/>
      <c r="AK479" s="33"/>
      <c r="AL479" s="33"/>
      <c r="AM479" s="33"/>
      <c r="AN479" s="33"/>
      <c r="AO479" s="33"/>
      <c r="AP479" s="20"/>
      <c r="AQ479" s="20"/>
      <c r="AR479" s="19"/>
    </row>
    <row r="480" spans="3:44" ht="15.6" x14ac:dyDescent="0.3">
      <c r="C480" s="25"/>
      <c r="D480" s="26"/>
      <c r="E480" s="26"/>
      <c r="F480" s="27"/>
      <c r="G480" s="27"/>
      <c r="H480" s="27"/>
      <c r="I480" s="27"/>
      <c r="J480" s="27"/>
      <c r="K480" s="27"/>
      <c r="L480" s="27"/>
      <c r="M480" s="27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  <c r="AH480" s="27"/>
      <c r="AI480" s="32"/>
      <c r="AJ480" s="32"/>
      <c r="AK480" s="32"/>
      <c r="AL480" s="32"/>
      <c r="AM480" s="32"/>
      <c r="AN480" s="32"/>
      <c r="AO480" s="32"/>
      <c r="AP480" s="28"/>
      <c r="AQ480" s="28"/>
      <c r="AR480" s="27"/>
    </row>
    <row r="481" spans="3:44" ht="15.6" x14ac:dyDescent="0.3">
      <c r="C481" s="21"/>
      <c r="D481" s="18"/>
      <c r="E481" s="18"/>
      <c r="F481" s="19"/>
      <c r="G481" s="22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33"/>
      <c r="AJ481" s="33"/>
      <c r="AK481" s="33"/>
      <c r="AL481" s="33"/>
      <c r="AM481" s="33"/>
      <c r="AN481" s="33"/>
      <c r="AO481" s="33"/>
      <c r="AP481" s="20"/>
      <c r="AQ481" s="20"/>
      <c r="AR481" s="19"/>
    </row>
    <row r="482" spans="3:44" ht="15.6" x14ac:dyDescent="0.3">
      <c r="C482" s="25"/>
      <c r="D482" s="26"/>
      <c r="E482" s="26"/>
      <c r="F482" s="27"/>
      <c r="G482" s="27"/>
      <c r="H482" s="27"/>
      <c r="I482" s="27"/>
      <c r="J482" s="27"/>
      <c r="K482" s="27"/>
      <c r="L482" s="27"/>
      <c r="M482" s="27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  <c r="AH482" s="27"/>
      <c r="AI482" s="32"/>
      <c r="AJ482" s="32"/>
      <c r="AK482" s="32"/>
      <c r="AL482" s="32"/>
      <c r="AM482" s="32"/>
      <c r="AN482" s="32"/>
      <c r="AO482" s="32"/>
      <c r="AP482" s="28"/>
      <c r="AQ482" s="28"/>
      <c r="AR482" s="27"/>
    </row>
    <row r="483" spans="3:44" ht="15.6" x14ac:dyDescent="0.3">
      <c r="C483" s="21"/>
      <c r="D483" s="18"/>
      <c r="E483" s="18"/>
      <c r="F483" s="19"/>
      <c r="G483" s="22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33"/>
      <c r="AJ483" s="33"/>
      <c r="AK483" s="33"/>
      <c r="AL483" s="33"/>
      <c r="AM483" s="33"/>
      <c r="AN483" s="33"/>
      <c r="AO483" s="33"/>
      <c r="AP483" s="20"/>
      <c r="AQ483" s="20"/>
      <c r="AR483" s="19"/>
    </row>
    <row r="484" spans="3:44" ht="15.6" x14ac:dyDescent="0.3">
      <c r="C484" s="25"/>
      <c r="D484" s="26"/>
      <c r="E484" s="26"/>
      <c r="F484" s="27"/>
      <c r="G484" s="27"/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  <c r="AH484" s="27"/>
      <c r="AI484" s="32"/>
      <c r="AJ484" s="32"/>
      <c r="AK484" s="32"/>
      <c r="AL484" s="32"/>
      <c r="AM484" s="32"/>
      <c r="AN484" s="32"/>
      <c r="AO484" s="32"/>
      <c r="AP484" s="28"/>
      <c r="AQ484" s="28"/>
      <c r="AR484" s="27"/>
    </row>
    <row r="485" spans="3:44" ht="15.6" x14ac:dyDescent="0.3">
      <c r="C485" s="17"/>
      <c r="D485" s="18"/>
      <c r="E485" s="18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33"/>
      <c r="AJ485" s="33"/>
      <c r="AK485" s="33"/>
      <c r="AL485" s="33"/>
      <c r="AM485" s="33"/>
      <c r="AN485" s="33"/>
      <c r="AO485" s="33"/>
      <c r="AP485" s="20"/>
      <c r="AQ485" s="20"/>
      <c r="AR485" s="19"/>
    </row>
    <row r="486" spans="3:44" ht="15.6" x14ac:dyDescent="0.3">
      <c r="C486" s="25"/>
      <c r="D486" s="26"/>
      <c r="E486" s="26"/>
      <c r="F486" s="27"/>
      <c r="G486" s="27"/>
      <c r="H486" s="27"/>
      <c r="I486" s="27"/>
      <c r="J486" s="27"/>
      <c r="K486" s="27"/>
      <c r="L486" s="27"/>
      <c r="M486" s="27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  <c r="AH486" s="27"/>
      <c r="AI486" s="32"/>
      <c r="AJ486" s="32"/>
      <c r="AK486" s="32"/>
      <c r="AL486" s="32"/>
      <c r="AM486" s="32"/>
      <c r="AN486" s="32"/>
      <c r="AO486" s="32"/>
      <c r="AP486" s="28"/>
      <c r="AQ486" s="28"/>
      <c r="AR486" s="27"/>
    </row>
    <row r="487" spans="3:44" ht="15.6" x14ac:dyDescent="0.3">
      <c r="C487" s="17"/>
      <c r="D487" s="18"/>
      <c r="E487" s="18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33"/>
      <c r="AJ487" s="33"/>
      <c r="AK487" s="33"/>
      <c r="AL487" s="33"/>
      <c r="AM487" s="33"/>
      <c r="AN487" s="33"/>
      <c r="AO487" s="33"/>
      <c r="AP487" s="20"/>
      <c r="AQ487" s="20"/>
      <c r="AR487" s="19"/>
    </row>
    <row r="488" spans="3:44" ht="15.6" x14ac:dyDescent="0.3">
      <c r="C488" s="29"/>
      <c r="D488" s="26"/>
      <c r="E488" s="26"/>
      <c r="F488" s="27"/>
      <c r="G488" s="30"/>
      <c r="H488" s="27"/>
      <c r="I488" s="27"/>
      <c r="J488" s="27"/>
      <c r="K488" s="27"/>
      <c r="L488" s="27"/>
      <c r="M488" s="27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  <c r="AH488" s="27"/>
      <c r="AI488" s="32"/>
      <c r="AJ488" s="32"/>
      <c r="AK488" s="32"/>
      <c r="AL488" s="32"/>
      <c r="AM488" s="32"/>
      <c r="AN488" s="32"/>
      <c r="AO488" s="32"/>
      <c r="AP488" s="28"/>
      <c r="AQ488" s="28"/>
      <c r="AR488" s="27"/>
    </row>
    <row r="489" spans="3:44" ht="15.6" x14ac:dyDescent="0.3">
      <c r="C489" s="17"/>
      <c r="D489" s="18"/>
      <c r="E489" s="18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33"/>
      <c r="AJ489" s="33"/>
      <c r="AK489" s="33"/>
      <c r="AL489" s="33"/>
      <c r="AM489" s="33"/>
      <c r="AN489" s="33"/>
      <c r="AO489" s="33"/>
      <c r="AP489" s="20"/>
      <c r="AQ489" s="20"/>
      <c r="AR489" s="19"/>
    </row>
    <row r="490" spans="3:44" ht="15.6" x14ac:dyDescent="0.3">
      <c r="C490" s="25"/>
      <c r="D490" s="26"/>
      <c r="E490" s="26"/>
      <c r="F490" s="27"/>
      <c r="G490" s="27"/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  <c r="AH490" s="27"/>
      <c r="AI490" s="32"/>
      <c r="AJ490" s="32"/>
      <c r="AK490" s="32"/>
      <c r="AL490" s="32"/>
      <c r="AM490" s="32"/>
      <c r="AN490" s="32"/>
      <c r="AO490" s="32"/>
      <c r="AP490" s="28"/>
      <c r="AQ490" s="28"/>
      <c r="AR490" s="27"/>
    </row>
    <row r="491" spans="3:44" ht="15.6" x14ac:dyDescent="0.3">
      <c r="C491" s="21"/>
      <c r="D491" s="18"/>
      <c r="E491" s="18"/>
      <c r="F491" s="19"/>
      <c r="G491" s="22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33"/>
      <c r="AJ491" s="33"/>
      <c r="AK491" s="33"/>
      <c r="AL491" s="33"/>
      <c r="AM491" s="33"/>
      <c r="AN491" s="33"/>
      <c r="AO491" s="33"/>
      <c r="AP491" s="20"/>
      <c r="AQ491" s="20"/>
      <c r="AR491" s="19"/>
    </row>
    <row r="492" spans="3:44" ht="15.6" x14ac:dyDescent="0.3">
      <c r="C492" s="25"/>
      <c r="D492" s="26"/>
      <c r="E492" s="26"/>
      <c r="F492" s="27"/>
      <c r="G492" s="27"/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  <c r="AH492" s="27"/>
      <c r="AI492" s="32"/>
      <c r="AJ492" s="32"/>
      <c r="AK492" s="32"/>
      <c r="AL492" s="32"/>
      <c r="AM492" s="32"/>
      <c r="AN492" s="32"/>
      <c r="AO492" s="32"/>
      <c r="AP492" s="28"/>
      <c r="AQ492" s="28"/>
      <c r="AR492" s="27"/>
    </row>
    <row r="493" spans="3:44" ht="15.6" x14ac:dyDescent="0.3">
      <c r="C493" s="21"/>
      <c r="D493" s="18"/>
      <c r="E493" s="18"/>
      <c r="F493" s="19"/>
      <c r="G493" s="22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33"/>
      <c r="AJ493" s="33"/>
      <c r="AK493" s="33"/>
      <c r="AL493" s="33"/>
      <c r="AM493" s="33"/>
      <c r="AN493" s="33"/>
      <c r="AO493" s="33"/>
      <c r="AP493" s="20"/>
      <c r="AQ493" s="20"/>
      <c r="AR493" s="19"/>
    </row>
    <row r="494" spans="3:44" ht="15.6" x14ac:dyDescent="0.3">
      <c r="C494" s="25"/>
      <c r="D494" s="26"/>
      <c r="E494" s="26"/>
      <c r="F494" s="27"/>
      <c r="G494" s="27"/>
      <c r="H494" s="27"/>
      <c r="I494" s="27"/>
      <c r="J494" s="27"/>
      <c r="K494" s="27"/>
      <c r="L494" s="27"/>
      <c r="M494" s="27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  <c r="AH494" s="27"/>
      <c r="AI494" s="32"/>
      <c r="AJ494" s="32"/>
      <c r="AK494" s="32"/>
      <c r="AL494" s="32"/>
      <c r="AM494" s="32"/>
      <c r="AN494" s="32"/>
      <c r="AO494" s="32"/>
      <c r="AP494" s="28"/>
      <c r="AQ494" s="28"/>
      <c r="AR494" s="27"/>
    </row>
    <row r="495" spans="3:44" ht="15.6" x14ac:dyDescent="0.3">
      <c r="C495" s="17"/>
      <c r="D495" s="18"/>
      <c r="E495" s="18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33"/>
      <c r="AJ495" s="33"/>
      <c r="AK495" s="33"/>
      <c r="AL495" s="33"/>
      <c r="AM495" s="33"/>
      <c r="AN495" s="33"/>
      <c r="AO495" s="33"/>
      <c r="AP495" s="20"/>
      <c r="AQ495" s="20"/>
      <c r="AR495" s="19"/>
    </row>
    <row r="496" spans="3:44" ht="15.6" x14ac:dyDescent="0.3">
      <c r="C496" s="25"/>
      <c r="D496" s="26"/>
      <c r="E496" s="26"/>
      <c r="F496" s="27"/>
      <c r="G496" s="27"/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  <c r="AH496" s="27"/>
      <c r="AI496" s="32"/>
      <c r="AJ496" s="32"/>
      <c r="AK496" s="32"/>
      <c r="AL496" s="32"/>
      <c r="AM496" s="32"/>
      <c r="AN496" s="32"/>
      <c r="AO496" s="32"/>
      <c r="AP496" s="28"/>
      <c r="AQ496" s="28"/>
      <c r="AR496" s="27"/>
    </row>
    <row r="497" spans="3:44" ht="15.6" x14ac:dyDescent="0.3">
      <c r="C497" s="17"/>
      <c r="D497" s="18"/>
      <c r="E497" s="18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33"/>
      <c r="AJ497" s="33"/>
      <c r="AK497" s="33"/>
      <c r="AL497" s="33"/>
      <c r="AM497" s="33"/>
      <c r="AN497" s="33"/>
      <c r="AO497" s="33"/>
      <c r="AP497" s="20"/>
      <c r="AQ497" s="20"/>
      <c r="AR497" s="19"/>
    </row>
    <row r="498" spans="3:44" ht="15.6" x14ac:dyDescent="0.3">
      <c r="C498" s="29"/>
      <c r="D498" s="26"/>
      <c r="E498" s="26"/>
      <c r="F498" s="27"/>
      <c r="G498" s="30"/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  <c r="AH498" s="27"/>
      <c r="AI498" s="32"/>
      <c r="AJ498" s="32"/>
      <c r="AK498" s="32"/>
      <c r="AL498" s="32"/>
      <c r="AM498" s="32"/>
      <c r="AN498" s="32"/>
      <c r="AO498" s="32"/>
      <c r="AP498" s="28"/>
      <c r="AQ498" s="28"/>
      <c r="AR498" s="27"/>
    </row>
    <row r="499" spans="3:44" ht="15.6" x14ac:dyDescent="0.3">
      <c r="C499" s="17"/>
      <c r="D499" s="18"/>
      <c r="E499" s="18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33"/>
      <c r="AJ499" s="33"/>
      <c r="AK499" s="33"/>
      <c r="AL499" s="33"/>
      <c r="AM499" s="33"/>
      <c r="AN499" s="33"/>
      <c r="AO499" s="33"/>
      <c r="AP499" s="20"/>
      <c r="AQ499" s="20"/>
      <c r="AR499" s="19"/>
    </row>
    <row r="500" spans="3:44" ht="15.6" x14ac:dyDescent="0.3">
      <c r="C500" s="25"/>
      <c r="D500" s="26"/>
      <c r="E500" s="26"/>
      <c r="F500" s="27"/>
      <c r="G500" s="27"/>
      <c r="H500" s="27"/>
      <c r="I500" s="27"/>
      <c r="J500" s="27"/>
      <c r="K500" s="27"/>
      <c r="L500" s="27"/>
      <c r="M500" s="27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  <c r="AH500" s="27"/>
      <c r="AI500" s="32"/>
      <c r="AJ500" s="32"/>
      <c r="AK500" s="32"/>
      <c r="AL500" s="32"/>
      <c r="AM500" s="32"/>
      <c r="AN500" s="32"/>
      <c r="AO500" s="32"/>
      <c r="AP500" s="28"/>
      <c r="AQ500" s="28"/>
      <c r="AR500" s="27"/>
    </row>
    <row r="501" spans="3:44" ht="15.6" x14ac:dyDescent="0.3">
      <c r="C501" s="21"/>
      <c r="D501" s="18"/>
      <c r="E501" s="18"/>
      <c r="F501" s="19"/>
      <c r="G501" s="22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33"/>
      <c r="AJ501" s="33"/>
      <c r="AK501" s="33"/>
      <c r="AL501" s="33"/>
      <c r="AM501" s="33"/>
      <c r="AN501" s="33"/>
      <c r="AO501" s="33"/>
      <c r="AP501" s="20"/>
      <c r="AQ501" s="20"/>
      <c r="AR501" s="19"/>
    </row>
    <row r="502" spans="3:44" ht="15.6" x14ac:dyDescent="0.3">
      <c r="C502" s="25"/>
      <c r="D502" s="26"/>
      <c r="E502" s="26"/>
      <c r="F502" s="27"/>
      <c r="G502" s="27"/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  <c r="AH502" s="27"/>
      <c r="AI502" s="32"/>
      <c r="AJ502" s="32"/>
      <c r="AK502" s="32"/>
      <c r="AL502" s="32"/>
      <c r="AM502" s="32"/>
      <c r="AN502" s="32"/>
      <c r="AO502" s="32"/>
      <c r="AP502" s="28"/>
      <c r="AQ502" s="28"/>
      <c r="AR502" s="27"/>
    </row>
    <row r="503" spans="3:44" ht="15.6" x14ac:dyDescent="0.3">
      <c r="C503" s="21"/>
      <c r="D503" s="18"/>
      <c r="E503" s="18"/>
      <c r="F503" s="19"/>
      <c r="G503" s="22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33"/>
      <c r="AJ503" s="33"/>
      <c r="AK503" s="33"/>
      <c r="AL503" s="33"/>
      <c r="AM503" s="33"/>
      <c r="AN503" s="33"/>
      <c r="AO503" s="33"/>
      <c r="AP503" s="20"/>
      <c r="AQ503" s="20"/>
      <c r="AR503" s="19"/>
    </row>
    <row r="504" spans="3:44" ht="15.6" x14ac:dyDescent="0.3">
      <c r="C504" s="25"/>
      <c r="D504" s="26"/>
      <c r="E504" s="26"/>
      <c r="F504" s="27"/>
      <c r="G504" s="27"/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  <c r="AH504" s="27"/>
      <c r="AI504" s="32"/>
      <c r="AJ504" s="32"/>
      <c r="AK504" s="32"/>
      <c r="AL504" s="32"/>
      <c r="AM504" s="32"/>
      <c r="AN504" s="32"/>
      <c r="AO504" s="32"/>
      <c r="AP504" s="28"/>
      <c r="AQ504" s="28"/>
      <c r="AR504" s="27"/>
    </row>
    <row r="505" spans="3:44" ht="15.6" x14ac:dyDescent="0.3">
      <c r="C505" s="17"/>
      <c r="D505" s="18"/>
      <c r="E505" s="18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33"/>
      <c r="AJ505" s="33"/>
      <c r="AK505" s="33"/>
      <c r="AL505" s="33"/>
      <c r="AM505" s="33"/>
      <c r="AN505" s="33"/>
      <c r="AO505" s="33"/>
      <c r="AP505" s="20"/>
      <c r="AQ505" s="20"/>
      <c r="AR505" s="19"/>
    </row>
    <row r="506" spans="3:44" ht="15.6" x14ac:dyDescent="0.3">
      <c r="C506" s="29"/>
      <c r="D506" s="26"/>
      <c r="E506" s="26"/>
      <c r="F506" s="27"/>
      <c r="G506" s="30"/>
      <c r="H506" s="27"/>
      <c r="I506" s="27"/>
      <c r="J506" s="27"/>
      <c r="K506" s="27"/>
      <c r="L506" s="27"/>
      <c r="M506" s="27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  <c r="AH506" s="27"/>
      <c r="AI506" s="32"/>
      <c r="AJ506" s="32"/>
      <c r="AK506" s="32"/>
      <c r="AL506" s="32"/>
      <c r="AM506" s="32"/>
      <c r="AN506" s="32"/>
      <c r="AO506" s="32"/>
      <c r="AP506" s="28"/>
      <c r="AQ506" s="28"/>
      <c r="AR506" s="27"/>
    </row>
    <row r="507" spans="3:44" ht="15.6" x14ac:dyDescent="0.3">
      <c r="C507" s="17"/>
      <c r="D507" s="18"/>
      <c r="E507" s="18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33"/>
      <c r="AJ507" s="33"/>
      <c r="AK507" s="33"/>
      <c r="AL507" s="33"/>
      <c r="AM507" s="33"/>
      <c r="AN507" s="33"/>
      <c r="AO507" s="33"/>
      <c r="AP507" s="20"/>
      <c r="AQ507" s="20"/>
      <c r="AR507" s="19"/>
    </row>
    <row r="508" spans="3:44" ht="15.6" x14ac:dyDescent="0.3">
      <c r="C508" s="25"/>
      <c r="D508" s="26"/>
      <c r="E508" s="26"/>
      <c r="F508" s="27"/>
      <c r="G508" s="27"/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  <c r="AH508" s="27"/>
      <c r="AI508" s="32"/>
      <c r="AJ508" s="32"/>
      <c r="AK508" s="32"/>
      <c r="AL508" s="32"/>
      <c r="AM508" s="32"/>
      <c r="AN508" s="32"/>
      <c r="AO508" s="32"/>
      <c r="AP508" s="28"/>
      <c r="AQ508" s="28"/>
      <c r="AR508" s="27"/>
    </row>
    <row r="509" spans="3:44" ht="15.6" x14ac:dyDescent="0.3">
      <c r="C509" s="21"/>
      <c r="D509" s="18"/>
      <c r="E509" s="18"/>
      <c r="F509" s="19"/>
      <c r="G509" s="22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33"/>
      <c r="AJ509" s="33"/>
      <c r="AK509" s="33"/>
      <c r="AL509" s="33"/>
      <c r="AM509" s="33"/>
      <c r="AN509" s="33"/>
      <c r="AO509" s="33"/>
      <c r="AP509" s="20"/>
      <c r="AQ509" s="20"/>
      <c r="AR509" s="19"/>
    </row>
    <row r="510" spans="3:44" ht="15.6" x14ac:dyDescent="0.3">
      <c r="C510" s="25"/>
      <c r="D510" s="26"/>
      <c r="E510" s="26"/>
      <c r="F510" s="27"/>
      <c r="G510" s="27"/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  <c r="AH510" s="27"/>
      <c r="AI510" s="32"/>
      <c r="AJ510" s="32"/>
      <c r="AK510" s="32"/>
      <c r="AL510" s="32"/>
      <c r="AM510" s="32"/>
      <c r="AN510" s="32"/>
      <c r="AO510" s="32"/>
      <c r="AP510" s="28"/>
      <c r="AQ510" s="28"/>
      <c r="AR510" s="27"/>
    </row>
    <row r="511" spans="3:44" ht="15.6" x14ac:dyDescent="0.3">
      <c r="C511" s="21"/>
      <c r="D511" s="18"/>
      <c r="E511" s="18"/>
      <c r="F511" s="19"/>
      <c r="G511" s="22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33"/>
      <c r="AJ511" s="33"/>
      <c r="AK511" s="33"/>
      <c r="AL511" s="33"/>
      <c r="AM511" s="33"/>
      <c r="AN511" s="33"/>
      <c r="AO511" s="33"/>
      <c r="AP511" s="20"/>
      <c r="AQ511" s="20"/>
      <c r="AR511" s="19"/>
    </row>
    <row r="512" spans="3:44" ht="15.6" x14ac:dyDescent="0.3">
      <c r="C512" s="25"/>
      <c r="D512" s="26"/>
      <c r="E512" s="26"/>
      <c r="F512" s="27"/>
      <c r="G512" s="27"/>
      <c r="H512" s="27"/>
      <c r="I512" s="27"/>
      <c r="J512" s="27"/>
      <c r="K512" s="27"/>
      <c r="L512" s="27"/>
      <c r="M512" s="27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  <c r="AH512" s="27"/>
      <c r="AI512" s="32"/>
      <c r="AJ512" s="32"/>
      <c r="AK512" s="32"/>
      <c r="AL512" s="32"/>
      <c r="AM512" s="32"/>
      <c r="AN512" s="32"/>
      <c r="AO512" s="32"/>
      <c r="AP512" s="28"/>
      <c r="AQ512" s="28"/>
      <c r="AR512" s="27"/>
    </row>
    <row r="513" spans="3:44" ht="15.6" x14ac:dyDescent="0.3">
      <c r="C513" s="17"/>
      <c r="D513" s="18"/>
      <c r="E513" s="18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33"/>
      <c r="AJ513" s="33"/>
      <c r="AK513" s="33"/>
      <c r="AL513" s="33"/>
      <c r="AM513" s="33"/>
      <c r="AN513" s="33"/>
      <c r="AO513" s="33"/>
      <c r="AP513" s="20"/>
      <c r="AQ513" s="20"/>
      <c r="AR513" s="19"/>
    </row>
    <row r="514" spans="3:44" ht="15.6" x14ac:dyDescent="0.3">
      <c r="C514" s="25"/>
      <c r="D514" s="26"/>
      <c r="E514" s="26"/>
      <c r="F514" s="27"/>
      <c r="G514" s="27"/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  <c r="AH514" s="27"/>
      <c r="AI514" s="32"/>
      <c r="AJ514" s="32"/>
      <c r="AK514" s="32"/>
      <c r="AL514" s="32"/>
      <c r="AM514" s="32"/>
      <c r="AN514" s="32"/>
      <c r="AO514" s="32"/>
      <c r="AP514" s="28"/>
      <c r="AQ514" s="28"/>
      <c r="AR514" s="27"/>
    </row>
    <row r="515" spans="3:44" ht="15.6" x14ac:dyDescent="0.3">
      <c r="C515" s="17"/>
      <c r="D515" s="18"/>
      <c r="E515" s="18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33"/>
      <c r="AJ515" s="33"/>
      <c r="AK515" s="33"/>
      <c r="AL515" s="33"/>
      <c r="AM515" s="33"/>
      <c r="AN515" s="33"/>
      <c r="AO515" s="33"/>
      <c r="AP515" s="20"/>
      <c r="AQ515" s="20"/>
      <c r="AR515" s="19"/>
    </row>
    <row r="516" spans="3:44" ht="15.6" x14ac:dyDescent="0.3">
      <c r="C516" s="29"/>
      <c r="D516" s="26"/>
      <c r="E516" s="26"/>
      <c r="F516" s="27"/>
      <c r="G516" s="30"/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  <c r="AH516" s="27"/>
      <c r="AI516" s="32"/>
      <c r="AJ516" s="32"/>
      <c r="AK516" s="32"/>
      <c r="AL516" s="32"/>
      <c r="AM516" s="32"/>
      <c r="AN516" s="32"/>
      <c r="AO516" s="32"/>
      <c r="AP516" s="28"/>
      <c r="AQ516" s="28"/>
      <c r="AR516" s="27"/>
    </row>
    <row r="517" spans="3:44" ht="15.6" x14ac:dyDescent="0.3">
      <c r="C517" s="17"/>
      <c r="D517" s="18"/>
      <c r="E517" s="18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33"/>
      <c r="AJ517" s="33"/>
      <c r="AK517" s="33"/>
      <c r="AL517" s="33"/>
      <c r="AM517" s="33"/>
      <c r="AN517" s="33"/>
      <c r="AO517" s="33"/>
      <c r="AP517" s="20"/>
      <c r="AQ517" s="20"/>
      <c r="AR517" s="19"/>
    </row>
    <row r="518" spans="3:44" ht="15.6" x14ac:dyDescent="0.3">
      <c r="C518" s="25"/>
      <c r="D518" s="26"/>
      <c r="E518" s="26"/>
      <c r="F518" s="27"/>
      <c r="G518" s="27"/>
      <c r="H518" s="27"/>
      <c r="I518" s="27"/>
      <c r="J518" s="27"/>
      <c r="K518" s="27"/>
      <c r="L518" s="27"/>
      <c r="M518" s="27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  <c r="AH518" s="27"/>
      <c r="AI518" s="32"/>
      <c r="AJ518" s="32"/>
      <c r="AK518" s="32"/>
      <c r="AL518" s="32"/>
      <c r="AM518" s="32"/>
      <c r="AN518" s="32"/>
      <c r="AO518" s="32"/>
      <c r="AP518" s="28"/>
      <c r="AQ518" s="28"/>
      <c r="AR518" s="27"/>
    </row>
    <row r="519" spans="3:44" ht="15.6" x14ac:dyDescent="0.3">
      <c r="C519" s="21"/>
      <c r="D519" s="18"/>
      <c r="E519" s="18"/>
      <c r="F519" s="19"/>
      <c r="G519" s="22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33"/>
      <c r="AJ519" s="33"/>
      <c r="AK519" s="33"/>
      <c r="AL519" s="33"/>
      <c r="AM519" s="33"/>
      <c r="AN519" s="33"/>
      <c r="AO519" s="33"/>
      <c r="AP519" s="20"/>
      <c r="AQ519" s="20"/>
      <c r="AR519" s="19"/>
    </row>
    <row r="520" spans="3:44" ht="15.6" x14ac:dyDescent="0.3">
      <c r="C520" s="25"/>
      <c r="D520" s="26"/>
      <c r="E520" s="26"/>
      <c r="F520" s="27"/>
      <c r="G520" s="27"/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  <c r="AH520" s="27"/>
      <c r="AI520" s="32"/>
      <c r="AJ520" s="32"/>
      <c r="AK520" s="32"/>
      <c r="AL520" s="32"/>
      <c r="AM520" s="32"/>
      <c r="AN520" s="32"/>
      <c r="AO520" s="32"/>
      <c r="AP520" s="28"/>
      <c r="AQ520" s="28"/>
      <c r="AR520" s="27"/>
    </row>
    <row r="521" spans="3:44" ht="15.6" x14ac:dyDescent="0.3">
      <c r="C521" s="21"/>
      <c r="D521" s="18"/>
      <c r="E521" s="18"/>
      <c r="F521" s="19"/>
      <c r="G521" s="22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33"/>
      <c r="AJ521" s="33"/>
      <c r="AK521" s="33"/>
      <c r="AL521" s="33"/>
      <c r="AM521" s="33"/>
      <c r="AN521" s="33"/>
      <c r="AO521" s="33"/>
      <c r="AP521" s="20"/>
      <c r="AQ521" s="20"/>
      <c r="AR521" s="19"/>
    </row>
    <row r="522" spans="3:44" ht="15.6" x14ac:dyDescent="0.3">
      <c r="C522" s="25"/>
      <c r="D522" s="26"/>
      <c r="E522" s="26"/>
      <c r="F522" s="27"/>
      <c r="G522" s="27"/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  <c r="AH522" s="27"/>
      <c r="AI522" s="32"/>
      <c r="AJ522" s="32"/>
      <c r="AK522" s="32"/>
      <c r="AL522" s="32"/>
      <c r="AM522" s="32"/>
      <c r="AN522" s="32"/>
      <c r="AO522" s="32"/>
      <c r="AP522" s="28"/>
      <c r="AQ522" s="28"/>
      <c r="AR522" s="27"/>
    </row>
    <row r="523" spans="3:44" ht="15.6" x14ac:dyDescent="0.3">
      <c r="C523" s="17"/>
      <c r="D523" s="18"/>
      <c r="E523" s="18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33"/>
      <c r="AJ523" s="33"/>
      <c r="AK523" s="33"/>
      <c r="AL523" s="33"/>
      <c r="AM523" s="33"/>
      <c r="AN523" s="33"/>
      <c r="AO523" s="33"/>
      <c r="AP523" s="20"/>
      <c r="AQ523" s="20"/>
      <c r="AR523" s="19"/>
    </row>
    <row r="524" spans="3:44" ht="15.6" x14ac:dyDescent="0.3">
      <c r="C524" s="25"/>
      <c r="D524" s="26"/>
      <c r="E524" s="26"/>
      <c r="F524" s="27"/>
      <c r="G524" s="27"/>
      <c r="H524" s="27"/>
      <c r="I524" s="27"/>
      <c r="J524" s="27"/>
      <c r="K524" s="27"/>
      <c r="L524" s="27"/>
      <c r="M524" s="27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  <c r="AH524" s="27"/>
      <c r="AI524" s="32"/>
      <c r="AJ524" s="32"/>
      <c r="AK524" s="32"/>
      <c r="AL524" s="32"/>
      <c r="AM524" s="32"/>
      <c r="AN524" s="32"/>
      <c r="AO524" s="32"/>
      <c r="AP524" s="28"/>
      <c r="AQ524" s="28"/>
      <c r="AR524" s="27"/>
    </row>
    <row r="525" spans="3:44" ht="15.6" x14ac:dyDescent="0.3">
      <c r="C525" s="17"/>
      <c r="D525" s="18"/>
      <c r="E525" s="18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33"/>
      <c r="AJ525" s="33"/>
      <c r="AK525" s="33"/>
      <c r="AL525" s="33"/>
      <c r="AM525" s="33"/>
      <c r="AN525" s="33"/>
      <c r="AO525" s="33"/>
      <c r="AP525" s="20"/>
      <c r="AQ525" s="20"/>
      <c r="AR525" s="19"/>
    </row>
    <row r="526" spans="3:44" ht="15.6" x14ac:dyDescent="0.3">
      <c r="C526" s="29"/>
      <c r="D526" s="26"/>
      <c r="E526" s="26"/>
      <c r="F526" s="27"/>
      <c r="G526" s="30"/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  <c r="AH526" s="27"/>
      <c r="AI526" s="32"/>
      <c r="AJ526" s="32"/>
      <c r="AK526" s="32"/>
      <c r="AL526" s="32"/>
      <c r="AM526" s="32"/>
      <c r="AN526" s="32"/>
      <c r="AO526" s="32"/>
      <c r="AP526" s="28"/>
      <c r="AQ526" s="28"/>
      <c r="AR526" s="27"/>
    </row>
    <row r="527" spans="3:44" ht="15.6" x14ac:dyDescent="0.3">
      <c r="C527" s="17"/>
      <c r="D527" s="18"/>
      <c r="E527" s="18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33"/>
      <c r="AJ527" s="33"/>
      <c r="AK527" s="33"/>
      <c r="AL527" s="33"/>
      <c r="AM527" s="33"/>
      <c r="AN527" s="33"/>
      <c r="AO527" s="33"/>
      <c r="AP527" s="20"/>
      <c r="AQ527" s="20"/>
      <c r="AR527" s="19"/>
    </row>
    <row r="528" spans="3:44" ht="15.6" x14ac:dyDescent="0.3">
      <c r="C528" s="25"/>
      <c r="D528" s="26"/>
      <c r="E528" s="26"/>
      <c r="F528" s="27"/>
      <c r="G528" s="27"/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  <c r="AH528" s="27"/>
      <c r="AI528" s="32"/>
      <c r="AJ528" s="32"/>
      <c r="AK528" s="32"/>
      <c r="AL528" s="32"/>
      <c r="AM528" s="32"/>
      <c r="AN528" s="32"/>
      <c r="AO528" s="32"/>
      <c r="AP528" s="28"/>
      <c r="AQ528" s="28"/>
      <c r="AR528" s="27"/>
    </row>
    <row r="529" spans="3:44" ht="15.6" x14ac:dyDescent="0.3">
      <c r="C529" s="21"/>
      <c r="D529" s="18"/>
      <c r="E529" s="18"/>
      <c r="F529" s="19"/>
      <c r="G529" s="22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33"/>
      <c r="AJ529" s="33"/>
      <c r="AK529" s="33"/>
      <c r="AL529" s="33"/>
      <c r="AM529" s="33"/>
      <c r="AN529" s="33"/>
      <c r="AO529" s="33"/>
      <c r="AP529" s="20"/>
      <c r="AQ529" s="20"/>
      <c r="AR529" s="19"/>
    </row>
    <row r="530" spans="3:44" ht="15.6" x14ac:dyDescent="0.3">
      <c r="C530" s="25"/>
      <c r="D530" s="26"/>
      <c r="E530" s="26"/>
      <c r="F530" s="27"/>
      <c r="G530" s="27"/>
      <c r="H530" s="27"/>
      <c r="I530" s="27"/>
      <c r="J530" s="27"/>
      <c r="K530" s="27"/>
      <c r="L530" s="27"/>
      <c r="M530" s="27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  <c r="AH530" s="27"/>
      <c r="AI530" s="32"/>
      <c r="AJ530" s="32"/>
      <c r="AK530" s="32"/>
      <c r="AL530" s="32"/>
      <c r="AM530" s="32"/>
      <c r="AN530" s="32"/>
      <c r="AO530" s="32"/>
      <c r="AP530" s="28"/>
      <c r="AQ530" s="28"/>
      <c r="AR530" s="27"/>
    </row>
    <row r="531" spans="3:44" ht="15.6" x14ac:dyDescent="0.3">
      <c r="C531" s="21"/>
      <c r="D531" s="18"/>
      <c r="E531" s="18"/>
      <c r="F531" s="19"/>
      <c r="G531" s="22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33"/>
      <c r="AJ531" s="33"/>
      <c r="AK531" s="33"/>
      <c r="AL531" s="33"/>
      <c r="AM531" s="33"/>
      <c r="AN531" s="33"/>
      <c r="AO531" s="33"/>
      <c r="AP531" s="20"/>
      <c r="AQ531" s="20"/>
      <c r="AR531" s="19"/>
    </row>
    <row r="532" spans="3:44" ht="15.6" x14ac:dyDescent="0.3">
      <c r="C532" s="25"/>
      <c r="D532" s="26"/>
      <c r="E532" s="26"/>
      <c r="F532" s="27"/>
      <c r="G532" s="27"/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  <c r="AH532" s="27"/>
      <c r="AI532" s="32"/>
      <c r="AJ532" s="32"/>
      <c r="AK532" s="32"/>
      <c r="AL532" s="32"/>
      <c r="AM532" s="32"/>
      <c r="AN532" s="32"/>
      <c r="AO532" s="32"/>
      <c r="AP532" s="28"/>
      <c r="AQ532" s="28"/>
      <c r="AR532" s="27"/>
    </row>
    <row r="533" spans="3:44" ht="15.6" x14ac:dyDescent="0.3">
      <c r="C533" s="17"/>
      <c r="D533" s="18"/>
      <c r="E533" s="18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33"/>
      <c r="AJ533" s="33"/>
      <c r="AK533" s="33"/>
      <c r="AL533" s="33"/>
      <c r="AM533" s="33"/>
      <c r="AN533" s="33"/>
      <c r="AO533" s="33"/>
      <c r="AP533" s="20"/>
      <c r="AQ533" s="20"/>
      <c r="AR533" s="19"/>
    </row>
    <row r="534" spans="3:44" ht="15.6" x14ac:dyDescent="0.3">
      <c r="C534" s="25"/>
      <c r="D534" s="26"/>
      <c r="E534" s="26"/>
      <c r="F534" s="27"/>
      <c r="G534" s="27"/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  <c r="AH534" s="27"/>
      <c r="AI534" s="32"/>
      <c r="AJ534" s="32"/>
      <c r="AK534" s="32"/>
      <c r="AL534" s="32"/>
      <c r="AM534" s="32"/>
      <c r="AN534" s="32"/>
      <c r="AO534" s="32"/>
      <c r="AP534" s="28"/>
      <c r="AQ534" s="28"/>
      <c r="AR534" s="27"/>
    </row>
    <row r="535" spans="3:44" ht="15.6" x14ac:dyDescent="0.3">
      <c r="C535" s="17"/>
      <c r="D535" s="18"/>
      <c r="E535" s="18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33"/>
      <c r="AJ535" s="33"/>
      <c r="AK535" s="33"/>
      <c r="AL535" s="33"/>
      <c r="AM535" s="33"/>
      <c r="AN535" s="33"/>
      <c r="AO535" s="33"/>
      <c r="AP535" s="20"/>
      <c r="AQ535" s="20"/>
      <c r="AR535" s="19"/>
    </row>
    <row r="536" spans="3:44" ht="15.6" x14ac:dyDescent="0.3">
      <c r="C536" s="29"/>
      <c r="D536" s="26"/>
      <c r="E536" s="26"/>
      <c r="F536" s="27"/>
      <c r="G536" s="30"/>
      <c r="H536" s="27"/>
      <c r="I536" s="27"/>
      <c r="J536" s="27"/>
      <c r="K536" s="27"/>
      <c r="L536" s="27"/>
      <c r="M536" s="27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  <c r="AH536" s="27"/>
      <c r="AI536" s="32"/>
      <c r="AJ536" s="32"/>
      <c r="AK536" s="32"/>
      <c r="AL536" s="32"/>
      <c r="AM536" s="32"/>
      <c r="AN536" s="32"/>
      <c r="AO536" s="32"/>
      <c r="AP536" s="28"/>
      <c r="AQ536" s="28"/>
      <c r="AR536" s="27"/>
    </row>
    <row r="537" spans="3:44" ht="15.6" x14ac:dyDescent="0.3">
      <c r="C537" s="17"/>
      <c r="D537" s="18"/>
      <c r="E537" s="18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33"/>
      <c r="AJ537" s="33"/>
      <c r="AK537" s="33"/>
      <c r="AL537" s="33"/>
      <c r="AM537" s="33"/>
      <c r="AN537" s="33"/>
      <c r="AO537" s="33"/>
      <c r="AP537" s="20"/>
      <c r="AQ537" s="20"/>
      <c r="AR537" s="19"/>
    </row>
    <row r="538" spans="3:44" ht="15.6" x14ac:dyDescent="0.3">
      <c r="C538" s="25"/>
      <c r="D538" s="26"/>
      <c r="E538" s="26"/>
      <c r="F538" s="27"/>
      <c r="G538" s="27"/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  <c r="AH538" s="27"/>
      <c r="AI538" s="32"/>
      <c r="AJ538" s="32"/>
      <c r="AK538" s="32"/>
      <c r="AL538" s="32"/>
      <c r="AM538" s="32"/>
      <c r="AN538" s="32"/>
      <c r="AO538" s="32"/>
      <c r="AP538" s="28"/>
      <c r="AQ538" s="28"/>
      <c r="AR538" s="27"/>
    </row>
    <row r="539" spans="3:44" ht="15.6" x14ac:dyDescent="0.3">
      <c r="C539" s="21"/>
      <c r="D539" s="18"/>
      <c r="E539" s="18"/>
      <c r="F539" s="19"/>
      <c r="G539" s="22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33"/>
      <c r="AJ539" s="33"/>
      <c r="AK539" s="33"/>
      <c r="AL539" s="33"/>
      <c r="AM539" s="33"/>
      <c r="AN539" s="33"/>
      <c r="AO539" s="33"/>
      <c r="AP539" s="20"/>
      <c r="AQ539" s="20"/>
      <c r="AR539" s="19"/>
    </row>
    <row r="540" spans="3:44" ht="15.6" x14ac:dyDescent="0.3">
      <c r="C540" s="25"/>
      <c r="D540" s="26"/>
      <c r="E540" s="26"/>
      <c r="F540" s="27"/>
      <c r="G540" s="27"/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  <c r="AH540" s="27"/>
      <c r="AI540" s="32"/>
      <c r="AJ540" s="32"/>
      <c r="AK540" s="32"/>
      <c r="AL540" s="32"/>
      <c r="AM540" s="32"/>
      <c r="AN540" s="32"/>
      <c r="AO540" s="32"/>
      <c r="AP540" s="28"/>
      <c r="AQ540" s="28"/>
      <c r="AR540" s="27"/>
    </row>
    <row r="541" spans="3:44" ht="15.6" x14ac:dyDescent="0.3">
      <c r="C541" s="21"/>
      <c r="D541" s="18"/>
      <c r="E541" s="18"/>
      <c r="F541" s="19"/>
      <c r="G541" s="22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33"/>
      <c r="AJ541" s="33"/>
      <c r="AK541" s="33"/>
      <c r="AL541" s="33"/>
      <c r="AM541" s="33"/>
      <c r="AN541" s="33"/>
      <c r="AO541" s="33"/>
      <c r="AP541" s="20"/>
      <c r="AQ541" s="20"/>
      <c r="AR541" s="19"/>
    </row>
    <row r="542" spans="3:44" ht="15.6" x14ac:dyDescent="0.3">
      <c r="C542" s="25"/>
      <c r="D542" s="26"/>
      <c r="E542" s="26"/>
      <c r="F542" s="27"/>
      <c r="G542" s="27"/>
      <c r="H542" s="27"/>
      <c r="I542" s="27"/>
      <c r="J542" s="27"/>
      <c r="K542" s="27"/>
      <c r="L542" s="27"/>
      <c r="M542" s="27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  <c r="AH542" s="27"/>
      <c r="AI542" s="32"/>
      <c r="AJ542" s="32"/>
      <c r="AK542" s="32"/>
      <c r="AL542" s="32"/>
      <c r="AM542" s="32"/>
      <c r="AN542" s="32"/>
      <c r="AO542" s="32"/>
      <c r="AP542" s="28"/>
      <c r="AQ542" s="28"/>
      <c r="AR542" s="27"/>
    </row>
    <row r="543" spans="3:44" ht="15.6" x14ac:dyDescent="0.3">
      <c r="C543" s="17"/>
      <c r="D543" s="18"/>
      <c r="E543" s="18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33"/>
      <c r="AJ543" s="33"/>
      <c r="AK543" s="33"/>
      <c r="AL543" s="33"/>
      <c r="AM543" s="33"/>
      <c r="AN543" s="33"/>
      <c r="AO543" s="33"/>
      <c r="AP543" s="20"/>
      <c r="AQ543" s="20"/>
      <c r="AR543" s="19"/>
    </row>
    <row r="544" spans="3:44" ht="15.6" x14ac:dyDescent="0.3">
      <c r="C544" s="29"/>
      <c r="D544" s="26"/>
      <c r="E544" s="26"/>
      <c r="F544" s="27"/>
      <c r="G544" s="30"/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  <c r="AH544" s="27"/>
      <c r="AI544" s="32"/>
      <c r="AJ544" s="32"/>
      <c r="AK544" s="32"/>
      <c r="AL544" s="32"/>
      <c r="AM544" s="32"/>
      <c r="AN544" s="32"/>
      <c r="AO544" s="32"/>
      <c r="AP544" s="28"/>
      <c r="AQ544" s="28"/>
      <c r="AR544" s="27"/>
    </row>
    <row r="545" spans="3:44" ht="15.6" x14ac:dyDescent="0.3">
      <c r="C545" s="17"/>
      <c r="D545" s="18"/>
      <c r="E545" s="18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33"/>
      <c r="AJ545" s="33"/>
      <c r="AK545" s="33"/>
      <c r="AL545" s="33"/>
      <c r="AM545" s="33"/>
      <c r="AN545" s="33"/>
      <c r="AO545" s="33"/>
      <c r="AP545" s="20"/>
      <c r="AQ545" s="20"/>
      <c r="AR545" s="19"/>
    </row>
    <row r="546" spans="3:44" ht="15.6" x14ac:dyDescent="0.3">
      <c r="C546" s="25"/>
      <c r="D546" s="26"/>
      <c r="E546" s="26"/>
      <c r="F546" s="27"/>
      <c r="G546" s="27"/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  <c r="AH546" s="27"/>
      <c r="AI546" s="32"/>
      <c r="AJ546" s="32"/>
      <c r="AK546" s="32"/>
      <c r="AL546" s="32"/>
      <c r="AM546" s="32"/>
      <c r="AN546" s="32"/>
      <c r="AO546" s="32"/>
      <c r="AP546" s="28"/>
      <c r="AQ546" s="28"/>
      <c r="AR546" s="27"/>
    </row>
    <row r="547" spans="3:44" ht="15.6" x14ac:dyDescent="0.3">
      <c r="C547" s="21"/>
      <c r="D547" s="18"/>
      <c r="E547" s="18"/>
      <c r="F547" s="19"/>
      <c r="G547" s="22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33"/>
      <c r="AJ547" s="33"/>
      <c r="AK547" s="33"/>
      <c r="AL547" s="33"/>
      <c r="AM547" s="33"/>
      <c r="AN547" s="33"/>
      <c r="AO547" s="33"/>
      <c r="AP547" s="20"/>
      <c r="AQ547" s="20"/>
      <c r="AR547" s="19"/>
    </row>
    <row r="548" spans="3:44" ht="15.6" x14ac:dyDescent="0.3">
      <c r="C548" s="25"/>
      <c r="D548" s="26"/>
      <c r="E548" s="26"/>
      <c r="F548" s="27"/>
      <c r="G548" s="27"/>
      <c r="H548" s="27"/>
      <c r="I548" s="27"/>
      <c r="J548" s="27"/>
      <c r="K548" s="27"/>
      <c r="L548" s="27"/>
      <c r="M548" s="27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  <c r="AH548" s="27"/>
      <c r="AI548" s="32"/>
      <c r="AJ548" s="32"/>
      <c r="AK548" s="32"/>
      <c r="AL548" s="32"/>
      <c r="AM548" s="32"/>
      <c r="AN548" s="32"/>
      <c r="AO548" s="32"/>
      <c r="AP548" s="28"/>
      <c r="AQ548" s="28"/>
      <c r="AR548" s="27"/>
    </row>
    <row r="549" spans="3:44" ht="15.6" x14ac:dyDescent="0.3">
      <c r="C549" s="21"/>
      <c r="D549" s="18"/>
      <c r="E549" s="18"/>
      <c r="F549" s="19"/>
      <c r="G549" s="22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33"/>
      <c r="AJ549" s="33"/>
      <c r="AK549" s="33"/>
      <c r="AL549" s="33"/>
      <c r="AM549" s="33"/>
      <c r="AN549" s="33"/>
      <c r="AO549" s="33"/>
      <c r="AP549" s="20"/>
      <c r="AQ549" s="20"/>
      <c r="AR549" s="19"/>
    </row>
    <row r="550" spans="3:44" ht="15.6" x14ac:dyDescent="0.3">
      <c r="C550" s="25"/>
      <c r="D550" s="26"/>
      <c r="E550" s="26"/>
      <c r="F550" s="27"/>
      <c r="G550" s="27"/>
      <c r="H550" s="27"/>
      <c r="I550" s="27"/>
      <c r="J550" s="27"/>
      <c r="K550" s="27"/>
      <c r="L550" s="27"/>
      <c r="M550" s="27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  <c r="AH550" s="27"/>
      <c r="AI550" s="32"/>
      <c r="AJ550" s="32"/>
      <c r="AK550" s="32"/>
      <c r="AL550" s="32"/>
      <c r="AM550" s="32"/>
      <c r="AN550" s="32"/>
      <c r="AO550" s="32"/>
      <c r="AP550" s="28"/>
      <c r="AQ550" s="28"/>
      <c r="AR550" s="27"/>
    </row>
    <row r="551" spans="3:44" ht="15.6" x14ac:dyDescent="0.3">
      <c r="C551" s="17"/>
      <c r="D551" s="18"/>
      <c r="E551" s="18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33"/>
      <c r="AJ551" s="33"/>
      <c r="AK551" s="33"/>
      <c r="AL551" s="33"/>
      <c r="AM551" s="33"/>
      <c r="AN551" s="33"/>
      <c r="AO551" s="33"/>
      <c r="AP551" s="20"/>
      <c r="AQ551" s="20"/>
      <c r="AR551" s="19"/>
    </row>
    <row r="552" spans="3:44" ht="15.6" x14ac:dyDescent="0.3">
      <c r="C552" s="25"/>
      <c r="D552" s="26"/>
      <c r="E552" s="26"/>
      <c r="F552" s="27"/>
      <c r="G552" s="27"/>
      <c r="H552" s="27"/>
      <c r="I552" s="27"/>
      <c r="J552" s="27"/>
      <c r="K552" s="27"/>
      <c r="L552" s="27"/>
      <c r="M552" s="27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  <c r="AH552" s="27"/>
      <c r="AI552" s="32"/>
      <c r="AJ552" s="32"/>
      <c r="AK552" s="32"/>
      <c r="AL552" s="32"/>
      <c r="AM552" s="32"/>
      <c r="AN552" s="32"/>
      <c r="AO552" s="32"/>
      <c r="AP552" s="28"/>
      <c r="AQ552" s="28"/>
      <c r="AR552" s="27"/>
    </row>
    <row r="553" spans="3:44" ht="15.6" x14ac:dyDescent="0.3">
      <c r="C553" s="17"/>
      <c r="D553" s="18"/>
      <c r="E553" s="18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33"/>
      <c r="AJ553" s="33"/>
      <c r="AK553" s="33"/>
      <c r="AL553" s="33"/>
      <c r="AM553" s="33"/>
      <c r="AN553" s="33"/>
      <c r="AO553" s="33"/>
      <c r="AP553" s="20"/>
      <c r="AQ553" s="20"/>
      <c r="AR553" s="19"/>
    </row>
    <row r="554" spans="3:44" ht="15.6" x14ac:dyDescent="0.3">
      <c r="C554" s="29"/>
      <c r="D554" s="26"/>
      <c r="E554" s="26"/>
      <c r="F554" s="27"/>
      <c r="G554" s="30"/>
      <c r="H554" s="27"/>
      <c r="I554" s="27"/>
      <c r="J554" s="27"/>
      <c r="K554" s="27"/>
      <c r="L554" s="27"/>
      <c r="M554" s="27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  <c r="AH554" s="27"/>
      <c r="AI554" s="32"/>
      <c r="AJ554" s="32"/>
      <c r="AK554" s="32"/>
      <c r="AL554" s="32"/>
      <c r="AM554" s="32"/>
      <c r="AN554" s="32"/>
      <c r="AO554" s="32"/>
      <c r="AP554" s="28"/>
      <c r="AQ554" s="28"/>
      <c r="AR554" s="27"/>
    </row>
    <row r="555" spans="3:44" ht="15.6" x14ac:dyDescent="0.3">
      <c r="C555" s="17"/>
      <c r="D555" s="18"/>
      <c r="E555" s="18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33"/>
      <c r="AJ555" s="33"/>
      <c r="AK555" s="33"/>
      <c r="AL555" s="33"/>
      <c r="AM555" s="33"/>
      <c r="AN555" s="33"/>
      <c r="AO555" s="33"/>
      <c r="AP555" s="20"/>
      <c r="AQ555" s="20"/>
      <c r="AR555" s="19"/>
    </row>
    <row r="556" spans="3:44" ht="15.6" x14ac:dyDescent="0.3">
      <c r="C556" s="25"/>
      <c r="D556" s="26"/>
      <c r="E556" s="26"/>
      <c r="F556" s="27"/>
      <c r="G556" s="27"/>
      <c r="H556" s="27"/>
      <c r="I556" s="27"/>
      <c r="J556" s="27"/>
      <c r="K556" s="27"/>
      <c r="L556" s="27"/>
      <c r="M556" s="27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  <c r="AH556" s="27"/>
      <c r="AI556" s="32"/>
      <c r="AJ556" s="32"/>
      <c r="AK556" s="32"/>
      <c r="AL556" s="32"/>
      <c r="AM556" s="32"/>
      <c r="AN556" s="32"/>
      <c r="AO556" s="32"/>
      <c r="AP556" s="28"/>
      <c r="AQ556" s="28"/>
      <c r="AR556" s="27"/>
    </row>
    <row r="557" spans="3:44" ht="15.6" x14ac:dyDescent="0.3">
      <c r="C557" s="21"/>
      <c r="D557" s="18"/>
      <c r="E557" s="18"/>
      <c r="F557" s="19"/>
      <c r="G557" s="22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33"/>
      <c r="AJ557" s="33"/>
      <c r="AK557" s="33"/>
      <c r="AL557" s="33"/>
      <c r="AM557" s="33"/>
      <c r="AN557" s="33"/>
      <c r="AO557" s="33"/>
      <c r="AP557" s="20"/>
      <c r="AQ557" s="20"/>
      <c r="AR557" s="19"/>
    </row>
    <row r="558" spans="3:44" ht="15.6" x14ac:dyDescent="0.3">
      <c r="C558" s="25"/>
      <c r="D558" s="26"/>
      <c r="E558" s="26"/>
      <c r="F558" s="27"/>
      <c r="G558" s="27"/>
      <c r="H558" s="27"/>
      <c r="I558" s="27"/>
      <c r="J558" s="27"/>
      <c r="K558" s="27"/>
      <c r="L558" s="27"/>
      <c r="M558" s="27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  <c r="AH558" s="27"/>
      <c r="AI558" s="32"/>
      <c r="AJ558" s="32"/>
      <c r="AK558" s="32"/>
      <c r="AL558" s="32"/>
      <c r="AM558" s="32"/>
      <c r="AN558" s="32"/>
      <c r="AO558" s="32"/>
      <c r="AP558" s="28"/>
      <c r="AQ558" s="28"/>
      <c r="AR558" s="27"/>
    </row>
    <row r="559" spans="3:44" ht="15.6" x14ac:dyDescent="0.3">
      <c r="C559" s="21"/>
      <c r="D559" s="18"/>
      <c r="E559" s="18"/>
      <c r="F559" s="19"/>
      <c r="G559" s="22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33"/>
      <c r="AJ559" s="33"/>
      <c r="AK559" s="33"/>
      <c r="AL559" s="33"/>
      <c r="AM559" s="33"/>
      <c r="AN559" s="33"/>
      <c r="AO559" s="33"/>
      <c r="AP559" s="20"/>
      <c r="AQ559" s="20"/>
      <c r="AR559" s="19"/>
    </row>
    <row r="560" spans="3:44" ht="15.6" x14ac:dyDescent="0.3">
      <c r="C560" s="25"/>
      <c r="D560" s="26"/>
      <c r="E560" s="26"/>
      <c r="F560" s="27"/>
      <c r="G560" s="27"/>
      <c r="H560" s="27"/>
      <c r="I560" s="27"/>
      <c r="J560" s="27"/>
      <c r="K560" s="27"/>
      <c r="L560" s="27"/>
      <c r="M560" s="27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  <c r="AH560" s="27"/>
      <c r="AI560" s="32"/>
      <c r="AJ560" s="32"/>
      <c r="AK560" s="32"/>
      <c r="AL560" s="32"/>
      <c r="AM560" s="32"/>
      <c r="AN560" s="32"/>
      <c r="AO560" s="32"/>
      <c r="AP560" s="28"/>
      <c r="AQ560" s="28"/>
      <c r="AR560" s="27"/>
    </row>
    <row r="561" spans="3:44" ht="15.6" x14ac:dyDescent="0.3">
      <c r="C561" s="17"/>
      <c r="D561" s="18"/>
      <c r="E561" s="18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33"/>
      <c r="AJ561" s="33"/>
      <c r="AK561" s="33"/>
      <c r="AL561" s="33"/>
      <c r="AM561" s="33"/>
      <c r="AN561" s="33"/>
      <c r="AO561" s="33"/>
      <c r="AP561" s="20"/>
      <c r="AQ561" s="20"/>
      <c r="AR561" s="19"/>
    </row>
    <row r="562" spans="3:44" ht="15.6" x14ac:dyDescent="0.3">
      <c r="C562" s="25"/>
      <c r="D562" s="26"/>
      <c r="E562" s="26"/>
      <c r="F562" s="27"/>
      <c r="G562" s="27"/>
      <c r="H562" s="27"/>
      <c r="I562" s="27"/>
      <c r="J562" s="27"/>
      <c r="K562" s="27"/>
      <c r="L562" s="27"/>
      <c r="M562" s="27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  <c r="AH562" s="27"/>
      <c r="AI562" s="32"/>
      <c r="AJ562" s="32"/>
      <c r="AK562" s="32"/>
      <c r="AL562" s="32"/>
      <c r="AM562" s="32"/>
      <c r="AN562" s="32"/>
      <c r="AO562" s="32"/>
      <c r="AP562" s="28"/>
      <c r="AQ562" s="28"/>
      <c r="AR562" s="27"/>
    </row>
    <row r="563" spans="3:44" ht="15.6" x14ac:dyDescent="0.3">
      <c r="C563" s="17"/>
      <c r="D563" s="18"/>
      <c r="E563" s="18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33"/>
      <c r="AJ563" s="33"/>
      <c r="AK563" s="33"/>
      <c r="AL563" s="33"/>
      <c r="AM563" s="33"/>
      <c r="AN563" s="33"/>
      <c r="AO563" s="33"/>
      <c r="AP563" s="20"/>
      <c r="AQ563" s="20"/>
      <c r="AR563" s="19"/>
    </row>
    <row r="564" spans="3:44" ht="15.6" x14ac:dyDescent="0.3">
      <c r="C564" s="29"/>
      <c r="D564" s="26"/>
      <c r="E564" s="26"/>
      <c r="F564" s="27"/>
      <c r="G564" s="30"/>
      <c r="H564" s="27"/>
      <c r="I564" s="27"/>
      <c r="J564" s="27"/>
      <c r="K564" s="27"/>
      <c r="L564" s="27"/>
      <c r="M564" s="27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  <c r="AH564" s="27"/>
      <c r="AI564" s="32"/>
      <c r="AJ564" s="32"/>
      <c r="AK564" s="32"/>
      <c r="AL564" s="32"/>
      <c r="AM564" s="32"/>
      <c r="AN564" s="32"/>
      <c r="AO564" s="32"/>
      <c r="AP564" s="28"/>
      <c r="AQ564" s="28"/>
      <c r="AR564" s="27"/>
    </row>
    <row r="565" spans="3:44" ht="15.6" x14ac:dyDescent="0.3">
      <c r="C565" s="17"/>
      <c r="D565" s="18"/>
      <c r="E565" s="18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33"/>
      <c r="AJ565" s="33"/>
      <c r="AK565" s="33"/>
      <c r="AL565" s="33"/>
      <c r="AM565" s="33"/>
      <c r="AN565" s="33"/>
      <c r="AO565" s="33"/>
      <c r="AP565" s="20"/>
      <c r="AQ565" s="20"/>
      <c r="AR565" s="19"/>
    </row>
    <row r="566" spans="3:44" ht="15.6" x14ac:dyDescent="0.3">
      <c r="C566" s="25"/>
      <c r="D566" s="26"/>
      <c r="E566" s="26"/>
      <c r="F566" s="27"/>
      <c r="G566" s="27"/>
      <c r="H566" s="27"/>
      <c r="I566" s="27"/>
      <c r="J566" s="27"/>
      <c r="K566" s="27"/>
      <c r="L566" s="27"/>
      <c r="M566" s="27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  <c r="AH566" s="27"/>
      <c r="AI566" s="32"/>
      <c r="AJ566" s="32"/>
      <c r="AK566" s="32"/>
      <c r="AL566" s="32"/>
      <c r="AM566" s="32"/>
      <c r="AN566" s="32"/>
      <c r="AO566" s="32"/>
      <c r="AP566" s="28"/>
      <c r="AQ566" s="28"/>
      <c r="AR566" s="27"/>
    </row>
    <row r="567" spans="3:44" ht="15.6" x14ac:dyDescent="0.3">
      <c r="C567" s="21"/>
      <c r="D567" s="18"/>
      <c r="E567" s="18"/>
      <c r="F567" s="19"/>
      <c r="G567" s="22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33"/>
      <c r="AJ567" s="33"/>
      <c r="AK567" s="33"/>
      <c r="AL567" s="33"/>
      <c r="AM567" s="33"/>
      <c r="AN567" s="33"/>
      <c r="AO567" s="33"/>
      <c r="AP567" s="20"/>
      <c r="AQ567" s="20"/>
      <c r="AR567" s="19"/>
    </row>
    <row r="568" spans="3:44" ht="15.6" x14ac:dyDescent="0.3">
      <c r="C568" s="25"/>
      <c r="D568" s="26"/>
      <c r="E568" s="26"/>
      <c r="F568" s="27"/>
      <c r="G568" s="27"/>
      <c r="H568" s="27"/>
      <c r="I568" s="27"/>
      <c r="J568" s="27"/>
      <c r="K568" s="27"/>
      <c r="L568" s="27"/>
      <c r="M568" s="27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  <c r="AH568" s="27"/>
      <c r="AI568" s="32"/>
      <c r="AJ568" s="32"/>
      <c r="AK568" s="32"/>
      <c r="AL568" s="32"/>
      <c r="AM568" s="32"/>
      <c r="AN568" s="32"/>
      <c r="AO568" s="32"/>
      <c r="AP568" s="28"/>
      <c r="AQ568" s="28"/>
      <c r="AR568" s="27"/>
    </row>
    <row r="569" spans="3:44" ht="15.6" x14ac:dyDescent="0.3">
      <c r="C569" s="21"/>
      <c r="D569" s="18"/>
      <c r="E569" s="18"/>
      <c r="F569" s="19"/>
      <c r="G569" s="22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33"/>
      <c r="AJ569" s="33"/>
      <c r="AK569" s="33"/>
      <c r="AL569" s="33"/>
      <c r="AM569" s="33"/>
      <c r="AN569" s="33"/>
      <c r="AO569" s="33"/>
      <c r="AP569" s="20"/>
      <c r="AQ569" s="20"/>
      <c r="AR569" s="19"/>
    </row>
    <row r="570" spans="3:44" ht="15.6" x14ac:dyDescent="0.3">
      <c r="C570" s="25"/>
      <c r="D570" s="26"/>
      <c r="E570" s="26"/>
      <c r="F570" s="27"/>
      <c r="G570" s="27"/>
      <c r="H570" s="27"/>
      <c r="I570" s="27"/>
      <c r="J570" s="27"/>
      <c r="K570" s="27"/>
      <c r="L570" s="27"/>
      <c r="M570" s="27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  <c r="AH570" s="27"/>
      <c r="AI570" s="32"/>
      <c r="AJ570" s="32"/>
      <c r="AK570" s="32"/>
      <c r="AL570" s="32"/>
      <c r="AM570" s="32"/>
      <c r="AN570" s="32"/>
      <c r="AO570" s="32"/>
      <c r="AP570" s="28"/>
      <c r="AQ570" s="28"/>
      <c r="AR570" s="27"/>
    </row>
    <row r="571" spans="3:44" ht="15.6" x14ac:dyDescent="0.3">
      <c r="C571" s="17"/>
      <c r="D571" s="18"/>
      <c r="E571" s="18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33"/>
      <c r="AJ571" s="33"/>
      <c r="AK571" s="33"/>
      <c r="AL571" s="33"/>
      <c r="AM571" s="33"/>
      <c r="AN571" s="33"/>
      <c r="AO571" s="33"/>
      <c r="AP571" s="20"/>
      <c r="AQ571" s="20"/>
      <c r="AR571" s="19"/>
    </row>
    <row r="572" spans="3:44" ht="15.6" x14ac:dyDescent="0.3">
      <c r="C572" s="25"/>
      <c r="D572" s="26"/>
      <c r="E572" s="26"/>
      <c r="F572" s="27"/>
      <c r="G572" s="27"/>
      <c r="H572" s="27"/>
      <c r="I572" s="27"/>
      <c r="J572" s="27"/>
      <c r="K572" s="27"/>
      <c r="L572" s="27"/>
      <c r="M572" s="27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  <c r="AH572" s="27"/>
      <c r="AI572" s="32"/>
      <c r="AJ572" s="32"/>
      <c r="AK572" s="32"/>
      <c r="AL572" s="32"/>
      <c r="AM572" s="32"/>
      <c r="AN572" s="32"/>
      <c r="AO572" s="32"/>
      <c r="AP572" s="28"/>
      <c r="AQ572" s="28"/>
      <c r="AR572" s="27"/>
    </row>
    <row r="573" spans="3:44" ht="15.6" x14ac:dyDescent="0.3">
      <c r="C573" s="17"/>
      <c r="D573" s="18"/>
      <c r="E573" s="18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33"/>
      <c r="AJ573" s="33"/>
      <c r="AK573" s="33"/>
      <c r="AL573" s="33"/>
      <c r="AM573" s="33"/>
      <c r="AN573" s="33"/>
      <c r="AO573" s="33"/>
      <c r="AP573" s="20"/>
      <c r="AQ573" s="20"/>
      <c r="AR573" s="19"/>
    </row>
    <row r="574" spans="3:44" ht="15.6" x14ac:dyDescent="0.3">
      <c r="C574" s="29"/>
      <c r="D574" s="26"/>
      <c r="E574" s="26"/>
      <c r="F574" s="27"/>
      <c r="G574" s="30"/>
      <c r="H574" s="27"/>
      <c r="I574" s="27"/>
      <c r="J574" s="27"/>
      <c r="K574" s="27"/>
      <c r="L574" s="27"/>
      <c r="M574" s="27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  <c r="AH574" s="27"/>
      <c r="AI574" s="32"/>
      <c r="AJ574" s="32"/>
      <c r="AK574" s="32"/>
      <c r="AL574" s="32"/>
      <c r="AM574" s="32"/>
      <c r="AN574" s="32"/>
      <c r="AO574" s="32"/>
      <c r="AP574" s="28"/>
      <c r="AQ574" s="28"/>
      <c r="AR574" s="27"/>
    </row>
    <row r="575" spans="3:44" ht="15.6" x14ac:dyDescent="0.3">
      <c r="C575" s="17"/>
      <c r="D575" s="18"/>
      <c r="E575" s="18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33"/>
      <c r="AJ575" s="33"/>
      <c r="AK575" s="33"/>
      <c r="AL575" s="33"/>
      <c r="AM575" s="33"/>
      <c r="AN575" s="33"/>
      <c r="AO575" s="33"/>
      <c r="AP575" s="20"/>
      <c r="AQ575" s="20"/>
      <c r="AR575" s="19"/>
    </row>
    <row r="576" spans="3:44" ht="15.6" x14ac:dyDescent="0.3">
      <c r="C576" s="25"/>
      <c r="D576" s="26"/>
      <c r="E576" s="26"/>
      <c r="F576" s="27"/>
      <c r="G576" s="27"/>
      <c r="H576" s="27"/>
      <c r="I576" s="27"/>
      <c r="J576" s="27"/>
      <c r="K576" s="27"/>
      <c r="L576" s="27"/>
      <c r="M576" s="27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  <c r="AH576" s="27"/>
      <c r="AI576" s="32"/>
      <c r="AJ576" s="32"/>
      <c r="AK576" s="32"/>
      <c r="AL576" s="32"/>
      <c r="AM576" s="32"/>
      <c r="AN576" s="32"/>
      <c r="AO576" s="32"/>
      <c r="AP576" s="28"/>
      <c r="AQ576" s="28"/>
      <c r="AR576" s="27"/>
    </row>
    <row r="577" spans="3:44" ht="15.6" x14ac:dyDescent="0.3">
      <c r="C577" s="21"/>
      <c r="D577" s="18"/>
      <c r="E577" s="18"/>
      <c r="F577" s="19"/>
      <c r="G577" s="22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33"/>
      <c r="AJ577" s="33"/>
      <c r="AK577" s="33"/>
      <c r="AL577" s="33"/>
      <c r="AM577" s="33"/>
      <c r="AN577" s="33"/>
      <c r="AO577" s="33"/>
      <c r="AP577" s="20"/>
      <c r="AQ577" s="20"/>
      <c r="AR577" s="19"/>
    </row>
    <row r="578" spans="3:44" ht="15.6" x14ac:dyDescent="0.3">
      <c r="C578" s="25"/>
      <c r="D578" s="26"/>
      <c r="E578" s="26"/>
      <c r="F578" s="27"/>
      <c r="G578" s="27"/>
      <c r="H578" s="27"/>
      <c r="I578" s="27"/>
      <c r="J578" s="27"/>
      <c r="K578" s="27"/>
      <c r="L578" s="27"/>
      <c r="M578" s="27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  <c r="AH578" s="27"/>
      <c r="AI578" s="32"/>
      <c r="AJ578" s="27"/>
      <c r="AK578" s="27"/>
      <c r="AL578" s="27"/>
      <c r="AM578" s="27"/>
      <c r="AN578" s="27"/>
      <c r="AO578" s="27"/>
      <c r="AP578" s="28"/>
      <c r="AQ578" s="28"/>
      <c r="AR578" s="27"/>
    </row>
    <row r="579" spans="3:44" ht="15.6" x14ac:dyDescent="0.3">
      <c r="C579" s="21"/>
      <c r="D579" s="18"/>
      <c r="E579" s="18"/>
      <c r="F579" s="19"/>
      <c r="G579" s="22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33"/>
      <c r="AJ579" s="19"/>
      <c r="AK579" s="19"/>
      <c r="AL579" s="19"/>
      <c r="AM579" s="19"/>
      <c r="AN579" s="19"/>
      <c r="AO579" s="19"/>
      <c r="AP579" s="20"/>
      <c r="AQ579" s="20"/>
      <c r="AR579" s="19"/>
    </row>
    <row r="580" spans="3:44" ht="15.6" x14ac:dyDescent="0.3">
      <c r="C580" s="25"/>
      <c r="D580" s="26"/>
      <c r="E580" s="26"/>
      <c r="F580" s="27"/>
      <c r="G580" s="27"/>
      <c r="H580" s="27"/>
      <c r="I580" s="27"/>
      <c r="J580" s="27"/>
      <c r="K580" s="27"/>
      <c r="L580" s="27"/>
      <c r="M580" s="27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  <c r="AH580" s="27"/>
      <c r="AI580" s="32"/>
      <c r="AJ580" s="27"/>
      <c r="AK580" s="27"/>
      <c r="AL580" s="27"/>
      <c r="AM580" s="27"/>
      <c r="AN580" s="27"/>
      <c r="AO580" s="27"/>
      <c r="AP580" s="28"/>
      <c r="AQ580" s="28"/>
      <c r="AR580" s="27"/>
    </row>
    <row r="581" spans="3:44" ht="15.6" x14ac:dyDescent="0.3">
      <c r="C581" s="17"/>
      <c r="D581" s="18"/>
      <c r="E581" s="18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33"/>
      <c r="AJ581" s="19"/>
      <c r="AK581" s="19"/>
      <c r="AL581" s="19"/>
      <c r="AM581" s="19"/>
      <c r="AN581" s="19"/>
      <c r="AO581" s="19"/>
      <c r="AP581" s="20"/>
      <c r="AQ581" s="20"/>
      <c r="AR581" s="19"/>
    </row>
    <row r="582" spans="3:44" ht="15.6" x14ac:dyDescent="0.3">
      <c r="C582" s="29"/>
      <c r="D582" s="26"/>
      <c r="E582" s="26"/>
      <c r="F582" s="27"/>
      <c r="G582" s="30"/>
      <c r="H582" s="27"/>
      <c r="I582" s="27"/>
      <c r="J582" s="27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  <c r="AH582" s="27"/>
      <c r="AI582" s="32"/>
      <c r="AJ582" s="27"/>
      <c r="AK582" s="27"/>
      <c r="AL582" s="27"/>
      <c r="AM582" s="27"/>
      <c r="AN582" s="27"/>
      <c r="AO582" s="27"/>
      <c r="AP582" s="28"/>
      <c r="AQ582" s="28"/>
      <c r="AR582" s="27"/>
    </row>
    <row r="583" spans="3:44" ht="15.6" x14ac:dyDescent="0.3">
      <c r="C583" s="17"/>
      <c r="D583" s="18"/>
      <c r="E583" s="18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33"/>
      <c r="AJ583" s="19"/>
      <c r="AK583" s="19"/>
      <c r="AL583" s="19"/>
      <c r="AM583" s="19"/>
      <c r="AN583" s="19"/>
      <c r="AO583" s="19"/>
      <c r="AP583" s="20"/>
      <c r="AQ583" s="20"/>
      <c r="AR583" s="19"/>
    </row>
    <row r="584" spans="3:44" ht="15.6" x14ac:dyDescent="0.3">
      <c r="C584" s="25"/>
      <c r="D584" s="26"/>
      <c r="E584" s="26"/>
      <c r="F584" s="27"/>
      <c r="G584" s="27"/>
      <c r="H584" s="27"/>
      <c r="I584" s="27"/>
      <c r="J584" s="27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  <c r="AH584" s="27"/>
      <c r="AI584" s="32"/>
      <c r="AJ584" s="27"/>
      <c r="AK584" s="27"/>
      <c r="AL584" s="27"/>
      <c r="AM584" s="27"/>
      <c r="AN584" s="27"/>
      <c r="AO584" s="27"/>
      <c r="AP584" s="28"/>
      <c r="AQ584" s="28"/>
      <c r="AR584" s="27"/>
    </row>
    <row r="585" spans="3:44" ht="15.6" x14ac:dyDescent="0.3">
      <c r="C585" s="21"/>
      <c r="D585" s="18"/>
      <c r="E585" s="18"/>
      <c r="F585" s="19"/>
      <c r="G585" s="22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33"/>
      <c r="AJ585" s="19"/>
      <c r="AK585" s="19"/>
      <c r="AL585" s="19"/>
      <c r="AM585" s="19"/>
      <c r="AN585" s="19"/>
      <c r="AO585" s="19"/>
      <c r="AP585" s="20"/>
      <c r="AQ585" s="20"/>
      <c r="AR585" s="19"/>
    </row>
    <row r="586" spans="3:44" ht="15.6" x14ac:dyDescent="0.3">
      <c r="C586" s="25"/>
      <c r="D586" s="26"/>
      <c r="E586" s="26"/>
      <c r="F586" s="27"/>
      <c r="G586" s="27"/>
      <c r="H586" s="27"/>
      <c r="I586" s="27"/>
      <c r="J586" s="27"/>
      <c r="K586" s="27"/>
      <c r="L586" s="27"/>
      <c r="M586" s="27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  <c r="AH586" s="27"/>
      <c r="AI586" s="32"/>
      <c r="AJ586" s="27"/>
      <c r="AK586" s="27"/>
      <c r="AL586" s="27"/>
      <c r="AM586" s="27"/>
      <c r="AN586" s="27"/>
      <c r="AO586" s="27"/>
      <c r="AP586" s="28"/>
      <c r="AQ586" s="28"/>
      <c r="AR586" s="27"/>
    </row>
    <row r="587" spans="3:44" ht="15.6" x14ac:dyDescent="0.3">
      <c r="C587" s="21"/>
      <c r="D587" s="18"/>
      <c r="E587" s="18"/>
      <c r="F587" s="19"/>
      <c r="G587" s="22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33"/>
      <c r="AJ587" s="19"/>
      <c r="AK587" s="19"/>
      <c r="AL587" s="19"/>
      <c r="AM587" s="19"/>
      <c r="AN587" s="19"/>
      <c r="AO587" s="19"/>
      <c r="AP587" s="20"/>
      <c r="AQ587" s="20"/>
      <c r="AR587" s="19"/>
    </row>
    <row r="588" spans="3:44" ht="15.6" x14ac:dyDescent="0.3">
      <c r="C588" s="25"/>
      <c r="D588" s="26"/>
      <c r="E588" s="26"/>
      <c r="F588" s="27"/>
      <c r="G588" s="27"/>
      <c r="H588" s="27"/>
      <c r="I588" s="27"/>
      <c r="J588" s="27"/>
      <c r="K588" s="27"/>
      <c r="L588" s="27"/>
      <c r="M588" s="27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  <c r="AH588" s="27"/>
      <c r="AI588" s="32"/>
      <c r="AJ588" s="27"/>
      <c r="AK588" s="27"/>
      <c r="AL588" s="27"/>
      <c r="AM588" s="27"/>
      <c r="AN588" s="27"/>
      <c r="AO588" s="27"/>
      <c r="AP588" s="28"/>
      <c r="AQ588" s="28"/>
      <c r="AR588" s="27"/>
    </row>
    <row r="589" spans="3:44" ht="15.6" x14ac:dyDescent="0.3">
      <c r="C589" s="17"/>
      <c r="D589" s="18"/>
      <c r="E589" s="18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33"/>
      <c r="AJ589" s="19"/>
      <c r="AK589" s="19"/>
      <c r="AL589" s="19"/>
      <c r="AM589" s="19"/>
      <c r="AN589" s="19"/>
      <c r="AO589" s="19"/>
      <c r="AP589" s="20"/>
      <c r="AQ589" s="20"/>
      <c r="AR589" s="19"/>
    </row>
    <row r="590" spans="3:44" ht="15.6" x14ac:dyDescent="0.3">
      <c r="C590" s="25"/>
      <c r="D590" s="26"/>
      <c r="E590" s="26"/>
      <c r="F590" s="27"/>
      <c r="G590" s="27"/>
      <c r="H590" s="27"/>
      <c r="I590" s="27"/>
      <c r="J590" s="27"/>
      <c r="K590" s="27"/>
      <c r="L590" s="27"/>
      <c r="M590" s="27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  <c r="AH590" s="27"/>
      <c r="AI590" s="32"/>
      <c r="AJ590" s="27"/>
      <c r="AK590" s="27"/>
      <c r="AL590" s="27"/>
      <c r="AM590" s="27"/>
      <c r="AN590" s="27"/>
      <c r="AO590" s="27"/>
      <c r="AP590" s="28"/>
      <c r="AQ590" s="28"/>
      <c r="AR590" s="27"/>
    </row>
    <row r="591" spans="3:44" ht="15.6" x14ac:dyDescent="0.3">
      <c r="C591" s="17"/>
      <c r="D591" s="18"/>
      <c r="E591" s="18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33"/>
      <c r="AJ591" s="19"/>
      <c r="AK591" s="19"/>
      <c r="AL591" s="19"/>
      <c r="AM591" s="19"/>
      <c r="AN591" s="19"/>
      <c r="AO591" s="19"/>
      <c r="AP591" s="20"/>
      <c r="AQ591" s="20"/>
      <c r="AR591" s="19"/>
    </row>
    <row r="592" spans="3:44" ht="15.6" x14ac:dyDescent="0.3">
      <c r="C592" s="29"/>
      <c r="D592" s="26"/>
      <c r="E592" s="26"/>
      <c r="F592" s="27"/>
      <c r="G592" s="30"/>
      <c r="H592" s="27"/>
      <c r="I592" s="27"/>
      <c r="J592" s="27"/>
      <c r="K592" s="27"/>
      <c r="L592" s="27"/>
      <c r="M592" s="27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  <c r="AH592" s="27"/>
      <c r="AI592" s="32"/>
      <c r="AJ592" s="27"/>
      <c r="AK592" s="27"/>
      <c r="AL592" s="27"/>
      <c r="AM592" s="27"/>
      <c r="AN592" s="27"/>
      <c r="AO592" s="27"/>
      <c r="AP592" s="28"/>
      <c r="AQ592" s="28"/>
      <c r="AR592" s="27"/>
    </row>
    <row r="593" spans="3:44" ht="15.6" x14ac:dyDescent="0.3">
      <c r="C593" s="17"/>
      <c r="D593" s="18"/>
      <c r="E593" s="18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33"/>
      <c r="AJ593" s="19"/>
      <c r="AK593" s="19"/>
      <c r="AL593" s="19"/>
      <c r="AM593" s="19"/>
      <c r="AN593" s="19"/>
      <c r="AO593" s="19"/>
      <c r="AP593" s="20"/>
      <c r="AQ593" s="20"/>
      <c r="AR593" s="19"/>
    </row>
    <row r="594" spans="3:44" ht="15.6" x14ac:dyDescent="0.3">
      <c r="C594" s="25"/>
      <c r="D594" s="26"/>
      <c r="E594" s="26"/>
      <c r="F594" s="27"/>
      <c r="G594" s="27"/>
      <c r="H594" s="27"/>
      <c r="I594" s="27"/>
      <c r="J594" s="27"/>
      <c r="K594" s="27"/>
      <c r="L594" s="27"/>
      <c r="M594" s="27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  <c r="AH594" s="27"/>
      <c r="AI594" s="32"/>
      <c r="AJ594" s="27"/>
      <c r="AK594" s="27"/>
      <c r="AL594" s="27"/>
      <c r="AM594" s="27"/>
      <c r="AN594" s="27"/>
      <c r="AO594" s="27"/>
      <c r="AP594" s="28"/>
      <c r="AQ594" s="28"/>
      <c r="AR594" s="27"/>
    </row>
    <row r="595" spans="3:44" ht="15.6" x14ac:dyDescent="0.3">
      <c r="C595" s="21"/>
      <c r="D595" s="18"/>
      <c r="E595" s="18"/>
      <c r="F595" s="19"/>
      <c r="G595" s="22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33"/>
      <c r="AJ595" s="19"/>
      <c r="AK595" s="19"/>
      <c r="AL595" s="19"/>
      <c r="AM595" s="19"/>
      <c r="AN595" s="19"/>
      <c r="AO595" s="19"/>
      <c r="AP595" s="20"/>
      <c r="AQ595" s="20"/>
      <c r="AR595" s="19"/>
    </row>
    <row r="596" spans="3:44" ht="15.6" x14ac:dyDescent="0.3">
      <c r="C596" s="25"/>
      <c r="D596" s="26"/>
      <c r="E596" s="26"/>
      <c r="F596" s="27"/>
      <c r="G596" s="27"/>
      <c r="H596" s="27"/>
      <c r="I596" s="27"/>
      <c r="J596" s="27"/>
      <c r="K596" s="27"/>
      <c r="L596" s="27"/>
      <c r="M596" s="27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  <c r="AH596" s="27"/>
      <c r="AI596" s="32"/>
      <c r="AJ596" s="27"/>
      <c r="AK596" s="27"/>
      <c r="AL596" s="27"/>
      <c r="AM596" s="27"/>
      <c r="AN596" s="27"/>
      <c r="AO596" s="27"/>
      <c r="AP596" s="28"/>
      <c r="AQ596" s="28"/>
      <c r="AR596" s="27"/>
    </row>
    <row r="597" spans="3:44" ht="15.6" x14ac:dyDescent="0.3">
      <c r="C597" s="21"/>
      <c r="D597" s="18"/>
      <c r="E597" s="18"/>
      <c r="F597" s="19"/>
      <c r="G597" s="22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33"/>
      <c r="AJ597" s="19"/>
      <c r="AK597" s="19"/>
      <c r="AL597" s="19"/>
      <c r="AM597" s="19"/>
      <c r="AN597" s="19"/>
      <c r="AO597" s="19"/>
      <c r="AP597" s="20"/>
      <c r="AQ597" s="20"/>
      <c r="AR597" s="19"/>
    </row>
    <row r="598" spans="3:44" ht="15.6" x14ac:dyDescent="0.3">
      <c r="C598" s="25"/>
      <c r="D598" s="26"/>
      <c r="E598" s="26"/>
      <c r="F598" s="27"/>
      <c r="G598" s="27"/>
      <c r="H598" s="27"/>
      <c r="I598" s="27"/>
      <c r="J598" s="27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  <c r="AH598" s="27"/>
      <c r="AI598" s="32"/>
      <c r="AJ598" s="27"/>
      <c r="AK598" s="27"/>
      <c r="AL598" s="27"/>
      <c r="AM598" s="27"/>
      <c r="AN598" s="27"/>
      <c r="AO598" s="27"/>
      <c r="AP598" s="28"/>
      <c r="AQ598" s="28"/>
      <c r="AR598" s="27"/>
    </row>
    <row r="599" spans="3:44" ht="15.6" x14ac:dyDescent="0.3">
      <c r="C599" s="17"/>
      <c r="D599" s="18"/>
      <c r="E599" s="18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33"/>
      <c r="AJ599" s="19"/>
      <c r="AK599" s="19"/>
      <c r="AL599" s="19"/>
      <c r="AM599" s="19"/>
      <c r="AN599" s="19"/>
      <c r="AO599" s="19"/>
      <c r="AP599" s="20"/>
      <c r="AQ599" s="20"/>
      <c r="AR599" s="19"/>
    </row>
    <row r="600" spans="3:44" ht="15.6" x14ac:dyDescent="0.3">
      <c r="C600" s="25"/>
      <c r="D600" s="26"/>
      <c r="E600" s="26"/>
      <c r="F600" s="27"/>
      <c r="G600" s="27"/>
      <c r="H600" s="27"/>
      <c r="I600" s="27"/>
      <c r="J600" s="27"/>
      <c r="K600" s="27"/>
      <c r="L600" s="27"/>
      <c r="M600" s="27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  <c r="AH600" s="27"/>
      <c r="AI600" s="32"/>
      <c r="AJ600" s="27"/>
      <c r="AK600" s="27"/>
      <c r="AL600" s="27"/>
      <c r="AM600" s="27"/>
      <c r="AN600" s="27"/>
      <c r="AO600" s="27"/>
      <c r="AP600" s="28"/>
      <c r="AQ600" s="28"/>
      <c r="AR600" s="27"/>
    </row>
    <row r="601" spans="3:44" ht="15.6" x14ac:dyDescent="0.3">
      <c r="C601" s="17"/>
      <c r="D601" s="18"/>
      <c r="E601" s="18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33"/>
      <c r="AJ601" s="19"/>
      <c r="AK601" s="19"/>
      <c r="AL601" s="19"/>
      <c r="AM601" s="19"/>
      <c r="AN601" s="19"/>
      <c r="AO601" s="19"/>
      <c r="AP601" s="20"/>
      <c r="AQ601" s="20"/>
      <c r="AR601" s="19"/>
    </row>
    <row r="602" spans="3:44" ht="15.6" x14ac:dyDescent="0.3">
      <c r="C602" s="29"/>
      <c r="D602" s="26"/>
      <c r="E602" s="26"/>
      <c r="F602" s="27"/>
      <c r="G602" s="30"/>
      <c r="H602" s="27"/>
      <c r="I602" s="27"/>
      <c r="J602" s="27"/>
      <c r="K602" s="27"/>
      <c r="L602" s="27"/>
      <c r="M602" s="27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  <c r="AH602" s="27"/>
      <c r="AI602" s="32"/>
      <c r="AJ602" s="27"/>
      <c r="AK602" s="27"/>
      <c r="AL602" s="27"/>
      <c r="AM602" s="27"/>
      <c r="AN602" s="27"/>
      <c r="AO602" s="27"/>
      <c r="AP602" s="28"/>
      <c r="AQ602" s="28"/>
      <c r="AR602" s="27"/>
    </row>
    <row r="603" spans="3:44" ht="15.6" x14ac:dyDescent="0.3">
      <c r="C603" s="17"/>
      <c r="D603" s="18"/>
      <c r="E603" s="18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33"/>
      <c r="AJ603" s="19"/>
      <c r="AK603" s="19"/>
      <c r="AL603" s="19"/>
      <c r="AM603" s="19"/>
      <c r="AN603" s="19"/>
      <c r="AO603" s="19"/>
      <c r="AP603" s="20"/>
      <c r="AQ603" s="20"/>
      <c r="AR603" s="19"/>
    </row>
    <row r="604" spans="3:44" ht="15.6" x14ac:dyDescent="0.3">
      <c r="C604" s="25"/>
      <c r="D604" s="26"/>
      <c r="E604" s="26"/>
      <c r="F604" s="27"/>
      <c r="G604" s="27"/>
      <c r="H604" s="27"/>
      <c r="I604" s="27"/>
      <c r="J604" s="27"/>
      <c r="K604" s="27"/>
      <c r="L604" s="27"/>
      <c r="M604" s="27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  <c r="AH604" s="27"/>
      <c r="AI604" s="32"/>
      <c r="AJ604" s="27"/>
      <c r="AK604" s="27"/>
      <c r="AL604" s="27"/>
      <c r="AM604" s="27"/>
      <c r="AN604" s="27"/>
      <c r="AO604" s="27"/>
      <c r="AP604" s="28"/>
      <c r="AQ604" s="28"/>
      <c r="AR604" s="27"/>
    </row>
    <row r="605" spans="3:44" ht="15.6" x14ac:dyDescent="0.3">
      <c r="C605" s="21"/>
      <c r="D605" s="18"/>
      <c r="E605" s="18"/>
      <c r="F605" s="19"/>
      <c r="G605" s="22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33"/>
      <c r="AJ605" s="19"/>
      <c r="AK605" s="19"/>
      <c r="AL605" s="19"/>
      <c r="AM605" s="19"/>
      <c r="AN605" s="19"/>
      <c r="AO605" s="19"/>
      <c r="AP605" s="20"/>
      <c r="AQ605" s="20"/>
      <c r="AR605" s="19"/>
    </row>
    <row r="606" spans="3:44" ht="15.6" x14ac:dyDescent="0.3">
      <c r="C606" s="25"/>
      <c r="D606" s="26"/>
      <c r="E606" s="26"/>
      <c r="F606" s="27"/>
      <c r="G606" s="27"/>
      <c r="H606" s="27"/>
      <c r="I606" s="27"/>
      <c r="J606" s="27"/>
      <c r="K606" s="27"/>
      <c r="L606" s="27"/>
      <c r="M606" s="27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  <c r="AH606" s="27"/>
      <c r="AI606" s="32"/>
      <c r="AJ606" s="27"/>
      <c r="AK606" s="27"/>
      <c r="AL606" s="27"/>
      <c r="AM606" s="27"/>
      <c r="AN606" s="27"/>
      <c r="AO606" s="27"/>
      <c r="AP606" s="28"/>
      <c r="AQ606" s="28"/>
      <c r="AR606" s="27"/>
    </row>
    <row r="607" spans="3:44" ht="15.6" x14ac:dyDescent="0.3">
      <c r="C607" s="21"/>
      <c r="D607" s="18"/>
      <c r="E607" s="18"/>
      <c r="F607" s="19"/>
      <c r="G607" s="22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33"/>
      <c r="AJ607" s="19"/>
      <c r="AK607" s="19"/>
      <c r="AL607" s="19"/>
      <c r="AM607" s="19"/>
      <c r="AN607" s="19"/>
      <c r="AO607" s="19"/>
      <c r="AP607" s="20"/>
      <c r="AQ607" s="20"/>
      <c r="AR607" s="19"/>
    </row>
    <row r="608" spans="3:44" ht="15.6" x14ac:dyDescent="0.3">
      <c r="C608" s="25"/>
      <c r="D608" s="26"/>
      <c r="E608" s="26"/>
      <c r="F608" s="27"/>
      <c r="G608" s="27"/>
      <c r="H608" s="27"/>
      <c r="I608" s="27"/>
      <c r="J608" s="27"/>
      <c r="K608" s="27"/>
      <c r="L608" s="27"/>
      <c r="M608" s="27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  <c r="AH608" s="27"/>
      <c r="AI608" s="32"/>
      <c r="AJ608" s="27"/>
      <c r="AK608" s="27"/>
      <c r="AL608" s="27"/>
      <c r="AM608" s="27"/>
      <c r="AN608" s="27"/>
      <c r="AO608" s="27"/>
      <c r="AP608" s="28"/>
      <c r="AQ608" s="28"/>
      <c r="AR608" s="27"/>
    </row>
    <row r="609" spans="3:44" ht="15.6" x14ac:dyDescent="0.3">
      <c r="C609" s="17"/>
      <c r="D609" s="18"/>
      <c r="E609" s="18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33"/>
      <c r="AJ609" s="19"/>
      <c r="AK609" s="19"/>
      <c r="AL609" s="19"/>
      <c r="AM609" s="19"/>
      <c r="AN609" s="19"/>
      <c r="AO609" s="19"/>
      <c r="AP609" s="20"/>
      <c r="AQ609" s="20"/>
      <c r="AR609" s="19"/>
    </row>
    <row r="610" spans="3:44" ht="15.6" x14ac:dyDescent="0.3">
      <c r="C610" s="25"/>
      <c r="D610" s="26"/>
      <c r="E610" s="26"/>
      <c r="F610" s="27"/>
      <c r="G610" s="27"/>
      <c r="H610" s="27"/>
      <c r="I610" s="27"/>
      <c r="J610" s="27"/>
      <c r="K610" s="27"/>
      <c r="L610" s="27"/>
      <c r="M610" s="27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  <c r="AH610" s="27"/>
      <c r="AI610" s="32"/>
      <c r="AJ610" s="27"/>
      <c r="AK610" s="27"/>
      <c r="AL610" s="27"/>
      <c r="AM610" s="27"/>
      <c r="AN610" s="27"/>
      <c r="AO610" s="27"/>
      <c r="AP610" s="28"/>
      <c r="AQ610" s="28"/>
      <c r="AR610" s="27"/>
    </row>
    <row r="611" spans="3:44" ht="15.6" x14ac:dyDescent="0.3">
      <c r="C611" s="17"/>
      <c r="D611" s="18"/>
      <c r="E611" s="18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33"/>
      <c r="AJ611" s="19"/>
      <c r="AK611" s="19"/>
      <c r="AL611" s="19"/>
      <c r="AM611" s="19"/>
      <c r="AN611" s="19"/>
      <c r="AO611" s="19"/>
      <c r="AP611" s="20"/>
      <c r="AQ611" s="20"/>
      <c r="AR611" s="19"/>
    </row>
    <row r="612" spans="3:44" ht="15.6" x14ac:dyDescent="0.3">
      <c r="C612" s="29"/>
      <c r="D612" s="26"/>
      <c r="E612" s="26"/>
      <c r="F612" s="27"/>
      <c r="G612" s="30"/>
      <c r="H612" s="27"/>
      <c r="I612" s="27"/>
      <c r="J612" s="27"/>
      <c r="K612" s="27"/>
      <c r="L612" s="27"/>
      <c r="M612" s="27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  <c r="AH612" s="27"/>
      <c r="AI612" s="32"/>
      <c r="AJ612" s="27"/>
      <c r="AK612" s="27"/>
      <c r="AL612" s="27"/>
      <c r="AM612" s="27"/>
      <c r="AN612" s="27"/>
      <c r="AO612" s="27"/>
      <c r="AP612" s="28"/>
      <c r="AQ612" s="28"/>
      <c r="AR612" s="27"/>
    </row>
    <row r="613" spans="3:44" ht="15.6" x14ac:dyDescent="0.3">
      <c r="C613" s="17"/>
      <c r="D613" s="18"/>
      <c r="E613" s="18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33"/>
      <c r="AJ613" s="19"/>
      <c r="AK613" s="19"/>
      <c r="AL613" s="19"/>
      <c r="AM613" s="19"/>
      <c r="AN613" s="19"/>
      <c r="AO613" s="19"/>
      <c r="AP613" s="20"/>
      <c r="AQ613" s="20"/>
      <c r="AR613" s="19"/>
    </row>
    <row r="614" spans="3:44" ht="15.6" x14ac:dyDescent="0.3">
      <c r="C614" s="25"/>
      <c r="D614" s="26"/>
      <c r="E614" s="26"/>
      <c r="F614" s="27"/>
      <c r="G614" s="27"/>
      <c r="H614" s="27"/>
      <c r="I614" s="27"/>
      <c r="J614" s="27"/>
      <c r="K614" s="27"/>
      <c r="L614" s="27"/>
      <c r="M614" s="27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  <c r="AH614" s="27"/>
      <c r="AI614" s="32"/>
      <c r="AJ614" s="27"/>
      <c r="AK614" s="27"/>
      <c r="AL614" s="27"/>
      <c r="AM614" s="27"/>
      <c r="AN614" s="27"/>
      <c r="AO614" s="27"/>
      <c r="AP614" s="28"/>
      <c r="AQ614" s="28"/>
      <c r="AR614" s="27"/>
    </row>
    <row r="615" spans="3:44" ht="15.6" x14ac:dyDescent="0.3">
      <c r="C615" s="21"/>
      <c r="D615" s="18"/>
      <c r="E615" s="18"/>
      <c r="F615" s="19"/>
      <c r="G615" s="22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33"/>
      <c r="AJ615" s="19"/>
      <c r="AK615" s="19"/>
      <c r="AL615" s="19"/>
      <c r="AM615" s="19"/>
      <c r="AN615" s="19"/>
      <c r="AO615" s="19"/>
      <c r="AP615" s="20"/>
      <c r="AQ615" s="20"/>
      <c r="AR615" s="19"/>
    </row>
    <row r="616" spans="3:44" ht="15.6" x14ac:dyDescent="0.3">
      <c r="C616" s="25"/>
      <c r="D616" s="26"/>
      <c r="E616" s="26"/>
      <c r="F616" s="27"/>
      <c r="G616" s="27"/>
      <c r="H616" s="27"/>
      <c r="I616" s="27"/>
      <c r="J616" s="27"/>
      <c r="K616" s="27"/>
      <c r="L616" s="27"/>
      <c r="M616" s="27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  <c r="AH616" s="27"/>
      <c r="AI616" s="32"/>
      <c r="AJ616" s="27"/>
      <c r="AK616" s="27"/>
      <c r="AL616" s="27"/>
      <c r="AM616" s="27"/>
      <c r="AN616" s="27"/>
      <c r="AO616" s="27"/>
      <c r="AP616" s="28"/>
      <c r="AQ616" s="28"/>
      <c r="AR616" s="27"/>
    </row>
    <row r="617" spans="3:44" ht="15.6" x14ac:dyDescent="0.3">
      <c r="C617" s="21"/>
      <c r="D617" s="18"/>
      <c r="E617" s="18"/>
      <c r="F617" s="19"/>
      <c r="G617" s="22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33"/>
      <c r="AJ617" s="19"/>
      <c r="AK617" s="19"/>
      <c r="AL617" s="19"/>
      <c r="AM617" s="19"/>
      <c r="AN617" s="19"/>
      <c r="AO617" s="19"/>
      <c r="AP617" s="20"/>
      <c r="AQ617" s="20"/>
      <c r="AR617" s="19"/>
    </row>
    <row r="618" spans="3:44" ht="15.6" x14ac:dyDescent="0.3">
      <c r="C618" s="25"/>
      <c r="D618" s="26"/>
      <c r="E618" s="26"/>
      <c r="F618" s="27"/>
      <c r="G618" s="27"/>
      <c r="H618" s="27"/>
      <c r="I618" s="27"/>
      <c r="J618" s="27"/>
      <c r="K618" s="27"/>
      <c r="L618" s="27"/>
      <c r="M618" s="27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  <c r="AH618" s="27"/>
      <c r="AI618" s="32"/>
      <c r="AJ618" s="27"/>
      <c r="AK618" s="27"/>
      <c r="AL618" s="27"/>
      <c r="AM618" s="27"/>
      <c r="AN618" s="27"/>
      <c r="AO618" s="27"/>
      <c r="AP618" s="28"/>
      <c r="AQ618" s="28"/>
      <c r="AR618" s="27"/>
    </row>
    <row r="619" spans="3:44" ht="15.6" x14ac:dyDescent="0.3">
      <c r="C619" s="17"/>
      <c r="D619" s="18"/>
      <c r="E619" s="18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33"/>
      <c r="AJ619" s="19"/>
      <c r="AK619" s="19"/>
      <c r="AL619" s="19"/>
      <c r="AM619" s="19"/>
      <c r="AN619" s="19"/>
      <c r="AO619" s="19"/>
      <c r="AP619" s="20"/>
      <c r="AQ619" s="20"/>
      <c r="AR619" s="19"/>
    </row>
    <row r="620" spans="3:44" ht="15.6" x14ac:dyDescent="0.3">
      <c r="C620" s="29"/>
      <c r="D620" s="26"/>
      <c r="E620" s="26"/>
      <c r="F620" s="27"/>
      <c r="G620" s="30"/>
      <c r="H620" s="27"/>
      <c r="I620" s="27"/>
      <c r="J620" s="27"/>
      <c r="K620" s="27"/>
      <c r="L620" s="27"/>
      <c r="M620" s="27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  <c r="AH620" s="27"/>
      <c r="AI620" s="32"/>
      <c r="AJ620" s="27"/>
      <c r="AK620" s="27"/>
      <c r="AL620" s="27"/>
      <c r="AM620" s="27"/>
      <c r="AN620" s="27"/>
      <c r="AO620" s="27"/>
      <c r="AP620" s="28"/>
      <c r="AQ620" s="28"/>
      <c r="AR620" s="27"/>
    </row>
    <row r="621" spans="3:44" ht="15.6" x14ac:dyDescent="0.3">
      <c r="C621" s="17"/>
      <c r="D621" s="18"/>
      <c r="E621" s="18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33"/>
      <c r="AJ621" s="19"/>
      <c r="AK621" s="19"/>
      <c r="AL621" s="19"/>
      <c r="AM621" s="19"/>
      <c r="AN621" s="19"/>
      <c r="AO621" s="19"/>
      <c r="AP621" s="20"/>
      <c r="AQ621" s="20"/>
      <c r="AR621" s="19"/>
    </row>
    <row r="622" spans="3:44" ht="15.6" x14ac:dyDescent="0.3">
      <c r="C622" s="25"/>
      <c r="D622" s="26"/>
      <c r="E622" s="26"/>
      <c r="F622" s="27"/>
      <c r="G622" s="27"/>
      <c r="H622" s="27"/>
      <c r="I622" s="27"/>
      <c r="J622" s="27"/>
      <c r="K622" s="27"/>
      <c r="L622" s="27"/>
      <c r="M622" s="27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  <c r="AH622" s="27"/>
      <c r="AI622" s="32"/>
      <c r="AJ622" s="27"/>
      <c r="AK622" s="27"/>
      <c r="AL622" s="27"/>
      <c r="AM622" s="27"/>
      <c r="AN622" s="27"/>
      <c r="AO622" s="27"/>
      <c r="AP622" s="28"/>
      <c r="AQ622" s="28"/>
      <c r="AR622" s="27"/>
    </row>
    <row r="623" spans="3:44" ht="15.6" x14ac:dyDescent="0.3">
      <c r="C623" s="21"/>
      <c r="D623" s="18"/>
      <c r="E623" s="18"/>
      <c r="F623" s="19"/>
      <c r="G623" s="22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33"/>
      <c r="AJ623" s="19"/>
      <c r="AK623" s="19"/>
      <c r="AL623" s="19"/>
      <c r="AM623" s="19"/>
      <c r="AN623" s="19"/>
      <c r="AO623" s="19"/>
      <c r="AP623" s="20"/>
      <c r="AQ623" s="20"/>
      <c r="AR623" s="19"/>
    </row>
    <row r="624" spans="3:44" ht="15.6" x14ac:dyDescent="0.3">
      <c r="C624" s="25"/>
      <c r="D624" s="26"/>
      <c r="E624" s="26"/>
      <c r="F624" s="27"/>
      <c r="G624" s="27"/>
      <c r="H624" s="27"/>
      <c r="I624" s="27"/>
      <c r="J624" s="27"/>
      <c r="K624" s="27"/>
      <c r="L624" s="27"/>
      <c r="M624" s="27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  <c r="AH624" s="27"/>
      <c r="AI624" s="32"/>
      <c r="AJ624" s="27"/>
      <c r="AK624" s="27"/>
      <c r="AL624" s="27"/>
      <c r="AM624" s="27"/>
      <c r="AN624" s="27"/>
      <c r="AO624" s="27"/>
      <c r="AP624" s="28"/>
      <c r="AQ624" s="28"/>
      <c r="AR624" s="27"/>
    </row>
    <row r="625" spans="3:44" ht="15.6" x14ac:dyDescent="0.3">
      <c r="C625" s="21"/>
      <c r="D625" s="18"/>
      <c r="E625" s="18"/>
      <c r="F625" s="19"/>
      <c r="G625" s="22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33"/>
      <c r="AJ625" s="19"/>
      <c r="AK625" s="19"/>
      <c r="AL625" s="19"/>
      <c r="AM625" s="19"/>
      <c r="AN625" s="19"/>
      <c r="AO625" s="19"/>
      <c r="AP625" s="20"/>
      <c r="AQ625" s="20"/>
      <c r="AR625" s="19"/>
    </row>
    <row r="626" spans="3:44" ht="15.6" x14ac:dyDescent="0.3">
      <c r="C626" s="25"/>
      <c r="D626" s="26"/>
      <c r="E626" s="26"/>
      <c r="F626" s="27"/>
      <c r="G626" s="27"/>
      <c r="H626" s="27"/>
      <c r="I626" s="27"/>
      <c r="J626" s="27"/>
      <c r="K626" s="27"/>
      <c r="L626" s="27"/>
      <c r="M626" s="27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  <c r="AH626" s="27"/>
      <c r="AI626" s="32"/>
      <c r="AJ626" s="27"/>
      <c r="AK626" s="27"/>
      <c r="AL626" s="27"/>
      <c r="AM626" s="27"/>
      <c r="AN626" s="27"/>
      <c r="AO626" s="27"/>
      <c r="AP626" s="28"/>
      <c r="AQ626" s="28"/>
      <c r="AR626" s="27"/>
    </row>
    <row r="627" spans="3:44" ht="15.6" x14ac:dyDescent="0.3">
      <c r="C627" s="17"/>
      <c r="D627" s="18"/>
      <c r="E627" s="18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33"/>
      <c r="AJ627" s="19"/>
      <c r="AK627" s="19"/>
      <c r="AL627" s="19"/>
      <c r="AM627" s="19"/>
      <c r="AN627" s="19"/>
      <c r="AO627" s="19"/>
      <c r="AP627" s="20"/>
      <c r="AQ627" s="20"/>
      <c r="AR627" s="19"/>
    </row>
    <row r="628" spans="3:44" ht="15.6" x14ac:dyDescent="0.3">
      <c r="C628" s="25"/>
      <c r="D628" s="26"/>
      <c r="E628" s="26"/>
      <c r="F628" s="27"/>
      <c r="G628" s="27"/>
      <c r="H628" s="27"/>
      <c r="I628" s="27"/>
      <c r="J628" s="27"/>
      <c r="K628" s="27"/>
      <c r="L628" s="27"/>
      <c r="M628" s="27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  <c r="AH628" s="27"/>
      <c r="AI628" s="32"/>
      <c r="AJ628" s="27"/>
      <c r="AK628" s="27"/>
      <c r="AL628" s="27"/>
      <c r="AM628" s="27"/>
      <c r="AN628" s="27"/>
      <c r="AO628" s="27"/>
      <c r="AP628" s="28"/>
      <c r="AQ628" s="28"/>
      <c r="AR628" s="27"/>
    </row>
    <row r="629" spans="3:44" ht="15.6" x14ac:dyDescent="0.3">
      <c r="C629" s="17"/>
      <c r="D629" s="18"/>
      <c r="E629" s="18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33"/>
      <c r="AJ629" s="19"/>
      <c r="AK629" s="19"/>
      <c r="AL629" s="19"/>
      <c r="AM629" s="19"/>
      <c r="AN629" s="19"/>
      <c r="AO629" s="19"/>
      <c r="AP629" s="20"/>
      <c r="AQ629" s="20"/>
      <c r="AR629" s="19"/>
    </row>
    <row r="630" spans="3:44" ht="15.6" x14ac:dyDescent="0.3">
      <c r="C630" s="29"/>
      <c r="D630" s="26"/>
      <c r="E630" s="26"/>
      <c r="F630" s="27"/>
      <c r="G630" s="30"/>
      <c r="H630" s="27"/>
      <c r="I630" s="27"/>
      <c r="J630" s="27"/>
      <c r="K630" s="27"/>
      <c r="L630" s="27"/>
      <c r="M630" s="27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  <c r="AH630" s="27"/>
      <c r="AI630" s="32"/>
      <c r="AJ630" s="27"/>
      <c r="AK630" s="27"/>
      <c r="AL630" s="27"/>
      <c r="AM630" s="27"/>
      <c r="AN630" s="27"/>
      <c r="AO630" s="27"/>
      <c r="AP630" s="28"/>
      <c r="AQ630" s="28"/>
      <c r="AR630" s="27"/>
    </row>
    <row r="631" spans="3:44" ht="15.6" x14ac:dyDescent="0.3">
      <c r="C631" s="17"/>
      <c r="D631" s="18"/>
      <c r="E631" s="18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33"/>
      <c r="AJ631" s="19"/>
      <c r="AK631" s="19"/>
      <c r="AL631" s="19"/>
      <c r="AM631" s="19"/>
      <c r="AN631" s="19"/>
      <c r="AO631" s="19"/>
      <c r="AP631" s="20"/>
      <c r="AQ631" s="20"/>
      <c r="AR631" s="19"/>
    </row>
    <row r="632" spans="3:44" ht="15.6" x14ac:dyDescent="0.3">
      <c r="C632" s="25"/>
      <c r="D632" s="26"/>
      <c r="E632" s="26"/>
      <c r="F632" s="27"/>
      <c r="G632" s="27"/>
      <c r="H632" s="27"/>
      <c r="I632" s="27"/>
      <c r="J632" s="27"/>
      <c r="K632" s="27"/>
      <c r="L632" s="27"/>
      <c r="M632" s="27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  <c r="AH632" s="27"/>
      <c r="AI632" s="32"/>
      <c r="AJ632" s="27"/>
      <c r="AK632" s="27"/>
      <c r="AL632" s="27"/>
      <c r="AM632" s="27"/>
      <c r="AN632" s="27"/>
      <c r="AO632" s="27"/>
      <c r="AP632" s="28"/>
      <c r="AQ632" s="28"/>
      <c r="AR632" s="27"/>
    </row>
    <row r="633" spans="3:44" ht="15.6" x14ac:dyDescent="0.3">
      <c r="C633" s="21"/>
      <c r="D633" s="18"/>
      <c r="E633" s="18"/>
      <c r="F633" s="19"/>
      <c r="G633" s="22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33"/>
      <c r="AJ633" s="19"/>
      <c r="AK633" s="19"/>
      <c r="AL633" s="19"/>
      <c r="AM633" s="19"/>
      <c r="AN633" s="19"/>
      <c r="AO633" s="19"/>
      <c r="AP633" s="20"/>
      <c r="AQ633" s="20"/>
      <c r="AR633" s="19"/>
    </row>
    <row r="634" spans="3:44" ht="15.6" x14ac:dyDescent="0.3">
      <c r="C634" s="25"/>
      <c r="D634" s="26"/>
      <c r="E634" s="26"/>
      <c r="F634" s="27"/>
      <c r="G634" s="27"/>
      <c r="H634" s="27"/>
      <c r="I634" s="27"/>
      <c r="J634" s="27"/>
      <c r="K634" s="27"/>
      <c r="L634" s="27"/>
      <c r="M634" s="27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  <c r="AH634" s="27"/>
      <c r="AI634" s="32"/>
      <c r="AJ634" s="27"/>
      <c r="AK634" s="27"/>
      <c r="AL634" s="27"/>
      <c r="AM634" s="27"/>
      <c r="AN634" s="27"/>
      <c r="AO634" s="27"/>
      <c r="AP634" s="28"/>
      <c r="AQ634" s="28"/>
      <c r="AR634" s="27"/>
    </row>
    <row r="635" spans="3:44" ht="15.6" x14ac:dyDescent="0.3">
      <c r="C635" s="21"/>
      <c r="D635" s="18"/>
      <c r="E635" s="18"/>
      <c r="F635" s="19"/>
      <c r="G635" s="22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33"/>
      <c r="AJ635" s="19"/>
      <c r="AK635" s="19"/>
      <c r="AL635" s="19"/>
      <c r="AM635" s="19"/>
      <c r="AN635" s="19"/>
      <c r="AO635" s="19"/>
      <c r="AP635" s="20"/>
      <c r="AQ635" s="20"/>
      <c r="AR635" s="19"/>
    </row>
    <row r="636" spans="3:44" ht="15.6" x14ac:dyDescent="0.3">
      <c r="C636" s="25"/>
      <c r="D636" s="26"/>
      <c r="E636" s="26"/>
      <c r="F636" s="27"/>
      <c r="G636" s="27"/>
      <c r="H636" s="27"/>
      <c r="I636" s="27"/>
      <c r="J636" s="27"/>
      <c r="K636" s="27"/>
      <c r="L636" s="27"/>
      <c r="M636" s="27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  <c r="AH636" s="27"/>
      <c r="AI636" s="32"/>
      <c r="AJ636" s="27"/>
      <c r="AK636" s="27"/>
      <c r="AL636" s="27"/>
      <c r="AM636" s="27"/>
      <c r="AN636" s="27"/>
      <c r="AO636" s="27"/>
      <c r="AP636" s="28"/>
      <c r="AQ636" s="28"/>
      <c r="AR636" s="27"/>
    </row>
    <row r="637" spans="3:44" ht="15.6" x14ac:dyDescent="0.3">
      <c r="C637" s="17"/>
      <c r="D637" s="18"/>
      <c r="E637" s="18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33"/>
      <c r="AJ637" s="19"/>
      <c r="AK637" s="19"/>
      <c r="AL637" s="19"/>
      <c r="AM637" s="19"/>
      <c r="AN637" s="19"/>
      <c r="AO637" s="19"/>
      <c r="AP637" s="20"/>
      <c r="AQ637" s="20"/>
      <c r="AR637" s="19"/>
    </row>
    <row r="638" spans="3:44" ht="15.6" x14ac:dyDescent="0.3">
      <c r="C638" s="25"/>
      <c r="D638" s="26"/>
      <c r="E638" s="26"/>
      <c r="F638" s="27"/>
      <c r="G638" s="27"/>
      <c r="H638" s="27"/>
      <c r="I638" s="27"/>
      <c r="J638" s="27"/>
      <c r="K638" s="27"/>
      <c r="L638" s="27"/>
      <c r="M638" s="27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  <c r="AH638" s="27"/>
      <c r="AI638" s="32"/>
      <c r="AJ638" s="27"/>
      <c r="AK638" s="27"/>
      <c r="AL638" s="27"/>
      <c r="AM638" s="27"/>
      <c r="AN638" s="27"/>
      <c r="AO638" s="27"/>
      <c r="AP638" s="28"/>
      <c r="AQ638" s="28"/>
      <c r="AR638" s="27"/>
    </row>
    <row r="639" spans="3:44" ht="15.6" x14ac:dyDescent="0.3">
      <c r="C639" s="17"/>
      <c r="D639" s="18"/>
      <c r="E639" s="18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33"/>
      <c r="AJ639" s="19"/>
      <c r="AK639" s="19"/>
      <c r="AL639" s="19"/>
      <c r="AM639" s="19"/>
      <c r="AN639" s="19"/>
      <c r="AO639" s="19"/>
      <c r="AP639" s="20"/>
      <c r="AQ639" s="20"/>
      <c r="AR639" s="19"/>
    </row>
    <row r="640" spans="3:44" ht="15.6" x14ac:dyDescent="0.3">
      <c r="C640" s="29"/>
      <c r="D640" s="26"/>
      <c r="E640" s="26"/>
      <c r="F640" s="27"/>
      <c r="G640" s="30"/>
      <c r="H640" s="27"/>
      <c r="I640" s="27"/>
      <c r="J640" s="27"/>
      <c r="K640" s="27"/>
      <c r="L640" s="27"/>
      <c r="M640" s="27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  <c r="AH640" s="27"/>
      <c r="AI640" s="32"/>
      <c r="AJ640" s="27"/>
      <c r="AK640" s="27"/>
      <c r="AL640" s="27"/>
      <c r="AM640" s="27"/>
      <c r="AN640" s="27"/>
      <c r="AO640" s="27"/>
      <c r="AP640" s="28"/>
      <c r="AQ640" s="28"/>
      <c r="AR640" s="27"/>
    </row>
    <row r="641" spans="3:44" ht="15.6" x14ac:dyDescent="0.3">
      <c r="C641" s="17"/>
      <c r="D641" s="18"/>
      <c r="E641" s="18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33"/>
      <c r="AJ641" s="19"/>
      <c r="AK641" s="19"/>
      <c r="AL641" s="19"/>
      <c r="AM641" s="19"/>
      <c r="AN641" s="19"/>
      <c r="AO641" s="19"/>
      <c r="AP641" s="20"/>
      <c r="AQ641" s="20"/>
      <c r="AR641" s="19"/>
    </row>
    <row r="642" spans="3:44" ht="15.6" x14ac:dyDescent="0.3">
      <c r="C642" s="25"/>
      <c r="D642" s="26"/>
      <c r="E642" s="26"/>
      <c r="F642" s="27"/>
      <c r="G642" s="27"/>
      <c r="H642" s="27"/>
      <c r="I642" s="27"/>
      <c r="J642" s="27"/>
      <c r="K642" s="27"/>
      <c r="L642" s="27"/>
      <c r="M642" s="27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  <c r="AH642" s="27"/>
      <c r="AI642" s="32"/>
      <c r="AJ642" s="27"/>
      <c r="AK642" s="27"/>
      <c r="AL642" s="27"/>
      <c r="AM642" s="27"/>
      <c r="AN642" s="27"/>
      <c r="AO642" s="27"/>
      <c r="AP642" s="28"/>
      <c r="AQ642" s="28"/>
      <c r="AR642" s="27"/>
    </row>
    <row r="643" spans="3:44" ht="15.6" x14ac:dyDescent="0.3">
      <c r="C643" s="21"/>
      <c r="D643" s="18"/>
      <c r="E643" s="18"/>
      <c r="F643" s="19"/>
      <c r="G643" s="22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33"/>
      <c r="AJ643" s="19"/>
      <c r="AK643" s="19"/>
      <c r="AL643" s="19"/>
      <c r="AM643" s="19"/>
      <c r="AN643" s="19"/>
      <c r="AO643" s="19"/>
      <c r="AP643" s="20"/>
      <c r="AQ643" s="20"/>
      <c r="AR643" s="19"/>
    </row>
    <row r="644" spans="3:44" ht="15.6" x14ac:dyDescent="0.3">
      <c r="C644" s="25"/>
      <c r="D644" s="26"/>
      <c r="E644" s="26"/>
      <c r="F644" s="27"/>
      <c r="G644" s="27"/>
      <c r="H644" s="27"/>
      <c r="I644" s="27"/>
      <c r="J644" s="27"/>
      <c r="K644" s="27"/>
      <c r="L644" s="27"/>
      <c r="M644" s="27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  <c r="AH644" s="27"/>
      <c r="AI644" s="32"/>
      <c r="AJ644" s="27"/>
      <c r="AK644" s="27"/>
      <c r="AL644" s="27"/>
      <c r="AM644" s="27"/>
      <c r="AN644" s="27"/>
      <c r="AO644" s="27"/>
      <c r="AP644" s="28"/>
      <c r="AQ644" s="28"/>
      <c r="AR644" s="27"/>
    </row>
    <row r="645" spans="3:44" ht="15.6" x14ac:dyDescent="0.3">
      <c r="C645" s="21"/>
      <c r="D645" s="18"/>
      <c r="E645" s="18"/>
      <c r="F645" s="19"/>
      <c r="G645" s="22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33"/>
      <c r="AJ645" s="19"/>
      <c r="AK645" s="19"/>
      <c r="AL645" s="19"/>
      <c r="AM645" s="19"/>
      <c r="AN645" s="19"/>
      <c r="AO645" s="19"/>
      <c r="AP645" s="20"/>
      <c r="AQ645" s="20"/>
      <c r="AR645" s="19"/>
    </row>
    <row r="646" spans="3:44" ht="15.6" x14ac:dyDescent="0.3">
      <c r="C646" s="25"/>
      <c r="D646" s="26"/>
      <c r="E646" s="26"/>
      <c r="F646" s="27"/>
      <c r="G646" s="27"/>
      <c r="H646" s="27"/>
      <c r="I646" s="27"/>
      <c r="J646" s="27"/>
      <c r="K646" s="27"/>
      <c r="L646" s="27"/>
      <c r="M646" s="27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  <c r="AH646" s="27"/>
      <c r="AI646" s="32"/>
      <c r="AJ646" s="27"/>
      <c r="AK646" s="27"/>
      <c r="AL646" s="27"/>
      <c r="AM646" s="27"/>
      <c r="AN646" s="27"/>
      <c r="AO646" s="27"/>
      <c r="AP646" s="28"/>
      <c r="AQ646" s="28"/>
      <c r="AR646" s="27"/>
    </row>
    <row r="647" spans="3:44" ht="15.6" x14ac:dyDescent="0.3">
      <c r="C647" s="17"/>
      <c r="D647" s="18"/>
      <c r="E647" s="18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33"/>
      <c r="AJ647" s="19"/>
      <c r="AK647" s="19"/>
      <c r="AL647" s="19"/>
      <c r="AM647" s="19"/>
      <c r="AN647" s="19"/>
      <c r="AO647" s="19"/>
      <c r="AP647" s="20"/>
      <c r="AQ647" s="20"/>
      <c r="AR647" s="19"/>
    </row>
    <row r="648" spans="3:44" ht="15.6" x14ac:dyDescent="0.3">
      <c r="C648" s="25"/>
      <c r="D648" s="26"/>
      <c r="E648" s="26"/>
      <c r="F648" s="27"/>
      <c r="G648" s="27"/>
      <c r="H648" s="27"/>
      <c r="I648" s="27"/>
      <c r="J648" s="27"/>
      <c r="K648" s="27"/>
      <c r="L648" s="27"/>
      <c r="M648" s="27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  <c r="AH648" s="27"/>
      <c r="AI648" s="32"/>
      <c r="AJ648" s="27"/>
      <c r="AK648" s="27"/>
      <c r="AL648" s="27"/>
      <c r="AM648" s="27"/>
      <c r="AN648" s="27"/>
      <c r="AO648" s="27"/>
      <c r="AP648" s="28"/>
      <c r="AQ648" s="28"/>
      <c r="AR648" s="27"/>
    </row>
    <row r="649" spans="3:44" ht="15.6" x14ac:dyDescent="0.3">
      <c r="C649" s="17"/>
      <c r="D649" s="18"/>
      <c r="E649" s="18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33"/>
      <c r="AJ649" s="19"/>
      <c r="AK649" s="19"/>
      <c r="AL649" s="19"/>
      <c r="AM649" s="19"/>
      <c r="AN649" s="19"/>
      <c r="AO649" s="19"/>
      <c r="AP649" s="20"/>
      <c r="AQ649" s="20"/>
      <c r="AR649" s="19"/>
    </row>
    <row r="650" spans="3:44" ht="15.6" x14ac:dyDescent="0.3">
      <c r="C650" s="29"/>
      <c r="D650" s="26"/>
      <c r="E650" s="26"/>
      <c r="F650" s="27"/>
      <c r="G650" s="30"/>
      <c r="H650" s="27"/>
      <c r="I650" s="27"/>
      <c r="J650" s="27"/>
      <c r="K650" s="27"/>
      <c r="L650" s="27"/>
      <c r="M650" s="27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  <c r="AH650" s="27"/>
      <c r="AI650" s="32"/>
      <c r="AJ650" s="27"/>
      <c r="AK650" s="27"/>
      <c r="AL650" s="27"/>
      <c r="AM650" s="27"/>
      <c r="AN650" s="27"/>
      <c r="AO650" s="27"/>
      <c r="AP650" s="28"/>
      <c r="AQ650" s="28"/>
      <c r="AR650" s="27"/>
    </row>
    <row r="651" spans="3:44" ht="15.6" x14ac:dyDescent="0.3">
      <c r="C651" s="17"/>
      <c r="D651" s="18"/>
      <c r="E651" s="18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33"/>
      <c r="AJ651" s="19"/>
      <c r="AK651" s="19"/>
      <c r="AL651" s="19"/>
      <c r="AM651" s="19"/>
      <c r="AN651" s="19"/>
      <c r="AO651" s="19"/>
      <c r="AP651" s="20"/>
      <c r="AQ651" s="20"/>
      <c r="AR651" s="19"/>
    </row>
    <row r="652" spans="3:44" ht="15.6" x14ac:dyDescent="0.3">
      <c r="C652" s="25"/>
      <c r="D652" s="26"/>
      <c r="E652" s="26"/>
      <c r="F652" s="27"/>
      <c r="G652" s="27"/>
      <c r="H652" s="27"/>
      <c r="I652" s="27"/>
      <c r="J652" s="27"/>
      <c r="K652" s="27"/>
      <c r="L652" s="27"/>
      <c r="M652" s="27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  <c r="AH652" s="27"/>
      <c r="AI652" s="32"/>
      <c r="AJ652" s="27"/>
      <c r="AK652" s="27"/>
      <c r="AL652" s="27"/>
      <c r="AM652" s="27"/>
      <c r="AN652" s="27"/>
      <c r="AO652" s="27"/>
      <c r="AP652" s="28"/>
      <c r="AQ652" s="28"/>
      <c r="AR652" s="27"/>
    </row>
    <row r="653" spans="3:44" ht="15.6" x14ac:dyDescent="0.3">
      <c r="C653" s="21"/>
      <c r="D653" s="18"/>
      <c r="E653" s="18"/>
      <c r="F653" s="19"/>
      <c r="G653" s="22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33"/>
      <c r="AJ653" s="19"/>
      <c r="AK653" s="19"/>
      <c r="AL653" s="19"/>
      <c r="AM653" s="19"/>
      <c r="AN653" s="19"/>
      <c r="AO653" s="19"/>
      <c r="AP653" s="20"/>
      <c r="AQ653" s="20"/>
      <c r="AR653" s="19"/>
    </row>
    <row r="654" spans="3:44" ht="15.6" x14ac:dyDescent="0.3">
      <c r="C654" s="25"/>
      <c r="D654" s="26"/>
      <c r="E654" s="26"/>
      <c r="F654" s="27"/>
      <c r="G654" s="27"/>
      <c r="H654" s="27"/>
      <c r="I654" s="27"/>
      <c r="J654" s="27"/>
      <c r="K654" s="27"/>
      <c r="L654" s="27"/>
      <c r="M654" s="27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  <c r="AH654" s="27"/>
      <c r="AI654" s="32"/>
      <c r="AJ654" s="27"/>
      <c r="AK654" s="27"/>
      <c r="AL654" s="27"/>
      <c r="AM654" s="27"/>
      <c r="AN654" s="27"/>
      <c r="AO654" s="27"/>
      <c r="AP654" s="28"/>
      <c r="AQ654" s="28"/>
      <c r="AR654" s="27"/>
    </row>
    <row r="655" spans="3:44" ht="15.6" x14ac:dyDescent="0.3">
      <c r="C655" s="21"/>
      <c r="D655" s="18"/>
      <c r="E655" s="18"/>
      <c r="F655" s="19"/>
      <c r="G655" s="22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33"/>
      <c r="AJ655" s="19"/>
      <c r="AK655" s="19"/>
      <c r="AL655" s="19"/>
      <c r="AM655" s="19"/>
      <c r="AN655" s="19"/>
      <c r="AO655" s="19"/>
      <c r="AP655" s="20"/>
      <c r="AQ655" s="20"/>
      <c r="AR655" s="19"/>
    </row>
    <row r="656" spans="3:44" ht="15.6" x14ac:dyDescent="0.3">
      <c r="C656" s="25"/>
      <c r="D656" s="26"/>
      <c r="E656" s="26"/>
      <c r="F656" s="27"/>
      <c r="G656" s="27"/>
      <c r="H656" s="27"/>
      <c r="I656" s="27"/>
      <c r="J656" s="27"/>
      <c r="K656" s="27"/>
      <c r="L656" s="27"/>
      <c r="M656" s="27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  <c r="AH656" s="27"/>
      <c r="AI656" s="32"/>
      <c r="AJ656" s="27"/>
      <c r="AK656" s="27"/>
      <c r="AL656" s="27"/>
      <c r="AM656" s="27"/>
      <c r="AN656" s="27"/>
      <c r="AO656" s="27"/>
      <c r="AP656" s="28"/>
      <c r="AQ656" s="28"/>
      <c r="AR656" s="27"/>
    </row>
    <row r="657" spans="3:44" ht="15.6" x14ac:dyDescent="0.3">
      <c r="C657" s="17"/>
      <c r="D657" s="18"/>
      <c r="E657" s="18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33"/>
      <c r="AJ657" s="19"/>
      <c r="AK657" s="19"/>
      <c r="AL657" s="19"/>
      <c r="AM657" s="19"/>
      <c r="AN657" s="19"/>
      <c r="AO657" s="19"/>
      <c r="AP657" s="20"/>
      <c r="AQ657" s="20"/>
      <c r="AR657" s="19"/>
    </row>
    <row r="658" spans="3:44" ht="15.6" x14ac:dyDescent="0.3">
      <c r="C658" s="29"/>
      <c r="D658" s="26"/>
      <c r="E658" s="26"/>
      <c r="F658" s="27"/>
      <c r="G658" s="30"/>
      <c r="H658" s="27"/>
      <c r="I658" s="27"/>
      <c r="J658" s="27"/>
      <c r="K658" s="27"/>
      <c r="L658" s="27"/>
      <c r="M658" s="27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  <c r="AH658" s="27"/>
      <c r="AI658" s="32"/>
      <c r="AJ658" s="27"/>
      <c r="AK658" s="27"/>
      <c r="AL658" s="27"/>
      <c r="AM658" s="27"/>
      <c r="AN658" s="27"/>
      <c r="AO658" s="27"/>
      <c r="AP658" s="28"/>
      <c r="AQ658" s="28"/>
      <c r="AR658" s="27"/>
    </row>
    <row r="659" spans="3:44" ht="15.6" x14ac:dyDescent="0.3">
      <c r="C659" s="17"/>
      <c r="D659" s="18"/>
      <c r="E659" s="18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33"/>
      <c r="AJ659" s="19"/>
      <c r="AK659" s="19"/>
      <c r="AL659" s="19"/>
      <c r="AM659" s="19"/>
      <c r="AN659" s="19"/>
      <c r="AO659" s="19"/>
      <c r="AP659" s="20"/>
      <c r="AQ659" s="20"/>
      <c r="AR659" s="19"/>
    </row>
    <row r="660" spans="3:44" ht="15.6" x14ac:dyDescent="0.3">
      <c r="C660" s="25"/>
      <c r="D660" s="26"/>
      <c r="E660" s="26"/>
      <c r="F660" s="27"/>
      <c r="G660" s="27"/>
      <c r="H660" s="27"/>
      <c r="I660" s="27"/>
      <c r="J660" s="27"/>
      <c r="K660" s="27"/>
      <c r="L660" s="27"/>
      <c r="M660" s="27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  <c r="AH660" s="27"/>
      <c r="AI660" s="32"/>
      <c r="AJ660" s="27"/>
      <c r="AK660" s="27"/>
      <c r="AL660" s="27"/>
      <c r="AM660" s="27"/>
      <c r="AN660" s="27"/>
      <c r="AO660" s="27"/>
      <c r="AP660" s="28"/>
      <c r="AQ660" s="28"/>
      <c r="AR660" s="27"/>
    </row>
    <row r="661" spans="3:44" ht="15.6" x14ac:dyDescent="0.3">
      <c r="C661" s="21"/>
      <c r="D661" s="18"/>
      <c r="E661" s="18"/>
      <c r="F661" s="19"/>
      <c r="G661" s="22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33"/>
      <c r="AJ661" s="19"/>
      <c r="AK661" s="19"/>
      <c r="AL661" s="19"/>
      <c r="AM661" s="19"/>
      <c r="AN661" s="19"/>
      <c r="AO661" s="19"/>
      <c r="AP661" s="20"/>
      <c r="AQ661" s="20"/>
      <c r="AR661" s="19"/>
    </row>
    <row r="662" spans="3:44" ht="15.6" x14ac:dyDescent="0.3">
      <c r="C662" s="25"/>
      <c r="D662" s="26"/>
      <c r="E662" s="26"/>
      <c r="F662" s="27"/>
      <c r="G662" s="27"/>
      <c r="H662" s="27"/>
      <c r="I662" s="27"/>
      <c r="J662" s="27"/>
      <c r="K662" s="27"/>
      <c r="L662" s="27"/>
      <c r="M662" s="27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  <c r="AH662" s="27"/>
      <c r="AI662" s="32"/>
      <c r="AJ662" s="27"/>
      <c r="AK662" s="27"/>
      <c r="AL662" s="27"/>
      <c r="AM662" s="27"/>
      <c r="AN662" s="27"/>
      <c r="AO662" s="27"/>
      <c r="AP662" s="28"/>
      <c r="AQ662" s="28"/>
      <c r="AR662" s="27"/>
    </row>
    <row r="663" spans="3:44" ht="15.6" x14ac:dyDescent="0.3">
      <c r="C663" s="21"/>
      <c r="D663" s="18"/>
      <c r="E663" s="18"/>
      <c r="F663" s="19"/>
      <c r="G663" s="22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33"/>
      <c r="AJ663" s="19"/>
      <c r="AK663" s="19"/>
      <c r="AL663" s="19"/>
      <c r="AM663" s="19"/>
      <c r="AN663" s="19"/>
      <c r="AO663" s="19"/>
      <c r="AP663" s="20"/>
      <c r="AQ663" s="20"/>
      <c r="AR663" s="19"/>
    </row>
    <row r="664" spans="3:44" ht="15.6" x14ac:dyDescent="0.3">
      <c r="C664" s="25"/>
      <c r="D664" s="26"/>
      <c r="E664" s="26"/>
      <c r="F664" s="27"/>
      <c r="G664" s="27"/>
      <c r="H664" s="27"/>
      <c r="I664" s="27"/>
      <c r="J664" s="27"/>
      <c r="K664" s="27"/>
      <c r="L664" s="27"/>
      <c r="M664" s="27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  <c r="AH664" s="27"/>
      <c r="AI664" s="32"/>
      <c r="AJ664" s="27"/>
      <c r="AK664" s="27"/>
      <c r="AL664" s="27"/>
      <c r="AM664" s="27"/>
      <c r="AN664" s="27"/>
      <c r="AO664" s="27"/>
      <c r="AP664" s="28"/>
      <c r="AQ664" s="28"/>
      <c r="AR664" s="27"/>
    </row>
    <row r="665" spans="3:44" ht="15.6" x14ac:dyDescent="0.3">
      <c r="C665" s="17"/>
      <c r="D665" s="18"/>
      <c r="E665" s="18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33"/>
      <c r="AJ665" s="19"/>
      <c r="AK665" s="19"/>
      <c r="AL665" s="19"/>
      <c r="AM665" s="19"/>
      <c r="AN665" s="19"/>
      <c r="AO665" s="19"/>
      <c r="AP665" s="20"/>
      <c r="AQ665" s="20"/>
      <c r="AR665" s="19"/>
    </row>
    <row r="666" spans="3:44" ht="15.6" x14ac:dyDescent="0.3">
      <c r="C666" s="25"/>
      <c r="D666" s="26"/>
      <c r="E666" s="26"/>
      <c r="F666" s="27"/>
      <c r="G666" s="27"/>
      <c r="H666" s="27"/>
      <c r="I666" s="27"/>
      <c r="J666" s="27"/>
      <c r="K666" s="27"/>
      <c r="L666" s="27"/>
      <c r="M666" s="27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  <c r="AH666" s="27"/>
      <c r="AI666" s="32"/>
      <c r="AJ666" s="27"/>
      <c r="AK666" s="27"/>
      <c r="AL666" s="27"/>
      <c r="AM666" s="27"/>
      <c r="AN666" s="27"/>
      <c r="AO666" s="27"/>
      <c r="AP666" s="28"/>
      <c r="AQ666" s="28"/>
      <c r="AR666" s="27"/>
    </row>
    <row r="667" spans="3:44" ht="15.6" x14ac:dyDescent="0.3">
      <c r="C667" s="17"/>
      <c r="D667" s="18"/>
      <c r="E667" s="18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33"/>
      <c r="AJ667" s="19"/>
      <c r="AK667" s="19"/>
      <c r="AL667" s="19"/>
      <c r="AM667" s="19"/>
      <c r="AN667" s="19"/>
      <c r="AO667" s="19"/>
      <c r="AP667" s="20"/>
      <c r="AQ667" s="20"/>
      <c r="AR667" s="19"/>
    </row>
    <row r="668" spans="3:44" ht="15.6" x14ac:dyDescent="0.3">
      <c r="C668" s="29"/>
      <c r="D668" s="26"/>
      <c r="E668" s="26"/>
      <c r="F668" s="27"/>
      <c r="G668" s="30"/>
      <c r="H668" s="27"/>
      <c r="I668" s="27"/>
      <c r="J668" s="27"/>
      <c r="K668" s="27"/>
      <c r="L668" s="27"/>
      <c r="M668" s="27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  <c r="AH668" s="27"/>
      <c r="AI668" s="32"/>
      <c r="AJ668" s="27"/>
      <c r="AK668" s="27"/>
      <c r="AL668" s="27"/>
      <c r="AM668" s="27"/>
      <c r="AN668" s="27"/>
      <c r="AO668" s="27"/>
      <c r="AP668" s="28"/>
      <c r="AQ668" s="28"/>
      <c r="AR668" s="27"/>
    </row>
    <row r="669" spans="3:44" ht="15.6" x14ac:dyDescent="0.3">
      <c r="C669" s="17"/>
      <c r="D669" s="18"/>
      <c r="E669" s="18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33"/>
      <c r="AJ669" s="19"/>
      <c r="AK669" s="19"/>
      <c r="AL669" s="19"/>
      <c r="AM669" s="19"/>
      <c r="AN669" s="19"/>
      <c r="AO669" s="19"/>
      <c r="AP669" s="20"/>
      <c r="AQ669" s="20"/>
      <c r="AR669" s="19"/>
    </row>
    <row r="670" spans="3:44" ht="15.6" x14ac:dyDescent="0.3">
      <c r="C670" s="25"/>
      <c r="D670" s="26"/>
      <c r="E670" s="26"/>
      <c r="F670" s="27"/>
      <c r="G670" s="27"/>
      <c r="H670" s="27"/>
      <c r="I670" s="27"/>
      <c r="J670" s="27"/>
      <c r="K670" s="27"/>
      <c r="L670" s="27"/>
      <c r="M670" s="27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  <c r="AH670" s="27"/>
      <c r="AI670" s="32"/>
      <c r="AJ670" s="27"/>
      <c r="AK670" s="27"/>
      <c r="AL670" s="27"/>
      <c r="AM670" s="27"/>
      <c r="AN670" s="27"/>
      <c r="AO670" s="27"/>
      <c r="AP670" s="28"/>
      <c r="AQ670" s="28"/>
      <c r="AR670" s="27"/>
    </row>
    <row r="671" spans="3:44" ht="15.6" x14ac:dyDescent="0.3">
      <c r="C671" s="21"/>
      <c r="D671" s="18"/>
      <c r="E671" s="18"/>
      <c r="F671" s="19"/>
      <c r="G671" s="22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33"/>
      <c r="AJ671" s="19"/>
      <c r="AK671" s="19"/>
      <c r="AL671" s="19"/>
      <c r="AM671" s="19"/>
      <c r="AN671" s="19"/>
      <c r="AO671" s="19"/>
      <c r="AP671" s="20"/>
      <c r="AQ671" s="20"/>
      <c r="AR671" s="19"/>
    </row>
    <row r="672" spans="3:44" ht="15.6" x14ac:dyDescent="0.3">
      <c r="C672" s="25"/>
      <c r="D672" s="26"/>
      <c r="E672" s="26"/>
      <c r="F672" s="27"/>
      <c r="G672" s="27"/>
      <c r="H672" s="27"/>
      <c r="I672" s="27"/>
      <c r="J672" s="27"/>
      <c r="K672" s="27"/>
      <c r="L672" s="27"/>
      <c r="M672" s="27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  <c r="AH672" s="27"/>
      <c r="AI672" s="27"/>
      <c r="AJ672" s="27"/>
      <c r="AK672" s="27"/>
      <c r="AL672" s="27"/>
      <c r="AM672" s="27"/>
      <c r="AN672" s="27"/>
      <c r="AO672" s="27"/>
      <c r="AP672" s="28"/>
      <c r="AQ672" s="28"/>
      <c r="AR672" s="27"/>
    </row>
    <row r="673" spans="3:44" ht="15.6" x14ac:dyDescent="0.3">
      <c r="C673" s="21"/>
      <c r="D673" s="18"/>
      <c r="E673" s="18"/>
      <c r="F673" s="19"/>
      <c r="G673" s="22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20"/>
      <c r="AQ673" s="20"/>
      <c r="AR673" s="19"/>
    </row>
    <row r="674" spans="3:44" ht="15.6" x14ac:dyDescent="0.3">
      <c r="C674" s="25"/>
      <c r="D674" s="26"/>
      <c r="E674" s="26"/>
      <c r="F674" s="27"/>
      <c r="G674" s="27"/>
      <c r="H674" s="27"/>
      <c r="I674" s="27"/>
      <c r="J674" s="27"/>
      <c r="K674" s="27"/>
      <c r="L674" s="27"/>
      <c r="M674" s="27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  <c r="AH674" s="27"/>
      <c r="AI674" s="27"/>
      <c r="AJ674" s="27"/>
      <c r="AK674" s="27"/>
      <c r="AL674" s="27"/>
      <c r="AM674" s="27"/>
      <c r="AN674" s="27"/>
      <c r="AO674" s="27"/>
      <c r="AP674" s="28"/>
      <c r="AQ674" s="28"/>
      <c r="AR674" s="27"/>
    </row>
    <row r="675" spans="3:44" ht="15.6" x14ac:dyDescent="0.3">
      <c r="C675" s="17"/>
      <c r="D675" s="18"/>
      <c r="E675" s="18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20"/>
      <c r="AQ675" s="20"/>
      <c r="AR675" s="19"/>
    </row>
    <row r="676" spans="3:44" ht="15.6" x14ac:dyDescent="0.3">
      <c r="C676" s="25"/>
      <c r="D676" s="26"/>
      <c r="E676" s="26"/>
      <c r="F676" s="27"/>
      <c r="G676" s="27"/>
      <c r="H676" s="27"/>
      <c r="I676" s="27"/>
      <c r="J676" s="27"/>
      <c r="K676" s="27"/>
      <c r="L676" s="27"/>
      <c r="M676" s="27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  <c r="AH676" s="27"/>
      <c r="AI676" s="27"/>
      <c r="AJ676" s="27"/>
      <c r="AK676" s="27"/>
      <c r="AL676" s="27"/>
      <c r="AM676" s="27"/>
      <c r="AN676" s="27"/>
      <c r="AO676" s="27"/>
      <c r="AP676" s="28"/>
      <c r="AQ676" s="28"/>
      <c r="AR676" s="27"/>
    </row>
    <row r="677" spans="3:44" ht="15.6" x14ac:dyDescent="0.3">
      <c r="C677" s="17"/>
      <c r="D677" s="18"/>
      <c r="E677" s="18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20"/>
      <c r="AQ677" s="20"/>
      <c r="AR677" s="19"/>
    </row>
    <row r="678" spans="3:44" ht="15.6" x14ac:dyDescent="0.3">
      <c r="C678" s="29"/>
      <c r="D678" s="26"/>
      <c r="E678" s="26"/>
      <c r="F678" s="27"/>
      <c r="G678" s="30"/>
      <c r="H678" s="27"/>
      <c r="I678" s="27"/>
      <c r="J678" s="27"/>
      <c r="K678" s="27"/>
      <c r="L678" s="27"/>
      <c r="M678" s="27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  <c r="AH678" s="27"/>
      <c r="AI678" s="27"/>
      <c r="AJ678" s="27"/>
      <c r="AK678" s="27"/>
      <c r="AL678" s="27"/>
      <c r="AM678" s="27"/>
      <c r="AN678" s="27"/>
      <c r="AO678" s="27"/>
      <c r="AP678" s="28"/>
      <c r="AQ678" s="28"/>
      <c r="AR678" s="27"/>
    </row>
    <row r="679" spans="3:44" ht="15.6" x14ac:dyDescent="0.3">
      <c r="C679" s="17"/>
      <c r="D679" s="18"/>
      <c r="E679" s="18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20"/>
      <c r="AQ679" s="20"/>
      <c r="AR679" s="19"/>
    </row>
    <row r="680" spans="3:44" ht="15.6" x14ac:dyDescent="0.3">
      <c r="C680" s="25"/>
      <c r="D680" s="26"/>
      <c r="E680" s="26"/>
      <c r="F680" s="27"/>
      <c r="G680" s="27"/>
      <c r="H680" s="27"/>
      <c r="I680" s="27"/>
      <c r="J680" s="27"/>
      <c r="K680" s="27"/>
      <c r="L680" s="27"/>
      <c r="M680" s="27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  <c r="AH680" s="27"/>
      <c r="AI680" s="27"/>
      <c r="AJ680" s="27"/>
      <c r="AK680" s="27"/>
      <c r="AL680" s="27"/>
      <c r="AM680" s="27"/>
      <c r="AN680" s="27"/>
      <c r="AO680" s="27"/>
      <c r="AP680" s="28"/>
      <c r="AQ680" s="28"/>
      <c r="AR680" s="27"/>
    </row>
    <row r="681" spans="3:44" ht="15.6" x14ac:dyDescent="0.3">
      <c r="C681" s="21"/>
      <c r="D681" s="18"/>
      <c r="E681" s="18"/>
      <c r="F681" s="19"/>
      <c r="G681" s="22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20"/>
      <c r="AQ681" s="20"/>
      <c r="AR681" s="19"/>
    </row>
    <row r="682" spans="3:44" ht="15.6" x14ac:dyDescent="0.3">
      <c r="C682" s="25"/>
      <c r="D682" s="26"/>
      <c r="E682" s="26"/>
      <c r="F682" s="27"/>
      <c r="G682" s="27"/>
      <c r="H682" s="27"/>
      <c r="I682" s="27"/>
      <c r="J682" s="27"/>
      <c r="K682" s="27"/>
      <c r="L682" s="27"/>
      <c r="M682" s="27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  <c r="AH682" s="27"/>
      <c r="AI682" s="27"/>
      <c r="AJ682" s="27"/>
      <c r="AK682" s="27"/>
      <c r="AL682" s="27"/>
      <c r="AM682" s="27"/>
      <c r="AN682" s="27"/>
      <c r="AO682" s="27"/>
      <c r="AP682" s="28"/>
      <c r="AQ682" s="28"/>
      <c r="AR682" s="27"/>
    </row>
    <row r="683" spans="3:44" ht="15.6" x14ac:dyDescent="0.3">
      <c r="C683" s="21"/>
      <c r="D683" s="18"/>
      <c r="E683" s="18"/>
      <c r="F683" s="19"/>
      <c r="G683" s="22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20"/>
      <c r="AQ683" s="20"/>
      <c r="AR683" s="19"/>
    </row>
    <row r="684" spans="3:44" ht="15.6" x14ac:dyDescent="0.3">
      <c r="C684" s="25"/>
      <c r="D684" s="26"/>
      <c r="E684" s="26"/>
      <c r="F684" s="27"/>
      <c r="G684" s="27"/>
      <c r="H684" s="27"/>
      <c r="I684" s="27"/>
      <c r="J684" s="27"/>
      <c r="K684" s="27"/>
      <c r="L684" s="27"/>
      <c r="M684" s="27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  <c r="AH684" s="27"/>
      <c r="AI684" s="27"/>
      <c r="AJ684" s="27"/>
      <c r="AK684" s="27"/>
      <c r="AL684" s="27"/>
      <c r="AM684" s="27"/>
      <c r="AN684" s="27"/>
      <c r="AO684" s="27"/>
      <c r="AP684" s="28"/>
      <c r="AQ684" s="28"/>
      <c r="AR684" s="27"/>
    </row>
    <row r="685" spans="3:44" ht="15.6" x14ac:dyDescent="0.3">
      <c r="C685" s="17"/>
      <c r="D685" s="18"/>
      <c r="E685" s="18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20"/>
      <c r="AQ685" s="20"/>
      <c r="AR685" s="19"/>
    </row>
    <row r="686" spans="3:44" ht="15.6" x14ac:dyDescent="0.3">
      <c r="C686" s="25"/>
      <c r="D686" s="26"/>
      <c r="E686" s="26"/>
      <c r="F686" s="27"/>
      <c r="G686" s="27"/>
      <c r="H686" s="27"/>
      <c r="I686" s="27"/>
      <c r="J686" s="27"/>
      <c r="K686" s="27"/>
      <c r="L686" s="27"/>
      <c r="M686" s="27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  <c r="AH686" s="27"/>
      <c r="AI686" s="27"/>
      <c r="AJ686" s="27"/>
      <c r="AK686" s="27"/>
      <c r="AL686" s="27"/>
      <c r="AM686" s="27"/>
      <c r="AN686" s="27"/>
      <c r="AO686" s="27"/>
      <c r="AP686" s="28"/>
      <c r="AQ686" s="28"/>
      <c r="AR686" s="27"/>
    </row>
    <row r="687" spans="3:44" ht="15.6" x14ac:dyDescent="0.3">
      <c r="C687" s="17"/>
      <c r="D687" s="18"/>
      <c r="E687" s="18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20"/>
      <c r="AQ687" s="20"/>
      <c r="AR687" s="19"/>
    </row>
    <row r="688" spans="3:44" ht="15.6" x14ac:dyDescent="0.3">
      <c r="C688" s="29"/>
      <c r="D688" s="26"/>
      <c r="E688" s="26"/>
      <c r="F688" s="27"/>
      <c r="G688" s="30"/>
      <c r="H688" s="27"/>
      <c r="I688" s="27"/>
      <c r="J688" s="27"/>
      <c r="K688" s="27"/>
      <c r="L688" s="27"/>
      <c r="M688" s="27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  <c r="AH688" s="27"/>
      <c r="AI688" s="27"/>
      <c r="AJ688" s="27"/>
      <c r="AK688" s="27"/>
      <c r="AL688" s="27"/>
      <c r="AM688" s="27"/>
      <c r="AN688" s="27"/>
      <c r="AO688" s="27"/>
      <c r="AP688" s="28"/>
      <c r="AQ688" s="28"/>
      <c r="AR688" s="27"/>
    </row>
    <row r="689" spans="3:44" ht="15.6" x14ac:dyDescent="0.3">
      <c r="C689" s="17"/>
      <c r="D689" s="18"/>
      <c r="E689" s="18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20"/>
      <c r="AQ689" s="20"/>
      <c r="AR689" s="19"/>
    </row>
    <row r="690" spans="3:44" ht="15.6" x14ac:dyDescent="0.3">
      <c r="C690" s="25"/>
      <c r="D690" s="26"/>
      <c r="E690" s="26"/>
      <c r="F690" s="27"/>
      <c r="G690" s="27"/>
      <c r="H690" s="27"/>
      <c r="I690" s="27"/>
      <c r="J690" s="27"/>
      <c r="K690" s="27"/>
      <c r="L690" s="27"/>
      <c r="M690" s="27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  <c r="AH690" s="27"/>
      <c r="AI690" s="27"/>
      <c r="AJ690" s="27"/>
      <c r="AK690" s="27"/>
      <c r="AL690" s="27"/>
      <c r="AM690" s="27"/>
      <c r="AN690" s="27"/>
      <c r="AO690" s="27"/>
      <c r="AP690" s="28"/>
      <c r="AQ690" s="28"/>
      <c r="AR690" s="27"/>
    </row>
    <row r="691" spans="3:44" ht="15.6" x14ac:dyDescent="0.3">
      <c r="C691" s="21"/>
      <c r="D691" s="18"/>
      <c r="E691" s="18"/>
      <c r="F691" s="19"/>
      <c r="G691" s="22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20"/>
      <c r="AQ691" s="20"/>
      <c r="AR691" s="19"/>
    </row>
    <row r="692" spans="3:44" ht="15.6" x14ac:dyDescent="0.3">
      <c r="C692" s="25"/>
      <c r="D692" s="26"/>
      <c r="E692" s="26"/>
      <c r="F692" s="27"/>
      <c r="G692" s="27"/>
      <c r="H692" s="27"/>
      <c r="I692" s="27"/>
      <c r="J692" s="27"/>
      <c r="K692" s="27"/>
      <c r="L692" s="27"/>
      <c r="M692" s="27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  <c r="AH692" s="27"/>
      <c r="AI692" s="27"/>
      <c r="AJ692" s="27"/>
      <c r="AK692" s="27"/>
      <c r="AL692" s="27"/>
      <c r="AM692" s="27"/>
      <c r="AN692" s="27"/>
      <c r="AO692" s="27"/>
      <c r="AP692" s="28"/>
      <c r="AQ692" s="28"/>
      <c r="AR692" s="27"/>
    </row>
    <row r="693" spans="3:44" ht="15.6" x14ac:dyDescent="0.3">
      <c r="C693" s="21"/>
      <c r="D693" s="18"/>
      <c r="E693" s="18"/>
      <c r="F693" s="19"/>
      <c r="G693" s="22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20"/>
      <c r="AQ693" s="20"/>
      <c r="AR693" s="19"/>
    </row>
    <row r="694" spans="3:44" ht="15.6" x14ac:dyDescent="0.3">
      <c r="C694" s="25"/>
      <c r="D694" s="26"/>
      <c r="E694" s="26"/>
      <c r="F694" s="27"/>
      <c r="G694" s="27"/>
      <c r="H694" s="27"/>
      <c r="I694" s="27"/>
      <c r="J694" s="27"/>
      <c r="K694" s="27"/>
      <c r="L694" s="27"/>
      <c r="M694" s="27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  <c r="AH694" s="27"/>
      <c r="AI694" s="27"/>
      <c r="AJ694" s="27"/>
      <c r="AK694" s="27"/>
      <c r="AL694" s="27"/>
      <c r="AM694" s="27"/>
      <c r="AN694" s="27"/>
      <c r="AO694" s="27"/>
      <c r="AP694" s="28"/>
      <c r="AQ694" s="28"/>
      <c r="AR694" s="27"/>
    </row>
    <row r="695" spans="3:44" ht="15.6" x14ac:dyDescent="0.3">
      <c r="C695" s="17"/>
      <c r="D695" s="18"/>
      <c r="E695" s="18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20"/>
      <c r="AQ695" s="20"/>
      <c r="AR695" s="19"/>
    </row>
    <row r="696" spans="3:44" ht="15.6" x14ac:dyDescent="0.3">
      <c r="C696" s="29"/>
      <c r="D696" s="26"/>
      <c r="E696" s="26"/>
      <c r="F696" s="27"/>
      <c r="G696" s="30"/>
      <c r="H696" s="27"/>
      <c r="I696" s="27"/>
      <c r="J696" s="27"/>
      <c r="K696" s="27"/>
      <c r="L696" s="27"/>
      <c r="M696" s="27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  <c r="AH696" s="27"/>
      <c r="AI696" s="27"/>
      <c r="AJ696" s="27"/>
      <c r="AK696" s="27"/>
      <c r="AL696" s="27"/>
      <c r="AM696" s="27"/>
      <c r="AN696" s="27"/>
      <c r="AO696" s="27"/>
      <c r="AP696" s="28"/>
      <c r="AQ696" s="28"/>
      <c r="AR696" s="27"/>
    </row>
    <row r="697" spans="3:44" ht="15.6" x14ac:dyDescent="0.3">
      <c r="C697" s="17"/>
      <c r="D697" s="18"/>
      <c r="E697" s="18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20"/>
      <c r="AQ697" s="20"/>
      <c r="AR697" s="19"/>
    </row>
    <row r="698" spans="3:44" ht="15.6" x14ac:dyDescent="0.3">
      <c r="C698" s="25"/>
      <c r="D698" s="26"/>
      <c r="E698" s="26"/>
      <c r="F698" s="27"/>
      <c r="G698" s="27"/>
      <c r="H698" s="27"/>
      <c r="I698" s="27"/>
      <c r="J698" s="27"/>
      <c r="K698" s="27"/>
      <c r="L698" s="27"/>
      <c r="M698" s="27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  <c r="AH698" s="27"/>
      <c r="AI698" s="27"/>
      <c r="AJ698" s="27"/>
      <c r="AK698" s="27"/>
      <c r="AL698" s="27"/>
      <c r="AM698" s="27"/>
      <c r="AN698" s="27"/>
      <c r="AO698" s="27"/>
      <c r="AP698" s="28"/>
      <c r="AQ698" s="28"/>
      <c r="AR698" s="27"/>
    </row>
    <row r="699" spans="3:44" ht="15.6" x14ac:dyDescent="0.3">
      <c r="C699" s="21"/>
      <c r="D699" s="18"/>
      <c r="E699" s="18"/>
      <c r="F699" s="19"/>
      <c r="G699" s="22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20"/>
      <c r="AQ699" s="20"/>
      <c r="AR699" s="19"/>
    </row>
    <row r="700" spans="3:44" ht="15.6" x14ac:dyDescent="0.3">
      <c r="C700" s="25"/>
      <c r="D700" s="26"/>
      <c r="E700" s="26"/>
      <c r="F700" s="27"/>
      <c r="G700" s="27"/>
      <c r="H700" s="27"/>
      <c r="I700" s="27"/>
      <c r="J700" s="27"/>
      <c r="K700" s="27"/>
      <c r="L700" s="27"/>
      <c r="M700" s="27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  <c r="AH700" s="27"/>
      <c r="AI700" s="27"/>
      <c r="AJ700" s="27"/>
      <c r="AK700" s="27"/>
      <c r="AL700" s="27"/>
      <c r="AM700" s="27"/>
      <c r="AN700" s="27"/>
      <c r="AO700" s="27"/>
      <c r="AP700" s="28"/>
      <c r="AQ700" s="28"/>
      <c r="AR700" s="27"/>
    </row>
    <row r="701" spans="3:44" ht="15.6" x14ac:dyDescent="0.3">
      <c r="C701" s="21"/>
      <c r="D701" s="18"/>
      <c r="E701" s="18"/>
      <c r="F701" s="19"/>
      <c r="G701" s="22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20"/>
      <c r="AQ701" s="20"/>
      <c r="AR701" s="19"/>
    </row>
    <row r="702" spans="3:44" ht="15.6" x14ac:dyDescent="0.3">
      <c r="C702" s="25"/>
      <c r="D702" s="26"/>
      <c r="E702" s="26"/>
      <c r="F702" s="27"/>
      <c r="G702" s="27"/>
      <c r="H702" s="27"/>
      <c r="I702" s="27"/>
      <c r="J702" s="27"/>
      <c r="K702" s="27"/>
      <c r="L702" s="27"/>
      <c r="M702" s="27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  <c r="AH702" s="27"/>
      <c r="AI702" s="27"/>
      <c r="AJ702" s="27"/>
      <c r="AK702" s="27"/>
      <c r="AL702" s="27"/>
      <c r="AM702" s="27"/>
      <c r="AN702" s="27"/>
      <c r="AO702" s="27"/>
      <c r="AP702" s="28"/>
      <c r="AQ702" s="28"/>
      <c r="AR702" s="27"/>
    </row>
    <row r="703" spans="3:44" ht="15.6" x14ac:dyDescent="0.3">
      <c r="C703" s="17"/>
      <c r="D703" s="18"/>
      <c r="E703" s="18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20"/>
      <c r="AQ703" s="20"/>
      <c r="AR703" s="19"/>
    </row>
    <row r="704" spans="3:44" ht="15.6" x14ac:dyDescent="0.3">
      <c r="C704" s="25"/>
      <c r="D704" s="26"/>
      <c r="E704" s="26"/>
      <c r="F704" s="27"/>
      <c r="G704" s="27"/>
      <c r="H704" s="27"/>
      <c r="I704" s="27"/>
      <c r="J704" s="27"/>
      <c r="K704" s="27"/>
      <c r="L704" s="27"/>
      <c r="M704" s="27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  <c r="AH704" s="27"/>
      <c r="AI704" s="27"/>
      <c r="AJ704" s="27"/>
      <c r="AK704" s="27"/>
      <c r="AL704" s="27"/>
      <c r="AM704" s="27"/>
      <c r="AN704" s="27"/>
      <c r="AO704" s="27"/>
      <c r="AP704" s="28"/>
      <c r="AQ704" s="28"/>
      <c r="AR704" s="27"/>
    </row>
    <row r="705" spans="3:44" ht="15.6" x14ac:dyDescent="0.3">
      <c r="C705" s="17"/>
      <c r="D705" s="18"/>
      <c r="E705" s="18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20"/>
      <c r="AQ705" s="20"/>
      <c r="AR705" s="19"/>
    </row>
    <row r="706" spans="3:44" ht="15.6" x14ac:dyDescent="0.3">
      <c r="C706" s="29"/>
      <c r="D706" s="26"/>
      <c r="E706" s="26"/>
      <c r="F706" s="27"/>
      <c r="G706" s="30"/>
      <c r="H706" s="27"/>
      <c r="I706" s="27"/>
      <c r="J706" s="27"/>
      <c r="K706" s="27"/>
      <c r="L706" s="27"/>
      <c r="M706" s="27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  <c r="AH706" s="27"/>
      <c r="AI706" s="27"/>
      <c r="AJ706" s="27"/>
      <c r="AK706" s="27"/>
      <c r="AL706" s="27"/>
      <c r="AM706" s="27"/>
      <c r="AN706" s="27"/>
      <c r="AO706" s="27"/>
      <c r="AP706" s="28"/>
      <c r="AQ706" s="28"/>
      <c r="AR706" s="27"/>
    </row>
    <row r="707" spans="3:44" ht="15.6" x14ac:dyDescent="0.3">
      <c r="C707" s="17"/>
      <c r="D707" s="18"/>
      <c r="E707" s="18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20"/>
      <c r="AQ707" s="20"/>
      <c r="AR707" s="19"/>
    </row>
    <row r="708" spans="3:44" ht="15.6" x14ac:dyDescent="0.3">
      <c r="C708" s="25"/>
      <c r="D708" s="26"/>
      <c r="E708" s="26"/>
      <c r="F708" s="27"/>
      <c r="G708" s="27"/>
      <c r="H708" s="27"/>
      <c r="I708" s="27"/>
      <c r="J708" s="27"/>
      <c r="K708" s="27"/>
      <c r="L708" s="27"/>
      <c r="M708" s="27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  <c r="AH708" s="27"/>
      <c r="AI708" s="27"/>
      <c r="AJ708" s="27"/>
      <c r="AK708" s="27"/>
      <c r="AL708" s="27"/>
      <c r="AM708" s="27"/>
      <c r="AN708" s="27"/>
      <c r="AO708" s="27"/>
      <c r="AP708" s="28"/>
      <c r="AQ708" s="28"/>
      <c r="AR708" s="27"/>
    </row>
    <row r="709" spans="3:44" ht="15.6" x14ac:dyDescent="0.3">
      <c r="C709" s="21"/>
      <c r="D709" s="18"/>
      <c r="E709" s="18"/>
      <c r="F709" s="19"/>
      <c r="G709" s="22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20"/>
      <c r="AQ709" s="20"/>
      <c r="AR709" s="19"/>
    </row>
    <row r="710" spans="3:44" ht="15.6" x14ac:dyDescent="0.3">
      <c r="C710" s="25"/>
      <c r="D710" s="26"/>
      <c r="E710" s="26"/>
      <c r="F710" s="27"/>
      <c r="G710" s="27"/>
      <c r="H710" s="27"/>
      <c r="I710" s="27"/>
      <c r="J710" s="27"/>
      <c r="K710" s="27"/>
      <c r="L710" s="27"/>
      <c r="M710" s="27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  <c r="AH710" s="27"/>
      <c r="AI710" s="27"/>
      <c r="AJ710" s="27"/>
      <c r="AK710" s="27"/>
      <c r="AL710" s="27"/>
      <c r="AM710" s="27"/>
      <c r="AN710" s="27"/>
      <c r="AO710" s="27"/>
      <c r="AP710" s="28"/>
      <c r="AQ710" s="28"/>
      <c r="AR710" s="27"/>
    </row>
    <row r="711" spans="3:44" ht="15.6" x14ac:dyDescent="0.3">
      <c r="C711" s="21"/>
      <c r="D711" s="18"/>
      <c r="E711" s="18"/>
      <c r="F711" s="19"/>
      <c r="G711" s="22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20"/>
      <c r="AQ711" s="20"/>
      <c r="AR711" s="19"/>
    </row>
    <row r="712" spans="3:44" ht="15.6" x14ac:dyDescent="0.3">
      <c r="C712" s="25"/>
      <c r="D712" s="26"/>
      <c r="E712" s="26"/>
      <c r="F712" s="27"/>
      <c r="G712" s="27"/>
      <c r="H712" s="27"/>
      <c r="I712" s="27"/>
      <c r="J712" s="27"/>
      <c r="K712" s="27"/>
      <c r="L712" s="27"/>
      <c r="M712" s="27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  <c r="AH712" s="27"/>
      <c r="AI712" s="27"/>
      <c r="AJ712" s="27"/>
      <c r="AK712" s="27"/>
      <c r="AL712" s="27"/>
      <c r="AM712" s="27"/>
      <c r="AN712" s="27"/>
      <c r="AO712" s="27"/>
      <c r="AP712" s="28"/>
      <c r="AQ712" s="28"/>
      <c r="AR712" s="27"/>
    </row>
    <row r="713" spans="3:44" ht="15.6" x14ac:dyDescent="0.3">
      <c r="C713" s="17"/>
      <c r="D713" s="18"/>
      <c r="E713" s="18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20"/>
      <c r="AQ713" s="20"/>
      <c r="AR713" s="19"/>
    </row>
    <row r="714" spans="3:44" ht="15.6" x14ac:dyDescent="0.3">
      <c r="C714" s="25"/>
      <c r="D714" s="26"/>
      <c r="E714" s="26"/>
      <c r="F714" s="27"/>
      <c r="G714" s="27"/>
      <c r="H714" s="27"/>
      <c r="I714" s="27"/>
      <c r="J714" s="27"/>
      <c r="K714" s="27"/>
      <c r="L714" s="27"/>
      <c r="M714" s="27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  <c r="AH714" s="27"/>
      <c r="AI714" s="27"/>
      <c r="AJ714" s="27"/>
      <c r="AK714" s="27"/>
      <c r="AL714" s="27"/>
      <c r="AM714" s="27"/>
      <c r="AN714" s="27"/>
      <c r="AO714" s="27"/>
      <c r="AP714" s="28"/>
      <c r="AQ714" s="28"/>
      <c r="AR714" s="27"/>
    </row>
    <row r="715" spans="3:44" ht="15.6" x14ac:dyDescent="0.3">
      <c r="C715" s="17"/>
      <c r="D715" s="18"/>
      <c r="E715" s="18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20"/>
      <c r="AQ715" s="20"/>
      <c r="AR715" s="19"/>
    </row>
    <row r="716" spans="3:44" ht="15.6" x14ac:dyDescent="0.3">
      <c r="C716" s="29"/>
      <c r="D716" s="26"/>
      <c r="E716" s="26"/>
      <c r="F716" s="27"/>
      <c r="G716" s="30"/>
      <c r="H716" s="27"/>
      <c r="I716" s="27"/>
      <c r="J716" s="27"/>
      <c r="K716" s="27"/>
      <c r="L716" s="27"/>
      <c r="M716" s="27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  <c r="AH716" s="27"/>
      <c r="AI716" s="27"/>
      <c r="AJ716" s="27"/>
      <c r="AK716" s="27"/>
      <c r="AL716" s="27"/>
      <c r="AM716" s="27"/>
      <c r="AN716" s="27"/>
      <c r="AO716" s="27"/>
      <c r="AP716" s="28"/>
      <c r="AQ716" s="28"/>
      <c r="AR716" s="27"/>
    </row>
    <row r="717" spans="3:44" ht="15.6" x14ac:dyDescent="0.3">
      <c r="C717" s="17"/>
      <c r="D717" s="18"/>
      <c r="E717" s="18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20"/>
      <c r="AQ717" s="20"/>
      <c r="AR717" s="19"/>
    </row>
    <row r="718" spans="3:44" ht="15.6" x14ac:dyDescent="0.3">
      <c r="C718" s="25"/>
      <c r="D718" s="26"/>
      <c r="E718" s="26"/>
      <c r="F718" s="27"/>
      <c r="G718" s="27"/>
      <c r="H718" s="27"/>
      <c r="I718" s="27"/>
      <c r="J718" s="27"/>
      <c r="K718" s="27"/>
      <c r="L718" s="27"/>
      <c r="M718" s="27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  <c r="AH718" s="27"/>
      <c r="AI718" s="27"/>
      <c r="AJ718" s="27"/>
      <c r="AK718" s="27"/>
      <c r="AL718" s="27"/>
      <c r="AM718" s="27"/>
      <c r="AN718" s="27"/>
      <c r="AO718" s="27"/>
      <c r="AP718" s="28"/>
      <c r="AQ718" s="28"/>
      <c r="AR718" s="27"/>
    </row>
    <row r="719" spans="3:44" ht="15.6" x14ac:dyDescent="0.3">
      <c r="C719" s="21"/>
      <c r="D719" s="18"/>
      <c r="E719" s="18"/>
      <c r="F719" s="19"/>
      <c r="G719" s="22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20"/>
      <c r="AQ719" s="20"/>
      <c r="AR719" s="19"/>
    </row>
    <row r="720" spans="3:44" ht="15.6" x14ac:dyDescent="0.3">
      <c r="C720" s="25"/>
      <c r="D720" s="26"/>
      <c r="E720" s="26"/>
      <c r="F720" s="27"/>
      <c r="G720" s="27"/>
      <c r="H720" s="27"/>
      <c r="I720" s="27"/>
      <c r="J720" s="27"/>
      <c r="K720" s="27"/>
      <c r="L720" s="27"/>
      <c r="M720" s="27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  <c r="AH720" s="27"/>
      <c r="AI720" s="27"/>
      <c r="AJ720" s="27"/>
      <c r="AK720" s="27"/>
      <c r="AL720" s="27"/>
      <c r="AM720" s="27"/>
      <c r="AN720" s="27"/>
      <c r="AO720" s="27"/>
      <c r="AP720" s="28"/>
      <c r="AQ720" s="28"/>
      <c r="AR720" s="27"/>
    </row>
    <row r="721" spans="3:44" ht="15.6" x14ac:dyDescent="0.3">
      <c r="C721" s="21"/>
      <c r="D721" s="18"/>
      <c r="E721" s="18"/>
      <c r="F721" s="19"/>
      <c r="G721" s="22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20"/>
      <c r="AQ721" s="20"/>
      <c r="AR721" s="19"/>
    </row>
    <row r="722" spans="3:44" ht="15.6" x14ac:dyDescent="0.3">
      <c r="C722" s="25"/>
      <c r="D722" s="26"/>
      <c r="E722" s="26"/>
      <c r="F722" s="27"/>
      <c r="G722" s="27"/>
      <c r="H722" s="27"/>
      <c r="I722" s="27"/>
      <c r="J722" s="27"/>
      <c r="K722" s="27"/>
      <c r="L722" s="27"/>
      <c r="M722" s="27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  <c r="AH722" s="27"/>
      <c r="AI722" s="27"/>
      <c r="AJ722" s="27"/>
      <c r="AK722" s="27"/>
      <c r="AL722" s="27"/>
      <c r="AM722" s="27"/>
      <c r="AN722" s="27"/>
      <c r="AO722" s="27"/>
      <c r="AP722" s="28"/>
      <c r="AQ722" s="28"/>
      <c r="AR722" s="27"/>
    </row>
    <row r="723" spans="3:44" ht="15.6" x14ac:dyDescent="0.3">
      <c r="C723" s="17"/>
      <c r="D723" s="18"/>
      <c r="E723" s="18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20"/>
      <c r="AQ723" s="20"/>
      <c r="AR723" s="19"/>
    </row>
    <row r="724" spans="3:44" ht="15.6" x14ac:dyDescent="0.3">
      <c r="C724" s="25"/>
      <c r="D724" s="26"/>
      <c r="E724" s="26"/>
      <c r="F724" s="27"/>
      <c r="G724" s="27"/>
      <c r="H724" s="27"/>
      <c r="I724" s="27"/>
      <c r="J724" s="27"/>
      <c r="K724" s="27"/>
      <c r="L724" s="27"/>
      <c r="M724" s="27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  <c r="AH724" s="27"/>
      <c r="AI724" s="27"/>
      <c r="AJ724" s="27"/>
      <c r="AK724" s="27"/>
      <c r="AL724" s="27"/>
      <c r="AM724" s="27"/>
      <c r="AN724" s="27"/>
      <c r="AO724" s="27"/>
      <c r="AP724" s="28"/>
      <c r="AQ724" s="28"/>
      <c r="AR724" s="27"/>
    </row>
    <row r="725" spans="3:44" ht="15.6" x14ac:dyDescent="0.3">
      <c r="C725" s="17"/>
      <c r="D725" s="18"/>
      <c r="E725" s="18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20"/>
      <c r="AQ725" s="20"/>
      <c r="AR725" s="19"/>
    </row>
    <row r="726" spans="3:44" ht="15.6" x14ac:dyDescent="0.3">
      <c r="C726" s="29"/>
      <c r="D726" s="26"/>
      <c r="E726" s="26"/>
      <c r="F726" s="27"/>
      <c r="G726" s="30"/>
      <c r="H726" s="27"/>
      <c r="I726" s="27"/>
      <c r="J726" s="27"/>
      <c r="K726" s="27"/>
      <c r="L726" s="27"/>
      <c r="M726" s="27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  <c r="AH726" s="27"/>
      <c r="AI726" s="27"/>
      <c r="AJ726" s="27"/>
      <c r="AK726" s="27"/>
      <c r="AL726" s="27"/>
      <c r="AM726" s="27"/>
      <c r="AN726" s="27"/>
      <c r="AO726" s="27"/>
      <c r="AP726" s="28"/>
      <c r="AQ726" s="28"/>
      <c r="AR726" s="27"/>
    </row>
    <row r="727" spans="3:44" ht="15.6" x14ac:dyDescent="0.3">
      <c r="C727" s="17"/>
      <c r="D727" s="18"/>
      <c r="E727" s="18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20"/>
      <c r="AQ727" s="20"/>
      <c r="AR727" s="19"/>
    </row>
    <row r="728" spans="3:44" ht="15.6" x14ac:dyDescent="0.3">
      <c r="C728" s="25"/>
      <c r="D728" s="26"/>
      <c r="E728" s="26"/>
      <c r="F728" s="27"/>
      <c r="G728" s="27"/>
      <c r="H728" s="27"/>
      <c r="I728" s="27"/>
      <c r="J728" s="27"/>
      <c r="K728" s="27"/>
      <c r="L728" s="27"/>
      <c r="M728" s="27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  <c r="AH728" s="27"/>
      <c r="AI728" s="27"/>
      <c r="AJ728" s="27"/>
      <c r="AK728" s="27"/>
      <c r="AL728" s="27"/>
      <c r="AM728" s="27"/>
      <c r="AN728" s="27"/>
      <c r="AO728" s="27"/>
      <c r="AP728" s="28"/>
      <c r="AQ728" s="28"/>
      <c r="AR728" s="27"/>
    </row>
    <row r="729" spans="3:44" ht="15.6" x14ac:dyDescent="0.3">
      <c r="C729" s="21"/>
      <c r="D729" s="18"/>
      <c r="E729" s="18"/>
      <c r="F729" s="19"/>
      <c r="G729" s="22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20"/>
      <c r="AQ729" s="20"/>
      <c r="AR729" s="19"/>
    </row>
    <row r="730" spans="3:44" ht="15.6" x14ac:dyDescent="0.3">
      <c r="C730" s="25"/>
      <c r="D730" s="26"/>
      <c r="E730" s="26"/>
      <c r="F730" s="27"/>
      <c r="G730" s="27"/>
      <c r="H730" s="27"/>
      <c r="I730" s="27"/>
      <c r="J730" s="27"/>
      <c r="K730" s="27"/>
      <c r="L730" s="27"/>
      <c r="M730" s="27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  <c r="AH730" s="27"/>
      <c r="AI730" s="27"/>
      <c r="AJ730" s="27"/>
      <c r="AK730" s="27"/>
      <c r="AL730" s="27"/>
      <c r="AM730" s="27"/>
      <c r="AN730" s="27"/>
      <c r="AO730" s="27"/>
      <c r="AP730" s="28"/>
      <c r="AQ730" s="28"/>
      <c r="AR730" s="27"/>
    </row>
    <row r="731" spans="3:44" ht="15.6" x14ac:dyDescent="0.3">
      <c r="C731" s="21"/>
      <c r="D731" s="18"/>
      <c r="E731" s="18"/>
      <c r="F731" s="19"/>
      <c r="G731" s="22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20"/>
      <c r="AQ731" s="20"/>
      <c r="AR731" s="19"/>
    </row>
    <row r="732" spans="3:44" ht="15.6" x14ac:dyDescent="0.3">
      <c r="C732" s="25"/>
      <c r="D732" s="26"/>
      <c r="E732" s="26"/>
      <c r="F732" s="27"/>
      <c r="G732" s="27"/>
      <c r="H732" s="27"/>
      <c r="I732" s="27"/>
      <c r="J732" s="27"/>
      <c r="K732" s="27"/>
      <c r="L732" s="27"/>
      <c r="M732" s="27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  <c r="AH732" s="27"/>
      <c r="AI732" s="27"/>
      <c r="AJ732" s="27"/>
      <c r="AK732" s="27"/>
      <c r="AL732" s="27"/>
      <c r="AM732" s="27"/>
      <c r="AN732" s="27"/>
      <c r="AO732" s="27"/>
      <c r="AP732" s="28"/>
      <c r="AQ732" s="28"/>
      <c r="AR732" s="27"/>
    </row>
    <row r="733" spans="3:44" ht="15.6" x14ac:dyDescent="0.3">
      <c r="C733" s="17"/>
      <c r="D733" s="18"/>
      <c r="E733" s="18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20"/>
      <c r="AQ733" s="20"/>
      <c r="AR733" s="19"/>
    </row>
    <row r="734" spans="3:44" ht="15.6" x14ac:dyDescent="0.3">
      <c r="C734" s="29"/>
      <c r="D734" s="26"/>
      <c r="E734" s="26"/>
      <c r="F734" s="27"/>
      <c r="G734" s="30"/>
      <c r="H734" s="27"/>
      <c r="I734" s="27"/>
      <c r="J734" s="27"/>
      <c r="K734" s="27"/>
      <c r="L734" s="27"/>
      <c r="M734" s="27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  <c r="AH734" s="27"/>
      <c r="AI734" s="27"/>
      <c r="AJ734" s="27"/>
      <c r="AK734" s="27"/>
      <c r="AL734" s="27"/>
      <c r="AM734" s="27"/>
      <c r="AN734" s="27"/>
      <c r="AO734" s="27"/>
      <c r="AP734" s="28"/>
      <c r="AQ734" s="28"/>
      <c r="AR734" s="27"/>
    </row>
    <row r="735" spans="3:44" ht="15.6" x14ac:dyDescent="0.3">
      <c r="C735" s="17"/>
      <c r="D735" s="18"/>
      <c r="E735" s="18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20"/>
      <c r="AQ735" s="20"/>
      <c r="AR735" s="19"/>
    </row>
    <row r="736" spans="3:44" ht="15.6" x14ac:dyDescent="0.3">
      <c r="C736" s="25"/>
      <c r="D736" s="26"/>
      <c r="E736" s="26"/>
      <c r="F736" s="27"/>
      <c r="G736" s="27"/>
      <c r="H736" s="27"/>
      <c r="I736" s="27"/>
      <c r="J736" s="27"/>
      <c r="K736" s="27"/>
      <c r="L736" s="27"/>
      <c r="M736" s="27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  <c r="AH736" s="27"/>
      <c r="AI736" s="27"/>
      <c r="AJ736" s="27"/>
      <c r="AK736" s="27"/>
      <c r="AL736" s="27"/>
      <c r="AM736" s="27"/>
      <c r="AN736" s="27"/>
      <c r="AO736" s="27"/>
      <c r="AP736" s="28"/>
      <c r="AQ736" s="28"/>
      <c r="AR736" s="27"/>
    </row>
    <row r="737" spans="3:44" ht="15.6" x14ac:dyDescent="0.3">
      <c r="C737" s="21"/>
      <c r="D737" s="18"/>
      <c r="E737" s="18"/>
      <c r="F737" s="19"/>
      <c r="G737" s="22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20"/>
      <c r="AQ737" s="20"/>
      <c r="AR737" s="19"/>
    </row>
    <row r="738" spans="3:44" ht="15.6" x14ac:dyDescent="0.3">
      <c r="C738" s="25"/>
      <c r="D738" s="26"/>
      <c r="E738" s="26"/>
      <c r="F738" s="27"/>
      <c r="G738" s="27"/>
      <c r="H738" s="27"/>
      <c r="I738" s="27"/>
      <c r="J738" s="27"/>
      <c r="K738" s="27"/>
      <c r="L738" s="27"/>
      <c r="M738" s="27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  <c r="AH738" s="27"/>
      <c r="AI738" s="27"/>
      <c r="AJ738" s="27"/>
      <c r="AK738" s="27"/>
      <c r="AL738" s="27"/>
      <c r="AM738" s="27"/>
      <c r="AN738" s="27"/>
      <c r="AO738" s="27"/>
      <c r="AP738" s="28"/>
      <c r="AQ738" s="28"/>
      <c r="AR738" s="27"/>
    </row>
    <row r="739" spans="3:44" ht="15.6" x14ac:dyDescent="0.3">
      <c r="C739" s="21"/>
      <c r="D739" s="18"/>
      <c r="E739" s="18"/>
      <c r="F739" s="19"/>
      <c r="G739" s="22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20"/>
      <c r="AQ739" s="20"/>
      <c r="AR739" s="19"/>
    </row>
    <row r="740" spans="3:44" ht="15.6" x14ac:dyDescent="0.3">
      <c r="C740" s="25"/>
      <c r="D740" s="26"/>
      <c r="E740" s="26"/>
      <c r="F740" s="27"/>
      <c r="G740" s="27"/>
      <c r="H740" s="27"/>
      <c r="I740" s="27"/>
      <c r="J740" s="27"/>
      <c r="K740" s="27"/>
      <c r="L740" s="27"/>
      <c r="M740" s="27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  <c r="AH740" s="27"/>
      <c r="AI740" s="27"/>
      <c r="AJ740" s="27"/>
      <c r="AK740" s="27"/>
      <c r="AL740" s="27"/>
      <c r="AM740" s="27"/>
      <c r="AN740" s="27"/>
      <c r="AO740" s="27"/>
      <c r="AP740" s="28"/>
      <c r="AQ740" s="28"/>
      <c r="AR740" s="27"/>
    </row>
    <row r="741" spans="3:44" ht="15.6" x14ac:dyDescent="0.3">
      <c r="C741" s="17"/>
      <c r="D741" s="18"/>
      <c r="E741" s="18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20"/>
      <c r="AQ741" s="20"/>
      <c r="AR741" s="19"/>
    </row>
    <row r="742" spans="3:44" ht="15.6" x14ac:dyDescent="0.3">
      <c r="C742" s="25"/>
      <c r="D742" s="26"/>
      <c r="E742" s="26"/>
      <c r="F742" s="27"/>
      <c r="G742" s="27"/>
      <c r="H742" s="27"/>
      <c r="I742" s="27"/>
      <c r="J742" s="27"/>
      <c r="K742" s="27"/>
      <c r="L742" s="27"/>
      <c r="M742" s="27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  <c r="AH742" s="27"/>
      <c r="AI742" s="27"/>
      <c r="AJ742" s="27"/>
      <c r="AK742" s="27"/>
      <c r="AL742" s="27"/>
      <c r="AM742" s="27"/>
      <c r="AN742" s="27"/>
      <c r="AO742" s="27"/>
      <c r="AP742" s="28"/>
      <c r="AQ742" s="28"/>
      <c r="AR742" s="27"/>
    </row>
    <row r="743" spans="3:44" ht="15.6" x14ac:dyDescent="0.3">
      <c r="C743" s="17"/>
      <c r="D743" s="18"/>
      <c r="E743" s="18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20"/>
      <c r="AQ743" s="20"/>
      <c r="AR743" s="19"/>
    </row>
    <row r="744" spans="3:44" ht="15.6" x14ac:dyDescent="0.3">
      <c r="C744" s="29"/>
      <c r="D744" s="26"/>
      <c r="E744" s="26"/>
      <c r="F744" s="27"/>
      <c r="G744" s="30"/>
      <c r="H744" s="27"/>
      <c r="I744" s="27"/>
      <c r="J744" s="27"/>
      <c r="K744" s="27"/>
      <c r="L744" s="27"/>
      <c r="M744" s="27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  <c r="AH744" s="27"/>
      <c r="AI744" s="27"/>
      <c r="AJ744" s="27"/>
      <c r="AK744" s="27"/>
      <c r="AL744" s="27"/>
      <c r="AM744" s="27"/>
      <c r="AN744" s="27"/>
      <c r="AO744" s="27"/>
      <c r="AP744" s="28"/>
      <c r="AQ744" s="28"/>
      <c r="AR744" s="27"/>
    </row>
    <row r="745" spans="3:44" ht="15.6" x14ac:dyDescent="0.3">
      <c r="C745" s="17"/>
      <c r="D745" s="18"/>
      <c r="E745" s="18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20"/>
      <c r="AQ745" s="20"/>
      <c r="AR745" s="19"/>
    </row>
    <row r="746" spans="3:44" ht="15.6" x14ac:dyDescent="0.3">
      <c r="C746" s="25"/>
      <c r="D746" s="26"/>
      <c r="E746" s="26"/>
      <c r="F746" s="27"/>
      <c r="G746" s="27"/>
      <c r="H746" s="27"/>
      <c r="I746" s="27"/>
      <c r="J746" s="27"/>
      <c r="K746" s="27"/>
      <c r="L746" s="27"/>
      <c r="M746" s="27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  <c r="AH746" s="27"/>
      <c r="AI746" s="27"/>
      <c r="AJ746" s="27"/>
      <c r="AK746" s="27"/>
      <c r="AL746" s="27"/>
      <c r="AM746" s="27"/>
      <c r="AN746" s="27"/>
      <c r="AO746" s="27"/>
      <c r="AP746" s="28"/>
      <c r="AQ746" s="28"/>
      <c r="AR746" s="27"/>
    </row>
    <row r="747" spans="3:44" ht="15.6" x14ac:dyDescent="0.3">
      <c r="C747" s="21"/>
      <c r="D747" s="18"/>
      <c r="E747" s="18"/>
      <c r="F747" s="19"/>
      <c r="G747" s="22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20"/>
      <c r="AQ747" s="20"/>
      <c r="AR747" s="19"/>
    </row>
    <row r="748" spans="3:44" ht="15.6" x14ac:dyDescent="0.3">
      <c r="C748" s="25"/>
      <c r="D748" s="26"/>
      <c r="E748" s="26"/>
      <c r="F748" s="27"/>
      <c r="G748" s="27"/>
      <c r="H748" s="27"/>
      <c r="I748" s="27"/>
      <c r="J748" s="27"/>
      <c r="K748" s="27"/>
      <c r="L748" s="27"/>
      <c r="M748" s="27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  <c r="AH748" s="27"/>
      <c r="AI748" s="27"/>
      <c r="AJ748" s="27"/>
      <c r="AK748" s="27"/>
      <c r="AL748" s="27"/>
      <c r="AM748" s="27"/>
      <c r="AN748" s="27"/>
      <c r="AO748" s="27"/>
      <c r="AP748" s="28"/>
      <c r="AQ748" s="28"/>
      <c r="AR748" s="27"/>
    </row>
    <row r="749" spans="3:44" ht="15.6" x14ac:dyDescent="0.3">
      <c r="C749" s="21"/>
      <c r="D749" s="18"/>
      <c r="E749" s="18"/>
      <c r="F749" s="19"/>
      <c r="G749" s="22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20"/>
      <c r="AQ749" s="20"/>
      <c r="AR749" s="19"/>
    </row>
    <row r="750" spans="3:44" ht="15.6" x14ac:dyDescent="0.3">
      <c r="C750" s="25"/>
      <c r="D750" s="26"/>
      <c r="E750" s="26"/>
      <c r="F750" s="27"/>
      <c r="G750" s="27"/>
      <c r="H750" s="27"/>
      <c r="I750" s="27"/>
      <c r="J750" s="27"/>
      <c r="K750" s="27"/>
      <c r="L750" s="27"/>
      <c r="M750" s="27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  <c r="AH750" s="27"/>
      <c r="AI750" s="27"/>
      <c r="AJ750" s="27"/>
      <c r="AK750" s="27"/>
      <c r="AL750" s="27"/>
      <c r="AM750" s="27"/>
      <c r="AN750" s="27"/>
      <c r="AO750" s="27"/>
      <c r="AP750" s="28"/>
      <c r="AQ750" s="28"/>
      <c r="AR750" s="27"/>
    </row>
    <row r="751" spans="3:44" ht="15.6" x14ac:dyDescent="0.3">
      <c r="C751" s="17"/>
      <c r="D751" s="18"/>
      <c r="E751" s="18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20"/>
      <c r="AQ751" s="20"/>
      <c r="AR751" s="19"/>
    </row>
    <row r="752" spans="3:44" ht="15.6" x14ac:dyDescent="0.3">
      <c r="C752" s="25"/>
      <c r="D752" s="26"/>
      <c r="E752" s="26"/>
      <c r="F752" s="27"/>
      <c r="G752" s="27"/>
      <c r="H752" s="27"/>
      <c r="I752" s="27"/>
      <c r="J752" s="27"/>
      <c r="K752" s="27"/>
      <c r="L752" s="27"/>
      <c r="M752" s="27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  <c r="AH752" s="27"/>
      <c r="AI752" s="27"/>
      <c r="AJ752" s="27"/>
      <c r="AK752" s="27"/>
      <c r="AL752" s="27"/>
      <c r="AM752" s="27"/>
      <c r="AN752" s="27"/>
      <c r="AO752" s="27"/>
      <c r="AP752" s="28"/>
      <c r="AQ752" s="28"/>
      <c r="AR752" s="27"/>
    </row>
    <row r="753" spans="3:44" ht="15.6" x14ac:dyDescent="0.3">
      <c r="C753" s="17"/>
      <c r="D753" s="18"/>
      <c r="E753" s="18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20"/>
      <c r="AQ753" s="20"/>
      <c r="AR753" s="19"/>
    </row>
    <row r="754" spans="3:44" ht="15.6" x14ac:dyDescent="0.3">
      <c r="C754" s="29"/>
      <c r="D754" s="26"/>
      <c r="E754" s="26"/>
      <c r="F754" s="27"/>
      <c r="G754" s="30"/>
      <c r="H754" s="27"/>
      <c r="I754" s="27"/>
      <c r="J754" s="27"/>
      <c r="K754" s="27"/>
      <c r="L754" s="27"/>
      <c r="M754" s="27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  <c r="AH754" s="27"/>
      <c r="AI754" s="27"/>
      <c r="AJ754" s="27"/>
      <c r="AK754" s="27"/>
      <c r="AL754" s="27"/>
      <c r="AM754" s="27"/>
      <c r="AN754" s="27"/>
      <c r="AO754" s="27"/>
      <c r="AP754" s="28"/>
      <c r="AQ754" s="28"/>
      <c r="AR754" s="27"/>
    </row>
    <row r="755" spans="3:44" ht="15.6" x14ac:dyDescent="0.3">
      <c r="C755" s="17"/>
      <c r="D755" s="18"/>
      <c r="E755" s="18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20"/>
      <c r="AQ755" s="20"/>
      <c r="AR755" s="19"/>
    </row>
    <row r="756" spans="3:44" ht="15.6" x14ac:dyDescent="0.3">
      <c r="C756" s="25"/>
      <c r="D756" s="26"/>
      <c r="E756" s="26"/>
      <c r="F756" s="27"/>
      <c r="G756" s="27"/>
      <c r="H756" s="27"/>
      <c r="I756" s="27"/>
      <c r="J756" s="27"/>
      <c r="K756" s="27"/>
      <c r="L756" s="27"/>
      <c r="M756" s="27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  <c r="AH756" s="27"/>
      <c r="AI756" s="27"/>
      <c r="AJ756" s="27"/>
      <c r="AK756" s="27"/>
      <c r="AL756" s="27"/>
      <c r="AM756" s="27"/>
      <c r="AN756" s="27"/>
      <c r="AO756" s="27"/>
      <c r="AP756" s="28"/>
      <c r="AQ756" s="28"/>
      <c r="AR756" s="27"/>
    </row>
    <row r="757" spans="3:44" ht="15.6" x14ac:dyDescent="0.3">
      <c r="C757" s="21"/>
      <c r="D757" s="18"/>
      <c r="E757" s="18"/>
      <c r="F757" s="19"/>
      <c r="G757" s="22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20"/>
      <c r="AQ757" s="20"/>
      <c r="AR757" s="19"/>
    </row>
    <row r="758" spans="3:44" ht="15.6" x14ac:dyDescent="0.3">
      <c r="C758" s="25"/>
      <c r="D758" s="26"/>
      <c r="E758" s="26"/>
      <c r="F758" s="27"/>
      <c r="G758" s="27"/>
      <c r="H758" s="27"/>
      <c r="I758" s="27"/>
      <c r="J758" s="27"/>
      <c r="K758" s="27"/>
      <c r="L758" s="27"/>
      <c r="M758" s="27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  <c r="AH758" s="27"/>
      <c r="AI758" s="27"/>
      <c r="AJ758" s="27"/>
      <c r="AK758" s="27"/>
      <c r="AL758" s="27"/>
      <c r="AM758" s="27"/>
      <c r="AN758" s="27"/>
      <c r="AO758" s="27"/>
      <c r="AP758" s="28"/>
      <c r="AQ758" s="28"/>
      <c r="AR758" s="27"/>
    </row>
    <row r="759" spans="3:44" ht="15.6" x14ac:dyDescent="0.3">
      <c r="C759" s="21"/>
      <c r="D759" s="18"/>
      <c r="E759" s="18"/>
      <c r="F759" s="19"/>
      <c r="G759" s="22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20"/>
      <c r="AQ759" s="20"/>
      <c r="AR759" s="19"/>
    </row>
    <row r="760" spans="3:44" ht="15.6" x14ac:dyDescent="0.3">
      <c r="C760" s="25"/>
      <c r="D760" s="26"/>
      <c r="E760" s="26"/>
      <c r="F760" s="27"/>
      <c r="G760" s="27"/>
      <c r="H760" s="27"/>
      <c r="I760" s="27"/>
      <c r="J760" s="27"/>
      <c r="K760" s="27"/>
      <c r="L760" s="27"/>
      <c r="M760" s="27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  <c r="AH760" s="27"/>
      <c r="AI760" s="27"/>
      <c r="AJ760" s="27"/>
      <c r="AK760" s="27"/>
      <c r="AL760" s="27"/>
      <c r="AM760" s="27"/>
      <c r="AN760" s="27"/>
      <c r="AO760" s="27"/>
      <c r="AP760" s="28"/>
      <c r="AQ760" s="28"/>
      <c r="AR760" s="27"/>
    </row>
    <row r="761" spans="3:44" ht="15.6" x14ac:dyDescent="0.3">
      <c r="C761" s="17"/>
      <c r="D761" s="18"/>
      <c r="E761" s="18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20"/>
      <c r="AQ761" s="20"/>
      <c r="AR761" s="19"/>
    </row>
    <row r="762" spans="3:44" ht="15.6" x14ac:dyDescent="0.3">
      <c r="C762" s="25"/>
      <c r="D762" s="26"/>
      <c r="E762" s="26"/>
      <c r="F762" s="27"/>
      <c r="G762" s="27"/>
      <c r="H762" s="27"/>
      <c r="I762" s="27"/>
      <c r="J762" s="27"/>
      <c r="K762" s="27"/>
      <c r="L762" s="27"/>
      <c r="M762" s="27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  <c r="AH762" s="27"/>
      <c r="AI762" s="27"/>
      <c r="AJ762" s="27"/>
      <c r="AK762" s="27"/>
      <c r="AL762" s="27"/>
      <c r="AM762" s="27"/>
      <c r="AN762" s="27"/>
      <c r="AO762" s="27"/>
      <c r="AP762" s="28"/>
      <c r="AQ762" s="28"/>
      <c r="AR762" s="27"/>
    </row>
    <row r="763" spans="3:44" ht="15.6" x14ac:dyDescent="0.3">
      <c r="C763" s="17"/>
      <c r="D763" s="18"/>
      <c r="E763" s="18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20"/>
      <c r="AQ763" s="20"/>
      <c r="AR763" s="19"/>
    </row>
    <row r="764" spans="3:44" ht="15.6" x14ac:dyDescent="0.3">
      <c r="C764" s="29"/>
      <c r="D764" s="26"/>
      <c r="E764" s="26"/>
      <c r="F764" s="27"/>
      <c r="G764" s="30"/>
      <c r="H764" s="27"/>
      <c r="I764" s="27"/>
      <c r="J764" s="27"/>
      <c r="K764" s="27"/>
      <c r="L764" s="27"/>
      <c r="M764" s="27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  <c r="AH764" s="27"/>
      <c r="AI764" s="27"/>
      <c r="AJ764" s="27"/>
      <c r="AK764" s="27"/>
      <c r="AL764" s="27"/>
      <c r="AM764" s="27"/>
      <c r="AN764" s="27"/>
      <c r="AO764" s="27"/>
      <c r="AP764" s="28"/>
      <c r="AQ764" s="28"/>
      <c r="AR764" s="27"/>
    </row>
    <row r="765" spans="3:44" ht="15.6" x14ac:dyDescent="0.3">
      <c r="C765" s="17"/>
      <c r="D765" s="18"/>
      <c r="E765" s="18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20"/>
      <c r="AQ765" s="20"/>
      <c r="AR765" s="19"/>
    </row>
    <row r="766" spans="3:44" ht="15.6" x14ac:dyDescent="0.3">
      <c r="C766" s="25"/>
      <c r="D766" s="26"/>
      <c r="E766" s="26"/>
      <c r="F766" s="27"/>
      <c r="G766" s="27"/>
      <c r="H766" s="27"/>
      <c r="I766" s="27"/>
      <c r="J766" s="27"/>
      <c r="K766" s="27"/>
      <c r="L766" s="27"/>
      <c r="M766" s="27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  <c r="AH766" s="27"/>
      <c r="AI766" s="27"/>
      <c r="AJ766" s="27"/>
      <c r="AK766" s="27"/>
      <c r="AL766" s="27"/>
      <c r="AM766" s="27"/>
      <c r="AN766" s="27"/>
      <c r="AO766" s="27"/>
      <c r="AP766" s="28"/>
      <c r="AQ766" s="28"/>
      <c r="AR766" s="27"/>
    </row>
    <row r="767" spans="3:44" ht="15.6" x14ac:dyDescent="0.3">
      <c r="C767" s="21"/>
      <c r="D767" s="18"/>
      <c r="E767" s="18"/>
      <c r="F767" s="19"/>
      <c r="G767" s="22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20"/>
      <c r="AQ767" s="20"/>
      <c r="AR767" s="19"/>
    </row>
    <row r="768" spans="3:44" ht="15.6" x14ac:dyDescent="0.3">
      <c r="C768" s="25"/>
      <c r="D768" s="26"/>
      <c r="E768" s="26"/>
      <c r="F768" s="27"/>
      <c r="G768" s="27"/>
      <c r="H768" s="27"/>
      <c r="I768" s="27"/>
      <c r="J768" s="27"/>
      <c r="K768" s="27"/>
      <c r="L768" s="27"/>
      <c r="M768" s="27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  <c r="AH768" s="27"/>
      <c r="AI768" s="27"/>
      <c r="AJ768" s="27"/>
      <c r="AK768" s="27"/>
      <c r="AL768" s="27"/>
      <c r="AM768" s="27"/>
      <c r="AN768" s="27"/>
      <c r="AO768" s="27"/>
      <c r="AP768" s="28"/>
      <c r="AQ768" s="28"/>
      <c r="AR768" s="27"/>
    </row>
    <row r="769" spans="3:44" ht="15.6" x14ac:dyDescent="0.3">
      <c r="C769" s="21"/>
      <c r="D769" s="18"/>
      <c r="E769" s="18"/>
      <c r="F769" s="19"/>
      <c r="G769" s="22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20"/>
      <c r="AQ769" s="20"/>
      <c r="AR769" s="19"/>
    </row>
    <row r="770" spans="3:44" ht="15.6" x14ac:dyDescent="0.3">
      <c r="C770" s="25"/>
      <c r="D770" s="26"/>
      <c r="E770" s="26"/>
      <c r="F770" s="27"/>
      <c r="G770" s="27"/>
      <c r="H770" s="27"/>
      <c r="I770" s="27"/>
      <c r="J770" s="27"/>
      <c r="K770" s="27"/>
      <c r="L770" s="27"/>
      <c r="M770" s="27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  <c r="AH770" s="27"/>
      <c r="AI770" s="27"/>
      <c r="AJ770" s="27"/>
      <c r="AK770" s="27"/>
      <c r="AL770" s="27"/>
      <c r="AM770" s="27"/>
      <c r="AN770" s="27"/>
      <c r="AO770" s="27"/>
      <c r="AP770" s="28"/>
      <c r="AQ770" s="28"/>
      <c r="AR770" s="27"/>
    </row>
    <row r="771" spans="3:44" ht="15.6" x14ac:dyDescent="0.3">
      <c r="C771" s="17"/>
      <c r="D771" s="18"/>
      <c r="E771" s="18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20"/>
      <c r="AQ771" s="20"/>
      <c r="AR771" s="19"/>
    </row>
    <row r="772" spans="3:44" ht="15.6" x14ac:dyDescent="0.3">
      <c r="C772" s="29"/>
      <c r="D772" s="26"/>
      <c r="E772" s="26"/>
      <c r="F772" s="27"/>
      <c r="G772" s="30"/>
      <c r="H772" s="27"/>
      <c r="I772" s="27"/>
      <c r="J772" s="27"/>
      <c r="K772" s="27"/>
      <c r="L772" s="27"/>
      <c r="M772" s="27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  <c r="AH772" s="27"/>
      <c r="AI772" s="27"/>
      <c r="AJ772" s="27"/>
      <c r="AK772" s="27"/>
      <c r="AL772" s="27"/>
      <c r="AM772" s="27"/>
      <c r="AN772" s="27"/>
      <c r="AO772" s="27"/>
      <c r="AP772" s="28"/>
      <c r="AQ772" s="28"/>
      <c r="AR772" s="27"/>
    </row>
    <row r="773" spans="3:44" ht="15.6" x14ac:dyDescent="0.3">
      <c r="C773" s="17"/>
      <c r="D773" s="18"/>
      <c r="E773" s="18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20"/>
      <c r="AQ773" s="20"/>
      <c r="AR773" s="19"/>
    </row>
    <row r="774" spans="3:44" ht="15.6" x14ac:dyDescent="0.3">
      <c r="C774" s="25"/>
      <c r="D774" s="26"/>
      <c r="E774" s="26"/>
      <c r="F774" s="27"/>
      <c r="G774" s="27"/>
      <c r="H774" s="27"/>
      <c r="I774" s="27"/>
      <c r="J774" s="27"/>
      <c r="K774" s="27"/>
      <c r="L774" s="27"/>
      <c r="M774" s="27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  <c r="AH774" s="27"/>
      <c r="AI774" s="27"/>
      <c r="AJ774" s="27"/>
      <c r="AK774" s="27"/>
      <c r="AL774" s="27"/>
      <c r="AM774" s="27"/>
      <c r="AN774" s="27"/>
      <c r="AO774" s="27"/>
      <c r="AP774" s="28"/>
      <c r="AQ774" s="28"/>
      <c r="AR774" s="27"/>
    </row>
    <row r="775" spans="3:44" ht="15.6" x14ac:dyDescent="0.3">
      <c r="C775" s="21"/>
      <c r="D775" s="18"/>
      <c r="E775" s="18"/>
      <c r="F775" s="19"/>
      <c r="G775" s="22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20"/>
      <c r="AQ775" s="20"/>
      <c r="AR775" s="19"/>
    </row>
    <row r="776" spans="3:44" ht="15.6" x14ac:dyDescent="0.3">
      <c r="C776" s="25"/>
      <c r="D776" s="26"/>
      <c r="E776" s="26"/>
      <c r="F776" s="27"/>
      <c r="G776" s="27"/>
      <c r="H776" s="27"/>
      <c r="I776" s="27"/>
      <c r="J776" s="27"/>
      <c r="K776" s="27"/>
      <c r="L776" s="27"/>
      <c r="M776" s="27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  <c r="AH776" s="27"/>
      <c r="AI776" s="27"/>
      <c r="AJ776" s="27"/>
      <c r="AK776" s="27"/>
      <c r="AL776" s="27"/>
      <c r="AM776" s="27"/>
      <c r="AN776" s="27"/>
      <c r="AO776" s="27"/>
      <c r="AP776" s="28"/>
      <c r="AQ776" s="28"/>
      <c r="AR776" s="27"/>
    </row>
    <row r="777" spans="3:44" ht="15.6" x14ac:dyDescent="0.3">
      <c r="C777" s="21"/>
      <c r="D777" s="18"/>
      <c r="E777" s="18"/>
      <c r="F777" s="19"/>
      <c r="G777" s="22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20"/>
      <c r="AQ777" s="20"/>
      <c r="AR777" s="19"/>
    </row>
    <row r="778" spans="3:44" ht="15.6" x14ac:dyDescent="0.3">
      <c r="C778" s="25"/>
      <c r="D778" s="26"/>
      <c r="E778" s="26"/>
      <c r="F778" s="27"/>
      <c r="G778" s="27"/>
      <c r="H778" s="27"/>
      <c r="I778" s="27"/>
      <c r="J778" s="27"/>
      <c r="K778" s="27"/>
      <c r="L778" s="27"/>
      <c r="M778" s="27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  <c r="AH778" s="27"/>
      <c r="AI778" s="27"/>
      <c r="AJ778" s="27"/>
      <c r="AK778" s="27"/>
      <c r="AL778" s="27"/>
      <c r="AM778" s="27"/>
      <c r="AN778" s="27"/>
      <c r="AO778" s="27"/>
      <c r="AP778" s="28"/>
      <c r="AQ778" s="28"/>
      <c r="AR778" s="27"/>
    </row>
    <row r="779" spans="3:44" ht="15.6" x14ac:dyDescent="0.3">
      <c r="C779" s="17"/>
      <c r="D779" s="18"/>
      <c r="E779" s="18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20"/>
      <c r="AQ779" s="20"/>
      <c r="AR779" s="19"/>
    </row>
    <row r="780" spans="3:44" ht="15.6" x14ac:dyDescent="0.3">
      <c r="C780" s="25"/>
      <c r="D780" s="26"/>
      <c r="E780" s="26"/>
      <c r="F780" s="27"/>
      <c r="G780" s="27"/>
      <c r="H780" s="27"/>
      <c r="I780" s="27"/>
      <c r="J780" s="27"/>
      <c r="K780" s="27"/>
      <c r="L780" s="27"/>
      <c r="M780" s="27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  <c r="AH780" s="27"/>
      <c r="AI780" s="27"/>
      <c r="AJ780" s="27"/>
      <c r="AK780" s="27"/>
      <c r="AL780" s="27"/>
      <c r="AM780" s="27"/>
      <c r="AN780" s="27"/>
      <c r="AO780" s="27"/>
      <c r="AP780" s="28"/>
      <c r="AQ780" s="28"/>
      <c r="AR780" s="27"/>
    </row>
    <row r="781" spans="3:44" ht="15.6" x14ac:dyDescent="0.3">
      <c r="C781" s="17"/>
      <c r="D781" s="18"/>
      <c r="E781" s="18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20"/>
      <c r="AQ781" s="20"/>
      <c r="AR781" s="19"/>
    </row>
    <row r="782" spans="3:44" ht="15.6" x14ac:dyDescent="0.3">
      <c r="C782" s="29"/>
      <c r="D782" s="26"/>
      <c r="E782" s="26"/>
      <c r="F782" s="27"/>
      <c r="G782" s="30"/>
      <c r="H782" s="27"/>
      <c r="I782" s="27"/>
      <c r="J782" s="27"/>
      <c r="K782" s="27"/>
      <c r="L782" s="27"/>
      <c r="M782" s="27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  <c r="AH782" s="27"/>
      <c r="AI782" s="27"/>
      <c r="AJ782" s="27"/>
      <c r="AK782" s="27"/>
      <c r="AL782" s="27"/>
      <c r="AM782" s="27"/>
      <c r="AN782" s="27"/>
      <c r="AO782" s="27"/>
      <c r="AP782" s="28"/>
      <c r="AQ782" s="28"/>
      <c r="AR782" s="27"/>
    </row>
    <row r="783" spans="3:44" ht="15.6" x14ac:dyDescent="0.3">
      <c r="C783" s="17"/>
      <c r="D783" s="18"/>
      <c r="E783" s="18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20"/>
      <c r="AQ783" s="20"/>
      <c r="AR783" s="19"/>
    </row>
    <row r="784" spans="3:44" ht="15.6" x14ac:dyDescent="0.3">
      <c r="C784" s="25"/>
      <c r="D784" s="26"/>
      <c r="E784" s="26"/>
      <c r="F784" s="27"/>
      <c r="G784" s="27"/>
      <c r="H784" s="27"/>
      <c r="I784" s="27"/>
      <c r="J784" s="27"/>
      <c r="K784" s="27"/>
      <c r="L784" s="27"/>
      <c r="M784" s="27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  <c r="AH784" s="27"/>
      <c r="AI784" s="27"/>
      <c r="AJ784" s="27"/>
      <c r="AK784" s="27"/>
      <c r="AL784" s="27"/>
      <c r="AM784" s="27"/>
      <c r="AN784" s="27"/>
      <c r="AO784" s="27"/>
      <c r="AP784" s="28"/>
      <c r="AQ784" s="28"/>
      <c r="AR784" s="27"/>
    </row>
    <row r="785" spans="3:44" ht="15.6" x14ac:dyDescent="0.3">
      <c r="C785" s="21"/>
      <c r="D785" s="18"/>
      <c r="E785" s="18"/>
      <c r="F785" s="19"/>
      <c r="G785" s="22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20"/>
      <c r="AQ785" s="20"/>
      <c r="AR785" s="19"/>
    </row>
    <row r="786" spans="3:44" ht="15.6" x14ac:dyDescent="0.3">
      <c r="C786" s="25"/>
      <c r="D786" s="26"/>
      <c r="E786" s="26"/>
      <c r="F786" s="27"/>
      <c r="G786" s="27"/>
      <c r="H786" s="27"/>
      <c r="I786" s="27"/>
      <c r="J786" s="27"/>
      <c r="K786" s="27"/>
      <c r="L786" s="27"/>
      <c r="M786" s="27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  <c r="AH786" s="27"/>
      <c r="AI786" s="27"/>
      <c r="AJ786" s="27"/>
      <c r="AK786" s="27"/>
      <c r="AL786" s="27"/>
      <c r="AM786" s="27"/>
      <c r="AN786" s="27"/>
      <c r="AO786" s="27"/>
      <c r="AP786" s="28"/>
      <c r="AQ786" s="28"/>
      <c r="AR786" s="27"/>
    </row>
    <row r="787" spans="3:44" ht="15.6" x14ac:dyDescent="0.3">
      <c r="C787" s="21"/>
      <c r="D787" s="18"/>
      <c r="E787" s="18"/>
      <c r="F787" s="19"/>
      <c r="G787" s="22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20"/>
      <c r="AQ787" s="20"/>
      <c r="AR787" s="19"/>
    </row>
    <row r="788" spans="3:44" ht="15.6" x14ac:dyDescent="0.3">
      <c r="C788" s="25"/>
      <c r="D788" s="26"/>
      <c r="E788" s="26"/>
      <c r="F788" s="27"/>
      <c r="G788" s="27"/>
      <c r="H788" s="27"/>
      <c r="I788" s="27"/>
      <c r="J788" s="27"/>
      <c r="K788" s="27"/>
      <c r="L788" s="27"/>
      <c r="M788" s="27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  <c r="AH788" s="27"/>
      <c r="AI788" s="27"/>
      <c r="AJ788" s="27"/>
      <c r="AK788" s="27"/>
      <c r="AL788" s="27"/>
      <c r="AM788" s="27"/>
      <c r="AN788" s="27"/>
      <c r="AO788" s="27"/>
      <c r="AP788" s="28"/>
      <c r="AQ788" s="28"/>
      <c r="AR788" s="27"/>
    </row>
    <row r="789" spans="3:44" ht="15.6" x14ac:dyDescent="0.3">
      <c r="C789" s="17"/>
      <c r="D789" s="18"/>
      <c r="E789" s="18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20"/>
      <c r="AQ789" s="20"/>
      <c r="AR789" s="19"/>
    </row>
    <row r="790" spans="3:44" ht="15.6" x14ac:dyDescent="0.3">
      <c r="C790" s="25"/>
      <c r="D790" s="26"/>
      <c r="E790" s="26"/>
      <c r="F790" s="27"/>
      <c r="G790" s="27"/>
      <c r="H790" s="27"/>
      <c r="I790" s="27"/>
      <c r="J790" s="27"/>
      <c r="K790" s="27"/>
      <c r="L790" s="27"/>
      <c r="M790" s="27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  <c r="AH790" s="27"/>
      <c r="AI790" s="27"/>
      <c r="AJ790" s="27"/>
      <c r="AK790" s="27"/>
      <c r="AL790" s="27"/>
      <c r="AM790" s="27"/>
      <c r="AN790" s="27"/>
      <c r="AO790" s="27"/>
      <c r="AP790" s="28"/>
      <c r="AQ790" s="28"/>
      <c r="AR790" s="27"/>
    </row>
    <row r="791" spans="3:44" ht="15.6" x14ac:dyDescent="0.3">
      <c r="C791" s="17"/>
      <c r="D791" s="18"/>
      <c r="E791" s="18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20"/>
      <c r="AQ791" s="20"/>
      <c r="AR791" s="19"/>
    </row>
    <row r="792" spans="3:44" ht="15.6" x14ac:dyDescent="0.3">
      <c r="C792" s="29"/>
      <c r="D792" s="26"/>
      <c r="E792" s="26"/>
      <c r="F792" s="27"/>
      <c r="G792" s="30"/>
      <c r="H792" s="27"/>
      <c r="I792" s="27"/>
      <c r="J792" s="27"/>
      <c r="K792" s="27"/>
      <c r="L792" s="27"/>
      <c r="M792" s="27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  <c r="AH792" s="27"/>
      <c r="AI792" s="27"/>
      <c r="AJ792" s="27"/>
      <c r="AK792" s="27"/>
      <c r="AL792" s="27"/>
      <c r="AM792" s="27"/>
      <c r="AN792" s="27"/>
      <c r="AO792" s="27"/>
      <c r="AP792" s="28"/>
      <c r="AQ792" s="28"/>
      <c r="AR792" s="27"/>
    </row>
    <row r="793" spans="3:44" ht="15.6" x14ac:dyDescent="0.3">
      <c r="C793" s="17"/>
      <c r="D793" s="18"/>
      <c r="E793" s="18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20"/>
      <c r="AQ793" s="20"/>
      <c r="AR793" s="19"/>
    </row>
    <row r="794" spans="3:44" ht="15.6" x14ac:dyDescent="0.3">
      <c r="C794" s="25"/>
      <c r="D794" s="26"/>
      <c r="E794" s="26"/>
      <c r="F794" s="27"/>
      <c r="G794" s="27"/>
      <c r="H794" s="27"/>
      <c r="I794" s="27"/>
      <c r="J794" s="27"/>
      <c r="K794" s="27"/>
      <c r="L794" s="27"/>
      <c r="M794" s="27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  <c r="AH794" s="27"/>
      <c r="AI794" s="27"/>
      <c r="AJ794" s="27"/>
      <c r="AK794" s="27"/>
      <c r="AL794" s="27"/>
      <c r="AM794" s="27"/>
      <c r="AN794" s="27"/>
      <c r="AO794" s="27"/>
      <c r="AP794" s="28"/>
      <c r="AQ794" s="28"/>
      <c r="AR794" s="27"/>
    </row>
    <row r="795" spans="3:44" ht="15.6" x14ac:dyDescent="0.3">
      <c r="C795" s="21"/>
      <c r="D795" s="18"/>
      <c r="E795" s="18"/>
      <c r="F795" s="19"/>
      <c r="G795" s="22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20"/>
      <c r="AQ795" s="20"/>
      <c r="AR795" s="19"/>
    </row>
    <row r="796" spans="3:44" ht="15.6" x14ac:dyDescent="0.3">
      <c r="C796" s="25"/>
      <c r="D796" s="26"/>
      <c r="E796" s="26"/>
      <c r="F796" s="27"/>
      <c r="G796" s="27"/>
      <c r="H796" s="27"/>
      <c r="I796" s="27"/>
      <c r="J796" s="27"/>
      <c r="K796" s="27"/>
      <c r="L796" s="27"/>
      <c r="M796" s="27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  <c r="AH796" s="27"/>
      <c r="AI796" s="27"/>
      <c r="AJ796" s="27"/>
      <c r="AK796" s="27"/>
      <c r="AL796" s="27"/>
      <c r="AM796" s="27"/>
      <c r="AN796" s="27"/>
      <c r="AO796" s="27"/>
      <c r="AP796" s="28"/>
      <c r="AQ796" s="28"/>
      <c r="AR796" s="27"/>
    </row>
    <row r="797" spans="3:44" ht="15.6" x14ac:dyDescent="0.3">
      <c r="C797" s="21"/>
      <c r="D797" s="18"/>
      <c r="E797" s="18"/>
      <c r="F797" s="19"/>
      <c r="G797" s="22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20"/>
      <c r="AQ797" s="20"/>
      <c r="AR797" s="19"/>
    </row>
    <row r="798" spans="3:44" ht="15.6" x14ac:dyDescent="0.3">
      <c r="C798" s="25"/>
      <c r="D798" s="26"/>
      <c r="E798" s="26"/>
      <c r="F798" s="27"/>
      <c r="G798" s="27"/>
      <c r="H798" s="27"/>
      <c r="I798" s="27"/>
      <c r="J798" s="27"/>
      <c r="K798" s="27"/>
      <c r="L798" s="27"/>
      <c r="M798" s="27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  <c r="AH798" s="27"/>
      <c r="AI798" s="27"/>
      <c r="AJ798" s="27"/>
      <c r="AK798" s="27"/>
      <c r="AL798" s="27"/>
      <c r="AM798" s="27"/>
      <c r="AN798" s="27"/>
      <c r="AO798" s="27"/>
      <c r="AP798" s="28"/>
      <c r="AQ798" s="28"/>
      <c r="AR798" s="27"/>
    </row>
    <row r="799" spans="3:44" ht="15.6" x14ac:dyDescent="0.3">
      <c r="C799" s="17"/>
      <c r="D799" s="18"/>
      <c r="E799" s="18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20"/>
      <c r="AQ799" s="20"/>
      <c r="AR799" s="19"/>
    </row>
    <row r="800" spans="3:44" ht="15.6" x14ac:dyDescent="0.3">
      <c r="C800" s="25"/>
      <c r="D800" s="26"/>
      <c r="E800" s="26"/>
      <c r="F800" s="27"/>
      <c r="G800" s="27"/>
      <c r="H800" s="27"/>
      <c r="I800" s="27"/>
      <c r="J800" s="27"/>
      <c r="K800" s="27"/>
      <c r="L800" s="27"/>
      <c r="M800" s="27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  <c r="AH800" s="27"/>
      <c r="AI800" s="27"/>
      <c r="AJ800" s="27"/>
      <c r="AK800" s="27"/>
      <c r="AL800" s="27"/>
      <c r="AM800" s="27"/>
      <c r="AN800" s="27"/>
      <c r="AO800" s="27"/>
      <c r="AP800" s="28"/>
      <c r="AQ800" s="28"/>
      <c r="AR800" s="27"/>
    </row>
    <row r="801" spans="3:44" ht="15.6" x14ac:dyDescent="0.3">
      <c r="C801" s="17"/>
      <c r="D801" s="18"/>
      <c r="E801" s="18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20"/>
      <c r="AQ801" s="20"/>
      <c r="AR801" s="19"/>
    </row>
    <row r="802" spans="3:44" ht="15.6" x14ac:dyDescent="0.3">
      <c r="C802" s="29"/>
      <c r="D802" s="26"/>
      <c r="E802" s="26"/>
      <c r="F802" s="27"/>
      <c r="G802" s="30"/>
      <c r="H802" s="27"/>
      <c r="I802" s="27"/>
      <c r="J802" s="27"/>
      <c r="K802" s="27"/>
      <c r="L802" s="27"/>
      <c r="M802" s="27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  <c r="AH802" s="27"/>
      <c r="AI802" s="27"/>
      <c r="AJ802" s="27"/>
      <c r="AK802" s="27"/>
      <c r="AL802" s="27"/>
      <c r="AM802" s="27"/>
      <c r="AN802" s="27"/>
      <c r="AO802" s="27"/>
      <c r="AP802" s="28"/>
      <c r="AQ802" s="28"/>
      <c r="AR802" s="27"/>
    </row>
    <row r="803" spans="3:44" ht="15.6" x14ac:dyDescent="0.3">
      <c r="C803" s="17"/>
      <c r="D803" s="18"/>
      <c r="E803" s="18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20"/>
      <c r="AQ803" s="20"/>
      <c r="AR803" s="19"/>
    </row>
    <row r="804" spans="3:44" ht="15.6" x14ac:dyDescent="0.3">
      <c r="C804" s="25"/>
      <c r="D804" s="26"/>
      <c r="E804" s="26"/>
      <c r="F804" s="27"/>
      <c r="G804" s="27"/>
      <c r="H804" s="27"/>
      <c r="I804" s="27"/>
      <c r="J804" s="27"/>
      <c r="K804" s="27"/>
      <c r="L804" s="27"/>
      <c r="M804" s="27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  <c r="AH804" s="27"/>
      <c r="AI804" s="27"/>
      <c r="AJ804" s="27"/>
      <c r="AK804" s="27"/>
      <c r="AL804" s="27"/>
      <c r="AM804" s="27"/>
      <c r="AN804" s="27"/>
      <c r="AO804" s="27"/>
      <c r="AP804" s="28"/>
      <c r="AQ804" s="28"/>
      <c r="AR804" s="27"/>
    </row>
    <row r="805" spans="3:44" ht="15.6" x14ac:dyDescent="0.3">
      <c r="C805" s="21"/>
      <c r="D805" s="18"/>
      <c r="E805" s="18"/>
      <c r="F805" s="19"/>
      <c r="G805" s="22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20"/>
      <c r="AQ805" s="20"/>
      <c r="AR805" s="19"/>
    </row>
    <row r="806" spans="3:44" ht="15.6" x14ac:dyDescent="0.3">
      <c r="C806" s="25"/>
      <c r="D806" s="26"/>
      <c r="E806" s="26"/>
      <c r="F806" s="27"/>
      <c r="G806" s="27"/>
      <c r="H806" s="27"/>
      <c r="I806" s="27"/>
      <c r="J806" s="27"/>
      <c r="K806" s="27"/>
      <c r="L806" s="27"/>
      <c r="M806" s="27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  <c r="AH806" s="27"/>
      <c r="AI806" s="27"/>
      <c r="AJ806" s="27"/>
      <c r="AK806" s="27"/>
      <c r="AL806" s="27"/>
      <c r="AM806" s="27"/>
      <c r="AN806" s="27"/>
      <c r="AO806" s="27"/>
      <c r="AP806" s="28"/>
      <c r="AQ806" s="28"/>
      <c r="AR806" s="27"/>
    </row>
    <row r="807" spans="3:44" ht="15.6" x14ac:dyDescent="0.3">
      <c r="C807" s="21"/>
      <c r="D807" s="18"/>
      <c r="E807" s="18"/>
      <c r="F807" s="19"/>
      <c r="G807" s="22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20"/>
      <c r="AQ807" s="20"/>
      <c r="AR807" s="19"/>
    </row>
    <row r="808" spans="3:44" ht="15.6" x14ac:dyDescent="0.3">
      <c r="C808" s="25"/>
      <c r="D808" s="26"/>
      <c r="E808" s="26"/>
      <c r="F808" s="27"/>
      <c r="G808" s="27"/>
      <c r="H808" s="27"/>
      <c r="I808" s="27"/>
      <c r="J808" s="27"/>
      <c r="K808" s="27"/>
      <c r="L808" s="27"/>
      <c r="M808" s="27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  <c r="AH808" s="27"/>
      <c r="AI808" s="27"/>
      <c r="AJ808" s="27"/>
      <c r="AK808" s="27"/>
      <c r="AL808" s="27"/>
      <c r="AM808" s="27"/>
      <c r="AN808" s="27"/>
      <c r="AO808" s="27"/>
      <c r="AP808" s="28"/>
      <c r="AQ808" s="28"/>
      <c r="AR808" s="27"/>
    </row>
    <row r="809" spans="3:44" ht="15.6" x14ac:dyDescent="0.3">
      <c r="C809" s="17"/>
      <c r="D809" s="18"/>
      <c r="E809" s="18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20"/>
      <c r="AQ809" s="20"/>
      <c r="AR809" s="19"/>
    </row>
    <row r="810" spans="3:44" ht="15.6" x14ac:dyDescent="0.3">
      <c r="C810" s="29"/>
      <c r="D810" s="26"/>
      <c r="E810" s="26"/>
      <c r="F810" s="27"/>
      <c r="G810" s="30"/>
      <c r="H810" s="27"/>
      <c r="I810" s="27"/>
      <c r="J810" s="27"/>
      <c r="K810" s="27"/>
      <c r="L810" s="27"/>
      <c r="M810" s="27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  <c r="AH810" s="27"/>
      <c r="AI810" s="27"/>
      <c r="AJ810" s="27"/>
      <c r="AK810" s="27"/>
      <c r="AL810" s="27"/>
      <c r="AM810" s="27"/>
      <c r="AN810" s="27"/>
      <c r="AO810" s="27"/>
      <c r="AP810" s="28"/>
      <c r="AQ810" s="28"/>
      <c r="AR810" s="27"/>
    </row>
    <row r="811" spans="3:44" ht="15.6" x14ac:dyDescent="0.3">
      <c r="C811" s="17"/>
      <c r="D811" s="18"/>
      <c r="E811" s="18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20"/>
      <c r="AQ811" s="20"/>
      <c r="AR811" s="19"/>
    </row>
    <row r="812" spans="3:44" ht="15.6" x14ac:dyDescent="0.3">
      <c r="C812" s="25"/>
      <c r="D812" s="26"/>
      <c r="E812" s="26"/>
      <c r="F812" s="27"/>
      <c r="G812" s="27"/>
      <c r="H812" s="27"/>
      <c r="I812" s="27"/>
      <c r="J812" s="27"/>
      <c r="K812" s="27"/>
      <c r="L812" s="27"/>
      <c r="M812" s="27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  <c r="AH812" s="27"/>
      <c r="AI812" s="27"/>
      <c r="AJ812" s="27"/>
      <c r="AK812" s="27"/>
      <c r="AL812" s="27"/>
      <c r="AM812" s="27"/>
      <c r="AN812" s="27"/>
      <c r="AO812" s="27"/>
      <c r="AP812" s="28"/>
      <c r="AQ812" s="28"/>
      <c r="AR812" s="27"/>
    </row>
    <row r="813" spans="3:44" ht="15.6" x14ac:dyDescent="0.3">
      <c r="C813" s="21"/>
      <c r="D813" s="18"/>
      <c r="E813" s="18"/>
      <c r="F813" s="19"/>
      <c r="G813" s="22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20"/>
      <c r="AQ813" s="20"/>
      <c r="AR813" s="19"/>
    </row>
    <row r="814" spans="3:44" ht="15.6" x14ac:dyDescent="0.3">
      <c r="C814" s="25"/>
      <c r="D814" s="26"/>
      <c r="E814" s="26"/>
      <c r="F814" s="27"/>
      <c r="G814" s="27"/>
      <c r="H814" s="27"/>
      <c r="I814" s="27"/>
      <c r="J814" s="27"/>
      <c r="K814" s="27"/>
      <c r="L814" s="27"/>
      <c r="M814" s="27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  <c r="AH814" s="27"/>
      <c r="AI814" s="27"/>
      <c r="AJ814" s="27"/>
      <c r="AK814" s="27"/>
      <c r="AL814" s="27"/>
      <c r="AM814" s="27"/>
      <c r="AN814" s="27"/>
      <c r="AO814" s="27"/>
      <c r="AP814" s="28"/>
      <c r="AQ814" s="28"/>
      <c r="AR814" s="27"/>
    </row>
    <row r="815" spans="3:44" ht="15.6" x14ac:dyDescent="0.3">
      <c r="C815" s="21"/>
      <c r="D815" s="18"/>
      <c r="E815" s="18"/>
      <c r="F815" s="19"/>
      <c r="G815" s="22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20"/>
      <c r="AQ815" s="20"/>
      <c r="AR815" s="19"/>
    </row>
    <row r="816" spans="3:44" ht="15.6" x14ac:dyDescent="0.3">
      <c r="C816" s="25"/>
      <c r="D816" s="26"/>
      <c r="E816" s="26"/>
      <c r="F816" s="27"/>
      <c r="G816" s="27"/>
      <c r="H816" s="27"/>
      <c r="I816" s="27"/>
      <c r="J816" s="27"/>
      <c r="K816" s="27"/>
      <c r="L816" s="27"/>
      <c r="M816" s="27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  <c r="AH816" s="27"/>
      <c r="AI816" s="27"/>
      <c r="AJ816" s="27"/>
      <c r="AK816" s="27"/>
      <c r="AL816" s="27"/>
      <c r="AM816" s="27"/>
      <c r="AN816" s="27"/>
      <c r="AO816" s="27"/>
      <c r="AP816" s="28"/>
      <c r="AQ816" s="28"/>
      <c r="AR816" s="27"/>
    </row>
    <row r="817" spans="3:44" ht="15.6" x14ac:dyDescent="0.3">
      <c r="C817" s="17"/>
      <c r="D817" s="18"/>
      <c r="E817" s="18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20"/>
      <c r="AQ817" s="20"/>
      <c r="AR817" s="19"/>
    </row>
    <row r="818" spans="3:44" ht="15.6" x14ac:dyDescent="0.3">
      <c r="C818" s="25"/>
      <c r="D818" s="26"/>
      <c r="E818" s="26"/>
      <c r="F818" s="27"/>
      <c r="G818" s="27"/>
      <c r="H818" s="27"/>
      <c r="I818" s="27"/>
      <c r="J818" s="27"/>
      <c r="K818" s="27"/>
      <c r="L818" s="27"/>
      <c r="M818" s="27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  <c r="AH818" s="27"/>
      <c r="AI818" s="27"/>
      <c r="AJ818" s="27"/>
      <c r="AK818" s="27"/>
      <c r="AL818" s="27"/>
      <c r="AM818" s="27"/>
      <c r="AN818" s="27"/>
      <c r="AO818" s="27"/>
      <c r="AP818" s="28"/>
      <c r="AQ818" s="28"/>
      <c r="AR818" s="27"/>
    </row>
    <row r="819" spans="3:44" ht="15.6" x14ac:dyDescent="0.3">
      <c r="C819" s="17"/>
      <c r="D819" s="18"/>
      <c r="E819" s="18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20"/>
      <c r="AQ819" s="20"/>
      <c r="AR819" s="19"/>
    </row>
    <row r="820" spans="3:44" ht="15.6" x14ac:dyDescent="0.3">
      <c r="C820" s="29"/>
      <c r="D820" s="26"/>
      <c r="E820" s="26"/>
      <c r="F820" s="27"/>
      <c r="G820" s="30"/>
      <c r="H820" s="27"/>
      <c r="I820" s="27"/>
      <c r="J820" s="27"/>
      <c r="K820" s="27"/>
      <c r="L820" s="27"/>
      <c r="M820" s="27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  <c r="AH820" s="27"/>
      <c r="AI820" s="27"/>
      <c r="AJ820" s="27"/>
      <c r="AK820" s="27"/>
      <c r="AL820" s="27"/>
      <c r="AM820" s="27"/>
      <c r="AN820" s="27"/>
      <c r="AO820" s="27"/>
      <c r="AP820" s="28"/>
      <c r="AQ820" s="28"/>
      <c r="AR820" s="27"/>
    </row>
    <row r="821" spans="3:44" ht="15.6" x14ac:dyDescent="0.3">
      <c r="C821" s="17"/>
      <c r="D821" s="18"/>
      <c r="E821" s="18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20"/>
      <c r="AQ821" s="20"/>
      <c r="AR821" s="19"/>
    </row>
    <row r="822" spans="3:44" ht="15.6" x14ac:dyDescent="0.3">
      <c r="C822" s="25"/>
      <c r="D822" s="26"/>
      <c r="E822" s="26"/>
      <c r="F822" s="27"/>
      <c r="G822" s="27"/>
      <c r="H822" s="27"/>
      <c r="I822" s="27"/>
      <c r="J822" s="27"/>
      <c r="K822" s="27"/>
      <c r="L822" s="27"/>
      <c r="M822" s="27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  <c r="AH822" s="27"/>
      <c r="AI822" s="27"/>
      <c r="AJ822" s="27"/>
      <c r="AK822" s="27"/>
      <c r="AL822" s="27"/>
      <c r="AM822" s="27"/>
      <c r="AN822" s="27"/>
      <c r="AO822" s="27"/>
      <c r="AP822" s="28"/>
      <c r="AQ822" s="28"/>
      <c r="AR822" s="27"/>
    </row>
    <row r="823" spans="3:44" ht="15.6" x14ac:dyDescent="0.3">
      <c r="C823" s="21"/>
      <c r="D823" s="18"/>
      <c r="E823" s="18"/>
      <c r="F823" s="19"/>
      <c r="G823" s="22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20"/>
      <c r="AQ823" s="20"/>
      <c r="AR823" s="19"/>
    </row>
    <row r="824" spans="3:44" ht="15.6" x14ac:dyDescent="0.3">
      <c r="C824" s="25"/>
      <c r="D824" s="26"/>
      <c r="E824" s="26"/>
      <c r="F824" s="27"/>
      <c r="G824" s="27"/>
      <c r="H824" s="27"/>
      <c r="I824" s="27"/>
      <c r="J824" s="27"/>
      <c r="K824" s="27"/>
      <c r="L824" s="27"/>
      <c r="M824" s="27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  <c r="AH824" s="27"/>
      <c r="AI824" s="27"/>
      <c r="AJ824" s="27"/>
      <c r="AK824" s="27"/>
      <c r="AL824" s="27"/>
      <c r="AM824" s="27"/>
      <c r="AN824" s="27"/>
      <c r="AO824" s="27"/>
      <c r="AP824" s="28"/>
      <c r="AQ824" s="28"/>
      <c r="AR824" s="27"/>
    </row>
    <row r="825" spans="3:44" ht="15.6" x14ac:dyDescent="0.3">
      <c r="C825" s="21"/>
      <c r="D825" s="18"/>
      <c r="E825" s="18"/>
      <c r="F825" s="19"/>
      <c r="G825" s="22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20"/>
      <c r="AQ825" s="20"/>
      <c r="AR825" s="19"/>
    </row>
    <row r="826" spans="3:44" ht="15.6" x14ac:dyDescent="0.3">
      <c r="C826" s="25"/>
      <c r="D826" s="26"/>
      <c r="E826" s="26"/>
      <c r="F826" s="27"/>
      <c r="G826" s="27"/>
      <c r="H826" s="27"/>
      <c r="I826" s="27"/>
      <c r="J826" s="27"/>
      <c r="K826" s="27"/>
      <c r="L826" s="27"/>
      <c r="M826" s="27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  <c r="AH826" s="27"/>
      <c r="AI826" s="27"/>
      <c r="AJ826" s="27"/>
      <c r="AK826" s="27"/>
      <c r="AL826" s="27"/>
      <c r="AM826" s="27"/>
      <c r="AN826" s="27"/>
      <c r="AO826" s="27"/>
      <c r="AP826" s="28"/>
      <c r="AQ826" s="28"/>
      <c r="AR826" s="27"/>
    </row>
    <row r="827" spans="3:44" ht="15.6" x14ac:dyDescent="0.3">
      <c r="C827" s="17"/>
      <c r="D827" s="18"/>
      <c r="E827" s="18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20"/>
      <c r="AQ827" s="20"/>
      <c r="AR827" s="19"/>
    </row>
    <row r="828" spans="3:44" ht="15.6" x14ac:dyDescent="0.3">
      <c r="C828" s="25"/>
      <c r="D828" s="26"/>
      <c r="E828" s="26"/>
      <c r="F828" s="27"/>
      <c r="G828" s="27"/>
      <c r="H828" s="27"/>
      <c r="I828" s="27"/>
      <c r="J828" s="27"/>
      <c r="K828" s="27"/>
      <c r="L828" s="27"/>
      <c r="M828" s="27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  <c r="AH828" s="27"/>
      <c r="AI828" s="27"/>
      <c r="AJ828" s="27"/>
      <c r="AK828" s="27"/>
      <c r="AL828" s="27"/>
      <c r="AM828" s="27"/>
      <c r="AN828" s="27"/>
      <c r="AO828" s="27"/>
      <c r="AP828" s="28"/>
      <c r="AQ828" s="28"/>
      <c r="AR828" s="27"/>
    </row>
    <row r="829" spans="3:44" ht="15.6" x14ac:dyDescent="0.3">
      <c r="C829" s="17"/>
      <c r="D829" s="18"/>
      <c r="E829" s="18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20"/>
      <c r="AQ829" s="20"/>
      <c r="AR829" s="19"/>
    </row>
    <row r="830" spans="3:44" ht="15.6" x14ac:dyDescent="0.3">
      <c r="C830" s="29"/>
      <c r="D830" s="26"/>
      <c r="E830" s="26"/>
      <c r="F830" s="27"/>
      <c r="G830" s="30"/>
      <c r="H830" s="27"/>
      <c r="I830" s="27"/>
      <c r="J830" s="27"/>
      <c r="K830" s="27"/>
      <c r="L830" s="27"/>
      <c r="M830" s="27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  <c r="AH830" s="27"/>
      <c r="AI830" s="27"/>
      <c r="AJ830" s="27"/>
      <c r="AK830" s="27"/>
      <c r="AL830" s="27"/>
      <c r="AM830" s="27"/>
      <c r="AN830" s="27"/>
      <c r="AO830" s="27"/>
      <c r="AP830" s="28"/>
      <c r="AQ830" s="28"/>
      <c r="AR830" s="27"/>
    </row>
    <row r="831" spans="3:44" ht="15.6" x14ac:dyDescent="0.3">
      <c r="C831" s="17"/>
      <c r="D831" s="18"/>
      <c r="E831" s="18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20"/>
      <c r="AQ831" s="20"/>
      <c r="AR831" s="19"/>
    </row>
    <row r="832" spans="3:44" ht="15.6" x14ac:dyDescent="0.3">
      <c r="C832" s="25"/>
      <c r="D832" s="26"/>
      <c r="E832" s="26"/>
      <c r="F832" s="27"/>
      <c r="G832" s="27"/>
      <c r="H832" s="27"/>
      <c r="I832" s="27"/>
      <c r="J832" s="27"/>
      <c r="K832" s="27"/>
      <c r="L832" s="27"/>
      <c r="M832" s="27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  <c r="AH832" s="27"/>
      <c r="AI832" s="27"/>
      <c r="AJ832" s="27"/>
      <c r="AK832" s="27"/>
      <c r="AL832" s="27"/>
      <c r="AM832" s="27"/>
      <c r="AN832" s="27"/>
      <c r="AO832" s="27"/>
      <c r="AP832" s="28"/>
      <c r="AQ832" s="28"/>
      <c r="AR832" s="27"/>
    </row>
    <row r="833" spans="3:44" ht="15.6" x14ac:dyDescent="0.3">
      <c r="C833" s="21"/>
      <c r="D833" s="18"/>
      <c r="E833" s="18"/>
      <c r="F833" s="19"/>
      <c r="G833" s="22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20"/>
      <c r="AQ833" s="20"/>
      <c r="AR833" s="19"/>
    </row>
    <row r="834" spans="3:44" ht="15.6" x14ac:dyDescent="0.3">
      <c r="C834" s="25"/>
      <c r="D834" s="26"/>
      <c r="E834" s="26"/>
      <c r="F834" s="27"/>
      <c r="G834" s="27"/>
      <c r="H834" s="27"/>
      <c r="I834" s="27"/>
      <c r="J834" s="27"/>
      <c r="K834" s="27"/>
      <c r="L834" s="27"/>
      <c r="M834" s="27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  <c r="AH834" s="27"/>
      <c r="AI834" s="27"/>
      <c r="AJ834" s="27"/>
      <c r="AK834" s="27"/>
      <c r="AL834" s="27"/>
      <c r="AM834" s="27"/>
      <c r="AN834" s="27"/>
      <c r="AO834" s="27"/>
      <c r="AP834" s="28"/>
      <c r="AQ834" s="28"/>
      <c r="AR834" s="27"/>
    </row>
    <row r="835" spans="3:44" ht="15.6" x14ac:dyDescent="0.3">
      <c r="C835" s="21"/>
      <c r="D835" s="18"/>
      <c r="E835" s="18"/>
      <c r="F835" s="19"/>
      <c r="G835" s="22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20"/>
      <c r="AQ835" s="20"/>
      <c r="AR835" s="19"/>
    </row>
    <row r="836" spans="3:44" ht="15.6" x14ac:dyDescent="0.3">
      <c r="C836" s="25"/>
      <c r="D836" s="26"/>
      <c r="E836" s="26"/>
      <c r="F836" s="27"/>
      <c r="G836" s="27"/>
      <c r="H836" s="27"/>
      <c r="I836" s="27"/>
      <c r="J836" s="27"/>
      <c r="K836" s="27"/>
      <c r="L836" s="27"/>
      <c r="M836" s="27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  <c r="AH836" s="27"/>
      <c r="AI836" s="27"/>
      <c r="AJ836" s="27"/>
      <c r="AK836" s="27"/>
      <c r="AL836" s="27"/>
      <c r="AM836" s="27"/>
      <c r="AN836" s="27"/>
      <c r="AO836" s="27"/>
      <c r="AP836" s="28"/>
      <c r="AQ836" s="28"/>
      <c r="AR836" s="27"/>
    </row>
    <row r="837" spans="3:44" ht="15.6" x14ac:dyDescent="0.3">
      <c r="C837" s="17"/>
      <c r="D837" s="18"/>
      <c r="E837" s="18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20"/>
      <c r="AQ837" s="20"/>
      <c r="AR837" s="19"/>
    </row>
    <row r="838" spans="3:44" ht="15.6" x14ac:dyDescent="0.3">
      <c r="C838" s="25"/>
      <c r="D838" s="26"/>
      <c r="E838" s="26"/>
      <c r="F838" s="27"/>
      <c r="G838" s="27"/>
      <c r="H838" s="27"/>
      <c r="I838" s="27"/>
      <c r="J838" s="27"/>
      <c r="K838" s="27"/>
      <c r="L838" s="27"/>
      <c r="M838" s="27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  <c r="AH838" s="27"/>
      <c r="AI838" s="27"/>
      <c r="AJ838" s="27"/>
      <c r="AK838" s="27"/>
      <c r="AL838" s="27"/>
      <c r="AM838" s="27"/>
      <c r="AN838" s="27"/>
      <c r="AO838" s="27"/>
      <c r="AP838" s="28"/>
      <c r="AQ838" s="28"/>
      <c r="AR838" s="27"/>
    </row>
    <row r="839" spans="3:44" ht="15.6" x14ac:dyDescent="0.3">
      <c r="C839" s="17"/>
      <c r="D839" s="18"/>
      <c r="E839" s="18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20"/>
      <c r="AQ839" s="20"/>
      <c r="AR839" s="19"/>
    </row>
    <row r="840" spans="3:44" ht="15.6" x14ac:dyDescent="0.3">
      <c r="C840" s="29"/>
      <c r="D840" s="26"/>
      <c r="E840" s="26"/>
      <c r="F840" s="27"/>
      <c r="G840" s="30"/>
      <c r="H840" s="27"/>
      <c r="I840" s="27"/>
      <c r="J840" s="27"/>
      <c r="K840" s="27"/>
      <c r="L840" s="27"/>
      <c r="M840" s="27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  <c r="AH840" s="27"/>
      <c r="AI840" s="27"/>
      <c r="AJ840" s="27"/>
      <c r="AK840" s="27"/>
      <c r="AL840" s="27"/>
      <c r="AM840" s="27"/>
      <c r="AN840" s="27"/>
      <c r="AO840" s="27"/>
      <c r="AP840" s="28"/>
      <c r="AQ840" s="28"/>
      <c r="AR840" s="27"/>
    </row>
    <row r="841" spans="3:44" ht="15.6" x14ac:dyDescent="0.3">
      <c r="C841" s="17"/>
      <c r="D841" s="18"/>
      <c r="E841" s="18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20"/>
      <c r="AQ841" s="20"/>
      <c r="AR841" s="19"/>
    </row>
    <row r="842" spans="3:44" ht="15.6" x14ac:dyDescent="0.3">
      <c r="C842" s="25"/>
      <c r="D842" s="26"/>
      <c r="E842" s="26"/>
      <c r="F842" s="27"/>
      <c r="G842" s="27"/>
      <c r="H842" s="27"/>
      <c r="I842" s="27"/>
      <c r="J842" s="27"/>
      <c r="K842" s="27"/>
      <c r="L842" s="27"/>
      <c r="M842" s="27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  <c r="AH842" s="27"/>
      <c r="AI842" s="27"/>
      <c r="AJ842" s="27"/>
      <c r="AK842" s="27"/>
      <c r="AL842" s="27"/>
      <c r="AM842" s="27"/>
      <c r="AN842" s="27"/>
      <c r="AO842" s="27"/>
      <c r="AP842" s="28"/>
      <c r="AQ842" s="28"/>
      <c r="AR842" s="27"/>
    </row>
    <row r="843" spans="3:44" ht="15.6" x14ac:dyDescent="0.3">
      <c r="C843" s="21"/>
      <c r="D843" s="18"/>
      <c r="E843" s="18"/>
      <c r="F843" s="19"/>
      <c r="G843" s="22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20"/>
      <c r="AQ843" s="20"/>
      <c r="AR843" s="19"/>
    </row>
    <row r="844" spans="3:44" ht="15.6" x14ac:dyDescent="0.3">
      <c r="C844" s="25"/>
      <c r="D844" s="26"/>
      <c r="E844" s="26"/>
      <c r="F844" s="27"/>
      <c r="G844" s="27"/>
      <c r="H844" s="27"/>
      <c r="I844" s="27"/>
      <c r="J844" s="27"/>
      <c r="K844" s="27"/>
      <c r="L844" s="27"/>
      <c r="M844" s="27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  <c r="AH844" s="27"/>
      <c r="AI844" s="27"/>
      <c r="AJ844" s="27"/>
      <c r="AK844" s="27"/>
      <c r="AL844" s="27"/>
      <c r="AM844" s="27"/>
      <c r="AN844" s="27"/>
      <c r="AO844" s="27"/>
      <c r="AP844" s="28"/>
      <c r="AQ844" s="28"/>
      <c r="AR844" s="27"/>
    </row>
    <row r="845" spans="3:44" ht="15.6" x14ac:dyDescent="0.3">
      <c r="C845" s="21"/>
      <c r="D845" s="18"/>
      <c r="E845" s="18"/>
      <c r="F845" s="19"/>
      <c r="G845" s="22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20"/>
      <c r="AQ845" s="20"/>
      <c r="AR845" s="19"/>
    </row>
    <row r="846" spans="3:44" ht="15.6" x14ac:dyDescent="0.3">
      <c r="C846" s="25"/>
      <c r="D846" s="26"/>
      <c r="E846" s="26"/>
      <c r="F846" s="27"/>
      <c r="G846" s="27"/>
      <c r="H846" s="27"/>
      <c r="I846" s="27"/>
      <c r="J846" s="27"/>
      <c r="K846" s="27"/>
      <c r="L846" s="27"/>
      <c r="M846" s="27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  <c r="AH846" s="27"/>
      <c r="AI846" s="27"/>
      <c r="AJ846" s="27"/>
      <c r="AK846" s="27"/>
      <c r="AL846" s="27"/>
      <c r="AM846" s="27"/>
      <c r="AN846" s="27"/>
      <c r="AO846" s="27"/>
      <c r="AP846" s="28"/>
      <c r="AQ846" s="28"/>
      <c r="AR846" s="27"/>
    </row>
    <row r="847" spans="3:44" ht="15.6" x14ac:dyDescent="0.3">
      <c r="C847" s="17"/>
      <c r="D847" s="18"/>
      <c r="E847" s="18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20"/>
      <c r="AQ847" s="20"/>
      <c r="AR847" s="19"/>
    </row>
    <row r="848" spans="3:44" ht="15.6" x14ac:dyDescent="0.3">
      <c r="C848" s="29"/>
      <c r="D848" s="26"/>
      <c r="E848" s="26"/>
      <c r="F848" s="27"/>
      <c r="G848" s="30"/>
      <c r="H848" s="27"/>
      <c r="I848" s="27"/>
      <c r="J848" s="27"/>
      <c r="K848" s="27"/>
      <c r="L848" s="27"/>
      <c r="M848" s="27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  <c r="AH848" s="27"/>
      <c r="AI848" s="27"/>
      <c r="AJ848" s="27"/>
      <c r="AK848" s="27"/>
      <c r="AL848" s="27"/>
      <c r="AM848" s="27"/>
      <c r="AN848" s="27"/>
      <c r="AO848" s="27"/>
      <c r="AP848" s="28"/>
      <c r="AQ848" s="28"/>
      <c r="AR848" s="27"/>
    </row>
    <row r="849" spans="3:44" ht="15.6" x14ac:dyDescent="0.3">
      <c r="C849" s="17"/>
      <c r="D849" s="18"/>
      <c r="E849" s="18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20"/>
      <c r="AQ849" s="20"/>
      <c r="AR849" s="19"/>
    </row>
    <row r="850" spans="3:44" ht="15.6" x14ac:dyDescent="0.3">
      <c r="C850" s="25"/>
      <c r="D850" s="26"/>
      <c r="E850" s="26"/>
      <c r="F850" s="27"/>
      <c r="G850" s="27"/>
      <c r="H850" s="27"/>
      <c r="I850" s="27"/>
      <c r="J850" s="27"/>
      <c r="K850" s="27"/>
      <c r="L850" s="27"/>
      <c r="M850" s="27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  <c r="AH850" s="27"/>
      <c r="AI850" s="27"/>
      <c r="AJ850" s="27"/>
      <c r="AK850" s="27"/>
      <c r="AL850" s="27"/>
      <c r="AM850" s="27"/>
      <c r="AN850" s="27"/>
      <c r="AO850" s="27"/>
      <c r="AP850" s="28"/>
      <c r="AQ850" s="28"/>
      <c r="AR850" s="27"/>
    </row>
    <row r="851" spans="3:44" ht="15.6" x14ac:dyDescent="0.3">
      <c r="C851" s="21"/>
      <c r="D851" s="18"/>
      <c r="E851" s="18"/>
      <c r="F851" s="19"/>
      <c r="G851" s="22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20"/>
      <c r="AQ851" s="20"/>
      <c r="AR851" s="19"/>
    </row>
    <row r="852" spans="3:44" ht="15.6" x14ac:dyDescent="0.3">
      <c r="C852" s="25"/>
      <c r="D852" s="26"/>
      <c r="E852" s="26"/>
      <c r="F852" s="27"/>
      <c r="G852" s="27"/>
      <c r="H852" s="27"/>
      <c r="I852" s="27"/>
      <c r="J852" s="27"/>
      <c r="K852" s="27"/>
      <c r="L852" s="27"/>
      <c r="M852" s="27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  <c r="AH852" s="27"/>
      <c r="AI852" s="27"/>
      <c r="AJ852" s="27"/>
      <c r="AK852" s="27"/>
      <c r="AL852" s="27"/>
      <c r="AM852" s="27"/>
      <c r="AN852" s="27"/>
      <c r="AO852" s="27"/>
      <c r="AP852" s="28"/>
      <c r="AQ852" s="28"/>
      <c r="AR852" s="27"/>
    </row>
    <row r="853" spans="3:44" ht="15.6" x14ac:dyDescent="0.3">
      <c r="C853" s="21"/>
      <c r="D853" s="18"/>
      <c r="E853" s="18"/>
      <c r="F853" s="19"/>
      <c r="G853" s="22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20"/>
      <c r="AQ853" s="20"/>
      <c r="AR853" s="19"/>
    </row>
    <row r="854" spans="3:44" ht="15.6" x14ac:dyDescent="0.3">
      <c r="C854" s="25"/>
      <c r="D854" s="26"/>
      <c r="E854" s="26"/>
      <c r="F854" s="27"/>
      <c r="G854" s="27"/>
      <c r="H854" s="27"/>
      <c r="I854" s="27"/>
      <c r="J854" s="27"/>
      <c r="K854" s="27"/>
      <c r="L854" s="27"/>
      <c r="M854" s="27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  <c r="AH854" s="27"/>
      <c r="AI854" s="27"/>
      <c r="AJ854" s="27"/>
      <c r="AK854" s="27"/>
      <c r="AL854" s="27"/>
      <c r="AM854" s="27"/>
      <c r="AN854" s="27"/>
      <c r="AO854" s="27"/>
      <c r="AP854" s="28"/>
      <c r="AQ854" s="28"/>
      <c r="AR854" s="27"/>
    </row>
    <row r="855" spans="3:44" ht="15.6" x14ac:dyDescent="0.3">
      <c r="C855" s="17"/>
      <c r="D855" s="18"/>
      <c r="E855" s="18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20"/>
      <c r="AQ855" s="20"/>
      <c r="AR855" s="19"/>
    </row>
    <row r="856" spans="3:44" ht="15.6" x14ac:dyDescent="0.3">
      <c r="C856" s="25"/>
      <c r="D856" s="26"/>
      <c r="E856" s="26"/>
      <c r="F856" s="27"/>
      <c r="G856" s="27"/>
      <c r="H856" s="27"/>
      <c r="I856" s="27"/>
      <c r="J856" s="27"/>
      <c r="K856" s="27"/>
      <c r="L856" s="27"/>
      <c r="M856" s="27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  <c r="AH856" s="27"/>
      <c r="AI856" s="27"/>
      <c r="AJ856" s="27"/>
      <c r="AK856" s="27"/>
      <c r="AL856" s="27"/>
      <c r="AM856" s="27"/>
      <c r="AN856" s="27"/>
      <c r="AO856" s="27"/>
      <c r="AP856" s="28"/>
      <c r="AQ856" s="28"/>
      <c r="AR856" s="27"/>
    </row>
    <row r="857" spans="3:44" ht="15.6" x14ac:dyDescent="0.3">
      <c r="C857" s="17"/>
      <c r="D857" s="18"/>
      <c r="E857" s="18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20"/>
      <c r="AQ857" s="20"/>
      <c r="AR857" s="19"/>
    </row>
    <row r="858" spans="3:44" ht="15.6" x14ac:dyDescent="0.3">
      <c r="C858" s="29"/>
      <c r="D858" s="26"/>
      <c r="E858" s="26"/>
      <c r="F858" s="27"/>
      <c r="G858" s="30"/>
      <c r="H858" s="27"/>
      <c r="I858" s="27"/>
      <c r="J858" s="27"/>
      <c r="K858" s="27"/>
      <c r="L858" s="27"/>
      <c r="M858" s="27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  <c r="AH858" s="27"/>
      <c r="AI858" s="27"/>
      <c r="AJ858" s="27"/>
      <c r="AK858" s="27"/>
      <c r="AL858" s="27"/>
      <c r="AM858" s="27"/>
      <c r="AN858" s="27"/>
      <c r="AO858" s="27"/>
      <c r="AP858" s="28"/>
      <c r="AQ858" s="28"/>
      <c r="AR858" s="27"/>
    </row>
    <row r="859" spans="3:44" ht="15.6" x14ac:dyDescent="0.3">
      <c r="C859" s="17"/>
      <c r="D859" s="18"/>
      <c r="E859" s="18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20"/>
      <c r="AQ859" s="20"/>
      <c r="AR859" s="19"/>
    </row>
    <row r="860" spans="3:44" ht="15.6" x14ac:dyDescent="0.3">
      <c r="C860" s="25"/>
      <c r="D860" s="26"/>
      <c r="E860" s="26"/>
      <c r="F860" s="27"/>
      <c r="G860" s="27"/>
      <c r="H860" s="27"/>
      <c r="I860" s="27"/>
      <c r="J860" s="27"/>
      <c r="K860" s="27"/>
      <c r="L860" s="27"/>
      <c r="M860" s="27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  <c r="AH860" s="27"/>
      <c r="AI860" s="27"/>
      <c r="AJ860" s="27"/>
      <c r="AK860" s="27"/>
      <c r="AL860" s="27"/>
      <c r="AM860" s="27"/>
      <c r="AN860" s="27"/>
      <c r="AO860" s="27"/>
      <c r="AP860" s="28"/>
      <c r="AQ860" s="28"/>
      <c r="AR860" s="27"/>
    </row>
    <row r="861" spans="3:44" ht="15.6" x14ac:dyDescent="0.3">
      <c r="C861" s="21"/>
      <c r="D861" s="18"/>
      <c r="E861" s="18"/>
      <c r="F861" s="19"/>
      <c r="G861" s="22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20"/>
      <c r="AQ861" s="20"/>
      <c r="AR861" s="19"/>
    </row>
    <row r="862" spans="3:44" ht="15.6" x14ac:dyDescent="0.3">
      <c r="C862" s="25"/>
      <c r="D862" s="26"/>
      <c r="E862" s="26"/>
      <c r="F862" s="27"/>
      <c r="G862" s="27"/>
      <c r="H862" s="27"/>
      <c r="I862" s="27"/>
      <c r="J862" s="27"/>
      <c r="K862" s="27"/>
      <c r="L862" s="27"/>
      <c r="M862" s="27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  <c r="AH862" s="27"/>
      <c r="AI862" s="27"/>
      <c r="AJ862" s="27"/>
      <c r="AK862" s="27"/>
      <c r="AL862" s="27"/>
      <c r="AM862" s="27"/>
      <c r="AN862" s="27"/>
      <c r="AO862" s="27"/>
      <c r="AP862" s="28"/>
      <c r="AQ862" s="28"/>
      <c r="AR862" s="27"/>
    </row>
    <row r="863" spans="3:44" ht="15.6" x14ac:dyDescent="0.3">
      <c r="C863" s="21"/>
      <c r="D863" s="18"/>
      <c r="E863" s="18"/>
      <c r="F863" s="19"/>
      <c r="G863" s="22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20"/>
      <c r="AQ863" s="20"/>
      <c r="AR863" s="19"/>
    </row>
    <row r="864" spans="3:44" ht="15.6" x14ac:dyDescent="0.3">
      <c r="C864" s="25"/>
      <c r="D864" s="26"/>
      <c r="E864" s="26"/>
      <c r="F864" s="27"/>
      <c r="G864" s="27"/>
      <c r="H864" s="27"/>
      <c r="I864" s="27"/>
      <c r="J864" s="27"/>
      <c r="K864" s="27"/>
      <c r="L864" s="27"/>
      <c r="M864" s="27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  <c r="AH864" s="27"/>
      <c r="AI864" s="27"/>
      <c r="AJ864" s="27"/>
      <c r="AK864" s="27"/>
      <c r="AL864" s="27"/>
      <c r="AM864" s="27"/>
      <c r="AN864" s="27"/>
      <c r="AO864" s="27"/>
      <c r="AP864" s="28"/>
      <c r="AQ864" s="28"/>
      <c r="AR864" s="27"/>
    </row>
    <row r="865" spans="3:44" ht="15.6" x14ac:dyDescent="0.3">
      <c r="C865" s="17"/>
      <c r="D865" s="18"/>
      <c r="E865" s="18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20"/>
      <c r="AQ865" s="20"/>
      <c r="AR865" s="19"/>
    </row>
    <row r="866" spans="3:44" ht="15.6" x14ac:dyDescent="0.3">
      <c r="C866" s="25"/>
      <c r="D866" s="26"/>
      <c r="E866" s="26"/>
      <c r="F866" s="27"/>
      <c r="G866" s="27"/>
      <c r="H866" s="27"/>
      <c r="I866" s="27"/>
      <c r="J866" s="27"/>
      <c r="K866" s="27"/>
      <c r="L866" s="27"/>
      <c r="M866" s="27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  <c r="AH866" s="27"/>
      <c r="AI866" s="27"/>
      <c r="AJ866" s="27"/>
      <c r="AK866" s="27"/>
      <c r="AL866" s="27"/>
      <c r="AM866" s="27"/>
      <c r="AN866" s="27"/>
      <c r="AO866" s="27"/>
      <c r="AP866" s="28"/>
      <c r="AQ866" s="28"/>
      <c r="AR866" s="27"/>
    </row>
    <row r="867" spans="3:44" ht="15.6" x14ac:dyDescent="0.3">
      <c r="C867" s="17"/>
      <c r="D867" s="18"/>
      <c r="E867" s="18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20"/>
      <c r="AQ867" s="20"/>
      <c r="AR867" s="19"/>
    </row>
    <row r="868" spans="3:44" ht="15.6" x14ac:dyDescent="0.3">
      <c r="C868" s="29"/>
      <c r="D868" s="26"/>
      <c r="E868" s="26"/>
      <c r="F868" s="27"/>
      <c r="G868" s="30"/>
      <c r="H868" s="27"/>
      <c r="I868" s="27"/>
      <c r="J868" s="27"/>
      <c r="K868" s="27"/>
      <c r="L868" s="27"/>
      <c r="M868" s="27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  <c r="AH868" s="27"/>
      <c r="AI868" s="27"/>
      <c r="AJ868" s="27"/>
      <c r="AK868" s="27"/>
      <c r="AL868" s="27"/>
      <c r="AM868" s="27"/>
      <c r="AN868" s="27"/>
      <c r="AO868" s="27"/>
      <c r="AP868" s="28"/>
      <c r="AQ868" s="28"/>
      <c r="AR868" s="27"/>
    </row>
    <row r="869" spans="3:44" ht="15.6" x14ac:dyDescent="0.3">
      <c r="C869" s="17"/>
      <c r="D869" s="18"/>
      <c r="E869" s="18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20"/>
      <c r="AQ869" s="20"/>
      <c r="AR869" s="19"/>
    </row>
    <row r="870" spans="3:44" ht="15.6" x14ac:dyDescent="0.3">
      <c r="C870" s="25"/>
      <c r="D870" s="26"/>
      <c r="E870" s="26"/>
      <c r="F870" s="27"/>
      <c r="G870" s="27"/>
      <c r="H870" s="27"/>
      <c r="I870" s="27"/>
      <c r="J870" s="27"/>
      <c r="K870" s="27"/>
      <c r="L870" s="27"/>
      <c r="M870" s="27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  <c r="AH870" s="27"/>
      <c r="AI870" s="27"/>
      <c r="AJ870" s="27"/>
      <c r="AK870" s="27"/>
      <c r="AL870" s="27"/>
      <c r="AM870" s="27"/>
      <c r="AN870" s="27"/>
      <c r="AO870" s="27"/>
      <c r="AP870" s="28"/>
      <c r="AQ870" s="28"/>
      <c r="AR870" s="27"/>
    </row>
    <row r="871" spans="3:44" ht="15.6" x14ac:dyDescent="0.3">
      <c r="C871" s="21"/>
      <c r="D871" s="18"/>
      <c r="E871" s="18"/>
      <c r="F871" s="19"/>
      <c r="G871" s="22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20"/>
      <c r="AQ871" s="20"/>
      <c r="AR871" s="19"/>
    </row>
    <row r="872" spans="3:44" ht="15.6" x14ac:dyDescent="0.3">
      <c r="C872" s="25"/>
      <c r="D872" s="26"/>
      <c r="E872" s="26"/>
      <c r="F872" s="27"/>
      <c r="G872" s="27"/>
      <c r="H872" s="27"/>
      <c r="I872" s="27"/>
      <c r="J872" s="27"/>
      <c r="K872" s="27"/>
      <c r="L872" s="27"/>
      <c r="M872" s="27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  <c r="AH872" s="27"/>
      <c r="AI872" s="27"/>
      <c r="AJ872" s="27"/>
      <c r="AK872" s="27"/>
      <c r="AL872" s="27"/>
      <c r="AM872" s="27"/>
      <c r="AN872" s="27"/>
      <c r="AO872" s="27"/>
      <c r="AP872" s="28"/>
      <c r="AQ872" s="28"/>
      <c r="AR872" s="27"/>
    </row>
    <row r="873" spans="3:44" ht="15.6" x14ac:dyDescent="0.3">
      <c r="C873" s="21"/>
      <c r="D873" s="18"/>
      <c r="E873" s="18"/>
      <c r="F873" s="19"/>
      <c r="G873" s="22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20"/>
      <c r="AQ873" s="20"/>
      <c r="AR873" s="19"/>
    </row>
    <row r="874" spans="3:44" ht="15.6" x14ac:dyDescent="0.3">
      <c r="C874" s="25"/>
      <c r="D874" s="26"/>
      <c r="E874" s="26"/>
      <c r="F874" s="27"/>
      <c r="G874" s="27"/>
      <c r="H874" s="27"/>
      <c r="I874" s="27"/>
      <c r="J874" s="27"/>
      <c r="K874" s="27"/>
      <c r="L874" s="27"/>
      <c r="M874" s="27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  <c r="AH874" s="27"/>
      <c r="AI874" s="27"/>
      <c r="AJ874" s="27"/>
      <c r="AK874" s="27"/>
      <c r="AL874" s="27"/>
      <c r="AM874" s="27"/>
      <c r="AN874" s="27"/>
      <c r="AO874" s="27"/>
      <c r="AP874" s="28"/>
      <c r="AQ874" s="28"/>
      <c r="AR874" s="27"/>
    </row>
    <row r="875" spans="3:44" ht="15.6" x14ac:dyDescent="0.3">
      <c r="C875" s="17"/>
      <c r="D875" s="18"/>
      <c r="E875" s="18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20"/>
      <c r="AQ875" s="20"/>
      <c r="AR875" s="19"/>
    </row>
    <row r="876" spans="3:44" ht="15.6" x14ac:dyDescent="0.3">
      <c r="C876" s="25"/>
      <c r="D876" s="26"/>
      <c r="E876" s="26"/>
      <c r="F876" s="27"/>
      <c r="G876" s="27"/>
      <c r="H876" s="27"/>
      <c r="I876" s="27"/>
      <c r="J876" s="27"/>
      <c r="K876" s="27"/>
      <c r="L876" s="27"/>
      <c r="M876" s="27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  <c r="AH876" s="27"/>
      <c r="AI876" s="27"/>
      <c r="AJ876" s="27"/>
      <c r="AK876" s="27"/>
      <c r="AL876" s="27"/>
      <c r="AM876" s="27"/>
      <c r="AN876" s="27"/>
      <c r="AO876" s="27"/>
      <c r="AP876" s="28"/>
      <c r="AQ876" s="28"/>
      <c r="AR876" s="27"/>
    </row>
    <row r="877" spans="3:44" ht="15.6" x14ac:dyDescent="0.3">
      <c r="C877" s="17"/>
      <c r="D877" s="18"/>
      <c r="E877" s="18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20"/>
      <c r="AQ877" s="20"/>
      <c r="AR877" s="19"/>
    </row>
    <row r="878" spans="3:44" ht="15.6" x14ac:dyDescent="0.3">
      <c r="C878" s="29"/>
      <c r="D878" s="26"/>
      <c r="E878" s="26"/>
      <c r="F878" s="27"/>
      <c r="G878" s="30"/>
      <c r="H878" s="27"/>
      <c r="I878" s="27"/>
      <c r="J878" s="27"/>
      <c r="K878" s="27"/>
      <c r="L878" s="27"/>
      <c r="M878" s="27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  <c r="AH878" s="27"/>
      <c r="AI878" s="27"/>
      <c r="AJ878" s="27"/>
      <c r="AK878" s="27"/>
      <c r="AL878" s="27"/>
      <c r="AM878" s="27"/>
      <c r="AN878" s="27"/>
      <c r="AO878" s="27"/>
      <c r="AP878" s="28"/>
      <c r="AQ878" s="28"/>
      <c r="AR878" s="27"/>
    </row>
    <row r="879" spans="3:44" ht="15.6" x14ac:dyDescent="0.3">
      <c r="C879" s="17"/>
      <c r="D879" s="18"/>
      <c r="E879" s="18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20"/>
      <c r="AQ879" s="20"/>
      <c r="AR879" s="19"/>
    </row>
    <row r="880" spans="3:44" ht="15.6" x14ac:dyDescent="0.3">
      <c r="C880" s="25"/>
      <c r="D880" s="26"/>
      <c r="E880" s="26"/>
      <c r="F880" s="27"/>
      <c r="G880" s="27"/>
      <c r="H880" s="27"/>
      <c r="I880" s="27"/>
      <c r="J880" s="27"/>
      <c r="K880" s="27"/>
      <c r="L880" s="27"/>
      <c r="M880" s="27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  <c r="AH880" s="27"/>
      <c r="AI880" s="27"/>
      <c r="AJ880" s="27"/>
      <c r="AK880" s="27"/>
      <c r="AL880" s="27"/>
      <c r="AM880" s="27"/>
      <c r="AN880" s="27"/>
      <c r="AO880" s="27"/>
      <c r="AP880" s="28"/>
      <c r="AQ880" s="28"/>
      <c r="AR880" s="27"/>
    </row>
    <row r="881" spans="3:44" ht="15.6" x14ac:dyDescent="0.3">
      <c r="C881" s="21"/>
      <c r="D881" s="18"/>
      <c r="E881" s="18"/>
      <c r="F881" s="19"/>
      <c r="G881" s="22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20"/>
      <c r="AQ881" s="20"/>
      <c r="AR881" s="19"/>
    </row>
    <row r="882" spans="3:44" ht="15.6" x14ac:dyDescent="0.3">
      <c r="C882" s="25"/>
      <c r="D882" s="26"/>
      <c r="E882" s="26"/>
      <c r="F882" s="27"/>
      <c r="G882" s="27"/>
      <c r="H882" s="27"/>
      <c r="I882" s="27"/>
      <c r="J882" s="27"/>
      <c r="K882" s="27"/>
      <c r="L882" s="27"/>
      <c r="M882" s="27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  <c r="AH882" s="27"/>
      <c r="AI882" s="27"/>
      <c r="AJ882" s="27"/>
      <c r="AK882" s="27"/>
      <c r="AL882" s="27"/>
      <c r="AM882" s="27"/>
      <c r="AN882" s="27"/>
      <c r="AO882" s="27"/>
      <c r="AP882" s="28"/>
      <c r="AQ882" s="28"/>
      <c r="AR882" s="27"/>
    </row>
    <row r="883" spans="3:44" ht="15.6" x14ac:dyDescent="0.3">
      <c r="C883" s="21"/>
      <c r="D883" s="18"/>
      <c r="E883" s="18"/>
      <c r="F883" s="19"/>
      <c r="G883" s="22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20"/>
      <c r="AQ883" s="20"/>
      <c r="AR883" s="19"/>
    </row>
    <row r="884" spans="3:44" ht="15.6" x14ac:dyDescent="0.3">
      <c r="C884" s="25"/>
      <c r="D884" s="26"/>
      <c r="E884" s="26"/>
      <c r="F884" s="27"/>
      <c r="G884" s="27"/>
      <c r="H884" s="27"/>
      <c r="I884" s="27"/>
      <c r="J884" s="27"/>
      <c r="K884" s="27"/>
      <c r="L884" s="27"/>
      <c r="M884" s="27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  <c r="AH884" s="27"/>
      <c r="AI884" s="27"/>
      <c r="AJ884" s="27"/>
      <c r="AK884" s="27"/>
      <c r="AL884" s="27"/>
      <c r="AM884" s="27"/>
      <c r="AN884" s="27"/>
      <c r="AO884" s="27"/>
      <c r="AP884" s="28"/>
      <c r="AQ884" s="28"/>
      <c r="AR884" s="27"/>
    </row>
    <row r="885" spans="3:44" ht="15.6" x14ac:dyDescent="0.3">
      <c r="C885" s="17"/>
      <c r="D885" s="18"/>
      <c r="E885" s="18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20"/>
      <c r="AQ885" s="20"/>
      <c r="AR885" s="19"/>
    </row>
    <row r="886" spans="3:44" ht="15.6" x14ac:dyDescent="0.3">
      <c r="C886" s="29"/>
      <c r="D886" s="26"/>
      <c r="E886" s="26"/>
      <c r="F886" s="27"/>
      <c r="G886" s="30"/>
      <c r="H886" s="27"/>
      <c r="I886" s="27"/>
      <c r="J886" s="27"/>
      <c r="K886" s="27"/>
      <c r="L886" s="27"/>
      <c r="M886" s="27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  <c r="AH886" s="27"/>
      <c r="AI886" s="27"/>
      <c r="AJ886" s="27"/>
      <c r="AK886" s="27"/>
      <c r="AL886" s="27"/>
      <c r="AM886" s="27"/>
      <c r="AN886" s="27"/>
      <c r="AO886" s="27"/>
      <c r="AP886" s="28"/>
      <c r="AQ886" s="28"/>
      <c r="AR886" s="27"/>
    </row>
    <row r="887" spans="3:44" ht="15.6" x14ac:dyDescent="0.3">
      <c r="C887" s="17"/>
      <c r="D887" s="18"/>
      <c r="E887" s="18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20"/>
      <c r="AQ887" s="20"/>
      <c r="AR887" s="19"/>
    </row>
    <row r="888" spans="3:44" ht="15.6" x14ac:dyDescent="0.3">
      <c r="C888" s="25"/>
      <c r="D888" s="26"/>
      <c r="E888" s="26"/>
      <c r="F888" s="27"/>
      <c r="G888" s="27"/>
      <c r="H888" s="27"/>
      <c r="I888" s="27"/>
      <c r="J888" s="27"/>
      <c r="K888" s="27"/>
      <c r="L888" s="27"/>
      <c r="M888" s="27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  <c r="AH888" s="27"/>
      <c r="AI888" s="27"/>
      <c r="AJ888" s="27"/>
      <c r="AK888" s="27"/>
      <c r="AL888" s="27"/>
      <c r="AM888" s="27"/>
      <c r="AN888" s="27"/>
      <c r="AO888" s="27"/>
      <c r="AP888" s="28"/>
      <c r="AQ888" s="28"/>
      <c r="AR888" s="27"/>
    </row>
    <row r="889" spans="3:44" ht="15.6" x14ac:dyDescent="0.3">
      <c r="C889" s="21"/>
      <c r="D889" s="18"/>
      <c r="E889" s="18"/>
      <c r="F889" s="19"/>
      <c r="G889" s="22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20"/>
      <c r="AQ889" s="20"/>
      <c r="AR889" s="19"/>
    </row>
    <row r="890" spans="3:44" ht="15.6" x14ac:dyDescent="0.3">
      <c r="C890" s="25"/>
      <c r="D890" s="26"/>
      <c r="E890" s="26"/>
      <c r="F890" s="27"/>
      <c r="G890" s="27"/>
      <c r="H890" s="27"/>
      <c r="I890" s="27"/>
      <c r="J890" s="27"/>
      <c r="K890" s="27"/>
      <c r="L890" s="27"/>
      <c r="M890" s="27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  <c r="AH890" s="27"/>
      <c r="AI890" s="27"/>
      <c r="AJ890" s="27"/>
      <c r="AK890" s="27"/>
      <c r="AL890" s="27"/>
      <c r="AM890" s="27"/>
      <c r="AN890" s="27"/>
      <c r="AO890" s="27"/>
      <c r="AP890" s="28"/>
      <c r="AQ890" s="28"/>
      <c r="AR890" s="27"/>
    </row>
    <row r="891" spans="3:44" ht="15.6" x14ac:dyDescent="0.3">
      <c r="C891" s="21"/>
      <c r="D891" s="18"/>
      <c r="E891" s="18"/>
      <c r="F891" s="19"/>
      <c r="G891" s="22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20"/>
      <c r="AQ891" s="20"/>
      <c r="AR891" s="19"/>
    </row>
    <row r="892" spans="3:44" ht="15.6" x14ac:dyDescent="0.3">
      <c r="C892" s="25"/>
      <c r="D892" s="26"/>
      <c r="E892" s="26"/>
      <c r="F892" s="27"/>
      <c r="G892" s="27"/>
      <c r="H892" s="27"/>
      <c r="I892" s="27"/>
      <c r="J892" s="27"/>
      <c r="K892" s="27"/>
      <c r="L892" s="27"/>
      <c r="M892" s="27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  <c r="AH892" s="27"/>
      <c r="AI892" s="27"/>
      <c r="AJ892" s="27"/>
      <c r="AK892" s="27"/>
      <c r="AL892" s="27"/>
      <c r="AM892" s="27"/>
      <c r="AN892" s="27"/>
      <c r="AO892" s="27"/>
      <c r="AP892" s="28"/>
      <c r="AQ892" s="28"/>
      <c r="AR892" s="27"/>
    </row>
    <row r="893" spans="3:44" ht="15.6" x14ac:dyDescent="0.3">
      <c r="C893" s="17"/>
      <c r="D893" s="18"/>
      <c r="E893" s="18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20"/>
      <c r="AQ893" s="20"/>
      <c r="AR893" s="19"/>
    </row>
    <row r="894" spans="3:44" ht="15.6" x14ac:dyDescent="0.3">
      <c r="C894" s="25"/>
      <c r="D894" s="26"/>
      <c r="E894" s="26"/>
      <c r="F894" s="27"/>
      <c r="G894" s="27"/>
      <c r="H894" s="27"/>
      <c r="I894" s="27"/>
      <c r="J894" s="27"/>
      <c r="K894" s="27"/>
      <c r="L894" s="27"/>
      <c r="M894" s="27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  <c r="AH894" s="27"/>
      <c r="AI894" s="27"/>
      <c r="AJ894" s="27"/>
      <c r="AK894" s="27"/>
      <c r="AL894" s="27"/>
      <c r="AM894" s="27"/>
      <c r="AN894" s="27"/>
      <c r="AO894" s="27"/>
      <c r="AP894" s="28"/>
      <c r="AQ894" s="28"/>
      <c r="AR894" s="27"/>
    </row>
    <row r="895" spans="3:44" ht="15.6" x14ac:dyDescent="0.3">
      <c r="C895" s="17"/>
      <c r="D895" s="18"/>
      <c r="E895" s="18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20"/>
      <c r="AQ895" s="20"/>
      <c r="AR895" s="19"/>
    </row>
    <row r="896" spans="3:44" ht="15.6" x14ac:dyDescent="0.3">
      <c r="C896" s="29"/>
      <c r="D896" s="26"/>
      <c r="E896" s="26"/>
      <c r="F896" s="27"/>
      <c r="G896" s="30"/>
      <c r="H896" s="27"/>
      <c r="I896" s="27"/>
      <c r="J896" s="27"/>
      <c r="K896" s="27"/>
      <c r="L896" s="27"/>
      <c r="M896" s="27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  <c r="AH896" s="27"/>
      <c r="AI896" s="27"/>
      <c r="AJ896" s="27"/>
      <c r="AK896" s="27"/>
      <c r="AL896" s="27"/>
      <c r="AM896" s="27"/>
      <c r="AN896" s="27"/>
      <c r="AO896" s="27"/>
      <c r="AP896" s="28"/>
      <c r="AQ896" s="28"/>
      <c r="AR896" s="27"/>
    </row>
    <row r="897" spans="3:44" ht="15.6" x14ac:dyDescent="0.3">
      <c r="C897" s="17"/>
      <c r="D897" s="18"/>
      <c r="E897" s="18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20"/>
      <c r="AQ897" s="20"/>
      <c r="AR897" s="19"/>
    </row>
    <row r="898" spans="3:44" ht="15.6" x14ac:dyDescent="0.3">
      <c r="C898" s="25"/>
      <c r="D898" s="26"/>
      <c r="E898" s="26"/>
      <c r="F898" s="27"/>
      <c r="G898" s="27"/>
      <c r="H898" s="27"/>
      <c r="I898" s="27"/>
      <c r="J898" s="27"/>
      <c r="K898" s="27"/>
      <c r="L898" s="27"/>
      <c r="M898" s="27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  <c r="AH898" s="27"/>
      <c r="AI898" s="27"/>
      <c r="AJ898" s="27"/>
      <c r="AK898" s="27"/>
      <c r="AL898" s="27"/>
      <c r="AM898" s="27"/>
      <c r="AN898" s="27"/>
      <c r="AO898" s="27"/>
      <c r="AP898" s="28"/>
      <c r="AQ898" s="28"/>
      <c r="AR898" s="27"/>
    </row>
    <row r="899" spans="3:44" ht="15.6" x14ac:dyDescent="0.3">
      <c r="C899" s="21"/>
      <c r="D899" s="18"/>
      <c r="E899" s="18"/>
      <c r="F899" s="19"/>
      <c r="G899" s="22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20"/>
      <c r="AQ899" s="20"/>
      <c r="AR899" s="19"/>
    </row>
    <row r="900" spans="3:44" ht="15.6" x14ac:dyDescent="0.3">
      <c r="C900" s="25"/>
      <c r="D900" s="26"/>
      <c r="E900" s="26"/>
      <c r="F900" s="27"/>
      <c r="G900" s="27"/>
      <c r="H900" s="27"/>
      <c r="I900" s="27"/>
      <c r="J900" s="27"/>
      <c r="K900" s="27"/>
      <c r="L900" s="27"/>
      <c r="M900" s="27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  <c r="AH900" s="27"/>
      <c r="AI900" s="27"/>
      <c r="AJ900" s="27"/>
      <c r="AK900" s="27"/>
      <c r="AL900" s="27"/>
      <c r="AM900" s="27"/>
      <c r="AN900" s="27"/>
      <c r="AO900" s="27"/>
      <c r="AP900" s="28"/>
      <c r="AQ900" s="28"/>
      <c r="AR900" s="27"/>
    </row>
    <row r="901" spans="3:44" ht="15.6" x14ac:dyDescent="0.3">
      <c r="C901" s="21"/>
      <c r="D901" s="18"/>
      <c r="E901" s="18"/>
      <c r="F901" s="19"/>
      <c r="G901" s="22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20"/>
      <c r="AQ901" s="20"/>
      <c r="AR901" s="19"/>
    </row>
    <row r="902" spans="3:44" ht="15.6" x14ac:dyDescent="0.3">
      <c r="C902" s="25"/>
      <c r="D902" s="26"/>
      <c r="E902" s="26"/>
      <c r="F902" s="27"/>
      <c r="G902" s="27"/>
      <c r="H902" s="27"/>
      <c r="I902" s="27"/>
      <c r="J902" s="27"/>
      <c r="K902" s="27"/>
      <c r="L902" s="27"/>
      <c r="M902" s="27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  <c r="AH902" s="27"/>
      <c r="AI902" s="27"/>
      <c r="AJ902" s="27"/>
      <c r="AK902" s="27"/>
      <c r="AL902" s="27"/>
      <c r="AM902" s="27"/>
      <c r="AN902" s="27"/>
      <c r="AO902" s="27"/>
      <c r="AP902" s="28"/>
      <c r="AQ902" s="28"/>
      <c r="AR902" s="27"/>
    </row>
    <row r="903" spans="3:44" ht="15.6" x14ac:dyDescent="0.3">
      <c r="C903" s="17"/>
      <c r="D903" s="18"/>
      <c r="E903" s="18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20"/>
      <c r="AQ903" s="20"/>
      <c r="AR903" s="19"/>
    </row>
    <row r="904" spans="3:44" ht="15.6" x14ac:dyDescent="0.3">
      <c r="C904" s="25"/>
      <c r="D904" s="26"/>
      <c r="E904" s="26"/>
      <c r="F904" s="27"/>
      <c r="G904" s="27"/>
      <c r="H904" s="27"/>
      <c r="I904" s="27"/>
      <c r="J904" s="27"/>
      <c r="K904" s="27"/>
      <c r="L904" s="27"/>
      <c r="M904" s="27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  <c r="AH904" s="27"/>
      <c r="AI904" s="27"/>
      <c r="AJ904" s="27"/>
      <c r="AK904" s="27"/>
      <c r="AL904" s="27"/>
      <c r="AM904" s="27"/>
      <c r="AN904" s="27"/>
      <c r="AO904" s="27"/>
      <c r="AP904" s="28"/>
      <c r="AQ904" s="28"/>
      <c r="AR904" s="27"/>
    </row>
    <row r="905" spans="3:44" ht="15.6" x14ac:dyDescent="0.3">
      <c r="C905" s="17"/>
      <c r="D905" s="18"/>
      <c r="E905" s="18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20"/>
      <c r="AQ905" s="20"/>
      <c r="AR905" s="19"/>
    </row>
    <row r="906" spans="3:44" ht="15.6" x14ac:dyDescent="0.3">
      <c r="C906" s="29"/>
      <c r="D906" s="26"/>
      <c r="E906" s="26"/>
      <c r="F906" s="27"/>
      <c r="G906" s="30"/>
      <c r="H906" s="27"/>
      <c r="I906" s="27"/>
      <c r="J906" s="27"/>
      <c r="K906" s="27"/>
      <c r="L906" s="27"/>
      <c r="M906" s="27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  <c r="AH906" s="27"/>
      <c r="AI906" s="27"/>
      <c r="AJ906" s="27"/>
      <c r="AK906" s="27"/>
      <c r="AL906" s="27"/>
      <c r="AM906" s="27"/>
      <c r="AN906" s="27"/>
      <c r="AO906" s="27"/>
      <c r="AP906" s="28"/>
      <c r="AQ906" s="28"/>
      <c r="AR906" s="27"/>
    </row>
    <row r="907" spans="3:44" ht="15.6" x14ac:dyDescent="0.3">
      <c r="C907" s="17"/>
      <c r="D907" s="18"/>
      <c r="E907" s="18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20"/>
      <c r="AQ907" s="20"/>
      <c r="AR907" s="19"/>
    </row>
    <row r="908" spans="3:44" ht="15.6" x14ac:dyDescent="0.3">
      <c r="C908" s="25"/>
      <c r="D908" s="26"/>
      <c r="E908" s="26"/>
      <c r="F908" s="27"/>
      <c r="G908" s="27"/>
      <c r="H908" s="27"/>
      <c r="I908" s="27"/>
      <c r="J908" s="27"/>
      <c r="K908" s="27"/>
      <c r="L908" s="27"/>
      <c r="M908" s="27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  <c r="AH908" s="27"/>
      <c r="AI908" s="27"/>
      <c r="AJ908" s="27"/>
      <c r="AK908" s="27"/>
      <c r="AL908" s="27"/>
      <c r="AM908" s="27"/>
      <c r="AN908" s="27"/>
      <c r="AO908" s="27"/>
      <c r="AP908" s="28"/>
      <c r="AQ908" s="28"/>
      <c r="AR908" s="27"/>
    </row>
    <row r="909" spans="3:44" ht="15.6" x14ac:dyDescent="0.3">
      <c r="C909" s="21"/>
      <c r="D909" s="18"/>
      <c r="E909" s="18"/>
      <c r="F909" s="19"/>
      <c r="G909" s="22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20"/>
      <c r="AQ909" s="20"/>
      <c r="AR909" s="19"/>
    </row>
    <row r="910" spans="3:44" ht="15.6" x14ac:dyDescent="0.3">
      <c r="C910" s="25"/>
      <c r="D910" s="26"/>
      <c r="E910" s="26"/>
      <c r="F910" s="27"/>
      <c r="G910" s="27"/>
      <c r="H910" s="27"/>
      <c r="I910" s="27"/>
      <c r="J910" s="27"/>
      <c r="K910" s="27"/>
      <c r="L910" s="27"/>
      <c r="M910" s="27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  <c r="AH910" s="27"/>
      <c r="AI910" s="27"/>
      <c r="AJ910" s="27"/>
      <c r="AK910" s="27"/>
      <c r="AL910" s="27"/>
      <c r="AM910" s="27"/>
      <c r="AN910" s="27"/>
      <c r="AO910" s="27"/>
      <c r="AP910" s="28"/>
      <c r="AQ910" s="28"/>
      <c r="AR910" s="27"/>
    </row>
    <row r="911" spans="3:44" ht="15.6" x14ac:dyDescent="0.3">
      <c r="C911" s="21"/>
      <c r="D911" s="18"/>
      <c r="E911" s="18"/>
      <c r="F911" s="19"/>
      <c r="G911" s="22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20"/>
      <c r="AQ911" s="20"/>
      <c r="AR911" s="19"/>
    </row>
    <row r="912" spans="3:44" ht="15.6" x14ac:dyDescent="0.3">
      <c r="C912" s="25"/>
      <c r="D912" s="26"/>
      <c r="E912" s="26"/>
      <c r="F912" s="27"/>
      <c r="G912" s="27"/>
      <c r="H912" s="27"/>
      <c r="I912" s="27"/>
      <c r="J912" s="27"/>
      <c r="K912" s="27"/>
      <c r="L912" s="27"/>
      <c r="M912" s="27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  <c r="AH912" s="27"/>
      <c r="AI912" s="27"/>
      <c r="AJ912" s="27"/>
      <c r="AK912" s="27"/>
      <c r="AL912" s="27"/>
      <c r="AM912" s="27"/>
      <c r="AN912" s="27"/>
      <c r="AO912" s="27"/>
      <c r="AP912" s="28"/>
      <c r="AQ912" s="28"/>
      <c r="AR912" s="27"/>
    </row>
    <row r="913" spans="3:44" ht="15.6" x14ac:dyDescent="0.3">
      <c r="C913" s="17"/>
      <c r="D913" s="18"/>
      <c r="E913" s="18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20"/>
      <c r="AQ913" s="20"/>
      <c r="AR913" s="19"/>
    </row>
    <row r="914" spans="3:44" ht="15.6" x14ac:dyDescent="0.3">
      <c r="C914" s="25"/>
      <c r="D914" s="26"/>
      <c r="E914" s="26"/>
      <c r="F914" s="27"/>
      <c r="G914" s="27"/>
      <c r="H914" s="27"/>
      <c r="I914" s="27"/>
      <c r="J914" s="27"/>
      <c r="K914" s="27"/>
      <c r="L914" s="27"/>
      <c r="M914" s="27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  <c r="AH914" s="27"/>
      <c r="AI914" s="27"/>
      <c r="AJ914" s="27"/>
      <c r="AK914" s="27"/>
      <c r="AL914" s="27"/>
      <c r="AM914" s="27"/>
      <c r="AN914" s="27"/>
      <c r="AO914" s="27"/>
      <c r="AP914" s="28"/>
      <c r="AQ914" s="28"/>
      <c r="AR914" s="27"/>
    </row>
    <row r="915" spans="3:44" ht="15.6" x14ac:dyDescent="0.3">
      <c r="C915" s="17"/>
      <c r="D915" s="18"/>
      <c r="E915" s="18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20"/>
      <c r="AQ915" s="20"/>
      <c r="AR915" s="19"/>
    </row>
    <row r="916" spans="3:44" ht="15.6" x14ac:dyDescent="0.3">
      <c r="C916" s="29"/>
      <c r="D916" s="26"/>
      <c r="E916" s="26"/>
      <c r="F916" s="27"/>
      <c r="G916" s="30"/>
      <c r="H916" s="27"/>
      <c r="I916" s="27"/>
      <c r="J916" s="27"/>
      <c r="K916" s="27"/>
      <c r="L916" s="27"/>
      <c r="M916" s="27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  <c r="AH916" s="27"/>
      <c r="AI916" s="27"/>
      <c r="AJ916" s="27"/>
      <c r="AK916" s="27"/>
      <c r="AL916" s="27"/>
      <c r="AM916" s="27"/>
      <c r="AN916" s="27"/>
      <c r="AO916" s="27"/>
      <c r="AP916" s="28"/>
      <c r="AQ916" s="28"/>
      <c r="AR916" s="27"/>
    </row>
    <row r="917" spans="3:44" ht="15.6" x14ac:dyDescent="0.3">
      <c r="C917" s="17"/>
      <c r="D917" s="18"/>
      <c r="E917" s="18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20"/>
      <c r="AQ917" s="20"/>
      <c r="AR917" s="19"/>
    </row>
    <row r="918" spans="3:44" ht="15.6" x14ac:dyDescent="0.3">
      <c r="C918" s="25"/>
      <c r="D918" s="26"/>
      <c r="E918" s="26"/>
      <c r="F918" s="27"/>
      <c r="G918" s="27"/>
      <c r="H918" s="27"/>
      <c r="I918" s="27"/>
      <c r="J918" s="27"/>
      <c r="K918" s="27"/>
      <c r="L918" s="27"/>
      <c r="M918" s="27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  <c r="AH918" s="27"/>
      <c r="AI918" s="27"/>
      <c r="AJ918" s="27"/>
      <c r="AK918" s="27"/>
      <c r="AL918" s="27"/>
      <c r="AM918" s="27"/>
      <c r="AN918" s="27"/>
      <c r="AO918" s="27"/>
      <c r="AP918" s="28"/>
      <c r="AQ918" s="28"/>
      <c r="AR918" s="27"/>
    </row>
    <row r="919" spans="3:44" ht="15.6" x14ac:dyDescent="0.3">
      <c r="C919" s="21"/>
      <c r="D919" s="18"/>
      <c r="E919" s="18"/>
      <c r="F919" s="19"/>
      <c r="G919" s="22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20"/>
      <c r="AQ919" s="20"/>
      <c r="AR919" s="19"/>
    </row>
    <row r="920" spans="3:44" ht="15.6" x14ac:dyDescent="0.3">
      <c r="C920" s="25"/>
      <c r="D920" s="26"/>
      <c r="E920" s="26"/>
      <c r="F920" s="27"/>
      <c r="G920" s="27"/>
      <c r="H920" s="27"/>
      <c r="I920" s="27"/>
      <c r="J920" s="27"/>
      <c r="K920" s="27"/>
      <c r="L920" s="27"/>
      <c r="M920" s="27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  <c r="AH920" s="27"/>
      <c r="AI920" s="27"/>
      <c r="AJ920" s="27"/>
      <c r="AK920" s="27"/>
      <c r="AL920" s="27"/>
      <c r="AM920" s="27"/>
      <c r="AN920" s="27"/>
      <c r="AO920" s="27"/>
      <c r="AP920" s="28"/>
      <c r="AQ920" s="28"/>
      <c r="AR920" s="27"/>
    </row>
    <row r="921" spans="3:44" ht="15.6" x14ac:dyDescent="0.3">
      <c r="C921" s="21"/>
      <c r="D921" s="18"/>
      <c r="E921" s="18"/>
      <c r="F921" s="19"/>
      <c r="G921" s="22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20"/>
      <c r="AQ921" s="20"/>
      <c r="AR921" s="19"/>
    </row>
    <row r="922" spans="3:44" ht="15.6" x14ac:dyDescent="0.3">
      <c r="C922" s="25"/>
      <c r="D922" s="26"/>
      <c r="E922" s="26"/>
      <c r="F922" s="27"/>
      <c r="G922" s="27"/>
      <c r="H922" s="27"/>
      <c r="I922" s="27"/>
      <c r="J922" s="27"/>
      <c r="K922" s="27"/>
      <c r="L922" s="27"/>
      <c r="M922" s="27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  <c r="AH922" s="27"/>
      <c r="AI922" s="27"/>
      <c r="AJ922" s="27"/>
      <c r="AK922" s="27"/>
      <c r="AL922" s="27"/>
      <c r="AM922" s="27"/>
      <c r="AN922" s="27"/>
      <c r="AO922" s="27"/>
      <c r="AP922" s="28"/>
      <c r="AQ922" s="28"/>
      <c r="AR922" s="27"/>
    </row>
    <row r="923" spans="3:44" ht="15.6" x14ac:dyDescent="0.3">
      <c r="C923" s="17"/>
      <c r="D923" s="18"/>
      <c r="E923" s="18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20"/>
      <c r="AQ923" s="20"/>
      <c r="AR923" s="19"/>
    </row>
    <row r="924" spans="3:44" ht="15.6" x14ac:dyDescent="0.3">
      <c r="C924" s="29"/>
      <c r="D924" s="26"/>
      <c r="E924" s="26"/>
      <c r="F924" s="27"/>
      <c r="G924" s="30"/>
      <c r="H924" s="27"/>
      <c r="I924" s="27"/>
      <c r="J924" s="27"/>
      <c r="K924" s="27"/>
      <c r="L924" s="27"/>
      <c r="M924" s="27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  <c r="AH924" s="27"/>
      <c r="AI924" s="27"/>
      <c r="AJ924" s="27"/>
      <c r="AK924" s="27"/>
      <c r="AL924" s="27"/>
      <c r="AM924" s="27"/>
      <c r="AN924" s="27"/>
      <c r="AO924" s="27"/>
      <c r="AP924" s="28"/>
      <c r="AQ924" s="28"/>
      <c r="AR924" s="27"/>
    </row>
    <row r="925" spans="3:44" ht="15.6" x14ac:dyDescent="0.3">
      <c r="C925" s="17"/>
      <c r="D925" s="18"/>
      <c r="E925" s="18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20"/>
      <c r="AQ925" s="20"/>
      <c r="AR925" s="19"/>
    </row>
    <row r="926" spans="3:44" ht="15.6" x14ac:dyDescent="0.3">
      <c r="C926" s="25"/>
      <c r="D926" s="26"/>
      <c r="E926" s="26"/>
      <c r="F926" s="27"/>
      <c r="G926" s="27"/>
      <c r="H926" s="27"/>
      <c r="I926" s="27"/>
      <c r="J926" s="27"/>
      <c r="K926" s="27"/>
      <c r="L926" s="27"/>
      <c r="M926" s="27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  <c r="AH926" s="27"/>
      <c r="AI926" s="27"/>
      <c r="AJ926" s="27"/>
      <c r="AK926" s="27"/>
      <c r="AL926" s="27"/>
      <c r="AM926" s="27"/>
      <c r="AN926" s="27"/>
      <c r="AO926" s="27"/>
      <c r="AP926" s="28"/>
      <c r="AQ926" s="28"/>
      <c r="AR926" s="27"/>
    </row>
    <row r="927" spans="3:44" ht="15.6" x14ac:dyDescent="0.3">
      <c r="C927" s="21"/>
      <c r="D927" s="18"/>
      <c r="E927" s="18"/>
      <c r="F927" s="19"/>
      <c r="G927" s="22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20"/>
      <c r="AQ927" s="20"/>
      <c r="AR927" s="19"/>
    </row>
    <row r="928" spans="3:44" ht="15.6" x14ac:dyDescent="0.3">
      <c r="C928" s="25"/>
      <c r="D928" s="26"/>
      <c r="E928" s="26"/>
      <c r="F928" s="27"/>
      <c r="G928" s="27"/>
      <c r="H928" s="27"/>
      <c r="I928" s="27"/>
      <c r="J928" s="27"/>
      <c r="K928" s="27"/>
      <c r="L928" s="27"/>
      <c r="M928" s="27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  <c r="AH928" s="27"/>
      <c r="AI928" s="27"/>
      <c r="AJ928" s="27"/>
      <c r="AK928" s="27"/>
      <c r="AL928" s="27"/>
      <c r="AM928" s="27"/>
      <c r="AN928" s="27"/>
      <c r="AO928" s="27"/>
      <c r="AP928" s="28"/>
      <c r="AQ928" s="28"/>
      <c r="AR928" s="27"/>
    </row>
    <row r="929" spans="3:44" ht="15.6" x14ac:dyDescent="0.3">
      <c r="C929" s="21"/>
      <c r="D929" s="18"/>
      <c r="E929" s="18"/>
      <c r="F929" s="19"/>
      <c r="G929" s="22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20"/>
      <c r="AQ929" s="20"/>
      <c r="AR929" s="19"/>
    </row>
    <row r="930" spans="3:44" ht="15.6" x14ac:dyDescent="0.3">
      <c r="C930" s="25"/>
      <c r="D930" s="26"/>
      <c r="E930" s="26"/>
      <c r="F930" s="27"/>
      <c r="G930" s="27"/>
      <c r="H930" s="27"/>
      <c r="I930" s="27"/>
      <c r="J930" s="27"/>
      <c r="K930" s="27"/>
      <c r="L930" s="27"/>
      <c r="M930" s="27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  <c r="AH930" s="27"/>
      <c r="AI930" s="27"/>
      <c r="AJ930" s="27"/>
      <c r="AK930" s="27"/>
      <c r="AL930" s="27"/>
      <c r="AM930" s="27"/>
      <c r="AN930" s="27"/>
      <c r="AO930" s="27"/>
      <c r="AP930" s="28"/>
      <c r="AQ930" s="28"/>
      <c r="AR930" s="27"/>
    </row>
    <row r="931" spans="3:44" ht="15.6" x14ac:dyDescent="0.3">
      <c r="C931" s="17"/>
      <c r="D931" s="18"/>
      <c r="E931" s="18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20"/>
      <c r="AQ931" s="20"/>
      <c r="AR931" s="19"/>
    </row>
    <row r="932" spans="3:44" ht="15.6" x14ac:dyDescent="0.3">
      <c r="C932" s="25"/>
      <c r="D932" s="26"/>
      <c r="E932" s="26"/>
      <c r="F932" s="27"/>
      <c r="G932" s="27"/>
      <c r="H932" s="27"/>
      <c r="I932" s="27"/>
      <c r="J932" s="27"/>
      <c r="K932" s="27"/>
      <c r="L932" s="27"/>
      <c r="M932" s="27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  <c r="AH932" s="27"/>
      <c r="AI932" s="27"/>
      <c r="AJ932" s="27"/>
      <c r="AK932" s="27"/>
      <c r="AL932" s="27"/>
      <c r="AM932" s="27"/>
      <c r="AN932" s="27"/>
      <c r="AO932" s="27"/>
      <c r="AP932" s="28"/>
      <c r="AQ932" s="28"/>
      <c r="AR932" s="27"/>
    </row>
    <row r="933" spans="3:44" ht="15.6" x14ac:dyDescent="0.3">
      <c r="C933" s="17"/>
      <c r="D933" s="18"/>
      <c r="E933" s="18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20"/>
      <c r="AQ933" s="20"/>
      <c r="AR933" s="19"/>
    </row>
    <row r="934" spans="3:44" ht="15.6" x14ac:dyDescent="0.3">
      <c r="C934" s="29"/>
      <c r="D934" s="26"/>
      <c r="E934" s="26"/>
      <c r="F934" s="27"/>
      <c r="G934" s="30"/>
      <c r="H934" s="27"/>
      <c r="I934" s="27"/>
      <c r="J934" s="27"/>
      <c r="K934" s="27"/>
      <c r="L934" s="27"/>
      <c r="M934" s="27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  <c r="AH934" s="27"/>
      <c r="AI934" s="27"/>
      <c r="AJ934" s="27"/>
      <c r="AK934" s="27"/>
      <c r="AL934" s="27"/>
      <c r="AM934" s="27"/>
      <c r="AN934" s="27"/>
      <c r="AO934" s="27"/>
      <c r="AP934" s="28"/>
      <c r="AQ934" s="28"/>
      <c r="AR934" s="27"/>
    </row>
    <row r="935" spans="3:44" ht="15.6" x14ac:dyDescent="0.3">
      <c r="C935" s="17"/>
      <c r="D935" s="18"/>
      <c r="E935" s="18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20"/>
      <c r="AQ935" s="20"/>
      <c r="AR935" s="19"/>
    </row>
    <row r="936" spans="3:44" ht="15.6" x14ac:dyDescent="0.3">
      <c r="C936" s="25"/>
      <c r="D936" s="26"/>
      <c r="E936" s="26"/>
      <c r="F936" s="27"/>
      <c r="G936" s="27"/>
      <c r="H936" s="27"/>
      <c r="I936" s="27"/>
      <c r="J936" s="27"/>
      <c r="K936" s="27"/>
      <c r="L936" s="27"/>
      <c r="M936" s="27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  <c r="AH936" s="27"/>
      <c r="AI936" s="27"/>
      <c r="AJ936" s="27"/>
      <c r="AK936" s="27"/>
      <c r="AL936" s="27"/>
      <c r="AM936" s="27"/>
      <c r="AN936" s="27"/>
      <c r="AO936" s="27"/>
      <c r="AP936" s="28"/>
      <c r="AQ936" s="28"/>
      <c r="AR936" s="27"/>
    </row>
    <row r="937" spans="3:44" ht="15.6" x14ac:dyDescent="0.3">
      <c r="C937" s="21"/>
      <c r="D937" s="18"/>
      <c r="E937" s="18"/>
      <c r="F937" s="19"/>
      <c r="G937" s="22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20"/>
      <c r="AQ937" s="20"/>
      <c r="AR937" s="19"/>
    </row>
    <row r="938" spans="3:44" ht="15.6" x14ac:dyDescent="0.3">
      <c r="C938" s="25"/>
      <c r="D938" s="26"/>
      <c r="E938" s="26"/>
      <c r="F938" s="27"/>
      <c r="G938" s="27"/>
      <c r="H938" s="27"/>
      <c r="I938" s="27"/>
      <c r="J938" s="27"/>
      <c r="K938" s="27"/>
      <c r="L938" s="27"/>
      <c r="M938" s="27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  <c r="AH938" s="27"/>
      <c r="AI938" s="27"/>
      <c r="AJ938" s="27"/>
      <c r="AK938" s="27"/>
      <c r="AL938" s="27"/>
      <c r="AM938" s="27"/>
      <c r="AN938" s="27"/>
      <c r="AO938" s="27"/>
      <c r="AP938" s="28"/>
      <c r="AQ938" s="28"/>
      <c r="AR938" s="27"/>
    </row>
    <row r="939" spans="3:44" ht="15.6" x14ac:dyDescent="0.3">
      <c r="C939" s="21"/>
      <c r="D939" s="18"/>
      <c r="E939" s="18"/>
      <c r="F939" s="19"/>
      <c r="G939" s="22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20"/>
      <c r="AQ939" s="20"/>
      <c r="AR939" s="19"/>
    </row>
    <row r="940" spans="3:44" ht="15.6" x14ac:dyDescent="0.3">
      <c r="C940" s="25"/>
      <c r="D940" s="26"/>
      <c r="E940" s="26"/>
      <c r="F940" s="27"/>
      <c r="G940" s="27"/>
      <c r="H940" s="27"/>
      <c r="I940" s="27"/>
      <c r="J940" s="27"/>
      <c r="K940" s="27"/>
      <c r="L940" s="27"/>
      <c r="M940" s="27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  <c r="AH940" s="27"/>
      <c r="AI940" s="27"/>
      <c r="AJ940" s="27"/>
      <c r="AK940" s="27"/>
      <c r="AL940" s="27"/>
      <c r="AM940" s="27"/>
      <c r="AN940" s="27"/>
      <c r="AO940" s="27"/>
      <c r="AP940" s="28"/>
      <c r="AQ940" s="28"/>
      <c r="AR940" s="27"/>
    </row>
    <row r="941" spans="3:44" ht="15.6" x14ac:dyDescent="0.3">
      <c r="C941" s="17"/>
      <c r="D941" s="18"/>
      <c r="E941" s="18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20"/>
      <c r="AQ941" s="20"/>
      <c r="AR941" s="19"/>
    </row>
    <row r="942" spans="3:44" ht="15.6" x14ac:dyDescent="0.3">
      <c r="C942" s="25"/>
      <c r="D942" s="26"/>
      <c r="E942" s="26"/>
      <c r="F942" s="27"/>
      <c r="G942" s="27"/>
      <c r="H942" s="27"/>
      <c r="I942" s="27"/>
      <c r="J942" s="27"/>
      <c r="K942" s="27"/>
      <c r="L942" s="27"/>
      <c r="M942" s="27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  <c r="AH942" s="27"/>
      <c r="AI942" s="27"/>
      <c r="AJ942" s="27"/>
      <c r="AK942" s="27"/>
      <c r="AL942" s="27"/>
      <c r="AM942" s="27"/>
      <c r="AN942" s="27"/>
      <c r="AO942" s="27"/>
      <c r="AP942" s="28"/>
      <c r="AQ942" s="28"/>
      <c r="AR942" s="27"/>
    </row>
    <row r="943" spans="3:44" ht="15.6" x14ac:dyDescent="0.3">
      <c r="C943" s="17"/>
      <c r="D943" s="18"/>
      <c r="E943" s="18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20"/>
      <c r="AQ943" s="20"/>
      <c r="AR943" s="19"/>
    </row>
    <row r="944" spans="3:44" ht="15.6" x14ac:dyDescent="0.3">
      <c r="C944" s="29"/>
      <c r="D944" s="26"/>
      <c r="E944" s="26"/>
      <c r="F944" s="27"/>
      <c r="G944" s="30"/>
      <c r="H944" s="27"/>
      <c r="I944" s="27"/>
      <c r="J944" s="27"/>
      <c r="K944" s="27"/>
      <c r="L944" s="27"/>
      <c r="M944" s="27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  <c r="AH944" s="27"/>
      <c r="AI944" s="27"/>
      <c r="AJ944" s="27"/>
      <c r="AK944" s="27"/>
      <c r="AL944" s="27"/>
      <c r="AM944" s="27"/>
      <c r="AN944" s="27"/>
      <c r="AO944" s="27"/>
      <c r="AP944" s="28"/>
      <c r="AQ944" s="28"/>
      <c r="AR944" s="27"/>
    </row>
    <row r="945" spans="3:44" ht="15.6" x14ac:dyDescent="0.3">
      <c r="C945" s="17"/>
      <c r="D945" s="18"/>
      <c r="E945" s="18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20"/>
      <c r="AQ945" s="20"/>
      <c r="AR945" s="19"/>
    </row>
    <row r="946" spans="3:44" ht="15.6" x14ac:dyDescent="0.3">
      <c r="C946" s="25"/>
      <c r="D946" s="26"/>
      <c r="E946" s="26"/>
      <c r="F946" s="27"/>
      <c r="G946" s="27"/>
      <c r="H946" s="27"/>
      <c r="I946" s="27"/>
      <c r="J946" s="27"/>
      <c r="K946" s="27"/>
      <c r="L946" s="27"/>
      <c r="M946" s="27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  <c r="AH946" s="27"/>
      <c r="AI946" s="27"/>
      <c r="AJ946" s="27"/>
      <c r="AK946" s="27"/>
      <c r="AL946" s="27"/>
      <c r="AM946" s="27"/>
      <c r="AN946" s="27"/>
      <c r="AO946" s="27"/>
      <c r="AP946" s="28"/>
      <c r="AQ946" s="28"/>
      <c r="AR946" s="27"/>
    </row>
    <row r="947" spans="3:44" ht="15.6" x14ac:dyDescent="0.3">
      <c r="C947" s="21"/>
      <c r="D947" s="18"/>
      <c r="E947" s="18"/>
      <c r="F947" s="19"/>
      <c r="G947" s="22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20"/>
      <c r="AQ947" s="20"/>
      <c r="AR947" s="19"/>
    </row>
    <row r="948" spans="3:44" ht="15.6" x14ac:dyDescent="0.3">
      <c r="C948" s="25"/>
      <c r="D948" s="26"/>
      <c r="E948" s="26"/>
      <c r="F948" s="27"/>
      <c r="G948" s="27"/>
      <c r="H948" s="27"/>
      <c r="I948" s="27"/>
      <c r="J948" s="27"/>
      <c r="K948" s="27"/>
      <c r="L948" s="27"/>
      <c r="M948" s="27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  <c r="AH948" s="27"/>
      <c r="AI948" s="27"/>
      <c r="AJ948" s="27"/>
      <c r="AK948" s="27"/>
      <c r="AL948" s="27"/>
      <c r="AM948" s="27"/>
      <c r="AN948" s="27"/>
      <c r="AO948" s="27"/>
      <c r="AP948" s="28"/>
      <c r="AQ948" s="28"/>
      <c r="AR948" s="27"/>
    </row>
    <row r="949" spans="3:44" ht="15.6" x14ac:dyDescent="0.3">
      <c r="C949" s="21"/>
      <c r="D949" s="18"/>
      <c r="E949" s="18"/>
      <c r="F949" s="19"/>
      <c r="G949" s="22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20"/>
      <c r="AQ949" s="20"/>
      <c r="AR949" s="19"/>
    </row>
    <row r="950" spans="3:44" ht="15.6" x14ac:dyDescent="0.3">
      <c r="C950" s="25"/>
      <c r="D950" s="26"/>
      <c r="E950" s="26"/>
      <c r="F950" s="27"/>
      <c r="G950" s="27"/>
      <c r="H950" s="27"/>
      <c r="I950" s="27"/>
      <c r="J950" s="27"/>
      <c r="K950" s="27"/>
      <c r="L950" s="27"/>
      <c r="M950" s="27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  <c r="AH950" s="27"/>
      <c r="AI950" s="27"/>
      <c r="AJ950" s="27"/>
      <c r="AK950" s="27"/>
      <c r="AL950" s="27"/>
      <c r="AM950" s="27"/>
      <c r="AN950" s="27"/>
      <c r="AO950" s="27"/>
      <c r="AP950" s="28"/>
      <c r="AQ950" s="28"/>
      <c r="AR950" s="27"/>
    </row>
    <row r="951" spans="3:44" ht="15.6" x14ac:dyDescent="0.3">
      <c r="C951" s="17"/>
      <c r="D951" s="18"/>
      <c r="E951" s="18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20"/>
      <c r="AQ951" s="20"/>
      <c r="AR951" s="19"/>
    </row>
    <row r="952" spans="3:44" ht="15.6" x14ac:dyDescent="0.3">
      <c r="C952" s="25"/>
      <c r="D952" s="26"/>
      <c r="E952" s="26"/>
      <c r="F952" s="27"/>
      <c r="G952" s="27"/>
      <c r="H952" s="27"/>
      <c r="I952" s="27"/>
      <c r="J952" s="27"/>
      <c r="K952" s="27"/>
      <c r="L952" s="27"/>
      <c r="M952" s="27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  <c r="AH952" s="27"/>
      <c r="AI952" s="27"/>
      <c r="AJ952" s="27"/>
      <c r="AK952" s="27"/>
      <c r="AL952" s="27"/>
      <c r="AM952" s="27"/>
      <c r="AN952" s="27"/>
      <c r="AO952" s="27"/>
      <c r="AP952" s="28"/>
      <c r="AQ952" s="28"/>
      <c r="AR952" s="27"/>
    </row>
    <row r="953" spans="3:44" ht="15.6" x14ac:dyDescent="0.3">
      <c r="C953" s="17"/>
      <c r="D953" s="18"/>
      <c r="E953" s="18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20"/>
      <c r="AQ953" s="20"/>
      <c r="AR953" s="19"/>
    </row>
    <row r="954" spans="3:44" ht="15.6" x14ac:dyDescent="0.3">
      <c r="C954" s="29"/>
      <c r="D954" s="26"/>
      <c r="E954" s="26"/>
      <c r="F954" s="27"/>
      <c r="G954" s="30"/>
      <c r="H954" s="27"/>
      <c r="I954" s="27"/>
      <c r="J954" s="27"/>
      <c r="K954" s="27"/>
      <c r="L954" s="27"/>
      <c r="M954" s="27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  <c r="AH954" s="27"/>
      <c r="AI954" s="27"/>
      <c r="AJ954" s="27"/>
      <c r="AK954" s="27"/>
      <c r="AL954" s="27"/>
      <c r="AM954" s="27"/>
      <c r="AN954" s="27"/>
      <c r="AO954" s="27"/>
      <c r="AP954" s="28"/>
      <c r="AQ954" s="28"/>
      <c r="AR954" s="27"/>
    </row>
    <row r="955" spans="3:44" ht="15.6" x14ac:dyDescent="0.3">
      <c r="C955" s="17"/>
      <c r="D955" s="18"/>
      <c r="E955" s="18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20"/>
      <c r="AQ955" s="20"/>
      <c r="AR955" s="19"/>
    </row>
    <row r="956" spans="3:44" ht="15.6" x14ac:dyDescent="0.3">
      <c r="C956" s="25"/>
      <c r="D956" s="26"/>
      <c r="E956" s="26"/>
      <c r="F956" s="27"/>
      <c r="G956" s="27"/>
      <c r="H956" s="27"/>
      <c r="I956" s="27"/>
      <c r="J956" s="27"/>
      <c r="K956" s="27"/>
      <c r="L956" s="27"/>
      <c r="M956" s="27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  <c r="AH956" s="27"/>
      <c r="AI956" s="27"/>
      <c r="AJ956" s="27"/>
      <c r="AK956" s="27"/>
      <c r="AL956" s="27"/>
      <c r="AM956" s="27"/>
      <c r="AN956" s="27"/>
      <c r="AO956" s="27"/>
      <c r="AP956" s="28"/>
      <c r="AQ956" s="28"/>
      <c r="AR956" s="27"/>
    </row>
    <row r="957" spans="3:44" ht="15.6" x14ac:dyDescent="0.3">
      <c r="C957" s="21"/>
      <c r="D957" s="18"/>
      <c r="E957" s="18"/>
      <c r="F957" s="19"/>
      <c r="G957" s="22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20"/>
      <c r="AQ957" s="20"/>
      <c r="AR957" s="19"/>
    </row>
    <row r="958" spans="3:44" ht="15.6" x14ac:dyDescent="0.3">
      <c r="C958" s="25"/>
      <c r="D958" s="26"/>
      <c r="E958" s="26"/>
      <c r="F958" s="27"/>
      <c r="G958" s="27"/>
      <c r="H958" s="27"/>
      <c r="I958" s="27"/>
      <c r="J958" s="27"/>
      <c r="K958" s="27"/>
      <c r="L958" s="27"/>
      <c r="M958" s="27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  <c r="AH958" s="27"/>
      <c r="AI958" s="27"/>
      <c r="AJ958" s="27"/>
      <c r="AK958" s="27"/>
      <c r="AL958" s="27"/>
      <c r="AM958" s="27"/>
      <c r="AN958" s="27"/>
      <c r="AO958" s="27"/>
      <c r="AP958" s="28"/>
      <c r="AQ958" s="28"/>
      <c r="AR958" s="27"/>
    </row>
    <row r="959" spans="3:44" ht="15.6" x14ac:dyDescent="0.3">
      <c r="C959" s="21"/>
      <c r="D959" s="18"/>
      <c r="E959" s="18"/>
      <c r="F959" s="19"/>
      <c r="G959" s="22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20"/>
      <c r="AQ959" s="20"/>
      <c r="AR959" s="19"/>
    </row>
    <row r="960" spans="3:44" ht="15.6" x14ac:dyDescent="0.3">
      <c r="C960" s="25"/>
      <c r="D960" s="26"/>
      <c r="E960" s="26"/>
      <c r="F960" s="27"/>
      <c r="G960" s="27"/>
      <c r="H960" s="27"/>
      <c r="I960" s="27"/>
      <c r="J960" s="27"/>
      <c r="K960" s="27"/>
      <c r="L960" s="27"/>
      <c r="M960" s="27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  <c r="AH960" s="27"/>
      <c r="AI960" s="27"/>
      <c r="AJ960" s="27"/>
      <c r="AK960" s="27"/>
      <c r="AL960" s="27"/>
      <c r="AM960" s="27"/>
      <c r="AN960" s="27"/>
      <c r="AO960" s="27"/>
      <c r="AP960" s="28"/>
      <c r="AQ960" s="28"/>
      <c r="AR960" s="27"/>
    </row>
    <row r="961" spans="3:44" ht="15.6" x14ac:dyDescent="0.3">
      <c r="C961" s="17"/>
      <c r="D961" s="18"/>
      <c r="E961" s="18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20"/>
      <c r="AQ961" s="20"/>
      <c r="AR961" s="19"/>
    </row>
    <row r="962" spans="3:44" ht="15.6" x14ac:dyDescent="0.3">
      <c r="C962" s="29"/>
      <c r="D962" s="26"/>
      <c r="E962" s="26"/>
      <c r="F962" s="27"/>
      <c r="G962" s="30"/>
      <c r="H962" s="27"/>
      <c r="I962" s="27"/>
      <c r="J962" s="27"/>
      <c r="K962" s="27"/>
      <c r="L962" s="27"/>
      <c r="M962" s="27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  <c r="AH962" s="27"/>
      <c r="AI962" s="27"/>
      <c r="AJ962" s="27"/>
      <c r="AK962" s="27"/>
      <c r="AL962" s="27"/>
      <c r="AM962" s="27"/>
      <c r="AN962" s="27"/>
      <c r="AO962" s="27"/>
      <c r="AP962" s="28"/>
      <c r="AQ962" s="28"/>
      <c r="AR962" s="27"/>
    </row>
    <row r="963" spans="3:44" ht="15.6" x14ac:dyDescent="0.3">
      <c r="C963" s="17"/>
      <c r="D963" s="18"/>
      <c r="E963" s="18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20"/>
      <c r="AQ963" s="20"/>
      <c r="AR963" s="19"/>
    </row>
    <row r="964" spans="3:44" ht="15.6" x14ac:dyDescent="0.3">
      <c r="C964" s="25"/>
      <c r="D964" s="26"/>
      <c r="E964" s="26"/>
      <c r="F964" s="27"/>
      <c r="G964" s="27"/>
      <c r="H964" s="27"/>
      <c r="I964" s="27"/>
      <c r="J964" s="27"/>
      <c r="K964" s="27"/>
      <c r="L964" s="27"/>
      <c r="M964" s="27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  <c r="AH964" s="27"/>
      <c r="AI964" s="27"/>
      <c r="AJ964" s="27"/>
      <c r="AK964" s="27"/>
      <c r="AL964" s="27"/>
      <c r="AM964" s="27"/>
      <c r="AN964" s="27"/>
      <c r="AO964" s="27"/>
      <c r="AP964" s="28"/>
      <c r="AQ964" s="28"/>
      <c r="AR964" s="27"/>
    </row>
    <row r="965" spans="3:44" ht="15.6" x14ac:dyDescent="0.3">
      <c r="C965" s="21"/>
      <c r="D965" s="18"/>
      <c r="E965" s="18"/>
      <c r="F965" s="19"/>
      <c r="G965" s="22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20"/>
      <c r="AQ965" s="20"/>
      <c r="AR965" s="19"/>
    </row>
    <row r="966" spans="3:44" ht="15.6" x14ac:dyDescent="0.3">
      <c r="C966" s="25"/>
      <c r="D966" s="26"/>
      <c r="E966" s="26"/>
      <c r="F966" s="27"/>
      <c r="G966" s="27"/>
      <c r="H966" s="27"/>
      <c r="I966" s="27"/>
      <c r="J966" s="27"/>
      <c r="K966" s="27"/>
      <c r="L966" s="27"/>
      <c r="M966" s="27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  <c r="AH966" s="27"/>
      <c r="AI966" s="27"/>
      <c r="AJ966" s="27"/>
      <c r="AK966" s="27"/>
      <c r="AL966" s="27"/>
      <c r="AM966" s="27"/>
      <c r="AN966" s="27"/>
      <c r="AO966" s="27"/>
      <c r="AP966" s="28"/>
      <c r="AQ966" s="28"/>
      <c r="AR966" s="27"/>
    </row>
    <row r="967" spans="3:44" ht="15.6" x14ac:dyDescent="0.3">
      <c r="C967" s="21"/>
      <c r="D967" s="18"/>
      <c r="E967" s="18"/>
      <c r="F967" s="19"/>
      <c r="G967" s="22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20"/>
      <c r="AQ967" s="20"/>
      <c r="AR967" s="19"/>
    </row>
    <row r="968" spans="3:44" ht="15.6" x14ac:dyDescent="0.3">
      <c r="C968" s="25"/>
      <c r="D968" s="26"/>
      <c r="E968" s="26"/>
      <c r="F968" s="27"/>
      <c r="G968" s="27"/>
      <c r="H968" s="27"/>
      <c r="I968" s="27"/>
      <c r="J968" s="27"/>
      <c r="K968" s="27"/>
      <c r="L968" s="27"/>
      <c r="M968" s="27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  <c r="AH968" s="27"/>
      <c r="AI968" s="27"/>
      <c r="AJ968" s="27"/>
      <c r="AK968" s="27"/>
      <c r="AL968" s="27"/>
      <c r="AM968" s="27"/>
      <c r="AN968" s="27"/>
      <c r="AO968" s="27"/>
      <c r="AP968" s="28"/>
      <c r="AQ968" s="28"/>
      <c r="AR968" s="27"/>
    </row>
    <row r="969" spans="3:44" ht="15.6" x14ac:dyDescent="0.3">
      <c r="C969" s="17"/>
      <c r="D969" s="18"/>
      <c r="E969" s="18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20"/>
      <c r="AQ969" s="20"/>
      <c r="AR969" s="19"/>
    </row>
    <row r="970" spans="3:44" ht="15.6" x14ac:dyDescent="0.3">
      <c r="C970" s="25"/>
      <c r="D970" s="26"/>
      <c r="E970" s="26"/>
      <c r="F970" s="27"/>
      <c r="G970" s="27"/>
      <c r="H970" s="27"/>
      <c r="I970" s="27"/>
      <c r="J970" s="27"/>
      <c r="K970" s="27"/>
      <c r="L970" s="27"/>
      <c r="M970" s="27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  <c r="AH970" s="27"/>
      <c r="AI970" s="27"/>
      <c r="AJ970" s="27"/>
      <c r="AK970" s="27"/>
      <c r="AL970" s="27"/>
      <c r="AM970" s="27"/>
      <c r="AN970" s="27"/>
      <c r="AO970" s="27"/>
      <c r="AP970" s="28"/>
      <c r="AQ970" s="28"/>
      <c r="AR970" s="27"/>
    </row>
    <row r="971" spans="3:44" ht="15.6" x14ac:dyDescent="0.3">
      <c r="C971" s="17"/>
      <c r="D971" s="18"/>
      <c r="E971" s="18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20"/>
      <c r="AQ971" s="20"/>
      <c r="AR971" s="19"/>
    </row>
    <row r="972" spans="3:44" ht="15.6" x14ac:dyDescent="0.3">
      <c r="C972" s="29"/>
      <c r="D972" s="26"/>
      <c r="E972" s="26"/>
      <c r="F972" s="27"/>
      <c r="G972" s="30"/>
      <c r="H972" s="27"/>
      <c r="I972" s="27"/>
      <c r="J972" s="27"/>
      <c r="K972" s="27"/>
      <c r="L972" s="27"/>
      <c r="M972" s="27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  <c r="AH972" s="27"/>
      <c r="AI972" s="27"/>
      <c r="AJ972" s="27"/>
      <c r="AK972" s="27"/>
      <c r="AL972" s="27"/>
      <c r="AM972" s="27"/>
      <c r="AN972" s="27"/>
      <c r="AO972" s="27"/>
      <c r="AP972" s="28"/>
      <c r="AQ972" s="28"/>
      <c r="AR972" s="27"/>
    </row>
    <row r="973" spans="3:44" ht="15.6" x14ac:dyDescent="0.3">
      <c r="C973" s="17"/>
      <c r="D973" s="18"/>
      <c r="E973" s="18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20"/>
      <c r="AQ973" s="20"/>
      <c r="AR973" s="19"/>
    </row>
    <row r="974" spans="3:44" ht="15.6" x14ac:dyDescent="0.3">
      <c r="C974" s="25"/>
      <c r="D974" s="26"/>
      <c r="E974" s="26"/>
      <c r="F974" s="27"/>
      <c r="G974" s="27"/>
      <c r="H974" s="27"/>
      <c r="I974" s="27"/>
      <c r="J974" s="27"/>
      <c r="K974" s="27"/>
      <c r="L974" s="27"/>
      <c r="M974" s="27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  <c r="AH974" s="27"/>
      <c r="AI974" s="27"/>
      <c r="AJ974" s="27"/>
      <c r="AK974" s="27"/>
      <c r="AL974" s="27"/>
      <c r="AM974" s="27"/>
      <c r="AN974" s="27"/>
      <c r="AO974" s="27"/>
      <c r="AP974" s="28"/>
      <c r="AQ974" s="28"/>
      <c r="AR974" s="27"/>
    </row>
    <row r="975" spans="3:44" ht="15.6" x14ac:dyDescent="0.3">
      <c r="C975" s="21"/>
      <c r="D975" s="18"/>
      <c r="E975" s="18"/>
      <c r="F975" s="19"/>
      <c r="G975" s="22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20"/>
      <c r="AQ975" s="20"/>
      <c r="AR975" s="19"/>
    </row>
    <row r="976" spans="3:44" ht="15.6" x14ac:dyDescent="0.3">
      <c r="C976" s="25"/>
      <c r="D976" s="26"/>
      <c r="E976" s="26"/>
      <c r="F976" s="27"/>
      <c r="G976" s="27"/>
      <c r="H976" s="27"/>
      <c r="I976" s="27"/>
      <c r="J976" s="27"/>
      <c r="K976" s="27"/>
      <c r="L976" s="27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  <c r="AH976" s="27"/>
      <c r="AI976" s="27"/>
      <c r="AJ976" s="27"/>
      <c r="AK976" s="27"/>
      <c r="AL976" s="27"/>
      <c r="AM976" s="27"/>
      <c r="AN976" s="27"/>
      <c r="AO976" s="27"/>
      <c r="AP976" s="28"/>
      <c r="AQ976" s="28"/>
      <c r="AR976" s="27"/>
    </row>
    <row r="977" spans="3:44" ht="15.6" x14ac:dyDescent="0.3">
      <c r="C977" s="21"/>
      <c r="D977" s="18"/>
      <c r="E977" s="18"/>
      <c r="F977" s="19"/>
      <c r="G977" s="22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20"/>
      <c r="AQ977" s="20"/>
      <c r="AR977" s="19"/>
    </row>
    <row r="978" spans="3:44" ht="15.6" x14ac:dyDescent="0.3">
      <c r="C978" s="25"/>
      <c r="D978" s="26"/>
      <c r="E978" s="26"/>
      <c r="F978" s="27"/>
      <c r="G978" s="27"/>
      <c r="H978" s="27"/>
      <c r="I978" s="27"/>
      <c r="J978" s="27"/>
      <c r="K978" s="27"/>
      <c r="L978" s="27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  <c r="AH978" s="27"/>
      <c r="AI978" s="27"/>
      <c r="AJ978" s="27"/>
      <c r="AK978" s="27"/>
      <c r="AL978" s="27"/>
      <c r="AM978" s="27"/>
      <c r="AN978" s="27"/>
      <c r="AO978" s="27"/>
      <c r="AP978" s="28"/>
      <c r="AQ978" s="28"/>
      <c r="AR978" s="27"/>
    </row>
    <row r="979" spans="3:44" ht="15.6" x14ac:dyDescent="0.3">
      <c r="C979" s="17"/>
      <c r="D979" s="18"/>
      <c r="E979" s="18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20"/>
      <c r="AQ979" s="20"/>
      <c r="AR979" s="19"/>
    </row>
    <row r="980" spans="3:44" ht="15.6" x14ac:dyDescent="0.3">
      <c r="C980" s="25"/>
      <c r="D980" s="26"/>
      <c r="E980" s="26"/>
      <c r="F980" s="27"/>
      <c r="G980" s="27"/>
      <c r="H980" s="27"/>
      <c r="I980" s="27"/>
      <c r="J980" s="27"/>
      <c r="K980" s="27"/>
      <c r="L980" s="27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  <c r="AH980" s="27"/>
      <c r="AI980" s="27"/>
      <c r="AJ980" s="27"/>
      <c r="AK980" s="27"/>
      <c r="AL980" s="27"/>
      <c r="AM980" s="27"/>
      <c r="AN980" s="27"/>
      <c r="AO980" s="27"/>
      <c r="AP980" s="28"/>
      <c r="AQ980" s="28"/>
      <c r="AR980" s="27"/>
    </row>
    <row r="981" spans="3:44" ht="15.6" x14ac:dyDescent="0.3">
      <c r="C981" s="17"/>
      <c r="D981" s="18"/>
      <c r="E981" s="18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20"/>
      <c r="AQ981" s="20"/>
      <c r="AR981" s="19"/>
    </row>
    <row r="982" spans="3:44" ht="15.6" x14ac:dyDescent="0.3">
      <c r="C982" s="29"/>
      <c r="D982" s="26"/>
      <c r="E982" s="26"/>
      <c r="F982" s="27"/>
      <c r="G982" s="30"/>
      <c r="H982" s="27"/>
      <c r="I982" s="27"/>
      <c r="J982" s="27"/>
      <c r="K982" s="27"/>
      <c r="L982" s="27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  <c r="AH982" s="27"/>
      <c r="AI982" s="27"/>
      <c r="AJ982" s="27"/>
      <c r="AK982" s="27"/>
      <c r="AL982" s="27"/>
      <c r="AM982" s="27"/>
      <c r="AN982" s="27"/>
      <c r="AO982" s="27"/>
      <c r="AP982" s="28"/>
      <c r="AQ982" s="28"/>
      <c r="AR982" s="27"/>
    </row>
    <row r="983" spans="3:44" ht="15.6" x14ac:dyDescent="0.3">
      <c r="C983" s="17"/>
      <c r="D983" s="18"/>
      <c r="E983" s="18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20"/>
      <c r="AQ983" s="20"/>
      <c r="AR983" s="19"/>
    </row>
    <row r="984" spans="3:44" ht="15.6" x14ac:dyDescent="0.3">
      <c r="C984" s="25"/>
      <c r="D984" s="26"/>
      <c r="E984" s="26"/>
      <c r="F984" s="27"/>
      <c r="G984" s="27"/>
      <c r="H984" s="27"/>
      <c r="I984" s="27"/>
      <c r="J984" s="27"/>
      <c r="K984" s="27"/>
      <c r="L984" s="27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  <c r="AH984" s="27"/>
      <c r="AI984" s="27"/>
      <c r="AJ984" s="27"/>
      <c r="AK984" s="27"/>
      <c r="AL984" s="27"/>
      <c r="AM984" s="27"/>
      <c r="AN984" s="27"/>
      <c r="AO984" s="27"/>
      <c r="AP984" s="28"/>
      <c r="AQ984" s="28"/>
      <c r="AR984" s="27"/>
    </row>
    <row r="985" spans="3:44" ht="15.6" x14ac:dyDescent="0.3">
      <c r="C985" s="21"/>
      <c r="D985" s="18"/>
      <c r="E985" s="18"/>
      <c r="F985" s="19"/>
      <c r="G985" s="22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20"/>
      <c r="AQ985" s="20"/>
      <c r="AR985" s="19"/>
    </row>
    <row r="986" spans="3:44" ht="15.6" x14ac:dyDescent="0.3">
      <c r="C986" s="25"/>
      <c r="D986" s="26"/>
      <c r="E986" s="26"/>
      <c r="F986" s="27"/>
      <c r="G986" s="27"/>
      <c r="H986" s="27"/>
      <c r="I986" s="27"/>
      <c r="J986" s="27"/>
      <c r="K986" s="27"/>
      <c r="L986" s="27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  <c r="AH986" s="27"/>
      <c r="AI986" s="27"/>
      <c r="AJ986" s="27"/>
      <c r="AK986" s="27"/>
      <c r="AL986" s="27"/>
      <c r="AM986" s="27"/>
      <c r="AN986" s="27"/>
      <c r="AO986" s="27"/>
      <c r="AP986" s="28"/>
      <c r="AQ986" s="28"/>
      <c r="AR986" s="27"/>
    </row>
    <row r="987" spans="3:44" ht="15.6" x14ac:dyDescent="0.3">
      <c r="C987" s="21"/>
      <c r="D987" s="18"/>
      <c r="E987" s="18"/>
      <c r="F987" s="19"/>
      <c r="G987" s="22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20"/>
      <c r="AQ987" s="20"/>
      <c r="AR987" s="19"/>
    </row>
    <row r="988" spans="3:44" ht="15.6" x14ac:dyDescent="0.3">
      <c r="C988" s="25"/>
      <c r="D988" s="26"/>
      <c r="E988" s="26"/>
      <c r="F988" s="27"/>
      <c r="G988" s="27"/>
      <c r="H988" s="27"/>
      <c r="I988" s="27"/>
      <c r="J988" s="27"/>
      <c r="K988" s="27"/>
      <c r="L988" s="27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  <c r="AH988" s="27"/>
      <c r="AI988" s="27"/>
      <c r="AJ988" s="27"/>
      <c r="AK988" s="27"/>
      <c r="AL988" s="27"/>
      <c r="AM988" s="27"/>
      <c r="AN988" s="27"/>
      <c r="AO988" s="27"/>
      <c r="AP988" s="28"/>
      <c r="AQ988" s="28"/>
      <c r="AR988" s="27"/>
    </row>
    <row r="989" spans="3:44" ht="15.6" x14ac:dyDescent="0.3">
      <c r="C989" s="17"/>
      <c r="D989" s="18"/>
      <c r="E989" s="18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20"/>
      <c r="AQ989" s="20"/>
      <c r="AR989" s="19"/>
    </row>
    <row r="990" spans="3:44" ht="15.6" x14ac:dyDescent="0.3">
      <c r="C990" s="25"/>
      <c r="D990" s="26"/>
      <c r="E990" s="26"/>
      <c r="F990" s="27"/>
      <c r="G990" s="27"/>
      <c r="H990" s="27"/>
      <c r="I990" s="27"/>
      <c r="J990" s="27"/>
      <c r="K990" s="27"/>
      <c r="L990" s="27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  <c r="AH990" s="27"/>
      <c r="AI990" s="27"/>
      <c r="AJ990" s="27"/>
      <c r="AK990" s="27"/>
      <c r="AL990" s="27"/>
      <c r="AM990" s="27"/>
      <c r="AN990" s="27"/>
      <c r="AO990" s="27"/>
      <c r="AP990" s="28"/>
      <c r="AQ990" s="28"/>
      <c r="AR990" s="27"/>
    </row>
    <row r="991" spans="3:44" ht="15.6" x14ac:dyDescent="0.3">
      <c r="C991" s="17"/>
      <c r="D991" s="18"/>
      <c r="E991" s="18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20"/>
      <c r="AQ991" s="20"/>
      <c r="AR991" s="19"/>
    </row>
    <row r="992" spans="3:44" ht="15.6" x14ac:dyDescent="0.3">
      <c r="C992" s="29"/>
      <c r="D992" s="26"/>
      <c r="E992" s="26"/>
      <c r="F992" s="27"/>
      <c r="G992" s="30"/>
      <c r="H992" s="27"/>
      <c r="I992" s="27"/>
      <c r="J992" s="27"/>
      <c r="K992" s="27"/>
      <c r="L992" s="27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  <c r="AH992" s="27"/>
      <c r="AI992" s="27"/>
      <c r="AJ992" s="27"/>
      <c r="AK992" s="27"/>
      <c r="AL992" s="27"/>
      <c r="AM992" s="27"/>
      <c r="AN992" s="27"/>
      <c r="AO992" s="27"/>
      <c r="AP992" s="28"/>
      <c r="AQ992" s="28"/>
      <c r="AR992" s="27"/>
    </row>
    <row r="993" spans="3:44" ht="15.6" x14ac:dyDescent="0.3">
      <c r="C993" s="17"/>
      <c r="D993" s="18"/>
      <c r="E993" s="18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20"/>
      <c r="AQ993" s="20"/>
      <c r="AR993" s="19"/>
    </row>
    <row r="994" spans="3:44" ht="15.6" x14ac:dyDescent="0.3">
      <c r="C994" s="25"/>
      <c r="D994" s="26"/>
      <c r="E994" s="26"/>
      <c r="F994" s="27"/>
      <c r="G994" s="27"/>
      <c r="H994" s="27"/>
      <c r="I994" s="27"/>
      <c r="J994" s="27"/>
      <c r="K994" s="27"/>
      <c r="L994" s="27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  <c r="AH994" s="27"/>
      <c r="AI994" s="27"/>
      <c r="AJ994" s="27"/>
      <c r="AK994" s="27"/>
      <c r="AL994" s="27"/>
      <c r="AM994" s="27"/>
      <c r="AN994" s="27"/>
      <c r="AO994" s="27"/>
      <c r="AP994" s="28"/>
      <c r="AQ994" s="28"/>
      <c r="AR994" s="27"/>
    </row>
    <row r="995" spans="3:44" ht="15.6" x14ac:dyDescent="0.3">
      <c r="C995" s="21"/>
      <c r="D995" s="18"/>
      <c r="E995" s="18"/>
      <c r="F995" s="19"/>
      <c r="G995" s="22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20"/>
      <c r="AQ995" s="20"/>
      <c r="AR995" s="19"/>
    </row>
    <row r="996" spans="3:44" ht="15.6" x14ac:dyDescent="0.3">
      <c r="C996" s="25"/>
      <c r="D996" s="26"/>
      <c r="E996" s="26"/>
      <c r="F996" s="27"/>
      <c r="G996" s="27"/>
      <c r="H996" s="27"/>
      <c r="I996" s="27"/>
      <c r="J996" s="27"/>
      <c r="K996" s="27"/>
      <c r="L996" s="27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  <c r="AH996" s="27"/>
      <c r="AI996" s="27"/>
      <c r="AJ996" s="27"/>
      <c r="AK996" s="27"/>
      <c r="AL996" s="27"/>
      <c r="AM996" s="27"/>
      <c r="AN996" s="27"/>
      <c r="AO996" s="27"/>
      <c r="AP996" s="28"/>
      <c r="AQ996" s="28"/>
      <c r="AR996" s="27"/>
    </row>
    <row r="997" spans="3:44" ht="15.6" x14ac:dyDescent="0.3">
      <c r="C997" s="21"/>
      <c r="D997" s="18"/>
      <c r="E997" s="18"/>
      <c r="F997" s="19"/>
      <c r="G997" s="22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20"/>
      <c r="AQ997" s="20"/>
      <c r="AR997" s="19"/>
    </row>
    <row r="998" spans="3:44" ht="15.6" x14ac:dyDescent="0.3">
      <c r="C998" s="25"/>
      <c r="D998" s="26"/>
      <c r="E998" s="26"/>
      <c r="F998" s="27"/>
      <c r="G998" s="27"/>
      <c r="H998" s="27"/>
      <c r="I998" s="27"/>
      <c r="J998" s="27"/>
      <c r="K998" s="27"/>
      <c r="L998" s="27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  <c r="AH998" s="27"/>
      <c r="AI998" s="27"/>
      <c r="AJ998" s="27"/>
      <c r="AK998" s="27"/>
      <c r="AL998" s="27"/>
      <c r="AM998" s="27"/>
      <c r="AN998" s="27"/>
      <c r="AO998" s="27"/>
      <c r="AP998" s="28"/>
      <c r="AQ998" s="28"/>
      <c r="AR998" s="27"/>
    </row>
    <row r="999" spans="3:44" ht="15.6" x14ac:dyDescent="0.3">
      <c r="C999" s="17"/>
      <c r="D999" s="18"/>
      <c r="E999" s="18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20"/>
      <c r="AQ999" s="20"/>
      <c r="AR999" s="19"/>
    </row>
    <row r="1000" spans="3:44" ht="15.6" x14ac:dyDescent="0.3">
      <c r="C1000" s="29"/>
      <c r="D1000" s="26"/>
      <c r="E1000" s="26"/>
      <c r="F1000" s="27"/>
      <c r="G1000" s="30"/>
      <c r="H1000" s="27"/>
      <c r="I1000" s="27"/>
      <c r="J1000" s="27"/>
      <c r="K1000" s="27"/>
      <c r="L1000" s="27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  <c r="AH1000" s="27"/>
      <c r="AI1000" s="27"/>
      <c r="AJ1000" s="27"/>
      <c r="AK1000" s="27"/>
      <c r="AL1000" s="27"/>
      <c r="AM1000" s="27"/>
      <c r="AN1000" s="27"/>
      <c r="AO1000" s="27"/>
      <c r="AP1000" s="28"/>
      <c r="AQ1000" s="28"/>
      <c r="AR1000" s="27"/>
    </row>
    <row r="1001" spans="3:44" ht="15.6" x14ac:dyDescent="0.3">
      <c r="C1001" s="17"/>
      <c r="D1001" s="18"/>
      <c r="E1001" s="18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20"/>
      <c r="AQ1001" s="20"/>
      <c r="AR1001" s="19"/>
    </row>
    <row r="1002" spans="3:44" ht="15.6" x14ac:dyDescent="0.3">
      <c r="C1002" s="25"/>
      <c r="D1002" s="26"/>
      <c r="E1002" s="26"/>
      <c r="F1002" s="27"/>
      <c r="G1002" s="27"/>
      <c r="H1002" s="27"/>
      <c r="I1002" s="27"/>
      <c r="J1002" s="27"/>
      <c r="K1002" s="27"/>
      <c r="L1002" s="27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  <c r="AA1002" s="27"/>
      <c r="AB1002" s="27"/>
      <c r="AC1002" s="27"/>
      <c r="AD1002" s="27"/>
      <c r="AE1002" s="27"/>
      <c r="AF1002" s="27"/>
      <c r="AG1002" s="27"/>
      <c r="AH1002" s="27"/>
      <c r="AI1002" s="27"/>
      <c r="AJ1002" s="27"/>
      <c r="AK1002" s="27"/>
      <c r="AL1002" s="27"/>
      <c r="AM1002" s="27"/>
      <c r="AN1002" s="27"/>
      <c r="AO1002" s="27"/>
      <c r="AP1002" s="28"/>
      <c r="AQ1002" s="28"/>
      <c r="AR1002" s="27"/>
    </row>
    <row r="1003" spans="3:44" ht="15.6" x14ac:dyDescent="0.3">
      <c r="C1003" s="21"/>
      <c r="D1003" s="18"/>
      <c r="E1003" s="18"/>
      <c r="F1003" s="19"/>
      <c r="G1003" s="22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20"/>
      <c r="AQ1003" s="20"/>
      <c r="AR1003" s="19"/>
    </row>
    <row r="1004" spans="3:44" ht="15.6" x14ac:dyDescent="0.3">
      <c r="C1004" s="25"/>
      <c r="D1004" s="26"/>
      <c r="E1004" s="26"/>
      <c r="F1004" s="27"/>
      <c r="G1004" s="27"/>
      <c r="H1004" s="27"/>
      <c r="I1004" s="27"/>
      <c r="J1004" s="27"/>
      <c r="K1004" s="27"/>
      <c r="L1004" s="27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  <c r="AA1004" s="27"/>
      <c r="AB1004" s="27"/>
      <c r="AC1004" s="27"/>
      <c r="AD1004" s="27"/>
      <c r="AE1004" s="27"/>
      <c r="AF1004" s="27"/>
      <c r="AG1004" s="27"/>
      <c r="AH1004" s="27"/>
      <c r="AI1004" s="27"/>
      <c r="AJ1004" s="27"/>
      <c r="AK1004" s="27"/>
      <c r="AL1004" s="27"/>
      <c r="AM1004" s="27"/>
      <c r="AN1004" s="27"/>
      <c r="AO1004" s="27"/>
      <c r="AP1004" s="28"/>
      <c r="AQ1004" s="28"/>
      <c r="AR1004" s="27"/>
    </row>
    <row r="1005" spans="3:44" ht="15.6" x14ac:dyDescent="0.3">
      <c r="C1005" s="21"/>
      <c r="D1005" s="18"/>
      <c r="E1005" s="18"/>
      <c r="F1005" s="19"/>
      <c r="G1005" s="22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20"/>
      <c r="AQ1005" s="20"/>
      <c r="AR1005" s="19"/>
    </row>
    <row r="1006" spans="3:44" ht="15.6" x14ac:dyDescent="0.3">
      <c r="C1006" s="25"/>
      <c r="D1006" s="26"/>
      <c r="E1006" s="26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  <c r="AA1006" s="27"/>
      <c r="AB1006" s="27"/>
      <c r="AC1006" s="27"/>
      <c r="AD1006" s="27"/>
      <c r="AE1006" s="27"/>
      <c r="AF1006" s="27"/>
      <c r="AG1006" s="27"/>
      <c r="AH1006" s="27"/>
      <c r="AI1006" s="27"/>
      <c r="AJ1006" s="27"/>
      <c r="AK1006" s="27"/>
      <c r="AL1006" s="27"/>
      <c r="AM1006" s="27"/>
      <c r="AN1006" s="27"/>
      <c r="AO1006" s="27"/>
      <c r="AP1006" s="28"/>
      <c r="AQ1006" s="28"/>
      <c r="AR1006" s="27"/>
    </row>
    <row r="1007" spans="3:44" ht="15.6" x14ac:dyDescent="0.3">
      <c r="C1007" s="17"/>
      <c r="D1007" s="18"/>
      <c r="E1007" s="18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20"/>
      <c r="AQ1007" s="20"/>
      <c r="AR1007" s="19"/>
    </row>
    <row r="1008" spans="3:44" ht="15.6" x14ac:dyDescent="0.3">
      <c r="C1008" s="25"/>
      <c r="D1008" s="26"/>
      <c r="E1008" s="26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  <c r="AA1008" s="27"/>
      <c r="AB1008" s="27"/>
      <c r="AC1008" s="27"/>
      <c r="AD1008" s="27"/>
      <c r="AE1008" s="27"/>
      <c r="AF1008" s="27"/>
      <c r="AG1008" s="27"/>
      <c r="AH1008" s="27"/>
      <c r="AI1008" s="27"/>
      <c r="AJ1008" s="27"/>
      <c r="AK1008" s="27"/>
      <c r="AL1008" s="27"/>
      <c r="AM1008" s="27"/>
      <c r="AN1008" s="27"/>
      <c r="AO1008" s="27"/>
      <c r="AP1008" s="28"/>
      <c r="AQ1008" s="28"/>
      <c r="AR1008" s="27"/>
    </row>
    <row r="1009" spans="3:44" ht="15.6" x14ac:dyDescent="0.3">
      <c r="C1009" s="17"/>
      <c r="D1009" s="18"/>
      <c r="E1009" s="18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20"/>
      <c r="AQ1009" s="20"/>
      <c r="AR1009" s="19"/>
    </row>
    <row r="1010" spans="3:44" ht="15.6" x14ac:dyDescent="0.3">
      <c r="C1010" s="29"/>
      <c r="D1010" s="26"/>
      <c r="E1010" s="26"/>
      <c r="F1010" s="27"/>
      <c r="G1010" s="30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  <c r="AA1010" s="27"/>
      <c r="AB1010" s="27"/>
      <c r="AC1010" s="27"/>
      <c r="AD1010" s="27"/>
      <c r="AE1010" s="27"/>
      <c r="AF1010" s="27"/>
      <c r="AG1010" s="27"/>
      <c r="AH1010" s="27"/>
      <c r="AI1010" s="27"/>
      <c r="AJ1010" s="27"/>
      <c r="AK1010" s="27"/>
      <c r="AL1010" s="27"/>
      <c r="AM1010" s="27"/>
      <c r="AN1010" s="27"/>
      <c r="AO1010" s="27"/>
      <c r="AP1010" s="28"/>
      <c r="AQ1010" s="28"/>
      <c r="AR1010" s="27"/>
    </row>
    <row r="1011" spans="3:44" ht="15.6" x14ac:dyDescent="0.3">
      <c r="C1011" s="17"/>
      <c r="D1011" s="18"/>
      <c r="E1011" s="18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20"/>
      <c r="AQ1011" s="20"/>
      <c r="AR1011" s="19"/>
    </row>
    <row r="1012" spans="3:44" ht="15.6" x14ac:dyDescent="0.3">
      <c r="C1012" s="25"/>
      <c r="D1012" s="26"/>
      <c r="E1012" s="26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  <c r="AA1012" s="27"/>
      <c r="AB1012" s="27"/>
      <c r="AC1012" s="27"/>
      <c r="AD1012" s="27"/>
      <c r="AE1012" s="27"/>
      <c r="AF1012" s="27"/>
      <c r="AG1012" s="27"/>
      <c r="AH1012" s="27"/>
      <c r="AI1012" s="27"/>
      <c r="AJ1012" s="27"/>
      <c r="AK1012" s="27"/>
      <c r="AL1012" s="27"/>
      <c r="AM1012" s="27"/>
      <c r="AN1012" s="27"/>
      <c r="AO1012" s="27"/>
      <c r="AP1012" s="28"/>
      <c r="AQ1012" s="28"/>
      <c r="AR1012" s="27"/>
    </row>
    <row r="1013" spans="3:44" ht="15.6" x14ac:dyDescent="0.3">
      <c r="C1013" s="21"/>
      <c r="D1013" s="18"/>
      <c r="E1013" s="18"/>
      <c r="F1013" s="19"/>
      <c r="G1013" s="22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20"/>
      <c r="AQ1013" s="20"/>
      <c r="AR1013" s="19"/>
    </row>
    <row r="1014" spans="3:44" ht="15.6" x14ac:dyDescent="0.3">
      <c r="C1014" s="25"/>
      <c r="D1014" s="26"/>
      <c r="E1014" s="26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  <c r="AA1014" s="27"/>
      <c r="AB1014" s="27"/>
      <c r="AC1014" s="27"/>
      <c r="AD1014" s="27"/>
      <c r="AE1014" s="27"/>
      <c r="AF1014" s="27"/>
      <c r="AG1014" s="27"/>
      <c r="AH1014" s="27"/>
      <c r="AI1014" s="27"/>
      <c r="AJ1014" s="27"/>
      <c r="AK1014" s="27"/>
      <c r="AL1014" s="27"/>
      <c r="AM1014" s="27"/>
      <c r="AN1014" s="27"/>
      <c r="AO1014" s="27"/>
      <c r="AP1014" s="28"/>
      <c r="AQ1014" s="28"/>
      <c r="AR1014" s="27"/>
    </row>
    <row r="1015" spans="3:44" ht="15.6" x14ac:dyDescent="0.3">
      <c r="C1015" s="21"/>
      <c r="D1015" s="18"/>
      <c r="E1015" s="18"/>
      <c r="F1015" s="19"/>
      <c r="G1015" s="22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20"/>
      <c r="AQ1015" s="20"/>
      <c r="AR1015" s="19"/>
    </row>
    <row r="1016" spans="3:44" ht="15.6" x14ac:dyDescent="0.3">
      <c r="C1016" s="25"/>
      <c r="D1016" s="26"/>
      <c r="E1016" s="26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  <c r="AA1016" s="27"/>
      <c r="AB1016" s="27"/>
      <c r="AC1016" s="27"/>
      <c r="AD1016" s="27"/>
      <c r="AE1016" s="27"/>
      <c r="AF1016" s="27"/>
      <c r="AG1016" s="27"/>
      <c r="AH1016" s="27"/>
      <c r="AI1016" s="27"/>
      <c r="AJ1016" s="27"/>
      <c r="AK1016" s="27"/>
      <c r="AL1016" s="27"/>
      <c r="AM1016" s="27"/>
      <c r="AN1016" s="27"/>
      <c r="AO1016" s="27"/>
      <c r="AP1016" s="28"/>
      <c r="AQ1016" s="28"/>
      <c r="AR1016" s="27"/>
    </row>
    <row r="1017" spans="3:44" ht="15.6" x14ac:dyDescent="0.3">
      <c r="C1017" s="17"/>
      <c r="D1017" s="18"/>
      <c r="E1017" s="18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20"/>
      <c r="AQ1017" s="20"/>
      <c r="AR1017" s="19"/>
    </row>
    <row r="1018" spans="3:44" ht="15.6" x14ac:dyDescent="0.3">
      <c r="C1018" s="25"/>
      <c r="D1018" s="26"/>
      <c r="E1018" s="26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  <c r="AA1018" s="27"/>
      <c r="AB1018" s="27"/>
      <c r="AC1018" s="27"/>
      <c r="AD1018" s="27"/>
      <c r="AE1018" s="27"/>
      <c r="AF1018" s="27"/>
      <c r="AG1018" s="27"/>
      <c r="AH1018" s="27"/>
      <c r="AI1018" s="27"/>
      <c r="AJ1018" s="27"/>
      <c r="AK1018" s="27"/>
      <c r="AL1018" s="27"/>
      <c r="AM1018" s="27"/>
      <c r="AN1018" s="27"/>
      <c r="AO1018" s="27"/>
      <c r="AP1018" s="28"/>
      <c r="AQ1018" s="28"/>
      <c r="AR1018" s="27"/>
    </row>
    <row r="1019" spans="3:44" ht="15.6" x14ac:dyDescent="0.3">
      <c r="C1019" s="17"/>
      <c r="D1019" s="18"/>
      <c r="E1019" s="18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20"/>
      <c r="AQ1019" s="20"/>
      <c r="AR1019" s="19"/>
    </row>
    <row r="1020" spans="3:44" ht="15.6" x14ac:dyDescent="0.3">
      <c r="C1020" s="29"/>
      <c r="D1020" s="26"/>
      <c r="E1020" s="26"/>
      <c r="F1020" s="27"/>
      <c r="G1020" s="30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  <c r="AA1020" s="27"/>
      <c r="AB1020" s="27"/>
      <c r="AC1020" s="27"/>
      <c r="AD1020" s="27"/>
      <c r="AE1020" s="27"/>
      <c r="AF1020" s="27"/>
      <c r="AG1020" s="27"/>
      <c r="AH1020" s="27"/>
      <c r="AI1020" s="27"/>
      <c r="AJ1020" s="27"/>
      <c r="AK1020" s="27"/>
      <c r="AL1020" s="27"/>
      <c r="AM1020" s="27"/>
      <c r="AN1020" s="27"/>
      <c r="AO1020" s="27"/>
      <c r="AP1020" s="28"/>
      <c r="AQ1020" s="28"/>
      <c r="AR1020" s="27"/>
    </row>
    <row r="1021" spans="3:44" ht="15.6" x14ac:dyDescent="0.3">
      <c r="C1021" s="17"/>
      <c r="D1021" s="18"/>
      <c r="E1021" s="18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20"/>
      <c r="AQ1021" s="20"/>
      <c r="AR1021" s="19"/>
    </row>
    <row r="1022" spans="3:44" ht="15.6" x14ac:dyDescent="0.3">
      <c r="C1022" s="25"/>
      <c r="D1022" s="26"/>
      <c r="E1022" s="26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  <c r="AA1022" s="27"/>
      <c r="AB1022" s="27"/>
      <c r="AC1022" s="27"/>
      <c r="AD1022" s="27"/>
      <c r="AE1022" s="27"/>
      <c r="AF1022" s="27"/>
      <c r="AG1022" s="27"/>
      <c r="AH1022" s="27"/>
      <c r="AI1022" s="27"/>
      <c r="AJ1022" s="27"/>
      <c r="AK1022" s="27"/>
      <c r="AL1022" s="27"/>
      <c r="AM1022" s="27"/>
      <c r="AN1022" s="27"/>
      <c r="AO1022" s="27"/>
      <c r="AP1022" s="28"/>
      <c r="AQ1022" s="28"/>
      <c r="AR1022" s="27"/>
    </row>
    <row r="1023" spans="3:44" ht="15.6" x14ac:dyDescent="0.3">
      <c r="C1023" s="21"/>
      <c r="D1023" s="18"/>
      <c r="E1023" s="18"/>
      <c r="F1023" s="19"/>
      <c r="G1023" s="22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20"/>
      <c r="AQ1023" s="20"/>
      <c r="AR1023" s="19"/>
    </row>
    <row r="1024" spans="3:44" ht="15.6" x14ac:dyDescent="0.3">
      <c r="C1024" s="25"/>
      <c r="D1024" s="26"/>
      <c r="E1024" s="26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  <c r="AA1024" s="27"/>
      <c r="AB1024" s="27"/>
      <c r="AC1024" s="27"/>
      <c r="AD1024" s="27"/>
      <c r="AE1024" s="27"/>
      <c r="AF1024" s="27"/>
      <c r="AG1024" s="27"/>
      <c r="AH1024" s="27"/>
      <c r="AI1024" s="27"/>
      <c r="AJ1024" s="27"/>
      <c r="AK1024" s="27"/>
      <c r="AL1024" s="27"/>
      <c r="AM1024" s="27"/>
      <c r="AN1024" s="27"/>
      <c r="AO1024" s="27"/>
      <c r="AP1024" s="28"/>
      <c r="AQ1024" s="28"/>
      <c r="AR1024" s="27"/>
    </row>
    <row r="1025" spans="3:44" ht="15.6" x14ac:dyDescent="0.3">
      <c r="C1025" s="21"/>
      <c r="D1025" s="18"/>
      <c r="E1025" s="18"/>
      <c r="F1025" s="19"/>
      <c r="G1025" s="22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20"/>
      <c r="AQ1025" s="20"/>
      <c r="AR1025" s="19"/>
    </row>
    <row r="1026" spans="3:44" ht="15.6" x14ac:dyDescent="0.3">
      <c r="C1026" s="25"/>
      <c r="D1026" s="26"/>
      <c r="E1026" s="26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  <c r="AA1026" s="27"/>
      <c r="AB1026" s="27"/>
      <c r="AC1026" s="27"/>
      <c r="AD1026" s="27"/>
      <c r="AE1026" s="27"/>
      <c r="AF1026" s="27"/>
      <c r="AG1026" s="27"/>
      <c r="AH1026" s="27"/>
      <c r="AI1026" s="27"/>
      <c r="AJ1026" s="27"/>
      <c r="AK1026" s="27"/>
      <c r="AL1026" s="27"/>
      <c r="AM1026" s="27"/>
      <c r="AN1026" s="27"/>
      <c r="AO1026" s="27"/>
      <c r="AP1026" s="28"/>
      <c r="AQ1026" s="28"/>
      <c r="AR1026" s="27"/>
    </row>
    <row r="1027" spans="3:44" ht="15.6" x14ac:dyDescent="0.3">
      <c r="C1027" s="17"/>
      <c r="D1027" s="18"/>
      <c r="E1027" s="18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20"/>
      <c r="AQ1027" s="20"/>
      <c r="AR1027" s="19"/>
    </row>
    <row r="1028" spans="3:44" ht="15.6" x14ac:dyDescent="0.3">
      <c r="C1028" s="25"/>
      <c r="D1028" s="26"/>
      <c r="E1028" s="26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  <c r="AA1028" s="27"/>
      <c r="AB1028" s="27"/>
      <c r="AC1028" s="27"/>
      <c r="AD1028" s="27"/>
      <c r="AE1028" s="27"/>
      <c r="AF1028" s="27"/>
      <c r="AG1028" s="27"/>
      <c r="AH1028" s="27"/>
      <c r="AI1028" s="27"/>
      <c r="AJ1028" s="27"/>
      <c r="AK1028" s="27"/>
      <c r="AL1028" s="27"/>
      <c r="AM1028" s="27"/>
      <c r="AN1028" s="27"/>
      <c r="AO1028" s="27"/>
      <c r="AP1028" s="28"/>
      <c r="AQ1028" s="28"/>
      <c r="AR1028" s="27"/>
    </row>
    <row r="1029" spans="3:44" ht="15.6" x14ac:dyDescent="0.3">
      <c r="C1029" s="17"/>
      <c r="D1029" s="18"/>
      <c r="E1029" s="18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20"/>
      <c r="AQ1029" s="20"/>
      <c r="AR1029" s="19"/>
    </row>
    <row r="1030" spans="3:44" ht="15.6" x14ac:dyDescent="0.3">
      <c r="C1030" s="29"/>
      <c r="D1030" s="26"/>
      <c r="E1030" s="26"/>
      <c r="F1030" s="27"/>
      <c r="G1030" s="30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  <c r="AA1030" s="27"/>
      <c r="AB1030" s="27"/>
      <c r="AC1030" s="27"/>
      <c r="AD1030" s="27"/>
      <c r="AE1030" s="27"/>
      <c r="AF1030" s="27"/>
      <c r="AG1030" s="27"/>
      <c r="AH1030" s="27"/>
      <c r="AI1030" s="27"/>
      <c r="AJ1030" s="27"/>
      <c r="AK1030" s="27"/>
      <c r="AL1030" s="27"/>
      <c r="AM1030" s="27"/>
      <c r="AN1030" s="27"/>
      <c r="AO1030" s="27"/>
      <c r="AP1030" s="28"/>
      <c r="AQ1030" s="28"/>
      <c r="AR1030" s="27"/>
    </row>
    <row r="1031" spans="3:44" ht="15.6" x14ac:dyDescent="0.3">
      <c r="C1031" s="17"/>
      <c r="D1031" s="18"/>
      <c r="E1031" s="18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20"/>
      <c r="AQ1031" s="20"/>
      <c r="AR1031" s="19"/>
    </row>
    <row r="1032" spans="3:44" ht="15.6" x14ac:dyDescent="0.3">
      <c r="C1032" s="25"/>
      <c r="D1032" s="26"/>
      <c r="E1032" s="26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  <c r="AA1032" s="27"/>
      <c r="AB1032" s="27"/>
      <c r="AC1032" s="27"/>
      <c r="AD1032" s="27"/>
      <c r="AE1032" s="27"/>
      <c r="AF1032" s="27"/>
      <c r="AG1032" s="27"/>
      <c r="AH1032" s="27"/>
      <c r="AI1032" s="27"/>
      <c r="AJ1032" s="27"/>
      <c r="AK1032" s="27"/>
      <c r="AL1032" s="27"/>
      <c r="AM1032" s="27"/>
      <c r="AN1032" s="27"/>
      <c r="AO1032" s="27"/>
      <c r="AP1032" s="28"/>
      <c r="AQ1032" s="28"/>
      <c r="AR1032" s="27"/>
    </row>
    <row r="1033" spans="3:44" ht="15.6" x14ac:dyDescent="0.3">
      <c r="C1033" s="21"/>
      <c r="D1033" s="18"/>
      <c r="E1033" s="18"/>
      <c r="F1033" s="19"/>
      <c r="G1033" s="22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20"/>
      <c r="AQ1033" s="20"/>
      <c r="AR1033" s="19"/>
    </row>
    <row r="1034" spans="3:44" ht="15.6" x14ac:dyDescent="0.3">
      <c r="C1034" s="25"/>
      <c r="D1034" s="26"/>
      <c r="E1034" s="26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  <c r="AA1034" s="27"/>
      <c r="AB1034" s="27"/>
      <c r="AC1034" s="27"/>
      <c r="AD1034" s="27"/>
      <c r="AE1034" s="27"/>
      <c r="AF1034" s="27"/>
      <c r="AG1034" s="27"/>
      <c r="AH1034" s="27"/>
      <c r="AI1034" s="27"/>
      <c r="AJ1034" s="27"/>
      <c r="AK1034" s="27"/>
      <c r="AL1034" s="27"/>
      <c r="AM1034" s="27"/>
      <c r="AN1034" s="27"/>
      <c r="AO1034" s="27"/>
      <c r="AP1034" s="28"/>
      <c r="AQ1034" s="28"/>
      <c r="AR1034" s="27"/>
    </row>
    <row r="1035" spans="3:44" ht="15.6" x14ac:dyDescent="0.3">
      <c r="C1035" s="21"/>
      <c r="D1035" s="18"/>
      <c r="E1035" s="18"/>
      <c r="F1035" s="19"/>
      <c r="G1035" s="22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20"/>
      <c r="AQ1035" s="20"/>
      <c r="AR1035" s="19"/>
    </row>
    <row r="1036" spans="3:44" ht="15.6" x14ac:dyDescent="0.3">
      <c r="C1036" s="25"/>
      <c r="D1036" s="26"/>
      <c r="E1036" s="26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  <c r="AA1036" s="27"/>
      <c r="AB1036" s="27"/>
      <c r="AC1036" s="27"/>
      <c r="AD1036" s="27"/>
      <c r="AE1036" s="27"/>
      <c r="AF1036" s="27"/>
      <c r="AG1036" s="27"/>
      <c r="AH1036" s="27"/>
      <c r="AI1036" s="27"/>
      <c r="AJ1036" s="27"/>
      <c r="AK1036" s="27"/>
      <c r="AL1036" s="27"/>
      <c r="AM1036" s="27"/>
      <c r="AN1036" s="27"/>
      <c r="AO1036" s="27"/>
      <c r="AP1036" s="28"/>
      <c r="AQ1036" s="28"/>
      <c r="AR1036" s="27"/>
    </row>
    <row r="1037" spans="3:44" ht="15.6" x14ac:dyDescent="0.3">
      <c r="C1037" s="17"/>
      <c r="D1037" s="18"/>
      <c r="E1037" s="18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20"/>
      <c r="AQ1037" s="20"/>
      <c r="AR1037" s="19"/>
    </row>
    <row r="1038" spans="3:44" ht="15.6" x14ac:dyDescent="0.3">
      <c r="C1038" s="29"/>
      <c r="D1038" s="26"/>
      <c r="E1038" s="26"/>
      <c r="F1038" s="27"/>
      <c r="G1038" s="30"/>
      <c r="H1038" s="27"/>
      <c r="I1038" s="27"/>
      <c r="J1038" s="27"/>
      <c r="K1038" s="27"/>
      <c r="L1038" s="27"/>
      <c r="M1038" s="27"/>
      <c r="N1038" s="27"/>
      <c r="O1038" s="27"/>
      <c r="P1038" s="27"/>
      <c r="Q1038" s="27"/>
      <c r="R1038" s="27"/>
      <c r="S1038" s="27"/>
      <c r="T1038" s="27"/>
      <c r="U1038" s="27"/>
      <c r="V1038" s="27"/>
      <c r="W1038" s="27"/>
      <c r="X1038" s="27"/>
      <c r="Y1038" s="27"/>
      <c r="Z1038" s="27"/>
      <c r="AA1038" s="27"/>
      <c r="AB1038" s="27"/>
      <c r="AC1038" s="27"/>
      <c r="AD1038" s="27"/>
      <c r="AE1038" s="27"/>
      <c r="AF1038" s="27"/>
      <c r="AG1038" s="27"/>
      <c r="AH1038" s="27"/>
      <c r="AI1038" s="27"/>
      <c r="AJ1038" s="27"/>
      <c r="AK1038" s="27"/>
      <c r="AL1038" s="27"/>
      <c r="AM1038" s="27"/>
      <c r="AN1038" s="27"/>
      <c r="AO1038" s="27"/>
      <c r="AP1038" s="28"/>
      <c r="AQ1038" s="28"/>
      <c r="AR1038" s="27"/>
    </row>
    <row r="1039" spans="3:44" ht="15.6" x14ac:dyDescent="0.3">
      <c r="C1039" s="17"/>
      <c r="D1039" s="18"/>
      <c r="E1039" s="18"/>
      <c r="F1039" s="19"/>
      <c r="G1039" s="19"/>
      <c r="H1039" s="19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  <c r="AG1039" s="19"/>
      <c r="AH1039" s="19"/>
      <c r="AI1039" s="19"/>
      <c r="AJ1039" s="19"/>
      <c r="AK1039" s="19"/>
      <c r="AL1039" s="19"/>
      <c r="AM1039" s="19"/>
      <c r="AN1039" s="19"/>
      <c r="AO1039" s="19"/>
      <c r="AP1039" s="20"/>
      <c r="AQ1039" s="20"/>
      <c r="AR1039" s="19"/>
    </row>
    <row r="1040" spans="3:44" ht="15.6" x14ac:dyDescent="0.3">
      <c r="C1040" s="25"/>
      <c r="D1040" s="26"/>
      <c r="E1040" s="26"/>
      <c r="F1040" s="27"/>
      <c r="G1040" s="27"/>
      <c r="H1040" s="27"/>
      <c r="I1040" s="27"/>
      <c r="J1040" s="27"/>
      <c r="K1040" s="27"/>
      <c r="L1040" s="27"/>
      <c r="M1040" s="27"/>
      <c r="N1040" s="27"/>
      <c r="O1040" s="27"/>
      <c r="P1040" s="27"/>
      <c r="Q1040" s="27"/>
      <c r="R1040" s="27"/>
      <c r="S1040" s="27"/>
      <c r="T1040" s="27"/>
      <c r="U1040" s="27"/>
      <c r="V1040" s="27"/>
      <c r="W1040" s="27"/>
      <c r="X1040" s="27"/>
      <c r="Y1040" s="27"/>
      <c r="Z1040" s="27"/>
      <c r="AA1040" s="27"/>
      <c r="AB1040" s="27"/>
      <c r="AC1040" s="27"/>
      <c r="AD1040" s="27"/>
      <c r="AE1040" s="27"/>
      <c r="AF1040" s="27"/>
      <c r="AG1040" s="27"/>
      <c r="AH1040" s="27"/>
      <c r="AI1040" s="27"/>
      <c r="AJ1040" s="27"/>
      <c r="AK1040" s="27"/>
      <c r="AL1040" s="27"/>
      <c r="AM1040" s="27"/>
      <c r="AN1040" s="27"/>
      <c r="AO1040" s="27"/>
      <c r="AP1040" s="28"/>
      <c r="AQ1040" s="28"/>
      <c r="AR1040" s="27"/>
    </row>
    <row r="1041" spans="3:44" ht="15.6" x14ac:dyDescent="0.3">
      <c r="C1041" s="21"/>
      <c r="D1041" s="18"/>
      <c r="E1041" s="18"/>
      <c r="F1041" s="19"/>
      <c r="G1041" s="22"/>
      <c r="H1041" s="19"/>
      <c r="I1041" s="19"/>
      <c r="J1041" s="19"/>
      <c r="K1041" s="19"/>
      <c r="L1041" s="19"/>
      <c r="M1041" s="19"/>
      <c r="N1041" s="19"/>
      <c r="O1041" s="19"/>
      <c r="P1041" s="19"/>
      <c r="Q1041" s="19"/>
      <c r="R1041" s="19"/>
      <c r="S1041" s="19"/>
      <c r="T1041" s="19"/>
      <c r="U1041" s="19"/>
      <c r="V1041" s="19"/>
      <c r="W1041" s="19"/>
      <c r="X1041" s="19"/>
      <c r="Y1041" s="19"/>
      <c r="Z1041" s="19"/>
      <c r="AA1041" s="19"/>
      <c r="AB1041" s="19"/>
      <c r="AC1041" s="19"/>
      <c r="AD1041" s="19"/>
      <c r="AE1041" s="19"/>
      <c r="AF1041" s="19"/>
      <c r="AG1041" s="19"/>
      <c r="AH1041" s="19"/>
      <c r="AI1041" s="19"/>
      <c r="AJ1041" s="19"/>
      <c r="AK1041" s="19"/>
      <c r="AL1041" s="19"/>
      <c r="AM1041" s="19"/>
      <c r="AN1041" s="19"/>
      <c r="AO1041" s="19"/>
      <c r="AP1041" s="20"/>
      <c r="AQ1041" s="20"/>
      <c r="AR1041" s="19"/>
    </row>
    <row r="1042" spans="3:44" ht="15.6" x14ac:dyDescent="0.3">
      <c r="C1042" s="25"/>
      <c r="D1042" s="26"/>
      <c r="E1042" s="26"/>
      <c r="F1042" s="27"/>
      <c r="G1042" s="27"/>
      <c r="H1042" s="27"/>
      <c r="I1042" s="27"/>
      <c r="J1042" s="27"/>
      <c r="K1042" s="27"/>
      <c r="L1042" s="27"/>
      <c r="M1042" s="27"/>
      <c r="N1042" s="27"/>
      <c r="O1042" s="27"/>
      <c r="P1042" s="27"/>
      <c r="Q1042" s="27"/>
      <c r="R1042" s="27"/>
      <c r="S1042" s="27"/>
      <c r="T1042" s="27"/>
      <c r="U1042" s="27"/>
      <c r="V1042" s="27"/>
      <c r="W1042" s="27"/>
      <c r="X1042" s="27"/>
      <c r="Y1042" s="27"/>
      <c r="Z1042" s="27"/>
      <c r="AA1042" s="27"/>
      <c r="AB1042" s="27"/>
      <c r="AC1042" s="27"/>
      <c r="AD1042" s="27"/>
      <c r="AE1042" s="27"/>
      <c r="AF1042" s="27"/>
      <c r="AG1042" s="27"/>
      <c r="AH1042" s="27"/>
      <c r="AI1042" s="27"/>
      <c r="AJ1042" s="27"/>
      <c r="AK1042" s="27"/>
      <c r="AL1042" s="27"/>
      <c r="AM1042" s="27"/>
      <c r="AN1042" s="27"/>
      <c r="AO1042" s="27"/>
      <c r="AP1042" s="28"/>
      <c r="AQ1042" s="28"/>
      <c r="AR1042" s="27"/>
    </row>
    <row r="1043" spans="3:44" ht="15.6" x14ac:dyDescent="0.3">
      <c r="C1043" s="21"/>
      <c r="D1043" s="18"/>
      <c r="E1043" s="18"/>
      <c r="F1043" s="19"/>
      <c r="G1043" s="22"/>
      <c r="H1043" s="19"/>
      <c r="I1043" s="19"/>
      <c r="J1043" s="19"/>
      <c r="K1043" s="19"/>
      <c r="L1043" s="19"/>
      <c r="M1043" s="19"/>
      <c r="N1043" s="19"/>
      <c r="O1043" s="19"/>
      <c r="P1043" s="19"/>
      <c r="Q1043" s="19"/>
      <c r="R1043" s="19"/>
      <c r="S1043" s="19"/>
      <c r="T1043" s="19"/>
      <c r="U1043" s="19"/>
      <c r="V1043" s="19"/>
      <c r="W1043" s="19"/>
      <c r="X1043" s="19"/>
      <c r="Y1043" s="19"/>
      <c r="Z1043" s="19"/>
      <c r="AA1043" s="19"/>
      <c r="AB1043" s="19"/>
      <c r="AC1043" s="19"/>
      <c r="AD1043" s="19"/>
      <c r="AE1043" s="19"/>
      <c r="AF1043" s="19"/>
      <c r="AG1043" s="19"/>
      <c r="AH1043" s="19"/>
      <c r="AI1043" s="19"/>
      <c r="AJ1043" s="19"/>
      <c r="AK1043" s="19"/>
      <c r="AL1043" s="19"/>
      <c r="AM1043" s="19"/>
      <c r="AN1043" s="19"/>
      <c r="AO1043" s="19"/>
      <c r="AP1043" s="20"/>
      <c r="AQ1043" s="20"/>
      <c r="AR1043" s="19"/>
    </row>
    <row r="1044" spans="3:44" ht="15.6" x14ac:dyDescent="0.3">
      <c r="C1044" s="25"/>
      <c r="D1044" s="26"/>
      <c r="E1044" s="26"/>
      <c r="F1044" s="27"/>
      <c r="G1044" s="27"/>
      <c r="H1044" s="27"/>
      <c r="I1044" s="27"/>
      <c r="J1044" s="27"/>
      <c r="K1044" s="27"/>
      <c r="L1044" s="27"/>
      <c r="M1044" s="27"/>
      <c r="N1044" s="27"/>
      <c r="O1044" s="27"/>
      <c r="P1044" s="27"/>
      <c r="Q1044" s="27"/>
      <c r="R1044" s="27"/>
      <c r="S1044" s="27"/>
      <c r="T1044" s="27"/>
      <c r="U1044" s="27"/>
      <c r="V1044" s="27"/>
      <c r="W1044" s="27"/>
      <c r="X1044" s="27"/>
      <c r="Y1044" s="27"/>
      <c r="Z1044" s="27"/>
      <c r="AA1044" s="27"/>
      <c r="AB1044" s="27"/>
      <c r="AC1044" s="27"/>
      <c r="AD1044" s="27"/>
      <c r="AE1044" s="27"/>
      <c r="AF1044" s="27"/>
      <c r="AG1044" s="27"/>
      <c r="AH1044" s="27"/>
      <c r="AI1044" s="27"/>
      <c r="AJ1044" s="27"/>
      <c r="AK1044" s="27"/>
      <c r="AL1044" s="27"/>
      <c r="AM1044" s="27"/>
      <c r="AN1044" s="27"/>
      <c r="AO1044" s="27"/>
      <c r="AP1044" s="28"/>
      <c r="AQ1044" s="28"/>
      <c r="AR1044" s="27"/>
    </row>
    <row r="1045" spans="3:44" ht="15.6" x14ac:dyDescent="0.3">
      <c r="C1045" s="17"/>
      <c r="D1045" s="18"/>
      <c r="E1045" s="18"/>
      <c r="F1045" s="19"/>
      <c r="G1045" s="19"/>
      <c r="H1045" s="19"/>
      <c r="I1045" s="19"/>
      <c r="J1045" s="19"/>
      <c r="K1045" s="19"/>
      <c r="L1045" s="19"/>
      <c r="M1045" s="19"/>
      <c r="N1045" s="19"/>
      <c r="O1045" s="19"/>
      <c r="P1045" s="19"/>
      <c r="Q1045" s="19"/>
      <c r="R1045" s="19"/>
      <c r="S1045" s="19"/>
      <c r="T1045" s="19"/>
      <c r="U1045" s="19"/>
      <c r="V1045" s="19"/>
      <c r="W1045" s="19"/>
      <c r="X1045" s="19"/>
      <c r="Y1045" s="19"/>
      <c r="Z1045" s="19"/>
      <c r="AA1045" s="19"/>
      <c r="AB1045" s="19"/>
      <c r="AC1045" s="19"/>
      <c r="AD1045" s="19"/>
      <c r="AE1045" s="19"/>
      <c r="AF1045" s="19"/>
      <c r="AG1045" s="19"/>
      <c r="AH1045" s="19"/>
      <c r="AI1045" s="19"/>
      <c r="AJ1045" s="19"/>
      <c r="AK1045" s="19"/>
      <c r="AL1045" s="19"/>
      <c r="AM1045" s="19"/>
      <c r="AN1045" s="19"/>
      <c r="AO1045" s="19"/>
      <c r="AP1045" s="20"/>
      <c r="AQ1045" s="20"/>
      <c r="AR1045" s="19"/>
    </row>
    <row r="1046" spans="3:44" ht="15.6" x14ac:dyDescent="0.3">
      <c r="C1046" s="25"/>
      <c r="D1046" s="26"/>
      <c r="E1046" s="26"/>
      <c r="F1046" s="27"/>
      <c r="G1046" s="27"/>
      <c r="H1046" s="27"/>
      <c r="I1046" s="27"/>
      <c r="J1046" s="27"/>
      <c r="K1046" s="27"/>
      <c r="L1046" s="27"/>
      <c r="M1046" s="27"/>
      <c r="N1046" s="27"/>
      <c r="O1046" s="27"/>
      <c r="P1046" s="27"/>
      <c r="Q1046" s="27"/>
      <c r="R1046" s="27"/>
      <c r="S1046" s="27"/>
      <c r="T1046" s="27"/>
      <c r="U1046" s="27"/>
      <c r="V1046" s="27"/>
      <c r="W1046" s="27"/>
      <c r="X1046" s="27"/>
      <c r="Y1046" s="27"/>
      <c r="Z1046" s="27"/>
      <c r="AA1046" s="27"/>
      <c r="AB1046" s="27"/>
      <c r="AC1046" s="27"/>
      <c r="AD1046" s="27"/>
      <c r="AE1046" s="27"/>
      <c r="AF1046" s="27"/>
      <c r="AG1046" s="27"/>
      <c r="AH1046" s="27"/>
      <c r="AI1046" s="27"/>
      <c r="AJ1046" s="27"/>
      <c r="AK1046" s="27"/>
      <c r="AL1046" s="27"/>
      <c r="AM1046" s="27"/>
      <c r="AN1046" s="27"/>
      <c r="AO1046" s="27"/>
      <c r="AP1046" s="28"/>
      <c r="AQ1046" s="28"/>
      <c r="AR1046" s="27"/>
    </row>
    <row r="1047" spans="3:44" ht="15.6" x14ac:dyDescent="0.3">
      <c r="C1047" s="17"/>
      <c r="D1047" s="18"/>
      <c r="E1047" s="18"/>
      <c r="F1047" s="19"/>
      <c r="G1047" s="19"/>
      <c r="H1047" s="19"/>
      <c r="I1047" s="19"/>
      <c r="J1047" s="19"/>
      <c r="K1047" s="19"/>
      <c r="L1047" s="19"/>
      <c r="M1047" s="19"/>
      <c r="N1047" s="19"/>
      <c r="O1047" s="19"/>
      <c r="P1047" s="19"/>
      <c r="Q1047" s="19"/>
      <c r="R1047" s="19"/>
      <c r="S1047" s="19"/>
      <c r="T1047" s="19"/>
      <c r="U1047" s="19"/>
      <c r="V1047" s="19"/>
      <c r="W1047" s="19"/>
      <c r="X1047" s="19"/>
      <c r="Y1047" s="19"/>
      <c r="Z1047" s="19"/>
      <c r="AA1047" s="19"/>
      <c r="AB1047" s="19"/>
      <c r="AC1047" s="19"/>
      <c r="AD1047" s="19"/>
      <c r="AE1047" s="19"/>
      <c r="AF1047" s="19"/>
      <c r="AG1047" s="19"/>
      <c r="AH1047" s="19"/>
      <c r="AI1047" s="19"/>
      <c r="AJ1047" s="19"/>
      <c r="AK1047" s="19"/>
      <c r="AL1047" s="19"/>
      <c r="AM1047" s="19"/>
      <c r="AN1047" s="19"/>
      <c r="AO1047" s="19"/>
      <c r="AP1047" s="20"/>
      <c r="AQ1047" s="20"/>
      <c r="AR1047" s="19"/>
    </row>
    <row r="1048" spans="3:44" ht="15.6" x14ac:dyDescent="0.3">
      <c r="C1048" s="29"/>
      <c r="D1048" s="26"/>
      <c r="E1048" s="26"/>
      <c r="F1048" s="27"/>
      <c r="G1048" s="30"/>
      <c r="H1048" s="27"/>
      <c r="I1048" s="27"/>
      <c r="J1048" s="27"/>
      <c r="K1048" s="27"/>
      <c r="L1048" s="27"/>
      <c r="M1048" s="27"/>
      <c r="N1048" s="27"/>
      <c r="O1048" s="27"/>
      <c r="P1048" s="27"/>
      <c r="Q1048" s="27"/>
      <c r="R1048" s="27"/>
      <c r="S1048" s="27"/>
      <c r="T1048" s="27"/>
      <c r="U1048" s="27"/>
      <c r="V1048" s="27"/>
      <c r="W1048" s="27"/>
      <c r="X1048" s="27"/>
      <c r="Y1048" s="27"/>
      <c r="Z1048" s="27"/>
      <c r="AA1048" s="27"/>
      <c r="AB1048" s="27"/>
      <c r="AC1048" s="27"/>
      <c r="AD1048" s="27"/>
      <c r="AE1048" s="27"/>
      <c r="AF1048" s="27"/>
      <c r="AG1048" s="27"/>
      <c r="AH1048" s="27"/>
      <c r="AI1048" s="27"/>
      <c r="AJ1048" s="27"/>
      <c r="AK1048" s="27"/>
      <c r="AL1048" s="27"/>
      <c r="AM1048" s="27"/>
      <c r="AN1048" s="27"/>
      <c r="AO1048" s="27"/>
      <c r="AP1048" s="28"/>
      <c r="AQ1048" s="28"/>
      <c r="AR1048" s="27"/>
    </row>
    <row r="1049" spans="3:44" ht="15.6" x14ac:dyDescent="0.3">
      <c r="C1049" s="17"/>
      <c r="D1049" s="18"/>
      <c r="E1049" s="18"/>
      <c r="F1049" s="19"/>
      <c r="G1049" s="19"/>
      <c r="H1049" s="19"/>
      <c r="I1049" s="19"/>
      <c r="J1049" s="19"/>
      <c r="K1049" s="19"/>
      <c r="L1049" s="19"/>
      <c r="M1049" s="19"/>
      <c r="N1049" s="19"/>
      <c r="O1049" s="19"/>
      <c r="P1049" s="19"/>
      <c r="Q1049" s="19"/>
      <c r="R1049" s="19"/>
      <c r="S1049" s="19"/>
      <c r="T1049" s="19"/>
      <c r="U1049" s="19"/>
      <c r="V1049" s="19"/>
      <c r="W1049" s="19"/>
      <c r="X1049" s="19"/>
      <c r="Y1049" s="19"/>
      <c r="Z1049" s="19"/>
      <c r="AA1049" s="19"/>
      <c r="AB1049" s="19"/>
      <c r="AC1049" s="19"/>
      <c r="AD1049" s="19"/>
      <c r="AE1049" s="19"/>
      <c r="AF1049" s="19"/>
      <c r="AG1049" s="19"/>
      <c r="AH1049" s="19"/>
      <c r="AI1049" s="19"/>
      <c r="AJ1049" s="19"/>
      <c r="AK1049" s="19"/>
      <c r="AL1049" s="19"/>
      <c r="AM1049" s="19"/>
      <c r="AN1049" s="19"/>
      <c r="AO1049" s="19"/>
      <c r="AP1049" s="20"/>
      <c r="AQ1049" s="20"/>
      <c r="AR1049" s="19"/>
    </row>
    <row r="1050" spans="3:44" ht="15.6" x14ac:dyDescent="0.3">
      <c r="C1050" s="25"/>
      <c r="D1050" s="26"/>
      <c r="E1050" s="26"/>
      <c r="F1050" s="27"/>
      <c r="G1050" s="27"/>
      <c r="H1050" s="27"/>
      <c r="I1050" s="27"/>
      <c r="J1050" s="27"/>
      <c r="K1050" s="27"/>
      <c r="L1050" s="27"/>
      <c r="M1050" s="27"/>
      <c r="N1050" s="27"/>
      <c r="O1050" s="27"/>
      <c r="P1050" s="27"/>
      <c r="Q1050" s="27"/>
      <c r="R1050" s="27"/>
      <c r="S1050" s="27"/>
      <c r="T1050" s="27"/>
      <c r="U1050" s="27"/>
      <c r="V1050" s="27"/>
      <c r="W1050" s="27"/>
      <c r="X1050" s="27"/>
      <c r="Y1050" s="27"/>
      <c r="Z1050" s="27"/>
      <c r="AA1050" s="27"/>
      <c r="AB1050" s="27"/>
      <c r="AC1050" s="27"/>
      <c r="AD1050" s="27"/>
      <c r="AE1050" s="27"/>
      <c r="AF1050" s="27"/>
      <c r="AG1050" s="27"/>
      <c r="AH1050" s="27"/>
      <c r="AI1050" s="27"/>
      <c r="AJ1050" s="27"/>
      <c r="AK1050" s="27"/>
      <c r="AL1050" s="27"/>
      <c r="AM1050" s="27"/>
      <c r="AN1050" s="27"/>
      <c r="AO1050" s="27"/>
      <c r="AP1050" s="28"/>
      <c r="AQ1050" s="28"/>
      <c r="AR1050" s="27"/>
    </row>
    <row r="1051" spans="3:44" ht="15.6" x14ac:dyDescent="0.3">
      <c r="C1051" s="21"/>
      <c r="D1051" s="18"/>
      <c r="E1051" s="18"/>
      <c r="F1051" s="19"/>
      <c r="G1051" s="22"/>
      <c r="H1051" s="19"/>
      <c r="I1051" s="19"/>
      <c r="J1051" s="19"/>
      <c r="K1051" s="19"/>
      <c r="L1051" s="19"/>
      <c r="M1051" s="19"/>
      <c r="N1051" s="19"/>
      <c r="O1051" s="19"/>
      <c r="P1051" s="19"/>
      <c r="Q1051" s="19"/>
      <c r="R1051" s="19"/>
      <c r="S1051" s="19"/>
      <c r="T1051" s="19"/>
      <c r="U1051" s="19"/>
      <c r="V1051" s="19"/>
      <c r="W1051" s="19"/>
      <c r="X1051" s="19"/>
      <c r="Y1051" s="19"/>
      <c r="Z1051" s="19"/>
      <c r="AA1051" s="19"/>
      <c r="AB1051" s="19"/>
      <c r="AC1051" s="19"/>
      <c r="AD1051" s="19"/>
      <c r="AE1051" s="19"/>
      <c r="AF1051" s="19"/>
      <c r="AG1051" s="19"/>
      <c r="AH1051" s="19"/>
      <c r="AI1051" s="19"/>
      <c r="AJ1051" s="19"/>
      <c r="AK1051" s="19"/>
      <c r="AL1051" s="19"/>
      <c r="AM1051" s="19"/>
      <c r="AN1051" s="19"/>
      <c r="AO1051" s="19"/>
      <c r="AP1051" s="20"/>
      <c r="AQ1051" s="20"/>
      <c r="AR1051" s="19"/>
    </row>
    <row r="1052" spans="3:44" ht="15.6" x14ac:dyDescent="0.3">
      <c r="C1052" s="25"/>
      <c r="D1052" s="26"/>
      <c r="E1052" s="26"/>
      <c r="F1052" s="27"/>
      <c r="G1052" s="27"/>
      <c r="H1052" s="27"/>
      <c r="I1052" s="27"/>
      <c r="J1052" s="27"/>
      <c r="K1052" s="27"/>
      <c r="L1052" s="27"/>
      <c r="M1052" s="27"/>
      <c r="N1052" s="27"/>
      <c r="O1052" s="27"/>
      <c r="P1052" s="27"/>
      <c r="Q1052" s="27"/>
      <c r="R1052" s="27"/>
      <c r="S1052" s="27"/>
      <c r="T1052" s="27"/>
      <c r="U1052" s="27"/>
      <c r="V1052" s="27"/>
      <c r="W1052" s="27"/>
      <c r="X1052" s="27"/>
      <c r="Y1052" s="27"/>
      <c r="Z1052" s="27"/>
      <c r="AA1052" s="27"/>
      <c r="AB1052" s="27"/>
      <c r="AC1052" s="27"/>
      <c r="AD1052" s="27"/>
      <c r="AE1052" s="27"/>
      <c r="AF1052" s="27"/>
      <c r="AG1052" s="27"/>
      <c r="AH1052" s="27"/>
      <c r="AI1052" s="27"/>
      <c r="AJ1052" s="27"/>
      <c r="AK1052" s="27"/>
      <c r="AL1052" s="27"/>
      <c r="AM1052" s="27"/>
      <c r="AN1052" s="27"/>
      <c r="AO1052" s="27"/>
      <c r="AP1052" s="28"/>
      <c r="AQ1052" s="28"/>
      <c r="AR1052" s="27"/>
    </row>
    <row r="1053" spans="3:44" ht="15.6" x14ac:dyDescent="0.3">
      <c r="C1053" s="21"/>
      <c r="D1053" s="18"/>
      <c r="E1053" s="18"/>
      <c r="F1053" s="19"/>
      <c r="G1053" s="22"/>
      <c r="H1053" s="19"/>
      <c r="I1053" s="19"/>
      <c r="J1053" s="19"/>
      <c r="K1053" s="19"/>
      <c r="L1053" s="19"/>
      <c r="M1053" s="19"/>
      <c r="N1053" s="19"/>
      <c r="O1053" s="19"/>
      <c r="P1053" s="19"/>
      <c r="Q1053" s="19"/>
      <c r="R1053" s="19"/>
      <c r="S1053" s="19"/>
      <c r="T1053" s="19"/>
      <c r="U1053" s="19"/>
      <c r="V1053" s="19"/>
      <c r="W1053" s="19"/>
      <c r="X1053" s="19"/>
      <c r="Y1053" s="19"/>
      <c r="Z1053" s="19"/>
      <c r="AA1053" s="19"/>
      <c r="AB1053" s="19"/>
      <c r="AC1053" s="19"/>
      <c r="AD1053" s="19"/>
      <c r="AE1053" s="19"/>
      <c r="AF1053" s="19"/>
      <c r="AG1053" s="19"/>
      <c r="AH1053" s="19"/>
      <c r="AI1053" s="19"/>
      <c r="AJ1053" s="19"/>
      <c r="AK1053" s="19"/>
      <c r="AL1053" s="19"/>
      <c r="AM1053" s="19"/>
      <c r="AN1053" s="19"/>
      <c r="AO1053" s="19"/>
      <c r="AP1053" s="20"/>
      <c r="AQ1053" s="20"/>
      <c r="AR1053" s="19"/>
    </row>
    <row r="1054" spans="3:44" ht="15.6" x14ac:dyDescent="0.3">
      <c r="C1054" s="25"/>
      <c r="D1054" s="26"/>
      <c r="E1054" s="26"/>
      <c r="F1054" s="27"/>
      <c r="G1054" s="27"/>
      <c r="H1054" s="27"/>
      <c r="I1054" s="27"/>
      <c r="J1054" s="27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D1054" s="27"/>
      <c r="AE1054" s="27"/>
      <c r="AF1054" s="27"/>
      <c r="AG1054" s="27"/>
      <c r="AH1054" s="27"/>
      <c r="AI1054" s="27"/>
      <c r="AJ1054" s="27"/>
      <c r="AK1054" s="27"/>
      <c r="AL1054" s="27"/>
      <c r="AM1054" s="27"/>
      <c r="AN1054" s="27"/>
      <c r="AO1054" s="27"/>
      <c r="AP1054" s="28"/>
      <c r="AQ1054" s="28"/>
      <c r="AR1054" s="27"/>
    </row>
    <row r="1055" spans="3:44" ht="15.6" x14ac:dyDescent="0.3">
      <c r="C1055" s="17"/>
      <c r="D1055" s="18"/>
      <c r="E1055" s="18"/>
      <c r="F1055" s="19"/>
      <c r="G1055" s="19"/>
      <c r="H1055" s="19"/>
      <c r="I1055" s="19"/>
      <c r="J1055" s="19"/>
      <c r="K1055" s="19"/>
      <c r="L1055" s="19"/>
      <c r="M1055" s="19"/>
      <c r="N1055" s="19"/>
      <c r="O1055" s="19"/>
      <c r="P1055" s="19"/>
      <c r="Q1055" s="19"/>
      <c r="R1055" s="19"/>
      <c r="S1055" s="19"/>
      <c r="T1055" s="19"/>
      <c r="U1055" s="19"/>
      <c r="V1055" s="19"/>
      <c r="W1055" s="19"/>
      <c r="X1055" s="19"/>
      <c r="Y1055" s="19"/>
      <c r="Z1055" s="19"/>
      <c r="AA1055" s="19"/>
      <c r="AB1055" s="19"/>
      <c r="AC1055" s="19"/>
      <c r="AD1055" s="19"/>
      <c r="AE1055" s="19"/>
      <c r="AF1055" s="19"/>
      <c r="AG1055" s="19"/>
      <c r="AH1055" s="19"/>
      <c r="AI1055" s="19"/>
      <c r="AJ1055" s="19"/>
      <c r="AK1055" s="19"/>
      <c r="AL1055" s="19"/>
      <c r="AM1055" s="19"/>
      <c r="AN1055" s="19"/>
      <c r="AO1055" s="19"/>
      <c r="AP1055" s="20"/>
      <c r="AQ1055" s="20"/>
      <c r="AR1055" s="19"/>
    </row>
    <row r="1056" spans="3:44" ht="15.6" x14ac:dyDescent="0.3">
      <c r="C1056" s="25"/>
      <c r="D1056" s="26"/>
      <c r="E1056" s="26"/>
      <c r="F1056" s="27"/>
      <c r="G1056" s="27"/>
      <c r="H1056" s="27"/>
      <c r="I1056" s="27"/>
      <c r="J1056" s="27"/>
      <c r="K1056" s="27"/>
      <c r="L1056" s="27"/>
      <c r="M1056" s="27"/>
      <c r="N1056" s="27"/>
      <c r="O1056" s="27"/>
      <c r="P1056" s="27"/>
      <c r="Q1056" s="27"/>
      <c r="R1056" s="27"/>
      <c r="S1056" s="27"/>
      <c r="T1056" s="27"/>
      <c r="U1056" s="27"/>
      <c r="V1056" s="27"/>
      <c r="W1056" s="27"/>
      <c r="X1056" s="27"/>
      <c r="Y1056" s="27"/>
      <c r="Z1056" s="27"/>
      <c r="AA1056" s="27"/>
      <c r="AB1056" s="27"/>
      <c r="AC1056" s="27"/>
      <c r="AD1056" s="27"/>
      <c r="AE1056" s="27"/>
      <c r="AF1056" s="27"/>
      <c r="AG1056" s="27"/>
      <c r="AH1056" s="27"/>
      <c r="AI1056" s="27"/>
      <c r="AJ1056" s="27"/>
      <c r="AK1056" s="27"/>
      <c r="AL1056" s="27"/>
      <c r="AM1056" s="27"/>
      <c r="AN1056" s="27"/>
      <c r="AO1056" s="27"/>
      <c r="AP1056" s="28"/>
      <c r="AQ1056" s="28"/>
      <c r="AR1056" s="27"/>
    </row>
    <row r="1057" spans="3:44" ht="15.6" x14ac:dyDescent="0.3">
      <c r="C1057" s="17"/>
      <c r="D1057" s="18"/>
      <c r="E1057" s="18"/>
      <c r="F1057" s="19"/>
      <c r="G1057" s="19"/>
      <c r="H1057" s="19"/>
      <c r="I1057" s="19"/>
      <c r="J1057" s="19"/>
      <c r="K1057" s="19"/>
      <c r="L1057" s="19"/>
      <c r="M1057" s="19"/>
      <c r="N1057" s="19"/>
      <c r="O1057" s="19"/>
      <c r="P1057" s="19"/>
      <c r="Q1057" s="19"/>
      <c r="R1057" s="19"/>
      <c r="S1057" s="19"/>
      <c r="T1057" s="19"/>
      <c r="U1057" s="19"/>
      <c r="V1057" s="19"/>
      <c r="W1057" s="19"/>
      <c r="X1057" s="19"/>
      <c r="Y1057" s="19"/>
      <c r="Z1057" s="19"/>
      <c r="AA1057" s="19"/>
      <c r="AB1057" s="19"/>
      <c r="AC1057" s="19"/>
      <c r="AD1057" s="19"/>
      <c r="AE1057" s="19"/>
      <c r="AF1057" s="19"/>
      <c r="AG1057" s="19"/>
      <c r="AH1057" s="19"/>
      <c r="AI1057" s="19"/>
      <c r="AJ1057" s="19"/>
      <c r="AK1057" s="19"/>
      <c r="AL1057" s="19"/>
      <c r="AM1057" s="19"/>
      <c r="AN1057" s="19"/>
      <c r="AO1057" s="19"/>
      <c r="AP1057" s="20"/>
      <c r="AQ1057" s="20"/>
      <c r="AR1057" s="19"/>
    </row>
    <row r="1058" spans="3:44" ht="15.6" x14ac:dyDescent="0.3">
      <c r="C1058" s="29"/>
      <c r="D1058" s="26"/>
      <c r="E1058" s="26"/>
      <c r="F1058" s="27"/>
      <c r="G1058" s="30"/>
      <c r="H1058" s="27"/>
      <c r="I1058" s="27"/>
      <c r="J1058" s="27"/>
      <c r="K1058" s="27"/>
      <c r="L1058" s="27"/>
      <c r="M1058" s="27"/>
      <c r="N1058" s="27"/>
      <c r="O1058" s="27"/>
      <c r="P1058" s="27"/>
      <c r="Q1058" s="27"/>
      <c r="R1058" s="27"/>
      <c r="S1058" s="27"/>
      <c r="T1058" s="27"/>
      <c r="U1058" s="27"/>
      <c r="V1058" s="27"/>
      <c r="W1058" s="27"/>
      <c r="X1058" s="27"/>
      <c r="Y1058" s="27"/>
      <c r="Z1058" s="27"/>
      <c r="AA1058" s="27"/>
      <c r="AB1058" s="27"/>
      <c r="AC1058" s="27"/>
      <c r="AD1058" s="27"/>
      <c r="AE1058" s="27"/>
      <c r="AF1058" s="27"/>
      <c r="AG1058" s="27"/>
      <c r="AH1058" s="27"/>
      <c r="AI1058" s="27"/>
      <c r="AJ1058" s="27"/>
      <c r="AK1058" s="27"/>
      <c r="AL1058" s="27"/>
      <c r="AM1058" s="27"/>
      <c r="AN1058" s="27"/>
      <c r="AO1058" s="27"/>
      <c r="AP1058" s="28"/>
      <c r="AQ1058" s="28"/>
      <c r="AR1058" s="27"/>
    </row>
    <row r="1059" spans="3:44" ht="15.6" x14ac:dyDescent="0.3">
      <c r="C1059" s="17"/>
      <c r="D1059" s="18"/>
      <c r="E1059" s="18"/>
      <c r="F1059" s="19"/>
      <c r="G1059" s="19"/>
      <c r="H1059" s="19"/>
      <c r="I1059" s="19"/>
      <c r="J1059" s="19"/>
      <c r="K1059" s="19"/>
      <c r="L1059" s="19"/>
      <c r="M1059" s="19"/>
      <c r="N1059" s="19"/>
      <c r="O1059" s="19"/>
      <c r="P1059" s="19"/>
      <c r="Q1059" s="19"/>
      <c r="R1059" s="19"/>
      <c r="S1059" s="19"/>
      <c r="T1059" s="19"/>
      <c r="U1059" s="19"/>
      <c r="V1059" s="19"/>
      <c r="W1059" s="19"/>
      <c r="X1059" s="19"/>
      <c r="Y1059" s="19"/>
      <c r="Z1059" s="19"/>
      <c r="AA1059" s="19"/>
      <c r="AB1059" s="19"/>
      <c r="AC1059" s="19"/>
      <c r="AD1059" s="19"/>
      <c r="AE1059" s="19"/>
      <c r="AF1059" s="19"/>
      <c r="AG1059" s="19"/>
      <c r="AH1059" s="19"/>
      <c r="AI1059" s="19"/>
      <c r="AJ1059" s="19"/>
      <c r="AK1059" s="19"/>
      <c r="AL1059" s="19"/>
      <c r="AM1059" s="19"/>
      <c r="AN1059" s="19"/>
      <c r="AO1059" s="19"/>
      <c r="AP1059" s="20"/>
      <c r="AQ1059" s="20"/>
      <c r="AR1059" s="19"/>
    </row>
    <row r="1060" spans="3:44" ht="15.6" x14ac:dyDescent="0.3">
      <c r="C1060" s="25"/>
      <c r="D1060" s="26"/>
      <c r="E1060" s="26"/>
      <c r="F1060" s="27"/>
      <c r="G1060" s="27"/>
      <c r="H1060" s="27"/>
      <c r="I1060" s="27"/>
      <c r="J1060" s="27"/>
      <c r="K1060" s="27"/>
      <c r="L1060" s="27"/>
      <c r="M1060" s="27"/>
      <c r="N1060" s="27"/>
      <c r="O1060" s="27"/>
      <c r="P1060" s="27"/>
      <c r="Q1060" s="27"/>
      <c r="R1060" s="27"/>
      <c r="S1060" s="27"/>
      <c r="T1060" s="27"/>
      <c r="U1060" s="27"/>
      <c r="V1060" s="27"/>
      <c r="W1060" s="27"/>
      <c r="X1060" s="27"/>
      <c r="Y1060" s="27"/>
      <c r="Z1060" s="27"/>
      <c r="AA1060" s="27"/>
      <c r="AB1060" s="27"/>
      <c r="AC1060" s="27"/>
      <c r="AD1060" s="27"/>
      <c r="AE1060" s="27"/>
      <c r="AF1060" s="27"/>
      <c r="AG1060" s="27"/>
      <c r="AH1060" s="27"/>
      <c r="AI1060" s="27"/>
      <c r="AJ1060" s="27"/>
      <c r="AK1060" s="27"/>
      <c r="AL1060" s="27"/>
      <c r="AM1060" s="27"/>
      <c r="AN1060" s="27"/>
      <c r="AO1060" s="27"/>
      <c r="AP1060" s="28"/>
      <c r="AQ1060" s="28"/>
      <c r="AR1060" s="27"/>
    </row>
    <row r="1061" spans="3:44" ht="15.6" x14ac:dyDescent="0.3">
      <c r="C1061" s="21"/>
      <c r="D1061" s="18"/>
      <c r="E1061" s="18"/>
      <c r="F1061" s="19"/>
      <c r="G1061" s="22"/>
      <c r="H1061" s="19"/>
      <c r="I1061" s="19"/>
      <c r="J1061" s="19"/>
      <c r="K1061" s="19"/>
      <c r="L1061" s="19"/>
      <c r="M1061" s="19"/>
      <c r="N1061" s="19"/>
      <c r="O1061" s="19"/>
      <c r="P1061" s="19"/>
      <c r="Q1061" s="19"/>
      <c r="R1061" s="19"/>
      <c r="S1061" s="19"/>
      <c r="T1061" s="19"/>
      <c r="U1061" s="19"/>
      <c r="V1061" s="19"/>
      <c r="W1061" s="19"/>
      <c r="X1061" s="19"/>
      <c r="Y1061" s="19"/>
      <c r="Z1061" s="19"/>
      <c r="AA1061" s="19"/>
      <c r="AB1061" s="19"/>
      <c r="AC1061" s="19"/>
      <c r="AD1061" s="19"/>
      <c r="AE1061" s="19"/>
      <c r="AF1061" s="19"/>
      <c r="AG1061" s="19"/>
      <c r="AH1061" s="19"/>
      <c r="AI1061" s="19"/>
      <c r="AJ1061" s="19"/>
      <c r="AK1061" s="19"/>
      <c r="AL1061" s="19"/>
      <c r="AM1061" s="19"/>
      <c r="AN1061" s="19"/>
      <c r="AO1061" s="19"/>
      <c r="AP1061" s="20"/>
      <c r="AQ1061" s="20"/>
      <c r="AR1061" s="19"/>
    </row>
    <row r="1062" spans="3:44" ht="15.6" x14ac:dyDescent="0.3">
      <c r="C1062" s="25"/>
      <c r="D1062" s="26"/>
      <c r="E1062" s="26"/>
      <c r="F1062" s="27"/>
      <c r="G1062" s="27"/>
      <c r="H1062" s="27"/>
      <c r="I1062" s="27"/>
      <c r="J1062" s="27"/>
      <c r="K1062" s="27"/>
      <c r="L1062" s="27"/>
      <c r="M1062" s="27"/>
      <c r="N1062" s="27"/>
      <c r="O1062" s="27"/>
      <c r="P1062" s="27"/>
      <c r="Q1062" s="27"/>
      <c r="R1062" s="27"/>
      <c r="S1062" s="27"/>
      <c r="T1062" s="27"/>
      <c r="U1062" s="27"/>
      <c r="V1062" s="27"/>
      <c r="W1062" s="27"/>
      <c r="X1062" s="27"/>
      <c r="Y1062" s="27"/>
      <c r="Z1062" s="27"/>
      <c r="AA1062" s="27"/>
      <c r="AB1062" s="27"/>
      <c r="AC1062" s="27"/>
      <c r="AD1062" s="27"/>
      <c r="AE1062" s="27"/>
      <c r="AF1062" s="27"/>
      <c r="AG1062" s="27"/>
      <c r="AH1062" s="27"/>
      <c r="AI1062" s="27"/>
      <c r="AJ1062" s="27"/>
      <c r="AK1062" s="27"/>
      <c r="AL1062" s="27"/>
      <c r="AM1062" s="27"/>
      <c r="AN1062" s="27"/>
      <c r="AO1062" s="27"/>
      <c r="AP1062" s="28"/>
      <c r="AQ1062" s="28"/>
      <c r="AR1062" s="27"/>
    </row>
    <row r="1063" spans="3:44" ht="15.6" x14ac:dyDescent="0.3">
      <c r="C1063" s="21"/>
      <c r="D1063" s="18"/>
      <c r="E1063" s="18"/>
      <c r="F1063" s="19"/>
      <c r="G1063" s="22"/>
      <c r="H1063" s="19"/>
      <c r="I1063" s="19"/>
      <c r="J1063" s="19"/>
      <c r="K1063" s="19"/>
      <c r="L1063" s="19"/>
      <c r="M1063" s="19"/>
      <c r="N1063" s="19"/>
      <c r="O1063" s="19"/>
      <c r="P1063" s="19"/>
      <c r="Q1063" s="19"/>
      <c r="R1063" s="19"/>
      <c r="S1063" s="19"/>
      <c r="T1063" s="19"/>
      <c r="U1063" s="19"/>
      <c r="V1063" s="19"/>
      <c r="W1063" s="19"/>
      <c r="X1063" s="19"/>
      <c r="Y1063" s="19"/>
      <c r="Z1063" s="19"/>
      <c r="AA1063" s="19"/>
      <c r="AB1063" s="19"/>
      <c r="AC1063" s="19"/>
      <c r="AD1063" s="19"/>
      <c r="AE1063" s="19"/>
      <c r="AF1063" s="19"/>
      <c r="AG1063" s="19"/>
      <c r="AH1063" s="19"/>
      <c r="AI1063" s="19"/>
      <c r="AJ1063" s="19"/>
      <c r="AK1063" s="19"/>
      <c r="AL1063" s="19"/>
      <c r="AM1063" s="19"/>
      <c r="AN1063" s="19"/>
      <c r="AO1063" s="19"/>
      <c r="AP1063" s="20"/>
      <c r="AQ1063" s="20"/>
      <c r="AR1063" s="19"/>
    </row>
    <row r="1064" spans="3:44" ht="15.6" x14ac:dyDescent="0.3">
      <c r="C1064" s="25"/>
      <c r="D1064" s="26"/>
      <c r="E1064" s="26"/>
      <c r="F1064" s="27"/>
      <c r="G1064" s="27"/>
      <c r="H1064" s="27"/>
      <c r="I1064" s="27"/>
      <c r="J1064" s="27"/>
      <c r="K1064" s="27"/>
      <c r="L1064" s="27"/>
      <c r="M1064" s="27"/>
      <c r="N1064" s="27"/>
      <c r="O1064" s="27"/>
      <c r="P1064" s="27"/>
      <c r="Q1064" s="27"/>
      <c r="R1064" s="27"/>
      <c r="S1064" s="27"/>
      <c r="T1064" s="27"/>
      <c r="U1064" s="27"/>
      <c r="V1064" s="27"/>
      <c r="W1064" s="27"/>
      <c r="X1064" s="27"/>
      <c r="Y1064" s="27"/>
      <c r="Z1064" s="27"/>
      <c r="AA1064" s="27"/>
      <c r="AB1064" s="27"/>
      <c r="AC1064" s="27"/>
      <c r="AD1064" s="27"/>
      <c r="AE1064" s="27"/>
      <c r="AF1064" s="27"/>
      <c r="AG1064" s="27"/>
      <c r="AH1064" s="27"/>
      <c r="AI1064" s="27"/>
      <c r="AJ1064" s="27"/>
      <c r="AK1064" s="27"/>
      <c r="AL1064" s="27"/>
      <c r="AM1064" s="27"/>
      <c r="AN1064" s="27"/>
      <c r="AO1064" s="27"/>
      <c r="AP1064" s="28"/>
      <c r="AQ1064" s="28"/>
      <c r="AR1064" s="27"/>
    </row>
    <row r="1065" spans="3:44" ht="15.6" x14ac:dyDescent="0.3">
      <c r="C1065" s="17"/>
      <c r="D1065" s="18"/>
      <c r="E1065" s="18"/>
      <c r="F1065" s="19"/>
      <c r="G1065" s="19"/>
      <c r="H1065" s="19"/>
      <c r="I1065" s="19"/>
      <c r="J1065" s="19"/>
      <c r="K1065" s="19"/>
      <c r="L1065" s="19"/>
      <c r="M1065" s="19"/>
      <c r="N1065" s="19"/>
      <c r="O1065" s="19"/>
      <c r="P1065" s="19"/>
      <c r="Q1065" s="19"/>
      <c r="R1065" s="19"/>
      <c r="S1065" s="19"/>
      <c r="T1065" s="19"/>
      <c r="U1065" s="19"/>
      <c r="V1065" s="19"/>
      <c r="W1065" s="19"/>
      <c r="X1065" s="19"/>
      <c r="Y1065" s="19"/>
      <c r="Z1065" s="19"/>
      <c r="AA1065" s="19"/>
      <c r="AB1065" s="19"/>
      <c r="AC1065" s="19"/>
      <c r="AD1065" s="19"/>
      <c r="AE1065" s="19"/>
      <c r="AF1065" s="19"/>
      <c r="AG1065" s="19"/>
      <c r="AH1065" s="19"/>
      <c r="AI1065" s="19"/>
      <c r="AJ1065" s="19"/>
      <c r="AK1065" s="19"/>
      <c r="AL1065" s="19"/>
      <c r="AM1065" s="19"/>
      <c r="AN1065" s="19"/>
      <c r="AO1065" s="19"/>
      <c r="AP1065" s="20"/>
      <c r="AQ1065" s="20"/>
      <c r="AR1065" s="19"/>
    </row>
    <row r="1066" spans="3:44" ht="15.6" x14ac:dyDescent="0.3">
      <c r="C1066" s="25"/>
      <c r="D1066" s="26"/>
      <c r="E1066" s="26"/>
      <c r="F1066" s="27"/>
      <c r="G1066" s="27"/>
      <c r="H1066" s="27"/>
      <c r="I1066" s="27"/>
      <c r="J1066" s="27"/>
      <c r="K1066" s="27"/>
      <c r="L1066" s="27"/>
      <c r="M1066" s="27"/>
      <c r="N1066" s="27"/>
      <c r="O1066" s="27"/>
      <c r="P1066" s="27"/>
      <c r="Q1066" s="27"/>
      <c r="R1066" s="27"/>
      <c r="S1066" s="27"/>
      <c r="T1066" s="27"/>
      <c r="U1066" s="27"/>
      <c r="V1066" s="27"/>
      <c r="W1066" s="27"/>
      <c r="X1066" s="27"/>
      <c r="Y1066" s="27"/>
      <c r="Z1066" s="27"/>
      <c r="AA1066" s="27"/>
      <c r="AB1066" s="27"/>
      <c r="AC1066" s="27"/>
      <c r="AD1066" s="27"/>
      <c r="AE1066" s="27"/>
      <c r="AF1066" s="27"/>
      <c r="AG1066" s="27"/>
      <c r="AH1066" s="27"/>
      <c r="AI1066" s="27"/>
      <c r="AJ1066" s="27"/>
      <c r="AK1066" s="27"/>
      <c r="AL1066" s="27"/>
      <c r="AM1066" s="27"/>
      <c r="AN1066" s="27"/>
      <c r="AO1066" s="27"/>
      <c r="AP1066" s="28"/>
      <c r="AQ1066" s="28"/>
      <c r="AR1066" s="27"/>
    </row>
    <row r="1067" spans="3:44" ht="15.6" x14ac:dyDescent="0.3">
      <c r="C1067" s="17"/>
      <c r="D1067" s="18"/>
      <c r="E1067" s="18"/>
      <c r="F1067" s="19"/>
      <c r="G1067" s="19"/>
      <c r="H1067" s="19"/>
      <c r="I1067" s="19"/>
      <c r="J1067" s="19"/>
      <c r="K1067" s="19"/>
      <c r="L1067" s="19"/>
      <c r="M1067" s="19"/>
      <c r="N1067" s="19"/>
      <c r="O1067" s="19"/>
      <c r="P1067" s="19"/>
      <c r="Q1067" s="19"/>
      <c r="R1067" s="19"/>
      <c r="S1067" s="19"/>
      <c r="T1067" s="19"/>
      <c r="U1067" s="19"/>
      <c r="V1067" s="19"/>
      <c r="W1067" s="19"/>
      <c r="X1067" s="19"/>
      <c r="Y1067" s="19"/>
      <c r="Z1067" s="19"/>
      <c r="AA1067" s="19"/>
      <c r="AB1067" s="19"/>
      <c r="AC1067" s="19"/>
      <c r="AD1067" s="19"/>
      <c r="AE1067" s="19"/>
      <c r="AF1067" s="19"/>
      <c r="AG1067" s="19"/>
      <c r="AH1067" s="19"/>
      <c r="AI1067" s="19"/>
      <c r="AJ1067" s="19"/>
      <c r="AK1067" s="19"/>
      <c r="AL1067" s="19"/>
      <c r="AM1067" s="19"/>
      <c r="AN1067" s="19"/>
      <c r="AO1067" s="19"/>
      <c r="AP1067" s="20"/>
      <c r="AQ1067" s="20"/>
      <c r="AR1067" s="19"/>
    </row>
    <row r="1068" spans="3:44" ht="15.6" x14ac:dyDescent="0.3">
      <c r="C1068" s="29"/>
      <c r="D1068" s="26"/>
      <c r="E1068" s="26"/>
      <c r="F1068" s="27"/>
      <c r="G1068" s="30"/>
      <c r="H1068" s="27"/>
      <c r="I1068" s="27"/>
      <c r="J1068" s="27"/>
      <c r="K1068" s="2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7"/>
      <c r="X1068" s="27"/>
      <c r="Y1068" s="27"/>
      <c r="Z1068" s="27"/>
      <c r="AA1068" s="27"/>
      <c r="AB1068" s="27"/>
      <c r="AC1068" s="27"/>
      <c r="AD1068" s="27"/>
      <c r="AE1068" s="27"/>
      <c r="AF1068" s="27"/>
      <c r="AG1068" s="27"/>
      <c r="AH1068" s="27"/>
      <c r="AI1068" s="27"/>
      <c r="AJ1068" s="27"/>
      <c r="AK1068" s="27"/>
      <c r="AL1068" s="27"/>
      <c r="AM1068" s="27"/>
      <c r="AN1068" s="27"/>
      <c r="AO1068" s="27"/>
      <c r="AP1068" s="28"/>
      <c r="AQ1068" s="28"/>
      <c r="AR1068" s="27"/>
    </row>
    <row r="1069" spans="3:44" ht="15.6" x14ac:dyDescent="0.3">
      <c r="C1069" s="17"/>
      <c r="D1069" s="18"/>
      <c r="E1069" s="18"/>
      <c r="F1069" s="19"/>
      <c r="G1069" s="19"/>
      <c r="H1069" s="19"/>
      <c r="I1069" s="19"/>
      <c r="J1069" s="19"/>
      <c r="K1069" s="19"/>
      <c r="L1069" s="19"/>
      <c r="M1069" s="19"/>
      <c r="N1069" s="19"/>
      <c r="O1069" s="19"/>
      <c r="P1069" s="19"/>
      <c r="Q1069" s="19"/>
      <c r="R1069" s="19"/>
      <c r="S1069" s="19"/>
      <c r="T1069" s="19"/>
      <c r="U1069" s="19"/>
      <c r="V1069" s="19"/>
      <c r="W1069" s="19"/>
      <c r="X1069" s="19"/>
      <c r="Y1069" s="19"/>
      <c r="Z1069" s="19"/>
      <c r="AA1069" s="19"/>
      <c r="AB1069" s="19"/>
      <c r="AC1069" s="19"/>
      <c r="AD1069" s="19"/>
      <c r="AE1069" s="19"/>
      <c r="AF1069" s="19"/>
      <c r="AG1069" s="19"/>
      <c r="AH1069" s="19"/>
      <c r="AI1069" s="19"/>
      <c r="AJ1069" s="19"/>
      <c r="AK1069" s="19"/>
      <c r="AL1069" s="19"/>
      <c r="AM1069" s="19"/>
      <c r="AN1069" s="19"/>
      <c r="AO1069" s="19"/>
      <c r="AP1069" s="20"/>
      <c r="AQ1069" s="20"/>
      <c r="AR1069" s="19"/>
    </row>
    <row r="1070" spans="3:44" ht="15.6" x14ac:dyDescent="0.3">
      <c r="C1070" s="25"/>
      <c r="D1070" s="26"/>
      <c r="E1070" s="26"/>
      <c r="F1070" s="27"/>
      <c r="G1070" s="27"/>
      <c r="H1070" s="27"/>
      <c r="I1070" s="27"/>
      <c r="J1070" s="27"/>
      <c r="K1070" s="27"/>
      <c r="L1070" s="27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s="27"/>
      <c r="AE1070" s="27"/>
      <c r="AF1070" s="27"/>
      <c r="AG1070" s="27"/>
      <c r="AH1070" s="27"/>
      <c r="AI1070" s="27"/>
      <c r="AJ1070" s="27"/>
      <c r="AK1070" s="27"/>
      <c r="AL1070" s="27"/>
      <c r="AM1070" s="27"/>
      <c r="AN1070" s="27"/>
      <c r="AO1070" s="27"/>
      <c r="AP1070" s="28"/>
      <c r="AQ1070" s="28"/>
      <c r="AR1070" s="27"/>
    </row>
    <row r="1071" spans="3:44" ht="15.6" x14ac:dyDescent="0.3">
      <c r="C1071" s="21"/>
      <c r="D1071" s="18"/>
      <c r="E1071" s="18"/>
      <c r="F1071" s="19"/>
      <c r="G1071" s="22"/>
      <c r="H1071" s="19"/>
      <c r="I1071" s="19"/>
      <c r="J1071" s="19"/>
      <c r="K1071" s="19"/>
      <c r="L1071" s="19"/>
      <c r="M1071" s="19"/>
      <c r="N1071" s="19"/>
      <c r="O1071" s="19"/>
      <c r="P1071" s="19"/>
      <c r="Q1071" s="19"/>
      <c r="R1071" s="19"/>
      <c r="S1071" s="19"/>
      <c r="T1071" s="19"/>
      <c r="U1071" s="19"/>
      <c r="V1071" s="19"/>
      <c r="W1071" s="19"/>
      <c r="X1071" s="19"/>
      <c r="Y1071" s="19"/>
      <c r="Z1071" s="19"/>
      <c r="AA1071" s="19"/>
      <c r="AB1071" s="19"/>
      <c r="AC1071" s="19"/>
      <c r="AD1071" s="19"/>
      <c r="AE1071" s="19"/>
      <c r="AF1071" s="19"/>
      <c r="AG1071" s="19"/>
      <c r="AH1071" s="19"/>
      <c r="AI1071" s="19"/>
      <c r="AJ1071" s="19"/>
      <c r="AK1071" s="19"/>
      <c r="AL1071" s="19"/>
      <c r="AM1071" s="19"/>
      <c r="AN1071" s="19"/>
      <c r="AO1071" s="19"/>
      <c r="AP1071" s="20"/>
      <c r="AQ1071" s="20"/>
      <c r="AR1071" s="19"/>
    </row>
    <row r="1072" spans="3:44" ht="15.6" x14ac:dyDescent="0.3">
      <c r="C1072" s="25"/>
      <c r="D1072" s="26"/>
      <c r="E1072" s="26"/>
      <c r="F1072" s="27"/>
      <c r="G1072" s="27"/>
      <c r="H1072" s="27"/>
      <c r="I1072" s="27"/>
      <c r="J1072" s="27"/>
      <c r="K1072" s="2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  <c r="Z1072" s="27"/>
      <c r="AA1072" s="27"/>
      <c r="AB1072" s="27"/>
      <c r="AC1072" s="27"/>
      <c r="AD1072" s="27"/>
      <c r="AE1072" s="27"/>
      <c r="AF1072" s="27"/>
      <c r="AG1072" s="27"/>
      <c r="AH1072" s="27"/>
      <c r="AI1072" s="27"/>
      <c r="AJ1072" s="27"/>
      <c r="AK1072" s="27"/>
      <c r="AL1072" s="27"/>
      <c r="AM1072" s="27"/>
      <c r="AN1072" s="27"/>
      <c r="AO1072" s="27"/>
      <c r="AP1072" s="28"/>
      <c r="AQ1072" s="28"/>
      <c r="AR1072" s="27"/>
    </row>
    <row r="1073" spans="3:44" ht="15.6" x14ac:dyDescent="0.3">
      <c r="C1073" s="21"/>
      <c r="D1073" s="18"/>
      <c r="E1073" s="18"/>
      <c r="F1073" s="19"/>
      <c r="G1073" s="22"/>
      <c r="H1073" s="19"/>
      <c r="I1073" s="19"/>
      <c r="J1073" s="19"/>
      <c r="K1073" s="19"/>
      <c r="L1073" s="19"/>
      <c r="M1073" s="19"/>
      <c r="N1073" s="19"/>
      <c r="O1073" s="19"/>
      <c r="P1073" s="19"/>
      <c r="Q1073" s="19"/>
      <c r="R1073" s="19"/>
      <c r="S1073" s="19"/>
      <c r="T1073" s="19"/>
      <c r="U1073" s="19"/>
      <c r="V1073" s="19"/>
      <c r="W1073" s="19"/>
      <c r="X1073" s="19"/>
      <c r="Y1073" s="19"/>
      <c r="Z1073" s="19"/>
      <c r="AA1073" s="19"/>
      <c r="AB1073" s="19"/>
      <c r="AC1073" s="19"/>
      <c r="AD1073" s="19"/>
      <c r="AE1073" s="19"/>
      <c r="AF1073" s="19"/>
      <c r="AG1073" s="19"/>
      <c r="AH1073" s="19"/>
      <c r="AI1073" s="19"/>
      <c r="AJ1073" s="19"/>
      <c r="AK1073" s="19"/>
      <c r="AL1073" s="19"/>
      <c r="AM1073" s="19"/>
      <c r="AN1073" s="19"/>
      <c r="AO1073" s="19"/>
      <c r="AP1073" s="20"/>
      <c r="AQ1073" s="20"/>
      <c r="AR1073" s="19"/>
    </row>
    <row r="1074" spans="3:44" ht="15.6" x14ac:dyDescent="0.3">
      <c r="C1074" s="25"/>
      <c r="D1074" s="26"/>
      <c r="E1074" s="26"/>
      <c r="F1074" s="27"/>
      <c r="G1074" s="27"/>
      <c r="H1074" s="27"/>
      <c r="I1074" s="27"/>
      <c r="J1074" s="27"/>
      <c r="K1074" s="2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  <c r="Z1074" s="27"/>
      <c r="AA1074" s="27"/>
      <c r="AB1074" s="27"/>
      <c r="AC1074" s="27"/>
      <c r="AD1074" s="27"/>
      <c r="AE1074" s="27"/>
      <c r="AF1074" s="27"/>
      <c r="AG1074" s="27"/>
      <c r="AH1074" s="27"/>
      <c r="AI1074" s="27"/>
      <c r="AJ1074" s="27"/>
      <c r="AK1074" s="27"/>
      <c r="AL1074" s="27"/>
      <c r="AM1074" s="27"/>
      <c r="AN1074" s="27"/>
      <c r="AO1074" s="27"/>
      <c r="AP1074" s="28"/>
      <c r="AQ1074" s="28"/>
      <c r="AR1074" s="27"/>
    </row>
    <row r="1075" spans="3:44" ht="15.6" x14ac:dyDescent="0.3">
      <c r="C1075" s="17"/>
      <c r="D1075" s="18"/>
      <c r="E1075" s="18"/>
      <c r="F1075" s="19"/>
      <c r="G1075" s="19"/>
      <c r="H1075" s="19"/>
      <c r="I1075" s="19"/>
      <c r="J1075" s="19"/>
      <c r="K1075" s="19"/>
      <c r="L1075" s="19"/>
      <c r="M1075" s="19"/>
      <c r="N1075" s="19"/>
      <c r="O1075" s="19"/>
      <c r="P1075" s="19"/>
      <c r="Q1075" s="19"/>
      <c r="R1075" s="19"/>
      <c r="S1075" s="19"/>
      <c r="T1075" s="19"/>
      <c r="U1075" s="19"/>
      <c r="V1075" s="19"/>
      <c r="W1075" s="19"/>
      <c r="X1075" s="19"/>
      <c r="Y1075" s="19"/>
      <c r="Z1075" s="19"/>
      <c r="AA1075" s="19"/>
      <c r="AB1075" s="19"/>
      <c r="AC1075" s="19"/>
      <c r="AD1075" s="19"/>
      <c r="AE1075" s="19"/>
      <c r="AF1075" s="19"/>
      <c r="AG1075" s="19"/>
      <c r="AH1075" s="19"/>
      <c r="AI1075" s="19"/>
      <c r="AJ1075" s="19"/>
      <c r="AK1075" s="19"/>
      <c r="AL1075" s="19"/>
      <c r="AM1075" s="19"/>
      <c r="AN1075" s="19"/>
      <c r="AO1075" s="19"/>
      <c r="AP1075" s="20"/>
      <c r="AQ1075" s="20"/>
      <c r="AR1075" s="19"/>
    </row>
    <row r="1076" spans="3:44" ht="15.6" x14ac:dyDescent="0.3">
      <c r="C1076" s="29"/>
      <c r="D1076" s="26"/>
      <c r="E1076" s="26"/>
      <c r="F1076" s="27"/>
      <c r="G1076" s="30"/>
      <c r="H1076" s="27"/>
      <c r="I1076" s="27"/>
      <c r="J1076" s="27"/>
      <c r="K1076" s="27"/>
      <c r="L1076" s="27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  <c r="Z1076" s="27"/>
      <c r="AA1076" s="27"/>
      <c r="AB1076" s="27"/>
      <c r="AC1076" s="27"/>
      <c r="AD1076" s="27"/>
      <c r="AE1076" s="27"/>
      <c r="AF1076" s="27"/>
      <c r="AG1076" s="27"/>
      <c r="AH1076" s="27"/>
      <c r="AI1076" s="27"/>
      <c r="AJ1076" s="27"/>
      <c r="AK1076" s="27"/>
      <c r="AL1076" s="27"/>
      <c r="AM1076" s="27"/>
      <c r="AN1076" s="27"/>
      <c r="AO1076" s="27"/>
      <c r="AP1076" s="28"/>
      <c r="AQ1076" s="28"/>
      <c r="AR1076" s="27"/>
    </row>
    <row r="1077" spans="3:44" ht="15.6" x14ac:dyDescent="0.3">
      <c r="C1077" s="17"/>
      <c r="D1077" s="18"/>
      <c r="E1077" s="18"/>
      <c r="F1077" s="19"/>
      <c r="G1077" s="19"/>
      <c r="H1077" s="19"/>
      <c r="I1077" s="19"/>
      <c r="J1077" s="19"/>
      <c r="K1077" s="19"/>
      <c r="L1077" s="19"/>
      <c r="M1077" s="19"/>
      <c r="N1077" s="19"/>
      <c r="O1077" s="19"/>
      <c r="P1077" s="19"/>
      <c r="Q1077" s="19"/>
      <c r="R1077" s="19"/>
      <c r="S1077" s="19"/>
      <c r="T1077" s="19"/>
      <c r="U1077" s="19"/>
      <c r="V1077" s="19"/>
      <c r="W1077" s="19"/>
      <c r="X1077" s="19"/>
      <c r="Y1077" s="19"/>
      <c r="Z1077" s="19"/>
      <c r="AA1077" s="19"/>
      <c r="AB1077" s="19"/>
      <c r="AC1077" s="19"/>
      <c r="AD1077" s="19"/>
      <c r="AE1077" s="19"/>
      <c r="AF1077" s="19"/>
      <c r="AG1077" s="19"/>
      <c r="AH1077" s="19"/>
      <c r="AI1077" s="19"/>
      <c r="AJ1077" s="19"/>
      <c r="AK1077" s="19"/>
      <c r="AL1077" s="19"/>
      <c r="AM1077" s="19"/>
      <c r="AN1077" s="19"/>
      <c r="AO1077" s="19"/>
      <c r="AP1077" s="20"/>
      <c r="AQ1077" s="20"/>
      <c r="AR1077" s="19"/>
    </row>
    <row r="1078" spans="3:44" ht="15.6" x14ac:dyDescent="0.3">
      <c r="C1078" s="25"/>
      <c r="D1078" s="26"/>
      <c r="E1078" s="26"/>
      <c r="F1078" s="27"/>
      <c r="G1078" s="27"/>
      <c r="H1078" s="27"/>
      <c r="I1078" s="27"/>
      <c r="J1078" s="27"/>
      <c r="K1078" s="27"/>
      <c r="L1078" s="27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  <c r="Z1078" s="27"/>
      <c r="AA1078" s="27"/>
      <c r="AB1078" s="27"/>
      <c r="AC1078" s="27"/>
      <c r="AD1078" s="27"/>
      <c r="AE1078" s="27"/>
      <c r="AF1078" s="27"/>
      <c r="AG1078" s="27"/>
      <c r="AH1078" s="27"/>
      <c r="AI1078" s="27"/>
      <c r="AJ1078" s="27"/>
      <c r="AK1078" s="27"/>
      <c r="AL1078" s="27"/>
      <c r="AM1078" s="27"/>
      <c r="AN1078" s="27"/>
      <c r="AO1078" s="27"/>
      <c r="AP1078" s="28"/>
      <c r="AQ1078" s="28"/>
      <c r="AR1078" s="27"/>
    </row>
    <row r="1079" spans="3:44" ht="15.6" x14ac:dyDescent="0.3">
      <c r="C1079" s="21"/>
      <c r="D1079" s="18"/>
      <c r="E1079" s="18"/>
      <c r="F1079" s="19"/>
      <c r="G1079" s="22"/>
      <c r="H1079" s="19"/>
      <c r="I1079" s="19"/>
      <c r="J1079" s="19"/>
      <c r="K1079" s="19"/>
      <c r="L1079" s="19"/>
      <c r="M1079" s="19"/>
      <c r="N1079" s="19"/>
      <c r="O1079" s="19"/>
      <c r="P1079" s="19"/>
      <c r="Q1079" s="19"/>
      <c r="R1079" s="19"/>
      <c r="S1079" s="19"/>
      <c r="T1079" s="19"/>
      <c r="U1079" s="19"/>
      <c r="V1079" s="19"/>
      <c r="W1079" s="19"/>
      <c r="X1079" s="19"/>
      <c r="Y1079" s="19"/>
      <c r="Z1079" s="19"/>
      <c r="AA1079" s="19"/>
      <c r="AB1079" s="19"/>
      <c r="AC1079" s="19"/>
      <c r="AD1079" s="19"/>
      <c r="AE1079" s="19"/>
      <c r="AF1079" s="19"/>
      <c r="AG1079" s="19"/>
      <c r="AH1079" s="19"/>
      <c r="AI1079" s="19"/>
      <c r="AJ1079" s="19"/>
      <c r="AK1079" s="19"/>
      <c r="AL1079" s="19"/>
      <c r="AM1079" s="19"/>
      <c r="AN1079" s="19"/>
      <c r="AO1079" s="19"/>
      <c r="AP1079" s="20"/>
      <c r="AQ1079" s="20"/>
      <c r="AR1079" s="19"/>
    </row>
    <row r="1080" spans="3:44" ht="15.6" x14ac:dyDescent="0.3">
      <c r="C1080" s="25"/>
      <c r="D1080" s="26"/>
      <c r="E1080" s="26"/>
      <c r="F1080" s="27"/>
      <c r="G1080" s="27"/>
      <c r="H1080" s="27"/>
      <c r="I1080" s="27"/>
      <c r="J1080" s="27"/>
      <c r="K1080" s="27"/>
      <c r="L1080" s="27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  <c r="Z1080" s="27"/>
      <c r="AA1080" s="27"/>
      <c r="AB1080" s="27"/>
      <c r="AC1080" s="27"/>
      <c r="AD1080" s="27"/>
      <c r="AE1080" s="27"/>
      <c r="AF1080" s="27"/>
      <c r="AG1080" s="27"/>
      <c r="AH1080" s="27"/>
      <c r="AI1080" s="27"/>
      <c r="AJ1080" s="27"/>
      <c r="AK1080" s="27"/>
      <c r="AL1080" s="27"/>
      <c r="AM1080" s="27"/>
      <c r="AN1080" s="27"/>
      <c r="AO1080" s="27"/>
      <c r="AP1080" s="28"/>
      <c r="AQ1080" s="28"/>
      <c r="AR1080" s="27"/>
    </row>
    <row r="1081" spans="3:44" ht="15.6" x14ac:dyDescent="0.3">
      <c r="C1081" s="21"/>
      <c r="D1081" s="18"/>
      <c r="E1081" s="18"/>
      <c r="F1081" s="19"/>
      <c r="G1081" s="22"/>
      <c r="H1081" s="19"/>
      <c r="I1081" s="19"/>
      <c r="J1081" s="19"/>
      <c r="K1081" s="19"/>
      <c r="L1081" s="19"/>
      <c r="M1081" s="19"/>
      <c r="N1081" s="19"/>
      <c r="O1081" s="19"/>
      <c r="P1081" s="19"/>
      <c r="Q1081" s="19"/>
      <c r="R1081" s="19"/>
      <c r="S1081" s="19"/>
      <c r="T1081" s="19"/>
      <c r="U1081" s="19"/>
      <c r="V1081" s="19"/>
      <c r="W1081" s="19"/>
      <c r="X1081" s="19"/>
      <c r="Y1081" s="19"/>
      <c r="Z1081" s="19"/>
      <c r="AA1081" s="19"/>
      <c r="AB1081" s="19"/>
      <c r="AC1081" s="19"/>
      <c r="AD1081" s="19"/>
      <c r="AE1081" s="19"/>
      <c r="AF1081" s="19"/>
      <c r="AG1081" s="19"/>
      <c r="AH1081" s="19"/>
      <c r="AI1081" s="19"/>
      <c r="AJ1081" s="19"/>
      <c r="AK1081" s="19"/>
      <c r="AL1081" s="19"/>
      <c r="AM1081" s="19"/>
      <c r="AN1081" s="19"/>
      <c r="AO1081" s="19"/>
      <c r="AP1081" s="20"/>
      <c r="AQ1081" s="20"/>
      <c r="AR1081" s="19"/>
    </row>
    <row r="1082" spans="3:44" ht="15.6" x14ac:dyDescent="0.3">
      <c r="C1082" s="25"/>
      <c r="D1082" s="26"/>
      <c r="E1082" s="26"/>
      <c r="F1082" s="27"/>
      <c r="G1082" s="27"/>
      <c r="H1082" s="27"/>
      <c r="I1082" s="27"/>
      <c r="J1082" s="27"/>
      <c r="K1082" s="27"/>
      <c r="L1082" s="27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  <c r="Z1082" s="27"/>
      <c r="AA1082" s="27"/>
      <c r="AB1082" s="27"/>
      <c r="AC1082" s="27"/>
      <c r="AD1082" s="27"/>
      <c r="AE1082" s="27"/>
      <c r="AF1082" s="27"/>
      <c r="AG1082" s="27"/>
      <c r="AH1082" s="27"/>
      <c r="AI1082" s="27"/>
      <c r="AJ1082" s="27"/>
      <c r="AK1082" s="27"/>
      <c r="AL1082" s="27"/>
      <c r="AM1082" s="27"/>
      <c r="AN1082" s="27"/>
      <c r="AO1082" s="27"/>
      <c r="AP1082" s="28"/>
      <c r="AQ1082" s="28"/>
      <c r="AR1082" s="27"/>
    </row>
    <row r="1083" spans="3:44" ht="15.6" x14ac:dyDescent="0.3">
      <c r="C1083" s="17"/>
      <c r="D1083" s="18"/>
      <c r="E1083" s="18"/>
      <c r="F1083" s="19"/>
      <c r="G1083" s="19"/>
      <c r="H1083" s="19"/>
      <c r="I1083" s="19"/>
      <c r="J1083" s="19"/>
      <c r="K1083" s="19"/>
      <c r="L1083" s="19"/>
      <c r="M1083" s="19"/>
      <c r="N1083" s="19"/>
      <c r="O1083" s="19"/>
      <c r="P1083" s="19"/>
      <c r="Q1083" s="19"/>
      <c r="R1083" s="19"/>
      <c r="S1083" s="19"/>
      <c r="T1083" s="19"/>
      <c r="U1083" s="19"/>
      <c r="V1083" s="19"/>
      <c r="W1083" s="19"/>
      <c r="X1083" s="19"/>
      <c r="Y1083" s="19"/>
      <c r="Z1083" s="19"/>
      <c r="AA1083" s="19"/>
      <c r="AB1083" s="19"/>
      <c r="AC1083" s="19"/>
      <c r="AD1083" s="19"/>
      <c r="AE1083" s="19"/>
      <c r="AF1083" s="19"/>
      <c r="AG1083" s="19"/>
      <c r="AH1083" s="19"/>
      <c r="AI1083" s="19"/>
      <c r="AJ1083" s="19"/>
      <c r="AK1083" s="19"/>
      <c r="AL1083" s="19"/>
      <c r="AM1083" s="19"/>
      <c r="AN1083" s="19"/>
      <c r="AO1083" s="19"/>
      <c r="AP1083" s="20"/>
      <c r="AQ1083" s="20"/>
      <c r="AR1083" s="19"/>
    </row>
    <row r="1084" spans="3:44" ht="15.6" x14ac:dyDescent="0.3">
      <c r="C1084" s="25"/>
      <c r="D1084" s="26"/>
      <c r="E1084" s="26"/>
      <c r="F1084" s="27"/>
      <c r="G1084" s="27"/>
      <c r="H1084" s="27"/>
      <c r="I1084" s="27"/>
      <c r="J1084" s="27"/>
      <c r="K1084" s="27"/>
      <c r="L1084" s="27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  <c r="Z1084" s="27"/>
      <c r="AA1084" s="27"/>
      <c r="AB1084" s="27"/>
      <c r="AC1084" s="27"/>
      <c r="AD1084" s="27"/>
      <c r="AE1084" s="27"/>
      <c r="AF1084" s="27"/>
      <c r="AG1084" s="27"/>
      <c r="AH1084" s="27"/>
      <c r="AI1084" s="27"/>
      <c r="AJ1084" s="27"/>
      <c r="AK1084" s="27"/>
      <c r="AL1084" s="27"/>
      <c r="AM1084" s="27"/>
      <c r="AN1084" s="27"/>
      <c r="AO1084" s="27"/>
      <c r="AP1084" s="28"/>
      <c r="AQ1084" s="28"/>
      <c r="AR1084" s="27"/>
    </row>
    <row r="1085" spans="3:44" ht="15.6" x14ac:dyDescent="0.3">
      <c r="C1085" s="17"/>
      <c r="D1085" s="18"/>
      <c r="E1085" s="18"/>
      <c r="F1085" s="19"/>
      <c r="G1085" s="19"/>
      <c r="H1085" s="19"/>
      <c r="I1085" s="19"/>
      <c r="J1085" s="19"/>
      <c r="K1085" s="19"/>
      <c r="L1085" s="19"/>
      <c r="M1085" s="19"/>
      <c r="N1085" s="19"/>
      <c r="O1085" s="19"/>
      <c r="P1085" s="19"/>
      <c r="Q1085" s="19"/>
      <c r="R1085" s="19"/>
      <c r="S1085" s="19"/>
      <c r="T1085" s="19"/>
      <c r="U1085" s="19"/>
      <c r="V1085" s="19"/>
      <c r="W1085" s="19"/>
      <c r="X1085" s="19"/>
      <c r="Y1085" s="19"/>
      <c r="Z1085" s="19"/>
      <c r="AA1085" s="19"/>
      <c r="AB1085" s="19"/>
      <c r="AC1085" s="19"/>
      <c r="AD1085" s="19"/>
      <c r="AE1085" s="19"/>
      <c r="AF1085" s="19"/>
      <c r="AG1085" s="19"/>
      <c r="AH1085" s="19"/>
      <c r="AI1085" s="19"/>
      <c r="AJ1085" s="19"/>
      <c r="AK1085" s="19"/>
      <c r="AL1085" s="19"/>
      <c r="AM1085" s="19"/>
      <c r="AN1085" s="19"/>
      <c r="AO1085" s="19"/>
      <c r="AP1085" s="20"/>
      <c r="AQ1085" s="20"/>
      <c r="AR1085" s="19"/>
    </row>
    <row r="1086" spans="3:44" ht="15.6" x14ac:dyDescent="0.3">
      <c r="C1086" s="29"/>
      <c r="D1086" s="26"/>
      <c r="E1086" s="26"/>
      <c r="F1086" s="27"/>
      <c r="G1086" s="30"/>
      <c r="H1086" s="27"/>
      <c r="I1086" s="27"/>
      <c r="J1086" s="27"/>
      <c r="K1086" s="2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  <c r="Z1086" s="27"/>
      <c r="AA1086" s="27"/>
      <c r="AB1086" s="27"/>
      <c r="AC1086" s="27"/>
      <c r="AD1086" s="27"/>
      <c r="AE1086" s="27"/>
      <c r="AF1086" s="27"/>
      <c r="AG1086" s="27"/>
      <c r="AH1086" s="27"/>
      <c r="AI1086" s="27"/>
      <c r="AJ1086" s="27"/>
      <c r="AK1086" s="27"/>
      <c r="AL1086" s="27"/>
      <c r="AM1086" s="27"/>
      <c r="AN1086" s="27"/>
      <c r="AO1086" s="27"/>
      <c r="AP1086" s="28"/>
      <c r="AQ1086" s="28"/>
      <c r="AR1086" s="27"/>
    </row>
    <row r="1087" spans="3:44" ht="15.6" x14ac:dyDescent="0.3">
      <c r="C1087" s="17"/>
      <c r="D1087" s="18"/>
      <c r="E1087" s="18"/>
      <c r="F1087" s="19"/>
      <c r="G1087" s="19"/>
      <c r="H1087" s="19"/>
      <c r="I1087" s="19"/>
      <c r="J1087" s="19"/>
      <c r="K1087" s="19"/>
      <c r="L1087" s="19"/>
      <c r="M1087" s="19"/>
      <c r="N1087" s="19"/>
      <c r="O1087" s="19"/>
      <c r="P1087" s="19"/>
      <c r="Q1087" s="19"/>
      <c r="R1087" s="19"/>
      <c r="S1087" s="19"/>
      <c r="T1087" s="19"/>
      <c r="U1087" s="19"/>
      <c r="V1087" s="19"/>
      <c r="W1087" s="19"/>
      <c r="X1087" s="19"/>
      <c r="Y1087" s="19"/>
      <c r="Z1087" s="19"/>
      <c r="AA1087" s="19"/>
      <c r="AB1087" s="19"/>
      <c r="AC1087" s="19"/>
      <c r="AD1087" s="19"/>
      <c r="AE1087" s="19"/>
      <c r="AF1087" s="19"/>
      <c r="AG1087" s="19"/>
      <c r="AH1087" s="19"/>
      <c r="AI1087" s="19"/>
      <c r="AJ1087" s="19"/>
      <c r="AK1087" s="19"/>
      <c r="AL1087" s="19"/>
      <c r="AM1087" s="19"/>
      <c r="AN1087" s="19"/>
      <c r="AO1087" s="19"/>
      <c r="AP1087" s="20"/>
      <c r="AQ1087" s="20"/>
      <c r="AR1087" s="19"/>
    </row>
    <row r="1088" spans="3:44" ht="15.6" x14ac:dyDescent="0.3">
      <c r="C1088" s="25"/>
      <c r="D1088" s="26"/>
      <c r="E1088" s="26"/>
      <c r="F1088" s="27"/>
      <c r="G1088" s="27"/>
      <c r="H1088" s="27"/>
      <c r="I1088" s="27"/>
      <c r="J1088" s="27"/>
      <c r="K1088" s="27"/>
      <c r="L1088" s="27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27"/>
      <c r="AC1088" s="27"/>
      <c r="AD1088" s="27"/>
      <c r="AE1088" s="27"/>
      <c r="AF1088" s="27"/>
      <c r="AG1088" s="27"/>
      <c r="AH1088" s="27"/>
      <c r="AI1088" s="27"/>
      <c r="AJ1088" s="27"/>
      <c r="AK1088" s="27"/>
      <c r="AL1088" s="27"/>
      <c r="AM1088" s="27"/>
      <c r="AN1088" s="27"/>
      <c r="AO1088" s="27"/>
      <c r="AP1088" s="28"/>
      <c r="AQ1088" s="28"/>
      <c r="AR1088" s="27"/>
    </row>
    <row r="1089" spans="3:44" ht="15.6" x14ac:dyDescent="0.3">
      <c r="C1089" s="21"/>
      <c r="D1089" s="18"/>
      <c r="E1089" s="18"/>
      <c r="F1089" s="19"/>
      <c r="G1089" s="22"/>
      <c r="H1089" s="19"/>
      <c r="I1089" s="19"/>
      <c r="J1089" s="19"/>
      <c r="K1089" s="19"/>
      <c r="L1089" s="19"/>
      <c r="M1089" s="19"/>
      <c r="N1089" s="19"/>
      <c r="O1089" s="19"/>
      <c r="P1089" s="19"/>
      <c r="Q1089" s="19"/>
      <c r="R1089" s="19"/>
      <c r="S1089" s="19"/>
      <c r="T1089" s="19"/>
      <c r="U1089" s="19"/>
      <c r="V1089" s="19"/>
      <c r="W1089" s="19"/>
      <c r="X1089" s="19"/>
      <c r="Y1089" s="19"/>
      <c r="Z1089" s="19"/>
      <c r="AA1089" s="19"/>
      <c r="AB1089" s="19"/>
      <c r="AC1089" s="19"/>
      <c r="AD1089" s="19"/>
      <c r="AE1089" s="19"/>
      <c r="AF1089" s="19"/>
      <c r="AG1089" s="19"/>
      <c r="AH1089" s="19"/>
      <c r="AI1089" s="19"/>
      <c r="AJ1089" s="19"/>
      <c r="AK1089" s="19"/>
      <c r="AL1089" s="19"/>
      <c r="AM1089" s="19"/>
      <c r="AN1089" s="19"/>
      <c r="AO1089" s="19"/>
      <c r="AP1089" s="20"/>
      <c r="AQ1089" s="20"/>
      <c r="AR1089" s="19"/>
    </row>
    <row r="1090" spans="3:44" ht="15.6" x14ac:dyDescent="0.3">
      <c r="C1090" s="25"/>
      <c r="D1090" s="26"/>
      <c r="E1090" s="26"/>
      <c r="F1090" s="27"/>
      <c r="G1090" s="27"/>
      <c r="H1090" s="27"/>
      <c r="I1090" s="27"/>
      <c r="J1090" s="27"/>
      <c r="K1090" s="27"/>
      <c r="L1090" s="27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27"/>
      <c r="AC1090" s="27"/>
      <c r="AD1090" s="27"/>
      <c r="AE1090" s="27"/>
      <c r="AF1090" s="27"/>
      <c r="AG1090" s="27"/>
      <c r="AH1090" s="27"/>
      <c r="AI1090" s="27"/>
      <c r="AJ1090" s="27"/>
      <c r="AK1090" s="27"/>
      <c r="AL1090" s="27"/>
      <c r="AM1090" s="27"/>
      <c r="AN1090" s="27"/>
      <c r="AO1090" s="27"/>
      <c r="AP1090" s="28"/>
      <c r="AQ1090" s="28"/>
      <c r="AR1090" s="27"/>
    </row>
    <row r="1091" spans="3:44" ht="15.6" x14ac:dyDescent="0.3">
      <c r="C1091" s="21"/>
      <c r="D1091" s="18"/>
      <c r="E1091" s="18"/>
      <c r="F1091" s="19"/>
      <c r="G1091" s="22"/>
      <c r="H1091" s="19"/>
      <c r="I1091" s="19"/>
      <c r="J1091" s="19"/>
      <c r="K1091" s="19"/>
      <c r="L1091" s="19"/>
      <c r="M1091" s="19"/>
      <c r="N1091" s="19"/>
      <c r="O1091" s="19"/>
      <c r="P1091" s="19"/>
      <c r="Q1091" s="19"/>
      <c r="R1091" s="19"/>
      <c r="S1091" s="19"/>
      <c r="T1091" s="19"/>
      <c r="U1091" s="19"/>
      <c r="V1091" s="19"/>
      <c r="W1091" s="19"/>
      <c r="X1091" s="19"/>
      <c r="Y1091" s="19"/>
      <c r="Z1091" s="19"/>
      <c r="AA1091" s="19"/>
      <c r="AB1091" s="19"/>
      <c r="AC1091" s="19"/>
      <c r="AD1091" s="19"/>
      <c r="AE1091" s="19"/>
      <c r="AF1091" s="19"/>
      <c r="AG1091" s="19"/>
      <c r="AH1091" s="19"/>
      <c r="AI1091" s="19"/>
      <c r="AJ1091" s="19"/>
      <c r="AK1091" s="19"/>
      <c r="AL1091" s="19"/>
      <c r="AM1091" s="19"/>
      <c r="AN1091" s="19"/>
      <c r="AO1091" s="19"/>
      <c r="AP1091" s="20"/>
      <c r="AQ1091" s="20"/>
      <c r="AR1091" s="19"/>
    </row>
    <row r="1092" spans="3:44" ht="15.6" x14ac:dyDescent="0.3">
      <c r="C1092" s="25"/>
      <c r="D1092" s="26"/>
      <c r="E1092" s="26"/>
      <c r="F1092" s="27"/>
      <c r="G1092" s="27"/>
      <c r="H1092" s="27"/>
      <c r="I1092" s="27"/>
      <c r="J1092" s="27"/>
      <c r="K1092" s="27"/>
      <c r="L1092" s="27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27"/>
      <c r="AC1092" s="27"/>
      <c r="AD1092" s="27"/>
      <c r="AE1092" s="27"/>
      <c r="AF1092" s="27"/>
      <c r="AG1092" s="27"/>
      <c r="AH1092" s="27"/>
      <c r="AI1092" s="27"/>
      <c r="AJ1092" s="27"/>
      <c r="AK1092" s="27"/>
      <c r="AL1092" s="27"/>
      <c r="AM1092" s="27"/>
      <c r="AN1092" s="27"/>
      <c r="AO1092" s="27"/>
      <c r="AP1092" s="28"/>
      <c r="AQ1092" s="28"/>
      <c r="AR1092" s="27"/>
    </row>
    <row r="1093" spans="3:44" ht="15.6" x14ac:dyDescent="0.3">
      <c r="C1093" s="17"/>
      <c r="D1093" s="18"/>
      <c r="E1093" s="18"/>
      <c r="F1093" s="19"/>
      <c r="G1093" s="19"/>
      <c r="H1093" s="19"/>
      <c r="I1093" s="19"/>
      <c r="J1093" s="19"/>
      <c r="K1093" s="19"/>
      <c r="L1093" s="19"/>
      <c r="M1093" s="19"/>
      <c r="N1093" s="19"/>
      <c r="O1093" s="19"/>
      <c r="P1093" s="19"/>
      <c r="Q1093" s="19"/>
      <c r="R1093" s="19"/>
      <c r="S1093" s="19"/>
      <c r="T1093" s="19"/>
      <c r="U1093" s="19"/>
      <c r="V1093" s="19"/>
      <c r="W1093" s="19"/>
      <c r="X1093" s="19"/>
      <c r="Y1093" s="19"/>
      <c r="Z1093" s="19"/>
      <c r="AA1093" s="19"/>
      <c r="AB1093" s="19"/>
      <c r="AC1093" s="19"/>
      <c r="AD1093" s="19"/>
      <c r="AE1093" s="19"/>
      <c r="AF1093" s="19"/>
      <c r="AG1093" s="19"/>
      <c r="AH1093" s="19"/>
      <c r="AI1093" s="19"/>
      <c r="AJ1093" s="19"/>
      <c r="AK1093" s="19"/>
      <c r="AL1093" s="19"/>
      <c r="AM1093" s="19"/>
      <c r="AN1093" s="19"/>
      <c r="AO1093" s="19"/>
      <c r="AP1093" s="20"/>
      <c r="AQ1093" s="20"/>
      <c r="AR1093" s="19"/>
    </row>
    <row r="1094" spans="3:44" ht="15.6" x14ac:dyDescent="0.3">
      <c r="C1094" s="25"/>
      <c r="D1094" s="26"/>
      <c r="E1094" s="26"/>
      <c r="F1094" s="27"/>
      <c r="G1094" s="27"/>
      <c r="H1094" s="27"/>
      <c r="I1094" s="27"/>
      <c r="J1094" s="27"/>
      <c r="K1094" s="27"/>
      <c r="L1094" s="27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27"/>
      <c r="AE1094" s="27"/>
      <c r="AF1094" s="27"/>
      <c r="AG1094" s="27"/>
      <c r="AH1094" s="27"/>
      <c r="AI1094" s="27"/>
      <c r="AJ1094" s="27"/>
      <c r="AK1094" s="27"/>
      <c r="AL1094" s="27"/>
      <c r="AM1094" s="27"/>
      <c r="AN1094" s="27"/>
      <c r="AO1094" s="27"/>
      <c r="AP1094" s="28"/>
      <c r="AQ1094" s="28"/>
      <c r="AR1094" s="27"/>
    </row>
    <row r="1095" spans="3:44" ht="15.6" x14ac:dyDescent="0.3">
      <c r="C1095" s="17"/>
      <c r="D1095" s="18"/>
      <c r="E1095" s="18"/>
      <c r="F1095" s="19"/>
      <c r="G1095" s="19"/>
      <c r="H1095" s="19"/>
      <c r="I1095" s="19"/>
      <c r="J1095" s="19"/>
      <c r="K1095" s="19"/>
      <c r="L1095" s="19"/>
      <c r="M1095" s="19"/>
      <c r="N1095" s="19"/>
      <c r="O1095" s="19"/>
      <c r="P1095" s="19"/>
      <c r="Q1095" s="19"/>
      <c r="R1095" s="19"/>
      <c r="S1095" s="19"/>
      <c r="T1095" s="19"/>
      <c r="U1095" s="19"/>
      <c r="V1095" s="19"/>
      <c r="W1095" s="19"/>
      <c r="X1095" s="19"/>
      <c r="Y1095" s="19"/>
      <c r="Z1095" s="19"/>
      <c r="AA1095" s="19"/>
      <c r="AB1095" s="19"/>
      <c r="AC1095" s="19"/>
      <c r="AD1095" s="19"/>
      <c r="AE1095" s="19"/>
      <c r="AF1095" s="19"/>
      <c r="AG1095" s="19"/>
      <c r="AH1095" s="19"/>
      <c r="AI1095" s="19"/>
      <c r="AJ1095" s="19"/>
      <c r="AK1095" s="19"/>
      <c r="AL1095" s="19"/>
      <c r="AM1095" s="19"/>
      <c r="AN1095" s="19"/>
      <c r="AO1095" s="19"/>
      <c r="AP1095" s="20"/>
      <c r="AQ1095" s="20"/>
      <c r="AR1095" s="19"/>
    </row>
    <row r="1096" spans="3:44" ht="15.6" x14ac:dyDescent="0.3">
      <c r="C1096" s="29"/>
      <c r="D1096" s="26"/>
      <c r="E1096" s="26"/>
      <c r="F1096" s="27"/>
      <c r="G1096" s="30"/>
      <c r="H1096" s="27"/>
      <c r="I1096" s="27"/>
      <c r="J1096" s="27"/>
      <c r="K1096" s="27"/>
      <c r="L1096" s="27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7"/>
      <c r="X1096" s="27"/>
      <c r="Y1096" s="27"/>
      <c r="Z1096" s="27"/>
      <c r="AA1096" s="27"/>
      <c r="AB1096" s="27"/>
      <c r="AC1096" s="27"/>
      <c r="AD1096" s="27"/>
      <c r="AE1096" s="27"/>
      <c r="AF1096" s="27"/>
      <c r="AG1096" s="27"/>
      <c r="AH1096" s="27"/>
      <c r="AI1096" s="27"/>
      <c r="AJ1096" s="27"/>
      <c r="AK1096" s="27"/>
      <c r="AL1096" s="27"/>
      <c r="AM1096" s="27"/>
      <c r="AN1096" s="27"/>
      <c r="AO1096" s="27"/>
      <c r="AP1096" s="28"/>
      <c r="AQ1096" s="28"/>
      <c r="AR1096" s="27"/>
    </row>
    <row r="1097" spans="3:44" ht="15.6" x14ac:dyDescent="0.3">
      <c r="C1097" s="17"/>
      <c r="D1097" s="18"/>
      <c r="E1097" s="18"/>
      <c r="F1097" s="19"/>
      <c r="G1097" s="19"/>
      <c r="H1097" s="19"/>
      <c r="I1097" s="19"/>
      <c r="J1097" s="19"/>
      <c r="K1097" s="19"/>
      <c r="L1097" s="19"/>
      <c r="M1097" s="19"/>
      <c r="N1097" s="19"/>
      <c r="O1097" s="19"/>
      <c r="P1097" s="19"/>
      <c r="Q1097" s="19"/>
      <c r="R1097" s="19"/>
      <c r="S1097" s="19"/>
      <c r="T1097" s="19"/>
      <c r="U1097" s="19"/>
      <c r="V1097" s="19"/>
      <c r="W1097" s="19"/>
      <c r="X1097" s="19"/>
      <c r="Y1097" s="19"/>
      <c r="Z1097" s="19"/>
      <c r="AA1097" s="19"/>
      <c r="AB1097" s="19"/>
      <c r="AC1097" s="19"/>
      <c r="AD1097" s="19"/>
      <c r="AE1097" s="19"/>
      <c r="AF1097" s="19"/>
      <c r="AG1097" s="19"/>
      <c r="AH1097" s="19"/>
      <c r="AI1097" s="19"/>
      <c r="AJ1097" s="19"/>
      <c r="AK1097" s="19"/>
      <c r="AL1097" s="19"/>
      <c r="AM1097" s="19"/>
      <c r="AN1097" s="19"/>
      <c r="AO1097" s="19"/>
      <c r="AP1097" s="20"/>
      <c r="AQ1097" s="20"/>
      <c r="AR1097" s="19"/>
    </row>
    <row r="1098" spans="3:44" ht="15.6" x14ac:dyDescent="0.3">
      <c r="C1098" s="25"/>
      <c r="D1098" s="26"/>
      <c r="E1098" s="26"/>
      <c r="F1098" s="27"/>
      <c r="G1098" s="27"/>
      <c r="H1098" s="27"/>
      <c r="I1098" s="27"/>
      <c r="J1098" s="27"/>
      <c r="K1098" s="27"/>
      <c r="L1098" s="27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27"/>
      <c r="AE1098" s="27"/>
      <c r="AF1098" s="27"/>
      <c r="AG1098" s="27"/>
      <c r="AH1098" s="27"/>
      <c r="AI1098" s="27"/>
      <c r="AJ1098" s="27"/>
      <c r="AK1098" s="27"/>
      <c r="AL1098" s="27"/>
      <c r="AM1098" s="27"/>
      <c r="AN1098" s="27"/>
      <c r="AO1098" s="27"/>
      <c r="AP1098" s="28"/>
      <c r="AQ1098" s="28"/>
      <c r="AR1098" s="27"/>
    </row>
    <row r="1099" spans="3:44" ht="15.6" x14ac:dyDescent="0.3">
      <c r="C1099" s="21"/>
      <c r="D1099" s="18"/>
      <c r="E1099" s="18"/>
      <c r="F1099" s="19"/>
      <c r="G1099" s="22"/>
      <c r="H1099" s="19"/>
      <c r="I1099" s="19"/>
      <c r="J1099" s="19"/>
      <c r="K1099" s="19"/>
      <c r="L1099" s="19"/>
      <c r="M1099" s="19"/>
      <c r="N1099" s="19"/>
      <c r="O1099" s="19"/>
      <c r="P1099" s="19"/>
      <c r="Q1099" s="19"/>
      <c r="R1099" s="19"/>
      <c r="S1099" s="19"/>
      <c r="T1099" s="19"/>
      <c r="U1099" s="19"/>
      <c r="V1099" s="19"/>
      <c r="W1099" s="19"/>
      <c r="X1099" s="19"/>
      <c r="Y1099" s="19"/>
      <c r="Z1099" s="19"/>
      <c r="AA1099" s="19"/>
      <c r="AB1099" s="19"/>
      <c r="AC1099" s="19"/>
      <c r="AD1099" s="19"/>
      <c r="AE1099" s="19"/>
      <c r="AF1099" s="19"/>
      <c r="AG1099" s="19"/>
      <c r="AH1099" s="19"/>
      <c r="AI1099" s="19"/>
      <c r="AJ1099" s="19"/>
      <c r="AK1099" s="19"/>
      <c r="AL1099" s="19"/>
      <c r="AM1099" s="19"/>
      <c r="AN1099" s="19"/>
      <c r="AO1099" s="19"/>
      <c r="AP1099" s="20"/>
      <c r="AQ1099" s="20"/>
      <c r="AR1099" s="19"/>
    </row>
    <row r="1100" spans="3:44" ht="15.6" x14ac:dyDescent="0.3">
      <c r="C1100" s="25"/>
      <c r="D1100" s="26"/>
      <c r="E1100" s="26"/>
      <c r="F1100" s="27"/>
      <c r="G1100" s="27"/>
      <c r="H1100" s="27"/>
      <c r="I1100" s="27"/>
      <c r="J1100" s="27"/>
      <c r="K1100" s="27"/>
      <c r="L1100" s="27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27"/>
      <c r="AE1100" s="27"/>
      <c r="AF1100" s="27"/>
      <c r="AG1100" s="27"/>
      <c r="AH1100" s="27"/>
      <c r="AI1100" s="27"/>
      <c r="AJ1100" s="27"/>
      <c r="AK1100" s="27"/>
      <c r="AL1100" s="27"/>
      <c r="AM1100" s="27"/>
      <c r="AN1100" s="27"/>
      <c r="AO1100" s="27"/>
      <c r="AP1100" s="28"/>
      <c r="AQ1100" s="28"/>
      <c r="AR1100" s="27"/>
    </row>
    <row r="1101" spans="3:44" ht="15.6" x14ac:dyDescent="0.3">
      <c r="C1101" s="21"/>
      <c r="D1101" s="18"/>
      <c r="E1101" s="18"/>
      <c r="F1101" s="19"/>
      <c r="G1101" s="22"/>
      <c r="H1101" s="19"/>
      <c r="I1101" s="19"/>
      <c r="J1101" s="19"/>
      <c r="K1101" s="19"/>
      <c r="L1101" s="19"/>
      <c r="M1101" s="19"/>
      <c r="N1101" s="19"/>
      <c r="O1101" s="19"/>
      <c r="P1101" s="19"/>
      <c r="Q1101" s="19"/>
      <c r="R1101" s="19"/>
      <c r="S1101" s="19"/>
      <c r="T1101" s="19"/>
      <c r="U1101" s="19"/>
      <c r="V1101" s="19"/>
      <c r="W1101" s="19"/>
      <c r="X1101" s="19"/>
      <c r="Y1101" s="19"/>
      <c r="Z1101" s="19"/>
      <c r="AA1101" s="19"/>
      <c r="AB1101" s="19"/>
      <c r="AC1101" s="19"/>
      <c r="AD1101" s="19"/>
      <c r="AE1101" s="19"/>
      <c r="AF1101" s="19"/>
      <c r="AG1101" s="19"/>
      <c r="AH1101" s="19"/>
      <c r="AI1101" s="19"/>
      <c r="AJ1101" s="19"/>
      <c r="AK1101" s="19"/>
      <c r="AL1101" s="19"/>
      <c r="AM1101" s="19"/>
      <c r="AN1101" s="19"/>
      <c r="AO1101" s="19"/>
      <c r="AP1101" s="20"/>
      <c r="AQ1101" s="20"/>
      <c r="AR1101" s="19"/>
    </row>
    <row r="1102" spans="3:44" ht="15.6" x14ac:dyDescent="0.3">
      <c r="C1102" s="25"/>
      <c r="D1102" s="26"/>
      <c r="E1102" s="26"/>
      <c r="F1102" s="27"/>
      <c r="G1102" s="27"/>
      <c r="H1102" s="27"/>
      <c r="I1102" s="27"/>
      <c r="J1102" s="27"/>
      <c r="K1102" s="27"/>
      <c r="L1102" s="27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27"/>
      <c r="AE1102" s="27"/>
      <c r="AF1102" s="27"/>
      <c r="AG1102" s="27"/>
      <c r="AH1102" s="27"/>
      <c r="AI1102" s="27"/>
      <c r="AJ1102" s="27"/>
      <c r="AK1102" s="27"/>
      <c r="AL1102" s="27"/>
      <c r="AM1102" s="27"/>
      <c r="AN1102" s="27"/>
      <c r="AO1102" s="27"/>
      <c r="AP1102" s="28"/>
      <c r="AQ1102" s="28"/>
      <c r="AR1102" s="27"/>
    </row>
    <row r="1103" spans="3:44" ht="15.6" x14ac:dyDescent="0.3">
      <c r="C1103" s="17"/>
      <c r="D1103" s="18"/>
      <c r="E1103" s="18"/>
      <c r="F1103" s="19"/>
      <c r="G1103" s="19"/>
      <c r="H1103" s="19"/>
      <c r="I1103" s="19"/>
      <c r="J1103" s="19"/>
      <c r="K1103" s="19"/>
      <c r="L1103" s="19"/>
      <c r="M1103" s="19"/>
      <c r="N1103" s="19"/>
      <c r="O1103" s="19"/>
      <c r="P1103" s="19"/>
      <c r="Q1103" s="19"/>
      <c r="R1103" s="19"/>
      <c r="S1103" s="19"/>
      <c r="T1103" s="19"/>
      <c r="U1103" s="19"/>
      <c r="V1103" s="19"/>
      <c r="W1103" s="19"/>
      <c r="X1103" s="19"/>
      <c r="Y1103" s="19"/>
      <c r="Z1103" s="19"/>
      <c r="AA1103" s="19"/>
      <c r="AB1103" s="19"/>
      <c r="AC1103" s="19"/>
      <c r="AD1103" s="19"/>
      <c r="AE1103" s="19"/>
      <c r="AF1103" s="19"/>
      <c r="AG1103" s="19"/>
      <c r="AH1103" s="19"/>
      <c r="AI1103" s="19"/>
      <c r="AJ1103" s="19"/>
      <c r="AK1103" s="19"/>
      <c r="AL1103" s="19"/>
      <c r="AM1103" s="19"/>
      <c r="AN1103" s="19"/>
      <c r="AO1103" s="19"/>
      <c r="AP1103" s="20"/>
      <c r="AQ1103" s="20"/>
      <c r="AR1103" s="19"/>
    </row>
    <row r="1104" spans="3:44" ht="15.6" x14ac:dyDescent="0.3">
      <c r="C1104" s="25"/>
      <c r="D1104" s="26"/>
      <c r="E1104" s="26"/>
      <c r="F1104" s="27"/>
      <c r="G1104" s="27"/>
      <c r="H1104" s="27"/>
      <c r="I1104" s="27"/>
      <c r="J1104" s="27"/>
      <c r="K1104" s="27"/>
      <c r="L1104" s="27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27"/>
      <c r="AE1104" s="27"/>
      <c r="AF1104" s="27"/>
      <c r="AG1104" s="27"/>
      <c r="AH1104" s="27"/>
      <c r="AI1104" s="27"/>
      <c r="AJ1104" s="27"/>
      <c r="AK1104" s="27"/>
      <c r="AL1104" s="27"/>
      <c r="AM1104" s="27"/>
      <c r="AN1104" s="27"/>
      <c r="AO1104" s="27"/>
      <c r="AP1104" s="28"/>
      <c r="AQ1104" s="28"/>
      <c r="AR1104" s="27"/>
    </row>
    <row r="1105" spans="3:44" ht="15.6" x14ac:dyDescent="0.3">
      <c r="C1105" s="17"/>
      <c r="D1105" s="18"/>
      <c r="E1105" s="18"/>
      <c r="F1105" s="19"/>
      <c r="G1105" s="19"/>
      <c r="H1105" s="19"/>
      <c r="I1105" s="19"/>
      <c r="J1105" s="19"/>
      <c r="K1105" s="19"/>
      <c r="L1105" s="19"/>
      <c r="M1105" s="19"/>
      <c r="N1105" s="19"/>
      <c r="O1105" s="19"/>
      <c r="P1105" s="19"/>
      <c r="Q1105" s="19"/>
      <c r="R1105" s="19"/>
      <c r="S1105" s="19"/>
      <c r="T1105" s="19"/>
      <c r="U1105" s="19"/>
      <c r="V1105" s="19"/>
      <c r="W1105" s="19"/>
      <c r="X1105" s="19"/>
      <c r="Y1105" s="19"/>
      <c r="Z1105" s="19"/>
      <c r="AA1105" s="19"/>
      <c r="AB1105" s="19"/>
      <c r="AC1105" s="19"/>
      <c r="AD1105" s="19"/>
      <c r="AE1105" s="19"/>
      <c r="AF1105" s="19"/>
      <c r="AG1105" s="19"/>
      <c r="AH1105" s="19"/>
      <c r="AI1105" s="19"/>
      <c r="AJ1105" s="19"/>
      <c r="AK1105" s="19"/>
      <c r="AL1105" s="19"/>
      <c r="AM1105" s="19"/>
      <c r="AN1105" s="19"/>
      <c r="AO1105" s="19"/>
      <c r="AP1105" s="20"/>
      <c r="AQ1105" s="20"/>
      <c r="AR1105" s="19"/>
    </row>
    <row r="1106" spans="3:44" ht="15.6" x14ac:dyDescent="0.3">
      <c r="C1106" s="29"/>
      <c r="D1106" s="26"/>
      <c r="E1106" s="26"/>
      <c r="F1106" s="27"/>
      <c r="G1106" s="30"/>
      <c r="H1106" s="27"/>
      <c r="I1106" s="27"/>
      <c r="J1106" s="27"/>
      <c r="K1106" s="27"/>
      <c r="L1106" s="27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27"/>
      <c r="AE1106" s="27"/>
      <c r="AF1106" s="27"/>
      <c r="AG1106" s="27"/>
      <c r="AH1106" s="27"/>
      <c r="AI1106" s="27"/>
      <c r="AJ1106" s="27"/>
      <c r="AK1106" s="27"/>
      <c r="AL1106" s="27"/>
      <c r="AM1106" s="27"/>
      <c r="AN1106" s="27"/>
      <c r="AO1106" s="27"/>
      <c r="AP1106" s="28"/>
      <c r="AQ1106" s="28"/>
      <c r="AR1106" s="27"/>
    </row>
    <row r="1107" spans="3:44" ht="15.6" x14ac:dyDescent="0.3">
      <c r="C1107" s="17"/>
      <c r="D1107" s="18"/>
      <c r="E1107" s="18"/>
      <c r="F1107" s="19"/>
      <c r="G1107" s="19"/>
      <c r="H1107" s="19"/>
      <c r="I1107" s="19"/>
      <c r="J1107" s="19"/>
      <c r="K1107" s="19"/>
      <c r="L1107" s="19"/>
      <c r="M1107" s="19"/>
      <c r="N1107" s="19"/>
      <c r="O1107" s="19"/>
      <c r="P1107" s="19"/>
      <c r="Q1107" s="19"/>
      <c r="R1107" s="19"/>
      <c r="S1107" s="19"/>
      <c r="T1107" s="19"/>
      <c r="U1107" s="19"/>
      <c r="V1107" s="19"/>
      <c r="W1107" s="19"/>
      <c r="X1107" s="19"/>
      <c r="Y1107" s="19"/>
      <c r="Z1107" s="19"/>
      <c r="AA1107" s="19"/>
      <c r="AB1107" s="19"/>
      <c r="AC1107" s="19"/>
      <c r="AD1107" s="19"/>
      <c r="AE1107" s="19"/>
      <c r="AF1107" s="19"/>
      <c r="AG1107" s="19"/>
      <c r="AH1107" s="19"/>
      <c r="AI1107" s="19"/>
      <c r="AJ1107" s="19"/>
      <c r="AK1107" s="19"/>
      <c r="AL1107" s="19"/>
      <c r="AM1107" s="19"/>
      <c r="AN1107" s="19"/>
      <c r="AO1107" s="19"/>
      <c r="AP1107" s="20"/>
      <c r="AQ1107" s="20"/>
      <c r="AR1107" s="19"/>
    </row>
    <row r="1108" spans="3:44" ht="15.6" x14ac:dyDescent="0.3">
      <c r="C1108" s="25"/>
      <c r="D1108" s="26"/>
      <c r="E1108" s="26"/>
      <c r="F1108" s="27"/>
      <c r="G1108" s="27"/>
      <c r="H1108" s="27"/>
      <c r="I1108" s="27"/>
      <c r="J1108" s="27"/>
      <c r="K1108" s="27"/>
      <c r="L1108" s="27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27"/>
      <c r="AE1108" s="27"/>
      <c r="AF1108" s="27"/>
      <c r="AG1108" s="27"/>
      <c r="AH1108" s="27"/>
      <c r="AI1108" s="27"/>
      <c r="AJ1108" s="27"/>
      <c r="AK1108" s="27"/>
      <c r="AL1108" s="27"/>
      <c r="AM1108" s="27"/>
      <c r="AN1108" s="27"/>
      <c r="AO1108" s="27"/>
      <c r="AP1108" s="28"/>
      <c r="AQ1108" s="28"/>
      <c r="AR1108" s="27"/>
    </row>
    <row r="1109" spans="3:44" ht="15.6" x14ac:dyDescent="0.3">
      <c r="C1109" s="21"/>
      <c r="D1109" s="18"/>
      <c r="E1109" s="18"/>
      <c r="F1109" s="19"/>
      <c r="G1109" s="22"/>
      <c r="H1109" s="19"/>
      <c r="I1109" s="19"/>
      <c r="J1109" s="19"/>
      <c r="K1109" s="19"/>
      <c r="L1109" s="19"/>
      <c r="M1109" s="19"/>
      <c r="N1109" s="19"/>
      <c r="O1109" s="19"/>
      <c r="P1109" s="19"/>
      <c r="Q1109" s="19"/>
      <c r="R1109" s="19"/>
      <c r="S1109" s="19"/>
      <c r="T1109" s="19"/>
      <c r="U1109" s="19"/>
      <c r="V1109" s="19"/>
      <c r="W1109" s="19"/>
      <c r="X1109" s="19"/>
      <c r="Y1109" s="19"/>
      <c r="Z1109" s="19"/>
      <c r="AA1109" s="19"/>
      <c r="AB1109" s="19"/>
      <c r="AC1109" s="19"/>
      <c r="AD1109" s="19"/>
      <c r="AE1109" s="19"/>
      <c r="AF1109" s="19"/>
      <c r="AG1109" s="19"/>
      <c r="AH1109" s="19"/>
      <c r="AI1109" s="19"/>
      <c r="AJ1109" s="19"/>
      <c r="AK1109" s="19"/>
      <c r="AL1109" s="19"/>
      <c r="AM1109" s="19"/>
      <c r="AN1109" s="19"/>
      <c r="AO1109" s="19"/>
      <c r="AP1109" s="20"/>
      <c r="AQ1109" s="20"/>
      <c r="AR1109" s="19"/>
    </row>
    <row r="1110" spans="3:44" ht="15.6" x14ac:dyDescent="0.3">
      <c r="C1110" s="25"/>
      <c r="D1110" s="26"/>
      <c r="E1110" s="26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27"/>
      <c r="AE1110" s="27"/>
      <c r="AF1110" s="27"/>
      <c r="AG1110" s="27"/>
      <c r="AH1110" s="27"/>
      <c r="AI1110" s="27"/>
      <c r="AJ1110" s="27"/>
      <c r="AK1110" s="27"/>
      <c r="AL1110" s="27"/>
      <c r="AM1110" s="27"/>
      <c r="AN1110" s="27"/>
      <c r="AO1110" s="27"/>
      <c r="AP1110" s="28"/>
      <c r="AQ1110" s="28"/>
      <c r="AR1110" s="27"/>
    </row>
    <row r="1111" spans="3:44" ht="15.6" x14ac:dyDescent="0.3">
      <c r="C1111" s="21"/>
      <c r="D1111" s="18"/>
      <c r="E1111" s="18"/>
      <c r="F1111" s="19"/>
      <c r="G1111" s="22"/>
      <c r="H1111" s="19"/>
      <c r="I1111" s="19"/>
      <c r="J1111" s="19"/>
      <c r="K1111" s="19"/>
      <c r="L1111" s="19"/>
      <c r="M1111" s="19"/>
      <c r="N1111" s="19"/>
      <c r="O1111" s="19"/>
      <c r="P1111" s="19"/>
      <c r="Q1111" s="19"/>
      <c r="R1111" s="19"/>
      <c r="S1111" s="19"/>
      <c r="T1111" s="19"/>
      <c r="U1111" s="19"/>
      <c r="V1111" s="19"/>
      <c r="W1111" s="19"/>
      <c r="X1111" s="19"/>
      <c r="Y1111" s="19"/>
      <c r="Z1111" s="19"/>
      <c r="AA1111" s="19"/>
      <c r="AB1111" s="19"/>
      <c r="AC1111" s="19"/>
      <c r="AD1111" s="19"/>
      <c r="AE1111" s="19"/>
      <c r="AF1111" s="19"/>
      <c r="AG1111" s="19"/>
      <c r="AH1111" s="19"/>
      <c r="AI1111" s="19"/>
      <c r="AJ1111" s="19"/>
      <c r="AK1111" s="19"/>
      <c r="AL1111" s="19"/>
      <c r="AM1111" s="19"/>
      <c r="AN1111" s="19"/>
      <c r="AO1111" s="19"/>
      <c r="AP1111" s="20"/>
      <c r="AQ1111" s="20"/>
      <c r="AR1111" s="19"/>
    </row>
    <row r="1112" spans="3:44" ht="15.6" x14ac:dyDescent="0.3">
      <c r="C1112" s="25"/>
      <c r="D1112" s="26"/>
      <c r="E1112" s="26"/>
      <c r="F1112" s="27"/>
      <c r="G1112" s="27"/>
      <c r="H1112" s="27"/>
      <c r="I1112" s="27"/>
      <c r="J1112" s="27"/>
      <c r="K1112" s="27"/>
      <c r="L1112" s="27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27"/>
      <c r="AE1112" s="27"/>
      <c r="AF1112" s="27"/>
      <c r="AG1112" s="27"/>
      <c r="AH1112" s="27"/>
      <c r="AI1112" s="27"/>
      <c r="AJ1112" s="27"/>
      <c r="AK1112" s="27"/>
      <c r="AL1112" s="27"/>
      <c r="AM1112" s="27"/>
      <c r="AN1112" s="27"/>
      <c r="AO1112" s="27"/>
      <c r="AP1112" s="28"/>
      <c r="AQ1112" s="28"/>
      <c r="AR1112" s="27"/>
    </row>
    <row r="1113" spans="3:44" ht="15.6" x14ac:dyDescent="0.3">
      <c r="C1113" s="17"/>
      <c r="D1113" s="18"/>
      <c r="E1113" s="18"/>
      <c r="F1113" s="19"/>
      <c r="G1113" s="19"/>
      <c r="H1113" s="19"/>
      <c r="I1113" s="19"/>
      <c r="J1113" s="19"/>
      <c r="K1113" s="19"/>
      <c r="L1113" s="19"/>
      <c r="M1113" s="19"/>
      <c r="N1113" s="19"/>
      <c r="O1113" s="19"/>
      <c r="P1113" s="19"/>
      <c r="Q1113" s="19"/>
      <c r="R1113" s="19"/>
      <c r="S1113" s="19"/>
      <c r="T1113" s="19"/>
      <c r="U1113" s="19"/>
      <c r="V1113" s="19"/>
      <c r="W1113" s="19"/>
      <c r="X1113" s="19"/>
      <c r="Y1113" s="19"/>
      <c r="Z1113" s="19"/>
      <c r="AA1113" s="19"/>
      <c r="AB1113" s="19"/>
      <c r="AC1113" s="19"/>
      <c r="AD1113" s="19"/>
      <c r="AE1113" s="19"/>
      <c r="AF1113" s="19"/>
      <c r="AG1113" s="19"/>
      <c r="AH1113" s="19"/>
      <c r="AI1113" s="19"/>
      <c r="AJ1113" s="19"/>
      <c r="AK1113" s="19"/>
      <c r="AL1113" s="19"/>
      <c r="AM1113" s="19"/>
      <c r="AN1113" s="19"/>
      <c r="AO1113" s="19"/>
      <c r="AP1113" s="20"/>
      <c r="AQ1113" s="20"/>
      <c r="AR1113" s="19"/>
    </row>
    <row r="1114" spans="3:44" ht="15.6" x14ac:dyDescent="0.3">
      <c r="C1114" s="29"/>
      <c r="D1114" s="26"/>
      <c r="E1114" s="26"/>
      <c r="F1114" s="27"/>
      <c r="G1114" s="30"/>
      <c r="H1114" s="27"/>
      <c r="I1114" s="27"/>
      <c r="J1114" s="27"/>
      <c r="K1114" s="27"/>
      <c r="L1114" s="27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27"/>
      <c r="AE1114" s="27"/>
      <c r="AF1114" s="27"/>
      <c r="AG1114" s="27"/>
      <c r="AH1114" s="27"/>
      <c r="AI1114" s="27"/>
      <c r="AJ1114" s="27"/>
      <c r="AK1114" s="27"/>
      <c r="AL1114" s="27"/>
      <c r="AM1114" s="27"/>
      <c r="AN1114" s="27"/>
      <c r="AO1114" s="27"/>
      <c r="AP1114" s="28"/>
      <c r="AQ1114" s="28"/>
      <c r="AR1114" s="27"/>
    </row>
    <row r="1115" spans="3:44" ht="15.6" x14ac:dyDescent="0.3">
      <c r="C1115" s="17"/>
      <c r="D1115" s="18"/>
      <c r="E1115" s="18"/>
      <c r="F1115" s="19"/>
      <c r="G1115" s="19"/>
      <c r="H1115" s="19"/>
      <c r="I1115" s="19"/>
      <c r="J1115" s="19"/>
      <c r="K1115" s="19"/>
      <c r="L1115" s="19"/>
      <c r="M1115" s="19"/>
      <c r="N1115" s="19"/>
      <c r="O1115" s="19"/>
      <c r="P1115" s="19"/>
      <c r="Q1115" s="19"/>
      <c r="R1115" s="19"/>
      <c r="S1115" s="19"/>
      <c r="T1115" s="19"/>
      <c r="U1115" s="19"/>
      <c r="V1115" s="19"/>
      <c r="W1115" s="19"/>
      <c r="X1115" s="19"/>
      <c r="Y1115" s="19"/>
      <c r="Z1115" s="19"/>
      <c r="AA1115" s="19"/>
      <c r="AB1115" s="19"/>
      <c r="AC1115" s="19"/>
      <c r="AD1115" s="19"/>
      <c r="AE1115" s="19"/>
      <c r="AF1115" s="19"/>
      <c r="AG1115" s="19"/>
      <c r="AH1115" s="19"/>
      <c r="AI1115" s="19"/>
      <c r="AJ1115" s="19"/>
      <c r="AK1115" s="19"/>
      <c r="AL1115" s="19"/>
      <c r="AM1115" s="19"/>
      <c r="AN1115" s="19"/>
      <c r="AO1115" s="19"/>
      <c r="AP1115" s="20"/>
      <c r="AQ1115" s="20"/>
      <c r="AR1115" s="19"/>
    </row>
    <row r="1116" spans="3:44" ht="15.6" x14ac:dyDescent="0.3">
      <c r="C1116" s="25"/>
      <c r="D1116" s="26"/>
      <c r="E1116" s="26"/>
      <c r="F1116" s="27"/>
      <c r="G1116" s="27"/>
      <c r="H1116" s="27"/>
      <c r="I1116" s="27"/>
      <c r="J1116" s="27"/>
      <c r="K1116" s="27"/>
      <c r="L1116" s="27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27"/>
      <c r="AE1116" s="27"/>
      <c r="AF1116" s="27"/>
      <c r="AG1116" s="27"/>
      <c r="AH1116" s="27"/>
      <c r="AI1116" s="27"/>
      <c r="AJ1116" s="27"/>
      <c r="AK1116" s="27"/>
      <c r="AL1116" s="27"/>
      <c r="AM1116" s="27"/>
      <c r="AN1116" s="27"/>
      <c r="AO1116" s="27"/>
      <c r="AP1116" s="28"/>
      <c r="AQ1116" s="28"/>
      <c r="AR1116" s="27"/>
    </row>
    <row r="1117" spans="3:44" ht="15.6" x14ac:dyDescent="0.3">
      <c r="C1117" s="21"/>
      <c r="D1117" s="18"/>
      <c r="E1117" s="18"/>
      <c r="F1117" s="19"/>
      <c r="G1117" s="22"/>
      <c r="H1117" s="19"/>
      <c r="I1117" s="19"/>
      <c r="J1117" s="19"/>
      <c r="K1117" s="19"/>
      <c r="L1117" s="19"/>
      <c r="M1117" s="19"/>
      <c r="N1117" s="19"/>
      <c r="O1117" s="19"/>
      <c r="P1117" s="19"/>
      <c r="Q1117" s="19"/>
      <c r="R1117" s="19"/>
      <c r="S1117" s="19"/>
      <c r="T1117" s="19"/>
      <c r="U1117" s="19"/>
      <c r="V1117" s="19"/>
      <c r="W1117" s="19"/>
      <c r="X1117" s="19"/>
      <c r="Y1117" s="19"/>
      <c r="Z1117" s="19"/>
      <c r="AA1117" s="19"/>
      <c r="AB1117" s="19"/>
      <c r="AC1117" s="19"/>
      <c r="AD1117" s="19"/>
      <c r="AE1117" s="19"/>
      <c r="AF1117" s="19"/>
      <c r="AG1117" s="19"/>
      <c r="AH1117" s="19"/>
      <c r="AI1117" s="19"/>
      <c r="AJ1117" s="19"/>
      <c r="AK1117" s="19"/>
      <c r="AL1117" s="19"/>
      <c r="AM1117" s="19"/>
      <c r="AN1117" s="19"/>
      <c r="AO1117" s="19"/>
      <c r="AP1117" s="20"/>
      <c r="AQ1117" s="20"/>
      <c r="AR1117" s="19"/>
    </row>
    <row r="1118" spans="3:44" ht="15.6" x14ac:dyDescent="0.3">
      <c r="C1118" s="25"/>
      <c r="D1118" s="26"/>
      <c r="E1118" s="26"/>
      <c r="F1118" s="27"/>
      <c r="G1118" s="27"/>
      <c r="H1118" s="27"/>
      <c r="I1118" s="27"/>
      <c r="J1118" s="27"/>
      <c r="K1118" s="2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  <c r="AD1118" s="27"/>
      <c r="AE1118" s="27"/>
      <c r="AF1118" s="27"/>
      <c r="AG1118" s="27"/>
      <c r="AH1118" s="27"/>
      <c r="AI1118" s="27"/>
      <c r="AJ1118" s="27"/>
      <c r="AK1118" s="27"/>
      <c r="AL1118" s="27"/>
      <c r="AM1118" s="27"/>
      <c r="AN1118" s="27"/>
      <c r="AO1118" s="27"/>
      <c r="AP1118" s="28"/>
      <c r="AQ1118" s="28"/>
      <c r="AR1118" s="27"/>
    </row>
    <row r="1119" spans="3:44" ht="15.6" x14ac:dyDescent="0.3">
      <c r="C1119" s="21"/>
      <c r="D1119" s="18"/>
      <c r="E1119" s="18"/>
      <c r="F1119" s="19"/>
      <c r="G1119" s="22"/>
      <c r="H1119" s="19"/>
      <c r="I1119" s="19"/>
      <c r="J1119" s="19"/>
      <c r="K1119" s="19"/>
      <c r="L1119" s="19"/>
      <c r="M1119" s="19"/>
      <c r="N1119" s="19"/>
      <c r="O1119" s="19"/>
      <c r="P1119" s="19"/>
      <c r="Q1119" s="19"/>
      <c r="R1119" s="19"/>
      <c r="S1119" s="19"/>
      <c r="T1119" s="19"/>
      <c r="U1119" s="19"/>
      <c r="V1119" s="19"/>
      <c r="W1119" s="19"/>
      <c r="X1119" s="19"/>
      <c r="Y1119" s="19"/>
      <c r="Z1119" s="19"/>
      <c r="AA1119" s="19"/>
      <c r="AB1119" s="19"/>
      <c r="AC1119" s="19"/>
      <c r="AD1119" s="19"/>
      <c r="AE1119" s="19"/>
      <c r="AF1119" s="19"/>
      <c r="AG1119" s="19"/>
      <c r="AH1119" s="19"/>
      <c r="AI1119" s="19"/>
      <c r="AJ1119" s="19"/>
      <c r="AK1119" s="19"/>
      <c r="AL1119" s="19"/>
      <c r="AM1119" s="19"/>
      <c r="AN1119" s="19"/>
      <c r="AO1119" s="19"/>
      <c r="AP1119" s="20"/>
      <c r="AQ1119" s="20"/>
      <c r="AR1119" s="19"/>
    </row>
    <row r="1120" spans="3:44" ht="15.6" x14ac:dyDescent="0.3">
      <c r="C1120" s="25"/>
      <c r="D1120" s="26"/>
      <c r="E1120" s="26"/>
      <c r="F1120" s="27"/>
      <c r="G1120" s="27"/>
      <c r="H1120" s="27"/>
      <c r="I1120" s="27"/>
      <c r="J1120" s="27"/>
      <c r="K1120" s="2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  <c r="AD1120" s="27"/>
      <c r="AE1120" s="27"/>
      <c r="AF1120" s="27"/>
      <c r="AG1120" s="27"/>
      <c r="AH1120" s="27"/>
      <c r="AI1120" s="27"/>
      <c r="AJ1120" s="27"/>
      <c r="AK1120" s="27"/>
      <c r="AL1120" s="27"/>
      <c r="AM1120" s="27"/>
      <c r="AN1120" s="27"/>
      <c r="AO1120" s="27"/>
      <c r="AP1120" s="28"/>
      <c r="AQ1120" s="28"/>
      <c r="AR1120" s="27"/>
    </row>
    <row r="1121" spans="3:44" ht="15.6" x14ac:dyDescent="0.3">
      <c r="C1121" s="17"/>
      <c r="D1121" s="18"/>
      <c r="E1121" s="18"/>
      <c r="F1121" s="19"/>
      <c r="G1121" s="19"/>
      <c r="H1121" s="19"/>
      <c r="I1121" s="19"/>
      <c r="J1121" s="19"/>
      <c r="K1121" s="19"/>
      <c r="L1121" s="19"/>
      <c r="M1121" s="19"/>
      <c r="N1121" s="19"/>
      <c r="O1121" s="19"/>
      <c r="P1121" s="19"/>
      <c r="Q1121" s="19"/>
      <c r="R1121" s="19"/>
      <c r="S1121" s="19"/>
      <c r="T1121" s="19"/>
      <c r="U1121" s="19"/>
      <c r="V1121" s="19"/>
      <c r="W1121" s="19"/>
      <c r="X1121" s="19"/>
      <c r="Y1121" s="19"/>
      <c r="Z1121" s="19"/>
      <c r="AA1121" s="19"/>
      <c r="AB1121" s="19"/>
      <c r="AC1121" s="19"/>
      <c r="AD1121" s="19"/>
      <c r="AE1121" s="19"/>
      <c r="AF1121" s="19"/>
      <c r="AG1121" s="19"/>
      <c r="AH1121" s="19"/>
      <c r="AI1121" s="19"/>
      <c r="AJ1121" s="19"/>
      <c r="AK1121" s="19"/>
      <c r="AL1121" s="19"/>
      <c r="AM1121" s="19"/>
      <c r="AN1121" s="19"/>
      <c r="AO1121" s="19"/>
      <c r="AP1121" s="20"/>
      <c r="AQ1121" s="20"/>
      <c r="AR1121" s="19"/>
    </row>
    <row r="1122" spans="3:44" ht="15.6" x14ac:dyDescent="0.3">
      <c r="C1122" s="25"/>
      <c r="D1122" s="26"/>
      <c r="E1122" s="26"/>
      <c r="F1122" s="27"/>
      <c r="G1122" s="27"/>
      <c r="H1122" s="27"/>
      <c r="I1122" s="27"/>
      <c r="J1122" s="27"/>
      <c r="K1122" s="2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  <c r="AD1122" s="27"/>
      <c r="AE1122" s="27"/>
      <c r="AF1122" s="27"/>
      <c r="AG1122" s="27"/>
      <c r="AH1122" s="27"/>
      <c r="AI1122" s="27"/>
      <c r="AJ1122" s="27"/>
      <c r="AK1122" s="27"/>
      <c r="AL1122" s="27"/>
      <c r="AM1122" s="27"/>
      <c r="AN1122" s="27"/>
      <c r="AO1122" s="27"/>
      <c r="AP1122" s="28"/>
      <c r="AQ1122" s="28"/>
      <c r="AR1122" s="27"/>
    </row>
    <row r="1123" spans="3:44" ht="15.6" x14ac:dyDescent="0.3">
      <c r="C1123" s="17"/>
      <c r="D1123" s="18"/>
      <c r="E1123" s="18"/>
      <c r="F1123" s="19"/>
      <c r="G1123" s="19"/>
      <c r="H1123" s="19"/>
      <c r="I1123" s="19"/>
      <c r="J1123" s="19"/>
      <c r="K1123" s="19"/>
      <c r="L1123" s="19"/>
      <c r="M1123" s="19"/>
      <c r="N1123" s="19"/>
      <c r="O1123" s="19"/>
      <c r="P1123" s="19"/>
      <c r="Q1123" s="19"/>
      <c r="R1123" s="19"/>
      <c r="S1123" s="19"/>
      <c r="T1123" s="19"/>
      <c r="U1123" s="19"/>
      <c r="V1123" s="19"/>
      <c r="W1123" s="19"/>
      <c r="X1123" s="19"/>
      <c r="Y1123" s="19"/>
      <c r="Z1123" s="19"/>
      <c r="AA1123" s="19"/>
      <c r="AB1123" s="19"/>
      <c r="AC1123" s="19"/>
      <c r="AD1123" s="19"/>
      <c r="AE1123" s="19"/>
      <c r="AF1123" s="19"/>
      <c r="AG1123" s="19"/>
      <c r="AH1123" s="19"/>
      <c r="AI1123" s="19"/>
      <c r="AJ1123" s="19"/>
      <c r="AK1123" s="19"/>
      <c r="AL1123" s="19"/>
      <c r="AM1123" s="19"/>
      <c r="AN1123" s="19"/>
      <c r="AO1123" s="19"/>
      <c r="AP1123" s="20"/>
      <c r="AQ1123" s="20"/>
      <c r="AR1123" s="19"/>
    </row>
    <row r="1124" spans="3:44" ht="15.6" x14ac:dyDescent="0.3">
      <c r="C1124" s="29"/>
      <c r="D1124" s="26"/>
      <c r="E1124" s="26"/>
      <c r="F1124" s="27"/>
      <c r="G1124" s="30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  <c r="AD1124" s="27"/>
      <c r="AE1124" s="27"/>
      <c r="AF1124" s="27"/>
      <c r="AG1124" s="27"/>
      <c r="AH1124" s="27"/>
      <c r="AI1124" s="27"/>
      <c r="AJ1124" s="27"/>
      <c r="AK1124" s="27"/>
      <c r="AL1124" s="27"/>
      <c r="AM1124" s="27"/>
      <c r="AN1124" s="27"/>
      <c r="AO1124" s="27"/>
      <c r="AP1124" s="28"/>
      <c r="AQ1124" s="28"/>
      <c r="AR1124" s="27"/>
    </row>
    <row r="1125" spans="3:44" ht="15.6" x14ac:dyDescent="0.3">
      <c r="C1125" s="17"/>
      <c r="D1125" s="18"/>
      <c r="E1125" s="18"/>
      <c r="F1125" s="19"/>
      <c r="G1125" s="19"/>
      <c r="H1125" s="19"/>
      <c r="I1125" s="19"/>
      <c r="J1125" s="19"/>
      <c r="K1125" s="19"/>
      <c r="L1125" s="19"/>
      <c r="M1125" s="19"/>
      <c r="N1125" s="19"/>
      <c r="O1125" s="19"/>
      <c r="P1125" s="19"/>
      <c r="Q1125" s="19"/>
      <c r="R1125" s="19"/>
      <c r="S1125" s="19"/>
      <c r="T1125" s="19"/>
      <c r="U1125" s="19"/>
      <c r="V1125" s="19"/>
      <c r="W1125" s="19"/>
      <c r="X1125" s="19"/>
      <c r="Y1125" s="19"/>
      <c r="Z1125" s="19"/>
      <c r="AA1125" s="19"/>
      <c r="AB1125" s="19"/>
      <c r="AC1125" s="19"/>
      <c r="AD1125" s="19"/>
      <c r="AE1125" s="19"/>
      <c r="AF1125" s="19"/>
      <c r="AG1125" s="19"/>
      <c r="AH1125" s="19"/>
      <c r="AI1125" s="19"/>
      <c r="AJ1125" s="19"/>
      <c r="AK1125" s="19"/>
      <c r="AL1125" s="19"/>
      <c r="AM1125" s="19"/>
      <c r="AN1125" s="19"/>
      <c r="AO1125" s="19"/>
      <c r="AP1125" s="20"/>
      <c r="AQ1125" s="20"/>
      <c r="AR1125" s="19"/>
    </row>
    <row r="1126" spans="3:44" ht="15.6" x14ac:dyDescent="0.3">
      <c r="C1126" s="25"/>
      <c r="D1126" s="26"/>
      <c r="E1126" s="26"/>
      <c r="F1126" s="27"/>
      <c r="G1126" s="27"/>
      <c r="H1126" s="27"/>
      <c r="I1126" s="27"/>
      <c r="J1126" s="27"/>
      <c r="K1126" s="2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  <c r="AD1126" s="27"/>
      <c r="AE1126" s="27"/>
      <c r="AF1126" s="27"/>
      <c r="AG1126" s="27"/>
      <c r="AH1126" s="27"/>
      <c r="AI1126" s="27"/>
      <c r="AJ1126" s="27"/>
      <c r="AK1126" s="27"/>
      <c r="AL1126" s="27"/>
      <c r="AM1126" s="27"/>
      <c r="AN1126" s="27"/>
      <c r="AO1126" s="27"/>
      <c r="AP1126" s="28"/>
      <c r="AQ1126" s="28"/>
      <c r="AR1126" s="27"/>
    </row>
    <row r="1127" spans="3:44" ht="15.6" x14ac:dyDescent="0.3">
      <c r="C1127" s="21"/>
      <c r="D1127" s="18"/>
      <c r="E1127" s="18"/>
      <c r="F1127" s="19"/>
      <c r="G1127" s="22"/>
      <c r="H1127" s="19"/>
      <c r="I1127" s="19"/>
      <c r="J1127" s="19"/>
      <c r="K1127" s="19"/>
      <c r="L1127" s="19"/>
      <c r="M1127" s="19"/>
      <c r="N1127" s="19"/>
      <c r="O1127" s="19"/>
      <c r="P1127" s="19"/>
      <c r="Q1127" s="19"/>
      <c r="R1127" s="19"/>
      <c r="S1127" s="19"/>
      <c r="T1127" s="19"/>
      <c r="U1127" s="19"/>
      <c r="V1127" s="19"/>
      <c r="W1127" s="19"/>
      <c r="X1127" s="19"/>
      <c r="Y1127" s="19"/>
      <c r="Z1127" s="19"/>
      <c r="AA1127" s="19"/>
      <c r="AB1127" s="19"/>
      <c r="AC1127" s="19"/>
      <c r="AD1127" s="19"/>
      <c r="AE1127" s="19"/>
      <c r="AF1127" s="19"/>
      <c r="AG1127" s="19"/>
      <c r="AH1127" s="19"/>
      <c r="AI1127" s="19"/>
      <c r="AJ1127" s="19"/>
      <c r="AK1127" s="19"/>
      <c r="AL1127" s="19"/>
      <c r="AM1127" s="19"/>
      <c r="AN1127" s="19"/>
      <c r="AO1127" s="19"/>
      <c r="AP1127" s="20"/>
      <c r="AQ1127" s="20"/>
      <c r="AR1127" s="19"/>
    </row>
    <row r="1128" spans="3:44" ht="15.6" x14ac:dyDescent="0.3">
      <c r="C1128" s="25"/>
      <c r="D1128" s="26"/>
      <c r="E1128" s="26"/>
      <c r="F1128" s="27"/>
      <c r="G1128" s="27"/>
      <c r="H1128" s="27"/>
      <c r="I1128" s="27"/>
      <c r="J1128" s="27"/>
      <c r="K1128" s="2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  <c r="AD1128" s="27"/>
      <c r="AE1128" s="27"/>
      <c r="AF1128" s="27"/>
      <c r="AG1128" s="27"/>
      <c r="AH1128" s="27"/>
      <c r="AI1128" s="27"/>
      <c r="AJ1128" s="27"/>
      <c r="AK1128" s="27"/>
      <c r="AL1128" s="27"/>
      <c r="AM1128" s="27"/>
      <c r="AN1128" s="27"/>
      <c r="AO1128" s="27"/>
      <c r="AP1128" s="28"/>
      <c r="AQ1128" s="28"/>
      <c r="AR1128" s="27"/>
    </row>
    <row r="1129" spans="3:44" ht="15.6" x14ac:dyDescent="0.3">
      <c r="C1129" s="21"/>
      <c r="D1129" s="18"/>
      <c r="E1129" s="18"/>
      <c r="F1129" s="19"/>
      <c r="G1129" s="22"/>
      <c r="H1129" s="19"/>
      <c r="I1129" s="19"/>
      <c r="J1129" s="19"/>
      <c r="K1129" s="19"/>
      <c r="L1129" s="19"/>
      <c r="M1129" s="19"/>
      <c r="N1129" s="19"/>
      <c r="O1129" s="19"/>
      <c r="P1129" s="19"/>
      <c r="Q1129" s="19"/>
      <c r="R1129" s="19"/>
      <c r="S1129" s="19"/>
      <c r="T1129" s="19"/>
      <c r="U1129" s="19"/>
      <c r="V1129" s="19"/>
      <c r="W1129" s="19"/>
      <c r="X1129" s="19"/>
      <c r="Y1129" s="19"/>
      <c r="Z1129" s="19"/>
      <c r="AA1129" s="19"/>
      <c r="AB1129" s="19"/>
      <c r="AC1129" s="19"/>
      <c r="AD1129" s="19"/>
      <c r="AE1129" s="19"/>
      <c r="AF1129" s="19"/>
      <c r="AG1129" s="19"/>
      <c r="AH1129" s="19"/>
      <c r="AI1129" s="19"/>
      <c r="AJ1129" s="19"/>
      <c r="AK1129" s="19"/>
      <c r="AL1129" s="19"/>
      <c r="AM1129" s="19"/>
      <c r="AN1129" s="19"/>
      <c r="AO1129" s="19"/>
      <c r="AP1129" s="20"/>
      <c r="AQ1129" s="20"/>
      <c r="AR1129" s="19"/>
    </row>
    <row r="1130" spans="3:44" ht="15.6" x14ac:dyDescent="0.3">
      <c r="C1130" s="25"/>
      <c r="D1130" s="26"/>
      <c r="E1130" s="26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  <c r="AD1130" s="27"/>
      <c r="AE1130" s="27"/>
      <c r="AF1130" s="27"/>
      <c r="AG1130" s="27"/>
      <c r="AH1130" s="27"/>
      <c r="AI1130" s="27"/>
      <c r="AJ1130" s="27"/>
      <c r="AK1130" s="27"/>
      <c r="AL1130" s="27"/>
      <c r="AM1130" s="27"/>
      <c r="AN1130" s="27"/>
      <c r="AO1130" s="27"/>
      <c r="AP1130" s="28"/>
      <c r="AQ1130" s="28"/>
      <c r="AR1130" s="27"/>
    </row>
    <row r="1131" spans="3:44" ht="15.6" x14ac:dyDescent="0.3">
      <c r="C1131" s="17"/>
      <c r="D1131" s="18"/>
      <c r="E1131" s="18"/>
      <c r="F1131" s="19"/>
      <c r="G1131" s="19"/>
      <c r="H1131" s="19"/>
      <c r="I1131" s="19"/>
      <c r="J1131" s="19"/>
      <c r="K1131" s="19"/>
      <c r="L1131" s="19"/>
      <c r="M1131" s="19"/>
      <c r="N1131" s="19"/>
      <c r="O1131" s="19"/>
      <c r="P1131" s="19"/>
      <c r="Q1131" s="19"/>
      <c r="R1131" s="19"/>
      <c r="S1131" s="19"/>
      <c r="T1131" s="19"/>
      <c r="U1131" s="19"/>
      <c r="V1131" s="19"/>
      <c r="W1131" s="19"/>
      <c r="X1131" s="19"/>
      <c r="Y1131" s="19"/>
      <c r="Z1131" s="19"/>
      <c r="AA1131" s="19"/>
      <c r="AB1131" s="19"/>
      <c r="AC1131" s="19"/>
      <c r="AD1131" s="19"/>
      <c r="AE1131" s="19"/>
      <c r="AF1131" s="19"/>
      <c r="AG1131" s="19"/>
      <c r="AH1131" s="19"/>
      <c r="AI1131" s="19"/>
      <c r="AJ1131" s="19"/>
      <c r="AK1131" s="19"/>
      <c r="AL1131" s="19"/>
      <c r="AM1131" s="19"/>
      <c r="AN1131" s="19"/>
      <c r="AO1131" s="19"/>
      <c r="AP1131" s="20"/>
      <c r="AQ1131" s="20"/>
      <c r="AR1131" s="19"/>
    </row>
    <row r="1132" spans="3:44" ht="15.6" x14ac:dyDescent="0.3">
      <c r="C1132" s="25"/>
      <c r="D1132" s="26"/>
      <c r="E1132" s="26"/>
      <c r="F1132" s="27"/>
      <c r="G1132" s="27"/>
      <c r="H1132" s="27"/>
      <c r="I1132" s="27"/>
      <c r="J1132" s="27"/>
      <c r="K1132" s="2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  <c r="AD1132" s="27"/>
      <c r="AE1132" s="27"/>
      <c r="AF1132" s="27"/>
      <c r="AG1132" s="27"/>
      <c r="AH1132" s="27"/>
      <c r="AI1132" s="27"/>
      <c r="AJ1132" s="27"/>
      <c r="AK1132" s="27"/>
      <c r="AL1132" s="27"/>
      <c r="AM1132" s="27"/>
      <c r="AN1132" s="27"/>
      <c r="AO1132" s="27"/>
      <c r="AP1132" s="28"/>
      <c r="AQ1132" s="28"/>
      <c r="AR1132" s="27"/>
    </row>
    <row r="1133" spans="3:44" ht="15.6" x14ac:dyDescent="0.3">
      <c r="C1133" s="17"/>
      <c r="D1133" s="18"/>
      <c r="E1133" s="18"/>
      <c r="F1133" s="19"/>
      <c r="G1133" s="19"/>
      <c r="H1133" s="19"/>
      <c r="I1133" s="19"/>
      <c r="J1133" s="19"/>
      <c r="K1133" s="19"/>
      <c r="L1133" s="19"/>
      <c r="M1133" s="19"/>
      <c r="N1133" s="19"/>
      <c r="O1133" s="19"/>
      <c r="P1133" s="19"/>
      <c r="Q1133" s="19"/>
      <c r="R1133" s="19"/>
      <c r="S1133" s="19"/>
      <c r="T1133" s="19"/>
      <c r="U1133" s="19"/>
      <c r="V1133" s="19"/>
      <c r="W1133" s="19"/>
      <c r="X1133" s="19"/>
      <c r="Y1133" s="19"/>
      <c r="Z1133" s="19"/>
      <c r="AA1133" s="19"/>
      <c r="AB1133" s="19"/>
      <c r="AC1133" s="19"/>
      <c r="AD1133" s="19"/>
      <c r="AE1133" s="19"/>
      <c r="AF1133" s="19"/>
      <c r="AG1133" s="19"/>
      <c r="AH1133" s="19"/>
      <c r="AI1133" s="19"/>
      <c r="AJ1133" s="19"/>
      <c r="AK1133" s="19"/>
      <c r="AL1133" s="19"/>
      <c r="AM1133" s="19"/>
      <c r="AN1133" s="19"/>
      <c r="AO1133" s="19"/>
      <c r="AP1133" s="20"/>
      <c r="AQ1133" s="20"/>
      <c r="AR1133" s="19"/>
    </row>
    <row r="1134" spans="3:44" ht="15.6" x14ac:dyDescent="0.3">
      <c r="C1134" s="29"/>
      <c r="D1134" s="26"/>
      <c r="E1134" s="26"/>
      <c r="F1134" s="27"/>
      <c r="G1134" s="30"/>
      <c r="H1134" s="27"/>
      <c r="I1134" s="27"/>
      <c r="J1134" s="27"/>
      <c r="K1134" s="2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  <c r="AD1134" s="27"/>
      <c r="AE1134" s="27"/>
      <c r="AF1134" s="27"/>
      <c r="AG1134" s="27"/>
      <c r="AH1134" s="27"/>
      <c r="AI1134" s="27"/>
      <c r="AJ1134" s="27"/>
      <c r="AK1134" s="27"/>
      <c r="AL1134" s="27"/>
      <c r="AM1134" s="27"/>
      <c r="AN1134" s="27"/>
      <c r="AO1134" s="27"/>
      <c r="AP1134" s="28"/>
      <c r="AQ1134" s="28"/>
      <c r="AR1134" s="27"/>
    </row>
    <row r="1135" spans="3:44" ht="15.6" x14ac:dyDescent="0.3">
      <c r="C1135" s="17"/>
      <c r="D1135" s="18"/>
      <c r="E1135" s="18"/>
      <c r="F1135" s="19"/>
      <c r="G1135" s="19"/>
      <c r="H1135" s="19"/>
      <c r="I1135" s="19"/>
      <c r="J1135" s="19"/>
      <c r="K1135" s="19"/>
      <c r="L1135" s="19"/>
      <c r="M1135" s="19"/>
      <c r="N1135" s="19"/>
      <c r="O1135" s="19"/>
      <c r="P1135" s="19"/>
      <c r="Q1135" s="19"/>
      <c r="R1135" s="19"/>
      <c r="S1135" s="19"/>
      <c r="T1135" s="19"/>
      <c r="U1135" s="19"/>
      <c r="V1135" s="19"/>
      <c r="W1135" s="19"/>
      <c r="X1135" s="19"/>
      <c r="Y1135" s="19"/>
      <c r="Z1135" s="19"/>
      <c r="AA1135" s="19"/>
      <c r="AB1135" s="19"/>
      <c r="AC1135" s="19"/>
      <c r="AD1135" s="19"/>
      <c r="AE1135" s="19"/>
      <c r="AF1135" s="19"/>
      <c r="AG1135" s="19"/>
      <c r="AH1135" s="19"/>
      <c r="AI1135" s="19"/>
      <c r="AJ1135" s="19"/>
      <c r="AK1135" s="19"/>
      <c r="AL1135" s="19"/>
      <c r="AM1135" s="19"/>
      <c r="AN1135" s="19"/>
      <c r="AO1135" s="19"/>
      <c r="AP1135" s="20"/>
      <c r="AQ1135" s="20"/>
      <c r="AR1135" s="19"/>
    </row>
    <row r="1136" spans="3:44" ht="15.6" x14ac:dyDescent="0.3">
      <c r="C1136" s="25"/>
      <c r="D1136" s="26"/>
      <c r="E1136" s="26"/>
      <c r="F1136" s="27"/>
      <c r="G1136" s="27"/>
      <c r="H1136" s="27"/>
      <c r="I1136" s="27"/>
      <c r="J1136" s="27"/>
      <c r="K1136" s="2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  <c r="AD1136" s="27"/>
      <c r="AE1136" s="27"/>
      <c r="AF1136" s="27"/>
      <c r="AG1136" s="27"/>
      <c r="AH1136" s="27"/>
      <c r="AI1136" s="27"/>
      <c r="AJ1136" s="27"/>
      <c r="AK1136" s="27"/>
      <c r="AL1136" s="27"/>
      <c r="AM1136" s="27"/>
      <c r="AN1136" s="27"/>
      <c r="AO1136" s="27"/>
      <c r="AP1136" s="28"/>
      <c r="AQ1136" s="28"/>
      <c r="AR1136" s="27"/>
    </row>
    <row r="1137" spans="3:44" ht="15.6" x14ac:dyDescent="0.3">
      <c r="C1137" s="21"/>
      <c r="D1137" s="18"/>
      <c r="E1137" s="18"/>
      <c r="F1137" s="19"/>
      <c r="G1137" s="22"/>
      <c r="H1137" s="19"/>
      <c r="I1137" s="19"/>
      <c r="J1137" s="19"/>
      <c r="K1137" s="19"/>
      <c r="L1137" s="19"/>
      <c r="M1137" s="19"/>
      <c r="N1137" s="19"/>
      <c r="O1137" s="19"/>
      <c r="P1137" s="19"/>
      <c r="Q1137" s="19"/>
      <c r="R1137" s="19"/>
      <c r="S1137" s="19"/>
      <c r="T1137" s="19"/>
      <c r="U1137" s="19"/>
      <c r="V1137" s="19"/>
      <c r="W1137" s="19"/>
      <c r="X1137" s="19"/>
      <c r="Y1137" s="19"/>
      <c r="Z1137" s="19"/>
      <c r="AA1137" s="19"/>
      <c r="AB1137" s="19"/>
      <c r="AC1137" s="19"/>
      <c r="AD1137" s="19"/>
      <c r="AE1137" s="19"/>
      <c r="AF1137" s="19"/>
      <c r="AG1137" s="19"/>
      <c r="AH1137" s="19"/>
      <c r="AI1137" s="19"/>
      <c r="AJ1137" s="19"/>
      <c r="AK1137" s="19"/>
      <c r="AL1137" s="19"/>
      <c r="AM1137" s="19"/>
      <c r="AN1137" s="19"/>
      <c r="AO1137" s="19"/>
      <c r="AP1137" s="20"/>
      <c r="AQ1137" s="20"/>
      <c r="AR1137" s="19"/>
    </row>
    <row r="1138" spans="3:44" ht="15.6" x14ac:dyDescent="0.3">
      <c r="C1138" s="25"/>
      <c r="D1138" s="26"/>
      <c r="E1138" s="26"/>
      <c r="F1138" s="27"/>
      <c r="G1138" s="27"/>
      <c r="H1138" s="27"/>
      <c r="I1138" s="27"/>
      <c r="J1138" s="27"/>
      <c r="K1138" s="2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  <c r="AD1138" s="27"/>
      <c r="AE1138" s="27"/>
      <c r="AF1138" s="27"/>
      <c r="AG1138" s="27"/>
      <c r="AH1138" s="27"/>
      <c r="AI1138" s="27"/>
      <c r="AJ1138" s="27"/>
      <c r="AK1138" s="27"/>
      <c r="AL1138" s="27"/>
      <c r="AM1138" s="27"/>
      <c r="AN1138" s="27"/>
      <c r="AO1138" s="27"/>
      <c r="AP1138" s="28"/>
      <c r="AQ1138" s="28"/>
      <c r="AR1138" s="27"/>
    </row>
    <row r="1139" spans="3:44" ht="15.6" x14ac:dyDescent="0.3">
      <c r="C1139" s="21"/>
      <c r="D1139" s="18"/>
      <c r="E1139" s="18"/>
      <c r="F1139" s="19"/>
      <c r="G1139" s="22"/>
      <c r="H1139" s="19"/>
      <c r="I1139" s="19"/>
      <c r="J1139" s="19"/>
      <c r="K1139" s="19"/>
      <c r="L1139" s="19"/>
      <c r="M1139" s="19"/>
      <c r="N1139" s="19"/>
      <c r="O1139" s="19"/>
      <c r="P1139" s="19"/>
      <c r="Q1139" s="19"/>
      <c r="R1139" s="19"/>
      <c r="S1139" s="19"/>
      <c r="T1139" s="19"/>
      <c r="U1139" s="19"/>
      <c r="V1139" s="19"/>
      <c r="W1139" s="19"/>
      <c r="X1139" s="19"/>
      <c r="Y1139" s="19"/>
      <c r="Z1139" s="19"/>
      <c r="AA1139" s="19"/>
      <c r="AB1139" s="19"/>
      <c r="AC1139" s="19"/>
      <c r="AD1139" s="19"/>
      <c r="AE1139" s="19"/>
      <c r="AF1139" s="19"/>
      <c r="AG1139" s="19"/>
      <c r="AH1139" s="19"/>
      <c r="AI1139" s="19"/>
      <c r="AJ1139" s="19"/>
      <c r="AK1139" s="19"/>
      <c r="AL1139" s="19"/>
      <c r="AM1139" s="19"/>
      <c r="AN1139" s="19"/>
      <c r="AO1139" s="19"/>
      <c r="AP1139" s="20"/>
      <c r="AQ1139" s="20"/>
      <c r="AR1139" s="19"/>
    </row>
    <row r="1140" spans="3:44" ht="15.6" x14ac:dyDescent="0.3">
      <c r="C1140" s="25"/>
      <c r="D1140" s="26"/>
      <c r="E1140" s="26"/>
      <c r="F1140" s="27"/>
      <c r="G1140" s="27"/>
      <c r="H1140" s="27"/>
      <c r="I1140" s="27"/>
      <c r="J1140" s="27"/>
      <c r="K1140" s="2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  <c r="AD1140" s="27"/>
      <c r="AE1140" s="27"/>
      <c r="AF1140" s="27"/>
      <c r="AG1140" s="27"/>
      <c r="AH1140" s="27"/>
      <c r="AI1140" s="27"/>
      <c r="AJ1140" s="27"/>
      <c r="AK1140" s="27"/>
      <c r="AL1140" s="27"/>
      <c r="AM1140" s="27"/>
      <c r="AN1140" s="27"/>
      <c r="AO1140" s="27"/>
      <c r="AP1140" s="28"/>
      <c r="AQ1140" s="28"/>
      <c r="AR1140" s="27"/>
    </row>
    <row r="1141" spans="3:44" ht="15.6" x14ac:dyDescent="0.3">
      <c r="C1141" s="17"/>
      <c r="D1141" s="18"/>
      <c r="E1141" s="18"/>
      <c r="F1141" s="19"/>
      <c r="G1141" s="19"/>
      <c r="H1141" s="19"/>
      <c r="I1141" s="19"/>
      <c r="J1141" s="19"/>
      <c r="K1141" s="19"/>
      <c r="L1141" s="19"/>
      <c r="M1141" s="19"/>
      <c r="N1141" s="19"/>
      <c r="O1141" s="19"/>
      <c r="P1141" s="19"/>
      <c r="Q1141" s="19"/>
      <c r="R1141" s="19"/>
      <c r="S1141" s="19"/>
      <c r="T1141" s="19"/>
      <c r="U1141" s="19"/>
      <c r="V1141" s="19"/>
      <c r="W1141" s="19"/>
      <c r="X1141" s="19"/>
      <c r="Y1141" s="19"/>
      <c r="Z1141" s="19"/>
      <c r="AA1141" s="19"/>
      <c r="AB1141" s="19"/>
      <c r="AC1141" s="19"/>
      <c r="AD1141" s="19"/>
      <c r="AE1141" s="19"/>
      <c r="AF1141" s="19"/>
      <c r="AG1141" s="19"/>
      <c r="AH1141" s="19"/>
      <c r="AI1141" s="19"/>
      <c r="AJ1141" s="19"/>
      <c r="AK1141" s="19"/>
      <c r="AL1141" s="19"/>
      <c r="AM1141" s="19"/>
      <c r="AN1141" s="19"/>
      <c r="AO1141" s="19"/>
      <c r="AP1141" s="20"/>
      <c r="AQ1141" s="20"/>
      <c r="AR1141" s="19"/>
    </row>
    <row r="1142" spans="3:44" ht="15.6" x14ac:dyDescent="0.3">
      <c r="C1142" s="25"/>
      <c r="D1142" s="26"/>
      <c r="E1142" s="26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  <c r="AD1142" s="27"/>
      <c r="AE1142" s="27"/>
      <c r="AF1142" s="27"/>
      <c r="AG1142" s="27"/>
      <c r="AH1142" s="27"/>
      <c r="AI1142" s="27"/>
      <c r="AJ1142" s="27"/>
      <c r="AK1142" s="27"/>
      <c r="AL1142" s="27"/>
      <c r="AM1142" s="27"/>
      <c r="AN1142" s="27"/>
      <c r="AO1142" s="27"/>
      <c r="AP1142" s="28"/>
      <c r="AQ1142" s="28"/>
      <c r="AR1142" s="27"/>
    </row>
    <row r="1143" spans="3:44" ht="15.6" x14ac:dyDescent="0.3">
      <c r="C1143" s="17"/>
      <c r="D1143" s="18"/>
      <c r="E1143" s="18"/>
      <c r="F1143" s="19"/>
      <c r="G1143" s="19"/>
      <c r="H1143" s="19"/>
      <c r="I1143" s="19"/>
      <c r="J1143" s="19"/>
      <c r="K1143" s="19"/>
      <c r="L1143" s="19"/>
      <c r="M1143" s="19"/>
      <c r="N1143" s="19"/>
      <c r="O1143" s="19"/>
      <c r="P1143" s="19"/>
      <c r="Q1143" s="19"/>
      <c r="R1143" s="19"/>
      <c r="S1143" s="19"/>
      <c r="T1143" s="19"/>
      <c r="U1143" s="19"/>
      <c r="V1143" s="19"/>
      <c r="W1143" s="19"/>
      <c r="X1143" s="19"/>
      <c r="Y1143" s="19"/>
      <c r="Z1143" s="19"/>
      <c r="AA1143" s="19"/>
      <c r="AB1143" s="19"/>
      <c r="AC1143" s="19"/>
      <c r="AD1143" s="19"/>
      <c r="AE1143" s="19"/>
      <c r="AF1143" s="19"/>
      <c r="AG1143" s="19"/>
      <c r="AH1143" s="19"/>
      <c r="AI1143" s="19"/>
      <c r="AJ1143" s="19"/>
      <c r="AK1143" s="19"/>
      <c r="AL1143" s="19"/>
      <c r="AM1143" s="19"/>
      <c r="AN1143" s="19"/>
      <c r="AO1143" s="19"/>
      <c r="AP1143" s="20"/>
      <c r="AQ1143" s="20"/>
      <c r="AR1143" s="19"/>
    </row>
    <row r="1144" spans="3:44" ht="15.6" x14ac:dyDescent="0.3">
      <c r="C1144" s="29"/>
      <c r="D1144" s="26"/>
      <c r="E1144" s="26"/>
      <c r="F1144" s="27"/>
      <c r="G1144" s="30"/>
      <c r="H1144" s="27"/>
      <c r="I1144" s="27"/>
      <c r="J1144" s="27"/>
      <c r="K1144" s="2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  <c r="AD1144" s="27"/>
      <c r="AE1144" s="27"/>
      <c r="AF1144" s="27"/>
      <c r="AG1144" s="27"/>
      <c r="AH1144" s="27"/>
      <c r="AI1144" s="27"/>
      <c r="AJ1144" s="27"/>
      <c r="AK1144" s="27"/>
      <c r="AL1144" s="27"/>
      <c r="AM1144" s="27"/>
      <c r="AN1144" s="27"/>
      <c r="AO1144" s="27"/>
      <c r="AP1144" s="28"/>
      <c r="AQ1144" s="28"/>
      <c r="AR1144" s="27"/>
    </row>
    <row r="1145" spans="3:44" ht="15.6" x14ac:dyDescent="0.3">
      <c r="C1145" s="17"/>
      <c r="D1145" s="18"/>
      <c r="E1145" s="18"/>
      <c r="F1145" s="19"/>
      <c r="G1145" s="19"/>
      <c r="H1145" s="19"/>
      <c r="I1145" s="19"/>
      <c r="J1145" s="19"/>
      <c r="K1145" s="19"/>
      <c r="L1145" s="19"/>
      <c r="M1145" s="19"/>
      <c r="N1145" s="19"/>
      <c r="O1145" s="19"/>
      <c r="P1145" s="19"/>
      <c r="Q1145" s="19"/>
      <c r="R1145" s="19"/>
      <c r="S1145" s="19"/>
      <c r="T1145" s="19"/>
      <c r="U1145" s="19"/>
      <c r="V1145" s="19"/>
      <c r="W1145" s="19"/>
      <c r="X1145" s="19"/>
      <c r="Y1145" s="19"/>
      <c r="Z1145" s="19"/>
      <c r="AA1145" s="19"/>
      <c r="AB1145" s="19"/>
      <c r="AC1145" s="19"/>
      <c r="AD1145" s="19"/>
      <c r="AE1145" s="19"/>
      <c r="AF1145" s="19"/>
      <c r="AG1145" s="19"/>
      <c r="AH1145" s="19"/>
      <c r="AI1145" s="19"/>
      <c r="AJ1145" s="19"/>
      <c r="AK1145" s="19"/>
      <c r="AL1145" s="19"/>
      <c r="AM1145" s="19"/>
      <c r="AN1145" s="19"/>
      <c r="AO1145" s="19"/>
      <c r="AP1145" s="20"/>
      <c r="AQ1145" s="20"/>
      <c r="AR1145" s="19"/>
    </row>
    <row r="1146" spans="3:44" ht="15.6" x14ac:dyDescent="0.3">
      <c r="C1146" s="25"/>
      <c r="D1146" s="26"/>
      <c r="E1146" s="26"/>
      <c r="F1146" s="27"/>
      <c r="G1146" s="27"/>
      <c r="H1146" s="27"/>
      <c r="I1146" s="27"/>
      <c r="J1146" s="27"/>
      <c r="K1146" s="2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  <c r="AD1146" s="27"/>
      <c r="AE1146" s="27"/>
      <c r="AF1146" s="27"/>
      <c r="AG1146" s="27"/>
      <c r="AH1146" s="27"/>
      <c r="AI1146" s="27"/>
      <c r="AJ1146" s="27"/>
      <c r="AK1146" s="27"/>
      <c r="AL1146" s="27"/>
      <c r="AM1146" s="27"/>
      <c r="AN1146" s="27"/>
      <c r="AO1146" s="27"/>
      <c r="AP1146" s="28"/>
      <c r="AQ1146" s="28"/>
      <c r="AR1146" s="27"/>
    </row>
    <row r="1147" spans="3:44" ht="15.6" x14ac:dyDescent="0.3">
      <c r="C1147" s="21"/>
      <c r="D1147" s="18"/>
      <c r="E1147" s="18"/>
      <c r="F1147" s="19"/>
      <c r="G1147" s="22"/>
      <c r="H1147" s="19"/>
      <c r="I1147" s="19"/>
      <c r="J1147" s="19"/>
      <c r="K1147" s="19"/>
      <c r="L1147" s="19"/>
      <c r="M1147" s="19"/>
      <c r="N1147" s="19"/>
      <c r="O1147" s="19"/>
      <c r="P1147" s="19"/>
      <c r="Q1147" s="19"/>
      <c r="R1147" s="19"/>
      <c r="S1147" s="19"/>
      <c r="T1147" s="19"/>
      <c r="U1147" s="19"/>
      <c r="V1147" s="19"/>
      <c r="W1147" s="19"/>
      <c r="X1147" s="19"/>
      <c r="Y1147" s="19"/>
      <c r="Z1147" s="19"/>
      <c r="AA1147" s="19"/>
      <c r="AB1147" s="19"/>
      <c r="AC1147" s="19"/>
      <c r="AD1147" s="19"/>
      <c r="AE1147" s="19"/>
      <c r="AF1147" s="19"/>
      <c r="AG1147" s="19"/>
      <c r="AH1147" s="19"/>
      <c r="AI1147" s="19"/>
      <c r="AJ1147" s="19"/>
      <c r="AK1147" s="19"/>
      <c r="AL1147" s="19"/>
      <c r="AM1147" s="19"/>
      <c r="AN1147" s="19"/>
      <c r="AO1147" s="19"/>
      <c r="AP1147" s="20"/>
      <c r="AQ1147" s="20"/>
      <c r="AR1147" s="19"/>
    </row>
    <row r="1148" spans="3:44" ht="15.6" x14ac:dyDescent="0.3">
      <c r="C1148" s="25"/>
      <c r="D1148" s="26"/>
      <c r="E1148" s="26"/>
      <c r="F1148" s="27"/>
      <c r="G1148" s="27"/>
      <c r="H1148" s="27"/>
      <c r="I1148" s="27"/>
      <c r="J1148" s="27"/>
      <c r="K1148" s="2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  <c r="AD1148" s="27"/>
      <c r="AE1148" s="27"/>
      <c r="AF1148" s="27"/>
      <c r="AG1148" s="27"/>
      <c r="AH1148" s="27"/>
      <c r="AI1148" s="27"/>
      <c r="AJ1148" s="27"/>
      <c r="AK1148" s="27"/>
      <c r="AL1148" s="27"/>
      <c r="AM1148" s="27"/>
      <c r="AN1148" s="27"/>
      <c r="AO1148" s="27"/>
      <c r="AP1148" s="28"/>
      <c r="AQ1148" s="28"/>
      <c r="AR1148" s="27"/>
    </row>
    <row r="1149" spans="3:44" ht="15.6" x14ac:dyDescent="0.3">
      <c r="C1149" s="21"/>
      <c r="D1149" s="18"/>
      <c r="E1149" s="18"/>
      <c r="F1149" s="19"/>
      <c r="G1149" s="22"/>
      <c r="H1149" s="19"/>
      <c r="I1149" s="19"/>
      <c r="J1149" s="19"/>
      <c r="K1149" s="19"/>
      <c r="L1149" s="19"/>
      <c r="M1149" s="19"/>
      <c r="N1149" s="19"/>
      <c r="O1149" s="19"/>
      <c r="P1149" s="19"/>
      <c r="Q1149" s="19"/>
      <c r="R1149" s="19"/>
      <c r="S1149" s="19"/>
      <c r="T1149" s="19"/>
      <c r="U1149" s="19"/>
      <c r="V1149" s="19"/>
      <c r="W1149" s="19"/>
      <c r="X1149" s="19"/>
      <c r="Y1149" s="19"/>
      <c r="Z1149" s="19"/>
      <c r="AA1149" s="19"/>
      <c r="AB1149" s="19"/>
      <c r="AC1149" s="19"/>
      <c r="AD1149" s="19"/>
      <c r="AE1149" s="19"/>
      <c r="AF1149" s="19"/>
      <c r="AG1149" s="19"/>
      <c r="AH1149" s="19"/>
      <c r="AI1149" s="19"/>
      <c r="AJ1149" s="19"/>
      <c r="AK1149" s="19"/>
      <c r="AL1149" s="19"/>
      <c r="AM1149" s="19"/>
      <c r="AN1149" s="19"/>
      <c r="AO1149" s="19"/>
      <c r="AP1149" s="20"/>
      <c r="AQ1149" s="20"/>
      <c r="AR1149" s="19"/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CRI`s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Milton Santiago</dc:creator>
  <cp:keywords/>
  <dc:description/>
  <cp:lastModifiedBy>Milton Santiago</cp:lastModifiedBy>
  <cp:revision/>
  <dcterms:created xsi:type="dcterms:W3CDTF">2024-12-02T13:25:23Z</dcterms:created>
  <dcterms:modified xsi:type="dcterms:W3CDTF">2024-12-10T12:18:06Z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1418299374</vt:lpwstr>
  </property>
  <property fmtid="{D5CDD505-2E9C-101B-9397-08002B2CF9AE}" pid="3" name="EcoUpdateMessage">
    <vt:lpwstr>2024/12/10-12:02:54</vt:lpwstr>
  </property>
  <property fmtid="{D5CDD505-2E9C-101B-9397-08002B2CF9AE}" pid="4" name="EcoUpdateStatus">
    <vt:lpwstr>2024-12-09=BRA:St,ME,Fd,TP;USA:St,ME;ARG:St,ME,Fd,TP;MEX:St,ME,Fd,TP;CHL:St,ME;SAU:St|2022-10-17=USA:TP|2024-12-06=CHL:Fd;COL:St,ME;PER:St,ME,Fd|2021-11-17=CHL:TP|2014-02-26=VEN:St|2002-11-08=JPN:St|2024-12-05=GBR:St,ME;PER:TP|2016-08-18=NNN:St|2024-12-02=COL:Fd|2007-01-31=ESP:St|2003-01-29=CHN:St|2003-01-28=TWN:St|2003-01-30=HKG:St;KOR:St|2023-01-19=OTH:St|2024-06-30=PAN:St|2024-06-24=SAU:ME</vt:lpwstr>
  </property>
</Properties>
</file>