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\Desktop\Planillas\Listas\"/>
    </mc:Choice>
  </mc:AlternateContent>
  <xr:revisionPtr revIDLastSave="0" documentId="13_ncr:1_{BD1EC7DD-756A-425B-9510-C3277D01525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ividendos" sheetId="1" r:id="rId1"/>
    <sheet name="Referencias" sheetId="2" r:id="rId2"/>
  </sheets>
  <definedNames>
    <definedName name="_ECO_RANGE_ID01868ea7691d46459fcebaea551d5664" localSheetId="1" hidden="1">Referencias!$C$3:$C$219</definedName>
    <definedName name="_ECO_RANGE_ID18494073b6a44306b8a15b9c668b8bbf" localSheetId="0" hidden="1">Dividendos!$N$8:$N$224</definedName>
    <definedName name="_ECO_RANGE_ID3e9eb11f2c734272bc3432e65d2a6760" localSheetId="1" hidden="1">Referencias!$A$3:$A$219</definedName>
    <definedName name="_ECO_RANGE_ID52e54bcbae9b439f8554547b0e85c945" localSheetId="0" hidden="1">Dividendos!$D$8:$D$224</definedName>
    <definedName name="_ECO_RANGE_ID6440ac1d978c424d80d7bbc4d6ad3890" localSheetId="0" hidden="1">Dividendos!$K$8:$K$224</definedName>
    <definedName name="_ECO_RANGE_ID7d88246b6fde48d59ff49635f800d8da" localSheetId="0" hidden="1">Dividendos!$F$8:$F$224</definedName>
    <definedName name="_ECO_RANGE_ID8309e088e5cb4f049eec3a4bd6706aa5" localSheetId="1" hidden="1">Referencias!$D$3:$D$219</definedName>
    <definedName name="_ECO_RANGE_ID858d4248cb0e4cfba6840d568a825da1" localSheetId="0" hidden="1">Dividendos!$O$8:$O$224</definedName>
    <definedName name="_ECO_RANGE_ID96ff93e221fd4fcdbd2f59bdf0962557" localSheetId="1" hidden="1">Referencias!$B$3:$B$219</definedName>
    <definedName name="_ECO_RANGE_ID9a3654db5c0d49b0b6853854c5ea5211" localSheetId="0" hidden="1">Dividendos!$I$8:$I$224</definedName>
    <definedName name="_ECO_RANGE_IDb57c9220acbb405fbdfe7aa327a2d788" localSheetId="0" hidden="1">Dividendos!$L$8:$L$224</definedName>
    <definedName name="_ECO_RANGE_IDc8db6ac35bac4ea2948949effbc31ace" localSheetId="0" hidden="1">Dividendos!$C$8:$C$224</definedName>
    <definedName name="_ECO_RANGE_IDc8f7ecaecfa24f278cfb8bc02a96b8d2" localSheetId="0" hidden="1">Dividendos!$G$8:$G$224</definedName>
    <definedName name="_ECO_RANGE_IDd68dc3a20e26459fbb8aed3181fc3bcc" localSheetId="0" hidden="1">Dividendos!$B$8:$B$224</definedName>
    <definedName name="_ECO_RANGE_IDd80ba3441f9146fab009858e45a7c221" localSheetId="0" hidden="1">Dividendos!$E$8:$E$224</definedName>
    <definedName name="_ECO_RANGE_IDda37e554c84a4a029b9697a6c2d4ef4c" localSheetId="0" hidden="1">Dividendos!$M$8:$M$224</definedName>
    <definedName name="_ECO_RANGE_IDddad9d82d01e4299a2f918b23ba76ef6" localSheetId="0" hidden="1">Dividendos!$J$8:$J$224</definedName>
    <definedName name="_ECO_RANGE_IDeaeee0995848459db98442c4b8924908" localSheetId="0" hidden="1">Dividendos!$H$8:$H$224</definedName>
    <definedName name="_xlnm._FilterDatabase" localSheetId="0" hidden="1">Dividendos!$C$2:$D$2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P9" i="1"/>
  <c r="Q8" i="1"/>
  <c r="A2" i="2"/>
  <c r="B7" i="1"/>
  <c r="D2" i="1"/>
  <c r="C7" i="1"/>
  <c r="E7" i="1"/>
  <c r="D2" i="2"/>
  <c r="C2" i="2"/>
  <c r="B2" i="2"/>
  <c r="P8" i="1" l="1"/>
  <c r="S198" i="1"/>
  <c r="R198" i="1"/>
  <c r="P198" i="1"/>
  <c r="S197" i="1"/>
  <c r="R197" i="1"/>
  <c r="P197" i="1"/>
  <c r="S196" i="1"/>
  <c r="R196" i="1"/>
  <c r="P196" i="1"/>
  <c r="S195" i="1"/>
  <c r="R195" i="1"/>
  <c r="P195" i="1"/>
  <c r="S194" i="1"/>
  <c r="R194" i="1"/>
  <c r="P194" i="1"/>
  <c r="S193" i="1"/>
  <c r="R193" i="1"/>
  <c r="P193" i="1"/>
  <c r="S192" i="1"/>
  <c r="R192" i="1"/>
  <c r="P192" i="1"/>
  <c r="S191" i="1"/>
  <c r="R191" i="1"/>
  <c r="P191" i="1"/>
  <c r="S190" i="1"/>
  <c r="R190" i="1"/>
  <c r="P190" i="1"/>
  <c r="S189" i="1"/>
  <c r="R189" i="1"/>
  <c r="P189" i="1"/>
  <c r="S188" i="1"/>
  <c r="R188" i="1"/>
  <c r="P188" i="1"/>
  <c r="S187" i="1"/>
  <c r="R187" i="1"/>
  <c r="P187" i="1"/>
  <c r="S186" i="1"/>
  <c r="R186" i="1"/>
  <c r="P186" i="1"/>
  <c r="S185" i="1"/>
  <c r="R185" i="1"/>
  <c r="P185" i="1"/>
  <c r="S184" i="1"/>
  <c r="R184" i="1"/>
  <c r="P184" i="1"/>
  <c r="S183" i="1"/>
  <c r="R183" i="1"/>
  <c r="P183" i="1"/>
  <c r="S182" i="1"/>
  <c r="R182" i="1"/>
  <c r="P182" i="1"/>
  <c r="S181" i="1"/>
  <c r="R181" i="1"/>
  <c r="P181" i="1"/>
  <c r="S180" i="1"/>
  <c r="R180" i="1"/>
  <c r="P180" i="1"/>
  <c r="S179" i="1"/>
  <c r="R179" i="1"/>
  <c r="P179" i="1"/>
  <c r="S178" i="1"/>
  <c r="R178" i="1"/>
  <c r="P178" i="1"/>
  <c r="S177" i="1"/>
  <c r="R177" i="1"/>
  <c r="P177" i="1"/>
  <c r="S176" i="1"/>
  <c r="R176" i="1"/>
  <c r="P176" i="1"/>
  <c r="S175" i="1"/>
  <c r="R175" i="1"/>
  <c r="P175" i="1"/>
  <c r="S174" i="1"/>
  <c r="R174" i="1"/>
  <c r="P174" i="1"/>
  <c r="S173" i="1"/>
  <c r="R173" i="1"/>
  <c r="P173" i="1"/>
  <c r="S172" i="1"/>
  <c r="R172" i="1"/>
  <c r="P172" i="1"/>
  <c r="S171" i="1"/>
  <c r="R171" i="1"/>
  <c r="P171" i="1"/>
  <c r="S170" i="1"/>
  <c r="R170" i="1"/>
  <c r="P170" i="1"/>
  <c r="S169" i="1"/>
  <c r="R169" i="1"/>
  <c r="P169" i="1"/>
  <c r="S168" i="1"/>
  <c r="R168" i="1"/>
  <c r="P168" i="1"/>
  <c r="S167" i="1"/>
  <c r="R167" i="1"/>
  <c r="P167" i="1"/>
  <c r="S166" i="1"/>
  <c r="R166" i="1"/>
  <c r="P166" i="1"/>
  <c r="S165" i="1"/>
  <c r="R165" i="1"/>
  <c r="P165" i="1"/>
  <c r="S164" i="1"/>
  <c r="R164" i="1"/>
  <c r="P164" i="1"/>
  <c r="S163" i="1"/>
  <c r="R163" i="1"/>
  <c r="P163" i="1"/>
  <c r="S162" i="1"/>
  <c r="R162" i="1"/>
  <c r="P162" i="1"/>
  <c r="S161" i="1"/>
  <c r="R161" i="1"/>
  <c r="P161" i="1"/>
  <c r="S160" i="1"/>
  <c r="R160" i="1"/>
  <c r="P160" i="1"/>
  <c r="S159" i="1"/>
  <c r="R159" i="1"/>
  <c r="P159" i="1"/>
  <c r="S158" i="1"/>
  <c r="R158" i="1"/>
  <c r="P158" i="1"/>
  <c r="S157" i="1"/>
  <c r="R157" i="1"/>
  <c r="P157" i="1"/>
  <c r="S156" i="1"/>
  <c r="R156" i="1"/>
  <c r="P156" i="1"/>
  <c r="S155" i="1"/>
  <c r="R155" i="1"/>
  <c r="P155" i="1"/>
  <c r="S154" i="1"/>
  <c r="R154" i="1"/>
  <c r="P154" i="1"/>
  <c r="S153" i="1"/>
  <c r="R153" i="1"/>
  <c r="P153" i="1"/>
  <c r="S152" i="1"/>
  <c r="R152" i="1"/>
  <c r="P152" i="1"/>
  <c r="S151" i="1"/>
  <c r="R151" i="1"/>
  <c r="P151" i="1"/>
  <c r="S150" i="1"/>
  <c r="R150" i="1"/>
  <c r="P150" i="1"/>
  <c r="S149" i="1"/>
  <c r="R149" i="1"/>
  <c r="P149" i="1"/>
  <c r="S148" i="1"/>
  <c r="R148" i="1"/>
  <c r="P148" i="1"/>
  <c r="S147" i="1"/>
  <c r="R147" i="1"/>
  <c r="P147" i="1"/>
  <c r="S146" i="1"/>
  <c r="R146" i="1"/>
  <c r="P146" i="1"/>
  <c r="S145" i="1"/>
  <c r="R145" i="1"/>
  <c r="P145" i="1"/>
  <c r="S144" i="1"/>
  <c r="R144" i="1"/>
  <c r="P144" i="1"/>
  <c r="S143" i="1"/>
  <c r="R143" i="1"/>
  <c r="P143" i="1"/>
  <c r="S142" i="1"/>
  <c r="R142" i="1"/>
  <c r="P142" i="1"/>
  <c r="S141" i="1"/>
  <c r="R141" i="1"/>
  <c r="P141" i="1"/>
  <c r="S140" i="1"/>
  <c r="R140" i="1"/>
  <c r="P140" i="1"/>
  <c r="S139" i="1"/>
  <c r="R139" i="1"/>
  <c r="P139" i="1"/>
  <c r="S138" i="1"/>
  <c r="R138" i="1"/>
  <c r="P138" i="1"/>
  <c r="S137" i="1"/>
  <c r="R137" i="1"/>
  <c r="P137" i="1"/>
  <c r="S136" i="1"/>
  <c r="R136" i="1"/>
  <c r="P136" i="1"/>
  <c r="S135" i="1"/>
  <c r="R135" i="1"/>
  <c r="P135" i="1"/>
  <c r="S134" i="1"/>
  <c r="R134" i="1"/>
  <c r="P134" i="1"/>
  <c r="S133" i="1"/>
  <c r="R133" i="1"/>
  <c r="P133" i="1"/>
  <c r="S132" i="1"/>
  <c r="R132" i="1"/>
  <c r="P132" i="1"/>
  <c r="S131" i="1"/>
  <c r="R131" i="1"/>
  <c r="P131" i="1"/>
  <c r="S130" i="1"/>
  <c r="R130" i="1"/>
  <c r="P130" i="1"/>
  <c r="S129" i="1"/>
  <c r="R129" i="1"/>
  <c r="P129" i="1"/>
  <c r="S128" i="1"/>
  <c r="R128" i="1"/>
  <c r="P128" i="1"/>
  <c r="S127" i="1"/>
  <c r="R127" i="1"/>
  <c r="P127" i="1"/>
  <c r="S126" i="1"/>
  <c r="R126" i="1"/>
  <c r="P126" i="1"/>
  <c r="S125" i="1"/>
  <c r="R125" i="1"/>
  <c r="P125" i="1"/>
  <c r="S124" i="1"/>
  <c r="R124" i="1"/>
  <c r="P124" i="1"/>
  <c r="S123" i="1"/>
  <c r="R123" i="1"/>
  <c r="P123" i="1"/>
  <c r="S122" i="1"/>
  <c r="R122" i="1"/>
  <c r="P122" i="1"/>
  <c r="S121" i="1"/>
  <c r="R121" i="1"/>
  <c r="P121" i="1"/>
  <c r="S120" i="1"/>
  <c r="R120" i="1"/>
  <c r="P120" i="1"/>
  <c r="S119" i="1"/>
  <c r="R119" i="1"/>
  <c r="P119" i="1"/>
  <c r="S118" i="1"/>
  <c r="R118" i="1"/>
  <c r="P118" i="1"/>
  <c r="S117" i="1"/>
  <c r="R117" i="1"/>
  <c r="P117" i="1"/>
  <c r="S116" i="1"/>
  <c r="R116" i="1"/>
  <c r="P116" i="1"/>
  <c r="S115" i="1"/>
  <c r="R115" i="1"/>
  <c r="P115" i="1"/>
  <c r="S114" i="1"/>
  <c r="R114" i="1"/>
  <c r="P114" i="1"/>
  <c r="S113" i="1"/>
  <c r="R113" i="1"/>
  <c r="P113" i="1"/>
  <c r="S112" i="1"/>
  <c r="R112" i="1"/>
  <c r="P112" i="1"/>
  <c r="S111" i="1"/>
  <c r="R111" i="1"/>
  <c r="P111" i="1"/>
  <c r="S110" i="1"/>
  <c r="R110" i="1"/>
  <c r="P110" i="1"/>
  <c r="S109" i="1"/>
  <c r="R109" i="1"/>
  <c r="P109" i="1"/>
  <c r="S108" i="1"/>
  <c r="R108" i="1"/>
  <c r="P108" i="1"/>
  <c r="S107" i="1"/>
  <c r="R107" i="1"/>
  <c r="P107" i="1"/>
  <c r="S106" i="1"/>
  <c r="R106" i="1"/>
  <c r="P106" i="1"/>
  <c r="S105" i="1"/>
  <c r="R105" i="1"/>
  <c r="P105" i="1"/>
  <c r="S104" i="1"/>
  <c r="R104" i="1"/>
  <c r="P104" i="1"/>
  <c r="S103" i="1"/>
  <c r="R103" i="1"/>
  <c r="P103" i="1"/>
  <c r="S102" i="1"/>
  <c r="R102" i="1"/>
  <c r="P102" i="1"/>
  <c r="S101" i="1"/>
  <c r="R101" i="1"/>
  <c r="P101" i="1"/>
  <c r="S100" i="1"/>
  <c r="R100" i="1"/>
  <c r="P100" i="1"/>
  <c r="S99" i="1"/>
  <c r="R99" i="1"/>
  <c r="P99" i="1"/>
  <c r="S98" i="1"/>
  <c r="R98" i="1"/>
  <c r="P98" i="1"/>
  <c r="S97" i="1"/>
  <c r="R97" i="1"/>
  <c r="P97" i="1"/>
  <c r="S96" i="1"/>
  <c r="R96" i="1"/>
  <c r="P96" i="1"/>
  <c r="S95" i="1"/>
  <c r="R95" i="1"/>
  <c r="P95" i="1"/>
  <c r="S94" i="1"/>
  <c r="R94" i="1"/>
  <c r="P94" i="1"/>
  <c r="S93" i="1"/>
  <c r="R93" i="1"/>
  <c r="P93" i="1"/>
  <c r="S92" i="1"/>
  <c r="R92" i="1"/>
  <c r="P92" i="1"/>
  <c r="S91" i="1"/>
  <c r="R91" i="1"/>
  <c r="P91" i="1"/>
  <c r="S90" i="1"/>
  <c r="R90" i="1"/>
  <c r="P90" i="1"/>
  <c r="S89" i="1"/>
  <c r="R89" i="1"/>
  <c r="P89" i="1"/>
  <c r="S88" i="1"/>
  <c r="R88" i="1"/>
  <c r="P88" i="1"/>
  <c r="S87" i="1"/>
  <c r="R87" i="1"/>
  <c r="P87" i="1"/>
  <c r="S86" i="1"/>
  <c r="R86" i="1"/>
  <c r="P86" i="1"/>
  <c r="S85" i="1"/>
  <c r="R85" i="1"/>
  <c r="P85" i="1"/>
  <c r="S84" i="1"/>
  <c r="R84" i="1"/>
  <c r="P84" i="1"/>
  <c r="S83" i="1"/>
  <c r="R83" i="1"/>
  <c r="P83" i="1"/>
  <c r="S82" i="1"/>
  <c r="R82" i="1"/>
  <c r="P82" i="1"/>
  <c r="S81" i="1"/>
  <c r="R81" i="1"/>
  <c r="P81" i="1"/>
  <c r="S80" i="1"/>
  <c r="R80" i="1"/>
  <c r="P80" i="1"/>
  <c r="S79" i="1"/>
  <c r="R79" i="1"/>
  <c r="P79" i="1"/>
  <c r="S78" i="1"/>
  <c r="R78" i="1"/>
  <c r="P78" i="1"/>
  <c r="S77" i="1"/>
  <c r="R77" i="1"/>
  <c r="P77" i="1"/>
  <c r="S76" i="1"/>
  <c r="R76" i="1"/>
  <c r="P76" i="1"/>
  <c r="S75" i="1"/>
  <c r="R75" i="1"/>
  <c r="P75" i="1"/>
  <c r="S74" i="1"/>
  <c r="R74" i="1"/>
  <c r="P74" i="1"/>
  <c r="S73" i="1"/>
  <c r="R73" i="1"/>
  <c r="P73" i="1"/>
  <c r="S72" i="1"/>
  <c r="R72" i="1"/>
  <c r="P72" i="1"/>
  <c r="S71" i="1"/>
  <c r="R71" i="1"/>
  <c r="P71" i="1"/>
  <c r="S70" i="1"/>
  <c r="R70" i="1"/>
  <c r="P70" i="1"/>
  <c r="S69" i="1"/>
  <c r="R69" i="1"/>
  <c r="P69" i="1"/>
  <c r="S68" i="1"/>
  <c r="R68" i="1"/>
  <c r="P68" i="1"/>
  <c r="S67" i="1"/>
  <c r="R67" i="1"/>
  <c r="P67" i="1"/>
  <c r="S66" i="1"/>
  <c r="R66" i="1"/>
  <c r="P66" i="1"/>
  <c r="S65" i="1"/>
  <c r="R65" i="1"/>
  <c r="P65" i="1"/>
  <c r="S64" i="1"/>
  <c r="R64" i="1"/>
  <c r="P64" i="1"/>
  <c r="S63" i="1"/>
  <c r="R63" i="1"/>
  <c r="P63" i="1"/>
  <c r="S62" i="1"/>
  <c r="R62" i="1"/>
  <c r="P62" i="1"/>
  <c r="S61" i="1"/>
  <c r="R61" i="1"/>
  <c r="P61" i="1"/>
  <c r="S60" i="1"/>
  <c r="R60" i="1"/>
  <c r="P60" i="1"/>
  <c r="S59" i="1"/>
  <c r="R59" i="1"/>
  <c r="P59" i="1"/>
  <c r="S58" i="1"/>
  <c r="R58" i="1"/>
  <c r="P58" i="1"/>
  <c r="S57" i="1"/>
  <c r="R57" i="1"/>
  <c r="P57" i="1"/>
  <c r="S56" i="1"/>
  <c r="R56" i="1"/>
  <c r="P56" i="1"/>
  <c r="S55" i="1"/>
  <c r="R55" i="1"/>
  <c r="P55" i="1"/>
  <c r="S54" i="1"/>
  <c r="R54" i="1"/>
  <c r="P54" i="1"/>
  <c r="S53" i="1"/>
  <c r="R53" i="1"/>
  <c r="P53" i="1"/>
  <c r="S52" i="1"/>
  <c r="R52" i="1"/>
  <c r="P52" i="1"/>
  <c r="S51" i="1"/>
  <c r="R51" i="1"/>
  <c r="P51" i="1"/>
  <c r="S50" i="1"/>
  <c r="R50" i="1"/>
  <c r="P50" i="1"/>
  <c r="S49" i="1"/>
  <c r="R49" i="1"/>
  <c r="P49" i="1"/>
  <c r="S48" i="1"/>
  <c r="R48" i="1"/>
  <c r="P48" i="1"/>
  <c r="S47" i="1"/>
  <c r="R47" i="1"/>
  <c r="P47" i="1"/>
  <c r="S46" i="1"/>
  <c r="R46" i="1"/>
  <c r="P46" i="1"/>
  <c r="S45" i="1"/>
  <c r="R45" i="1"/>
  <c r="P45" i="1"/>
  <c r="S44" i="1"/>
  <c r="R44" i="1"/>
  <c r="P44" i="1"/>
  <c r="S43" i="1"/>
  <c r="R43" i="1"/>
  <c r="P43" i="1"/>
  <c r="S42" i="1"/>
  <c r="R42" i="1"/>
  <c r="P42" i="1"/>
  <c r="S41" i="1"/>
  <c r="R41" i="1"/>
  <c r="P41" i="1"/>
  <c r="S40" i="1"/>
  <c r="R40" i="1"/>
  <c r="P40" i="1"/>
  <c r="S39" i="1"/>
  <c r="R39" i="1"/>
  <c r="P39" i="1"/>
  <c r="S38" i="1"/>
  <c r="R38" i="1"/>
  <c r="P38" i="1"/>
  <c r="S37" i="1"/>
  <c r="R37" i="1"/>
  <c r="P37" i="1"/>
  <c r="S36" i="1"/>
  <c r="R36" i="1"/>
  <c r="P36" i="1"/>
  <c r="S35" i="1"/>
  <c r="R35" i="1"/>
  <c r="P35" i="1"/>
  <c r="S34" i="1"/>
  <c r="R34" i="1"/>
  <c r="P34" i="1"/>
  <c r="S33" i="1"/>
  <c r="R33" i="1"/>
  <c r="P33" i="1"/>
  <c r="S32" i="1"/>
  <c r="R32" i="1"/>
  <c r="P32" i="1"/>
  <c r="S31" i="1"/>
  <c r="R31" i="1"/>
  <c r="P31" i="1"/>
  <c r="S30" i="1"/>
  <c r="R30" i="1"/>
  <c r="P30" i="1"/>
  <c r="S29" i="1"/>
  <c r="R29" i="1"/>
  <c r="P29" i="1"/>
  <c r="S28" i="1"/>
  <c r="R28" i="1"/>
  <c r="P28" i="1"/>
  <c r="S27" i="1"/>
  <c r="R27" i="1"/>
  <c r="P27" i="1"/>
  <c r="S26" i="1"/>
  <c r="R26" i="1"/>
  <c r="P26" i="1"/>
  <c r="S25" i="1"/>
  <c r="R25" i="1"/>
  <c r="P25" i="1"/>
  <c r="S24" i="1"/>
  <c r="R24" i="1"/>
  <c r="P24" i="1"/>
  <c r="S23" i="1"/>
  <c r="R23" i="1"/>
  <c r="P23" i="1"/>
  <c r="S22" i="1"/>
  <c r="R22" i="1"/>
  <c r="P22" i="1"/>
  <c r="S21" i="1"/>
  <c r="R21" i="1"/>
  <c r="P21" i="1"/>
  <c r="S20" i="1"/>
  <c r="R20" i="1"/>
  <c r="P20" i="1"/>
  <c r="S19" i="1"/>
  <c r="R19" i="1"/>
  <c r="P19" i="1"/>
  <c r="S18" i="1"/>
  <c r="R18" i="1"/>
  <c r="P18" i="1"/>
  <c r="S17" i="1"/>
  <c r="R17" i="1"/>
  <c r="P17" i="1"/>
  <c r="S16" i="1"/>
  <c r="R16" i="1"/>
  <c r="P16" i="1"/>
  <c r="S15" i="1"/>
  <c r="R15" i="1"/>
  <c r="P15" i="1"/>
  <c r="S14" i="1"/>
  <c r="R14" i="1"/>
  <c r="P14" i="1"/>
  <c r="S13" i="1"/>
  <c r="R13" i="1"/>
  <c r="P13" i="1"/>
  <c r="S12" i="1"/>
  <c r="R12" i="1"/>
  <c r="P12" i="1"/>
  <c r="S11" i="1"/>
  <c r="R11" i="1"/>
  <c r="P11" i="1"/>
  <c r="S10" i="1"/>
  <c r="R10" i="1"/>
  <c r="P10" i="1"/>
  <c r="S9" i="1"/>
  <c r="R9" i="1"/>
  <c r="S8" i="1"/>
  <c r="R8" i="1"/>
  <c r="N6" i="1" l="1"/>
  <c r="N7" i="1"/>
  <c r="O7" i="1"/>
  <c r="L6" i="1" l="1"/>
  <c r="M7" i="1"/>
  <c r="L7" i="1"/>
  <c r="J6" i="1" l="1"/>
  <c r="J7" i="1"/>
  <c r="K7" i="1"/>
  <c r="H6" i="1" l="1"/>
  <c r="H7" i="1"/>
  <c r="I7" i="1"/>
  <c r="F6" i="1" l="1"/>
  <c r="F7" i="1"/>
  <c r="G7" i="1"/>
</calcChain>
</file>

<file path=xl/sharedStrings.xml><?xml version="1.0" encoding="utf-8"?>
<sst xmlns="http://schemas.openxmlformats.org/spreadsheetml/2006/main" count="1739" uniqueCount="668">
  <si>
    <t>Falabella S.A.</t>
  </si>
  <si>
    <t>-</t>
  </si>
  <si>
    <t>Cencosud S.A.</t>
  </si>
  <si>
    <t>Ripley Corp S.A.</t>
  </si>
  <si>
    <t>Enel Americas S.A.</t>
  </si>
  <si>
    <t>Enel Chile S.A.</t>
  </si>
  <si>
    <t>Banco De Chile</t>
  </si>
  <si>
    <t>Sociedad Quimica Y Minera De Chile S.A.</t>
  </si>
  <si>
    <t>Banco Santander-Chile</t>
  </si>
  <si>
    <t>Latam Airlines Group S.A.</t>
  </si>
  <si>
    <t>Empresas Copec S.A.</t>
  </si>
  <si>
    <t>Empresas Cmpc S.A.</t>
  </si>
  <si>
    <t>Banco De Credito E Inversiones</t>
  </si>
  <si>
    <t>Aguas Andinas S.A.</t>
  </si>
  <si>
    <t>Parque Arauco S.A.</t>
  </si>
  <si>
    <t>Cap S.A.</t>
  </si>
  <si>
    <t>Embotelladora Andina S.A.</t>
  </si>
  <si>
    <t>Colbun S.A.</t>
  </si>
  <si>
    <t>Compañia Cervecerias Unidas S.A.</t>
  </si>
  <si>
    <t>Empresa Nacional De Telecomunicaciones S.A.</t>
  </si>
  <si>
    <t>Plaza S.A.</t>
  </si>
  <si>
    <t>Aes Gener S.A.</t>
  </si>
  <si>
    <t>Engie Energia Chile S.A.</t>
  </si>
  <si>
    <t>Compañia Sud Americana De Vapores S.A.</t>
  </si>
  <si>
    <t>Banco Itau Corpbanca</t>
  </si>
  <si>
    <t>Viña Concha Y Toro S.A.</t>
  </si>
  <si>
    <t>Sonda S.A.</t>
  </si>
  <si>
    <t>Inversiones Aguas Metropolitanas S.A.</t>
  </si>
  <si>
    <t>Quiñenco S.A.</t>
  </si>
  <si>
    <t>Grupo Security S.A.</t>
  </si>
  <si>
    <t>Hortifrut S.A.</t>
  </si>
  <si>
    <t>Inversiones La Construccion S.A.</t>
  </si>
  <si>
    <t>Smu S.A.</t>
  </si>
  <si>
    <t>Salfacorp S.A.</t>
  </si>
  <si>
    <t>Construcción</t>
  </si>
  <si>
    <t>Sociedad Matriz Saam S.A.</t>
  </si>
  <si>
    <t>Empresas Lipigas S.A.</t>
  </si>
  <si>
    <t>Coca Cola Embonor S.A.</t>
  </si>
  <si>
    <t>Bicecorp S.A.</t>
  </si>
  <si>
    <t>Multiexport Foods S.A.</t>
  </si>
  <si>
    <t>Antarchile S.A.</t>
  </si>
  <si>
    <t>Enel Generacion Chile S.A.</t>
  </si>
  <si>
    <t>Masisa S.A.</t>
  </si>
  <si>
    <t>Forus S.A.</t>
  </si>
  <si>
    <t>Invercap S.A.</t>
  </si>
  <si>
    <t>Empresas Tricot S.A.</t>
  </si>
  <si>
    <t>Besalco S.A.</t>
  </si>
  <si>
    <t>Sigdo Koppers S.A.</t>
  </si>
  <si>
    <t>AFPCAPITAL&lt;XSGO&gt;</t>
  </si>
  <si>
    <t>CUPRUM&lt;XSGO&gt;</t>
  </si>
  <si>
    <t>HABITAT&lt;XSGO&gt;</t>
  </si>
  <si>
    <t>PLANVITAL&lt;XSGO&gt;</t>
  </si>
  <si>
    <t>PROVIDA&lt;XSGO&gt;</t>
  </si>
  <si>
    <t>AESGENER&lt;XSGO&gt;</t>
  </si>
  <si>
    <t>AGUNSA&lt;XSGO&gt;</t>
  </si>
  <si>
    <t>ANASAC&lt;XSGO&gt;</t>
  </si>
  <si>
    <t>AGUAS-A&lt;XSGO&gt;</t>
  </si>
  <si>
    <t>AGUAS-B&lt;XSGO&gt;</t>
  </si>
  <si>
    <t>ALMENDRAL&lt;XSGO&gt;</t>
  </si>
  <si>
    <t>ANDACOR&lt;XSGO&gt;</t>
  </si>
  <si>
    <t>ANTARCHILE&lt;XSGO&gt;</t>
  </si>
  <si>
    <t>AUSTRALIS&lt;XSGO&gt;</t>
  </si>
  <si>
    <t>ATSA&lt;XSGO&gt;</t>
  </si>
  <si>
    <t>AXXION&lt;XSGO&gt;</t>
  </si>
  <si>
    <t>AZUL AZUL&lt;XSGO&gt;</t>
  </si>
  <si>
    <t>CHILE&lt;XSGO&gt;</t>
  </si>
  <si>
    <t>BCI&lt;XSGO&gt;</t>
  </si>
  <si>
    <t>BINT&lt;XSGO&gt;</t>
  </si>
  <si>
    <t>ITAUCORP&lt;XSGO&gt;</t>
  </si>
  <si>
    <t>BSANTANDER&lt;XSGO&gt;</t>
  </si>
  <si>
    <t>BANMEDICA&lt;XSGO&gt;</t>
  </si>
  <si>
    <t>BANVIDA&lt;XSGO&gt;</t>
  </si>
  <si>
    <t>BESALCO&lt;XSGO&gt;</t>
  </si>
  <si>
    <t>BETLAN DOS&lt;XSGO&gt;</t>
  </si>
  <si>
    <t>BICECORP&lt;XSGO&gt;</t>
  </si>
  <si>
    <t>COLO COLO&lt;XSGO&gt;</t>
  </si>
  <si>
    <t>BLUMAR&lt;XSGO&gt;</t>
  </si>
  <si>
    <t>BOLSASTGO&lt;XSGO&gt;</t>
  </si>
  <si>
    <t>CAP&lt;XSGO&gt;</t>
  </si>
  <si>
    <t>CAROZZI&lt;XSGO&gt;</t>
  </si>
  <si>
    <t>CEM&lt;XSGO&gt;</t>
  </si>
  <si>
    <t>POLPAICO&lt;XSGO&gt;</t>
  </si>
  <si>
    <t>CEMENTOS&lt;XSGO&gt;</t>
  </si>
  <si>
    <t>CENCOSUD&lt;XSGO&gt;</t>
  </si>
  <si>
    <t>CENCOSHOPP&lt;XSGO&gt;</t>
  </si>
  <si>
    <t>CGEGAS&lt;XSGO&gt;</t>
  </si>
  <si>
    <t>CONSOGRAL&lt;XSGO&gt;</t>
  </si>
  <si>
    <t>CINTAC&lt;XSGO&gt;</t>
  </si>
  <si>
    <t>LAS CONDES&lt;XSGO&gt;</t>
  </si>
  <si>
    <t>POLO&lt;XSGO&gt;</t>
  </si>
  <si>
    <t>ESPANOLVAL&lt;XSGO&gt;</t>
  </si>
  <si>
    <t>HIPICO&lt;XSGO&gt;</t>
  </si>
  <si>
    <t>EMBONOR-A&lt;XSGO&gt;</t>
  </si>
  <si>
    <t>EMBONOR-B&lt;XSGO&gt;</t>
  </si>
  <si>
    <t>COLBUN&lt;XSGO&gt;</t>
  </si>
  <si>
    <t>MARGARET'S&lt;XSGO&gt;</t>
  </si>
  <si>
    <t>MAISONNETT&lt;XSGO&gt;</t>
  </si>
  <si>
    <t>UNESPA&lt;XSGO&gt;</t>
  </si>
  <si>
    <t>COPEVAL&lt;XSGO&gt;</t>
  </si>
  <si>
    <t>CCU&lt;XSGO&gt;</t>
  </si>
  <si>
    <t>FOSFOROS&lt;XSGO&gt;</t>
  </si>
  <si>
    <t>ESPANOLA&lt;XSGO&gt;</t>
  </si>
  <si>
    <t>LITORAL&lt;XSGO&gt;</t>
  </si>
  <si>
    <t>ELECMETAL&lt;XSGO&gt;</t>
  </si>
  <si>
    <t>CGE&lt;XSGO&gt;</t>
  </si>
  <si>
    <t>VOLCAN&lt;XSGO&gt;</t>
  </si>
  <si>
    <t>INTEROCEAN&lt;XSGO&gt;</t>
  </si>
  <si>
    <t>CAMANCHACA&lt;XSGO&gt;</t>
  </si>
  <si>
    <t>VAPORES&lt;XSGO&gt;</t>
  </si>
  <si>
    <t>CIC&lt;XSGO&gt;</t>
  </si>
  <si>
    <t>CVA&lt;XSGO&gt;</t>
  </si>
  <si>
    <t>CRISTALES&lt;XSGO&gt;</t>
  </si>
  <si>
    <t>CRUZADOS&lt;XSGO&gt;</t>
  </si>
  <si>
    <t>DUNCANFOX&lt;XSGO&gt;</t>
  </si>
  <si>
    <t>EISA&lt;XSGO&gt;</t>
  </si>
  <si>
    <t>PUNTILLA&lt;XSGO&gt;</t>
  </si>
  <si>
    <t>ELUXSA&lt;XSGO&gt;</t>
  </si>
  <si>
    <t>ANDINA-A&lt;XSGO&gt;</t>
  </si>
  <si>
    <t>ANDINA-B&lt;XSGO&gt;</t>
  </si>
  <si>
    <t>ESSAL-A&lt;XSGO&gt;</t>
  </si>
  <si>
    <t>ESSAL-B&lt;XSGO&gt;</t>
  </si>
  <si>
    <t>MOLLER&lt;XSGO&gt;</t>
  </si>
  <si>
    <t>EDELMAG&lt;XSGO&gt;</t>
  </si>
  <si>
    <t>PEHUENCHE&lt;XSGO&gt;</t>
  </si>
  <si>
    <t>ENTEL&lt;XSGO&gt;</t>
  </si>
  <si>
    <t>EPERVA&lt;XSGO&gt;</t>
  </si>
  <si>
    <t>AQUACHILE&lt;XSGO&gt;</t>
  </si>
  <si>
    <t>HORNOS&lt;XSGO&gt;</t>
  </si>
  <si>
    <t>CMPC&lt;XSGO&gt;</t>
  </si>
  <si>
    <t>COPEC&lt;XSGO&gt;</t>
  </si>
  <si>
    <t>HITES&lt;XSGO&gt;</t>
  </si>
  <si>
    <t>IANSA&lt;XSGO&gt;</t>
  </si>
  <si>
    <t>NUEVAPOLAR&lt;XSGO&gt;</t>
  </si>
  <si>
    <t>LIPIGAS&lt;XSGO&gt;</t>
  </si>
  <si>
    <t>TRICOT&lt;XSGO&gt;</t>
  </si>
  <si>
    <t>ENAEX&lt;XSGO&gt;</t>
  </si>
  <si>
    <t>ENELAM&lt;XSGO&gt;</t>
  </si>
  <si>
    <t>ENELCHILE&lt;XSGO&gt;</t>
  </si>
  <si>
    <t>ENELDXCH&lt;XSGO&gt;</t>
  </si>
  <si>
    <t>ENELGXCH&lt;XSGO&gt;</t>
  </si>
  <si>
    <t>CASABLANCA&lt;XSGO&gt;</t>
  </si>
  <si>
    <t>ENLASA&lt;XSGO&gt;</t>
  </si>
  <si>
    <t>ECL&lt;XSGO&gt;</t>
  </si>
  <si>
    <t>Enjoy&lt;XSGO&gt;</t>
  </si>
  <si>
    <t>EDELPA&lt;XSGO&gt;</t>
  </si>
  <si>
    <t>ESSBIO-A&lt;XSGO&gt;</t>
  </si>
  <si>
    <t>ESSBIO-B&lt;XSGO&gt;</t>
  </si>
  <si>
    <t>ESSBIO-C&lt;XSGO&gt;</t>
  </si>
  <si>
    <t>OXIQUIM&lt;XSGO&gt;</t>
  </si>
  <si>
    <t>ESVAL-A&lt;XSGO&gt;</t>
  </si>
  <si>
    <t>ESVAL-B&lt;XSGO&gt;</t>
  </si>
  <si>
    <t>ESVAL-C&lt;XSGO&gt;</t>
  </si>
  <si>
    <t>FALABELLA&lt;XSGO&gt;</t>
  </si>
  <si>
    <t>FERIAOSOR&lt;XSGO&gt;</t>
  </si>
  <si>
    <t>FEPASA&lt;XSGO&gt;</t>
  </si>
  <si>
    <t>PASUR&lt;XSGO&gt;</t>
  </si>
  <si>
    <t>FORUS&lt;XSGO&gt;</t>
  </si>
  <si>
    <t>VICONTO&lt;XSGO&gt;</t>
  </si>
  <si>
    <t>GASCO&lt;XSGO&gt;</t>
  </si>
  <si>
    <t>GRANADILLA&lt;XSGO&gt;</t>
  </si>
  <si>
    <t>NAVIERA&lt;XSGO&gt;</t>
  </si>
  <si>
    <t>SECURITY&lt;XSGO&gt;</t>
  </si>
  <si>
    <t>HIPERMARC&lt;XSGO&gt;</t>
  </si>
  <si>
    <t>HF&lt;XSGO&gt;</t>
  </si>
  <si>
    <t>HWM&lt;XSGO&gt;</t>
  </si>
  <si>
    <t>INFODEMA&lt;XSGO&gt;</t>
  </si>
  <si>
    <t>INGEVEC&lt;XSGO&gt;</t>
  </si>
  <si>
    <t>ESTACIONAM&lt;XSGO&gt;</t>
  </si>
  <si>
    <t>CLUBCAMPO&lt;XSGO&gt;</t>
  </si>
  <si>
    <t>MANQUEHUE&lt;XSGO&gt;</t>
  </si>
  <si>
    <t>ISANPA&lt;XSGO&gt;</t>
  </si>
  <si>
    <t>SIXTERRA&lt;XSGO&gt;</t>
  </si>
  <si>
    <t>STADITALIA&lt;XSGO&gt;</t>
  </si>
  <si>
    <t>YUGOSLAVA&lt;XSGO&gt;</t>
  </si>
  <si>
    <t>INDISA&lt;XSGO&gt;</t>
  </si>
  <si>
    <t>INTASA&lt;XSGO&gt;</t>
  </si>
  <si>
    <t>INVERCAP&lt;XSGO&gt;</t>
  </si>
  <si>
    <t>INVERMAR&lt;XSGO&gt;</t>
  </si>
  <si>
    <t>INVERNOVA&lt;XSGO&gt;</t>
  </si>
  <si>
    <t>IACSA&lt;XSGO&gt;</t>
  </si>
  <si>
    <t>IAM&lt;XSGO&gt;</t>
  </si>
  <si>
    <t>COVADONGA&lt;XSGO&gt;</t>
  </si>
  <si>
    <t>ILC&lt;XSGO&gt;</t>
  </si>
  <si>
    <t>NUEVAREG&lt;XSGO&gt;</t>
  </si>
  <si>
    <t>SIEMEL&lt;XSGO&gt;</t>
  </si>
  <si>
    <t>TRICAHUE&lt;XSGO&gt;</t>
  </si>
  <si>
    <t>INVIESPA&lt;XSGO&gt;</t>
  </si>
  <si>
    <t>INVERFOODS&lt;XSGO&gt;</t>
  </si>
  <si>
    <t>INVEXANS&lt;XSGO&gt;</t>
  </si>
  <si>
    <t>IPAL&lt;XSGO&gt;</t>
  </si>
  <si>
    <t>LTM&lt;XSGO&gt;</t>
  </si>
  <si>
    <t>MARBELLACC&lt;XSGO&gt;</t>
  </si>
  <si>
    <t>MARINSA&lt;XSGO&gt;</t>
  </si>
  <si>
    <t>MASISA&lt;XSGO&gt;</t>
  </si>
  <si>
    <t>MELON&lt;XSGO&gt;</t>
  </si>
  <si>
    <t>MINERA&lt;XSGO&gt;</t>
  </si>
  <si>
    <t>MOLYMET&lt;XSGO&gt;</t>
  </si>
  <si>
    <t>MS&lt;XSGO&gt;</t>
  </si>
  <si>
    <t>MUELLES&lt;XSGO&gt;</t>
  </si>
  <si>
    <t>MULTIFOODS&lt;XSGO&gt;</t>
  </si>
  <si>
    <t>NAVARINO&lt;XSGO&gt;</t>
  </si>
  <si>
    <t>NIBSA&lt;XSGO&gt;</t>
  </si>
  <si>
    <t>NITRATOS&lt;XSGO&gt;</t>
  </si>
  <si>
    <t>NORTEGRAN&lt;XSGO&gt;</t>
  </si>
  <si>
    <t>OLDBOYS&lt;XSGO&gt;</t>
  </si>
  <si>
    <t>PARAUCO&lt;XSGO&gt;</t>
  </si>
  <si>
    <t>PAZ&lt;XSGO&gt;</t>
  </si>
  <si>
    <t>PPXCL&lt;XSGO&gt;</t>
  </si>
  <si>
    <t>MALLPLAZA&lt;XSGO&gt;</t>
  </si>
  <si>
    <t>FROWARD&lt;XSGO&gt;</t>
  </si>
  <si>
    <t>POTASIOS-A&lt;XSGO&gt;</t>
  </si>
  <si>
    <t>POTASIOS-B&lt;XSGO&gt;</t>
  </si>
  <si>
    <t>COUNTRY-A&lt;XSGO&gt;</t>
  </si>
  <si>
    <t>COUNTRY-B&lt;XSGO&gt;</t>
  </si>
  <si>
    <t>COUNTRY-P&lt;XSGO&gt;</t>
  </si>
  <si>
    <t>VENTANAS&lt;XSGO&gt;</t>
  </si>
  <si>
    <t>PUERTO&lt;XSGO&gt;</t>
  </si>
  <si>
    <t>QUEMCHI&lt;XSGO&gt;</t>
  </si>
  <si>
    <t>QUILICURA&lt;XSGO&gt;</t>
  </si>
  <si>
    <t>QUINENCO&lt;XSGO&gt;</t>
  </si>
  <si>
    <t>RTX&lt;XSGO&gt;</t>
  </si>
  <si>
    <t>REBRISA-A&lt;XSGO&gt;</t>
  </si>
  <si>
    <t>REBRISA-B&lt;XSGO&gt;</t>
  </si>
  <si>
    <t>RIPLEY&lt;XSGO&gt;</t>
  </si>
  <si>
    <t>SPORTFRAN&lt;XSGO&gt;</t>
  </si>
  <si>
    <t>SALFACORP&lt;XSGO&gt;</t>
  </si>
  <si>
    <t>SALMOCAM&lt;XSGO&gt;</t>
  </si>
  <si>
    <t>SANTANA&lt;XSGO&gt;</t>
  </si>
  <si>
    <t>SCHWAGER&lt;XSGO&gt;</t>
  </si>
  <si>
    <t>SCOTIABKCL&lt;XSGO&gt;</t>
  </si>
  <si>
    <t>PREVISION&lt;XSGO&gt;</t>
  </si>
  <si>
    <t>SK&lt;XSGO&gt;</t>
  </si>
  <si>
    <t>SIPSA&lt;XSGO&gt;</t>
  </si>
  <si>
    <t>SMU&lt;XSGO&gt;</t>
  </si>
  <si>
    <t>GOLF&lt;XSGO&gt;</t>
  </si>
  <si>
    <t>CANALISTAS&lt;XSGO&gt;</t>
  </si>
  <si>
    <t>SOFRUCO&lt;XSGO&gt;</t>
  </si>
  <si>
    <t>SANTA RITA&lt;XSGO&gt;</t>
  </si>
  <si>
    <t>CAMPOS&lt;XSGO&gt;</t>
  </si>
  <si>
    <t>ORO BLANCO&lt;XSGO&gt;</t>
  </si>
  <si>
    <t>CALICHERAA&lt;XSGO&gt;</t>
  </si>
  <si>
    <t>CALICHERAB&lt;XSGO&gt;</t>
  </si>
  <si>
    <t>HIPODROMOA&lt;XSGO&gt;</t>
  </si>
  <si>
    <t>HIPODROMOB&lt;XSGO&gt;</t>
  </si>
  <si>
    <t>INMOBVINA&lt;XSGO&gt;</t>
  </si>
  <si>
    <t>SMSAAM&lt;XSGO&gt;</t>
  </si>
  <si>
    <t>COLOSO&lt;XSGO&gt;</t>
  </si>
  <si>
    <t>PUCOBRE&lt;XSGO&gt;</t>
  </si>
  <si>
    <t>SQM-A&lt;XSGO&gt;</t>
  </si>
  <si>
    <t>SQM-B&lt;XSGO&gt;</t>
  </si>
  <si>
    <t>SOCOVESA&lt;XSGO&gt;</t>
  </si>
  <si>
    <t>SONDA&lt;XSGO&gt;</t>
  </si>
  <si>
    <t>SOPROCAL&lt;XSGO&gt;</t>
  </si>
  <si>
    <t>SOQUICOM&lt;XSGO&gt;</t>
  </si>
  <si>
    <t>CTC&lt;XSGO&gt;</t>
  </si>
  <si>
    <t>UNION GOLF&lt;XSGO&gt;</t>
  </si>
  <si>
    <t>CLUBUNION&lt;XSGO&gt;</t>
  </si>
  <si>
    <t>SPORTING&lt;XSGO&gt;</t>
  </si>
  <si>
    <t>CONCHATORO&lt;XSGO&gt;</t>
  </si>
  <si>
    <t>VSPT&lt;XSGO&gt;</t>
  </si>
  <si>
    <t>EMILIANA&lt;XSGO&gt;</t>
  </si>
  <si>
    <t>VCMBC1&lt;XSGO&gt;</t>
  </si>
  <si>
    <t>VCMAC1&lt;XSGO&gt;</t>
  </si>
  <si>
    <t>WATTS&lt;XSGO&gt;</t>
  </si>
  <si>
    <t>ZOFRI&lt;XSGO&gt;</t>
  </si>
  <si>
    <t>A.F.P. Capital S.A.</t>
  </si>
  <si>
    <t>A.F.P. Cuprum S.A.</t>
  </si>
  <si>
    <t>A.F.P. Habitat S.A.</t>
  </si>
  <si>
    <t>A.F.P. Planvital S.A.</t>
  </si>
  <si>
    <t>A.F.P. Provida S.A.</t>
  </si>
  <si>
    <t>Agencias Universales S.A.</t>
  </si>
  <si>
    <t>Agricola Nacional S.A.C. E I.</t>
  </si>
  <si>
    <t>Almendral S.A.</t>
  </si>
  <si>
    <t>Andacor S.A.</t>
  </si>
  <si>
    <t>Australis Seafoods S.A.</t>
  </si>
  <si>
    <t>Automovilismo Y Turismo S.A.</t>
  </si>
  <si>
    <t>Axxion S.A.</t>
  </si>
  <si>
    <t>Azul Azul S.A.</t>
  </si>
  <si>
    <t>Banco Internacional</t>
  </si>
  <si>
    <t>Banmedica S.A.</t>
  </si>
  <si>
    <t>Banvida S.A.</t>
  </si>
  <si>
    <t>Betlan Dos S.A.</t>
  </si>
  <si>
    <t>Blanco Y Negro S.A.</t>
  </si>
  <si>
    <t>Blumar S.A.</t>
  </si>
  <si>
    <t>Bolsa De Comercio De Santiago - Bolsa De Valores</t>
  </si>
  <si>
    <t>Carozzi S.A.</t>
  </si>
  <si>
    <t>Cem S.A.</t>
  </si>
  <si>
    <t>Cemento Polpaico S.A.</t>
  </si>
  <si>
    <t>Cementos Bio Bio S.A.</t>
  </si>
  <si>
    <t>Cencosud Shopping S.A.</t>
  </si>
  <si>
    <t>Cge Gas Natural S.A.</t>
  </si>
  <si>
    <t>Chilena Consolidada Seguros Generales S.A.</t>
  </si>
  <si>
    <t>Cintac S.A.</t>
  </si>
  <si>
    <t>Clinica Las Condes S.A.</t>
  </si>
  <si>
    <t>Club De Polo Y Equitacion San Cristobal S.A.</t>
  </si>
  <si>
    <t>Club Español De Valparaiso S.A.</t>
  </si>
  <si>
    <t>Club Hipico De Santiago S.A.</t>
  </si>
  <si>
    <t>Colegio Britanico St. Margaret</t>
  </si>
  <si>
    <t>Colegio La Maisonnette S.A.</t>
  </si>
  <si>
    <t>Comp Nac. De Seguros Generales Union Española S.A.</t>
  </si>
  <si>
    <t>Compañia Agropecuaria Copeval S.A.</t>
  </si>
  <si>
    <t>Compañia Chilena De Fosforos S.A.</t>
  </si>
  <si>
    <t>Compañia De Inversiones La Española S.A.</t>
  </si>
  <si>
    <t>Compañia Electrica Del Litoral S.A.</t>
  </si>
  <si>
    <t>Compañia Electro Metalurgica S.A.</t>
  </si>
  <si>
    <t>Compañia General De Electricidad S.A.</t>
  </si>
  <si>
    <t>Compañia Industrial El Volcan S.A.</t>
  </si>
  <si>
    <t>Compañia Maritima Chilena S.A.</t>
  </si>
  <si>
    <t>Compañia Pesquera Camanchaca S.A.</t>
  </si>
  <si>
    <t>Compañias Cic S.A.</t>
  </si>
  <si>
    <t>Costa Verde Aeronautica S.A.</t>
  </si>
  <si>
    <t>Cristalerias De Chile S.A.</t>
  </si>
  <si>
    <t>Cruzados S.A.D.P.</t>
  </si>
  <si>
    <t>Duncan Fox S.A.</t>
  </si>
  <si>
    <t>Echeverria, Izquierdo S.A.</t>
  </si>
  <si>
    <t>Electrica Puntilla S.A.</t>
  </si>
  <si>
    <t>Electrolux De Chile S.A.</t>
  </si>
  <si>
    <t>Emp. De Serv. Sanitarios De Los Lagos S.A.</t>
  </si>
  <si>
    <t>Empresa Const Moller Y Perez Cotapos S.A.</t>
  </si>
  <si>
    <t>Empresa Electrica De Magallanes S.A.</t>
  </si>
  <si>
    <t>Empresa Electrica Pehuenche S.A.</t>
  </si>
  <si>
    <t>Empresa Pesquera Eperva S.A.</t>
  </si>
  <si>
    <t>Empresas Aquachile S.A.</t>
  </si>
  <si>
    <t>Empresas Cabo De Hornos S.A.</t>
  </si>
  <si>
    <t>Empresas Hites S.A.</t>
  </si>
  <si>
    <t>Empresas Iansa S.A.</t>
  </si>
  <si>
    <t>Empresas La Polar S.A.</t>
  </si>
  <si>
    <t>Enaex S.A.</t>
  </si>
  <si>
    <t>Enel Distribucion Chile S.A.</t>
  </si>
  <si>
    <t>Energia De Casablanca S.A.</t>
  </si>
  <si>
    <t>Energia Latina S.A.</t>
  </si>
  <si>
    <t>Enjoy S.A.</t>
  </si>
  <si>
    <t>Envases Del Pacifico S.A.</t>
  </si>
  <si>
    <t>Essbio S.A.</t>
  </si>
  <si>
    <t>Estab Industriales Quimicos Oxiquim S.A.</t>
  </si>
  <si>
    <t>Esval S.A.</t>
  </si>
  <si>
    <t>Feria De Osorno S.A.</t>
  </si>
  <si>
    <t>Ferrocarril Del Pacifico S.A.</t>
  </si>
  <si>
    <t>Forestal Const. Y Com. Del Pacifico Sur S.A.</t>
  </si>
  <si>
    <t>Fruticola Viconto S.A.</t>
  </si>
  <si>
    <t>Gasco S.A.</t>
  </si>
  <si>
    <t>Granadilla Country Club S.A.</t>
  </si>
  <si>
    <t>Grupo Empresas Navieras S.A.</t>
  </si>
  <si>
    <t>Hipermarc S.A.</t>
  </si>
  <si>
    <t>Howmet Aerospace Inc.</t>
  </si>
  <si>
    <t>Infodema S. A.</t>
  </si>
  <si>
    <t>Ingevec S.A.</t>
  </si>
  <si>
    <t>Inmob. Central De Estacionamientos Agustinas S.A.</t>
  </si>
  <si>
    <t>Inmobiliaria Club De Campo S.A.</t>
  </si>
  <si>
    <t>Inmobiliaria Manquehue S.A.</t>
  </si>
  <si>
    <t>Inmobiliaria San Patricio S.A.</t>
  </si>
  <si>
    <t>Inmobiliaria Sixterra S.A.</t>
  </si>
  <si>
    <t>Inmobiliaria Stadio Italiano S.A.</t>
  </si>
  <si>
    <t>Inmobiliaria Yugoslava Sociedad Anonima</t>
  </si>
  <si>
    <t>Instituto De Diagnostico S.A.</t>
  </si>
  <si>
    <t>Intasa S.A.</t>
  </si>
  <si>
    <t>Invermar S.A.</t>
  </si>
  <si>
    <t>Invernova S.A.</t>
  </si>
  <si>
    <t>Inversiones Agricolas Y Comerciales S.A.</t>
  </si>
  <si>
    <t>Inversiones Covadonga S.A.</t>
  </si>
  <si>
    <t>Inversiones Nueva Region S.A.</t>
  </si>
  <si>
    <t>Inversiones Siemel S.A.</t>
  </si>
  <si>
    <t>Inversiones Tricahue S.A.</t>
  </si>
  <si>
    <t>Inversiones Union Española S.A.</t>
  </si>
  <si>
    <t>Invertec Foods S.A.</t>
  </si>
  <si>
    <t>Invexans S.A.</t>
  </si>
  <si>
    <t>Ipal S.A.</t>
  </si>
  <si>
    <t>Marbella Country Club S.A.</t>
  </si>
  <si>
    <t>Maritima De Inversiones S.A.</t>
  </si>
  <si>
    <t>Melon S.A.</t>
  </si>
  <si>
    <t>Minera Valparaiso S.A.</t>
  </si>
  <si>
    <t>Molibdenos Y Metales S. A.</t>
  </si>
  <si>
    <t>Morgan Stanley</t>
  </si>
  <si>
    <t>Muelles De Penco S.A.</t>
  </si>
  <si>
    <t>Navarino S.A.</t>
  </si>
  <si>
    <t>Nibsa S.A.</t>
  </si>
  <si>
    <t>Nitratos De Chile S.A.</t>
  </si>
  <si>
    <t>Norte Grande S.A.</t>
  </si>
  <si>
    <t>Old Grangonian Club S.A.</t>
  </si>
  <si>
    <t>Paz Corp S.A.</t>
  </si>
  <si>
    <t>Peruvian Precious Metals Corp</t>
  </si>
  <si>
    <t>Portuaria Cabo Froward S.A.</t>
  </si>
  <si>
    <t>Potasios De Chile S.A.</t>
  </si>
  <si>
    <t>Prince Of Wales Country Club S.A. Inmobiliaria</t>
  </si>
  <si>
    <t>Puerto Ventanas S.A.</t>
  </si>
  <si>
    <t>Puertos Y Logistica S.A.</t>
  </si>
  <si>
    <t>Quemchi S.A.</t>
  </si>
  <si>
    <t>Quilicura S.A.</t>
  </si>
  <si>
    <t>Raytheon Technologies Corp.</t>
  </si>
  <si>
    <t>Rebrisa S.A.</t>
  </si>
  <si>
    <t>S. A. Inmobiliaria Sport Francais</t>
  </si>
  <si>
    <t>Salmones Camanchaca S.A.</t>
  </si>
  <si>
    <t>Santana S.A.</t>
  </si>
  <si>
    <t>Schwager Energy S.A.</t>
  </si>
  <si>
    <t>Scotiabank Chile</t>
  </si>
  <si>
    <t>Seguros Vida Security Prevision S.A.</t>
  </si>
  <si>
    <t>Sipsa Sociedad Anonima</t>
  </si>
  <si>
    <t>Soc. Anonima De Deportes, Club De Golf Santiago</t>
  </si>
  <si>
    <t>Soc. De Canalistas La Foresta De Apoquindo S.A.</t>
  </si>
  <si>
    <t>Sociedad Agricola La Rosa Sofruco S.A.</t>
  </si>
  <si>
    <t>Sociedad Anonima Viña Santa Rita</t>
  </si>
  <si>
    <t>Sociedad De Inversiones Campos Chilenos S.A.</t>
  </si>
  <si>
    <t>Sociedad De Inversiones Oro Blanco S.A.</t>
  </si>
  <si>
    <t>Sociedad De Inversiones Pampa Calichera S.A.</t>
  </si>
  <si>
    <t>Sociedad Hipodromo Chile S.A.</t>
  </si>
  <si>
    <t>Sociedad Inmobiliaria Viña Del Mar S.A.</t>
  </si>
  <si>
    <t>Sociedad Pesquera Coloso S.A.</t>
  </si>
  <si>
    <t>Sociedad Punta Del Cobre S.A.</t>
  </si>
  <si>
    <t>Socovesa S.A.</t>
  </si>
  <si>
    <t>Soprocal Calerias E Industrias S.A.</t>
  </si>
  <si>
    <t>Soquimich Comercial S.A.</t>
  </si>
  <si>
    <t>Telefonica Chile S.A.</t>
  </si>
  <si>
    <t>Union El Golf S.A.</t>
  </si>
  <si>
    <t>Union Inmobiliaria S.A.</t>
  </si>
  <si>
    <t>Valparaiso Sporting Club S.A.</t>
  </si>
  <si>
    <t>Viña San Pedro Tarapaca S.A.</t>
  </si>
  <si>
    <t>Viñedos Emiliana S.A.</t>
  </si>
  <si>
    <t>Volcan Compania Minera S.A.A., Clase B</t>
  </si>
  <si>
    <t>Watts S.A.</t>
  </si>
  <si>
    <t>Zona Franca De Iquique S.A.</t>
  </si>
  <si>
    <t>Fecha de Referencia</t>
  </si>
  <si>
    <t>Ingrese Fecha de Preferencia</t>
  </si>
  <si>
    <t>ANÁLISIS DE DIVIDENDOS</t>
  </si>
  <si>
    <t>INDICADORES DE LOS ÚLT. 5 AÑOS</t>
  </si>
  <si>
    <t>PROMEDIO</t>
  </si>
  <si>
    <t>MEDIANA</t>
  </si>
  <si>
    <t>MÁXIMO</t>
  </si>
  <si>
    <t>MÍNIMO</t>
  </si>
  <si>
    <t>AFPCAPITAL</t>
  </si>
  <si>
    <t>CUPRUM</t>
  </si>
  <si>
    <t>HABITAT</t>
  </si>
  <si>
    <t>PLANVITAL</t>
  </si>
  <si>
    <t>PROVIDA</t>
  </si>
  <si>
    <t>AESGENER</t>
  </si>
  <si>
    <t>AGUNSA</t>
  </si>
  <si>
    <t>ANASAC</t>
  </si>
  <si>
    <t>AGUAS-A</t>
  </si>
  <si>
    <t>AGUAS-B</t>
  </si>
  <si>
    <t>ALMENDRAL</t>
  </si>
  <si>
    <t>ANDACOR</t>
  </si>
  <si>
    <t>ANTARCHILE</t>
  </si>
  <si>
    <t>AUSTRALIS</t>
  </si>
  <si>
    <t>ATSA</t>
  </si>
  <si>
    <t>AXXION</t>
  </si>
  <si>
    <t>AZUL AZUL</t>
  </si>
  <si>
    <t>CHILE</t>
  </si>
  <si>
    <t>BCI</t>
  </si>
  <si>
    <t>BINT</t>
  </si>
  <si>
    <t>ITAUCORP</t>
  </si>
  <si>
    <t>BSANTANDER</t>
  </si>
  <si>
    <t>BANMEDICA</t>
  </si>
  <si>
    <t>BANVIDA</t>
  </si>
  <si>
    <t>BESALCO</t>
  </si>
  <si>
    <t>BETLAN DOS</t>
  </si>
  <si>
    <t>BICECORP</t>
  </si>
  <si>
    <t>COLO COLO</t>
  </si>
  <si>
    <t>BLUMAR</t>
  </si>
  <si>
    <t>BOLSASTGO</t>
  </si>
  <si>
    <t>CAP</t>
  </si>
  <si>
    <t>CAROZZI</t>
  </si>
  <si>
    <t>CEM</t>
  </si>
  <si>
    <t>POLPAICO</t>
  </si>
  <si>
    <t>CEMENTOS</t>
  </si>
  <si>
    <t>CENCOSUD</t>
  </si>
  <si>
    <t>CENCOSHOPP</t>
  </si>
  <si>
    <t>CGEGAS</t>
  </si>
  <si>
    <t>CONSOGRAL</t>
  </si>
  <si>
    <t>CINTAC</t>
  </si>
  <si>
    <t>LAS CONDES</t>
  </si>
  <si>
    <t>POLO</t>
  </si>
  <si>
    <t>ESPANOLVAL</t>
  </si>
  <si>
    <t>HIPICO</t>
  </si>
  <si>
    <t>EMBONOR-A</t>
  </si>
  <si>
    <t>EMBONOR-B</t>
  </si>
  <si>
    <t>COLBUN</t>
  </si>
  <si>
    <t>MARGARET'S</t>
  </si>
  <si>
    <t>MAISONNETT</t>
  </si>
  <si>
    <t>UNESPA</t>
  </si>
  <si>
    <t>COPEVAL</t>
  </si>
  <si>
    <t>CCU</t>
  </si>
  <si>
    <t>FOSFOROS</t>
  </si>
  <si>
    <t>ESPANOLA</t>
  </si>
  <si>
    <t>LITORAL</t>
  </si>
  <si>
    <t>ELECMETAL</t>
  </si>
  <si>
    <t>CGE</t>
  </si>
  <si>
    <t>VOLCAN</t>
  </si>
  <si>
    <t>INTEROCEAN</t>
  </si>
  <si>
    <t>CAMANCHACA</t>
  </si>
  <si>
    <t>VAPORES</t>
  </si>
  <si>
    <t>CIC</t>
  </si>
  <si>
    <t>CVA</t>
  </si>
  <si>
    <t>CRISTALES</t>
  </si>
  <si>
    <t>CRUZADOS</t>
  </si>
  <si>
    <t>DUNCANFOX</t>
  </si>
  <si>
    <t>EISA</t>
  </si>
  <si>
    <t>PUNTILLA</t>
  </si>
  <si>
    <t>ELUXSA</t>
  </si>
  <si>
    <t>ANDINA-A</t>
  </si>
  <si>
    <t>ANDINA-B</t>
  </si>
  <si>
    <t>ESSAL-A</t>
  </si>
  <si>
    <t>ESSAL-B</t>
  </si>
  <si>
    <t>MOLLER</t>
  </si>
  <si>
    <t>EDELMAG</t>
  </si>
  <si>
    <t>PEHUENCHE</t>
  </si>
  <si>
    <t>ENTEL</t>
  </si>
  <si>
    <t>EPERVA</t>
  </si>
  <si>
    <t>AQUACHILE</t>
  </si>
  <si>
    <t>HORNOS</t>
  </si>
  <si>
    <t>CMPC</t>
  </si>
  <si>
    <t>COPEC</t>
  </si>
  <si>
    <t>HITES</t>
  </si>
  <si>
    <t>IANSA</t>
  </si>
  <si>
    <t>NUEVAPOLAR</t>
  </si>
  <si>
    <t>LIPIGAS</t>
  </si>
  <si>
    <t>TRICOT</t>
  </si>
  <si>
    <t>ENAEX</t>
  </si>
  <si>
    <t>ENELAM</t>
  </si>
  <si>
    <t>ENELCHILE</t>
  </si>
  <si>
    <t>ENELDXCH</t>
  </si>
  <si>
    <t>ENELGXCH</t>
  </si>
  <si>
    <t>CASABLANCA</t>
  </si>
  <si>
    <t>ENLASA</t>
  </si>
  <si>
    <t>ECL</t>
  </si>
  <si>
    <t>Enjoy</t>
  </si>
  <si>
    <t>EDELPA</t>
  </si>
  <si>
    <t>ESSBIO-A</t>
  </si>
  <si>
    <t>ESSBIO-B</t>
  </si>
  <si>
    <t>ESSBIO-C</t>
  </si>
  <si>
    <t>OXIQUIM</t>
  </si>
  <si>
    <t>ESVAL-A</t>
  </si>
  <si>
    <t>ESVAL-B</t>
  </si>
  <si>
    <t>ESVAL-C</t>
  </si>
  <si>
    <t>FALABELLA</t>
  </si>
  <si>
    <t>FERIAOSOR</t>
  </si>
  <si>
    <t>FEPASA</t>
  </si>
  <si>
    <t>PASUR</t>
  </si>
  <si>
    <t>FORUS</t>
  </si>
  <si>
    <t>VICONTO</t>
  </si>
  <si>
    <t>GASCO</t>
  </si>
  <si>
    <t>GRANADILLA</t>
  </si>
  <si>
    <t>NAVIERA</t>
  </si>
  <si>
    <t>SECURITY</t>
  </si>
  <si>
    <t>HIPERMARC</t>
  </si>
  <si>
    <t>HF</t>
  </si>
  <si>
    <t>HWM</t>
  </si>
  <si>
    <t>INFODEMA</t>
  </si>
  <si>
    <t>INGEVEC</t>
  </si>
  <si>
    <t>ESTACIONAM</t>
  </si>
  <si>
    <t>CLUBCAMPO</t>
  </si>
  <si>
    <t>MANQUEHUE</t>
  </si>
  <si>
    <t>ISANPA</t>
  </si>
  <si>
    <t>SIXTERRA</t>
  </si>
  <si>
    <t>STADITALIA</t>
  </si>
  <si>
    <t>YUGOSLAVA</t>
  </si>
  <si>
    <t>INDISA</t>
  </si>
  <si>
    <t>INTASA</t>
  </si>
  <si>
    <t>INVERCAP</t>
  </si>
  <si>
    <t>INVERMAR</t>
  </si>
  <si>
    <t>INVERNOVA</t>
  </si>
  <si>
    <t>IACSA</t>
  </si>
  <si>
    <t>IAM</t>
  </si>
  <si>
    <t>COVADONGA</t>
  </si>
  <si>
    <t>ILC</t>
  </si>
  <si>
    <t>NUEVAREG</t>
  </si>
  <si>
    <t>SIEMEL</t>
  </si>
  <si>
    <t>TRICAHUE</t>
  </si>
  <si>
    <t>INVIESPA</t>
  </si>
  <si>
    <t>INVERFOODS</t>
  </si>
  <si>
    <t>INVEXANS</t>
  </si>
  <si>
    <t>IPAL</t>
  </si>
  <si>
    <t>LTM</t>
  </si>
  <si>
    <t>MARBELLACC</t>
  </si>
  <si>
    <t>MARINSA</t>
  </si>
  <si>
    <t>MASISA</t>
  </si>
  <si>
    <t>MELON</t>
  </si>
  <si>
    <t>MINERA</t>
  </si>
  <si>
    <t>MOLYMET</t>
  </si>
  <si>
    <t>MS</t>
  </si>
  <si>
    <t>MUELLES</t>
  </si>
  <si>
    <t>MULTIFOODS</t>
  </si>
  <si>
    <t>NAVARINO</t>
  </si>
  <si>
    <t>NIBSA</t>
  </si>
  <si>
    <t>NITRATOS</t>
  </si>
  <si>
    <t>NORTEGRAN</t>
  </si>
  <si>
    <t>OLDBOYS</t>
  </si>
  <si>
    <t>PARAUCO</t>
  </si>
  <si>
    <t>PAZ</t>
  </si>
  <si>
    <t>PPXCL</t>
  </si>
  <si>
    <t>MALLPLAZA</t>
  </si>
  <si>
    <t>FROWARD</t>
  </si>
  <si>
    <t>POTASIOS-A</t>
  </si>
  <si>
    <t>POTASIOS-B</t>
  </si>
  <si>
    <t>COUNTRY-A</t>
  </si>
  <si>
    <t>COUNTRY-B</t>
  </si>
  <si>
    <t>COUNTRY-P</t>
  </si>
  <si>
    <t>VENTANAS</t>
  </si>
  <si>
    <t>PUERTO</t>
  </si>
  <si>
    <t>QUEMCHI</t>
  </si>
  <si>
    <t>QUILICURA</t>
  </si>
  <si>
    <t>QUINENCO</t>
  </si>
  <si>
    <t>RTX</t>
  </si>
  <si>
    <t>REBRISA-A</t>
  </si>
  <si>
    <t>REBRISA-B</t>
  </si>
  <si>
    <t>RIPLEY</t>
  </si>
  <si>
    <t>SPORTFRAN</t>
  </si>
  <si>
    <t>SALFACORP</t>
  </si>
  <si>
    <t>SALMOCAM</t>
  </si>
  <si>
    <t>SANTANA</t>
  </si>
  <si>
    <t>SCHWAGER</t>
  </si>
  <si>
    <t>SCOTIABKCL</t>
  </si>
  <si>
    <t>PREVISION</t>
  </si>
  <si>
    <t>SK</t>
  </si>
  <si>
    <t>SIPSA</t>
  </si>
  <si>
    <t>SMU</t>
  </si>
  <si>
    <t>GOLF</t>
  </si>
  <si>
    <t>CANALISTAS</t>
  </si>
  <si>
    <t>SOFRUCO</t>
  </si>
  <si>
    <t>SANTA RITA</t>
  </si>
  <si>
    <t>CAMPOS</t>
  </si>
  <si>
    <t>ORO BLANCO</t>
  </si>
  <si>
    <t>CALICHERAA</t>
  </si>
  <si>
    <t>CALICHERAB</t>
  </si>
  <si>
    <t>HIPODROMOA</t>
  </si>
  <si>
    <t>HIPODROMOB</t>
  </si>
  <si>
    <t>INMOBVINA</t>
  </si>
  <si>
    <t>SMSAAM</t>
  </si>
  <si>
    <t>COLOSO</t>
  </si>
  <si>
    <t>PUCOBRE</t>
  </si>
  <si>
    <t>SQM-A</t>
  </si>
  <si>
    <t>SQM-B</t>
  </si>
  <si>
    <t>SOCOVESA</t>
  </si>
  <si>
    <t>SONDA</t>
  </si>
  <si>
    <t>SOPROCAL</t>
  </si>
  <si>
    <t>SOQUICOM</t>
  </si>
  <si>
    <t>CTC</t>
  </si>
  <si>
    <t>UNION GOLF</t>
  </si>
  <si>
    <t>CLUBUNION</t>
  </si>
  <si>
    <t>SPORTING</t>
  </si>
  <si>
    <t>CONCHATORO</t>
  </si>
  <si>
    <t>VSPT</t>
  </si>
  <si>
    <t>EMILIANA</t>
  </si>
  <si>
    <t>VCMBC1</t>
  </si>
  <si>
    <t>VCMAC1</t>
  </si>
  <si>
    <t>WATTS</t>
  </si>
  <si>
    <t>ZOFRI</t>
  </si>
  <si>
    <t>NO MODIFICAR</t>
  </si>
  <si>
    <t>Servicios financieros y de seguros</t>
  </si>
  <si>
    <t>Corporativos</t>
  </si>
  <si>
    <t xml:space="preserve">                  DIGITE UNA FECHA. PUEDE TRABAJAR CON LA FECHA DE LA ÚLTIMA COTIZACIÓN; PARA ESO, DEJE ESTA CELDA EN BLANCO</t>
  </si>
  <si>
    <t>Ord</t>
  </si>
  <si>
    <t>A</t>
  </si>
  <si>
    <t>B</t>
  </si>
  <si>
    <t>C</t>
  </si>
  <si>
    <t>P</t>
  </si>
  <si>
    <t>Empresas de electricidad, gas y agua</t>
  </si>
  <si>
    <t>Transportes, correos y almacenamiento</t>
  </si>
  <si>
    <t>Agricultura, ganadería, aprovechamiento forestal, pesca y caza</t>
  </si>
  <si>
    <t>Servicios de esparcimiento culturales y deportivos, y otros servicios recreativos</t>
  </si>
  <si>
    <t>Servicios de salud y de asistencia social</t>
  </si>
  <si>
    <t>Industrias manufactureras</t>
  </si>
  <si>
    <t>Comercio al por mayor</t>
  </si>
  <si>
    <t>Comercio al por menor</t>
  </si>
  <si>
    <t>Servicios inmobiliarios y de alquiler de bienes muebles e intangibles</t>
  </si>
  <si>
    <t>Servicios educativos</t>
  </si>
  <si>
    <t>Información en medios masivos</t>
  </si>
  <si>
    <t>Servicios profesionales, científicos y técnicos</t>
  </si>
  <si>
    <t>Otros servicios excepto actividades gubernamentales</t>
  </si>
  <si>
    <t>Minería, explotación de canteras y extracción de petróleo y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</si>
</sst>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"/>
    <numFmt numFmtId="165" formatCode="_-&quot;R$&quot;\ * #,##0_-;\-&quot;R$&quot;\ * #,##0_-;_-&quot;R$&quot;\ * &quot;-&quot;??_-;_-@_-"/>
    <numFmt numFmtId="166" formatCode="yyyy"/>
    <numFmt numFmtId="167" formatCode="dd\-mm\-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C59C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1"/>
      <color rgb="FF006B66"/>
      <name val="Calibri"/>
      <family val="2"/>
      <scheme val="minor"/>
    </font>
    <font>
      <sz val="11"/>
      <color rgb="FFC59C00"/>
      <name val="Calibri"/>
      <family val="2"/>
      <scheme val="minor"/>
    </font>
    <font>
      <sz val="8"/>
      <color rgb="FF2021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AE2DD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rgb="FFC59C00"/>
      </top>
      <bottom style="thick">
        <color rgb="FFC59C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ck">
        <color rgb="FFC59C00"/>
      </top>
      <bottom style="thick">
        <color rgb="FFC59C00"/>
      </bottom>
      <diagonal/>
    </border>
    <border>
      <left style="thin">
        <color theme="0"/>
      </left>
      <right style="thin">
        <color theme="0"/>
      </right>
      <top style="thick">
        <color rgb="FFC59C00"/>
      </top>
      <bottom style="thick">
        <color rgb="FFC59C00"/>
      </bottom>
      <diagonal/>
    </border>
    <border>
      <left style="thin">
        <color theme="0"/>
      </left>
      <right/>
      <top style="thick">
        <color rgb="FFC59C00"/>
      </top>
      <bottom style="thick">
        <color rgb="FFC59C00"/>
      </bottom>
      <diagonal/>
    </border>
    <border>
      <left style="thick">
        <color rgb="FF006B66"/>
      </left>
      <right style="thin">
        <color rgb="FF006B66"/>
      </right>
      <top style="thick">
        <color rgb="FF006B66"/>
      </top>
      <bottom style="thin">
        <color rgb="FF006B66"/>
      </bottom>
      <diagonal/>
    </border>
    <border>
      <left style="thin">
        <color rgb="FF006B66"/>
      </left>
      <right style="thick">
        <color rgb="FF006B66"/>
      </right>
      <top style="thick">
        <color rgb="FF006B66"/>
      </top>
      <bottom style="thin">
        <color rgb="FF006B66"/>
      </bottom>
      <diagonal/>
    </border>
    <border>
      <left style="thick">
        <color rgb="FF006B66"/>
      </left>
      <right style="thin">
        <color rgb="FF006B66"/>
      </right>
      <top style="thin">
        <color rgb="FF006B66"/>
      </top>
      <bottom style="thick">
        <color rgb="FF006B66"/>
      </bottom>
      <diagonal/>
    </border>
    <border>
      <left style="thin">
        <color rgb="FF006B66"/>
      </left>
      <right style="thick">
        <color rgb="FF006B66"/>
      </right>
      <top style="thin">
        <color rgb="FF006B66"/>
      </top>
      <bottom style="thick">
        <color rgb="FF006B66"/>
      </bottom>
      <diagonal/>
    </border>
    <border>
      <left style="thin">
        <color indexed="64"/>
      </left>
      <right style="thin">
        <color theme="0" tint="-4.9989318521683403E-2"/>
      </right>
      <top style="medium">
        <color rgb="FFC59C00"/>
      </top>
      <bottom style="medium">
        <color rgb="FFC59C0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rgb="FFC59C00"/>
      </top>
      <bottom style="medium">
        <color rgb="FFC59C00"/>
      </bottom>
      <diagonal/>
    </border>
    <border>
      <left style="thin">
        <color theme="0" tint="-4.9989318521683403E-2"/>
      </left>
      <right style="thin">
        <color indexed="64"/>
      </right>
      <top style="medium">
        <color rgb="FFC59C00"/>
      </top>
      <bottom style="medium">
        <color rgb="FFC59C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5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0" fontId="9" fillId="0" borderId="0" xfId="1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right" vertical="center"/>
    </xf>
    <xf numFmtId="167" fontId="14" fillId="0" borderId="7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4" borderId="10" xfId="0" applyFont="1" applyFill="1" applyBorder="1"/>
    <xf numFmtId="0" fontId="16" fillId="4" borderId="11" xfId="0" applyFont="1" applyFill="1" applyBorder="1"/>
    <xf numFmtId="0" fontId="16" fillId="4" borderId="12" xfId="0" applyFont="1" applyFill="1" applyBorder="1"/>
    <xf numFmtId="0" fontId="12" fillId="0" borderId="8" xfId="0" applyFont="1" applyBorder="1" applyAlignment="1">
      <alignment horizontal="right" vertical="center"/>
    </xf>
    <xf numFmtId="14" fontId="17" fillId="0" borderId="9" xfId="0" applyNumberFormat="1" applyFont="1" applyFill="1" applyBorder="1" applyAlignment="1">
      <alignment horizontal="center" vertical="center"/>
    </xf>
    <xf numFmtId="0" fontId="18" fillId="0" borderId="0" xfId="0" applyFont="1"/>
    <xf numFmtId="166" fontId="2" fillId="3" borderId="4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14" fontId="11" fillId="3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36"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</dxfs>
  <tableStyles count="0" defaultTableStyle="TableStyleMedium2" defaultPivotStyle="PivotStyleLight16"/>
  <colors>
    <mruColors>
      <color rgb="FFC59C00"/>
      <color rgb="FF006B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212fc3c3a42a42eba7c9aa4a5dbef669">
      <tp t="e">
        <v>#N/A</v>
        <stp/>
        <stp>e0e41cb9-aad7-46c4-ab5a-32343b1ad71b</stp>
        <stp>1</stp>
        <tr r="C7" s="1"/>
      </tp>
    </main>
    <main first="rtdsrv.212fc3c3a42a42eba7c9aa4a5dbef669">
      <tp t="e">
        <v>#N/A</v>
        <stp/>
        <stp>4e56e888-355e-4568-91c3-0f484e1c194d</stp>
        <stp>1</stp>
        <tr r="E7" s="1"/>
      </tp>
    </main>
    <main first="rtdsrv.212fc3c3a42a42eba7c9aa4a5dbef669">
      <tp t="e">
        <v>#N/A</v>
        <stp/>
        <stp>8112cb5f-f2ac-4a66-b197-ba33607893b0</stp>
        <stp>1</stp>
        <tr r="N7" s="1"/>
      </tp>
    </main>
    <main first="rtdsrv.212fc3c3a42a42eba7c9aa4a5dbef669">
      <tp t="e">
        <v>#N/A</v>
        <stp/>
        <stp>6903d1df-8beb-44c9-93d6-598d268ec7b0</stp>
        <stp>1</stp>
        <tr r="C2" s="2"/>
      </tp>
    </main>
    <main first="rtdsrv.212fc3c3a42a42eba7c9aa4a5dbef669">
      <tp t="e">
        <v>#N/A</v>
        <stp/>
        <stp>ed0b269b-ccfa-4617-b33d-39e086d611b5</stp>
        <stp>1</stp>
        <tr r="D2" s="2"/>
      </tp>
    </main>
    <main first="rtdsrv.212fc3c3a42a42eba7c9aa4a5dbef669">
      <tp t="e">
        <v>#N/A</v>
        <stp/>
        <stp>743d4368-80a4-4489-9eee-fb5eacfc5807</stp>
        <stp>1</stp>
        <tr r="G7" s="1"/>
      </tp>
    </main>
    <main first="rtdsrv.212fc3c3a42a42eba7c9aa4a5dbef669">
      <tp t="e">
        <v>#N/A</v>
        <stp/>
        <stp>b5581e32-c1e1-4062-8cb0-c2636a3b5305</stp>
        <stp>1</stp>
        <tr r="O7" s="1"/>
      </tp>
    </main>
    <main first="rtdsrv.212fc3c3a42a42eba7c9aa4a5dbef669">
      <tp t="e">
        <v>#N/A</v>
        <stp/>
        <stp>0922ec8a-ce59-406a-8cbb-57fe55e8dde6</stp>
        <stp>1</stp>
        <tr r="H7" s="1"/>
      </tp>
    </main>
    <main first="rtdsrv.212fc3c3a42a42eba7c9aa4a5dbef669">
      <tp t="e">
        <v>#N/A</v>
        <stp/>
        <stp>da1e4ee0-53f5-48ed-b977-9643ffedeff9</stp>
        <stp>1</stp>
        <tr r="J7" s="1"/>
      </tp>
    </main>
    <main first="rtdsrv.212fc3c3a42a42eba7c9aa4a5dbef669">
      <tp t="e">
        <v>#N/A</v>
        <stp/>
        <stp>8b54a0d0-1818-4f54-a6af-6be761cdb2f9</stp>
        <stp>1</stp>
        <tr r="B2" s="2"/>
      </tp>
      <tp t="e">
        <v>#N/A</v>
        <stp/>
        <stp>91cb025d-e7ab-405a-847b-ae92b1904005</stp>
        <stp>1</stp>
        <tr r="D2" s="1"/>
      </tp>
    </main>
    <main first="rtdsrv.212fc3c3a42a42eba7c9aa4a5dbef669">
      <tp t="e">
        <v>#N/A</v>
        <stp/>
        <stp>f595f8f3-be36-4cf6-97ff-45bc61ac5444</stp>
        <stp>1</stp>
        <tr r="K7" s="1"/>
      </tp>
    </main>
    <main first="rtdsrv.212fc3c3a42a42eba7c9aa4a5dbef669">
      <tp t="e">
        <v>#N/A</v>
        <stp/>
        <stp>bf35df7f-d17c-4d54-a96b-cec72c504439</stp>
        <stp>1</stp>
        <tr r="I7" s="1"/>
      </tp>
    </main>
    <main first="rtdsrv.212fc3c3a42a42eba7c9aa4a5dbef669">
      <tp t="e">
        <v>#N/A</v>
        <stp/>
        <stp>c9716d4a-3045-4f29-a0a5-e1b76c62cd77</stp>
        <stp>1</stp>
        <tr r="F7" s="1"/>
      </tp>
    </main>
    <main first="rtdsrv.212fc3c3a42a42eba7c9aa4a5dbef669">
      <tp t="e">
        <v>#N/A</v>
        <stp/>
        <stp>b6f133bd-c60e-41e3-86cb-35911cf426e9</stp>
        <stp>1</stp>
        <tr r="B7" s="1"/>
      </tp>
    </main>
    <main first="rtdsrv.212fc3c3a42a42eba7c9aa4a5dbef669">
      <tp t="e">
        <v>#N/A</v>
        <stp/>
        <stp>e8b36f13-19eb-4679-b824-0c2cc69e053d</stp>
        <stp>1</stp>
        <tr r="L7" s="1"/>
      </tp>
    </main>
    <main first="rtdsrv.212fc3c3a42a42eba7c9aa4a5dbef669">
      <tp t="e">
        <v>#N/A</v>
        <stp/>
        <stp>68e8ace2-b83d-4b4e-9f88-3f966bfb69eb</stp>
        <stp>1</stp>
        <tr r="A2" s="2"/>
      </tp>
      <tp t="e">
        <v>#N/A</v>
        <stp/>
        <stp>cd9fbc01-a674-4c53-a954-19ac33ff2a80</stp>
        <stp>1</stp>
        <tr r="D7" s="1"/>
      </tp>
      <tp t="e">
        <v>#N/A</v>
        <stp/>
        <stp>579fe2ab-50c3-4e47-acb9-0fb694dda3af</stp>
        <stp>1</stp>
        <tr r="M7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16932</xdr:colOff>
      <xdr:row>0</xdr:row>
      <xdr:rowOff>0</xdr:rowOff>
    </xdr:from>
    <xdr:to>
      <xdr:col>20</xdr:col>
      <xdr:colOff>838200</xdr:colOff>
      <xdr:row>0</xdr:row>
      <xdr:rowOff>579120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C764E2-B0B6-42BB-A8CE-F5AA20693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196281" y="-9065049"/>
          <a:ext cx="579120" cy="18709218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2</xdr:col>
      <xdr:colOff>143933</xdr:colOff>
      <xdr:row>0</xdr:row>
      <xdr:rowOff>59267</xdr:rowOff>
    </xdr:from>
    <xdr:to>
      <xdr:col>3</xdr:col>
      <xdr:colOff>191558</xdr:colOff>
      <xdr:row>0</xdr:row>
      <xdr:rowOff>497417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ECF8DF-055A-4167-8A6E-0D923EBE7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66" y="59267"/>
          <a:ext cx="1876425" cy="438150"/>
        </a:xfrm>
        <a:prstGeom prst="rect">
          <a:avLst/>
        </a:prstGeom>
      </xdr:spPr>
    </xdr:pic>
    <xdr:clientData/>
  </xdr:twoCellAnchor>
  <xdr:twoCellAnchor>
    <xdr:from>
      <xdr:col>4</xdr:col>
      <xdr:colOff>110067</xdr:colOff>
      <xdr:row>1</xdr:row>
      <xdr:rowOff>93133</xdr:rowOff>
    </xdr:from>
    <xdr:to>
      <xdr:col>4</xdr:col>
      <xdr:colOff>321736</xdr:colOff>
      <xdr:row>1</xdr:row>
      <xdr:rowOff>93134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C8D30129-9AC9-421F-99E5-9F79C71BAA55}"/>
            </a:ext>
          </a:extLst>
        </xdr:cNvPr>
        <xdr:cNvCxnSpPr/>
      </xdr:nvCxnSpPr>
      <xdr:spPr>
        <a:xfrm flipH="1" flipV="1">
          <a:off x="3657600" y="931333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110067</xdr:colOff>
      <xdr:row>2</xdr:row>
      <xdr:rowOff>93133</xdr:rowOff>
    </xdr:from>
    <xdr:to>
      <xdr:col>4</xdr:col>
      <xdr:colOff>321736</xdr:colOff>
      <xdr:row>2</xdr:row>
      <xdr:rowOff>93134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2D622C24-BC76-4BCC-9DEA-E699D2913FE7}"/>
            </a:ext>
          </a:extLst>
        </xdr:cNvPr>
        <xdr:cNvCxnSpPr/>
      </xdr:nvCxnSpPr>
      <xdr:spPr>
        <a:xfrm flipH="1" flipV="1">
          <a:off x="3653367" y="931333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198121</xdr:colOff>
      <xdr:row>0</xdr:row>
      <xdr:rowOff>114300</xdr:rowOff>
    </xdr:from>
    <xdr:to>
      <xdr:col>0</xdr:col>
      <xdr:colOff>1028700</xdr:colOff>
      <xdr:row>0</xdr:row>
      <xdr:rowOff>754380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043412-E8A9-4CBE-A9DB-E11FFB314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1" y="114300"/>
          <a:ext cx="830579" cy="640080"/>
        </a:xfrm>
        <a:prstGeom prst="rect">
          <a:avLst/>
        </a:prstGeom>
      </xdr:spPr>
    </xdr:pic>
    <xdr:clientData/>
  </xdr:twoCellAnchor>
  <xdr:twoCellAnchor>
    <xdr:from>
      <xdr:col>1</xdr:col>
      <xdr:colOff>731520</xdr:colOff>
      <xdr:row>0</xdr:row>
      <xdr:rowOff>144780</xdr:rowOff>
    </xdr:from>
    <xdr:to>
      <xdr:col>3</xdr:col>
      <xdr:colOff>350520</xdr:colOff>
      <xdr:row>0</xdr:row>
      <xdr:rowOff>792480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3B5366F-E3E0-4ED6-AED6-24F0543F7B22}"/>
            </a:ext>
          </a:extLst>
        </xdr:cNvPr>
        <xdr:cNvSpPr txBox="1"/>
      </xdr:nvSpPr>
      <xdr:spPr>
        <a:xfrm>
          <a:off x="2072640" y="144780"/>
          <a:ext cx="3619500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L" sz="1100">
              <a:solidFill>
                <a:srgbClr val="006B66"/>
              </a:solidFill>
            </a:rPr>
            <a:t>Utilice</a:t>
          </a:r>
          <a:r>
            <a:rPr lang="es-CL" sz="1100" baseline="0">
              <a:solidFill>
                <a:srgbClr val="006B66"/>
              </a:solidFill>
            </a:rPr>
            <a:t> esta hoja para conocer las referencias de los códigos, junto con el nombre de la empresa y la clase de la acción. Contáctenos si desea modificar el país en análisis.</a:t>
          </a:r>
          <a:endParaRPr lang="es-CL" sz="1100">
            <a:solidFill>
              <a:srgbClr val="006B66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3"/>
  <dimension ref="A1:U443"/>
  <sheetViews>
    <sheetView showGridLines="0" tabSelected="1" zoomScale="80" zoomScaleNormal="80" workbookViewId="0">
      <pane xSplit="5" ySplit="7" topLeftCell="F8" activePane="bottomRight" state="frozen"/>
      <selection activeCell="A6" sqref="A6"/>
      <selection pane="topRight" activeCell="A6" sqref="A6"/>
      <selection pane="bottomLeft" activeCell="A6" sqref="A6"/>
      <selection pane="bottomRight" activeCell="D3" sqref="D3"/>
    </sheetView>
  </sheetViews>
  <sheetFormatPr baseColWidth="10" defaultColWidth="21.85546875" defaultRowHeight="15" x14ac:dyDescent="0.25"/>
  <cols>
    <col min="1" max="1" width="1.7109375" customWidth="1"/>
    <col min="2" max="2" width="26.7109375" style="1" hidden="1" customWidth="1"/>
    <col min="3" max="3" width="26.7109375" style="1" customWidth="1"/>
    <col min="4" max="4" width="23.28515625" style="2" customWidth="1"/>
    <col min="5" max="5" width="27.5703125" style="2" customWidth="1"/>
    <col min="6" max="8" width="11.7109375" style="3" customWidth="1"/>
    <col min="9" max="15" width="11.7109375" style="4" customWidth="1"/>
    <col min="16" max="19" width="10.85546875" style="3" customWidth="1"/>
    <col min="20" max="16384" width="21.85546875" style="4"/>
  </cols>
  <sheetData>
    <row r="1" spans="1:19" ht="66" customHeight="1" thickBot="1" x14ac:dyDescent="0.3"/>
    <row r="2" spans="1:19" s="2" customFormat="1" ht="15.95" customHeight="1" thickTop="1" x14ac:dyDescent="0.25">
      <c r="A2"/>
      <c r="C2" s="22" t="s">
        <v>420</v>
      </c>
      <c r="D2" s="23">
        <f>IF(D3="",_xll.ECONOMATICA("SP IPSA","Date of Last Quote"),D3)</f>
        <v>43999</v>
      </c>
      <c r="E2" s="24" t="s">
        <v>645</v>
      </c>
      <c r="F2" s="6"/>
      <c r="G2" s="6"/>
      <c r="H2" s="6"/>
      <c r="I2" s="6"/>
      <c r="J2" s="6"/>
      <c r="K2" s="6"/>
      <c r="L2" s="6"/>
      <c r="M2" s="6"/>
      <c r="N2" s="6"/>
      <c r="O2" s="6"/>
      <c r="P2" s="18"/>
      <c r="Q2" s="18"/>
      <c r="R2" s="18"/>
      <c r="S2" s="18"/>
    </row>
    <row r="3" spans="1:19" s="2" customFormat="1" ht="15.95" customHeight="1" thickBot="1" x14ac:dyDescent="0.3">
      <c r="A3"/>
      <c r="C3" s="29" t="s">
        <v>421</v>
      </c>
      <c r="D3" s="30"/>
      <c r="E3" s="25" t="s">
        <v>648</v>
      </c>
      <c r="F3" s="6"/>
      <c r="G3" s="6"/>
      <c r="H3" s="6"/>
      <c r="I3" s="6"/>
      <c r="J3" s="6"/>
      <c r="K3" s="6"/>
      <c r="L3" s="6"/>
      <c r="M3" s="6"/>
      <c r="N3" s="6"/>
      <c r="O3" s="6"/>
      <c r="P3" s="18"/>
      <c r="Q3" s="18"/>
      <c r="R3" s="18"/>
      <c r="S3" s="18"/>
    </row>
    <row r="4" spans="1:19" s="7" customFormat="1" ht="15.95" customHeight="1" thickTop="1" x14ac:dyDescent="0.25">
      <c r="A4"/>
      <c r="B4" s="5"/>
      <c r="C4" s="5"/>
      <c r="D4" s="17"/>
      <c r="E4" s="1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s="7" customFormat="1" ht="5.0999999999999996" customHeight="1" thickBot="1" x14ac:dyDescent="0.3">
      <c r="A5"/>
      <c r="B5"/>
      <c r="C5"/>
      <c r="D5"/>
      <c r="E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s="8" customFormat="1" ht="20.100000000000001" customHeight="1" thickTop="1" thickBot="1" x14ac:dyDescent="0.3">
      <c r="A6"/>
      <c r="B6" s="35" t="s">
        <v>422</v>
      </c>
      <c r="C6" s="35"/>
      <c r="D6" s="35"/>
      <c r="E6" s="36"/>
      <c r="F6" s="32">
        <f>EOMONTH(H6,-12)</f>
        <v>42735</v>
      </c>
      <c r="G6" s="32"/>
      <c r="H6" s="32">
        <f>EOMONTH(J6,-12)</f>
        <v>43100</v>
      </c>
      <c r="I6" s="32"/>
      <c r="J6" s="32">
        <f>EOMONTH(L6,-12)</f>
        <v>43465</v>
      </c>
      <c r="K6" s="32"/>
      <c r="L6" s="32">
        <f>DATE(YEAR(N6)-1,12,31)</f>
        <v>43830</v>
      </c>
      <c r="M6" s="32"/>
      <c r="N6" s="37">
        <f>$D$2</f>
        <v>43999</v>
      </c>
      <c r="O6" s="37"/>
      <c r="P6" s="33" t="s">
        <v>423</v>
      </c>
      <c r="Q6" s="34"/>
      <c r="R6" s="34"/>
      <c r="S6" s="34"/>
    </row>
    <row r="7" spans="1:19" s="10" customFormat="1" ht="19.899999999999999" customHeight="1" thickTop="1" x14ac:dyDescent="0.2">
      <c r="A7" s="9"/>
      <c r="B7" s="19" t="str">
        <f>_xll.ECOSECURITIES("stock","active",,"CHL","XSGO","TRUE","ACCIONES CHILENAS")</f>
        <v>ACCIONES CHILENAS</v>
      </c>
      <c r="C7" s="19" t="str">
        <f>+_xll.ECONOMATICA(B8:B400,"ticker",,,,,,,,"true","ACCIONES CHILENAS")</f>
        <v>ACCIONES CHILENAS</v>
      </c>
      <c r="D7" s="19" t="str">
        <f>+_xll.ECONOMATICA($B$8:$B$500,"NAME",,,,,,,,"TRUE","NOMBRE")</f>
        <v>NOMBRE</v>
      </c>
      <c r="E7" s="19" t="str">
        <f>+_xll.ECONOMATICA($B$8:$B$300,"SECTOR NAICS",,,,,,,,"TRUE","SECTOR NAICS: Nivel 1","nivnaics=1")</f>
        <v>SECTOR NAICS: Nivel 1</v>
      </c>
      <c r="F7" s="20" t="str">
        <f>_xll.ECONOMATICA($B$8:$B$300,"Div Yld (start)",,F6,,,,"DECIMAL",,,"% DIV YIELD")</f>
        <v>% DIV YIELD</v>
      </c>
      <c r="G7" s="20" t="str">
        <f>_xll.ECONOMATICA($B$8:$B$300,"Divid per Share",,F6,,,,,,,"$")</f>
        <v>$</v>
      </c>
      <c r="H7" s="20" t="str">
        <f>_xll.ECONOMATICA($B$8:$B$300,"Div Yld (start)",,H6,,,,"DECIMAL",,,"% DIV YIELD")</f>
        <v>% DIV YIELD</v>
      </c>
      <c r="I7" s="20" t="str">
        <f>_xll.ECONOMATICA($B$8:$B$300,"Divid per Share",,H6,,,,,,,"$")</f>
        <v>$</v>
      </c>
      <c r="J7" s="20" t="str">
        <f>_xll.ECONOMATICA($B$8:$B$300,"Div Yld (start)",,J6,,,,"DECIMAL",,,"% DIV YIELD")</f>
        <v>% DIV YIELD</v>
      </c>
      <c r="K7" s="20" t="str">
        <f>_xll.ECONOMATICA($B$8:$B$300,"Divid per Share",,J6,,,,,,,"$")</f>
        <v>$</v>
      </c>
      <c r="L7" s="20" t="str">
        <f>_xll.ECONOMATICA($B$8:$B$300,"Div Yld (start)",,L6,,,,"DECIMAL",,,"% DIV YIELD")</f>
        <v>% DIV YIELD</v>
      </c>
      <c r="M7" s="20" t="str">
        <f>_xll.ECONOMATICA($B$8:$B$300,"Divid per Share",,L6,,,,,,,"$")</f>
        <v>$</v>
      </c>
      <c r="N7" s="20" t="str">
        <f>_xll.ECONOMATICA($B$8:$B$300,"Div Yld (start)",,N6,,,,"DECIMAL",,,"% DIV YIELD")</f>
        <v>% DIV YIELD</v>
      </c>
      <c r="O7" s="20" t="str">
        <f>_xll.ECONOMATICA($B$8:$B$300,"Divid per Share",,N6,,,,,,,"$")</f>
        <v>$</v>
      </c>
      <c r="P7" s="21" t="s">
        <v>424</v>
      </c>
      <c r="Q7" s="21" t="s">
        <v>425</v>
      </c>
      <c r="R7" s="21" t="s">
        <v>426</v>
      </c>
      <c r="S7" s="21" t="s">
        <v>427</v>
      </c>
    </row>
    <row r="8" spans="1:19" x14ac:dyDescent="0.25">
      <c r="B8" s="11" t="s">
        <v>48</v>
      </c>
      <c r="C8" s="11" t="s">
        <v>428</v>
      </c>
      <c r="D8" s="12" t="s">
        <v>265</v>
      </c>
      <c r="E8" s="12" t="s">
        <v>646</v>
      </c>
      <c r="F8" s="13"/>
      <c r="G8" s="14">
        <v>10.9100000000035</v>
      </c>
      <c r="H8" s="13"/>
      <c r="I8" s="14">
        <v>7.1399999999994197</v>
      </c>
      <c r="J8" s="13">
        <v>0.13297674418601699</v>
      </c>
      <c r="K8" s="14">
        <v>28.5899999999965</v>
      </c>
      <c r="L8" s="13">
        <v>4.91856677524629E-2</v>
      </c>
      <c r="M8" s="14">
        <v>15.100000000005799</v>
      </c>
      <c r="N8" s="13">
        <v>3.1559078897698802E-2</v>
      </c>
      <c r="O8" s="14">
        <v>8.3600000000005803</v>
      </c>
      <c r="P8" s="13">
        <f t="shared" ref="P8:P39" si="0">IF(MAX(,,F8,H8,J8,L8,N8)=0,"",AVERAGE(,,F8,H8,J8,L8,N8))</f>
        <v>4.2744298167235732E-2</v>
      </c>
      <c r="Q8" s="13">
        <f>IF(MAX(,,F8,H8,J8,L8,N8)=0,"",MEDIAN(,,F8,H8,J8,L8,N8))</f>
        <v>3.1559078897698802E-2</v>
      </c>
      <c r="R8" s="13">
        <f t="shared" ref="R8:R39" si="1">IF(MAX(,,F8,H8,J8,L8,N8)=0,"",MAX(,,F8,H8,J8,L8,N8))</f>
        <v>0.13297674418601699</v>
      </c>
      <c r="S8" s="13">
        <f t="shared" ref="S8:S39" si="2">IF(MAX(,,F8,H8,J8,L8,N8)=0,"",MIN(,,F8,H8,J8,L8,N8))</f>
        <v>0</v>
      </c>
    </row>
    <row r="9" spans="1:19" x14ac:dyDescent="0.25">
      <c r="B9" s="11" t="s">
        <v>49</v>
      </c>
      <c r="C9" s="11" t="s">
        <v>429</v>
      </c>
      <c r="D9" s="12" t="s">
        <v>266</v>
      </c>
      <c r="E9" s="12" t="s">
        <v>646</v>
      </c>
      <c r="F9" s="13">
        <v>0.13871514285710901</v>
      </c>
      <c r="G9" s="14">
        <v>4.85502999999881</v>
      </c>
      <c r="H9" s="13">
        <v>0.11383057692321</v>
      </c>
      <c r="I9" s="14">
        <v>5.9191900000078004</v>
      </c>
      <c r="J9" s="13">
        <v>3.6231641791055202E-2</v>
      </c>
      <c r="K9" s="14">
        <v>2.4275200000010999</v>
      </c>
      <c r="L9" s="13">
        <v>0.11672188679265701</v>
      </c>
      <c r="M9" s="14">
        <v>6.1862600000094998</v>
      </c>
      <c r="N9" s="13">
        <v>5.3824626865753102E-2</v>
      </c>
      <c r="O9" s="14">
        <v>2.74075000000084</v>
      </c>
      <c r="P9" s="13">
        <f>IF(MAX(,,F9,H9,J9,L9,N9)=0,"",AVERAGE(,,F9,H9,J9,L9,N9))</f>
        <v>6.561769646139777E-2</v>
      </c>
      <c r="Q9" s="13">
        <f t="shared" ref="Q9:Q72" si="3">IF(MAX(,,F9,H9,J9,L9,N9)=0,"",MEDIAN(,,F9,H9,J9,L9,N9))</f>
        <v>5.3824626865753102E-2</v>
      </c>
      <c r="R9" s="13">
        <f t="shared" si="1"/>
        <v>0.13871514285710901</v>
      </c>
      <c r="S9" s="13">
        <f t="shared" si="2"/>
        <v>0</v>
      </c>
    </row>
    <row r="10" spans="1:19" x14ac:dyDescent="0.25">
      <c r="B10" s="11" t="s">
        <v>50</v>
      </c>
      <c r="C10" s="11" t="s">
        <v>430</v>
      </c>
      <c r="D10" s="12" t="s">
        <v>267</v>
      </c>
      <c r="E10" s="12" t="s">
        <v>646</v>
      </c>
      <c r="F10" s="13">
        <v>5.7739557739623699E-2</v>
      </c>
      <c r="G10" s="14">
        <v>47</v>
      </c>
      <c r="H10" s="13">
        <v>7.3749999999927193E-2</v>
      </c>
      <c r="I10" s="14">
        <v>59</v>
      </c>
      <c r="J10" s="13">
        <v>6.5732758620724793E-2</v>
      </c>
      <c r="K10" s="14">
        <v>61</v>
      </c>
      <c r="L10" s="13">
        <v>7.1436421584730805E-2</v>
      </c>
      <c r="M10" s="14">
        <v>65</v>
      </c>
      <c r="N10" s="13">
        <v>4.2795130860758902E-2</v>
      </c>
      <c r="O10" s="14">
        <v>40.535120000014999</v>
      </c>
      <c r="P10" s="13">
        <f t="shared" si="0"/>
        <v>4.4493409829395057E-2</v>
      </c>
      <c r="Q10" s="13">
        <f t="shared" si="3"/>
        <v>5.7739557739623699E-2</v>
      </c>
      <c r="R10" s="13">
        <f t="shared" si="1"/>
        <v>7.3749999999927193E-2</v>
      </c>
      <c r="S10" s="13">
        <f t="shared" si="2"/>
        <v>0</v>
      </c>
    </row>
    <row r="11" spans="1:19" x14ac:dyDescent="0.25">
      <c r="B11" s="11" t="s">
        <v>51</v>
      </c>
      <c r="C11" s="11" t="s">
        <v>431</v>
      </c>
      <c r="D11" s="12" t="s">
        <v>268</v>
      </c>
      <c r="E11" s="12" t="s">
        <v>646</v>
      </c>
      <c r="F11" s="13"/>
      <c r="G11" s="14">
        <v>0</v>
      </c>
      <c r="H11" s="13"/>
      <c r="I11" s="14">
        <v>9.3520000000012302E-2</v>
      </c>
      <c r="J11" s="13"/>
      <c r="K11" s="14">
        <v>0.35399999999981402</v>
      </c>
      <c r="L11" s="13"/>
      <c r="M11" s="14">
        <v>1.5766199999998201</v>
      </c>
      <c r="N11" s="13">
        <v>4.80885986587236E-2</v>
      </c>
      <c r="O11" s="14">
        <v>4.0870500000019101</v>
      </c>
      <c r="P11" s="13">
        <f t="shared" si="0"/>
        <v>1.6029532886241201E-2</v>
      </c>
      <c r="Q11" s="13">
        <f t="shared" si="3"/>
        <v>0</v>
      </c>
      <c r="R11" s="13">
        <f t="shared" si="1"/>
        <v>4.80885986587236E-2</v>
      </c>
      <c r="S11" s="13">
        <f t="shared" si="2"/>
        <v>0</v>
      </c>
    </row>
    <row r="12" spans="1:19" x14ac:dyDescent="0.25">
      <c r="B12" s="11" t="s">
        <v>52</v>
      </c>
      <c r="C12" s="11" t="s">
        <v>432</v>
      </c>
      <c r="D12" s="12" t="s">
        <v>269</v>
      </c>
      <c r="E12" s="12" t="s">
        <v>646</v>
      </c>
      <c r="F12" s="13">
        <v>0.112159709618863</v>
      </c>
      <c r="G12" s="14">
        <v>309</v>
      </c>
      <c r="H12" s="13">
        <v>0.114106583071989</v>
      </c>
      <c r="I12" s="14">
        <v>364</v>
      </c>
      <c r="J12" s="13">
        <v>8.3962264150905005E-2</v>
      </c>
      <c r="K12" s="14">
        <v>267</v>
      </c>
      <c r="L12" s="13">
        <v>9.4086206896608904E-2</v>
      </c>
      <c r="M12" s="14">
        <v>272.85000000009302</v>
      </c>
      <c r="N12" s="13">
        <v>3.88257919373063E-2</v>
      </c>
      <c r="O12" s="14">
        <v>107</v>
      </c>
      <c r="P12" s="13">
        <f t="shared" si="0"/>
        <v>6.3305793667953164E-2</v>
      </c>
      <c r="Q12" s="13">
        <f t="shared" si="3"/>
        <v>8.3962264150905005E-2</v>
      </c>
      <c r="R12" s="13">
        <f t="shared" si="1"/>
        <v>0.114106583071989</v>
      </c>
      <c r="S12" s="13">
        <f t="shared" si="2"/>
        <v>0</v>
      </c>
    </row>
    <row r="13" spans="1:19" x14ac:dyDescent="0.25">
      <c r="B13" s="11" t="s">
        <v>53</v>
      </c>
      <c r="C13" s="11" t="s">
        <v>433</v>
      </c>
      <c r="D13" s="12" t="s">
        <v>21</v>
      </c>
      <c r="E13" s="12" t="s">
        <v>654</v>
      </c>
      <c r="F13" s="13">
        <v>2.4169952932243201E-2</v>
      </c>
      <c r="G13" s="14">
        <v>7.6000000000058199</v>
      </c>
      <c r="H13" s="13">
        <v>8.4595836294465696E-2</v>
      </c>
      <c r="I13" s="14">
        <v>20.236170000018301</v>
      </c>
      <c r="J13" s="13">
        <v>7.1307511045670194E-2</v>
      </c>
      <c r="K13" s="14">
        <v>14.5253399999929</v>
      </c>
      <c r="L13" s="13">
        <v>0.237669585277617</v>
      </c>
      <c r="M13" s="14">
        <v>45.846463000052601</v>
      </c>
      <c r="N13" s="13">
        <v>0.231368532967172</v>
      </c>
      <c r="O13" s="14">
        <v>42.109073000028701</v>
      </c>
      <c r="P13" s="13">
        <f t="shared" si="0"/>
        <v>9.2730202645309734E-2</v>
      </c>
      <c r="Q13" s="13">
        <f t="shared" si="3"/>
        <v>7.1307511045670194E-2</v>
      </c>
      <c r="R13" s="13">
        <f t="shared" si="1"/>
        <v>0.237669585277617</v>
      </c>
      <c r="S13" s="13">
        <f t="shared" si="2"/>
        <v>0</v>
      </c>
    </row>
    <row r="14" spans="1:19" x14ac:dyDescent="0.25">
      <c r="B14" s="11" t="s">
        <v>54</v>
      </c>
      <c r="C14" s="11" t="s">
        <v>434</v>
      </c>
      <c r="D14" s="12" t="s">
        <v>270</v>
      </c>
      <c r="E14" s="12" t="s">
        <v>655</v>
      </c>
      <c r="F14" s="13">
        <v>0</v>
      </c>
      <c r="G14" s="14">
        <v>0</v>
      </c>
      <c r="H14" s="13">
        <v>4.1224591890422699E-2</v>
      </c>
      <c r="I14" s="14">
        <v>4.6971300000004703</v>
      </c>
      <c r="J14" s="13">
        <v>3.5239530292019497E-2</v>
      </c>
      <c r="K14" s="14">
        <v>6.7822000000014704</v>
      </c>
      <c r="L14" s="13">
        <v>3.4801456339228001E-2</v>
      </c>
      <c r="M14" s="14">
        <v>5.9263400000054398</v>
      </c>
      <c r="N14" s="13">
        <v>5.2948508444751498E-2</v>
      </c>
      <c r="O14" s="14">
        <v>9.6556899999995895</v>
      </c>
      <c r="P14" s="13">
        <f t="shared" si="0"/>
        <v>2.3459155280917385E-2</v>
      </c>
      <c r="Q14" s="13">
        <f t="shared" si="3"/>
        <v>3.4801456339228001E-2</v>
      </c>
      <c r="R14" s="13">
        <f t="shared" si="1"/>
        <v>5.2948508444751498E-2</v>
      </c>
      <c r="S14" s="13">
        <f t="shared" si="2"/>
        <v>0</v>
      </c>
    </row>
    <row r="15" spans="1:19" x14ac:dyDescent="0.25">
      <c r="B15" s="11" t="s">
        <v>55</v>
      </c>
      <c r="C15" s="11" t="s">
        <v>435</v>
      </c>
      <c r="D15" s="12" t="s">
        <v>271</v>
      </c>
      <c r="E15" s="12" t="s">
        <v>656</v>
      </c>
      <c r="F15" s="13">
        <v>3.1221666666679099E-2</v>
      </c>
      <c r="G15" s="14">
        <v>56.199000000022401</v>
      </c>
      <c r="H15" s="13"/>
      <c r="I15" s="14">
        <v>18.3919999999925</v>
      </c>
      <c r="J15" s="13"/>
      <c r="K15" s="14">
        <v>123.388999999966</v>
      </c>
      <c r="L15" s="13"/>
      <c r="M15" s="14">
        <v>80.689999999944106</v>
      </c>
      <c r="N15" s="13"/>
      <c r="O15" s="14">
        <v>74.410000000032596</v>
      </c>
      <c r="P15" s="13">
        <f t="shared" si="0"/>
        <v>1.0407222222226366E-2</v>
      </c>
      <c r="Q15" s="13">
        <f t="shared" si="3"/>
        <v>0</v>
      </c>
      <c r="R15" s="13">
        <f t="shared" si="1"/>
        <v>3.1221666666679099E-2</v>
      </c>
      <c r="S15" s="13">
        <f t="shared" si="2"/>
        <v>0</v>
      </c>
    </row>
    <row r="16" spans="1:19" x14ac:dyDescent="0.25">
      <c r="B16" s="11" t="s">
        <v>56</v>
      </c>
      <c r="C16" s="11" t="s">
        <v>436</v>
      </c>
      <c r="D16" s="12" t="s">
        <v>13</v>
      </c>
      <c r="E16" s="12" t="s">
        <v>654</v>
      </c>
      <c r="F16" s="13">
        <v>5.7988063149750801E-2</v>
      </c>
      <c r="G16" s="14">
        <v>21.083299999998399</v>
      </c>
      <c r="H16" s="13">
        <v>6.3425572792766602E-2</v>
      </c>
      <c r="I16" s="14">
        <v>22.118400000006702</v>
      </c>
      <c r="J16" s="13">
        <v>5.5228424153174298E-2</v>
      </c>
      <c r="K16" s="14">
        <v>22.500059999991201</v>
      </c>
      <c r="L16" s="13">
        <v>5.6877554228194599E-2</v>
      </c>
      <c r="M16" s="14">
        <v>21.711299999995401</v>
      </c>
      <c r="N16" s="13">
        <v>1.8101956873979402E-2</v>
      </c>
      <c r="O16" s="14">
        <v>7.2615999999980003</v>
      </c>
      <c r="P16" s="13">
        <f t="shared" si="0"/>
        <v>3.5945938742552246E-2</v>
      </c>
      <c r="Q16" s="13">
        <f t="shared" si="3"/>
        <v>5.5228424153174298E-2</v>
      </c>
      <c r="R16" s="13">
        <f t="shared" si="1"/>
        <v>6.3425572792766602E-2</v>
      </c>
      <c r="S16" s="13">
        <f t="shared" si="2"/>
        <v>0</v>
      </c>
    </row>
    <row r="17" spans="2:19" x14ac:dyDescent="0.25">
      <c r="B17" s="11" t="s">
        <v>57</v>
      </c>
      <c r="C17" s="11" t="s">
        <v>437</v>
      </c>
      <c r="D17" s="12" t="s">
        <v>13</v>
      </c>
      <c r="E17" s="12" t="s">
        <v>654</v>
      </c>
      <c r="F17" s="13"/>
      <c r="G17" s="14">
        <v>21.083299999998399</v>
      </c>
      <c r="H17" s="13"/>
      <c r="I17" s="14">
        <v>22.118400000006702</v>
      </c>
      <c r="J17" s="13"/>
      <c r="K17" s="14">
        <v>29.361459999985499</v>
      </c>
      <c r="L17" s="13"/>
      <c r="M17" s="14">
        <v>21.711299999995401</v>
      </c>
      <c r="N17" s="13"/>
      <c r="O17" s="14">
        <v>7.2615999999980003</v>
      </c>
      <c r="P17" s="13" t="str">
        <f t="shared" si="0"/>
        <v/>
      </c>
      <c r="Q17" s="13" t="str">
        <f t="shared" si="3"/>
        <v/>
      </c>
      <c r="R17" s="13" t="str">
        <f t="shared" si="1"/>
        <v/>
      </c>
      <c r="S17" s="13" t="str">
        <f t="shared" si="2"/>
        <v/>
      </c>
    </row>
    <row r="18" spans="2:19" x14ac:dyDescent="0.25">
      <c r="B18" s="11" t="s">
        <v>58</v>
      </c>
      <c r="C18" s="11" t="s">
        <v>438</v>
      </c>
      <c r="D18" s="12" t="s">
        <v>272</v>
      </c>
      <c r="E18" s="12" t="s">
        <v>646</v>
      </c>
      <c r="F18" s="13">
        <v>0</v>
      </c>
      <c r="G18" s="14">
        <v>0</v>
      </c>
      <c r="H18" s="13">
        <v>5.5445544554459103E-3</v>
      </c>
      <c r="I18" s="14">
        <v>0.28000000000019998</v>
      </c>
      <c r="J18" s="13">
        <v>0</v>
      </c>
      <c r="K18" s="14">
        <v>0</v>
      </c>
      <c r="L18" s="13">
        <v>0</v>
      </c>
      <c r="M18" s="14">
        <v>0</v>
      </c>
      <c r="N18" s="13">
        <v>2.77321281840705E-2</v>
      </c>
      <c r="O18" s="14">
        <v>1.35000000000036</v>
      </c>
      <c r="P18" s="13">
        <f t="shared" si="0"/>
        <v>4.7538118056452017E-3</v>
      </c>
      <c r="Q18" s="13">
        <f t="shared" si="3"/>
        <v>0</v>
      </c>
      <c r="R18" s="13">
        <f t="shared" si="1"/>
        <v>2.77321281840705E-2</v>
      </c>
      <c r="S18" s="13">
        <f t="shared" si="2"/>
        <v>0</v>
      </c>
    </row>
    <row r="19" spans="2:19" x14ac:dyDescent="0.25">
      <c r="B19" s="11" t="s">
        <v>59</v>
      </c>
      <c r="C19" s="11" t="s">
        <v>439</v>
      </c>
      <c r="D19" s="12" t="s">
        <v>273</v>
      </c>
      <c r="E19" s="12" t="s">
        <v>657</v>
      </c>
      <c r="F19" s="13"/>
      <c r="G19" s="14">
        <v>27.1393999999855</v>
      </c>
      <c r="H19" s="13"/>
      <c r="I19" s="14">
        <v>70.542800000053802</v>
      </c>
      <c r="J19" s="13"/>
      <c r="K19" s="14">
        <v>182.83000000007499</v>
      </c>
      <c r="L19" s="13"/>
      <c r="M19" s="14">
        <v>125.19999999995299</v>
      </c>
      <c r="N19" s="13"/>
      <c r="O19" s="14">
        <v>0</v>
      </c>
      <c r="P19" s="13" t="str">
        <f t="shared" si="0"/>
        <v/>
      </c>
      <c r="Q19" s="13" t="str">
        <f t="shared" si="3"/>
        <v/>
      </c>
      <c r="R19" s="13" t="str">
        <f t="shared" si="1"/>
        <v/>
      </c>
      <c r="S19" s="13" t="str">
        <f t="shared" si="2"/>
        <v/>
      </c>
    </row>
    <row r="20" spans="2:19" x14ac:dyDescent="0.25">
      <c r="B20" s="11" t="s">
        <v>60</v>
      </c>
      <c r="C20" s="11" t="s">
        <v>440</v>
      </c>
      <c r="D20" s="12" t="s">
        <v>40</v>
      </c>
      <c r="E20" s="12" t="s">
        <v>646</v>
      </c>
      <c r="F20" s="13">
        <v>2.77792454545852E-2</v>
      </c>
      <c r="G20" s="14">
        <v>183.34302000002901</v>
      </c>
      <c r="H20" s="13">
        <v>2.9129146268678598E-2</v>
      </c>
      <c r="I20" s="14">
        <v>195.16528000007401</v>
      </c>
      <c r="J20" s="13">
        <v>2.4802457751648001E-2</v>
      </c>
      <c r="K20" s="14">
        <v>270.04915999993699</v>
      </c>
      <c r="L20" s="13">
        <v>4.7558939706650601E-2</v>
      </c>
      <c r="M20" s="14">
        <v>433.204870000016</v>
      </c>
      <c r="N20" s="13">
        <v>9.1886456790052796E-3</v>
      </c>
      <c r="O20" s="14">
        <v>74.428029999951804</v>
      </c>
      <c r="P20" s="13">
        <f t="shared" si="0"/>
        <v>1.9779776408652527E-2</v>
      </c>
      <c r="Q20" s="13">
        <f t="shared" si="3"/>
        <v>2.4802457751648001E-2</v>
      </c>
      <c r="R20" s="13">
        <f t="shared" si="1"/>
        <v>4.7558939706650601E-2</v>
      </c>
      <c r="S20" s="13">
        <f t="shared" si="2"/>
        <v>0</v>
      </c>
    </row>
    <row r="21" spans="2:19" x14ac:dyDescent="0.25">
      <c r="B21" s="11" t="s">
        <v>61</v>
      </c>
      <c r="C21" s="11" t="s">
        <v>441</v>
      </c>
      <c r="D21" s="12" t="s">
        <v>274</v>
      </c>
      <c r="E21" s="12" t="s">
        <v>656</v>
      </c>
      <c r="F21" s="13">
        <v>0</v>
      </c>
      <c r="G21" s="14">
        <v>0</v>
      </c>
      <c r="H21" s="13">
        <v>0</v>
      </c>
      <c r="I21" s="14">
        <v>0</v>
      </c>
      <c r="J21" s="13">
        <v>0</v>
      </c>
      <c r="K21" s="14">
        <v>0</v>
      </c>
      <c r="L21" s="13">
        <v>0</v>
      </c>
      <c r="M21" s="14">
        <v>0</v>
      </c>
      <c r="N21" s="13">
        <v>0</v>
      </c>
      <c r="O21" s="14">
        <v>0</v>
      </c>
      <c r="P21" s="13" t="str">
        <f t="shared" si="0"/>
        <v/>
      </c>
      <c r="Q21" s="13" t="str">
        <f t="shared" si="3"/>
        <v/>
      </c>
      <c r="R21" s="13" t="str">
        <f t="shared" si="1"/>
        <v/>
      </c>
      <c r="S21" s="13" t="str">
        <f t="shared" si="2"/>
        <v/>
      </c>
    </row>
    <row r="22" spans="2:19" x14ac:dyDescent="0.25">
      <c r="B22" s="11" t="s">
        <v>62</v>
      </c>
      <c r="C22" s="11" t="s">
        <v>442</v>
      </c>
      <c r="D22" s="12" t="s">
        <v>275</v>
      </c>
      <c r="E22" s="12" t="s">
        <v>657</v>
      </c>
      <c r="F22" s="13"/>
      <c r="G22" s="14">
        <v>0</v>
      </c>
      <c r="H22" s="13"/>
      <c r="I22" s="14">
        <v>0</v>
      </c>
      <c r="J22" s="13"/>
      <c r="K22" s="14">
        <v>0</v>
      </c>
      <c r="L22" s="13"/>
      <c r="M22" s="14">
        <v>0</v>
      </c>
      <c r="N22" s="13"/>
      <c r="O22" s="14">
        <v>0</v>
      </c>
      <c r="P22" s="13" t="str">
        <f t="shared" si="0"/>
        <v/>
      </c>
      <c r="Q22" s="13" t="str">
        <f t="shared" si="3"/>
        <v/>
      </c>
      <c r="R22" s="13" t="str">
        <f t="shared" si="1"/>
        <v/>
      </c>
      <c r="S22" s="13" t="str">
        <f t="shared" si="2"/>
        <v/>
      </c>
    </row>
    <row r="23" spans="2:19" x14ac:dyDescent="0.25">
      <c r="B23" s="11" t="s">
        <v>63</v>
      </c>
      <c r="C23" s="11" t="s">
        <v>443</v>
      </c>
      <c r="D23" s="12" t="s">
        <v>276</v>
      </c>
      <c r="E23" s="12" t="s">
        <v>646</v>
      </c>
      <c r="F23" s="13"/>
      <c r="G23" s="14">
        <v>0</v>
      </c>
      <c r="H23" s="13">
        <v>0</v>
      </c>
      <c r="I23" s="14">
        <v>0</v>
      </c>
      <c r="J23" s="13">
        <v>0</v>
      </c>
      <c r="K23" s="14">
        <v>0</v>
      </c>
      <c r="L23" s="13">
        <v>0</v>
      </c>
      <c r="M23" s="14">
        <v>0</v>
      </c>
      <c r="N23" s="13"/>
      <c r="O23" s="14">
        <v>0.130239999999958</v>
      </c>
      <c r="P23" s="13" t="str">
        <f t="shared" si="0"/>
        <v/>
      </c>
      <c r="Q23" s="13" t="str">
        <f t="shared" si="3"/>
        <v/>
      </c>
      <c r="R23" s="13" t="str">
        <f t="shared" si="1"/>
        <v/>
      </c>
      <c r="S23" s="13" t="str">
        <f t="shared" si="2"/>
        <v/>
      </c>
    </row>
    <row r="24" spans="2:19" x14ac:dyDescent="0.25">
      <c r="B24" s="11" t="s">
        <v>64</v>
      </c>
      <c r="C24" s="11" t="s">
        <v>444</v>
      </c>
      <c r="D24" s="12" t="s">
        <v>277</v>
      </c>
      <c r="E24" s="12" t="s">
        <v>657</v>
      </c>
      <c r="F24" s="13">
        <v>0</v>
      </c>
      <c r="G24" s="14">
        <v>0</v>
      </c>
      <c r="H24" s="13">
        <v>0</v>
      </c>
      <c r="I24" s="14">
        <v>0</v>
      </c>
      <c r="J24" s="13">
        <v>0</v>
      </c>
      <c r="K24" s="14">
        <v>0</v>
      </c>
      <c r="L24" s="13">
        <v>0</v>
      </c>
      <c r="M24" s="14">
        <v>0</v>
      </c>
      <c r="N24" s="13">
        <v>0</v>
      </c>
      <c r="O24" s="14">
        <v>0</v>
      </c>
      <c r="P24" s="13" t="str">
        <f t="shared" si="0"/>
        <v/>
      </c>
      <c r="Q24" s="13" t="str">
        <f t="shared" si="3"/>
        <v/>
      </c>
      <c r="R24" s="13" t="str">
        <f t="shared" si="1"/>
        <v/>
      </c>
      <c r="S24" s="13" t="str">
        <f t="shared" si="2"/>
        <v/>
      </c>
    </row>
    <row r="25" spans="2:19" x14ac:dyDescent="0.25">
      <c r="B25" s="11" t="s">
        <v>65</v>
      </c>
      <c r="C25" s="11" t="s">
        <v>445</v>
      </c>
      <c r="D25" s="12" t="s">
        <v>6</v>
      </c>
      <c r="E25" s="12" t="s">
        <v>646</v>
      </c>
      <c r="F25" s="13">
        <v>4.6762953726793101E-2</v>
      </c>
      <c r="G25" s="14">
        <v>3.2161467481382702</v>
      </c>
      <c r="H25" s="13">
        <v>3.7219617834416602E-2</v>
      </c>
      <c r="I25" s="14">
        <v>2.84608928361558</v>
      </c>
      <c r="J25" s="13">
        <v>3.1912373225168301E-2</v>
      </c>
      <c r="K25" s="14">
        <v>3.1465600000010499</v>
      </c>
      <c r="L25" s="13">
        <v>3.5567611172737101E-2</v>
      </c>
      <c r="M25" s="14">
        <v>3.5272399999994399</v>
      </c>
      <c r="N25" s="13">
        <v>7.0379880336622597E-2</v>
      </c>
      <c r="O25" s="14">
        <v>6.9401599999982899</v>
      </c>
      <c r="P25" s="13">
        <f t="shared" si="0"/>
        <v>3.1691776613676816E-2</v>
      </c>
      <c r="Q25" s="13">
        <f t="shared" si="3"/>
        <v>3.5567611172737101E-2</v>
      </c>
      <c r="R25" s="13">
        <f t="shared" si="1"/>
        <v>7.0379880336622597E-2</v>
      </c>
      <c r="S25" s="13">
        <f t="shared" si="2"/>
        <v>0</v>
      </c>
    </row>
    <row r="26" spans="2:19" x14ac:dyDescent="0.25">
      <c r="B26" s="11" t="s">
        <v>66</v>
      </c>
      <c r="C26" s="11" t="s">
        <v>446</v>
      </c>
      <c r="D26" s="12" t="s">
        <v>12</v>
      </c>
      <c r="E26" s="12" t="s">
        <v>646</v>
      </c>
      <c r="F26" s="13">
        <v>3.7411148522333001E-2</v>
      </c>
      <c r="G26" s="14">
        <v>923.92787940334495</v>
      </c>
      <c r="H26" s="13">
        <v>2.95037469758609E-2</v>
      </c>
      <c r="I26" s="14">
        <v>939.28244899772096</v>
      </c>
      <c r="J26" s="13">
        <v>2.4544179523145401E-2</v>
      </c>
      <c r="K26" s="14">
        <v>997.26646300032701</v>
      </c>
      <c r="L26" s="13">
        <v>2.21803260508023E-2</v>
      </c>
      <c r="M26" s="14">
        <v>959.58498713839799</v>
      </c>
      <c r="N26" s="13">
        <v>4.4298286044722801E-2</v>
      </c>
      <c r="O26" s="14">
        <v>2000</v>
      </c>
      <c r="P26" s="13">
        <f t="shared" si="0"/>
        <v>2.256252673098063E-2</v>
      </c>
      <c r="Q26" s="13">
        <f t="shared" si="3"/>
        <v>2.4544179523145401E-2</v>
      </c>
      <c r="R26" s="13">
        <f t="shared" si="1"/>
        <v>4.4298286044722801E-2</v>
      </c>
      <c r="S26" s="13">
        <f t="shared" si="2"/>
        <v>0</v>
      </c>
    </row>
    <row r="27" spans="2:19" x14ac:dyDescent="0.25">
      <c r="B27" s="11" t="s">
        <v>67</v>
      </c>
      <c r="C27" s="11" t="s">
        <v>447</v>
      </c>
      <c r="D27" s="12" t="s">
        <v>278</v>
      </c>
      <c r="E27" s="12" t="s">
        <v>646</v>
      </c>
      <c r="F27" s="13"/>
      <c r="G27" s="14"/>
      <c r="H27" s="13">
        <v>6.5671468838118002E-2</v>
      </c>
      <c r="I27" s="14">
        <v>4.1937800000014196</v>
      </c>
      <c r="J27" s="13"/>
      <c r="K27" s="14">
        <v>1.61384999999973</v>
      </c>
      <c r="L27" s="13">
        <v>2.0938340807188101E-2</v>
      </c>
      <c r="M27" s="14">
        <v>1.49416000000019</v>
      </c>
      <c r="N27" s="13">
        <v>2.7752020202060499E-2</v>
      </c>
      <c r="O27" s="14">
        <v>2.1979600000013302</v>
      </c>
      <c r="P27" s="13">
        <f t="shared" si="0"/>
        <v>2.287236596947332E-2</v>
      </c>
      <c r="Q27" s="13">
        <f t="shared" si="3"/>
        <v>2.0938340807188101E-2</v>
      </c>
      <c r="R27" s="13">
        <f t="shared" si="1"/>
        <v>6.5671468838118002E-2</v>
      </c>
      <c r="S27" s="13">
        <f t="shared" si="2"/>
        <v>0</v>
      </c>
    </row>
    <row r="28" spans="2:19" x14ac:dyDescent="0.25">
      <c r="B28" s="11" t="s">
        <v>68</v>
      </c>
      <c r="C28" s="11" t="s">
        <v>448</v>
      </c>
      <c r="D28" s="12" t="s">
        <v>24</v>
      </c>
      <c r="E28" s="12" t="s">
        <v>646</v>
      </c>
      <c r="F28" s="13">
        <v>5.3667953668045797E-2</v>
      </c>
      <c r="G28" s="14">
        <v>0.30580000000009</v>
      </c>
      <c r="H28" s="13">
        <v>7.9823228906934704E-3</v>
      </c>
      <c r="I28" s="14">
        <v>4.4844689999990799E-2</v>
      </c>
      <c r="J28" s="13">
        <v>8.0128663331015607E-3</v>
      </c>
      <c r="K28" s="14">
        <v>4.4840000000022001E-2</v>
      </c>
      <c r="L28" s="13">
        <v>1.55471523383494E-2</v>
      </c>
      <c r="M28" s="14">
        <v>0.100729999999999</v>
      </c>
      <c r="N28" s="13">
        <v>4.3890265486697902E-2</v>
      </c>
      <c r="O28" s="14">
        <v>0.24798000000009801</v>
      </c>
      <c r="P28" s="13">
        <f t="shared" si="0"/>
        <v>1.8442937245269735E-2</v>
      </c>
      <c r="Q28" s="13">
        <f t="shared" si="3"/>
        <v>8.0128663331015607E-3</v>
      </c>
      <c r="R28" s="13">
        <f t="shared" si="1"/>
        <v>5.3667953668045797E-2</v>
      </c>
      <c r="S28" s="13">
        <f t="shared" si="2"/>
        <v>0</v>
      </c>
    </row>
    <row r="29" spans="2:19" x14ac:dyDescent="0.25">
      <c r="B29" s="11" t="s">
        <v>69</v>
      </c>
      <c r="C29" s="11" t="s">
        <v>449</v>
      </c>
      <c r="D29" s="12" t="s">
        <v>8</v>
      </c>
      <c r="E29" s="12" t="s">
        <v>646</v>
      </c>
      <c r="F29" s="13">
        <v>5.6196917269553497E-2</v>
      </c>
      <c r="G29" s="14">
        <v>1.7865000000001601</v>
      </c>
      <c r="H29" s="13">
        <v>4.7090445517969801E-2</v>
      </c>
      <c r="I29" s="14">
        <v>1.7545900000004599</v>
      </c>
      <c r="J29" s="13">
        <v>4.6647022203760602E-2</v>
      </c>
      <c r="K29" s="14">
        <v>2.24792000000161</v>
      </c>
      <c r="L29" s="13">
        <v>3.6459276455789197E-2</v>
      </c>
      <c r="M29" s="14">
        <v>1.88457999999991</v>
      </c>
      <c r="N29" s="13">
        <v>1.7335502958594599E-2</v>
      </c>
      <c r="O29" s="14">
        <v>0.87891000000036001</v>
      </c>
      <c r="P29" s="13">
        <f t="shared" si="0"/>
        <v>2.9104166343666811E-2</v>
      </c>
      <c r="Q29" s="13">
        <f t="shared" si="3"/>
        <v>3.6459276455789197E-2</v>
      </c>
      <c r="R29" s="13">
        <f t="shared" si="1"/>
        <v>5.6196917269553497E-2</v>
      </c>
      <c r="S29" s="13">
        <f t="shared" si="2"/>
        <v>0</v>
      </c>
    </row>
    <row r="30" spans="2:19" x14ac:dyDescent="0.25">
      <c r="B30" s="11" t="s">
        <v>70</v>
      </c>
      <c r="C30" s="11" t="s">
        <v>450</v>
      </c>
      <c r="D30" s="12" t="s">
        <v>279</v>
      </c>
      <c r="E30" s="12" t="s">
        <v>658</v>
      </c>
      <c r="F30" s="13">
        <v>1.95886385896301E-2</v>
      </c>
      <c r="G30" s="14">
        <v>20</v>
      </c>
      <c r="H30" s="13">
        <v>2.7859464479224699E-2</v>
      </c>
      <c r="I30" s="14">
        <v>36</v>
      </c>
      <c r="J30" s="13">
        <v>1.0620335820894999E-2</v>
      </c>
      <c r="K30" s="14">
        <v>22.769999999989501</v>
      </c>
      <c r="L30" s="13">
        <v>7.9999999999927195E-3</v>
      </c>
      <c r="M30" s="14">
        <v>16</v>
      </c>
      <c r="N30" s="13">
        <v>0</v>
      </c>
      <c r="O30" s="14">
        <v>0</v>
      </c>
      <c r="P30" s="13">
        <f t="shared" si="0"/>
        <v>9.4383484128203604E-3</v>
      </c>
      <c r="Q30" s="13">
        <f t="shared" si="3"/>
        <v>7.9999999999927195E-3</v>
      </c>
      <c r="R30" s="13">
        <f t="shared" si="1"/>
        <v>2.7859464479224699E-2</v>
      </c>
      <c r="S30" s="13">
        <f t="shared" si="2"/>
        <v>0</v>
      </c>
    </row>
    <row r="31" spans="2:19" x14ac:dyDescent="0.25">
      <c r="B31" s="11" t="s">
        <v>71</v>
      </c>
      <c r="C31" s="11" t="s">
        <v>451</v>
      </c>
      <c r="D31" s="12" t="s">
        <v>280</v>
      </c>
      <c r="E31" s="12" t="s">
        <v>646</v>
      </c>
      <c r="F31" s="15">
        <v>6.80312352107285E-2</v>
      </c>
      <c r="G31" s="14">
        <v>11.5</v>
      </c>
      <c r="H31" s="13">
        <v>6.2277580071167897E-2</v>
      </c>
      <c r="I31" s="14">
        <v>17.5</v>
      </c>
      <c r="J31" s="13">
        <v>6.2728367161616894E-2</v>
      </c>
      <c r="K31" s="14">
        <v>29.700000000011599</v>
      </c>
      <c r="L31" s="13">
        <v>3.2345013477097402E-2</v>
      </c>
      <c r="M31" s="14">
        <v>12</v>
      </c>
      <c r="N31" s="13">
        <v>2.3240091270163198E-2</v>
      </c>
      <c r="O31" s="14">
        <v>8.25</v>
      </c>
      <c r="P31" s="13">
        <f t="shared" si="0"/>
        <v>3.5517469598681982E-2</v>
      </c>
      <c r="Q31" s="13">
        <f t="shared" si="3"/>
        <v>3.2345013477097402E-2</v>
      </c>
      <c r="R31" s="13">
        <f t="shared" si="1"/>
        <v>6.80312352107285E-2</v>
      </c>
      <c r="S31" s="13">
        <f t="shared" si="2"/>
        <v>0</v>
      </c>
    </row>
    <row r="32" spans="2:19" x14ac:dyDescent="0.25">
      <c r="B32" s="11" t="s">
        <v>72</v>
      </c>
      <c r="C32" s="11" t="s">
        <v>452</v>
      </c>
      <c r="D32" s="12" t="s">
        <v>46</v>
      </c>
      <c r="E32" s="12" t="s">
        <v>34</v>
      </c>
      <c r="F32" s="13">
        <v>3.42568406628561E-2</v>
      </c>
      <c r="G32" s="14">
        <v>8</v>
      </c>
      <c r="H32" s="13">
        <v>3.4177810056862698E-2</v>
      </c>
      <c r="I32" s="14">
        <v>8</v>
      </c>
      <c r="J32" s="13">
        <v>9.6219931271571101E-3</v>
      </c>
      <c r="K32" s="14">
        <v>7</v>
      </c>
      <c r="L32" s="13">
        <v>1.8029831175226701E-2</v>
      </c>
      <c r="M32" s="14">
        <v>11</v>
      </c>
      <c r="N32" s="13">
        <v>1.29466597617829E-2</v>
      </c>
      <c r="O32" s="14">
        <v>8</v>
      </c>
      <c r="P32" s="13">
        <f t="shared" si="0"/>
        <v>1.5576162111983646E-2</v>
      </c>
      <c r="Q32" s="13">
        <f t="shared" si="3"/>
        <v>1.29466597617829E-2</v>
      </c>
      <c r="R32" s="13">
        <f t="shared" si="1"/>
        <v>3.42568406628561E-2</v>
      </c>
      <c r="S32" s="13">
        <f t="shared" si="2"/>
        <v>0</v>
      </c>
    </row>
    <row r="33" spans="2:19" x14ac:dyDescent="0.25">
      <c r="B33" s="11" t="s">
        <v>73</v>
      </c>
      <c r="C33" s="11" t="s">
        <v>453</v>
      </c>
      <c r="D33" s="12" t="s">
        <v>281</v>
      </c>
      <c r="E33" s="12" t="s">
        <v>646</v>
      </c>
      <c r="F33" s="13"/>
      <c r="G33" s="14">
        <v>0</v>
      </c>
      <c r="H33" s="13">
        <v>0</v>
      </c>
      <c r="I33" s="14">
        <v>0</v>
      </c>
      <c r="J33" s="13">
        <v>1.1399999999991901E-3</v>
      </c>
      <c r="K33" s="14">
        <v>2.27999999999895E-3</v>
      </c>
      <c r="L33" s="13"/>
      <c r="M33" s="14">
        <v>4.8099999999990902E-3</v>
      </c>
      <c r="N33" s="13"/>
      <c r="O33" s="14">
        <v>0.205150000000003</v>
      </c>
      <c r="P33" s="13">
        <f t="shared" si="0"/>
        <v>2.8499999999979751E-4</v>
      </c>
      <c r="Q33" s="13">
        <f t="shared" si="3"/>
        <v>0</v>
      </c>
      <c r="R33" s="13">
        <f t="shared" si="1"/>
        <v>1.1399999999991901E-3</v>
      </c>
      <c r="S33" s="13">
        <f t="shared" si="2"/>
        <v>0</v>
      </c>
    </row>
    <row r="34" spans="2:19" x14ac:dyDescent="0.25">
      <c r="B34" s="11" t="s">
        <v>74</v>
      </c>
      <c r="C34" s="11" t="s">
        <v>454</v>
      </c>
      <c r="D34" s="12" t="s">
        <v>38</v>
      </c>
      <c r="E34" s="12" t="s">
        <v>646</v>
      </c>
      <c r="F34" s="13">
        <v>3.2846875000032E-2</v>
      </c>
      <c r="G34" s="14">
        <v>315.33000000007502</v>
      </c>
      <c r="H34" s="13">
        <v>3.3110638297912401E-2</v>
      </c>
      <c r="I34" s="14">
        <v>311.24000000022397</v>
      </c>
      <c r="J34" s="13">
        <v>3.46464463558004E-2</v>
      </c>
      <c r="K34" s="14">
        <v>382.66999999992498</v>
      </c>
      <c r="L34" s="13">
        <v>2.59131980447273E-2</v>
      </c>
      <c r="M34" s="14">
        <v>349.87999999988801</v>
      </c>
      <c r="N34" s="13">
        <v>2.2409346183194401E-2</v>
      </c>
      <c r="O34" s="14">
        <v>323.20999999996297</v>
      </c>
      <c r="P34" s="13">
        <f t="shared" si="0"/>
        <v>2.1275214840238071E-2</v>
      </c>
      <c r="Q34" s="13">
        <f t="shared" si="3"/>
        <v>2.59131980447273E-2</v>
      </c>
      <c r="R34" s="13">
        <f t="shared" si="1"/>
        <v>3.46464463558004E-2</v>
      </c>
      <c r="S34" s="13">
        <f t="shared" si="2"/>
        <v>0</v>
      </c>
    </row>
    <row r="35" spans="2:19" x14ac:dyDescent="0.25">
      <c r="B35" s="11" t="s">
        <v>75</v>
      </c>
      <c r="C35" s="11" t="s">
        <v>455</v>
      </c>
      <c r="D35" s="12" t="s">
        <v>282</v>
      </c>
      <c r="E35" s="12" t="s">
        <v>657</v>
      </c>
      <c r="F35" s="13">
        <v>0</v>
      </c>
      <c r="G35" s="14">
        <v>0</v>
      </c>
      <c r="H35" s="13">
        <v>0</v>
      </c>
      <c r="I35" s="14">
        <v>0</v>
      </c>
      <c r="J35" s="13">
        <v>0</v>
      </c>
      <c r="K35" s="14">
        <v>0</v>
      </c>
      <c r="L35" s="13">
        <v>0</v>
      </c>
      <c r="M35" s="14">
        <v>0</v>
      </c>
      <c r="N35" s="13">
        <v>0</v>
      </c>
      <c r="O35" s="14">
        <v>0</v>
      </c>
      <c r="P35" s="13" t="str">
        <f t="shared" si="0"/>
        <v/>
      </c>
      <c r="Q35" s="13" t="str">
        <f t="shared" si="3"/>
        <v/>
      </c>
      <c r="R35" s="13" t="str">
        <f t="shared" si="1"/>
        <v/>
      </c>
      <c r="S35" s="13" t="str">
        <f t="shared" si="2"/>
        <v/>
      </c>
    </row>
    <row r="36" spans="2:19" x14ac:dyDescent="0.25">
      <c r="B36" s="11" t="s">
        <v>76</v>
      </c>
      <c r="C36" s="11" t="s">
        <v>456</v>
      </c>
      <c r="D36" s="12" t="s">
        <v>283</v>
      </c>
      <c r="E36" s="12" t="s">
        <v>656</v>
      </c>
      <c r="F36" s="13">
        <v>3.6257591623007099E-3</v>
      </c>
      <c r="G36" s="14">
        <v>0.346259999999802</v>
      </c>
      <c r="H36" s="13">
        <v>0.110702157360502</v>
      </c>
      <c r="I36" s="14">
        <v>17.446660000015999</v>
      </c>
      <c r="J36" s="13">
        <v>7.0567130320705496E-2</v>
      </c>
      <c r="K36" s="14">
        <v>11.820700000011101</v>
      </c>
      <c r="L36" s="13">
        <v>1.19164598540192E-2</v>
      </c>
      <c r="M36" s="14">
        <v>3.2651100000002802</v>
      </c>
      <c r="N36" s="13">
        <v>8.0151044776084705E-3</v>
      </c>
      <c r="O36" s="14">
        <v>2.6850599999997899</v>
      </c>
      <c r="P36" s="13">
        <f t="shared" si="0"/>
        <v>2.9260944453590843E-2</v>
      </c>
      <c r="Q36" s="13">
        <f t="shared" si="3"/>
        <v>8.0151044776084705E-3</v>
      </c>
      <c r="R36" s="13">
        <f t="shared" si="1"/>
        <v>0.110702157360502</v>
      </c>
      <c r="S36" s="13">
        <f t="shared" si="2"/>
        <v>0</v>
      </c>
    </row>
    <row r="37" spans="2:19" x14ac:dyDescent="0.25">
      <c r="B37" s="11" t="s">
        <v>77</v>
      </c>
      <c r="C37" s="11" t="s">
        <v>457</v>
      </c>
      <c r="D37" s="12" t="s">
        <v>284</v>
      </c>
      <c r="E37" s="12" t="s">
        <v>646</v>
      </c>
      <c r="F37" s="13"/>
      <c r="G37" s="14">
        <v>146</v>
      </c>
      <c r="H37" s="13"/>
      <c r="I37" s="14">
        <v>145</v>
      </c>
      <c r="J37" s="13">
        <v>4.1756666666697098E-2</v>
      </c>
      <c r="K37" s="14">
        <v>125.270000000019</v>
      </c>
      <c r="L37" s="13">
        <v>4.0536635706957903E-2</v>
      </c>
      <c r="M37" s="14">
        <v>117.840000000084</v>
      </c>
      <c r="N37" s="13">
        <v>4.7504990019951898E-2</v>
      </c>
      <c r="O37" s="14">
        <v>119</v>
      </c>
      <c r="P37" s="13">
        <f t="shared" si="0"/>
        <v>2.5959658478721382E-2</v>
      </c>
      <c r="Q37" s="13">
        <f t="shared" si="3"/>
        <v>4.0536635706957903E-2</v>
      </c>
      <c r="R37" s="13">
        <f t="shared" si="1"/>
        <v>4.7504990019951898E-2</v>
      </c>
      <c r="S37" s="13">
        <f t="shared" si="2"/>
        <v>0</v>
      </c>
    </row>
    <row r="38" spans="2:19" x14ac:dyDescent="0.25">
      <c r="B38" s="11" t="s">
        <v>78</v>
      </c>
      <c r="C38" s="11" t="s">
        <v>458</v>
      </c>
      <c r="D38" s="12" t="s">
        <v>15</v>
      </c>
      <c r="E38" s="12" t="s">
        <v>659</v>
      </c>
      <c r="F38" s="13">
        <v>1.25255295559327E-2</v>
      </c>
      <c r="G38" s="14">
        <v>21.4649999999965</v>
      </c>
      <c r="H38" s="13">
        <v>5.18848727684963E-2</v>
      </c>
      <c r="I38" s="14">
        <v>247.33000000007499</v>
      </c>
      <c r="J38" s="13">
        <v>3.8499217547323501E-2</v>
      </c>
      <c r="K38" s="14">
        <v>302.60000000009302</v>
      </c>
      <c r="L38" s="13">
        <v>2.8152532894710001E-2</v>
      </c>
      <c r="M38" s="14">
        <v>171.16739999991799</v>
      </c>
      <c r="N38" s="13">
        <v>0</v>
      </c>
      <c r="O38" s="14">
        <v>0</v>
      </c>
      <c r="P38" s="13">
        <f t="shared" si="0"/>
        <v>1.8723164680923218E-2</v>
      </c>
      <c r="Q38" s="13">
        <f t="shared" si="3"/>
        <v>1.25255295559327E-2</v>
      </c>
      <c r="R38" s="13">
        <f t="shared" si="1"/>
        <v>5.18848727684963E-2</v>
      </c>
      <c r="S38" s="13">
        <f t="shared" si="2"/>
        <v>0</v>
      </c>
    </row>
    <row r="39" spans="2:19" x14ac:dyDescent="0.25">
      <c r="B39" s="11" t="s">
        <v>79</v>
      </c>
      <c r="C39" s="11" t="s">
        <v>459</v>
      </c>
      <c r="D39" s="12" t="s">
        <v>285</v>
      </c>
      <c r="E39" s="12" t="s">
        <v>659</v>
      </c>
      <c r="F39" s="13">
        <v>3.7419354838748399E-2</v>
      </c>
      <c r="G39" s="14">
        <v>58</v>
      </c>
      <c r="H39" s="13"/>
      <c r="I39" s="14">
        <v>42</v>
      </c>
      <c r="J39" s="13">
        <v>2.4324324324297798E-2</v>
      </c>
      <c r="K39" s="14">
        <v>45</v>
      </c>
      <c r="L39" s="13"/>
      <c r="M39" s="14">
        <v>46</v>
      </c>
      <c r="N39" s="13">
        <v>2.3500000000021799E-2</v>
      </c>
      <c r="O39" s="14">
        <v>47</v>
      </c>
      <c r="P39" s="13">
        <f t="shared" si="0"/>
        <v>1.7048735832613598E-2</v>
      </c>
      <c r="Q39" s="13">
        <f t="shared" si="3"/>
        <v>2.3500000000021799E-2</v>
      </c>
      <c r="R39" s="13">
        <f t="shared" si="1"/>
        <v>3.7419354838748399E-2</v>
      </c>
      <c r="S39" s="13">
        <f t="shared" si="2"/>
        <v>0</v>
      </c>
    </row>
    <row r="40" spans="2:19" x14ac:dyDescent="0.25">
      <c r="B40" s="11" t="s">
        <v>80</v>
      </c>
      <c r="C40" s="11" t="s">
        <v>460</v>
      </c>
      <c r="D40" s="12" t="s">
        <v>286</v>
      </c>
      <c r="E40" s="12" t="s">
        <v>660</v>
      </c>
      <c r="F40" s="13"/>
      <c r="G40" s="14">
        <v>0</v>
      </c>
      <c r="H40" s="13"/>
      <c r="I40" s="14">
        <v>0.51363000000037595</v>
      </c>
      <c r="J40" s="13">
        <v>3.7782820512802601E-2</v>
      </c>
      <c r="K40" s="14">
        <v>1.4735299999992999</v>
      </c>
      <c r="L40" s="13"/>
      <c r="M40" s="14">
        <v>2.0388099999981901</v>
      </c>
      <c r="N40" s="13">
        <v>1.5619700000006599E-2</v>
      </c>
      <c r="O40" s="14">
        <v>1.56197000000066</v>
      </c>
      <c r="P40" s="13">
        <f t="shared" ref="P40:P71" si="4">IF(MAX(,,F40,H40,J40,L40,N40)=0,"",AVERAGE(,,F40,H40,J40,L40,N40))</f>
        <v>1.33506301282023E-2</v>
      </c>
      <c r="Q40" s="13">
        <f t="shared" si="3"/>
        <v>7.8098500000032996E-3</v>
      </c>
      <c r="R40" s="13">
        <f t="shared" ref="R40:R71" si="5">IF(MAX(,,F40,H40,J40,L40,N40)=0,"",MAX(,,F40,H40,J40,L40,N40))</f>
        <v>3.7782820512802601E-2</v>
      </c>
      <c r="S40" s="13">
        <f t="shared" ref="S40:S71" si="6">IF(MAX(,,F40,H40,J40,L40,N40)=0,"",MIN(,,F40,H40,J40,L40,N40))</f>
        <v>0</v>
      </c>
    </row>
    <row r="41" spans="2:19" x14ac:dyDescent="0.25">
      <c r="B41" s="11" t="s">
        <v>81</v>
      </c>
      <c r="C41" s="11" t="s">
        <v>461</v>
      </c>
      <c r="D41" s="12" t="s">
        <v>287</v>
      </c>
      <c r="E41" s="12" t="s">
        <v>659</v>
      </c>
      <c r="F41" s="13">
        <v>1.27730333333238E-2</v>
      </c>
      <c r="G41" s="14">
        <v>65.142469999962501</v>
      </c>
      <c r="H41" s="13">
        <v>8.7220791495928995E-3</v>
      </c>
      <c r="I41" s="14">
        <v>63.672049999993803</v>
      </c>
      <c r="J41" s="13"/>
      <c r="K41" s="14">
        <v>0</v>
      </c>
      <c r="L41" s="13">
        <v>0</v>
      </c>
      <c r="M41" s="14">
        <v>0</v>
      </c>
      <c r="N41" s="13"/>
      <c r="O41" s="14">
        <v>322.80918999994202</v>
      </c>
      <c r="P41" s="13">
        <f t="shared" si="4"/>
        <v>4.29902249658334E-3</v>
      </c>
      <c r="Q41" s="13">
        <f t="shared" si="3"/>
        <v>0</v>
      </c>
      <c r="R41" s="13">
        <f t="shared" si="5"/>
        <v>1.27730333333238E-2</v>
      </c>
      <c r="S41" s="13">
        <f t="shared" si="6"/>
        <v>0</v>
      </c>
    </row>
    <row r="42" spans="2:19" x14ac:dyDescent="0.25">
      <c r="B42" s="11" t="s">
        <v>82</v>
      </c>
      <c r="C42" s="11" t="s">
        <v>462</v>
      </c>
      <c r="D42" s="12" t="s">
        <v>288</v>
      </c>
      <c r="E42" s="12" t="s">
        <v>659</v>
      </c>
      <c r="F42" s="13">
        <v>5.1724137931014401E-2</v>
      </c>
      <c r="G42" s="14">
        <v>27</v>
      </c>
      <c r="H42" s="13">
        <v>4.1134708552999701E-2</v>
      </c>
      <c r="I42" s="14">
        <v>27</v>
      </c>
      <c r="J42" s="13">
        <v>6.0465116279083297E-2</v>
      </c>
      <c r="K42" s="14">
        <v>52</v>
      </c>
      <c r="L42" s="13">
        <v>3.4084661902161299E-2</v>
      </c>
      <c r="M42" s="14">
        <v>31</v>
      </c>
      <c r="N42" s="13">
        <v>1.7391304347820501E-2</v>
      </c>
      <c r="O42" s="14">
        <v>16</v>
      </c>
      <c r="P42" s="13">
        <f t="shared" si="4"/>
        <v>2.9257132716154172E-2</v>
      </c>
      <c r="Q42" s="13">
        <f t="shared" si="3"/>
        <v>3.4084661902161299E-2</v>
      </c>
      <c r="R42" s="13">
        <f t="shared" si="5"/>
        <v>6.0465116279083297E-2</v>
      </c>
      <c r="S42" s="13">
        <f t="shared" si="6"/>
        <v>0</v>
      </c>
    </row>
    <row r="43" spans="2:19" x14ac:dyDescent="0.25">
      <c r="B43" s="11" t="s">
        <v>83</v>
      </c>
      <c r="C43" s="11" t="s">
        <v>463</v>
      </c>
      <c r="D43" s="12" t="s">
        <v>2</v>
      </c>
      <c r="E43" s="12" t="s">
        <v>661</v>
      </c>
      <c r="F43" s="13">
        <v>5.6537102473521401E-2</v>
      </c>
      <c r="G43" s="14">
        <v>80</v>
      </c>
      <c r="H43" s="13">
        <v>1.5958295654036201E-2</v>
      </c>
      <c r="I43" s="14">
        <v>30</v>
      </c>
      <c r="J43" s="13">
        <v>1.37597005889074E-2</v>
      </c>
      <c r="K43" s="14">
        <v>25</v>
      </c>
      <c r="L43" s="13">
        <v>7.9592486469300602E-3</v>
      </c>
      <c r="M43" s="14">
        <v>10</v>
      </c>
      <c r="N43" s="13">
        <v>2.3564064801175798E-2</v>
      </c>
      <c r="O43" s="14">
        <v>32</v>
      </c>
      <c r="P43" s="13">
        <f t="shared" si="4"/>
        <v>1.6825487452081553E-2</v>
      </c>
      <c r="Q43" s="13">
        <f t="shared" si="3"/>
        <v>1.37597005889074E-2</v>
      </c>
      <c r="R43" s="13">
        <f t="shared" si="5"/>
        <v>5.6537102473521401E-2</v>
      </c>
      <c r="S43" s="13">
        <f t="shared" si="6"/>
        <v>0</v>
      </c>
    </row>
    <row r="44" spans="2:19" x14ac:dyDescent="0.25">
      <c r="B44" s="11" t="s">
        <v>84</v>
      </c>
      <c r="C44" s="11" t="s">
        <v>464</v>
      </c>
      <c r="D44" s="12" t="s">
        <v>289</v>
      </c>
      <c r="E44" s="12" t="s">
        <v>662</v>
      </c>
      <c r="F44" s="13"/>
      <c r="G44" s="14"/>
      <c r="H44" s="13"/>
      <c r="I44" s="14"/>
      <c r="J44" s="13"/>
      <c r="K44" s="14"/>
      <c r="L44" s="13"/>
      <c r="M44" s="14"/>
      <c r="N44" s="13"/>
      <c r="O44" s="14"/>
      <c r="P44" s="13" t="str">
        <f t="shared" si="4"/>
        <v/>
      </c>
      <c r="Q44" s="13" t="str">
        <f t="shared" si="3"/>
        <v/>
      </c>
      <c r="R44" s="13" t="str">
        <f t="shared" si="5"/>
        <v/>
      </c>
      <c r="S44" s="13" t="str">
        <f t="shared" si="6"/>
        <v/>
      </c>
    </row>
    <row r="45" spans="2:19" x14ac:dyDescent="0.25">
      <c r="B45" s="11" t="s">
        <v>85</v>
      </c>
      <c r="C45" s="11" t="s">
        <v>465</v>
      </c>
      <c r="D45" s="12" t="s">
        <v>290</v>
      </c>
      <c r="E45" s="12" t="s">
        <v>654</v>
      </c>
      <c r="F45" s="13"/>
      <c r="G45" s="14"/>
      <c r="H45" s="13"/>
      <c r="I45" s="14"/>
      <c r="J45" s="13">
        <v>2.4570024570057299E-2</v>
      </c>
      <c r="K45" s="14">
        <v>6</v>
      </c>
      <c r="L45" s="13">
        <v>0.120253164556925</v>
      </c>
      <c r="M45" s="14">
        <v>19</v>
      </c>
      <c r="N45" s="13">
        <v>6.6666666666715196E-2</v>
      </c>
      <c r="O45" s="14">
        <v>15</v>
      </c>
      <c r="P45" s="13">
        <f t="shared" si="4"/>
        <v>4.2297971158739497E-2</v>
      </c>
      <c r="Q45" s="13">
        <f t="shared" si="3"/>
        <v>2.4570024570057299E-2</v>
      </c>
      <c r="R45" s="13">
        <f t="shared" si="5"/>
        <v>0.120253164556925</v>
      </c>
      <c r="S45" s="13">
        <f t="shared" si="6"/>
        <v>0</v>
      </c>
    </row>
    <row r="46" spans="2:19" x14ac:dyDescent="0.25">
      <c r="B46" s="11" t="s">
        <v>86</v>
      </c>
      <c r="C46" s="11" t="s">
        <v>466</v>
      </c>
      <c r="D46" s="12" t="s">
        <v>291</v>
      </c>
      <c r="E46" s="12" t="s">
        <v>646</v>
      </c>
      <c r="F46" s="13"/>
      <c r="G46" s="14">
        <v>0</v>
      </c>
      <c r="H46" s="13">
        <v>4.4201890243857601E-2</v>
      </c>
      <c r="I46" s="14">
        <v>14.498219999993999</v>
      </c>
      <c r="J46" s="13"/>
      <c r="K46" s="14">
        <v>16.354939999990201</v>
      </c>
      <c r="L46" s="13">
        <v>4.1335978723364003E-2</v>
      </c>
      <c r="M46" s="14">
        <v>19.427909999998501</v>
      </c>
      <c r="N46" s="13">
        <v>0</v>
      </c>
      <c r="O46" s="14">
        <v>0</v>
      </c>
      <c r="P46" s="13">
        <f t="shared" si="4"/>
        <v>1.7107573793444318E-2</v>
      </c>
      <c r="Q46" s="13">
        <f t="shared" si="3"/>
        <v>0</v>
      </c>
      <c r="R46" s="13">
        <f t="shared" si="5"/>
        <v>4.4201890243857601E-2</v>
      </c>
      <c r="S46" s="13">
        <f t="shared" si="6"/>
        <v>0</v>
      </c>
    </row>
    <row r="47" spans="2:19" x14ac:dyDescent="0.25">
      <c r="B47" s="11" t="s">
        <v>87</v>
      </c>
      <c r="C47" s="11" t="s">
        <v>467</v>
      </c>
      <c r="D47" s="12" t="s">
        <v>292</v>
      </c>
      <c r="E47" s="12" t="s">
        <v>659</v>
      </c>
      <c r="F47" s="13">
        <v>2.75346666666519E-2</v>
      </c>
      <c r="G47" s="14">
        <v>2.4781199999997598</v>
      </c>
      <c r="H47" s="13">
        <v>6.7249933333441703E-2</v>
      </c>
      <c r="I47" s="14">
        <v>10.0874900000053</v>
      </c>
      <c r="J47" s="13">
        <v>3.0416377356341399E-2</v>
      </c>
      <c r="K47" s="14">
        <v>10.601020000001901</v>
      </c>
      <c r="L47" s="13">
        <v>3.1678637362638297E-2</v>
      </c>
      <c r="M47" s="14">
        <v>14.4137800000026</v>
      </c>
      <c r="N47" s="13">
        <v>7.4580941176463997E-3</v>
      </c>
      <c r="O47" s="14">
        <v>3.16968999999881</v>
      </c>
      <c r="P47" s="13">
        <f t="shared" si="4"/>
        <v>2.3476815548102815E-2</v>
      </c>
      <c r="Q47" s="13">
        <f t="shared" si="3"/>
        <v>2.75346666666519E-2</v>
      </c>
      <c r="R47" s="13">
        <f t="shared" si="5"/>
        <v>6.7249933333441703E-2</v>
      </c>
      <c r="S47" s="13">
        <f t="shared" si="6"/>
        <v>0</v>
      </c>
    </row>
    <row r="48" spans="2:19" x14ac:dyDescent="0.25">
      <c r="B48" s="11" t="s">
        <v>88</v>
      </c>
      <c r="C48" s="11" t="s">
        <v>468</v>
      </c>
      <c r="D48" s="12" t="s">
        <v>293</v>
      </c>
      <c r="E48" s="12" t="s">
        <v>658</v>
      </c>
      <c r="F48" s="13">
        <v>1.3766233766236801E-2</v>
      </c>
      <c r="G48" s="14">
        <v>530</v>
      </c>
      <c r="H48" s="13">
        <v>1.4826419000200999E-3</v>
      </c>
      <c r="I48" s="14">
        <v>53</v>
      </c>
      <c r="J48" s="13">
        <v>0</v>
      </c>
      <c r="K48" s="14">
        <v>0</v>
      </c>
      <c r="L48" s="13">
        <v>4.3040494037904897E-3</v>
      </c>
      <c r="M48" s="14">
        <v>161.34590000007299</v>
      </c>
      <c r="N48" s="13">
        <v>4.6736700000019503E-3</v>
      </c>
      <c r="O48" s="14">
        <v>186.94680000003399</v>
      </c>
      <c r="P48" s="13">
        <f t="shared" si="4"/>
        <v>3.4609421528641916E-3</v>
      </c>
      <c r="Q48" s="13">
        <f t="shared" si="3"/>
        <v>1.4826419000200999E-3</v>
      </c>
      <c r="R48" s="13">
        <f t="shared" si="5"/>
        <v>1.3766233766236801E-2</v>
      </c>
      <c r="S48" s="13">
        <f t="shared" si="6"/>
        <v>0</v>
      </c>
    </row>
    <row r="49" spans="2:19" x14ac:dyDescent="0.25">
      <c r="B49" s="11" t="s">
        <v>89</v>
      </c>
      <c r="C49" s="11" t="s">
        <v>469</v>
      </c>
      <c r="D49" s="12" t="s">
        <v>294</v>
      </c>
      <c r="E49" s="12" t="s">
        <v>657</v>
      </c>
      <c r="F49" s="13">
        <v>0</v>
      </c>
      <c r="G49" s="14">
        <v>0</v>
      </c>
      <c r="H49" s="13">
        <v>0</v>
      </c>
      <c r="I49" s="14">
        <v>0</v>
      </c>
      <c r="J49" s="13">
        <v>0</v>
      </c>
      <c r="K49" s="14">
        <v>0</v>
      </c>
      <c r="L49" s="13">
        <v>0</v>
      </c>
      <c r="M49" s="14">
        <v>0</v>
      </c>
      <c r="N49" s="13">
        <v>0</v>
      </c>
      <c r="O49" s="14">
        <v>0</v>
      </c>
      <c r="P49" s="13" t="str">
        <f t="shared" si="4"/>
        <v/>
      </c>
      <c r="Q49" s="13" t="str">
        <f t="shared" si="3"/>
        <v/>
      </c>
      <c r="R49" s="13" t="str">
        <f t="shared" si="5"/>
        <v/>
      </c>
      <c r="S49" s="13" t="str">
        <f t="shared" si="6"/>
        <v/>
      </c>
    </row>
    <row r="50" spans="2:19" x14ac:dyDescent="0.25">
      <c r="B50" s="11" t="s">
        <v>90</v>
      </c>
      <c r="C50" s="11" t="s">
        <v>470</v>
      </c>
      <c r="D50" s="12" t="s">
        <v>295</v>
      </c>
      <c r="E50" s="12" t="s">
        <v>662</v>
      </c>
      <c r="F50" s="13"/>
      <c r="G50" s="14">
        <v>0</v>
      </c>
      <c r="H50" s="13"/>
      <c r="I50" s="14">
        <v>0</v>
      </c>
      <c r="J50" s="13"/>
      <c r="K50" s="14">
        <v>0</v>
      </c>
      <c r="L50" s="13"/>
      <c r="M50" s="14">
        <v>0</v>
      </c>
      <c r="N50" s="13"/>
      <c r="O50" s="14">
        <v>0</v>
      </c>
      <c r="P50" s="13" t="str">
        <f t="shared" si="4"/>
        <v/>
      </c>
      <c r="Q50" s="13" t="str">
        <f t="shared" si="3"/>
        <v/>
      </c>
      <c r="R50" s="13" t="str">
        <f t="shared" si="5"/>
        <v/>
      </c>
      <c r="S50" s="13" t="str">
        <f t="shared" si="6"/>
        <v/>
      </c>
    </row>
    <row r="51" spans="2:19" x14ac:dyDescent="0.25">
      <c r="B51" s="11" t="s">
        <v>91</v>
      </c>
      <c r="C51" s="11" t="s">
        <v>471</v>
      </c>
      <c r="D51" s="12" t="s">
        <v>296</v>
      </c>
      <c r="E51" s="12" t="s">
        <v>646</v>
      </c>
      <c r="F51" s="13">
        <v>1.8181818181837998E-2</v>
      </c>
      <c r="G51" s="14">
        <v>200000</v>
      </c>
      <c r="H51" s="13">
        <v>1.7460317460317999E-2</v>
      </c>
      <c r="I51" s="14">
        <v>220000</v>
      </c>
      <c r="J51" s="13"/>
      <c r="K51" s="14">
        <v>70000</v>
      </c>
      <c r="L51" s="13"/>
      <c r="M51" s="14">
        <v>25000</v>
      </c>
      <c r="N51" s="13">
        <v>0</v>
      </c>
      <c r="O51" s="14">
        <v>0</v>
      </c>
      <c r="P51" s="13">
        <f t="shared" si="4"/>
        <v>7.1284271284312003E-3</v>
      </c>
      <c r="Q51" s="13">
        <f t="shared" si="3"/>
        <v>0</v>
      </c>
      <c r="R51" s="13">
        <f t="shared" si="5"/>
        <v>1.8181818181837998E-2</v>
      </c>
      <c r="S51" s="13">
        <f t="shared" si="6"/>
        <v>0</v>
      </c>
    </row>
    <row r="52" spans="2:19" x14ac:dyDescent="0.25">
      <c r="B52" s="11" t="s">
        <v>92</v>
      </c>
      <c r="C52" s="11" t="s">
        <v>472</v>
      </c>
      <c r="D52" s="12" t="s">
        <v>37</v>
      </c>
      <c r="E52" s="12" t="s">
        <v>659</v>
      </c>
      <c r="F52" s="13">
        <v>4.76190490196313E-2</v>
      </c>
      <c r="G52" s="14">
        <v>48.571430000010899</v>
      </c>
      <c r="H52" s="13"/>
      <c r="I52" s="14">
        <v>57.142860000021798</v>
      </c>
      <c r="J52" s="13">
        <v>3.9365080000024998E-2</v>
      </c>
      <c r="K52" s="14">
        <v>59.047620000026697</v>
      </c>
      <c r="L52" s="13">
        <v>6.4935060606076206E-2</v>
      </c>
      <c r="M52" s="14">
        <v>85.714280000072904</v>
      </c>
      <c r="N52" s="13">
        <v>3.6684296296298297E-2</v>
      </c>
      <c r="O52" s="14">
        <v>49.523800000024501</v>
      </c>
      <c r="P52" s="13">
        <f t="shared" si="4"/>
        <v>3.1433914320338464E-2</v>
      </c>
      <c r="Q52" s="13">
        <f t="shared" si="3"/>
        <v>3.8024688148161651E-2</v>
      </c>
      <c r="R52" s="13">
        <f t="shared" si="5"/>
        <v>6.4935060606076206E-2</v>
      </c>
      <c r="S52" s="13">
        <f t="shared" si="6"/>
        <v>0</v>
      </c>
    </row>
    <row r="53" spans="2:19" x14ac:dyDescent="0.25">
      <c r="B53" s="11" t="s">
        <v>93</v>
      </c>
      <c r="C53" s="11" t="s">
        <v>473</v>
      </c>
      <c r="D53" s="12" t="s">
        <v>37</v>
      </c>
      <c r="E53" s="12" t="s">
        <v>659</v>
      </c>
      <c r="F53" s="13">
        <v>0.05</v>
      </c>
      <c r="G53" s="14">
        <v>51</v>
      </c>
      <c r="H53" s="13">
        <v>4.4576523031209903E-2</v>
      </c>
      <c r="I53" s="14">
        <v>60</v>
      </c>
      <c r="J53" s="13">
        <v>3.62551897549565E-2</v>
      </c>
      <c r="K53" s="14">
        <v>62</v>
      </c>
      <c r="L53" s="13">
        <v>5.3731343283652699E-2</v>
      </c>
      <c r="M53" s="14">
        <v>90</v>
      </c>
      <c r="N53" s="13">
        <v>3.3702767515715097E-2</v>
      </c>
      <c r="O53" s="14">
        <v>52</v>
      </c>
      <c r="P53" s="13">
        <f t="shared" si="4"/>
        <v>3.1180831940790601E-2</v>
      </c>
      <c r="Q53" s="13">
        <f t="shared" si="3"/>
        <v>3.62551897549565E-2</v>
      </c>
      <c r="R53" s="13">
        <f t="shared" si="5"/>
        <v>5.3731343283652699E-2</v>
      </c>
      <c r="S53" s="13">
        <f t="shared" si="6"/>
        <v>0</v>
      </c>
    </row>
    <row r="54" spans="2:19" x14ac:dyDescent="0.25">
      <c r="B54" s="11" t="s">
        <v>94</v>
      </c>
      <c r="C54" s="11" t="s">
        <v>474</v>
      </c>
      <c r="D54" s="12" t="s">
        <v>17</v>
      </c>
      <c r="E54" s="12" t="s">
        <v>654</v>
      </c>
      <c r="F54" s="13">
        <v>2.3391725768342399E-2</v>
      </c>
      <c r="G54" s="14">
        <v>3.95788000000175</v>
      </c>
      <c r="H54" s="13">
        <v>4.5410673091537297E-2</v>
      </c>
      <c r="I54" s="14">
        <v>5.9842185000015897</v>
      </c>
      <c r="J54" s="13">
        <v>7.5471120537404193E-2</v>
      </c>
      <c r="K54" s="14">
        <v>10.675390000004001</v>
      </c>
      <c r="L54" s="13">
        <v>0.100224741676211</v>
      </c>
      <c r="M54" s="14">
        <v>13.9673200000107</v>
      </c>
      <c r="N54" s="13">
        <v>8.6045220588275698E-2</v>
      </c>
      <c r="O54" s="14">
        <v>11.702150000011899</v>
      </c>
      <c r="P54" s="13">
        <f t="shared" si="4"/>
        <v>4.7220497380252933E-2</v>
      </c>
      <c r="Q54" s="13">
        <f t="shared" si="3"/>
        <v>4.5410673091537297E-2</v>
      </c>
      <c r="R54" s="13">
        <f t="shared" si="5"/>
        <v>0.100224741676211</v>
      </c>
      <c r="S54" s="13">
        <f t="shared" si="6"/>
        <v>0</v>
      </c>
    </row>
    <row r="55" spans="2:19" x14ac:dyDescent="0.25">
      <c r="B55" s="11" t="s">
        <v>95</v>
      </c>
      <c r="C55" s="11" t="s">
        <v>475</v>
      </c>
      <c r="D55" s="12" t="s">
        <v>297</v>
      </c>
      <c r="E55" s="12" t="s">
        <v>662</v>
      </c>
      <c r="F55" s="13"/>
      <c r="G55" s="14">
        <v>0</v>
      </c>
      <c r="H55" s="13"/>
      <c r="I55" s="14">
        <v>0</v>
      </c>
      <c r="J55" s="13"/>
      <c r="K55" s="14">
        <v>0</v>
      </c>
      <c r="L55" s="13"/>
      <c r="M55" s="14">
        <v>0</v>
      </c>
      <c r="N55" s="13"/>
      <c r="O55" s="14">
        <v>0</v>
      </c>
      <c r="P55" s="13" t="str">
        <f t="shared" si="4"/>
        <v/>
      </c>
      <c r="Q55" s="13" t="str">
        <f t="shared" si="3"/>
        <v/>
      </c>
      <c r="R55" s="13" t="str">
        <f t="shared" si="5"/>
        <v/>
      </c>
      <c r="S55" s="13" t="str">
        <f t="shared" si="6"/>
        <v/>
      </c>
    </row>
    <row r="56" spans="2:19" x14ac:dyDescent="0.25">
      <c r="B56" s="11" t="s">
        <v>96</v>
      </c>
      <c r="C56" s="11" t="s">
        <v>476</v>
      </c>
      <c r="D56" s="12" t="s">
        <v>298</v>
      </c>
      <c r="E56" s="12" t="s">
        <v>663</v>
      </c>
      <c r="F56" s="13"/>
      <c r="G56" s="14"/>
      <c r="H56" s="13"/>
      <c r="I56" s="14"/>
      <c r="J56" s="13"/>
      <c r="K56" s="14"/>
      <c r="L56" s="13"/>
      <c r="M56" s="14"/>
      <c r="N56" s="13"/>
      <c r="O56" s="14"/>
      <c r="P56" s="13" t="str">
        <f t="shared" si="4"/>
        <v/>
      </c>
      <c r="Q56" s="13" t="str">
        <f t="shared" si="3"/>
        <v/>
      </c>
      <c r="R56" s="13" t="str">
        <f t="shared" si="5"/>
        <v/>
      </c>
      <c r="S56" s="13" t="str">
        <f t="shared" si="6"/>
        <v/>
      </c>
    </row>
    <row r="57" spans="2:19" x14ac:dyDescent="0.25">
      <c r="B57" s="11" t="s">
        <v>97</v>
      </c>
      <c r="C57" s="11" t="s">
        <v>477</v>
      </c>
      <c r="D57" s="12" t="s">
        <v>299</v>
      </c>
      <c r="E57" s="12" t="s">
        <v>646</v>
      </c>
      <c r="F57" s="13">
        <v>6.1666344086042997E-2</v>
      </c>
      <c r="G57" s="14">
        <v>22.939880000019901</v>
      </c>
      <c r="H57" s="13">
        <v>5.5802016129091497E-2</v>
      </c>
      <c r="I57" s="14">
        <v>20.7583500000183</v>
      </c>
      <c r="J57" s="13"/>
      <c r="K57" s="14">
        <v>21.287500000005799</v>
      </c>
      <c r="L57" s="13">
        <v>5.2226461126047098E-2</v>
      </c>
      <c r="M57" s="14">
        <v>19.4804700000095</v>
      </c>
      <c r="N57" s="13"/>
      <c r="O57" s="14">
        <v>23.3961899999995</v>
      </c>
      <c r="P57" s="13">
        <f t="shared" si="4"/>
        <v>3.3938964268236317E-2</v>
      </c>
      <c r="Q57" s="13">
        <f t="shared" si="3"/>
        <v>5.2226461126047098E-2</v>
      </c>
      <c r="R57" s="13">
        <f t="shared" si="5"/>
        <v>6.1666344086042997E-2</v>
      </c>
      <c r="S57" s="13">
        <f t="shared" si="6"/>
        <v>0</v>
      </c>
    </row>
    <row r="58" spans="2:19" x14ac:dyDescent="0.25">
      <c r="B58" s="11" t="s">
        <v>98</v>
      </c>
      <c r="C58" s="11" t="s">
        <v>478</v>
      </c>
      <c r="D58" s="12" t="s">
        <v>300</v>
      </c>
      <c r="E58" s="12" t="s">
        <v>656</v>
      </c>
      <c r="F58" s="13"/>
      <c r="G58" s="14">
        <v>74.060330000007497</v>
      </c>
      <c r="H58" s="13">
        <v>0</v>
      </c>
      <c r="I58" s="14">
        <v>0</v>
      </c>
      <c r="J58" s="13">
        <v>0</v>
      </c>
      <c r="K58" s="14">
        <v>0</v>
      </c>
      <c r="L58" s="13"/>
      <c r="M58" s="14">
        <v>0</v>
      </c>
      <c r="N58" s="13">
        <v>0</v>
      </c>
      <c r="O58" s="14">
        <v>0</v>
      </c>
      <c r="P58" s="13" t="str">
        <f t="shared" si="4"/>
        <v/>
      </c>
      <c r="Q58" s="13" t="str">
        <f t="shared" si="3"/>
        <v/>
      </c>
      <c r="R58" s="13" t="str">
        <f t="shared" si="5"/>
        <v/>
      </c>
      <c r="S58" s="13" t="str">
        <f t="shared" si="6"/>
        <v/>
      </c>
    </row>
    <row r="59" spans="2:19" x14ac:dyDescent="0.25">
      <c r="B59" s="11" t="s">
        <v>99</v>
      </c>
      <c r="C59" s="11" t="s">
        <v>479</v>
      </c>
      <c r="D59" s="12" t="s">
        <v>18</v>
      </c>
      <c r="E59" s="12" t="s">
        <v>659</v>
      </c>
      <c r="F59" s="13">
        <v>2.0851260204071902E-2</v>
      </c>
      <c r="G59" s="14">
        <v>163.473879999947</v>
      </c>
      <c r="H59" s="13">
        <v>1.5771602573295199E-2</v>
      </c>
      <c r="I59" s="14">
        <v>110.32235999999099</v>
      </c>
      <c r="J59" s="13">
        <v>1.9534625170617801E-2</v>
      </c>
      <c r="K59" s="14">
        <v>178.88832999998701</v>
      </c>
      <c r="L59" s="13">
        <v>6.5332319157751007E-2</v>
      </c>
      <c r="M59" s="14">
        <v>573.33030000049598</v>
      </c>
      <c r="N59" s="13">
        <v>2.6836077808111401E-2</v>
      </c>
      <c r="O59" s="14">
        <v>254.950790000148</v>
      </c>
      <c r="P59" s="13">
        <f t="shared" si="4"/>
        <v>2.1189412130549617E-2</v>
      </c>
      <c r="Q59" s="13">
        <f t="shared" si="3"/>
        <v>1.9534625170617801E-2</v>
      </c>
      <c r="R59" s="13">
        <f t="shared" si="5"/>
        <v>6.5332319157751007E-2</v>
      </c>
      <c r="S59" s="13">
        <f t="shared" si="6"/>
        <v>0</v>
      </c>
    </row>
    <row r="60" spans="2:19" x14ac:dyDescent="0.25">
      <c r="B60" s="11" t="s">
        <v>100</v>
      </c>
      <c r="C60" s="11" t="s">
        <v>480</v>
      </c>
      <c r="D60" s="12" t="s">
        <v>301</v>
      </c>
      <c r="E60" s="12" t="s">
        <v>659</v>
      </c>
      <c r="F60" s="13">
        <v>8.8155339805962296E-2</v>
      </c>
      <c r="G60" s="14">
        <v>90.800000000046595</v>
      </c>
      <c r="H60" s="13">
        <v>2.2239872915015401E-2</v>
      </c>
      <c r="I60" s="14">
        <v>28</v>
      </c>
      <c r="J60" s="13">
        <v>6.2128000000157002E-2</v>
      </c>
      <c r="K60" s="14">
        <v>77.660000000032596</v>
      </c>
      <c r="L60" s="13">
        <v>9.0350877192977394E-2</v>
      </c>
      <c r="M60" s="14">
        <v>103</v>
      </c>
      <c r="N60" s="13">
        <v>8.4252336448553206E-2</v>
      </c>
      <c r="O60" s="14">
        <v>90.150000000023297</v>
      </c>
      <c r="P60" s="13">
        <f t="shared" si="4"/>
        <v>4.9589489480380763E-2</v>
      </c>
      <c r="Q60" s="13">
        <f t="shared" si="3"/>
        <v>6.2128000000157002E-2</v>
      </c>
      <c r="R60" s="13">
        <f t="shared" si="5"/>
        <v>9.0350877192977394E-2</v>
      </c>
      <c r="S60" s="13">
        <f t="shared" si="6"/>
        <v>0</v>
      </c>
    </row>
    <row r="61" spans="2:19" x14ac:dyDescent="0.25">
      <c r="B61" s="11" t="s">
        <v>101</v>
      </c>
      <c r="C61" s="11" t="s">
        <v>481</v>
      </c>
      <c r="D61" s="12" t="s">
        <v>302</v>
      </c>
      <c r="E61" s="12" t="s">
        <v>646</v>
      </c>
      <c r="F61" s="13"/>
      <c r="G61" s="14">
        <v>160</v>
      </c>
      <c r="H61" s="13"/>
      <c r="I61" s="14">
        <v>117</v>
      </c>
      <c r="J61" s="13"/>
      <c r="K61" s="14">
        <v>205</v>
      </c>
      <c r="L61" s="13"/>
      <c r="M61" s="14">
        <v>230</v>
      </c>
      <c r="N61" s="13"/>
      <c r="O61" s="14">
        <v>225</v>
      </c>
      <c r="P61" s="13" t="str">
        <f t="shared" si="4"/>
        <v/>
      </c>
      <c r="Q61" s="13" t="str">
        <f t="shared" si="3"/>
        <v/>
      </c>
      <c r="R61" s="13" t="str">
        <f t="shared" si="5"/>
        <v/>
      </c>
      <c r="S61" s="13" t="str">
        <f t="shared" si="6"/>
        <v/>
      </c>
    </row>
    <row r="62" spans="2:19" x14ac:dyDescent="0.25">
      <c r="B62" s="11" t="s">
        <v>102</v>
      </c>
      <c r="C62" s="11" t="s">
        <v>482</v>
      </c>
      <c r="D62" s="12" t="s">
        <v>303</v>
      </c>
      <c r="E62" s="12" t="s">
        <v>654</v>
      </c>
      <c r="F62" s="13"/>
      <c r="G62" s="14">
        <v>642</v>
      </c>
      <c r="H62" s="13"/>
      <c r="I62" s="14">
        <v>544</v>
      </c>
      <c r="J62" s="13"/>
      <c r="K62" s="14">
        <v>135</v>
      </c>
      <c r="L62" s="13"/>
      <c r="M62" s="14">
        <v>152</v>
      </c>
      <c r="N62" s="13"/>
      <c r="O62" s="14">
        <v>187</v>
      </c>
      <c r="P62" s="13" t="str">
        <f t="shared" si="4"/>
        <v/>
      </c>
      <c r="Q62" s="13" t="str">
        <f t="shared" si="3"/>
        <v/>
      </c>
      <c r="R62" s="13" t="str">
        <f t="shared" si="5"/>
        <v/>
      </c>
      <c r="S62" s="13" t="str">
        <f t="shared" si="6"/>
        <v/>
      </c>
    </row>
    <row r="63" spans="2:19" x14ac:dyDescent="0.25">
      <c r="B63" s="11" t="s">
        <v>103</v>
      </c>
      <c r="C63" s="11" t="s">
        <v>483</v>
      </c>
      <c r="D63" s="12" t="s">
        <v>304</v>
      </c>
      <c r="E63" s="12" t="s">
        <v>659</v>
      </c>
      <c r="F63" s="13">
        <v>3.5227272727315698E-2</v>
      </c>
      <c r="G63" s="14">
        <v>387.5</v>
      </c>
      <c r="H63" s="13"/>
      <c r="I63" s="14">
        <v>354.050000000279</v>
      </c>
      <c r="J63" s="13">
        <v>8.15306122449692E-2</v>
      </c>
      <c r="K63" s="14">
        <v>799</v>
      </c>
      <c r="L63" s="13">
        <v>1.8553333333366E-2</v>
      </c>
      <c r="M63" s="14">
        <v>278.300000000279</v>
      </c>
      <c r="N63" s="13">
        <v>2.0253424657530598E-2</v>
      </c>
      <c r="O63" s="14">
        <v>295.70000000018598</v>
      </c>
      <c r="P63" s="13">
        <f t="shared" si="4"/>
        <v>2.5927440493863585E-2</v>
      </c>
      <c r="Q63" s="13">
        <f t="shared" si="3"/>
        <v>1.9403378995448299E-2</v>
      </c>
      <c r="R63" s="13">
        <f t="shared" si="5"/>
        <v>8.15306122449692E-2</v>
      </c>
      <c r="S63" s="13">
        <f t="shared" si="6"/>
        <v>0</v>
      </c>
    </row>
    <row r="64" spans="2:19" x14ac:dyDescent="0.25">
      <c r="B64" s="11" t="s">
        <v>104</v>
      </c>
      <c r="C64" s="11" t="s">
        <v>484</v>
      </c>
      <c r="D64" s="12" t="s">
        <v>305</v>
      </c>
      <c r="E64" s="12" t="s">
        <v>654</v>
      </c>
      <c r="F64" s="13"/>
      <c r="G64" s="14"/>
      <c r="H64" s="13">
        <v>2.5000000000000001E-2</v>
      </c>
      <c r="I64" s="14">
        <v>23</v>
      </c>
      <c r="J64" s="13">
        <v>2.85261941777935E-2</v>
      </c>
      <c r="K64" s="14">
        <v>20</v>
      </c>
      <c r="L64" s="13">
        <v>0.12941176470601901</v>
      </c>
      <c r="M64" s="14">
        <v>66</v>
      </c>
      <c r="N64" s="13">
        <v>0.134543008308974</v>
      </c>
      <c r="O64" s="14">
        <v>74</v>
      </c>
      <c r="P64" s="13">
        <f t="shared" si="4"/>
        <v>5.2913494532131088E-2</v>
      </c>
      <c r="Q64" s="13">
        <f t="shared" si="3"/>
        <v>2.6763097088896751E-2</v>
      </c>
      <c r="R64" s="13">
        <f t="shared" si="5"/>
        <v>0.134543008308974</v>
      </c>
      <c r="S64" s="13">
        <f t="shared" si="6"/>
        <v>0</v>
      </c>
    </row>
    <row r="65" spans="2:19" x14ac:dyDescent="0.25">
      <c r="B65" s="11" t="s">
        <v>105</v>
      </c>
      <c r="C65" s="11" t="s">
        <v>485</v>
      </c>
      <c r="D65" s="12" t="s">
        <v>306</v>
      </c>
      <c r="E65" s="12" t="s">
        <v>660</v>
      </c>
      <c r="F65" s="13">
        <v>0.04</v>
      </c>
      <c r="G65" s="14">
        <v>70</v>
      </c>
      <c r="H65" s="13">
        <v>5.3330101205938299E-2</v>
      </c>
      <c r="I65" s="14">
        <v>88</v>
      </c>
      <c r="J65" s="13">
        <v>4.1999999999970901E-2</v>
      </c>
      <c r="K65" s="14">
        <v>105</v>
      </c>
      <c r="L65" s="13">
        <v>3.87999999999738E-2</v>
      </c>
      <c r="M65" s="14">
        <v>97</v>
      </c>
      <c r="N65" s="13">
        <v>2.6666666666678801E-2</v>
      </c>
      <c r="O65" s="14">
        <v>68</v>
      </c>
      <c r="P65" s="13">
        <f t="shared" si="4"/>
        <v>2.8685252553223111E-2</v>
      </c>
      <c r="Q65" s="13">
        <f t="shared" si="3"/>
        <v>3.87999999999738E-2</v>
      </c>
      <c r="R65" s="13">
        <f t="shared" si="5"/>
        <v>5.3330101205938299E-2</v>
      </c>
      <c r="S65" s="13">
        <f t="shared" si="6"/>
        <v>0</v>
      </c>
    </row>
    <row r="66" spans="2:19" x14ac:dyDescent="0.25">
      <c r="B66" s="11" t="s">
        <v>106</v>
      </c>
      <c r="C66" s="11" t="s">
        <v>486</v>
      </c>
      <c r="D66" s="12" t="s">
        <v>307</v>
      </c>
      <c r="E66" s="12" t="s">
        <v>655</v>
      </c>
      <c r="F66" s="13">
        <v>0</v>
      </c>
      <c r="G66" s="14">
        <v>0</v>
      </c>
      <c r="H66" s="13">
        <v>7.2953000000125001E-2</v>
      </c>
      <c r="I66" s="14">
        <v>3.64765000000261</v>
      </c>
      <c r="J66" s="13">
        <v>8.1335929108463503E-2</v>
      </c>
      <c r="K66" s="14">
        <v>6.0578999999997896</v>
      </c>
      <c r="L66" s="13">
        <v>3.2188928626965201E-2</v>
      </c>
      <c r="M66" s="14">
        <v>2.0700700000015799</v>
      </c>
      <c r="N66" s="13">
        <v>1.32737089201873E-2</v>
      </c>
      <c r="O66" s="14">
        <v>0.84818999999970401</v>
      </c>
      <c r="P66" s="13">
        <f t="shared" si="4"/>
        <v>2.8535938093677288E-2</v>
      </c>
      <c r="Q66" s="13">
        <f t="shared" si="3"/>
        <v>1.32737089201873E-2</v>
      </c>
      <c r="R66" s="13">
        <f t="shared" si="5"/>
        <v>8.1335929108463503E-2</v>
      </c>
      <c r="S66" s="13">
        <f t="shared" si="6"/>
        <v>0</v>
      </c>
    </row>
    <row r="67" spans="2:19" x14ac:dyDescent="0.25">
      <c r="B67" s="11" t="s">
        <v>107</v>
      </c>
      <c r="C67" s="11" t="s">
        <v>487</v>
      </c>
      <c r="D67" s="12" t="s">
        <v>308</v>
      </c>
      <c r="E67" s="12" t="s">
        <v>656</v>
      </c>
      <c r="F67" s="13">
        <v>0</v>
      </c>
      <c r="G67" s="14">
        <v>0</v>
      </c>
      <c r="H67" s="13">
        <v>0</v>
      </c>
      <c r="I67" s="14">
        <v>0</v>
      </c>
      <c r="J67" s="13">
        <v>0</v>
      </c>
      <c r="K67" s="14">
        <v>0</v>
      </c>
      <c r="L67" s="13">
        <v>2.14437491852368E-2</v>
      </c>
      <c r="M67" s="14">
        <v>1.64494999999988</v>
      </c>
      <c r="N67" s="13">
        <v>3.0283016105349801E-2</v>
      </c>
      <c r="O67" s="14">
        <v>2.0683299999982401</v>
      </c>
      <c r="P67" s="13">
        <f t="shared" si="4"/>
        <v>7.3895378986552291E-3</v>
      </c>
      <c r="Q67" s="13">
        <f t="shared" si="3"/>
        <v>0</v>
      </c>
      <c r="R67" s="13">
        <f t="shared" si="5"/>
        <v>3.0283016105349801E-2</v>
      </c>
      <c r="S67" s="13">
        <f t="shared" si="6"/>
        <v>0</v>
      </c>
    </row>
    <row r="68" spans="2:19" x14ac:dyDescent="0.25">
      <c r="B68" s="11" t="s">
        <v>108</v>
      </c>
      <c r="C68" s="11" t="s">
        <v>488</v>
      </c>
      <c r="D68" s="12" t="s">
        <v>23</v>
      </c>
      <c r="E68" s="12" t="s">
        <v>655</v>
      </c>
      <c r="F68" s="13">
        <v>0</v>
      </c>
      <c r="G68" s="14">
        <v>0</v>
      </c>
      <c r="H68" s="13">
        <v>0</v>
      </c>
      <c r="I68" s="14">
        <v>0</v>
      </c>
      <c r="J68" s="13">
        <v>0</v>
      </c>
      <c r="K68" s="14">
        <v>0</v>
      </c>
      <c r="L68" s="13">
        <v>0</v>
      </c>
      <c r="M68" s="14">
        <v>0</v>
      </c>
      <c r="N68" s="13">
        <v>0</v>
      </c>
      <c r="O68" s="14">
        <v>0</v>
      </c>
      <c r="P68" s="13" t="str">
        <f t="shared" si="4"/>
        <v/>
      </c>
      <c r="Q68" s="13" t="str">
        <f t="shared" si="3"/>
        <v/>
      </c>
      <c r="R68" s="13" t="str">
        <f t="shared" si="5"/>
        <v/>
      </c>
      <c r="S68" s="13" t="str">
        <f t="shared" si="6"/>
        <v/>
      </c>
    </row>
    <row r="69" spans="2:19" x14ac:dyDescent="0.25">
      <c r="B69" s="11" t="s">
        <v>109</v>
      </c>
      <c r="C69" s="11" t="s">
        <v>489</v>
      </c>
      <c r="D69" s="12" t="s">
        <v>309</v>
      </c>
      <c r="E69" s="12" t="s">
        <v>659</v>
      </c>
      <c r="F69" s="13">
        <v>3.9999999999963599E-2</v>
      </c>
      <c r="G69" s="14">
        <v>0.520000000000437</v>
      </c>
      <c r="H69" s="13">
        <v>0.121111111111095</v>
      </c>
      <c r="I69" s="14">
        <v>2.1800000000002902</v>
      </c>
      <c r="J69" s="13">
        <v>0.14587234042555799</v>
      </c>
      <c r="K69" s="14">
        <v>3.42799999999988</v>
      </c>
      <c r="L69" s="13">
        <v>6.0627674750357997E-2</v>
      </c>
      <c r="M69" s="14">
        <v>1.70000000000073</v>
      </c>
      <c r="N69" s="13">
        <v>5.4838709677423998E-2</v>
      </c>
      <c r="O69" s="14">
        <v>1.70000000000073</v>
      </c>
      <c r="P69" s="13">
        <f t="shared" si="4"/>
        <v>6.034997656634266E-2</v>
      </c>
      <c r="Q69" s="13">
        <f t="shared" si="3"/>
        <v>5.4838709677423998E-2</v>
      </c>
      <c r="R69" s="13">
        <f t="shared" si="5"/>
        <v>0.14587234042555799</v>
      </c>
      <c r="S69" s="13">
        <f t="shared" si="6"/>
        <v>0</v>
      </c>
    </row>
    <row r="70" spans="2:19" x14ac:dyDescent="0.25">
      <c r="B70" s="11" t="s">
        <v>110</v>
      </c>
      <c r="C70" s="11" t="s">
        <v>490</v>
      </c>
      <c r="D70" s="12" t="s">
        <v>310</v>
      </c>
      <c r="E70" s="12" t="s">
        <v>655</v>
      </c>
      <c r="F70" s="13"/>
      <c r="G70" s="14">
        <v>0</v>
      </c>
      <c r="H70" s="13"/>
      <c r="I70" s="14">
        <v>14.9438800000062</v>
      </c>
      <c r="J70" s="13"/>
      <c r="K70" s="14">
        <v>16.705290000012599</v>
      </c>
      <c r="L70" s="13"/>
      <c r="M70" s="14">
        <v>6.2574699999968297</v>
      </c>
      <c r="N70" s="13"/>
      <c r="O70" s="14">
        <v>148</v>
      </c>
      <c r="P70" s="13" t="str">
        <f t="shared" si="4"/>
        <v/>
      </c>
      <c r="Q70" s="13" t="str">
        <f t="shared" si="3"/>
        <v/>
      </c>
      <c r="R70" s="13" t="str">
        <f t="shared" si="5"/>
        <v/>
      </c>
      <c r="S70" s="13" t="str">
        <f t="shared" si="6"/>
        <v/>
      </c>
    </row>
    <row r="71" spans="2:19" x14ac:dyDescent="0.25">
      <c r="B71" s="11" t="s">
        <v>111</v>
      </c>
      <c r="C71" s="11" t="s">
        <v>491</v>
      </c>
      <c r="D71" s="12" t="s">
        <v>311</v>
      </c>
      <c r="E71" s="12" t="s">
        <v>659</v>
      </c>
      <c r="F71" s="13">
        <v>5.2750000000014598E-2</v>
      </c>
      <c r="G71" s="14">
        <v>232.10000000009299</v>
      </c>
      <c r="H71" s="13">
        <v>4.0685271317925098E-2</v>
      </c>
      <c r="I71" s="14">
        <v>262.42000000039098</v>
      </c>
      <c r="J71" s="13">
        <v>3.4947045280132399E-2</v>
      </c>
      <c r="K71" s="14">
        <v>227.68000000016801</v>
      </c>
      <c r="L71" s="13">
        <v>3.6470175438625997E-2</v>
      </c>
      <c r="M71" s="14">
        <v>207.88000000012099</v>
      </c>
      <c r="N71" s="13">
        <v>3.5752380952435499E-2</v>
      </c>
      <c r="O71" s="14">
        <v>187.70000000018601</v>
      </c>
      <c r="P71" s="13">
        <f t="shared" si="4"/>
        <v>2.8657838998447652E-2</v>
      </c>
      <c r="Q71" s="13">
        <f t="shared" si="3"/>
        <v>3.5752380952435499E-2</v>
      </c>
      <c r="R71" s="13">
        <f t="shared" si="5"/>
        <v>5.2750000000014598E-2</v>
      </c>
      <c r="S71" s="13">
        <f t="shared" si="6"/>
        <v>0</v>
      </c>
    </row>
    <row r="72" spans="2:19" x14ac:dyDescent="0.25">
      <c r="B72" s="11" t="s">
        <v>112</v>
      </c>
      <c r="C72" s="11" t="s">
        <v>492</v>
      </c>
      <c r="D72" s="12" t="s">
        <v>312</v>
      </c>
      <c r="E72" s="12" t="s">
        <v>657</v>
      </c>
      <c r="F72" s="13">
        <v>0</v>
      </c>
      <c r="G72" s="14">
        <v>0</v>
      </c>
      <c r="H72" s="13">
        <v>0</v>
      </c>
      <c r="I72" s="14">
        <v>0</v>
      </c>
      <c r="J72" s="13">
        <v>0</v>
      </c>
      <c r="K72" s="14">
        <v>0</v>
      </c>
      <c r="L72" s="13">
        <v>0</v>
      </c>
      <c r="M72" s="14">
        <v>0</v>
      </c>
      <c r="N72" s="13">
        <v>0</v>
      </c>
      <c r="O72" s="14">
        <v>0</v>
      </c>
      <c r="P72" s="13" t="str">
        <f t="shared" ref="P72:P103" si="7">IF(MAX(,,F72,H72,J72,L72,N72)=0,"",AVERAGE(,,F72,H72,J72,L72,N72))</f>
        <v/>
      </c>
      <c r="Q72" s="13" t="str">
        <f t="shared" si="3"/>
        <v/>
      </c>
      <c r="R72" s="13" t="str">
        <f t="shared" ref="R72:R103" si="8">IF(MAX(,,F72,H72,J72,L72,N72)=0,"",MAX(,,F72,H72,J72,L72,N72))</f>
        <v/>
      </c>
      <c r="S72" s="13" t="str">
        <f t="shared" ref="S72:S103" si="9">IF(MAX(,,F72,H72,J72,L72,N72)=0,"",MIN(,,F72,H72,J72,L72,N72))</f>
        <v/>
      </c>
    </row>
    <row r="73" spans="2:19" x14ac:dyDescent="0.25">
      <c r="B73" s="11" t="s">
        <v>113</v>
      </c>
      <c r="C73" s="11" t="s">
        <v>493</v>
      </c>
      <c r="D73" s="12" t="s">
        <v>313</v>
      </c>
      <c r="E73" s="12" t="s">
        <v>646</v>
      </c>
      <c r="F73" s="13">
        <v>7.2986486486479402E-2</v>
      </c>
      <c r="G73" s="14">
        <v>54.010000000009299</v>
      </c>
      <c r="H73" s="13">
        <v>2.9189189189200999E-2</v>
      </c>
      <c r="I73" s="14">
        <v>27</v>
      </c>
      <c r="J73" s="13"/>
      <c r="K73" s="14">
        <v>160.31000000005599</v>
      </c>
      <c r="L73" s="13">
        <v>0.10454716981126699</v>
      </c>
      <c r="M73" s="14">
        <v>110.82000000006499</v>
      </c>
      <c r="N73" s="13">
        <v>0.15412150740783501</v>
      </c>
      <c r="O73" s="14">
        <v>155</v>
      </c>
      <c r="P73" s="13">
        <f t="shared" si="7"/>
        <v>6.0140725482463735E-2</v>
      </c>
      <c r="Q73" s="13">
        <f t="shared" ref="Q73:Q136" si="10">IF(MAX(,,F73,H73,J73,L73,N73)=0,"",MEDIAN(,,F73,H73,J73,L73,N73))</f>
        <v>5.1087837837840197E-2</v>
      </c>
      <c r="R73" s="13">
        <f t="shared" si="8"/>
        <v>0.15412150740783501</v>
      </c>
      <c r="S73" s="13">
        <f t="shared" si="9"/>
        <v>0</v>
      </c>
    </row>
    <row r="74" spans="2:19" x14ac:dyDescent="0.25">
      <c r="B74" s="11" t="s">
        <v>114</v>
      </c>
      <c r="C74" s="11" t="s">
        <v>494</v>
      </c>
      <c r="D74" s="12" t="s">
        <v>314</v>
      </c>
      <c r="E74" s="12" t="s">
        <v>646</v>
      </c>
      <c r="F74" s="13">
        <v>1.6748730964482102E-2</v>
      </c>
      <c r="G74" s="14">
        <v>3.29950000000099</v>
      </c>
      <c r="H74" s="13">
        <v>2.807748025607E-2</v>
      </c>
      <c r="I74" s="14">
        <v>6.0083000000013298</v>
      </c>
      <c r="J74" s="13">
        <v>1.7416362102903799E-3</v>
      </c>
      <c r="K74" s="14">
        <v>0.495600000000195</v>
      </c>
      <c r="L74" s="13">
        <v>2.0067037037042601E-2</v>
      </c>
      <c r="M74" s="14">
        <v>5.4181000000025996</v>
      </c>
      <c r="N74" s="13">
        <v>2.2835038943812801E-2</v>
      </c>
      <c r="O74" s="14">
        <v>6.5379000000029901</v>
      </c>
      <c r="P74" s="13">
        <f t="shared" si="7"/>
        <v>1.2781417630242554E-2</v>
      </c>
      <c r="Q74" s="13">
        <f t="shared" si="10"/>
        <v>1.6748730964482102E-2</v>
      </c>
      <c r="R74" s="13">
        <f t="shared" si="8"/>
        <v>2.807748025607E-2</v>
      </c>
      <c r="S74" s="13">
        <f t="shared" si="9"/>
        <v>0</v>
      </c>
    </row>
    <row r="75" spans="2:19" x14ac:dyDescent="0.25">
      <c r="B75" s="11" t="s">
        <v>115</v>
      </c>
      <c r="C75" s="11" t="s">
        <v>495</v>
      </c>
      <c r="D75" s="12" t="s">
        <v>315</v>
      </c>
      <c r="E75" s="12" t="s">
        <v>654</v>
      </c>
      <c r="F75" s="13">
        <v>1.10714285714312E-2</v>
      </c>
      <c r="G75" s="14">
        <v>31</v>
      </c>
      <c r="H75" s="13"/>
      <c r="I75" s="14">
        <v>34</v>
      </c>
      <c r="J75" s="13"/>
      <c r="K75" s="14">
        <v>0</v>
      </c>
      <c r="L75" s="13"/>
      <c r="M75" s="14">
        <v>0</v>
      </c>
      <c r="N75" s="13"/>
      <c r="O75" s="14">
        <v>0</v>
      </c>
      <c r="P75" s="13">
        <f t="shared" si="7"/>
        <v>3.6904761904770667E-3</v>
      </c>
      <c r="Q75" s="13">
        <f t="shared" si="10"/>
        <v>0</v>
      </c>
      <c r="R75" s="13">
        <f t="shared" si="8"/>
        <v>1.10714285714312E-2</v>
      </c>
      <c r="S75" s="13">
        <f t="shared" si="9"/>
        <v>0</v>
      </c>
    </row>
    <row r="76" spans="2:19" x14ac:dyDescent="0.25">
      <c r="B76" s="11" t="s">
        <v>116</v>
      </c>
      <c r="C76" s="11" t="s">
        <v>496</v>
      </c>
      <c r="D76" s="12" t="s">
        <v>316</v>
      </c>
      <c r="E76" s="12" t="s">
        <v>659</v>
      </c>
      <c r="F76" s="13">
        <v>0.10273987394961299</v>
      </c>
      <c r="G76" s="14">
        <v>24.452090000006098</v>
      </c>
      <c r="H76" s="13">
        <v>2.0978877887796398E-3</v>
      </c>
      <c r="I76" s="14">
        <v>0.63565999999991596</v>
      </c>
      <c r="J76" s="13">
        <v>0</v>
      </c>
      <c r="K76" s="14">
        <v>0</v>
      </c>
      <c r="L76" s="13"/>
      <c r="M76" s="14">
        <v>0</v>
      </c>
      <c r="N76" s="13"/>
      <c r="O76" s="14">
        <v>0</v>
      </c>
      <c r="P76" s="13">
        <f t="shared" si="7"/>
        <v>2.0967552347678529E-2</v>
      </c>
      <c r="Q76" s="13">
        <f t="shared" si="10"/>
        <v>0</v>
      </c>
      <c r="R76" s="13">
        <f t="shared" si="8"/>
        <v>0.10273987394961299</v>
      </c>
      <c r="S76" s="13">
        <f t="shared" si="9"/>
        <v>0</v>
      </c>
    </row>
    <row r="77" spans="2:19" x14ac:dyDescent="0.25">
      <c r="B77" s="11" t="s">
        <v>117</v>
      </c>
      <c r="C77" s="11" t="s">
        <v>497</v>
      </c>
      <c r="D77" s="12" t="s">
        <v>16</v>
      </c>
      <c r="E77" s="12" t="s">
        <v>659</v>
      </c>
      <c r="F77" s="13">
        <v>3.47826086956411E-2</v>
      </c>
      <c r="G77" s="14">
        <v>68</v>
      </c>
      <c r="H77" s="13">
        <v>2.4901703800787801E-2</v>
      </c>
      <c r="I77" s="14">
        <v>57</v>
      </c>
      <c r="J77" s="13">
        <v>3.0175438596488701E-2</v>
      </c>
      <c r="K77" s="14">
        <v>86</v>
      </c>
      <c r="L77" s="13">
        <v>3.8225620055127398E-2</v>
      </c>
      <c r="M77" s="14">
        <v>86</v>
      </c>
      <c r="N77" s="13">
        <v>4.2604651162837397E-2</v>
      </c>
      <c r="O77" s="14">
        <v>91.600000000093104</v>
      </c>
      <c r="P77" s="13">
        <f t="shared" si="7"/>
        <v>2.438428890155463E-2</v>
      </c>
      <c r="Q77" s="13">
        <f t="shared" si="10"/>
        <v>3.0175438596488701E-2</v>
      </c>
      <c r="R77" s="13">
        <f t="shared" si="8"/>
        <v>4.2604651162837397E-2</v>
      </c>
      <c r="S77" s="13">
        <f t="shared" si="9"/>
        <v>0</v>
      </c>
    </row>
    <row r="78" spans="2:19" x14ac:dyDescent="0.25">
      <c r="B78" s="11" t="s">
        <v>118</v>
      </c>
      <c r="C78" s="11" t="s">
        <v>498</v>
      </c>
      <c r="D78" s="12" t="s">
        <v>16</v>
      </c>
      <c r="E78" s="12" t="s">
        <v>659</v>
      </c>
      <c r="F78" s="13">
        <v>3.5487237878369299E-2</v>
      </c>
      <c r="G78" s="14">
        <v>74.800000000046595</v>
      </c>
      <c r="H78" s="13">
        <v>3.3558124598603203E-2</v>
      </c>
      <c r="I78" s="14">
        <v>83.599999999976703</v>
      </c>
      <c r="J78" s="13">
        <v>3.0807307779978099E-2</v>
      </c>
      <c r="K78" s="14">
        <v>94.599999999976703</v>
      </c>
      <c r="L78" s="13">
        <v>3.6460340707599202E-2</v>
      </c>
      <c r="M78" s="14">
        <v>94.599999999976703</v>
      </c>
      <c r="N78" s="13">
        <v>4.17225672877976E-2</v>
      </c>
      <c r="O78" s="14">
        <v>100.760000000009</v>
      </c>
      <c r="P78" s="13">
        <f t="shared" si="7"/>
        <v>2.5433654036049632E-2</v>
      </c>
      <c r="Q78" s="13">
        <f t="shared" si="10"/>
        <v>3.3558124598603203E-2</v>
      </c>
      <c r="R78" s="13">
        <f t="shared" si="8"/>
        <v>4.17225672877976E-2</v>
      </c>
      <c r="S78" s="13">
        <f t="shared" si="9"/>
        <v>0</v>
      </c>
    </row>
    <row r="79" spans="2:19" x14ac:dyDescent="0.25">
      <c r="B79" s="11" t="s">
        <v>119</v>
      </c>
      <c r="C79" s="11" t="s">
        <v>499</v>
      </c>
      <c r="D79" s="12" t="s">
        <v>317</v>
      </c>
      <c r="E79" s="12" t="s">
        <v>654</v>
      </c>
      <c r="F79" s="13"/>
      <c r="G79" s="14"/>
      <c r="H79" s="13"/>
      <c r="I79" s="14"/>
      <c r="J79" s="13"/>
      <c r="K79" s="14"/>
      <c r="L79" s="13"/>
      <c r="M79" s="14"/>
      <c r="N79" s="13"/>
      <c r="O79" s="14"/>
      <c r="P79" s="13" t="str">
        <f t="shared" si="7"/>
        <v/>
      </c>
      <c r="Q79" s="13" t="str">
        <f t="shared" si="10"/>
        <v/>
      </c>
      <c r="R79" s="13" t="str">
        <f t="shared" si="8"/>
        <v/>
      </c>
      <c r="S79" s="13" t="str">
        <f t="shared" si="9"/>
        <v/>
      </c>
    </row>
    <row r="80" spans="2:19" x14ac:dyDescent="0.25">
      <c r="B80" s="11" t="s">
        <v>120</v>
      </c>
      <c r="C80" s="11" t="s">
        <v>500</v>
      </c>
      <c r="D80" s="12" t="s">
        <v>317</v>
      </c>
      <c r="E80" s="12" t="s">
        <v>654</v>
      </c>
      <c r="F80" s="13"/>
      <c r="G80" s="14">
        <v>12.5066000000079</v>
      </c>
      <c r="H80" s="13"/>
      <c r="I80" s="14">
        <v>13.736600000003801</v>
      </c>
      <c r="J80" s="13"/>
      <c r="K80" s="14">
        <v>12.7596999999951</v>
      </c>
      <c r="L80" s="13"/>
      <c r="M80" s="14">
        <v>11.3303700000106</v>
      </c>
      <c r="N80" s="13"/>
      <c r="O80" s="14">
        <v>0</v>
      </c>
      <c r="P80" s="13" t="str">
        <f t="shared" si="7"/>
        <v/>
      </c>
      <c r="Q80" s="13" t="str">
        <f t="shared" si="10"/>
        <v/>
      </c>
      <c r="R80" s="13" t="str">
        <f t="shared" si="8"/>
        <v/>
      </c>
      <c r="S80" s="13" t="str">
        <f t="shared" si="9"/>
        <v/>
      </c>
    </row>
    <row r="81" spans="2:19" x14ac:dyDescent="0.25">
      <c r="B81" s="11" t="s">
        <v>121</v>
      </c>
      <c r="C81" s="11" t="s">
        <v>501</v>
      </c>
      <c r="D81" s="12" t="s">
        <v>318</v>
      </c>
      <c r="E81" s="12" t="s">
        <v>34</v>
      </c>
      <c r="F81" s="13">
        <v>4.8265891472910903E-2</v>
      </c>
      <c r="G81" s="14">
        <v>12.4526000000042</v>
      </c>
      <c r="H81" s="13">
        <v>0.13074444931538901</v>
      </c>
      <c r="I81" s="14">
        <v>50.701390000002</v>
      </c>
      <c r="J81" s="13">
        <v>3.9206763358779401E-2</v>
      </c>
      <c r="K81" s="14">
        <v>25.6804300000076</v>
      </c>
      <c r="L81" s="13">
        <v>3.5638221065528303E-2</v>
      </c>
      <c r="M81" s="14">
        <v>33.960729999991599</v>
      </c>
      <c r="N81" s="13">
        <v>1.37108932038973E-2</v>
      </c>
      <c r="O81" s="14">
        <v>14.122220000004701</v>
      </c>
      <c r="P81" s="13">
        <f t="shared" si="7"/>
        <v>3.8223745488072128E-2</v>
      </c>
      <c r="Q81" s="13">
        <f t="shared" si="10"/>
        <v>3.5638221065528303E-2</v>
      </c>
      <c r="R81" s="13">
        <f t="shared" si="8"/>
        <v>0.13074444931538901</v>
      </c>
      <c r="S81" s="13">
        <f t="shared" si="9"/>
        <v>0</v>
      </c>
    </row>
    <row r="82" spans="2:19" x14ac:dyDescent="0.25">
      <c r="B82" s="11" t="s">
        <v>122</v>
      </c>
      <c r="C82" s="11" t="s">
        <v>502</v>
      </c>
      <c r="D82" s="12" t="s">
        <v>319</v>
      </c>
      <c r="E82" s="12" t="s">
        <v>654</v>
      </c>
      <c r="F82" s="13">
        <v>8.7951807229110293E-2</v>
      </c>
      <c r="G82" s="14">
        <v>365</v>
      </c>
      <c r="H82" s="13">
        <v>4.2068965517173602E-2</v>
      </c>
      <c r="I82" s="14">
        <v>244</v>
      </c>
      <c r="J82" s="13">
        <v>3.5447761194009199E-2</v>
      </c>
      <c r="K82" s="14">
        <v>228</v>
      </c>
      <c r="L82" s="13">
        <v>6.8421052631601906E-2</v>
      </c>
      <c r="M82" s="14">
        <v>390</v>
      </c>
      <c r="N82" s="13">
        <v>8.4642857142898695E-2</v>
      </c>
      <c r="O82" s="14">
        <v>474</v>
      </c>
      <c r="P82" s="13">
        <f t="shared" si="7"/>
        <v>4.5504634816399103E-2</v>
      </c>
      <c r="Q82" s="13">
        <f t="shared" si="10"/>
        <v>4.2068965517173602E-2</v>
      </c>
      <c r="R82" s="13">
        <f t="shared" si="8"/>
        <v>8.7951807229110293E-2</v>
      </c>
      <c r="S82" s="13">
        <f t="shared" si="9"/>
        <v>0</v>
      </c>
    </row>
    <row r="83" spans="2:19" x14ac:dyDescent="0.25">
      <c r="B83" s="11" t="s">
        <v>123</v>
      </c>
      <c r="C83" s="11" t="s">
        <v>503</v>
      </c>
      <c r="D83" s="12" t="s">
        <v>320</v>
      </c>
      <c r="E83" s="12" t="s">
        <v>654</v>
      </c>
      <c r="F83" s="13">
        <v>4.8524022708879802E-2</v>
      </c>
      <c r="G83" s="14">
        <v>179.49036000017099</v>
      </c>
      <c r="H83" s="13">
        <v>3.0003166861970399E-2</v>
      </c>
      <c r="I83" s="14">
        <v>94.741000000038198</v>
      </c>
      <c r="J83" s="13">
        <v>6.4546800000025495E-2</v>
      </c>
      <c r="K83" s="14">
        <v>132.32094000000501</v>
      </c>
      <c r="L83" s="13">
        <v>6.97553789953963E-2</v>
      </c>
      <c r="M83" s="14">
        <v>152.764280000003</v>
      </c>
      <c r="N83" s="13">
        <v>7.1058728205098301E-2</v>
      </c>
      <c r="O83" s="14">
        <v>138.564520000014</v>
      </c>
      <c r="P83" s="13">
        <f t="shared" si="7"/>
        <v>4.0555442395910038E-2</v>
      </c>
      <c r="Q83" s="13">
        <f t="shared" si="10"/>
        <v>4.8524022708879802E-2</v>
      </c>
      <c r="R83" s="13">
        <f t="shared" si="8"/>
        <v>7.1058728205098301E-2</v>
      </c>
      <c r="S83" s="13">
        <f t="shared" si="9"/>
        <v>0</v>
      </c>
    </row>
    <row r="84" spans="2:19" x14ac:dyDescent="0.25">
      <c r="B84" s="11" t="s">
        <v>124</v>
      </c>
      <c r="C84" s="11" t="s">
        <v>504</v>
      </c>
      <c r="D84" s="12" t="s">
        <v>19</v>
      </c>
      <c r="E84" s="12" t="s">
        <v>664</v>
      </c>
      <c r="F84" s="13">
        <v>0</v>
      </c>
      <c r="G84" s="14">
        <v>0</v>
      </c>
      <c r="H84" s="13">
        <v>4.7840830742006801E-3</v>
      </c>
      <c r="I84" s="14">
        <v>34</v>
      </c>
      <c r="J84" s="13">
        <v>6.3645437056129598E-3</v>
      </c>
      <c r="K84" s="14">
        <v>44</v>
      </c>
      <c r="L84" s="13">
        <v>0</v>
      </c>
      <c r="M84" s="14">
        <v>0</v>
      </c>
      <c r="N84" s="13">
        <v>2.2848664688426699E-2</v>
      </c>
      <c r="O84" s="14">
        <v>154</v>
      </c>
      <c r="P84" s="13">
        <f t="shared" si="7"/>
        <v>4.8567559240343334E-3</v>
      </c>
      <c r="Q84" s="13">
        <f t="shared" si="10"/>
        <v>0</v>
      </c>
      <c r="R84" s="13">
        <f t="shared" si="8"/>
        <v>2.2848664688426699E-2</v>
      </c>
      <c r="S84" s="13">
        <f t="shared" si="9"/>
        <v>0</v>
      </c>
    </row>
    <row r="85" spans="2:19" x14ac:dyDescent="0.25">
      <c r="B85" s="11" t="s">
        <v>125</v>
      </c>
      <c r="C85" s="11" t="s">
        <v>505</v>
      </c>
      <c r="D85" s="12" t="s">
        <v>321</v>
      </c>
      <c r="E85" s="12" t="s">
        <v>656</v>
      </c>
      <c r="F85" s="13">
        <v>0</v>
      </c>
      <c r="G85" s="14">
        <v>0</v>
      </c>
      <c r="H85" s="13">
        <v>0</v>
      </c>
      <c r="I85" s="14">
        <v>0</v>
      </c>
      <c r="J85" s="13">
        <v>9.1650857142958606E-2</v>
      </c>
      <c r="K85" s="14">
        <v>19.2466800000111</v>
      </c>
      <c r="L85" s="13">
        <v>6.0429551451215997E-3</v>
      </c>
      <c r="M85" s="14">
        <v>1.1451400000005401</v>
      </c>
      <c r="N85" s="13">
        <v>0</v>
      </c>
      <c r="O85" s="14">
        <v>0</v>
      </c>
      <c r="P85" s="13">
        <f t="shared" si="7"/>
        <v>1.3956258898297172E-2</v>
      </c>
      <c r="Q85" s="13">
        <f t="shared" si="10"/>
        <v>0</v>
      </c>
      <c r="R85" s="13">
        <f t="shared" si="8"/>
        <v>9.1650857142958606E-2</v>
      </c>
      <c r="S85" s="13">
        <f t="shared" si="9"/>
        <v>0</v>
      </c>
    </row>
    <row r="86" spans="2:19" x14ac:dyDescent="0.25">
      <c r="B86" s="11" t="s">
        <v>126</v>
      </c>
      <c r="C86" s="11" t="s">
        <v>506</v>
      </c>
      <c r="D86" s="12" t="s">
        <v>322</v>
      </c>
      <c r="E86" s="12" t="s">
        <v>656</v>
      </c>
      <c r="F86" s="13">
        <v>0</v>
      </c>
      <c r="G86" s="14">
        <v>0</v>
      </c>
      <c r="H86" s="13">
        <v>0</v>
      </c>
      <c r="I86" s="14">
        <v>0</v>
      </c>
      <c r="J86" s="13">
        <v>0</v>
      </c>
      <c r="K86" s="14">
        <v>0</v>
      </c>
      <c r="L86" s="13">
        <v>0</v>
      </c>
      <c r="M86" s="14">
        <v>0</v>
      </c>
      <c r="N86" s="13"/>
      <c r="O86" s="14">
        <v>0</v>
      </c>
      <c r="P86" s="13" t="str">
        <f t="shared" si="7"/>
        <v/>
      </c>
      <c r="Q86" s="13" t="str">
        <f t="shared" si="10"/>
        <v/>
      </c>
      <c r="R86" s="13" t="str">
        <f t="shared" si="8"/>
        <v/>
      </c>
      <c r="S86" s="13" t="str">
        <f t="shared" si="9"/>
        <v/>
      </c>
    </row>
    <row r="87" spans="2:19" x14ac:dyDescent="0.25">
      <c r="B87" s="11" t="s">
        <v>127</v>
      </c>
      <c r="C87" s="11" t="s">
        <v>507</v>
      </c>
      <c r="D87" s="12" t="s">
        <v>323</v>
      </c>
      <c r="E87" s="12" t="s">
        <v>662</v>
      </c>
      <c r="F87" s="13"/>
      <c r="G87" s="14">
        <v>0</v>
      </c>
      <c r="H87" s="13">
        <v>0</v>
      </c>
      <c r="I87" s="14">
        <v>0</v>
      </c>
      <c r="J87" s="13">
        <v>0</v>
      </c>
      <c r="K87" s="14">
        <v>0</v>
      </c>
      <c r="L87" s="13"/>
      <c r="M87" s="14">
        <v>0</v>
      </c>
      <c r="N87" s="13"/>
      <c r="O87" s="14">
        <v>0</v>
      </c>
      <c r="P87" s="13" t="str">
        <f t="shared" si="7"/>
        <v/>
      </c>
      <c r="Q87" s="13" t="str">
        <f t="shared" si="10"/>
        <v/>
      </c>
      <c r="R87" s="13" t="str">
        <f t="shared" si="8"/>
        <v/>
      </c>
      <c r="S87" s="13" t="str">
        <f t="shared" si="9"/>
        <v/>
      </c>
    </row>
    <row r="88" spans="2:19" x14ac:dyDescent="0.25">
      <c r="B88" s="11" t="s">
        <v>128</v>
      </c>
      <c r="C88" s="11" t="s">
        <v>508</v>
      </c>
      <c r="D88" s="12" t="s">
        <v>11</v>
      </c>
      <c r="E88" s="12" t="s">
        <v>659</v>
      </c>
      <c r="F88" s="13">
        <v>6.5406501406232598E-3</v>
      </c>
      <c r="G88" s="14">
        <v>10</v>
      </c>
      <c r="H88" s="13">
        <v>9.2011099751630396E-4</v>
      </c>
      <c r="I88" s="14">
        <v>1.2600000000002201</v>
      </c>
      <c r="J88" s="13">
        <v>1.48240244835506E-2</v>
      </c>
      <c r="K88" s="14">
        <v>31</v>
      </c>
      <c r="L88" s="13">
        <v>2.53841620960156E-2</v>
      </c>
      <c r="M88" s="14">
        <v>56</v>
      </c>
      <c r="N88" s="13">
        <v>7.3710073710026303E-3</v>
      </c>
      <c r="O88" s="14">
        <v>13.5</v>
      </c>
      <c r="P88" s="13">
        <f t="shared" si="7"/>
        <v>7.8628507269583418E-3</v>
      </c>
      <c r="Q88" s="13">
        <f t="shared" si="10"/>
        <v>6.5406501406232598E-3</v>
      </c>
      <c r="R88" s="13">
        <f t="shared" si="8"/>
        <v>2.53841620960156E-2</v>
      </c>
      <c r="S88" s="13">
        <f t="shared" si="9"/>
        <v>0</v>
      </c>
    </row>
    <row r="89" spans="2:19" x14ac:dyDescent="0.25">
      <c r="B89" s="11" t="s">
        <v>129</v>
      </c>
      <c r="C89" s="11" t="s">
        <v>509</v>
      </c>
      <c r="D89" s="12" t="s">
        <v>10</v>
      </c>
      <c r="E89" s="12" t="s">
        <v>661</v>
      </c>
      <c r="F89" s="13">
        <v>1.8709435823238901E-2</v>
      </c>
      <c r="G89" s="14">
        <v>113.813240000047</v>
      </c>
      <c r="H89" s="13">
        <v>2.1133675059172699E-2</v>
      </c>
      <c r="I89" s="14">
        <v>135.644379999954</v>
      </c>
      <c r="J89" s="13">
        <v>1.9790109720470399E-2</v>
      </c>
      <c r="K89" s="14">
        <v>192.27279000007499</v>
      </c>
      <c r="L89" s="13">
        <v>1.6848106342622501E-2</v>
      </c>
      <c r="M89" s="14">
        <v>140.30765999993301</v>
      </c>
      <c r="N89" s="13">
        <v>4.94655328388035E-3</v>
      </c>
      <c r="O89" s="14">
        <v>35.541480000014403</v>
      </c>
      <c r="P89" s="13">
        <f t="shared" si="7"/>
        <v>1.163255431848355E-2</v>
      </c>
      <c r="Q89" s="13">
        <f t="shared" si="10"/>
        <v>1.6848106342622501E-2</v>
      </c>
      <c r="R89" s="13">
        <f t="shared" si="8"/>
        <v>2.1133675059172699E-2</v>
      </c>
      <c r="S89" s="13">
        <f t="shared" si="9"/>
        <v>0</v>
      </c>
    </row>
    <row r="90" spans="2:19" x14ac:dyDescent="0.25">
      <c r="B90" s="11" t="s">
        <v>130</v>
      </c>
      <c r="C90" s="11" t="s">
        <v>510</v>
      </c>
      <c r="D90" s="12" t="s">
        <v>324</v>
      </c>
      <c r="E90" s="12" t="s">
        <v>661</v>
      </c>
      <c r="F90" s="13">
        <v>6.62298818897398E-2</v>
      </c>
      <c r="G90" s="14">
        <v>16.822390000015702</v>
      </c>
      <c r="H90" s="13">
        <v>4.2664199999999299E-2</v>
      </c>
      <c r="I90" s="14">
        <v>21.332099999999599</v>
      </c>
      <c r="J90" s="13">
        <v>2.6341799112560699E-2</v>
      </c>
      <c r="K90" s="14">
        <v>16.325330000021498</v>
      </c>
      <c r="L90" s="13">
        <v>1.71602342987353E-2</v>
      </c>
      <c r="M90" s="14">
        <v>7.9100099999996001</v>
      </c>
      <c r="N90" s="13">
        <v>1.16471406061646E-2</v>
      </c>
      <c r="O90" s="14">
        <v>5.0264400000014602</v>
      </c>
      <c r="P90" s="13">
        <f t="shared" si="7"/>
        <v>2.343475084388567E-2</v>
      </c>
      <c r="Q90" s="13">
        <f t="shared" si="10"/>
        <v>1.71602342987353E-2</v>
      </c>
      <c r="R90" s="13">
        <f t="shared" si="8"/>
        <v>6.62298818897398E-2</v>
      </c>
      <c r="S90" s="13">
        <f t="shared" si="9"/>
        <v>0</v>
      </c>
    </row>
    <row r="91" spans="2:19" x14ac:dyDescent="0.25">
      <c r="B91" s="11" t="s">
        <v>131</v>
      </c>
      <c r="C91" s="11" t="s">
        <v>511</v>
      </c>
      <c r="D91" s="12" t="s">
        <v>325</v>
      </c>
      <c r="E91" s="12" t="s">
        <v>659</v>
      </c>
      <c r="F91" s="13">
        <v>1.1876499999998499E-2</v>
      </c>
      <c r="G91" s="14">
        <v>0.23753000000010599</v>
      </c>
      <c r="H91" s="13">
        <v>1.37777777777757E-4</v>
      </c>
      <c r="I91" s="14">
        <v>2.4799999999984799E-3</v>
      </c>
      <c r="J91" s="13">
        <v>0</v>
      </c>
      <c r="K91" s="14">
        <v>0</v>
      </c>
      <c r="L91" s="13">
        <v>0</v>
      </c>
      <c r="M91" s="14">
        <v>0</v>
      </c>
      <c r="N91" s="13">
        <v>0</v>
      </c>
      <c r="O91" s="14">
        <v>0</v>
      </c>
      <c r="P91" s="13">
        <f t="shared" si="7"/>
        <v>1.7163253968251796E-3</v>
      </c>
      <c r="Q91" s="13">
        <f t="shared" si="10"/>
        <v>0</v>
      </c>
      <c r="R91" s="13">
        <f t="shared" si="8"/>
        <v>1.1876499999998499E-2</v>
      </c>
      <c r="S91" s="13">
        <f t="shared" si="9"/>
        <v>0</v>
      </c>
    </row>
    <row r="92" spans="2:19" x14ac:dyDescent="0.25">
      <c r="B92" s="11" t="s">
        <v>132</v>
      </c>
      <c r="C92" s="11" t="s">
        <v>512</v>
      </c>
      <c r="D92" s="12" t="s">
        <v>326</v>
      </c>
      <c r="E92" s="12" t="s">
        <v>661</v>
      </c>
      <c r="F92" s="13">
        <v>0</v>
      </c>
      <c r="G92" s="14">
        <v>0</v>
      </c>
      <c r="H92" s="13">
        <v>0</v>
      </c>
      <c r="I92" s="14">
        <v>0</v>
      </c>
      <c r="J92" s="13">
        <v>0</v>
      </c>
      <c r="K92" s="14">
        <v>0</v>
      </c>
      <c r="L92" s="13">
        <v>0</v>
      </c>
      <c r="M92" s="14">
        <v>0</v>
      </c>
      <c r="N92" s="13">
        <v>0</v>
      </c>
      <c r="O92" s="14">
        <v>0</v>
      </c>
      <c r="P92" s="13" t="str">
        <f t="shared" si="7"/>
        <v/>
      </c>
      <c r="Q92" s="13" t="str">
        <f t="shared" si="10"/>
        <v/>
      </c>
      <c r="R92" s="13" t="str">
        <f t="shared" si="8"/>
        <v/>
      </c>
      <c r="S92" s="13" t="str">
        <f t="shared" si="9"/>
        <v/>
      </c>
    </row>
    <row r="93" spans="2:19" x14ac:dyDescent="0.25">
      <c r="B93" s="11" t="s">
        <v>133</v>
      </c>
      <c r="C93" s="11" t="s">
        <v>513</v>
      </c>
      <c r="D93" s="12" t="s">
        <v>36</v>
      </c>
      <c r="E93" s="12" t="s">
        <v>654</v>
      </c>
      <c r="F93" s="13"/>
      <c r="G93" s="14"/>
      <c r="H93" s="13">
        <v>5.8677685950387998E-2</v>
      </c>
      <c r="I93" s="14">
        <v>284</v>
      </c>
      <c r="J93" s="13">
        <v>5.3214285714275299E-2</v>
      </c>
      <c r="K93" s="14">
        <v>298</v>
      </c>
      <c r="L93" s="13">
        <v>5.3451327433576799E-2</v>
      </c>
      <c r="M93" s="14">
        <v>302</v>
      </c>
      <c r="N93" s="13">
        <v>5.3018867924547498E-2</v>
      </c>
      <c r="O93" s="14">
        <v>281</v>
      </c>
      <c r="P93" s="13">
        <f t="shared" si="7"/>
        <v>3.6393694503797931E-2</v>
      </c>
      <c r="Q93" s="13">
        <f t="shared" si="10"/>
        <v>5.3116576819411399E-2</v>
      </c>
      <c r="R93" s="13">
        <f t="shared" si="8"/>
        <v>5.8677685950387998E-2</v>
      </c>
      <c r="S93" s="13">
        <f t="shared" si="9"/>
        <v>0</v>
      </c>
    </row>
    <row r="94" spans="2:19" x14ac:dyDescent="0.25">
      <c r="B94" s="11" t="s">
        <v>134</v>
      </c>
      <c r="C94" s="11" t="s">
        <v>514</v>
      </c>
      <c r="D94" s="12" t="s">
        <v>45</v>
      </c>
      <c r="E94" s="12" t="s">
        <v>661</v>
      </c>
      <c r="F94" s="13"/>
      <c r="G94" s="14"/>
      <c r="H94" s="13"/>
      <c r="I94" s="14"/>
      <c r="J94" s="13">
        <v>2.2609541879974101E-2</v>
      </c>
      <c r="K94" s="14">
        <v>18.946570000000101</v>
      </c>
      <c r="L94" s="13">
        <v>1.17571191709976E-2</v>
      </c>
      <c r="M94" s="14">
        <v>11.345620000007299</v>
      </c>
      <c r="N94" s="13">
        <v>1.25129080381339E-2</v>
      </c>
      <c r="O94" s="14">
        <v>9.8974600000074098</v>
      </c>
      <c r="P94" s="13">
        <f t="shared" si="7"/>
        <v>9.3759138178211195E-3</v>
      </c>
      <c r="Q94" s="13">
        <f t="shared" si="10"/>
        <v>1.17571191709976E-2</v>
      </c>
      <c r="R94" s="13">
        <f t="shared" si="8"/>
        <v>2.2609541879974101E-2</v>
      </c>
      <c r="S94" s="13">
        <f t="shared" si="9"/>
        <v>0</v>
      </c>
    </row>
    <row r="95" spans="2:19" x14ac:dyDescent="0.25">
      <c r="B95" s="11" t="s">
        <v>135</v>
      </c>
      <c r="C95" s="11" t="s">
        <v>515</v>
      </c>
      <c r="D95" s="12" t="s">
        <v>327</v>
      </c>
      <c r="E95" s="12" t="s">
        <v>659</v>
      </c>
      <c r="F95" s="13">
        <v>4.4558130827063003E-2</v>
      </c>
      <c r="G95" s="14">
        <v>296.31157000036899</v>
      </c>
      <c r="H95" s="13">
        <v>4.1332735216128597E-2</v>
      </c>
      <c r="I95" s="14">
        <v>264.90150000015302</v>
      </c>
      <c r="J95" s="13">
        <v>2.6881103296727799E-2</v>
      </c>
      <c r="K95" s="14">
        <v>244.618040000089</v>
      </c>
      <c r="L95" s="13">
        <v>3.3185048275881902E-2</v>
      </c>
      <c r="M95" s="14">
        <v>288.70992000028502</v>
      </c>
      <c r="N95" s="13">
        <v>4.0785366233831201E-2</v>
      </c>
      <c r="O95" s="14">
        <v>314.04732000036199</v>
      </c>
      <c r="P95" s="13">
        <f t="shared" si="7"/>
        <v>2.6677483407090356E-2</v>
      </c>
      <c r="Q95" s="13">
        <f t="shared" si="10"/>
        <v>3.3185048275881902E-2</v>
      </c>
      <c r="R95" s="13">
        <f t="shared" si="8"/>
        <v>4.4558130827063003E-2</v>
      </c>
      <c r="S95" s="13">
        <f t="shared" si="9"/>
        <v>0</v>
      </c>
    </row>
    <row r="96" spans="2:19" x14ac:dyDescent="0.25">
      <c r="B96" s="11" t="s">
        <v>136</v>
      </c>
      <c r="C96" s="11" t="s">
        <v>516</v>
      </c>
      <c r="D96" s="12" t="s">
        <v>4</v>
      </c>
      <c r="E96" s="12" t="s">
        <v>654</v>
      </c>
      <c r="F96" s="13">
        <v>4.4076473593668203E-2</v>
      </c>
      <c r="G96" s="14">
        <v>4.6447400000033703</v>
      </c>
      <c r="H96" s="13">
        <v>3.0620832185195498E-2</v>
      </c>
      <c r="I96" s="14">
        <v>3.33369000000312</v>
      </c>
      <c r="J96" s="13">
        <v>2.8279354885780799E-2</v>
      </c>
      <c r="K96" s="14">
        <v>3.8751200000006101</v>
      </c>
      <c r="L96" s="13">
        <v>4.6701167251667397E-2</v>
      </c>
      <c r="M96" s="14">
        <v>5.7213600000031901</v>
      </c>
      <c r="N96" s="13">
        <v>7.3320534943923099E-2</v>
      </c>
      <c r="O96" s="14">
        <v>8.4978499999997403</v>
      </c>
      <c r="P96" s="13">
        <f t="shared" si="7"/>
        <v>3.1856908980033571E-2</v>
      </c>
      <c r="Q96" s="13">
        <f t="shared" si="10"/>
        <v>3.0620832185195498E-2</v>
      </c>
      <c r="R96" s="13">
        <f t="shared" si="8"/>
        <v>7.3320534943923099E-2</v>
      </c>
      <c r="S96" s="13">
        <f t="shared" si="9"/>
        <v>0</v>
      </c>
    </row>
    <row r="97" spans="2:19" x14ac:dyDescent="0.25">
      <c r="B97" s="11" t="s">
        <v>137</v>
      </c>
      <c r="C97" s="11" t="s">
        <v>517</v>
      </c>
      <c r="D97" s="12" t="s">
        <v>5</v>
      </c>
      <c r="E97" s="12" t="s">
        <v>654</v>
      </c>
      <c r="F97" s="13"/>
      <c r="G97" s="14"/>
      <c r="H97" s="13">
        <v>5.2157716497386E-2</v>
      </c>
      <c r="I97" s="14">
        <v>3.2343000000037101</v>
      </c>
      <c r="J97" s="13">
        <v>4.11723664331657E-2</v>
      </c>
      <c r="K97" s="14">
        <v>2.9977600000020201</v>
      </c>
      <c r="L97" s="13">
        <v>4.6852620576391897E-2</v>
      </c>
      <c r="M97" s="14">
        <v>3.1377199999988101</v>
      </c>
      <c r="N97" s="13">
        <v>6.5836575875437106E-2</v>
      </c>
      <c r="O97" s="14">
        <v>4.2299999999959299</v>
      </c>
      <c r="P97" s="13">
        <f t="shared" si="7"/>
        <v>3.4336546563730114E-2</v>
      </c>
      <c r="Q97" s="13">
        <f t="shared" si="10"/>
        <v>4.4012493504778802E-2</v>
      </c>
      <c r="R97" s="13">
        <f t="shared" si="8"/>
        <v>6.5836575875437106E-2</v>
      </c>
      <c r="S97" s="13">
        <f t="shared" si="9"/>
        <v>0</v>
      </c>
    </row>
    <row r="98" spans="2:19" x14ac:dyDescent="0.25">
      <c r="B98" s="11" t="s">
        <v>138</v>
      </c>
      <c r="C98" s="11" t="s">
        <v>518</v>
      </c>
      <c r="D98" s="12" t="s">
        <v>328</v>
      </c>
      <c r="E98" s="12" t="s">
        <v>654</v>
      </c>
      <c r="F98" s="13">
        <v>0.104472583390452</v>
      </c>
      <c r="G98" s="14">
        <v>129.694249999942</v>
      </c>
      <c r="H98" s="13">
        <v>0.102486614435766</v>
      </c>
      <c r="I98" s="14">
        <v>122.96344000008</v>
      </c>
      <c r="J98" s="13">
        <v>2.19092079999973E-2</v>
      </c>
      <c r="K98" s="14">
        <v>27.386510000011199</v>
      </c>
      <c r="L98" s="13">
        <v>2.24999012694025E-2</v>
      </c>
      <c r="M98" s="14">
        <v>31.904860000009599</v>
      </c>
      <c r="N98" s="13">
        <v>2.4060054390065502E-2</v>
      </c>
      <c r="O98" s="14">
        <v>30.965289999992802</v>
      </c>
      <c r="P98" s="13">
        <f t="shared" si="7"/>
        <v>3.9346908783669039E-2</v>
      </c>
      <c r="Q98" s="13">
        <f t="shared" si="10"/>
        <v>2.24999012694025E-2</v>
      </c>
      <c r="R98" s="13">
        <f t="shared" si="8"/>
        <v>0.104472583390452</v>
      </c>
      <c r="S98" s="13">
        <f t="shared" si="9"/>
        <v>0</v>
      </c>
    </row>
    <row r="99" spans="2:19" x14ac:dyDescent="0.25">
      <c r="B99" s="11" t="s">
        <v>139</v>
      </c>
      <c r="C99" s="11" t="s">
        <v>519</v>
      </c>
      <c r="D99" s="12" t="s">
        <v>41</v>
      </c>
      <c r="E99" s="12" t="s">
        <v>654</v>
      </c>
      <c r="F99" s="13">
        <v>3.9973566907247002E-2</v>
      </c>
      <c r="G99" s="14">
        <v>14.578800000003</v>
      </c>
      <c r="H99" s="13">
        <v>6.5187631525404896E-2</v>
      </c>
      <c r="I99" s="14">
        <v>28.808370000013401</v>
      </c>
      <c r="J99" s="13">
        <v>5.0390611812399601E-2</v>
      </c>
      <c r="K99" s="14">
        <v>28.0610199999937</v>
      </c>
      <c r="L99" s="13">
        <v>5.4112379721409497E-2</v>
      </c>
      <c r="M99" s="14">
        <v>22.607069999998199</v>
      </c>
      <c r="N99" s="13">
        <v>7.0013934090311494E-2</v>
      </c>
      <c r="O99" s="14">
        <v>29.0424800000037</v>
      </c>
      <c r="P99" s="13">
        <f t="shared" si="7"/>
        <v>3.9954017722396075E-2</v>
      </c>
      <c r="Q99" s="13">
        <f t="shared" si="10"/>
        <v>5.0390611812399601E-2</v>
      </c>
      <c r="R99" s="13">
        <f t="shared" si="8"/>
        <v>7.0013934090311494E-2</v>
      </c>
      <c r="S99" s="13">
        <f t="shared" si="9"/>
        <v>0</v>
      </c>
    </row>
    <row r="100" spans="2:19" x14ac:dyDescent="0.25">
      <c r="B100" s="11" t="s">
        <v>140</v>
      </c>
      <c r="C100" s="11" t="s">
        <v>520</v>
      </c>
      <c r="D100" s="12" t="s">
        <v>329</v>
      </c>
      <c r="E100" s="12" t="s">
        <v>654</v>
      </c>
      <c r="F100" s="13"/>
      <c r="G100" s="14">
        <v>154</v>
      </c>
      <c r="H100" s="13"/>
      <c r="I100" s="14">
        <v>164</v>
      </c>
      <c r="J100" s="13"/>
      <c r="K100" s="14">
        <v>26</v>
      </c>
      <c r="L100" s="13">
        <v>7.3298429319402197E-2</v>
      </c>
      <c r="M100" s="14">
        <v>77</v>
      </c>
      <c r="N100" s="13"/>
      <c r="O100" s="14">
        <v>78</v>
      </c>
      <c r="P100" s="13">
        <f t="shared" si="7"/>
        <v>2.4432809773134067E-2</v>
      </c>
      <c r="Q100" s="13">
        <f t="shared" si="10"/>
        <v>0</v>
      </c>
      <c r="R100" s="13">
        <f t="shared" si="8"/>
        <v>7.3298429319402197E-2</v>
      </c>
      <c r="S100" s="13">
        <f t="shared" si="9"/>
        <v>0</v>
      </c>
    </row>
    <row r="101" spans="2:19" x14ac:dyDescent="0.25">
      <c r="B101" s="11" t="s">
        <v>141</v>
      </c>
      <c r="C101" s="11" t="s">
        <v>521</v>
      </c>
      <c r="D101" s="12" t="s">
        <v>330</v>
      </c>
      <c r="E101" s="12" t="s">
        <v>654</v>
      </c>
      <c r="F101" s="13">
        <v>5.52566547619062E-2</v>
      </c>
      <c r="G101" s="14">
        <v>46.415589999989599</v>
      </c>
      <c r="H101" s="13">
        <v>7.34472738095064E-2</v>
      </c>
      <c r="I101" s="14">
        <v>61.695709999999998</v>
      </c>
      <c r="J101" s="13">
        <v>7.2368500000011396E-2</v>
      </c>
      <c r="K101" s="14">
        <v>57.894800000009099</v>
      </c>
      <c r="L101" s="13">
        <v>6.0915038461680497E-2</v>
      </c>
      <c r="M101" s="14">
        <v>47.513730000005999</v>
      </c>
      <c r="N101" s="13">
        <v>8.6934556291380402E-2</v>
      </c>
      <c r="O101" s="14">
        <v>65.635589999961695</v>
      </c>
      <c r="P101" s="13">
        <f t="shared" si="7"/>
        <v>4.9846003332069275E-2</v>
      </c>
      <c r="Q101" s="13">
        <f t="shared" si="10"/>
        <v>6.0915038461680497E-2</v>
      </c>
      <c r="R101" s="13">
        <f t="shared" si="8"/>
        <v>8.6934556291380402E-2</v>
      </c>
      <c r="S101" s="13">
        <f t="shared" si="9"/>
        <v>0</v>
      </c>
    </row>
    <row r="102" spans="2:19" x14ac:dyDescent="0.25">
      <c r="B102" s="11" t="s">
        <v>142</v>
      </c>
      <c r="C102" s="11" t="s">
        <v>522</v>
      </c>
      <c r="D102" s="12" t="s">
        <v>22</v>
      </c>
      <c r="E102" s="12" t="s">
        <v>654</v>
      </c>
      <c r="F102" s="13">
        <v>5.3664304329504399E-2</v>
      </c>
      <c r="G102" s="14">
        <v>52.096770000003701</v>
      </c>
      <c r="H102" s="13">
        <v>7.7223962264088199E-3</v>
      </c>
      <c r="I102" s="14">
        <v>8.1857400000008091</v>
      </c>
      <c r="J102" s="13">
        <v>2.56306406474687E-2</v>
      </c>
      <c r="K102" s="14">
        <v>33.886270000017198</v>
      </c>
      <c r="L102" s="13">
        <v>6.0626361844697399E-2</v>
      </c>
      <c r="M102" s="14">
        <v>76.904540000017704</v>
      </c>
      <c r="N102" s="13">
        <v>2.37054967949007E-2</v>
      </c>
      <c r="O102" s="14">
        <v>29.5844600000128</v>
      </c>
      <c r="P102" s="13">
        <f t="shared" si="7"/>
        <v>2.4478457120425717E-2</v>
      </c>
      <c r="Q102" s="13">
        <f t="shared" si="10"/>
        <v>2.37054967949007E-2</v>
      </c>
      <c r="R102" s="13">
        <f t="shared" si="8"/>
        <v>6.0626361844697399E-2</v>
      </c>
      <c r="S102" s="13">
        <f t="shared" si="9"/>
        <v>0</v>
      </c>
    </row>
    <row r="103" spans="2:19" x14ac:dyDescent="0.25">
      <c r="B103" s="11" t="s">
        <v>143</v>
      </c>
      <c r="C103" s="11" t="s">
        <v>523</v>
      </c>
      <c r="D103" s="12" t="s">
        <v>331</v>
      </c>
      <c r="E103" s="12" t="s">
        <v>657</v>
      </c>
      <c r="F103" s="13">
        <v>3.5336573174099599E-2</v>
      </c>
      <c r="G103" s="14">
        <v>1.2724699999998801</v>
      </c>
      <c r="H103" s="13">
        <v>0</v>
      </c>
      <c r="I103" s="14">
        <v>0</v>
      </c>
      <c r="J103" s="13">
        <v>0</v>
      </c>
      <c r="K103" s="14">
        <v>0</v>
      </c>
      <c r="L103" s="13">
        <v>0</v>
      </c>
      <c r="M103" s="14">
        <v>0</v>
      </c>
      <c r="N103" s="13">
        <v>0</v>
      </c>
      <c r="O103" s="14">
        <v>0</v>
      </c>
      <c r="P103" s="13">
        <f t="shared" si="7"/>
        <v>5.0480818820142284E-3</v>
      </c>
      <c r="Q103" s="13">
        <f t="shared" si="10"/>
        <v>0</v>
      </c>
      <c r="R103" s="13">
        <f t="shared" si="8"/>
        <v>3.5336573174099599E-2</v>
      </c>
      <c r="S103" s="13">
        <f t="shared" si="9"/>
        <v>0</v>
      </c>
    </row>
    <row r="104" spans="2:19" x14ac:dyDescent="0.25">
      <c r="B104" s="11" t="s">
        <v>144</v>
      </c>
      <c r="C104" s="11" t="s">
        <v>524</v>
      </c>
      <c r="D104" s="12" t="s">
        <v>332</v>
      </c>
      <c r="E104" s="12" t="s">
        <v>659</v>
      </c>
      <c r="F104" s="13">
        <v>8.0006400512047608E-3</v>
      </c>
      <c r="G104" s="14">
        <v>1</v>
      </c>
      <c r="H104" s="13">
        <v>0</v>
      </c>
      <c r="I104" s="14">
        <v>0</v>
      </c>
      <c r="J104" s="13">
        <v>3.4334763948427299E-2</v>
      </c>
      <c r="K104" s="14">
        <v>8</v>
      </c>
      <c r="L104" s="13">
        <v>2.4271844660215699E-2</v>
      </c>
      <c r="M104" s="14">
        <v>5</v>
      </c>
      <c r="N104" s="13">
        <v>0</v>
      </c>
      <c r="O104" s="14">
        <v>0</v>
      </c>
      <c r="P104" s="13">
        <f t="shared" ref="P104:P135" si="11">IF(MAX(,,F104,H104,J104,L104,N104)=0,"",AVERAGE(,,F104,H104,J104,L104,N104))</f>
        <v>9.5153212371211077E-3</v>
      </c>
      <c r="Q104" s="13">
        <f t="shared" si="10"/>
        <v>0</v>
      </c>
      <c r="R104" s="13">
        <f t="shared" ref="R104:R135" si="12">IF(MAX(,,F104,H104,J104,L104,N104)=0,"",MAX(,,F104,H104,J104,L104,N104))</f>
        <v>3.4334763948427299E-2</v>
      </c>
      <c r="S104" s="13">
        <f t="shared" ref="S104:S135" si="13">IF(MAX(,,F104,H104,J104,L104,N104)=0,"",MIN(,,F104,H104,J104,L104,N104))</f>
        <v>0</v>
      </c>
    </row>
    <row r="105" spans="2:19" x14ac:dyDescent="0.25">
      <c r="B105" s="11" t="s">
        <v>145</v>
      </c>
      <c r="C105" s="11" t="s">
        <v>525</v>
      </c>
      <c r="D105" s="12" t="s">
        <v>333</v>
      </c>
      <c r="E105" s="12" t="s">
        <v>654</v>
      </c>
      <c r="F105" s="13"/>
      <c r="G105" s="14">
        <v>0.51660999999967305</v>
      </c>
      <c r="H105" s="13"/>
      <c r="I105" s="14">
        <v>1.47046000000046</v>
      </c>
      <c r="J105" s="13"/>
      <c r="K105" s="14">
        <v>1.4332700000013601</v>
      </c>
      <c r="L105" s="13"/>
      <c r="M105" s="14">
        <v>0.64166999999997598</v>
      </c>
      <c r="N105" s="13"/>
      <c r="O105" s="14">
        <v>0.45787999999993201</v>
      </c>
      <c r="P105" s="13" t="str">
        <f t="shared" si="11"/>
        <v/>
      </c>
      <c r="Q105" s="13" t="str">
        <f t="shared" si="10"/>
        <v/>
      </c>
      <c r="R105" s="13" t="str">
        <f t="shared" si="12"/>
        <v/>
      </c>
      <c r="S105" s="13" t="str">
        <f t="shared" si="13"/>
        <v/>
      </c>
    </row>
    <row r="106" spans="2:19" x14ac:dyDescent="0.25">
      <c r="B106" s="11" t="s">
        <v>146</v>
      </c>
      <c r="C106" s="11" t="s">
        <v>526</v>
      </c>
      <c r="D106" s="12" t="s">
        <v>333</v>
      </c>
      <c r="E106" s="12" t="s">
        <v>654</v>
      </c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 t="str">
        <f t="shared" si="11"/>
        <v/>
      </c>
      <c r="Q106" s="13" t="str">
        <f t="shared" si="10"/>
        <v/>
      </c>
      <c r="R106" s="13" t="str">
        <f t="shared" si="12"/>
        <v/>
      </c>
      <c r="S106" s="13" t="str">
        <f t="shared" si="13"/>
        <v/>
      </c>
    </row>
    <row r="107" spans="2:19" x14ac:dyDescent="0.25">
      <c r="B107" s="11" t="s">
        <v>147</v>
      </c>
      <c r="C107" s="11" t="s">
        <v>527</v>
      </c>
      <c r="D107" s="12" t="s">
        <v>333</v>
      </c>
      <c r="E107" s="12" t="s">
        <v>654</v>
      </c>
      <c r="F107" s="13"/>
      <c r="G107" s="14">
        <v>0.51660999999967305</v>
      </c>
      <c r="H107" s="13">
        <v>0.105032857142942</v>
      </c>
      <c r="I107" s="14">
        <v>1.47046000000046</v>
      </c>
      <c r="J107" s="13">
        <v>9.9478547428880099E-2</v>
      </c>
      <c r="K107" s="14">
        <v>1.4332700000013601</v>
      </c>
      <c r="L107" s="13"/>
      <c r="M107" s="14">
        <v>0.64166999999997598</v>
      </c>
      <c r="N107" s="13">
        <v>3.8156666666691298E-2</v>
      </c>
      <c r="O107" s="14">
        <v>0.45787999999993201</v>
      </c>
      <c r="P107" s="13">
        <f t="shared" si="11"/>
        <v>4.8533614247702681E-2</v>
      </c>
      <c r="Q107" s="13">
        <f t="shared" si="10"/>
        <v>3.8156666666691298E-2</v>
      </c>
      <c r="R107" s="13">
        <f t="shared" si="12"/>
        <v>0.105032857142942</v>
      </c>
      <c r="S107" s="13">
        <f t="shared" si="13"/>
        <v>0</v>
      </c>
    </row>
    <row r="108" spans="2:19" x14ac:dyDescent="0.25">
      <c r="B108" s="11" t="s">
        <v>148</v>
      </c>
      <c r="C108" s="11" t="s">
        <v>528</v>
      </c>
      <c r="D108" s="12" t="s">
        <v>334</v>
      </c>
      <c r="E108" s="12" t="s">
        <v>659</v>
      </c>
      <c r="F108" s="13">
        <v>0.19067796610179399</v>
      </c>
      <c r="G108" s="14">
        <v>450</v>
      </c>
      <c r="H108" s="13">
        <v>0.21492537313461099</v>
      </c>
      <c r="I108" s="14">
        <v>720</v>
      </c>
      <c r="J108" s="13">
        <v>5.9117647058810702E-2</v>
      </c>
      <c r="K108" s="14">
        <v>402</v>
      </c>
      <c r="L108" s="13">
        <v>0.05</v>
      </c>
      <c r="M108" s="14">
        <v>250</v>
      </c>
      <c r="N108" s="13">
        <v>9.6779661016917096E-2</v>
      </c>
      <c r="O108" s="14">
        <v>571</v>
      </c>
      <c r="P108" s="13">
        <f t="shared" si="11"/>
        <v>8.7357235330304706E-2</v>
      </c>
      <c r="Q108" s="13">
        <f t="shared" si="10"/>
        <v>5.9117647058810702E-2</v>
      </c>
      <c r="R108" s="13">
        <f t="shared" si="12"/>
        <v>0.21492537313461099</v>
      </c>
      <c r="S108" s="13">
        <f t="shared" si="13"/>
        <v>0</v>
      </c>
    </row>
    <row r="109" spans="2:19" x14ac:dyDescent="0.25">
      <c r="B109" s="11" t="s">
        <v>149</v>
      </c>
      <c r="C109" s="11" t="s">
        <v>529</v>
      </c>
      <c r="D109" s="12" t="s">
        <v>335</v>
      </c>
      <c r="E109" s="12" t="s">
        <v>654</v>
      </c>
      <c r="F109" s="13"/>
      <c r="G109" s="14"/>
      <c r="H109" s="13"/>
      <c r="I109" s="14"/>
      <c r="J109" s="13"/>
      <c r="K109" s="14"/>
      <c r="L109" s="13"/>
      <c r="M109" s="14"/>
      <c r="N109" s="13">
        <v>0.48000000000058202</v>
      </c>
      <c r="O109" s="14">
        <v>4.8000000000003601E-4</v>
      </c>
      <c r="P109" s="13">
        <f t="shared" si="11"/>
        <v>0.16000000000019401</v>
      </c>
      <c r="Q109" s="13">
        <f t="shared" si="10"/>
        <v>0</v>
      </c>
      <c r="R109" s="13">
        <f t="shared" si="12"/>
        <v>0.48000000000058202</v>
      </c>
      <c r="S109" s="13">
        <f t="shared" si="13"/>
        <v>0</v>
      </c>
    </row>
    <row r="110" spans="2:19" x14ac:dyDescent="0.25">
      <c r="B110" s="11" t="s">
        <v>150</v>
      </c>
      <c r="C110" s="11" t="s">
        <v>530</v>
      </c>
      <c r="D110" s="12" t="s">
        <v>335</v>
      </c>
      <c r="E110" s="12" t="s">
        <v>654</v>
      </c>
      <c r="F110" s="13"/>
      <c r="G110" s="14"/>
      <c r="H110" s="13"/>
      <c r="I110" s="14"/>
      <c r="J110" s="13"/>
      <c r="K110" s="14"/>
      <c r="L110" s="13"/>
      <c r="M110" s="14"/>
      <c r="N110" s="13"/>
      <c r="O110" s="14"/>
      <c r="P110" s="13" t="str">
        <f t="shared" si="11"/>
        <v/>
      </c>
      <c r="Q110" s="13" t="str">
        <f t="shared" si="10"/>
        <v/>
      </c>
      <c r="R110" s="13" t="str">
        <f t="shared" si="12"/>
        <v/>
      </c>
      <c r="S110" s="13" t="str">
        <f t="shared" si="13"/>
        <v/>
      </c>
    </row>
    <row r="111" spans="2:19" x14ac:dyDescent="0.25">
      <c r="B111" s="11" t="s">
        <v>151</v>
      </c>
      <c r="C111" s="11" t="s">
        <v>531</v>
      </c>
      <c r="D111" s="12" t="s">
        <v>335</v>
      </c>
      <c r="E111" s="12" t="s">
        <v>654</v>
      </c>
      <c r="F111" s="13">
        <v>4.1428571428550602E-2</v>
      </c>
      <c r="G111" s="14">
        <v>1.1600000000004901E-3</v>
      </c>
      <c r="H111" s="13">
        <v>4.0967741935455701E-2</v>
      </c>
      <c r="I111" s="14">
        <v>1.2699999999998799E-3</v>
      </c>
      <c r="J111" s="13">
        <v>5.2727272727352101E-2</v>
      </c>
      <c r="K111" s="14">
        <v>1.1600000000004901E-3</v>
      </c>
      <c r="L111" s="13">
        <v>2.57142857143117E-2</v>
      </c>
      <c r="M111" s="14">
        <v>5.3999999999998504E-4</v>
      </c>
      <c r="N111" s="13">
        <v>2.6666666666678801E-2</v>
      </c>
      <c r="O111" s="14">
        <v>4.8000000000003601E-4</v>
      </c>
      <c r="P111" s="13">
        <f t="shared" si="11"/>
        <v>2.6786362638906984E-2</v>
      </c>
      <c r="Q111" s="13">
        <f t="shared" si="10"/>
        <v>2.6666666666678801E-2</v>
      </c>
      <c r="R111" s="13">
        <f t="shared" si="12"/>
        <v>5.2727272727352101E-2</v>
      </c>
      <c r="S111" s="13">
        <f t="shared" si="13"/>
        <v>0</v>
      </c>
    </row>
    <row r="112" spans="2:19" x14ac:dyDescent="0.25">
      <c r="B112" s="11" t="s">
        <v>152</v>
      </c>
      <c r="C112" s="11" t="s">
        <v>532</v>
      </c>
      <c r="D112" s="12" t="s">
        <v>0</v>
      </c>
      <c r="E112" s="12" t="s">
        <v>661</v>
      </c>
      <c r="F112" s="13">
        <v>1.7714791851212799E-2</v>
      </c>
      <c r="G112" s="14">
        <v>80</v>
      </c>
      <c r="H112" s="13">
        <v>1.5095763751287501E-2</v>
      </c>
      <c r="I112" s="14">
        <v>80</v>
      </c>
      <c r="J112" s="13">
        <v>8.8029604029907192E-3</v>
      </c>
      <c r="K112" s="14">
        <v>54</v>
      </c>
      <c r="L112" s="13">
        <v>1.4932411191475699E-2</v>
      </c>
      <c r="M112" s="14">
        <v>76</v>
      </c>
      <c r="N112" s="13">
        <v>8.3140877598179893E-3</v>
      </c>
      <c r="O112" s="14">
        <v>36</v>
      </c>
      <c r="P112" s="13">
        <f t="shared" si="11"/>
        <v>9.2657164223978149E-3</v>
      </c>
      <c r="Q112" s="13">
        <f t="shared" si="10"/>
        <v>8.8029604029907192E-3</v>
      </c>
      <c r="R112" s="13">
        <f t="shared" si="12"/>
        <v>1.7714791851212799E-2</v>
      </c>
      <c r="S112" s="13">
        <f t="shared" si="13"/>
        <v>0</v>
      </c>
    </row>
    <row r="113" spans="2:19" x14ac:dyDescent="0.25">
      <c r="B113" s="11" t="s">
        <v>153</v>
      </c>
      <c r="C113" s="11" t="s">
        <v>533</v>
      </c>
      <c r="D113" s="12" t="s">
        <v>336</v>
      </c>
      <c r="E113" s="12" t="s">
        <v>656</v>
      </c>
      <c r="F113" s="13"/>
      <c r="G113" s="14"/>
      <c r="H113" s="13"/>
      <c r="I113" s="14"/>
      <c r="J113" s="13"/>
      <c r="K113" s="14"/>
      <c r="L113" s="13">
        <v>3.4518467380039497E-2</v>
      </c>
      <c r="M113" s="14">
        <v>6</v>
      </c>
      <c r="N113" s="13"/>
      <c r="O113" s="14">
        <v>8</v>
      </c>
      <c r="P113" s="13">
        <f t="shared" si="11"/>
        <v>1.1506155793346498E-2</v>
      </c>
      <c r="Q113" s="13">
        <f t="shared" si="10"/>
        <v>0</v>
      </c>
      <c r="R113" s="13">
        <f t="shared" si="12"/>
        <v>3.4518467380039497E-2</v>
      </c>
      <c r="S113" s="13">
        <f t="shared" si="13"/>
        <v>0</v>
      </c>
    </row>
    <row r="114" spans="2:19" x14ac:dyDescent="0.25">
      <c r="B114" s="11" t="s">
        <v>154</v>
      </c>
      <c r="C114" s="11" t="s">
        <v>534</v>
      </c>
      <c r="D114" s="12" t="s">
        <v>337</v>
      </c>
      <c r="E114" s="12" t="s">
        <v>655</v>
      </c>
      <c r="F114" s="13"/>
      <c r="G114" s="14">
        <v>0.30339000000003602</v>
      </c>
      <c r="H114" s="13"/>
      <c r="I114" s="14">
        <v>0</v>
      </c>
      <c r="J114" s="13"/>
      <c r="K114" s="14">
        <v>0.10419000000001701</v>
      </c>
      <c r="L114" s="13"/>
      <c r="M114" s="14">
        <v>0.13490999999999101</v>
      </c>
      <c r="N114" s="13"/>
      <c r="O114" s="14">
        <v>0.15156999999999199</v>
      </c>
      <c r="P114" s="13" t="str">
        <f t="shared" si="11"/>
        <v/>
      </c>
      <c r="Q114" s="13" t="str">
        <f t="shared" si="10"/>
        <v/>
      </c>
      <c r="R114" s="13" t="str">
        <f t="shared" si="12"/>
        <v/>
      </c>
      <c r="S114" s="13" t="str">
        <f t="shared" si="13"/>
        <v/>
      </c>
    </row>
    <row r="115" spans="2:19" x14ac:dyDescent="0.25">
      <c r="B115" s="11" t="s">
        <v>155</v>
      </c>
      <c r="C115" s="11" t="s">
        <v>535</v>
      </c>
      <c r="D115" s="12" t="s">
        <v>338</v>
      </c>
      <c r="E115" s="12" t="s">
        <v>646</v>
      </c>
      <c r="F115" s="13">
        <v>9.7560975609849304E-3</v>
      </c>
      <c r="G115" s="14">
        <v>60</v>
      </c>
      <c r="H115" s="13">
        <v>1.47783251231522E-2</v>
      </c>
      <c r="I115" s="14">
        <v>60</v>
      </c>
      <c r="J115" s="13">
        <v>3.2987012986996002E-2</v>
      </c>
      <c r="K115" s="14">
        <v>254</v>
      </c>
      <c r="L115" s="13">
        <v>4.6376811594163903E-2</v>
      </c>
      <c r="M115" s="14">
        <v>320</v>
      </c>
      <c r="N115" s="13">
        <v>4.1847041847067903E-2</v>
      </c>
      <c r="O115" s="14">
        <v>290</v>
      </c>
      <c r="P115" s="13">
        <f t="shared" si="11"/>
        <v>2.0820755587480706E-2</v>
      </c>
      <c r="Q115" s="13">
        <f t="shared" si="10"/>
        <v>1.47783251231522E-2</v>
      </c>
      <c r="R115" s="13">
        <f t="shared" si="12"/>
        <v>4.6376811594163903E-2</v>
      </c>
      <c r="S115" s="13">
        <f t="shared" si="13"/>
        <v>0</v>
      </c>
    </row>
    <row r="116" spans="2:19" x14ac:dyDescent="0.25">
      <c r="B116" s="11" t="s">
        <v>156</v>
      </c>
      <c r="C116" s="11" t="s">
        <v>536</v>
      </c>
      <c r="D116" s="12" t="s">
        <v>43</v>
      </c>
      <c r="E116" s="12" t="s">
        <v>661</v>
      </c>
      <c r="F116" s="13">
        <v>2.8040668571447901E-2</v>
      </c>
      <c r="G116" s="14">
        <v>49.071170000010198</v>
      </c>
      <c r="H116" s="13">
        <v>1.8115419068726601E-2</v>
      </c>
      <c r="I116" s="14">
        <v>40.850269999995398</v>
      </c>
      <c r="J116" s="13">
        <v>1.4915111913360301E-2</v>
      </c>
      <c r="K116" s="14">
        <v>41.314860000042202</v>
      </c>
      <c r="L116" s="13">
        <v>2.81645554970964E-2</v>
      </c>
      <c r="M116" s="14">
        <v>53.540819999994703</v>
      </c>
      <c r="N116" s="13">
        <v>1.7188459177414201E-2</v>
      </c>
      <c r="O116" s="14">
        <v>28</v>
      </c>
      <c r="P116" s="13">
        <f t="shared" si="11"/>
        <v>1.5203459175435056E-2</v>
      </c>
      <c r="Q116" s="13">
        <f t="shared" si="10"/>
        <v>1.7188459177414201E-2</v>
      </c>
      <c r="R116" s="13">
        <f t="shared" si="12"/>
        <v>2.81645554970964E-2</v>
      </c>
      <c r="S116" s="13">
        <f t="shared" si="13"/>
        <v>0</v>
      </c>
    </row>
    <row r="117" spans="2:19" x14ac:dyDescent="0.25">
      <c r="B117" s="11" t="s">
        <v>157</v>
      </c>
      <c r="C117" s="11" t="s">
        <v>537</v>
      </c>
      <c r="D117" s="12" t="s">
        <v>339</v>
      </c>
      <c r="E117" s="12" t="s">
        <v>656</v>
      </c>
      <c r="F117" s="13">
        <v>5.0050050049976598E-2</v>
      </c>
      <c r="G117" s="14">
        <v>0.5</v>
      </c>
      <c r="H117" s="13">
        <v>0.132000000000116</v>
      </c>
      <c r="I117" s="14">
        <v>1.3199999999997101</v>
      </c>
      <c r="J117" s="13">
        <v>4.50428571429074E-2</v>
      </c>
      <c r="K117" s="14">
        <v>1.2612000000008301</v>
      </c>
      <c r="L117" s="13">
        <v>5.3199999999997097E-2</v>
      </c>
      <c r="M117" s="14">
        <v>1.3299999999999299</v>
      </c>
      <c r="N117" s="13">
        <v>1.8525379770289899E-2</v>
      </c>
      <c r="O117" s="14">
        <v>0.5</v>
      </c>
      <c r="P117" s="13">
        <f t="shared" si="11"/>
        <v>4.2688326709040998E-2</v>
      </c>
      <c r="Q117" s="13">
        <f t="shared" si="10"/>
        <v>4.50428571429074E-2</v>
      </c>
      <c r="R117" s="13">
        <f t="shared" si="12"/>
        <v>0.132000000000116</v>
      </c>
      <c r="S117" s="13">
        <f t="shared" si="13"/>
        <v>0</v>
      </c>
    </row>
    <row r="118" spans="2:19" x14ac:dyDescent="0.25">
      <c r="B118" s="11" t="s">
        <v>158</v>
      </c>
      <c r="C118" s="11" t="s">
        <v>538</v>
      </c>
      <c r="D118" s="12" t="s">
        <v>340</v>
      </c>
      <c r="E118" s="12" t="s">
        <v>654</v>
      </c>
      <c r="F118" s="13">
        <v>6.0394601478183201E-2</v>
      </c>
      <c r="G118" s="14">
        <v>106</v>
      </c>
      <c r="H118" s="13">
        <v>3.18352059925383E-2</v>
      </c>
      <c r="I118" s="14">
        <v>68</v>
      </c>
      <c r="J118" s="13">
        <v>4.0476190476183498E-2</v>
      </c>
      <c r="K118" s="14">
        <v>85</v>
      </c>
      <c r="L118" s="13">
        <v>3.5964912280687697E-2</v>
      </c>
      <c r="M118" s="14">
        <v>82</v>
      </c>
      <c r="N118" s="13">
        <v>3.7980546549297299E-2</v>
      </c>
      <c r="O118" s="14">
        <v>82</v>
      </c>
      <c r="P118" s="13">
        <f t="shared" si="11"/>
        <v>2.9521636682412856E-2</v>
      </c>
      <c r="Q118" s="13">
        <f t="shared" si="10"/>
        <v>3.5964912280687697E-2</v>
      </c>
      <c r="R118" s="13">
        <f t="shared" si="12"/>
        <v>6.0394601478183201E-2</v>
      </c>
      <c r="S118" s="13">
        <f t="shared" si="13"/>
        <v>0</v>
      </c>
    </row>
    <row r="119" spans="2:19" x14ac:dyDescent="0.25">
      <c r="B119" s="11" t="s">
        <v>159</v>
      </c>
      <c r="C119" s="11" t="s">
        <v>539</v>
      </c>
      <c r="D119" s="12" t="s">
        <v>341</v>
      </c>
      <c r="E119" s="12" t="s">
        <v>646</v>
      </c>
      <c r="F119" s="13"/>
      <c r="G119" s="14">
        <v>0</v>
      </c>
      <c r="H119" s="13"/>
      <c r="I119" s="14">
        <v>0</v>
      </c>
      <c r="J119" s="13"/>
      <c r="K119" s="14">
        <v>0</v>
      </c>
      <c r="L119" s="13"/>
      <c r="M119" s="14">
        <v>0</v>
      </c>
      <c r="N119" s="13"/>
      <c r="O119" s="14">
        <v>0</v>
      </c>
      <c r="P119" s="13" t="str">
        <f t="shared" si="11"/>
        <v/>
      </c>
      <c r="Q119" s="13" t="str">
        <f t="shared" si="10"/>
        <v/>
      </c>
      <c r="R119" s="13" t="str">
        <f t="shared" si="12"/>
        <v/>
      </c>
      <c r="S119" s="13" t="str">
        <f t="shared" si="13"/>
        <v/>
      </c>
    </row>
    <row r="120" spans="2:19" x14ac:dyDescent="0.25">
      <c r="B120" s="11" t="s">
        <v>160</v>
      </c>
      <c r="C120" s="11" t="s">
        <v>540</v>
      </c>
      <c r="D120" s="12" t="s">
        <v>342</v>
      </c>
      <c r="E120" s="12" t="s">
        <v>655</v>
      </c>
      <c r="F120" s="13">
        <v>4.76479166666832E-2</v>
      </c>
      <c r="G120" s="14">
        <v>0.68613000000004798</v>
      </c>
      <c r="H120" s="13">
        <v>5.9921884317300299E-2</v>
      </c>
      <c r="I120" s="14">
        <v>1.0048900000001599</v>
      </c>
      <c r="J120" s="13">
        <v>3.47635933805941E-2</v>
      </c>
      <c r="K120" s="14">
        <v>0.88230000000021402</v>
      </c>
      <c r="L120" s="13">
        <v>5.7824186046491401E-2</v>
      </c>
      <c r="M120" s="14">
        <v>1.24322000000029</v>
      </c>
      <c r="N120" s="13">
        <v>7.6731300619358095E-2</v>
      </c>
      <c r="O120" s="14">
        <v>1.61059000000023</v>
      </c>
      <c r="P120" s="13">
        <f t="shared" si="11"/>
        <v>3.9555554432918152E-2</v>
      </c>
      <c r="Q120" s="13">
        <f t="shared" si="10"/>
        <v>4.76479166666832E-2</v>
      </c>
      <c r="R120" s="13">
        <f t="shared" si="12"/>
        <v>7.6731300619358095E-2</v>
      </c>
      <c r="S120" s="13">
        <f t="shared" si="13"/>
        <v>0</v>
      </c>
    </row>
    <row r="121" spans="2:19" x14ac:dyDescent="0.25">
      <c r="B121" s="11" t="s">
        <v>161</v>
      </c>
      <c r="C121" s="11" t="s">
        <v>541</v>
      </c>
      <c r="D121" s="12" t="s">
        <v>29</v>
      </c>
      <c r="E121" s="12" t="s">
        <v>647</v>
      </c>
      <c r="F121" s="13">
        <v>6.0304142632448897E-2</v>
      </c>
      <c r="G121" s="14">
        <v>11.5</v>
      </c>
      <c r="H121" s="13">
        <v>5.3542192132372303E-2</v>
      </c>
      <c r="I121" s="14">
        <v>12.100000000005799</v>
      </c>
      <c r="J121" s="13">
        <v>4.1953797264941403E-2</v>
      </c>
      <c r="K121" s="14">
        <v>11.75</v>
      </c>
      <c r="L121" s="13">
        <v>4.2104901354250601E-2</v>
      </c>
      <c r="M121" s="14">
        <v>12.25</v>
      </c>
      <c r="N121" s="13">
        <v>4.3731258032275899E-2</v>
      </c>
      <c r="O121" s="14">
        <v>12.25</v>
      </c>
      <c r="P121" s="13">
        <f t="shared" si="11"/>
        <v>3.451947020232702E-2</v>
      </c>
      <c r="Q121" s="13">
        <f t="shared" si="10"/>
        <v>4.2104901354250601E-2</v>
      </c>
      <c r="R121" s="13">
        <f t="shared" si="12"/>
        <v>6.0304142632448897E-2</v>
      </c>
      <c r="S121" s="13">
        <f t="shared" si="13"/>
        <v>0</v>
      </c>
    </row>
    <row r="122" spans="2:19" x14ac:dyDescent="0.25">
      <c r="B122" s="11" t="s">
        <v>162</v>
      </c>
      <c r="C122" s="11" t="s">
        <v>542</v>
      </c>
      <c r="D122" s="12" t="s">
        <v>343</v>
      </c>
      <c r="E122" s="12" t="s">
        <v>656</v>
      </c>
      <c r="F122" s="13">
        <v>0</v>
      </c>
      <c r="G122" s="14">
        <v>0</v>
      </c>
      <c r="H122" s="13">
        <v>0</v>
      </c>
      <c r="I122" s="14">
        <v>0</v>
      </c>
      <c r="J122" s="13">
        <v>0</v>
      </c>
      <c r="K122" s="14">
        <v>0</v>
      </c>
      <c r="L122" s="13">
        <v>0</v>
      </c>
      <c r="M122" s="14">
        <v>0</v>
      </c>
      <c r="N122" s="13">
        <v>0</v>
      </c>
      <c r="O122" s="14">
        <v>0</v>
      </c>
      <c r="P122" s="13" t="str">
        <f t="shared" si="11"/>
        <v/>
      </c>
      <c r="Q122" s="13" t="str">
        <f t="shared" si="10"/>
        <v/>
      </c>
      <c r="R122" s="13" t="str">
        <f t="shared" si="12"/>
        <v/>
      </c>
      <c r="S122" s="13" t="str">
        <f t="shared" si="13"/>
        <v/>
      </c>
    </row>
    <row r="123" spans="2:19" x14ac:dyDescent="0.25">
      <c r="B123" s="11" t="s">
        <v>163</v>
      </c>
      <c r="C123" s="11" t="s">
        <v>543</v>
      </c>
      <c r="D123" s="12" t="s">
        <v>30</v>
      </c>
      <c r="E123" s="12" t="s">
        <v>656</v>
      </c>
      <c r="F123" s="13">
        <v>2.04036769230879E-2</v>
      </c>
      <c r="G123" s="14">
        <v>13.262390000003499</v>
      </c>
      <c r="H123" s="13">
        <v>1.4495120000010501E-2</v>
      </c>
      <c r="I123" s="14">
        <v>19.930790000013101</v>
      </c>
      <c r="J123" s="13">
        <v>8.9263058252436207E-3</v>
      </c>
      <c r="K123" s="14">
        <v>18.388189999997799</v>
      </c>
      <c r="L123" s="13">
        <v>6.7207234042598396E-3</v>
      </c>
      <c r="M123" s="14">
        <v>14.2143300000025</v>
      </c>
      <c r="N123" s="13">
        <v>3.2670052355979399E-3</v>
      </c>
      <c r="O123" s="14">
        <v>6.2399799999984698</v>
      </c>
      <c r="P123" s="13">
        <f t="shared" si="11"/>
        <v>7.6875473411713996E-3</v>
      </c>
      <c r="Q123" s="13">
        <f t="shared" si="10"/>
        <v>6.7207234042598396E-3</v>
      </c>
      <c r="R123" s="13">
        <f t="shared" si="12"/>
        <v>2.04036769230879E-2</v>
      </c>
      <c r="S123" s="13">
        <f t="shared" si="13"/>
        <v>0</v>
      </c>
    </row>
    <row r="124" spans="2:19" x14ac:dyDescent="0.25">
      <c r="B124" s="11" t="s">
        <v>164</v>
      </c>
      <c r="C124" s="11" t="s">
        <v>544</v>
      </c>
      <c r="D124" s="12" t="s">
        <v>344</v>
      </c>
      <c r="E124" s="12" t="s">
        <v>1</v>
      </c>
      <c r="F124" s="13"/>
      <c r="G124" s="14"/>
      <c r="H124" s="13"/>
      <c r="I124" s="14"/>
      <c r="J124" s="13"/>
      <c r="K124" s="14"/>
      <c r="L124" s="13"/>
      <c r="M124" s="14"/>
      <c r="N124" s="13"/>
      <c r="O124" s="14"/>
      <c r="P124" s="13" t="str">
        <f t="shared" si="11"/>
        <v/>
      </c>
      <c r="Q124" s="13" t="str">
        <f t="shared" si="10"/>
        <v/>
      </c>
      <c r="R124" s="13" t="str">
        <f t="shared" si="12"/>
        <v/>
      </c>
      <c r="S124" s="13" t="str">
        <f t="shared" si="13"/>
        <v/>
      </c>
    </row>
    <row r="125" spans="2:19" x14ac:dyDescent="0.25">
      <c r="B125" s="11" t="s">
        <v>165</v>
      </c>
      <c r="C125" s="11" t="s">
        <v>545</v>
      </c>
      <c r="D125" s="12" t="s">
        <v>345</v>
      </c>
      <c r="E125" s="12" t="s">
        <v>659</v>
      </c>
      <c r="F125" s="13"/>
      <c r="G125" s="14">
        <v>0.12000000000000501</v>
      </c>
      <c r="H125" s="13"/>
      <c r="I125" s="14">
        <v>0</v>
      </c>
      <c r="J125" s="13">
        <v>0</v>
      </c>
      <c r="K125" s="14">
        <v>0</v>
      </c>
      <c r="L125" s="13">
        <v>0</v>
      </c>
      <c r="M125" s="14">
        <v>0</v>
      </c>
      <c r="N125" s="13">
        <v>0</v>
      </c>
      <c r="O125" s="14">
        <v>0</v>
      </c>
      <c r="P125" s="13" t="str">
        <f t="shared" si="11"/>
        <v/>
      </c>
      <c r="Q125" s="13" t="str">
        <f t="shared" si="10"/>
        <v/>
      </c>
      <c r="R125" s="13" t="str">
        <f t="shared" si="12"/>
        <v/>
      </c>
      <c r="S125" s="13" t="str">
        <f t="shared" si="13"/>
        <v/>
      </c>
    </row>
    <row r="126" spans="2:19" x14ac:dyDescent="0.25">
      <c r="B126" s="11" t="s">
        <v>166</v>
      </c>
      <c r="C126" s="11" t="s">
        <v>546</v>
      </c>
      <c r="D126" s="12" t="s">
        <v>346</v>
      </c>
      <c r="E126" s="12" t="s">
        <v>665</v>
      </c>
      <c r="F126" s="13">
        <v>7.8375197057321197E-2</v>
      </c>
      <c r="G126" s="14">
        <v>1.4914800000005899</v>
      </c>
      <c r="H126" s="13">
        <v>4.8014666267627001E-2</v>
      </c>
      <c r="I126" s="14">
        <v>1.6041700000005199</v>
      </c>
      <c r="J126" s="13">
        <v>3.3165829145727903E-2</v>
      </c>
      <c r="K126" s="14">
        <v>2.6399999999994201</v>
      </c>
      <c r="L126" s="13">
        <v>2.92722222222437E-2</v>
      </c>
      <c r="M126" s="14">
        <v>2.63450000000012</v>
      </c>
      <c r="N126" s="13">
        <v>8.3898064516106402E-2</v>
      </c>
      <c r="O126" s="14">
        <v>7.8025199999974602</v>
      </c>
      <c r="P126" s="13">
        <f t="shared" si="11"/>
        <v>3.896085417271803E-2</v>
      </c>
      <c r="Q126" s="13">
        <f t="shared" si="10"/>
        <v>3.3165829145727903E-2</v>
      </c>
      <c r="R126" s="13">
        <f t="shared" si="12"/>
        <v>8.3898064516106402E-2</v>
      </c>
      <c r="S126" s="13">
        <f t="shared" si="13"/>
        <v>0</v>
      </c>
    </row>
    <row r="127" spans="2:19" x14ac:dyDescent="0.25">
      <c r="B127" s="11" t="s">
        <v>167</v>
      </c>
      <c r="C127" s="11" t="s">
        <v>547</v>
      </c>
      <c r="D127" s="12" t="s">
        <v>347</v>
      </c>
      <c r="E127" s="12" t="s">
        <v>666</v>
      </c>
      <c r="F127" s="13"/>
      <c r="G127" s="14">
        <v>400000</v>
      </c>
      <c r="H127" s="13"/>
      <c r="I127" s="14">
        <v>325000</v>
      </c>
      <c r="J127" s="13"/>
      <c r="K127" s="14">
        <v>360000</v>
      </c>
      <c r="L127" s="13"/>
      <c r="M127" s="14">
        <v>345000</v>
      </c>
      <c r="N127" s="13"/>
      <c r="O127" s="14">
        <v>293000</v>
      </c>
      <c r="P127" s="13" t="str">
        <f t="shared" si="11"/>
        <v/>
      </c>
      <c r="Q127" s="13" t="str">
        <f t="shared" si="10"/>
        <v/>
      </c>
      <c r="R127" s="13" t="str">
        <f t="shared" si="12"/>
        <v/>
      </c>
      <c r="S127" s="13" t="str">
        <f t="shared" si="13"/>
        <v/>
      </c>
    </row>
    <row r="128" spans="2:19" x14ac:dyDescent="0.25">
      <c r="B128" s="11" t="s">
        <v>168</v>
      </c>
      <c r="C128" s="11" t="s">
        <v>548</v>
      </c>
      <c r="D128" s="12" t="s">
        <v>348</v>
      </c>
      <c r="E128" s="12" t="s">
        <v>662</v>
      </c>
      <c r="F128" s="13">
        <v>0</v>
      </c>
      <c r="G128" s="14">
        <v>0</v>
      </c>
      <c r="H128" s="13">
        <v>1.41335212658858</v>
      </c>
      <c r="I128" s="14">
        <v>48901.983579993197</v>
      </c>
      <c r="J128" s="13">
        <v>0.122058823529369</v>
      </c>
      <c r="K128" s="14">
        <v>2012.75</v>
      </c>
      <c r="L128" s="13">
        <v>7.09172929736087E-2</v>
      </c>
      <c r="M128" s="14">
        <v>226.084329999983</v>
      </c>
      <c r="N128" s="13"/>
      <c r="O128" s="14">
        <v>0</v>
      </c>
      <c r="P128" s="13">
        <f t="shared" si="11"/>
        <v>0.2677213738485929</v>
      </c>
      <c r="Q128" s="13">
        <f t="shared" si="10"/>
        <v>3.545864648680435E-2</v>
      </c>
      <c r="R128" s="13">
        <f t="shared" si="12"/>
        <v>1.41335212658858</v>
      </c>
      <c r="S128" s="13">
        <f t="shared" si="13"/>
        <v>0</v>
      </c>
    </row>
    <row r="129" spans="2:19" x14ac:dyDescent="0.25">
      <c r="B129" s="11" t="s">
        <v>169</v>
      </c>
      <c r="C129" s="11" t="s">
        <v>549</v>
      </c>
      <c r="D129" s="12" t="s">
        <v>349</v>
      </c>
      <c r="E129" s="12" t="s">
        <v>34</v>
      </c>
      <c r="F129" s="13"/>
      <c r="G129" s="14"/>
      <c r="H129" s="13"/>
      <c r="I129" s="14"/>
      <c r="J129" s="13"/>
      <c r="K129" s="14"/>
      <c r="L129" s="13"/>
      <c r="M129" s="14"/>
      <c r="N129" s="13">
        <v>8.0985983827486108E-3</v>
      </c>
      <c r="O129" s="14">
        <v>1.5022900000003601</v>
      </c>
      <c r="P129" s="13">
        <f t="shared" si="11"/>
        <v>2.6995327942495369E-3</v>
      </c>
      <c r="Q129" s="13">
        <f t="shared" si="10"/>
        <v>0</v>
      </c>
      <c r="R129" s="13">
        <f t="shared" si="12"/>
        <v>8.0985983827486108E-3</v>
      </c>
      <c r="S129" s="13">
        <f t="shared" si="13"/>
        <v>0</v>
      </c>
    </row>
    <row r="130" spans="2:19" x14ac:dyDescent="0.25">
      <c r="B130" s="11" t="s">
        <v>170</v>
      </c>
      <c r="C130" s="11" t="s">
        <v>550</v>
      </c>
      <c r="D130" s="12" t="s">
        <v>350</v>
      </c>
      <c r="E130" s="12" t="s">
        <v>662</v>
      </c>
      <c r="F130" s="13">
        <v>2.73675213675597E-2</v>
      </c>
      <c r="G130" s="14">
        <v>9.6059999999965798E-2</v>
      </c>
      <c r="H130" s="13">
        <v>3.2869680851108599E-2</v>
      </c>
      <c r="I130" s="14">
        <v>0.123590000000036</v>
      </c>
      <c r="J130" s="13">
        <v>3.5906210392886401E-3</v>
      </c>
      <c r="K130" s="14">
        <v>2.83300000000111E-2</v>
      </c>
      <c r="L130" s="13">
        <v>5.8522474410347101E-3</v>
      </c>
      <c r="M130" s="14">
        <v>2.6299999999992E-2</v>
      </c>
      <c r="N130" s="13">
        <v>0</v>
      </c>
      <c r="O130" s="14">
        <v>0</v>
      </c>
      <c r="P130" s="13">
        <f t="shared" si="11"/>
        <v>9.954295814141664E-3</v>
      </c>
      <c r="Q130" s="13">
        <f t="shared" si="10"/>
        <v>3.5906210392886401E-3</v>
      </c>
      <c r="R130" s="13">
        <f t="shared" si="12"/>
        <v>3.2869680851108599E-2</v>
      </c>
      <c r="S130" s="13">
        <f t="shared" si="13"/>
        <v>0</v>
      </c>
    </row>
    <row r="131" spans="2:19" x14ac:dyDescent="0.25">
      <c r="B131" s="11" t="s">
        <v>171</v>
      </c>
      <c r="C131" s="11" t="s">
        <v>551</v>
      </c>
      <c r="D131" s="12" t="s">
        <v>351</v>
      </c>
      <c r="E131" s="12" t="s">
        <v>34</v>
      </c>
      <c r="F131" s="13">
        <v>0</v>
      </c>
      <c r="G131" s="14">
        <v>0</v>
      </c>
      <c r="H131" s="13">
        <v>7.0921985815630305E-4</v>
      </c>
      <c r="I131" s="14">
        <v>1</v>
      </c>
      <c r="J131" s="13">
        <v>0.32</v>
      </c>
      <c r="K131" s="14">
        <v>368</v>
      </c>
      <c r="L131" s="13">
        <v>0</v>
      </c>
      <c r="M131" s="14">
        <v>0</v>
      </c>
      <c r="N131" s="13">
        <v>0</v>
      </c>
      <c r="O131" s="14">
        <v>0</v>
      </c>
      <c r="P131" s="13">
        <f t="shared" si="11"/>
        <v>4.5815602836879472E-2</v>
      </c>
      <c r="Q131" s="13">
        <f t="shared" si="10"/>
        <v>0</v>
      </c>
      <c r="R131" s="13">
        <f t="shared" si="12"/>
        <v>0.32</v>
      </c>
      <c r="S131" s="13">
        <f t="shared" si="13"/>
        <v>0</v>
      </c>
    </row>
    <row r="132" spans="2:19" x14ac:dyDescent="0.25">
      <c r="B132" s="11" t="s">
        <v>172</v>
      </c>
      <c r="C132" s="11" t="s">
        <v>552</v>
      </c>
      <c r="D132" s="12" t="s">
        <v>352</v>
      </c>
      <c r="E132" s="12" t="s">
        <v>662</v>
      </c>
      <c r="F132" s="13"/>
      <c r="G132" s="14">
        <v>0</v>
      </c>
      <c r="H132" s="13"/>
      <c r="I132" s="14">
        <v>0</v>
      </c>
      <c r="J132" s="13"/>
      <c r="K132" s="14">
        <v>0</v>
      </c>
      <c r="L132" s="13"/>
      <c r="M132" s="14">
        <v>0</v>
      </c>
      <c r="N132" s="13"/>
      <c r="O132" s="14">
        <v>0</v>
      </c>
      <c r="P132" s="13" t="str">
        <f t="shared" si="11"/>
        <v/>
      </c>
      <c r="Q132" s="13" t="str">
        <f t="shared" si="10"/>
        <v/>
      </c>
      <c r="R132" s="13" t="str">
        <f t="shared" si="12"/>
        <v/>
      </c>
      <c r="S132" s="13" t="str">
        <f t="shared" si="13"/>
        <v/>
      </c>
    </row>
    <row r="133" spans="2:19" x14ac:dyDescent="0.25">
      <c r="B133" s="11" t="s">
        <v>173</v>
      </c>
      <c r="C133" s="11" t="s">
        <v>553</v>
      </c>
      <c r="D133" s="12" t="s">
        <v>353</v>
      </c>
      <c r="E133" s="12" t="s">
        <v>662</v>
      </c>
      <c r="F133" s="13"/>
      <c r="G133" s="14">
        <v>0</v>
      </c>
      <c r="H133" s="13"/>
      <c r="I133" s="14">
        <v>0</v>
      </c>
      <c r="J133" s="13"/>
      <c r="K133" s="14">
        <v>0</v>
      </c>
      <c r="L133" s="13"/>
      <c r="M133" s="14">
        <v>0</v>
      </c>
      <c r="N133" s="13"/>
      <c r="O133" s="14">
        <v>0</v>
      </c>
      <c r="P133" s="13" t="str">
        <f t="shared" si="11"/>
        <v/>
      </c>
      <c r="Q133" s="13" t="str">
        <f t="shared" si="10"/>
        <v/>
      </c>
      <c r="R133" s="13" t="str">
        <f t="shared" si="12"/>
        <v/>
      </c>
      <c r="S133" s="13" t="str">
        <f t="shared" si="13"/>
        <v/>
      </c>
    </row>
    <row r="134" spans="2:19" x14ac:dyDescent="0.25">
      <c r="B134" s="11" t="s">
        <v>174</v>
      </c>
      <c r="C134" s="11" t="s">
        <v>554</v>
      </c>
      <c r="D134" s="12" t="s">
        <v>354</v>
      </c>
      <c r="E134" s="12" t="s">
        <v>658</v>
      </c>
      <c r="F134" s="13">
        <v>2.9128989599375901E-2</v>
      </c>
      <c r="G134" s="14">
        <v>46.593260842200799</v>
      </c>
      <c r="H134" s="13">
        <v>2.2151724137947901E-2</v>
      </c>
      <c r="I134" s="14">
        <v>45.907225099741503</v>
      </c>
      <c r="J134" s="13">
        <v>1.80037551219903E-2</v>
      </c>
      <c r="K134" s="14">
        <v>42.200000000011599</v>
      </c>
      <c r="L134" s="13">
        <v>2.35533453887911E-2</v>
      </c>
      <c r="M134" s="14">
        <v>52.099999999976703</v>
      </c>
      <c r="N134" s="13">
        <v>1.54205607476615E-2</v>
      </c>
      <c r="O134" s="14">
        <v>33</v>
      </c>
      <c r="P134" s="13">
        <f t="shared" si="11"/>
        <v>1.5465482142252388E-2</v>
      </c>
      <c r="Q134" s="13">
        <f t="shared" si="10"/>
        <v>1.80037551219903E-2</v>
      </c>
      <c r="R134" s="13">
        <f t="shared" si="12"/>
        <v>2.9128989599375901E-2</v>
      </c>
      <c r="S134" s="13">
        <f t="shared" si="13"/>
        <v>0</v>
      </c>
    </row>
    <row r="135" spans="2:19" x14ac:dyDescent="0.25">
      <c r="B135" s="11" t="s">
        <v>175</v>
      </c>
      <c r="C135" s="11" t="s">
        <v>555</v>
      </c>
      <c r="D135" s="12" t="s">
        <v>355</v>
      </c>
      <c r="E135" s="12" t="s">
        <v>646</v>
      </c>
      <c r="F135" s="13"/>
      <c r="G135" s="14">
        <v>0</v>
      </c>
      <c r="H135" s="13">
        <v>0</v>
      </c>
      <c r="I135" s="14">
        <v>0</v>
      </c>
      <c r="J135" s="13"/>
      <c r="K135" s="14">
        <v>0</v>
      </c>
      <c r="L135" s="13"/>
      <c r="M135" s="14">
        <v>0</v>
      </c>
      <c r="N135" s="13"/>
      <c r="O135" s="14">
        <v>0</v>
      </c>
      <c r="P135" s="13" t="str">
        <f t="shared" si="11"/>
        <v/>
      </c>
      <c r="Q135" s="13" t="str">
        <f t="shared" si="10"/>
        <v/>
      </c>
      <c r="R135" s="13" t="str">
        <f t="shared" si="12"/>
        <v/>
      </c>
      <c r="S135" s="13" t="str">
        <f t="shared" si="13"/>
        <v/>
      </c>
    </row>
    <row r="136" spans="2:19" x14ac:dyDescent="0.25">
      <c r="B136" s="11" t="s">
        <v>176</v>
      </c>
      <c r="C136" s="11" t="s">
        <v>556</v>
      </c>
      <c r="D136" s="12" t="s">
        <v>44</v>
      </c>
      <c r="E136" s="12" t="s">
        <v>646</v>
      </c>
      <c r="F136" s="13">
        <v>6.38790786948448E-3</v>
      </c>
      <c r="G136" s="14">
        <v>3.3280999999988099</v>
      </c>
      <c r="H136" s="13">
        <v>1.3911111111119701E-2</v>
      </c>
      <c r="I136" s="14">
        <v>16.902000000001902</v>
      </c>
      <c r="J136" s="13">
        <v>1.51360057265447E-2</v>
      </c>
      <c r="K136" s="14">
        <v>42.289999999979003</v>
      </c>
      <c r="L136" s="13">
        <v>7.7490127248802301E-3</v>
      </c>
      <c r="M136" s="14">
        <v>17.6600000000035</v>
      </c>
      <c r="N136" s="13">
        <v>0</v>
      </c>
      <c r="O136" s="14">
        <v>0</v>
      </c>
      <c r="P136" s="13">
        <f t="shared" ref="P136:P167" si="14">IF(MAX(,,F136,H136,J136,L136,N136)=0,"",AVERAGE(,,F136,H136,J136,L136,N136))</f>
        <v>6.1691482045755867E-3</v>
      </c>
      <c r="Q136" s="13">
        <f t="shared" si="10"/>
        <v>6.38790786948448E-3</v>
      </c>
      <c r="R136" s="13">
        <f t="shared" ref="R136:R167" si="15">IF(MAX(,,F136,H136,J136,L136,N136)=0,"",MAX(,,F136,H136,J136,L136,N136))</f>
        <v>1.51360057265447E-2</v>
      </c>
      <c r="S136" s="13">
        <f t="shared" ref="S136:S167" si="16">IF(MAX(,,F136,H136,J136,L136,N136)=0,"",MIN(,,F136,H136,J136,L136,N136))</f>
        <v>0</v>
      </c>
    </row>
    <row r="137" spans="2:19" x14ac:dyDescent="0.25">
      <c r="B137" s="11" t="s">
        <v>177</v>
      </c>
      <c r="C137" s="11" t="s">
        <v>557</v>
      </c>
      <c r="D137" s="12" t="s">
        <v>356</v>
      </c>
      <c r="E137" s="12" t="s">
        <v>656</v>
      </c>
      <c r="F137" s="13">
        <v>0</v>
      </c>
      <c r="G137" s="14">
        <v>0</v>
      </c>
      <c r="H137" s="13">
        <v>0</v>
      </c>
      <c r="I137" s="14">
        <v>0</v>
      </c>
      <c r="J137" s="13">
        <v>2.6100943396249899E-3</v>
      </c>
      <c r="K137" s="14">
        <v>0.27667000000019498</v>
      </c>
      <c r="L137" s="13">
        <v>1.486175E-2</v>
      </c>
      <c r="M137" s="14">
        <v>1.7834099999999999</v>
      </c>
      <c r="N137" s="13">
        <v>0</v>
      </c>
      <c r="O137" s="14">
        <v>0</v>
      </c>
      <c r="P137" s="13">
        <f t="shared" si="14"/>
        <v>2.4959777628035698E-3</v>
      </c>
      <c r="Q137" s="13">
        <f t="shared" ref="Q137:Q198" si="17">IF(MAX(,,F137,H137,J137,L137,N137)=0,"",MEDIAN(,,F137,H137,J137,L137,N137))</f>
        <v>0</v>
      </c>
      <c r="R137" s="13">
        <f t="shared" si="15"/>
        <v>1.486175E-2</v>
      </c>
      <c r="S137" s="13">
        <f t="shared" si="16"/>
        <v>0</v>
      </c>
    </row>
    <row r="138" spans="2:19" x14ac:dyDescent="0.25">
      <c r="B138" s="11" t="s">
        <v>178</v>
      </c>
      <c r="C138" s="11" t="s">
        <v>558</v>
      </c>
      <c r="D138" s="12" t="s">
        <v>357</v>
      </c>
      <c r="E138" s="12" t="s">
        <v>662</v>
      </c>
      <c r="F138" s="13">
        <v>0.20499999999999999</v>
      </c>
      <c r="G138" s="14">
        <v>0.40999999999985398</v>
      </c>
      <c r="H138" s="13">
        <v>5.3999999999941803E-2</v>
      </c>
      <c r="I138" s="14">
        <v>0.26999999999998198</v>
      </c>
      <c r="J138" s="13">
        <v>1.51515151515196E-2</v>
      </c>
      <c r="K138" s="14">
        <v>0.100000000000023</v>
      </c>
      <c r="L138" s="13">
        <v>3.0769230769219599E-2</v>
      </c>
      <c r="M138" s="14">
        <v>0.30000000000018201</v>
      </c>
      <c r="N138" s="13"/>
      <c r="O138" s="14">
        <v>0</v>
      </c>
      <c r="P138" s="13">
        <f t="shared" si="14"/>
        <v>5.0820124320113493E-2</v>
      </c>
      <c r="Q138" s="13">
        <f t="shared" si="17"/>
        <v>2.29603729603696E-2</v>
      </c>
      <c r="R138" s="13">
        <f t="shared" si="15"/>
        <v>0.20499999999999999</v>
      </c>
      <c r="S138" s="13">
        <f t="shared" si="16"/>
        <v>0</v>
      </c>
    </row>
    <row r="139" spans="2:19" x14ac:dyDescent="0.25">
      <c r="B139" s="11" t="s">
        <v>179</v>
      </c>
      <c r="C139" s="11" t="s">
        <v>559</v>
      </c>
      <c r="D139" s="12" t="s">
        <v>358</v>
      </c>
      <c r="E139" s="12" t="s">
        <v>659</v>
      </c>
      <c r="F139" s="13"/>
      <c r="G139" s="14">
        <v>1.79999999999927</v>
      </c>
      <c r="H139" s="13">
        <v>0.47446829787164502</v>
      </c>
      <c r="I139" s="14">
        <v>44.600019999954398</v>
      </c>
      <c r="J139" s="13"/>
      <c r="K139" s="14">
        <v>0</v>
      </c>
      <c r="L139" s="13"/>
      <c r="M139" s="14">
        <v>0</v>
      </c>
      <c r="N139" s="13">
        <v>0</v>
      </c>
      <c r="O139" s="14">
        <v>0</v>
      </c>
      <c r="P139" s="13">
        <f t="shared" si="14"/>
        <v>0.11861707446791125</v>
      </c>
      <c r="Q139" s="13">
        <f t="shared" si="17"/>
        <v>0</v>
      </c>
      <c r="R139" s="13">
        <f t="shared" si="15"/>
        <v>0.47446829787164502</v>
      </c>
      <c r="S139" s="13">
        <f t="shared" si="16"/>
        <v>0</v>
      </c>
    </row>
    <row r="140" spans="2:19" x14ac:dyDescent="0.25">
      <c r="B140" s="11" t="s">
        <v>180</v>
      </c>
      <c r="C140" s="11" t="s">
        <v>560</v>
      </c>
      <c r="D140" s="12" t="s">
        <v>27</v>
      </c>
      <c r="E140" s="12" t="s">
        <v>646</v>
      </c>
      <c r="F140" s="13">
        <v>6.3325094562387704E-2</v>
      </c>
      <c r="G140" s="14">
        <v>63.283300000010101</v>
      </c>
      <c r="H140" s="13">
        <v>6.8995549114988494E-2</v>
      </c>
      <c r="I140" s="14">
        <v>66.656599999987506</v>
      </c>
      <c r="J140" s="13">
        <v>5.8005942289601098E-2</v>
      </c>
      <c r="K140" s="14">
        <v>67.745140000013606</v>
      </c>
      <c r="L140" s="13">
        <v>6.4693522906745807E-2</v>
      </c>
      <c r="M140" s="14">
        <v>65.521599999978207</v>
      </c>
      <c r="N140" s="13">
        <v>2.1203924183209901E-2</v>
      </c>
      <c r="O140" s="14">
        <v>22.2619999999879</v>
      </c>
      <c r="P140" s="13">
        <f t="shared" si="14"/>
        <v>3.9460576150990426E-2</v>
      </c>
      <c r="Q140" s="13">
        <f t="shared" si="17"/>
        <v>5.8005942289601098E-2</v>
      </c>
      <c r="R140" s="13">
        <f t="shared" si="15"/>
        <v>6.8995549114988494E-2</v>
      </c>
      <c r="S140" s="13">
        <f t="shared" si="16"/>
        <v>0</v>
      </c>
    </row>
    <row r="141" spans="2:19" x14ac:dyDescent="0.25">
      <c r="B141" s="11" t="s">
        <v>181</v>
      </c>
      <c r="C141" s="11" t="s">
        <v>561</v>
      </c>
      <c r="D141" s="12" t="s">
        <v>359</v>
      </c>
      <c r="E141" s="12" t="s">
        <v>646</v>
      </c>
      <c r="F141" s="13">
        <v>6.0578491124251697E-2</v>
      </c>
      <c r="G141" s="14">
        <v>20.475529999996098</v>
      </c>
      <c r="H141" s="13"/>
      <c r="I141" s="14">
        <v>30.054980000015298</v>
      </c>
      <c r="J141" s="13"/>
      <c r="K141" s="14">
        <v>30.083900000026901</v>
      </c>
      <c r="L141" s="13">
        <v>7.3313801169642798E-2</v>
      </c>
      <c r="M141" s="14">
        <v>25.073320000024999</v>
      </c>
      <c r="N141" s="13"/>
      <c r="O141" s="14">
        <v>17.928070000023599</v>
      </c>
      <c r="P141" s="13">
        <f t="shared" si="14"/>
        <v>3.3473073073473622E-2</v>
      </c>
      <c r="Q141" s="13">
        <f t="shared" si="17"/>
        <v>3.0289245562125849E-2</v>
      </c>
      <c r="R141" s="13">
        <f t="shared" si="15"/>
        <v>7.3313801169642798E-2</v>
      </c>
      <c r="S141" s="13">
        <f t="shared" si="16"/>
        <v>0</v>
      </c>
    </row>
    <row r="142" spans="2:19" x14ac:dyDescent="0.25">
      <c r="B142" s="11" t="s">
        <v>182</v>
      </c>
      <c r="C142" s="11" t="s">
        <v>562</v>
      </c>
      <c r="D142" s="12" t="s">
        <v>31</v>
      </c>
      <c r="E142" s="12" t="s">
        <v>646</v>
      </c>
      <c r="F142" s="13">
        <v>4.8184146039275198E-2</v>
      </c>
      <c r="G142" s="14">
        <v>350</v>
      </c>
      <c r="H142" s="13">
        <v>8.57182042607747E-2</v>
      </c>
      <c r="I142" s="14">
        <v>750</v>
      </c>
      <c r="J142" s="13">
        <v>5.4232917920016901E-2</v>
      </c>
      <c r="K142" s="14">
        <v>631</v>
      </c>
      <c r="L142" s="13">
        <v>4.0351506456281598E-2</v>
      </c>
      <c r="M142" s="14">
        <v>450</v>
      </c>
      <c r="N142" s="13">
        <v>2.3843707973101098E-2</v>
      </c>
      <c r="O142" s="14">
        <v>273.03429999994103</v>
      </c>
      <c r="P142" s="13">
        <f t="shared" si="14"/>
        <v>3.6047211807064217E-2</v>
      </c>
      <c r="Q142" s="13">
        <f t="shared" si="17"/>
        <v>4.0351506456281598E-2</v>
      </c>
      <c r="R142" s="13">
        <f t="shared" si="15"/>
        <v>8.57182042607747E-2</v>
      </c>
      <c r="S142" s="13">
        <f t="shared" si="16"/>
        <v>0</v>
      </c>
    </row>
    <row r="143" spans="2:19" x14ac:dyDescent="0.25">
      <c r="B143" s="11" t="s">
        <v>183</v>
      </c>
      <c r="C143" s="11" t="s">
        <v>563</v>
      </c>
      <c r="D143" s="12" t="s">
        <v>360</v>
      </c>
      <c r="E143" s="12" t="s">
        <v>646</v>
      </c>
      <c r="F143" s="13"/>
      <c r="G143" s="14">
        <v>0</v>
      </c>
      <c r="H143" s="13"/>
      <c r="I143" s="14">
        <v>0</v>
      </c>
      <c r="J143" s="13"/>
      <c r="K143" s="14">
        <v>0</v>
      </c>
      <c r="L143" s="13"/>
      <c r="M143" s="14">
        <v>0</v>
      </c>
      <c r="N143" s="13"/>
      <c r="O143" s="14">
        <v>0</v>
      </c>
      <c r="P143" s="13" t="str">
        <f t="shared" si="14"/>
        <v/>
      </c>
      <c r="Q143" s="13" t="str">
        <f t="shared" si="17"/>
        <v/>
      </c>
      <c r="R143" s="13" t="str">
        <f t="shared" si="15"/>
        <v/>
      </c>
      <c r="S143" s="13" t="str">
        <f t="shared" si="16"/>
        <v/>
      </c>
    </row>
    <row r="144" spans="2:19" x14ac:dyDescent="0.25">
      <c r="B144" s="11" t="s">
        <v>184</v>
      </c>
      <c r="C144" s="11" t="s">
        <v>564</v>
      </c>
      <c r="D144" s="12" t="s">
        <v>361</v>
      </c>
      <c r="E144" s="12" t="s">
        <v>656</v>
      </c>
      <c r="F144" s="13">
        <v>3.3857142857123101E-2</v>
      </c>
      <c r="G144" s="14">
        <v>7.1100000000005803</v>
      </c>
      <c r="H144" s="13">
        <v>0</v>
      </c>
      <c r="I144" s="14">
        <v>0</v>
      </c>
      <c r="J144" s="13">
        <v>5.5234453781486097E-3</v>
      </c>
      <c r="K144" s="14">
        <v>1.3145800000002099</v>
      </c>
      <c r="L144" s="13">
        <v>0.13014081481494899</v>
      </c>
      <c r="M144" s="14">
        <v>35.1380200000131</v>
      </c>
      <c r="N144" s="13">
        <v>2.01818181818453E-2</v>
      </c>
      <c r="O144" s="14">
        <v>6.6600000000034898</v>
      </c>
      <c r="P144" s="13">
        <f t="shared" si="14"/>
        <v>2.7100460176009429E-2</v>
      </c>
      <c r="Q144" s="13">
        <f t="shared" si="17"/>
        <v>5.5234453781486097E-3</v>
      </c>
      <c r="R144" s="13">
        <f t="shared" si="15"/>
        <v>0.13014081481494899</v>
      </c>
      <c r="S144" s="13">
        <f t="shared" si="16"/>
        <v>0</v>
      </c>
    </row>
    <row r="145" spans="2:19" x14ac:dyDescent="0.25">
      <c r="B145" s="11" t="s">
        <v>185</v>
      </c>
      <c r="C145" s="11" t="s">
        <v>565</v>
      </c>
      <c r="D145" s="12" t="s">
        <v>362</v>
      </c>
      <c r="E145" s="12" t="s">
        <v>646</v>
      </c>
      <c r="F145" s="13">
        <v>6.3516633333420003E-2</v>
      </c>
      <c r="G145" s="14">
        <v>114.329940000083</v>
      </c>
      <c r="H145" s="13">
        <v>2.7117647058876201E-2</v>
      </c>
      <c r="I145" s="14">
        <v>46.100000000034903</v>
      </c>
      <c r="J145" s="13">
        <v>4.0375000000058198E-2</v>
      </c>
      <c r="K145" s="14">
        <v>64.600000000093104</v>
      </c>
      <c r="L145" s="13">
        <v>7.8105230523069599E-2</v>
      </c>
      <c r="M145" s="14">
        <v>78.097420000005499</v>
      </c>
      <c r="N145" s="13">
        <v>7.1320000000050607E-2</v>
      </c>
      <c r="O145" s="14">
        <v>71.320000000065207</v>
      </c>
      <c r="P145" s="13">
        <f t="shared" si="14"/>
        <v>4.0062072987924947E-2</v>
      </c>
      <c r="Q145" s="13">
        <f t="shared" si="17"/>
        <v>4.0375000000058198E-2</v>
      </c>
      <c r="R145" s="13">
        <f t="shared" si="15"/>
        <v>7.8105230523069599E-2</v>
      </c>
      <c r="S145" s="13">
        <f t="shared" si="16"/>
        <v>0</v>
      </c>
    </row>
    <row r="146" spans="2:19" x14ac:dyDescent="0.25">
      <c r="B146" s="11" t="s">
        <v>186</v>
      </c>
      <c r="C146" s="11" t="s">
        <v>566</v>
      </c>
      <c r="D146" s="12" t="s">
        <v>363</v>
      </c>
      <c r="E146" s="12" t="s">
        <v>662</v>
      </c>
      <c r="F146" s="13">
        <v>8.3289859778597E-2</v>
      </c>
      <c r="G146" s="14">
        <v>112.857760000043</v>
      </c>
      <c r="H146" s="13"/>
      <c r="I146" s="14">
        <v>106.299839999992</v>
      </c>
      <c r="J146" s="13">
        <v>7.6782685314683505E-2</v>
      </c>
      <c r="K146" s="14">
        <v>109.79924000008</v>
      </c>
      <c r="L146" s="13">
        <v>0.14660756250013901</v>
      </c>
      <c r="M146" s="14">
        <v>211.11489000008399</v>
      </c>
      <c r="N146" s="13"/>
      <c r="O146" s="14">
        <v>193.12410999997499</v>
      </c>
      <c r="P146" s="13">
        <f t="shared" si="14"/>
        <v>6.1336021518683906E-2</v>
      </c>
      <c r="Q146" s="13">
        <f t="shared" si="17"/>
        <v>7.6782685314683505E-2</v>
      </c>
      <c r="R146" s="13">
        <f t="shared" si="15"/>
        <v>0.14660756250013901</v>
      </c>
      <c r="S146" s="13">
        <f t="shared" si="16"/>
        <v>0</v>
      </c>
    </row>
    <row r="147" spans="2:19" x14ac:dyDescent="0.25">
      <c r="B147" s="11" t="s">
        <v>187</v>
      </c>
      <c r="C147" s="11" t="s">
        <v>567</v>
      </c>
      <c r="D147" s="12" t="s">
        <v>364</v>
      </c>
      <c r="E147" s="12" t="s">
        <v>646</v>
      </c>
      <c r="F147" s="13"/>
      <c r="G147" s="14">
        <v>0</v>
      </c>
      <c r="H147" s="13"/>
      <c r="I147" s="14">
        <v>0</v>
      </c>
      <c r="J147" s="13"/>
      <c r="K147" s="14">
        <v>0</v>
      </c>
      <c r="L147" s="13"/>
      <c r="M147" s="14">
        <v>0</v>
      </c>
      <c r="N147" s="13"/>
      <c r="O147" s="14">
        <v>0</v>
      </c>
      <c r="P147" s="13" t="str">
        <f t="shared" si="14"/>
        <v/>
      </c>
      <c r="Q147" s="13" t="str">
        <f t="shared" si="17"/>
        <v/>
      </c>
      <c r="R147" s="13" t="str">
        <f t="shared" si="15"/>
        <v/>
      </c>
      <c r="S147" s="13" t="str">
        <f t="shared" si="16"/>
        <v/>
      </c>
    </row>
    <row r="148" spans="2:19" x14ac:dyDescent="0.25">
      <c r="B148" s="11" t="s">
        <v>188</v>
      </c>
      <c r="C148" s="11" t="s">
        <v>568</v>
      </c>
      <c r="D148" s="12" t="s">
        <v>365</v>
      </c>
      <c r="E148" s="12" t="s">
        <v>659</v>
      </c>
      <c r="F148" s="13">
        <v>0</v>
      </c>
      <c r="G148" s="14">
        <v>0</v>
      </c>
      <c r="H148" s="13">
        <v>0</v>
      </c>
      <c r="I148" s="14">
        <v>0</v>
      </c>
      <c r="J148" s="13">
        <v>0</v>
      </c>
      <c r="K148" s="14">
        <v>0</v>
      </c>
      <c r="L148" s="13">
        <v>0</v>
      </c>
      <c r="M148" s="14">
        <v>0</v>
      </c>
      <c r="N148" s="13">
        <v>0</v>
      </c>
      <c r="O148" s="14">
        <v>0</v>
      </c>
      <c r="P148" s="13" t="str">
        <f t="shared" si="14"/>
        <v/>
      </c>
      <c r="Q148" s="13" t="str">
        <f t="shared" si="17"/>
        <v/>
      </c>
      <c r="R148" s="13" t="str">
        <f t="shared" si="15"/>
        <v/>
      </c>
      <c r="S148" s="13" t="str">
        <f t="shared" si="16"/>
        <v/>
      </c>
    </row>
    <row r="149" spans="2:19" x14ac:dyDescent="0.25">
      <c r="B149" s="11" t="s">
        <v>189</v>
      </c>
      <c r="C149" s="11" t="s">
        <v>569</v>
      </c>
      <c r="D149" s="12" t="s">
        <v>366</v>
      </c>
      <c r="E149" s="12" t="s">
        <v>659</v>
      </c>
      <c r="F149" s="13"/>
      <c r="G149" s="14">
        <v>353.07402000017498</v>
      </c>
      <c r="H149" s="13">
        <v>0.14842029999999801</v>
      </c>
      <c r="I149" s="14">
        <v>178.104359999998</v>
      </c>
      <c r="J149" s="13"/>
      <c r="K149" s="14">
        <v>176.257350000087</v>
      </c>
      <c r="L149" s="13"/>
      <c r="M149" s="14">
        <v>75.533279999974198</v>
      </c>
      <c r="N149" s="13"/>
      <c r="O149" s="14">
        <v>60</v>
      </c>
      <c r="P149" s="13">
        <f t="shared" si="14"/>
        <v>4.9473433333332671E-2</v>
      </c>
      <c r="Q149" s="13">
        <f t="shared" si="17"/>
        <v>0</v>
      </c>
      <c r="R149" s="13">
        <f t="shared" si="15"/>
        <v>0.14842029999999801</v>
      </c>
      <c r="S149" s="13">
        <f t="shared" si="16"/>
        <v>0</v>
      </c>
    </row>
    <row r="150" spans="2:19" x14ac:dyDescent="0.25">
      <c r="B150" s="11" t="s">
        <v>190</v>
      </c>
      <c r="C150" s="11" t="s">
        <v>570</v>
      </c>
      <c r="D150" s="12" t="s">
        <v>9</v>
      </c>
      <c r="E150" s="12" t="s">
        <v>655</v>
      </c>
      <c r="F150" s="13">
        <v>0</v>
      </c>
      <c r="G150" s="14">
        <v>0</v>
      </c>
      <c r="H150" s="13">
        <v>4.0750044299511503E-3</v>
      </c>
      <c r="I150" s="14">
        <v>22.996879999991499</v>
      </c>
      <c r="J150" s="13">
        <v>5.5242088117483899E-3</v>
      </c>
      <c r="K150" s="14">
        <v>48.159500000008798</v>
      </c>
      <c r="L150" s="13">
        <v>8.9098886677584192E-3</v>
      </c>
      <c r="M150" s="14">
        <v>61.782950000022502</v>
      </c>
      <c r="N150" s="13">
        <v>1.21539070876497E-2</v>
      </c>
      <c r="O150" s="14">
        <v>75.948549999971902</v>
      </c>
      <c r="P150" s="13">
        <f t="shared" si="14"/>
        <v>4.3804298567296654E-3</v>
      </c>
      <c r="Q150" s="13">
        <f t="shared" si="17"/>
        <v>4.0750044299511503E-3</v>
      </c>
      <c r="R150" s="13">
        <f t="shared" si="15"/>
        <v>1.21539070876497E-2</v>
      </c>
      <c r="S150" s="13">
        <f t="shared" si="16"/>
        <v>0</v>
      </c>
    </row>
    <row r="151" spans="2:19" x14ac:dyDescent="0.25">
      <c r="B151" s="11" t="s">
        <v>191</v>
      </c>
      <c r="C151" s="11" t="s">
        <v>571</v>
      </c>
      <c r="D151" s="12" t="s">
        <v>367</v>
      </c>
      <c r="E151" s="12" t="s">
        <v>657</v>
      </c>
      <c r="F151" s="13"/>
      <c r="G151" s="14">
        <v>0</v>
      </c>
      <c r="H151" s="13"/>
      <c r="I151" s="14">
        <v>0</v>
      </c>
      <c r="J151" s="13"/>
      <c r="K151" s="14">
        <v>0</v>
      </c>
      <c r="L151" s="13"/>
      <c r="M151" s="14">
        <v>0</v>
      </c>
      <c r="N151" s="13"/>
      <c r="O151" s="14">
        <v>0</v>
      </c>
      <c r="P151" s="13" t="str">
        <f t="shared" si="14"/>
        <v/>
      </c>
      <c r="Q151" s="13" t="str">
        <f t="shared" si="17"/>
        <v/>
      </c>
      <c r="R151" s="13" t="str">
        <f t="shared" si="15"/>
        <v/>
      </c>
      <c r="S151" s="13" t="str">
        <f t="shared" si="16"/>
        <v/>
      </c>
    </row>
    <row r="152" spans="2:19" x14ac:dyDescent="0.25">
      <c r="B152" s="11" t="s">
        <v>192</v>
      </c>
      <c r="C152" s="11" t="s">
        <v>572</v>
      </c>
      <c r="D152" s="12" t="s">
        <v>368</v>
      </c>
      <c r="E152" s="12" t="s">
        <v>646</v>
      </c>
      <c r="F152" s="13">
        <v>0.41591734317364198</v>
      </c>
      <c r="G152" s="14">
        <v>11.271359999998801</v>
      </c>
      <c r="H152" s="13">
        <v>0</v>
      </c>
      <c r="I152" s="14">
        <v>0</v>
      </c>
      <c r="J152" s="13"/>
      <c r="K152" s="14">
        <v>1.17228921647984</v>
      </c>
      <c r="L152" s="13"/>
      <c r="M152" s="14">
        <v>0</v>
      </c>
      <c r="N152" s="13">
        <v>0</v>
      </c>
      <c r="O152" s="14">
        <v>0</v>
      </c>
      <c r="P152" s="13">
        <f t="shared" si="14"/>
        <v>8.3183468634728391E-2</v>
      </c>
      <c r="Q152" s="13">
        <f t="shared" si="17"/>
        <v>0</v>
      </c>
      <c r="R152" s="13">
        <f t="shared" si="15"/>
        <v>0.41591734317364198</v>
      </c>
      <c r="S152" s="13">
        <f t="shared" si="16"/>
        <v>0</v>
      </c>
    </row>
    <row r="153" spans="2:19" x14ac:dyDescent="0.25">
      <c r="B153" s="11" t="s">
        <v>193</v>
      </c>
      <c r="C153" s="11" t="s">
        <v>573</v>
      </c>
      <c r="D153" s="12" t="s">
        <v>42</v>
      </c>
      <c r="E153" s="12" t="s">
        <v>656</v>
      </c>
      <c r="F153" s="13">
        <v>2.2609600925352399E-2</v>
      </c>
      <c r="G153" s="14">
        <v>0.39091999999982402</v>
      </c>
      <c r="H153" s="13">
        <v>0</v>
      </c>
      <c r="I153" s="14">
        <v>0</v>
      </c>
      <c r="J153" s="13">
        <v>0.39835842985834502</v>
      </c>
      <c r="K153" s="14">
        <v>18.571469999995301</v>
      </c>
      <c r="L153" s="13">
        <v>0</v>
      </c>
      <c r="M153" s="14">
        <v>0</v>
      </c>
      <c r="N153" s="13">
        <v>0</v>
      </c>
      <c r="O153" s="14">
        <v>0</v>
      </c>
      <c r="P153" s="13">
        <f t="shared" si="14"/>
        <v>6.0138290111956774E-2</v>
      </c>
      <c r="Q153" s="13">
        <f t="shared" si="17"/>
        <v>0</v>
      </c>
      <c r="R153" s="13">
        <f t="shared" si="15"/>
        <v>0.39835842985834502</v>
      </c>
      <c r="S153" s="13">
        <f t="shared" si="16"/>
        <v>0</v>
      </c>
    </row>
    <row r="154" spans="2:19" x14ac:dyDescent="0.25">
      <c r="B154" s="11" t="s">
        <v>194</v>
      </c>
      <c r="C154" s="11" t="s">
        <v>574</v>
      </c>
      <c r="D154" s="12" t="s">
        <v>369</v>
      </c>
      <c r="E154" s="12" t="s">
        <v>659</v>
      </c>
      <c r="F154" s="13">
        <v>0.105172413793334</v>
      </c>
      <c r="G154" s="14">
        <v>3.3550000000047903E-2</v>
      </c>
      <c r="H154" s="13">
        <v>9.4405797101499003E-2</v>
      </c>
      <c r="I154" s="14">
        <v>6.5140000000042206E-2</v>
      </c>
      <c r="J154" s="13">
        <v>1.2927536231891299E-2</v>
      </c>
      <c r="K154" s="14">
        <v>8.9200000000033697E-3</v>
      </c>
      <c r="L154" s="13">
        <v>1.6199999999989799E-2</v>
      </c>
      <c r="M154" s="14">
        <v>9.7200000000015104E-3</v>
      </c>
      <c r="N154" s="13">
        <v>0</v>
      </c>
      <c r="O154" s="14">
        <v>0</v>
      </c>
      <c r="P154" s="13">
        <f t="shared" si="14"/>
        <v>3.2672249589530591E-2</v>
      </c>
      <c r="Q154" s="13">
        <f t="shared" si="17"/>
        <v>1.2927536231891299E-2</v>
      </c>
      <c r="R154" s="13">
        <f t="shared" si="15"/>
        <v>0.105172413793334</v>
      </c>
      <c r="S154" s="13">
        <f t="shared" si="16"/>
        <v>0</v>
      </c>
    </row>
    <row r="155" spans="2:19" x14ac:dyDescent="0.25">
      <c r="B155" s="11" t="s">
        <v>195</v>
      </c>
      <c r="C155" s="11" t="s">
        <v>575</v>
      </c>
      <c r="D155" s="12" t="s">
        <v>370</v>
      </c>
      <c r="E155" s="12" t="s">
        <v>646</v>
      </c>
      <c r="F155" s="13">
        <v>2.0209059233457099E-2</v>
      </c>
      <c r="G155" s="14">
        <v>290</v>
      </c>
      <c r="H155" s="13">
        <v>2.5002083506951701E-2</v>
      </c>
      <c r="I155" s="14">
        <v>300</v>
      </c>
      <c r="J155" s="13">
        <v>3.7179487179564603E-2</v>
      </c>
      <c r="K155" s="14">
        <v>580.00000000093098</v>
      </c>
      <c r="L155" s="13">
        <v>7.0691747572927899E-2</v>
      </c>
      <c r="M155" s="14">
        <v>1165.0000000018599</v>
      </c>
      <c r="N155" s="13">
        <v>0.101425438596489</v>
      </c>
      <c r="O155" s="14">
        <v>1480</v>
      </c>
      <c r="P155" s="13">
        <f t="shared" si="14"/>
        <v>3.6358259441341474E-2</v>
      </c>
      <c r="Q155" s="13">
        <f t="shared" si="17"/>
        <v>2.5002083506951701E-2</v>
      </c>
      <c r="R155" s="13">
        <f t="shared" si="15"/>
        <v>0.101425438596489</v>
      </c>
      <c r="S155" s="13">
        <f t="shared" si="16"/>
        <v>0</v>
      </c>
    </row>
    <row r="156" spans="2:19" x14ac:dyDescent="0.25">
      <c r="B156" s="11" t="s">
        <v>196</v>
      </c>
      <c r="C156" s="11" t="s">
        <v>576</v>
      </c>
      <c r="D156" s="12" t="s">
        <v>371</v>
      </c>
      <c r="E156" s="12" t="s">
        <v>659</v>
      </c>
      <c r="F156" s="13">
        <v>2.4700997506261001E-2</v>
      </c>
      <c r="G156" s="14">
        <v>99.051000000094106</v>
      </c>
      <c r="H156" s="13">
        <v>4.2988412994018302E-2</v>
      </c>
      <c r="I156" s="14">
        <v>207.76300000003499</v>
      </c>
      <c r="J156" s="13">
        <v>2.15884615384857E-2</v>
      </c>
      <c r="K156" s="14">
        <v>179.616000000155</v>
      </c>
      <c r="L156" s="13">
        <v>2.37154216867566E-2</v>
      </c>
      <c r="M156" s="14">
        <v>196.83799999998899</v>
      </c>
      <c r="N156" s="13">
        <v>2.5653288606699801E-2</v>
      </c>
      <c r="O156" s="14">
        <v>214.12800000002599</v>
      </c>
      <c r="P156" s="13">
        <f t="shared" si="14"/>
        <v>1.9806654618888773E-2</v>
      </c>
      <c r="Q156" s="13">
        <f t="shared" si="17"/>
        <v>2.37154216867566E-2</v>
      </c>
      <c r="R156" s="13">
        <f t="shared" si="15"/>
        <v>4.2988412994018302E-2</v>
      </c>
      <c r="S156" s="13">
        <f t="shared" si="16"/>
        <v>0</v>
      </c>
    </row>
    <row r="157" spans="2:19" x14ac:dyDescent="0.25">
      <c r="B157" s="11" t="s">
        <v>197</v>
      </c>
      <c r="C157" s="11" t="s">
        <v>577</v>
      </c>
      <c r="D157" s="12" t="s">
        <v>372</v>
      </c>
      <c r="E157" s="12" t="s">
        <v>659</v>
      </c>
      <c r="F157" s="13"/>
      <c r="G157" s="14"/>
      <c r="H157" s="13"/>
      <c r="I157" s="14"/>
      <c r="J157" s="13">
        <v>2.1072796934859101E-2</v>
      </c>
      <c r="K157" s="14">
        <v>1.10000000000036</v>
      </c>
      <c r="L157" s="13"/>
      <c r="M157" s="14">
        <v>1.3000000000010901</v>
      </c>
      <c r="N157" s="13"/>
      <c r="O157" s="14">
        <v>1.39999999999964</v>
      </c>
      <c r="P157" s="13">
        <f t="shared" si="14"/>
        <v>7.0242656449530337E-3</v>
      </c>
      <c r="Q157" s="13">
        <f t="shared" si="17"/>
        <v>0</v>
      </c>
      <c r="R157" s="13">
        <f t="shared" si="15"/>
        <v>2.1072796934859101E-2</v>
      </c>
      <c r="S157" s="13">
        <f t="shared" si="16"/>
        <v>0</v>
      </c>
    </row>
    <row r="158" spans="2:19" x14ac:dyDescent="0.25">
      <c r="B158" s="11" t="s">
        <v>198</v>
      </c>
      <c r="C158" s="11" t="s">
        <v>578</v>
      </c>
      <c r="D158" s="12" t="s">
        <v>373</v>
      </c>
      <c r="E158" s="12" t="s">
        <v>659</v>
      </c>
      <c r="F158" s="13"/>
      <c r="G158" s="14">
        <v>9</v>
      </c>
      <c r="H158" s="13"/>
      <c r="I158" s="14">
        <v>10</v>
      </c>
      <c r="J158" s="13"/>
      <c r="K158" s="14">
        <v>6</v>
      </c>
      <c r="L158" s="13"/>
      <c r="M158" s="14">
        <v>7</v>
      </c>
      <c r="N158" s="13"/>
      <c r="O158" s="14">
        <v>29.999970000004399</v>
      </c>
      <c r="P158" s="13" t="str">
        <f t="shared" si="14"/>
        <v/>
      </c>
      <c r="Q158" s="13" t="str">
        <f t="shared" si="17"/>
        <v/>
      </c>
      <c r="R158" s="13" t="str">
        <f t="shared" si="15"/>
        <v/>
      </c>
      <c r="S158" s="13" t="str">
        <f t="shared" si="16"/>
        <v/>
      </c>
    </row>
    <row r="159" spans="2:19" x14ac:dyDescent="0.25">
      <c r="B159" s="11" t="s">
        <v>199</v>
      </c>
      <c r="C159" s="11" t="s">
        <v>579</v>
      </c>
      <c r="D159" s="12" t="s">
        <v>39</v>
      </c>
      <c r="E159" s="12" t="s">
        <v>656</v>
      </c>
      <c r="F159" s="13">
        <v>0</v>
      </c>
      <c r="G159" s="14">
        <v>0</v>
      </c>
      <c r="H159" s="13">
        <v>2.3911894736847902E-2</v>
      </c>
      <c r="I159" s="14">
        <v>4.5432599999985497</v>
      </c>
      <c r="J159" s="13">
        <v>5.7600935209411501E-2</v>
      </c>
      <c r="K159" s="14">
        <v>13.673309999998301</v>
      </c>
      <c r="L159" s="13">
        <v>6.9708619791636006E-2</v>
      </c>
      <c r="M159" s="14">
        <v>26.768110000004501</v>
      </c>
      <c r="N159" s="13">
        <v>1.65296216216302E-2</v>
      </c>
      <c r="O159" s="14">
        <v>6.1159600000028096</v>
      </c>
      <c r="P159" s="13">
        <f t="shared" si="14"/>
        <v>2.3964438765646516E-2</v>
      </c>
      <c r="Q159" s="13">
        <f t="shared" si="17"/>
        <v>1.65296216216302E-2</v>
      </c>
      <c r="R159" s="13">
        <f t="shared" si="15"/>
        <v>6.9708619791636006E-2</v>
      </c>
      <c r="S159" s="13">
        <f t="shared" si="16"/>
        <v>0</v>
      </c>
    </row>
    <row r="160" spans="2:19" x14ac:dyDescent="0.25">
      <c r="B160" s="11" t="s">
        <v>200</v>
      </c>
      <c r="C160" s="11" t="s">
        <v>580</v>
      </c>
      <c r="D160" s="12" t="s">
        <v>374</v>
      </c>
      <c r="E160" s="12" t="s">
        <v>646</v>
      </c>
      <c r="F160" s="13">
        <v>0</v>
      </c>
      <c r="G160" s="14">
        <v>0</v>
      </c>
      <c r="H160" s="13">
        <v>0</v>
      </c>
      <c r="I160" s="14">
        <v>0</v>
      </c>
      <c r="J160" s="13">
        <v>0</v>
      </c>
      <c r="K160" s="14">
        <v>0</v>
      </c>
      <c r="L160" s="13"/>
      <c r="M160" s="14">
        <v>0</v>
      </c>
      <c r="N160" s="13">
        <v>0</v>
      </c>
      <c r="O160" s="14">
        <v>0</v>
      </c>
      <c r="P160" s="13" t="str">
        <f t="shared" si="14"/>
        <v/>
      </c>
      <c r="Q160" s="13" t="str">
        <f t="shared" si="17"/>
        <v/>
      </c>
      <c r="R160" s="13" t="str">
        <f t="shared" si="15"/>
        <v/>
      </c>
      <c r="S160" s="13" t="str">
        <f t="shared" si="16"/>
        <v/>
      </c>
    </row>
    <row r="161" spans="2:19" x14ac:dyDescent="0.25">
      <c r="B161" s="11" t="s">
        <v>201</v>
      </c>
      <c r="C161" s="11" t="s">
        <v>581</v>
      </c>
      <c r="D161" s="12" t="s">
        <v>375</v>
      </c>
      <c r="E161" s="12" t="s">
        <v>659</v>
      </c>
      <c r="F161" s="13"/>
      <c r="G161" s="14">
        <v>107.5</v>
      </c>
      <c r="H161" s="13"/>
      <c r="I161" s="14">
        <v>107.5</v>
      </c>
      <c r="J161" s="13"/>
      <c r="K161" s="14">
        <v>0</v>
      </c>
      <c r="L161" s="13"/>
      <c r="M161" s="14">
        <v>370</v>
      </c>
      <c r="N161" s="13">
        <v>7.9104477611872392E-3</v>
      </c>
      <c r="O161" s="14">
        <v>53</v>
      </c>
      <c r="P161" s="13">
        <f t="shared" si="14"/>
        <v>2.6368159203957464E-3</v>
      </c>
      <c r="Q161" s="13">
        <f t="shared" si="17"/>
        <v>0</v>
      </c>
      <c r="R161" s="13">
        <f t="shared" si="15"/>
        <v>7.9104477611872392E-3</v>
      </c>
      <c r="S161" s="13">
        <f t="shared" si="16"/>
        <v>0</v>
      </c>
    </row>
    <row r="162" spans="2:19" x14ac:dyDescent="0.25">
      <c r="B162" s="11" t="s">
        <v>202</v>
      </c>
      <c r="C162" s="11" t="s">
        <v>582</v>
      </c>
      <c r="D162" s="12" t="s">
        <v>376</v>
      </c>
      <c r="E162" s="12" t="s">
        <v>667</v>
      </c>
      <c r="F162" s="13">
        <v>9.7812500000054592E-3</v>
      </c>
      <c r="G162" s="14">
        <v>3.1300000000023002E-3</v>
      </c>
      <c r="H162" s="13">
        <v>3.7323943661976999E-2</v>
      </c>
      <c r="I162" s="14">
        <v>2.6500000000027099E-2</v>
      </c>
      <c r="J162" s="13">
        <v>1.12542372881217E-2</v>
      </c>
      <c r="K162" s="14">
        <v>2.6559999999989301E-2</v>
      </c>
      <c r="L162" s="13">
        <v>1.28650306748568E-2</v>
      </c>
      <c r="M162" s="14">
        <v>2.0970000000005502E-2</v>
      </c>
      <c r="N162" s="13">
        <v>5.1199999999971598E-3</v>
      </c>
      <c r="O162" s="14">
        <v>6.3999999999993003E-3</v>
      </c>
      <c r="P162" s="13">
        <f t="shared" si="14"/>
        <v>1.0906351660708302E-2</v>
      </c>
      <c r="Q162" s="13">
        <f t="shared" si="17"/>
        <v>9.7812500000054592E-3</v>
      </c>
      <c r="R162" s="13">
        <f t="shared" si="15"/>
        <v>3.7323943661976999E-2</v>
      </c>
      <c r="S162" s="13">
        <f t="shared" si="16"/>
        <v>0</v>
      </c>
    </row>
    <row r="163" spans="2:19" x14ac:dyDescent="0.25">
      <c r="B163" s="11" t="s">
        <v>203</v>
      </c>
      <c r="C163" s="11" t="s">
        <v>583</v>
      </c>
      <c r="D163" s="12" t="s">
        <v>377</v>
      </c>
      <c r="E163" s="12" t="s">
        <v>646</v>
      </c>
      <c r="F163" s="13">
        <v>1.71119999999974E-2</v>
      </c>
      <c r="G163" s="14">
        <v>4.27799999999934E-2</v>
      </c>
      <c r="H163" s="13">
        <v>2.94433333333654E-2</v>
      </c>
      <c r="I163" s="14">
        <v>8.8330000000041806E-2</v>
      </c>
      <c r="J163" s="13">
        <v>1.0056934306576301E-2</v>
      </c>
      <c r="K163" s="14">
        <v>6.8890000000010304E-2</v>
      </c>
      <c r="L163" s="13">
        <v>1.5873271889413398E-2</v>
      </c>
      <c r="M163" s="14">
        <v>6.8890000000010304E-2</v>
      </c>
      <c r="N163" s="13">
        <v>4.3296268311360103E-3</v>
      </c>
      <c r="O163" s="14">
        <v>1.6559999999998399E-2</v>
      </c>
      <c r="P163" s="13">
        <f t="shared" si="14"/>
        <v>1.0973595194355501E-2</v>
      </c>
      <c r="Q163" s="13">
        <f t="shared" si="17"/>
        <v>1.0056934306576301E-2</v>
      </c>
      <c r="R163" s="13">
        <f t="shared" si="15"/>
        <v>2.94433333333654E-2</v>
      </c>
      <c r="S163" s="13">
        <f t="shared" si="16"/>
        <v>0</v>
      </c>
    </row>
    <row r="164" spans="2:19" x14ac:dyDescent="0.25">
      <c r="B164" s="11" t="s">
        <v>204</v>
      </c>
      <c r="C164" s="11" t="s">
        <v>584</v>
      </c>
      <c r="D164" s="12" t="s">
        <v>378</v>
      </c>
      <c r="E164" s="12" t="s">
        <v>662</v>
      </c>
      <c r="F164" s="13"/>
      <c r="G164" s="14"/>
      <c r="H164" s="13"/>
      <c r="I164" s="14"/>
      <c r="J164" s="13"/>
      <c r="K164" s="14"/>
      <c r="L164" s="13"/>
      <c r="M164" s="14"/>
      <c r="N164" s="13"/>
      <c r="O164" s="14"/>
      <c r="P164" s="13" t="str">
        <f t="shared" si="14"/>
        <v/>
      </c>
      <c r="Q164" s="13" t="str">
        <f t="shared" si="17"/>
        <v/>
      </c>
      <c r="R164" s="13" t="str">
        <f t="shared" si="15"/>
        <v/>
      </c>
      <c r="S164" s="13" t="str">
        <f t="shared" si="16"/>
        <v/>
      </c>
    </row>
    <row r="165" spans="2:19" x14ac:dyDescent="0.25">
      <c r="B165" s="11" t="s">
        <v>205</v>
      </c>
      <c r="C165" s="11" t="s">
        <v>585</v>
      </c>
      <c r="D165" s="12" t="s">
        <v>14</v>
      </c>
      <c r="E165" s="12" t="s">
        <v>662</v>
      </c>
      <c r="F165" s="13">
        <v>2.68600590921051E-2</v>
      </c>
      <c r="G165" s="14">
        <v>30</v>
      </c>
      <c r="H165" s="13">
        <v>2.0921869892117698E-2</v>
      </c>
      <c r="I165" s="14">
        <v>32</v>
      </c>
      <c r="J165" s="13">
        <v>1.8355359765046202E-2</v>
      </c>
      <c r="K165" s="14">
        <v>35</v>
      </c>
      <c r="L165" s="13">
        <v>2.5244352385270799E-2</v>
      </c>
      <c r="M165" s="14">
        <v>39</v>
      </c>
      <c r="N165" s="13">
        <v>1.3122670725951999E-2</v>
      </c>
      <c r="O165" s="14">
        <v>25</v>
      </c>
      <c r="P165" s="13">
        <f t="shared" si="14"/>
        <v>1.4929187408641685E-2</v>
      </c>
      <c r="Q165" s="13">
        <f t="shared" si="17"/>
        <v>1.8355359765046202E-2</v>
      </c>
      <c r="R165" s="13">
        <f t="shared" si="15"/>
        <v>2.68600590921051E-2</v>
      </c>
      <c r="S165" s="13">
        <f t="shared" si="16"/>
        <v>0</v>
      </c>
    </row>
    <row r="166" spans="2:19" x14ac:dyDescent="0.25">
      <c r="B166" s="11" t="s">
        <v>206</v>
      </c>
      <c r="C166" s="11" t="s">
        <v>586</v>
      </c>
      <c r="D166" s="12" t="s">
        <v>379</v>
      </c>
      <c r="E166" s="12" t="s">
        <v>662</v>
      </c>
      <c r="F166" s="13">
        <v>0.12315973534961799</v>
      </c>
      <c r="G166" s="14">
        <v>42.999990000040299</v>
      </c>
      <c r="H166" s="13">
        <v>6.0416666666642402E-2</v>
      </c>
      <c r="I166" s="14">
        <v>29</v>
      </c>
      <c r="J166" s="13">
        <v>2.91262135922443E-2</v>
      </c>
      <c r="K166" s="14">
        <v>30</v>
      </c>
      <c r="L166" s="13">
        <v>3.0392156862762899E-2</v>
      </c>
      <c r="M166" s="14">
        <v>31</v>
      </c>
      <c r="N166" s="13">
        <v>2.81490439750633E-2</v>
      </c>
      <c r="O166" s="14">
        <v>27</v>
      </c>
      <c r="P166" s="13">
        <f t="shared" si="14"/>
        <v>3.874911663519013E-2</v>
      </c>
      <c r="Q166" s="13">
        <f t="shared" si="17"/>
        <v>2.91262135922443E-2</v>
      </c>
      <c r="R166" s="13">
        <f t="shared" si="15"/>
        <v>0.12315973534961799</v>
      </c>
      <c r="S166" s="13">
        <f t="shared" si="16"/>
        <v>0</v>
      </c>
    </row>
    <row r="167" spans="2:19" x14ac:dyDescent="0.25">
      <c r="B167" s="11" t="s">
        <v>207</v>
      </c>
      <c r="C167" s="11" t="s">
        <v>587</v>
      </c>
      <c r="D167" s="12" t="s">
        <v>380</v>
      </c>
      <c r="E167" s="12" t="s">
        <v>659</v>
      </c>
      <c r="F167" s="13"/>
      <c r="G167" s="14"/>
      <c r="H167" s="13"/>
      <c r="I167" s="14"/>
      <c r="J167" s="13"/>
      <c r="K167" s="14"/>
      <c r="L167" s="13"/>
      <c r="M167" s="14"/>
      <c r="N167" s="13"/>
      <c r="O167" s="14"/>
      <c r="P167" s="13" t="str">
        <f t="shared" si="14"/>
        <v/>
      </c>
      <c r="Q167" s="13" t="str">
        <f t="shared" si="17"/>
        <v/>
      </c>
      <c r="R167" s="13" t="str">
        <f t="shared" si="15"/>
        <v/>
      </c>
      <c r="S167" s="13" t="str">
        <f t="shared" si="16"/>
        <v/>
      </c>
    </row>
    <row r="168" spans="2:19" x14ac:dyDescent="0.25">
      <c r="B168" s="11" t="s">
        <v>208</v>
      </c>
      <c r="C168" s="11" t="s">
        <v>588</v>
      </c>
      <c r="D168" s="12" t="s">
        <v>20</v>
      </c>
      <c r="E168" s="12" t="s">
        <v>661</v>
      </c>
      <c r="F168" s="13"/>
      <c r="G168" s="14"/>
      <c r="H168" s="13"/>
      <c r="I168" s="14"/>
      <c r="J168" s="13"/>
      <c r="K168" s="14"/>
      <c r="L168" s="13">
        <v>1.6647013941874299E-2</v>
      </c>
      <c r="M168" s="14">
        <v>24</v>
      </c>
      <c r="N168" s="13">
        <v>9.6634976232053294E-3</v>
      </c>
      <c r="O168" s="14">
        <v>15.4499999999971</v>
      </c>
      <c r="P168" s="13">
        <f t="shared" ref="P168:P198" si="18">IF(MAX(,,F168,H168,J168,L168,N168)=0,"",AVERAGE(,,F168,H168,J168,L168,N168))</f>
        <v>6.5776278912699077E-3</v>
      </c>
      <c r="Q168" s="13">
        <f t="shared" si="17"/>
        <v>4.8317488116026647E-3</v>
      </c>
      <c r="R168" s="13">
        <f t="shared" ref="R168:R198" si="19">IF(MAX(,,F168,H168,J168,L168,N168)=0,"",MAX(,,F168,H168,J168,L168,N168))</f>
        <v>1.6647013941874299E-2</v>
      </c>
      <c r="S168" s="13">
        <f t="shared" ref="S168:S198" si="20">IF(MAX(,,F168,H168,J168,L168,N168)=0,"",MIN(,,F168,H168,J168,L168,N168))</f>
        <v>0</v>
      </c>
    </row>
    <row r="169" spans="2:19" x14ac:dyDescent="0.25">
      <c r="B169" s="11" t="s">
        <v>209</v>
      </c>
      <c r="C169" s="11" t="s">
        <v>589</v>
      </c>
      <c r="D169" s="12" t="s">
        <v>381</v>
      </c>
      <c r="E169" s="12" t="s">
        <v>646</v>
      </c>
      <c r="F169" s="13">
        <v>0.205166608695872</v>
      </c>
      <c r="G169" s="14">
        <v>23.5941600000078</v>
      </c>
      <c r="H169" s="13">
        <v>0.116662449759606</v>
      </c>
      <c r="I169" s="14">
        <v>35.411720000032801</v>
      </c>
      <c r="J169" s="13">
        <v>7.2073021582837099E-2</v>
      </c>
      <c r="K169" s="14">
        <v>40.072600000014098</v>
      </c>
      <c r="L169" s="13">
        <v>7.8703089285700106E-2</v>
      </c>
      <c r="M169" s="14">
        <v>44.0737300000037</v>
      </c>
      <c r="N169" s="13"/>
      <c r="O169" s="14">
        <v>54.481369999994101</v>
      </c>
      <c r="P169" s="13">
        <f t="shared" si="18"/>
        <v>7.8767528220669195E-2</v>
      </c>
      <c r="Q169" s="13">
        <f t="shared" si="17"/>
        <v>7.5388055434268603E-2</v>
      </c>
      <c r="R169" s="13">
        <f t="shared" si="19"/>
        <v>0.205166608695872</v>
      </c>
      <c r="S169" s="13">
        <f t="shared" si="20"/>
        <v>0</v>
      </c>
    </row>
    <row r="170" spans="2:19" x14ac:dyDescent="0.25">
      <c r="B170" s="11" t="s">
        <v>210</v>
      </c>
      <c r="C170" s="11" t="s">
        <v>590</v>
      </c>
      <c r="D170" s="12" t="s">
        <v>382</v>
      </c>
      <c r="E170" s="12" t="s">
        <v>646</v>
      </c>
      <c r="F170" s="13">
        <v>2.3566969696985299E-2</v>
      </c>
      <c r="G170" s="14">
        <v>0.777710000000297</v>
      </c>
      <c r="H170" s="13">
        <v>2.6247428571441599E-2</v>
      </c>
      <c r="I170" s="14">
        <v>1.8373200000005501</v>
      </c>
      <c r="J170" s="13">
        <v>1.5127333333348401E-2</v>
      </c>
      <c r="K170" s="14">
        <v>1.8152800000007101</v>
      </c>
      <c r="L170" s="13">
        <v>1.6025900000022401E-2</v>
      </c>
      <c r="M170" s="14">
        <v>1.6025900000004201</v>
      </c>
      <c r="N170" s="13">
        <v>7.9997059326069597E-3</v>
      </c>
      <c r="O170" s="14">
        <v>0.71600000000034902</v>
      </c>
      <c r="P170" s="13">
        <f t="shared" si="18"/>
        <v>1.2709619647772095E-2</v>
      </c>
      <c r="Q170" s="13">
        <f t="shared" si="17"/>
        <v>1.5127333333348401E-2</v>
      </c>
      <c r="R170" s="13">
        <f t="shared" si="19"/>
        <v>2.6247428571441599E-2</v>
      </c>
      <c r="S170" s="13">
        <f t="shared" si="20"/>
        <v>0</v>
      </c>
    </row>
    <row r="171" spans="2:19" x14ac:dyDescent="0.25">
      <c r="B171" s="11" t="s">
        <v>211</v>
      </c>
      <c r="C171" s="11" t="s">
        <v>591</v>
      </c>
      <c r="D171" s="12" t="s">
        <v>382</v>
      </c>
      <c r="E171" s="12" t="s">
        <v>646</v>
      </c>
      <c r="F171" s="13"/>
      <c r="G171" s="14">
        <v>0.85547000000042295</v>
      </c>
      <c r="H171" s="13">
        <v>2.0262634445243701E-2</v>
      </c>
      <c r="I171" s="14">
        <v>2.0210599999991201</v>
      </c>
      <c r="J171" s="13">
        <v>1.9968000000008E-2</v>
      </c>
      <c r="K171" s="14">
        <v>1.9968000000007999</v>
      </c>
      <c r="L171" s="13">
        <v>1.5329130434802199E-2</v>
      </c>
      <c r="M171" s="14">
        <v>1.7628500000009799</v>
      </c>
      <c r="N171" s="13"/>
      <c r="O171" s="14">
        <v>0.78760000000056596</v>
      </c>
      <c r="P171" s="13">
        <f t="shared" si="18"/>
        <v>1.1111952976010779E-2</v>
      </c>
      <c r="Q171" s="13">
        <f t="shared" si="17"/>
        <v>1.5329130434802199E-2</v>
      </c>
      <c r="R171" s="13">
        <f t="shared" si="19"/>
        <v>2.0262634445243701E-2</v>
      </c>
      <c r="S171" s="13">
        <f t="shared" si="20"/>
        <v>0</v>
      </c>
    </row>
    <row r="172" spans="2:19" x14ac:dyDescent="0.25">
      <c r="B172" s="11" t="s">
        <v>212</v>
      </c>
      <c r="C172" s="11" t="s">
        <v>592</v>
      </c>
      <c r="D172" s="12" t="s">
        <v>383</v>
      </c>
      <c r="E172" s="12" t="s">
        <v>657</v>
      </c>
      <c r="F172" s="13">
        <v>0</v>
      </c>
      <c r="G172" s="14">
        <v>0</v>
      </c>
      <c r="H172" s="13">
        <v>0</v>
      </c>
      <c r="I172" s="14">
        <v>0</v>
      </c>
      <c r="J172" s="13">
        <v>0</v>
      </c>
      <c r="K172" s="14">
        <v>0</v>
      </c>
      <c r="L172" s="13">
        <v>0</v>
      </c>
      <c r="M172" s="14">
        <v>0</v>
      </c>
      <c r="N172" s="13">
        <v>0</v>
      </c>
      <c r="O172" s="14">
        <v>0</v>
      </c>
      <c r="P172" s="13" t="str">
        <f t="shared" si="18"/>
        <v/>
      </c>
      <c r="Q172" s="13" t="str">
        <f t="shared" si="17"/>
        <v/>
      </c>
      <c r="R172" s="13" t="str">
        <f t="shared" si="19"/>
        <v/>
      </c>
      <c r="S172" s="13" t="str">
        <f t="shared" si="20"/>
        <v/>
      </c>
    </row>
    <row r="173" spans="2:19" x14ac:dyDescent="0.25">
      <c r="B173" s="11" t="s">
        <v>213</v>
      </c>
      <c r="C173" s="11" t="s">
        <v>593</v>
      </c>
      <c r="D173" s="12" t="s">
        <v>383</v>
      </c>
      <c r="E173" s="12" t="s">
        <v>657</v>
      </c>
      <c r="F173" s="13"/>
      <c r="G173" s="14">
        <v>0</v>
      </c>
      <c r="H173" s="13"/>
      <c r="I173" s="14">
        <v>0</v>
      </c>
      <c r="J173" s="13"/>
      <c r="K173" s="14">
        <v>0</v>
      </c>
      <c r="L173" s="13"/>
      <c r="M173" s="14">
        <v>0</v>
      </c>
      <c r="N173" s="13"/>
      <c r="O173" s="14">
        <v>0</v>
      </c>
      <c r="P173" s="13" t="str">
        <f t="shared" si="18"/>
        <v/>
      </c>
      <c r="Q173" s="13" t="str">
        <f t="shared" si="17"/>
        <v/>
      </c>
      <c r="R173" s="13" t="str">
        <f t="shared" si="19"/>
        <v/>
      </c>
      <c r="S173" s="13" t="str">
        <f t="shared" si="20"/>
        <v/>
      </c>
    </row>
    <row r="174" spans="2:19" x14ac:dyDescent="0.25">
      <c r="B174" s="11" t="s">
        <v>214</v>
      </c>
      <c r="C174" s="11" t="s">
        <v>594</v>
      </c>
      <c r="D174" s="12" t="s">
        <v>383</v>
      </c>
      <c r="E174" s="12" t="s">
        <v>657</v>
      </c>
      <c r="F174" s="13"/>
      <c r="G174" s="14">
        <v>0</v>
      </c>
      <c r="H174" s="13"/>
      <c r="I174" s="14">
        <v>0</v>
      </c>
      <c r="J174" s="13"/>
      <c r="K174" s="14">
        <v>0</v>
      </c>
      <c r="L174" s="13"/>
      <c r="M174" s="14">
        <v>0</v>
      </c>
      <c r="N174" s="13"/>
      <c r="O174" s="14">
        <v>0</v>
      </c>
      <c r="P174" s="13" t="str">
        <f t="shared" si="18"/>
        <v/>
      </c>
      <c r="Q174" s="13" t="str">
        <f t="shared" si="17"/>
        <v/>
      </c>
      <c r="R174" s="13" t="str">
        <f t="shared" si="19"/>
        <v/>
      </c>
      <c r="S174" s="13" t="str">
        <f t="shared" si="20"/>
        <v/>
      </c>
    </row>
    <row r="175" spans="2:19" x14ac:dyDescent="0.25">
      <c r="B175" s="11" t="s">
        <v>215</v>
      </c>
      <c r="C175" s="11" t="s">
        <v>595</v>
      </c>
      <c r="D175" s="12" t="s">
        <v>384</v>
      </c>
      <c r="E175" s="12" t="s">
        <v>655</v>
      </c>
      <c r="F175" s="13">
        <v>5.8470679012389198E-2</v>
      </c>
      <c r="G175" s="14">
        <v>9.47225000000617</v>
      </c>
      <c r="H175" s="13">
        <v>5.42439850078517E-2</v>
      </c>
      <c r="I175" s="14">
        <v>8.9730399999971304</v>
      </c>
      <c r="J175" s="13">
        <v>4.6230301204850499E-2</v>
      </c>
      <c r="K175" s="14">
        <v>7.6742300000041697</v>
      </c>
      <c r="L175" s="13">
        <v>6.8737887430543196E-2</v>
      </c>
      <c r="M175" s="14">
        <v>10.002050000010099</v>
      </c>
      <c r="N175" s="13">
        <v>6.1099629629679797E-2</v>
      </c>
      <c r="O175" s="14">
        <v>9.8981400000047906</v>
      </c>
      <c r="P175" s="13">
        <f t="shared" si="18"/>
        <v>4.1254640326473482E-2</v>
      </c>
      <c r="Q175" s="13">
        <f t="shared" si="17"/>
        <v>5.42439850078517E-2</v>
      </c>
      <c r="R175" s="13">
        <f t="shared" si="19"/>
        <v>6.8737887430543196E-2</v>
      </c>
      <c r="S175" s="13">
        <f t="shared" si="20"/>
        <v>0</v>
      </c>
    </row>
    <row r="176" spans="2:19" x14ac:dyDescent="0.25">
      <c r="B176" s="11" t="s">
        <v>216</v>
      </c>
      <c r="C176" s="11" t="s">
        <v>596</v>
      </c>
      <c r="D176" s="12" t="s">
        <v>385</v>
      </c>
      <c r="E176" s="12" t="s">
        <v>655</v>
      </c>
      <c r="F176" s="13">
        <v>7.1258907363335299E-3</v>
      </c>
      <c r="G176" s="14">
        <v>3</v>
      </c>
      <c r="H176" s="13">
        <v>1.8295813953500301E-2</v>
      </c>
      <c r="I176" s="14">
        <v>7.8672000000005902</v>
      </c>
      <c r="J176" s="13">
        <v>0</v>
      </c>
      <c r="K176" s="14">
        <v>0</v>
      </c>
      <c r="L176" s="13">
        <v>0.201703866666649</v>
      </c>
      <c r="M176" s="14">
        <v>90.766739999991799</v>
      </c>
      <c r="N176" s="13">
        <v>0</v>
      </c>
      <c r="O176" s="14">
        <v>0</v>
      </c>
      <c r="P176" s="13">
        <f t="shared" si="18"/>
        <v>3.2446510193783258E-2</v>
      </c>
      <c r="Q176" s="13">
        <f t="shared" si="17"/>
        <v>0</v>
      </c>
      <c r="R176" s="13">
        <f t="shared" si="19"/>
        <v>0.201703866666649</v>
      </c>
      <c r="S176" s="13">
        <f t="shared" si="20"/>
        <v>0</v>
      </c>
    </row>
    <row r="177" spans="2:19" x14ac:dyDescent="0.25">
      <c r="B177" s="11" t="s">
        <v>217</v>
      </c>
      <c r="C177" s="11" t="s">
        <v>597</v>
      </c>
      <c r="D177" s="12" t="s">
        <v>386</v>
      </c>
      <c r="E177" s="12" t="s">
        <v>646</v>
      </c>
      <c r="F177" s="13"/>
      <c r="G177" s="14">
        <v>0</v>
      </c>
      <c r="H177" s="13"/>
      <c r="I177" s="14">
        <v>0</v>
      </c>
      <c r="J177" s="13"/>
      <c r="K177" s="14">
        <v>0</v>
      </c>
      <c r="L177" s="13">
        <v>0</v>
      </c>
      <c r="M177" s="14">
        <v>0</v>
      </c>
      <c r="N177" s="13">
        <v>0</v>
      </c>
      <c r="O177" s="14">
        <v>0</v>
      </c>
      <c r="P177" s="13" t="str">
        <f t="shared" si="18"/>
        <v/>
      </c>
      <c r="Q177" s="13" t="str">
        <f t="shared" si="17"/>
        <v/>
      </c>
      <c r="R177" s="13" t="str">
        <f t="shared" si="19"/>
        <v/>
      </c>
      <c r="S177" s="13" t="str">
        <f t="shared" si="20"/>
        <v/>
      </c>
    </row>
    <row r="178" spans="2:19" x14ac:dyDescent="0.25">
      <c r="B178" s="11" t="s">
        <v>218</v>
      </c>
      <c r="C178" s="11" t="s">
        <v>598</v>
      </c>
      <c r="D178" s="12" t="s">
        <v>387</v>
      </c>
      <c r="E178" s="12" t="s">
        <v>662</v>
      </c>
      <c r="F178" s="13">
        <v>5.38461538461706E-2</v>
      </c>
      <c r="G178" s="14">
        <v>21</v>
      </c>
      <c r="H178" s="13"/>
      <c r="I178" s="14">
        <v>53</v>
      </c>
      <c r="J178" s="13"/>
      <c r="K178" s="14">
        <v>57</v>
      </c>
      <c r="L178" s="13"/>
      <c r="M178" s="14">
        <v>71</v>
      </c>
      <c r="N178" s="13">
        <v>9.6311475409893293E-2</v>
      </c>
      <c r="O178" s="14">
        <v>47</v>
      </c>
      <c r="P178" s="13">
        <f t="shared" si="18"/>
        <v>3.7539407314015977E-2</v>
      </c>
      <c r="Q178" s="13">
        <f t="shared" si="17"/>
        <v>2.69230769230853E-2</v>
      </c>
      <c r="R178" s="13">
        <f t="shared" si="19"/>
        <v>9.6311475409893293E-2</v>
      </c>
      <c r="S178" s="13">
        <f t="shared" si="20"/>
        <v>0</v>
      </c>
    </row>
    <row r="179" spans="2:19" x14ac:dyDescent="0.25">
      <c r="B179" s="11" t="s">
        <v>219</v>
      </c>
      <c r="C179" s="11" t="s">
        <v>599</v>
      </c>
      <c r="D179" s="12" t="s">
        <v>28</v>
      </c>
      <c r="E179" s="12" t="s">
        <v>646</v>
      </c>
      <c r="F179" s="13">
        <v>1.85930965523039E-2</v>
      </c>
      <c r="G179" s="14">
        <v>23.243229999992799</v>
      </c>
      <c r="H179" s="13">
        <v>2.0263621357371399E-2</v>
      </c>
      <c r="I179" s="14">
        <v>31.9172299999918</v>
      </c>
      <c r="J179" s="13">
        <v>1.52100660526412E-2</v>
      </c>
      <c r="K179" s="14">
        <v>32.698600000003402</v>
      </c>
      <c r="L179" s="13">
        <v>2.4028482063768002E-2</v>
      </c>
      <c r="M179" s="14">
        <v>43.405050000001197</v>
      </c>
      <c r="N179" s="13">
        <v>2.1319616336622899E-2</v>
      </c>
      <c r="O179" s="14">
        <v>37.897750000003697</v>
      </c>
      <c r="P179" s="13">
        <f t="shared" si="18"/>
        <v>1.4202126051815341E-2</v>
      </c>
      <c r="Q179" s="13">
        <f t="shared" si="17"/>
        <v>1.85930965523039E-2</v>
      </c>
      <c r="R179" s="13">
        <f t="shared" si="19"/>
        <v>2.4028482063768002E-2</v>
      </c>
      <c r="S179" s="13">
        <f t="shared" si="20"/>
        <v>0</v>
      </c>
    </row>
    <row r="180" spans="2:19" x14ac:dyDescent="0.25">
      <c r="B180" s="11" t="s">
        <v>220</v>
      </c>
      <c r="C180" s="11" t="s">
        <v>600</v>
      </c>
      <c r="D180" s="12" t="s">
        <v>388</v>
      </c>
      <c r="E180" s="12" t="s">
        <v>1</v>
      </c>
      <c r="F180" s="13"/>
      <c r="G180" s="14"/>
      <c r="H180" s="13"/>
      <c r="I180" s="14"/>
      <c r="J180" s="13"/>
      <c r="K180" s="14"/>
      <c r="L180" s="13"/>
      <c r="M180" s="14"/>
      <c r="N180" s="13"/>
      <c r="O180" s="14"/>
      <c r="P180" s="13" t="str">
        <f t="shared" si="18"/>
        <v/>
      </c>
      <c r="Q180" s="13" t="str">
        <f t="shared" si="17"/>
        <v/>
      </c>
      <c r="R180" s="13" t="str">
        <f t="shared" si="19"/>
        <v/>
      </c>
      <c r="S180" s="13" t="str">
        <f t="shared" si="20"/>
        <v/>
      </c>
    </row>
    <row r="181" spans="2:19" x14ac:dyDescent="0.25">
      <c r="B181" s="11" t="s">
        <v>221</v>
      </c>
      <c r="C181" s="11" t="s">
        <v>601</v>
      </c>
      <c r="D181" s="12" t="s">
        <v>389</v>
      </c>
      <c r="E181" s="12" t="s">
        <v>659</v>
      </c>
      <c r="F181" s="13"/>
      <c r="G181" s="14">
        <v>9.2999999999960906E-2</v>
      </c>
      <c r="H181" s="13"/>
      <c r="I181" s="14">
        <v>0</v>
      </c>
      <c r="J181" s="13">
        <v>0</v>
      </c>
      <c r="K181" s="14">
        <v>0</v>
      </c>
      <c r="L181" s="13">
        <v>0</v>
      </c>
      <c r="M181" s="14">
        <v>0</v>
      </c>
      <c r="N181" s="13">
        <v>0</v>
      </c>
      <c r="O181" s="14">
        <v>0</v>
      </c>
      <c r="P181" s="13" t="str">
        <f t="shared" si="18"/>
        <v/>
      </c>
      <c r="Q181" s="13" t="str">
        <f t="shared" si="17"/>
        <v/>
      </c>
      <c r="R181" s="13" t="str">
        <f t="shared" si="19"/>
        <v/>
      </c>
      <c r="S181" s="13" t="str">
        <f t="shared" si="20"/>
        <v/>
      </c>
    </row>
    <row r="182" spans="2:19" x14ac:dyDescent="0.25">
      <c r="B182" s="11" t="s">
        <v>222</v>
      </c>
      <c r="C182" s="11" t="s">
        <v>602</v>
      </c>
      <c r="D182" s="12" t="s">
        <v>389</v>
      </c>
      <c r="E182" s="12" t="s">
        <v>659</v>
      </c>
      <c r="F182" s="13"/>
      <c r="G182" s="14">
        <v>0.102399999999989</v>
      </c>
      <c r="H182" s="13">
        <v>0</v>
      </c>
      <c r="I182" s="14">
        <v>0</v>
      </c>
      <c r="J182" s="13"/>
      <c r="K182" s="14">
        <v>0</v>
      </c>
      <c r="L182" s="13">
        <v>0</v>
      </c>
      <c r="M182" s="14">
        <v>0</v>
      </c>
      <c r="N182" s="13"/>
      <c r="O182" s="14">
        <v>0</v>
      </c>
      <c r="P182" s="13" t="str">
        <f t="shared" si="18"/>
        <v/>
      </c>
      <c r="Q182" s="13" t="str">
        <f t="shared" si="17"/>
        <v/>
      </c>
      <c r="R182" s="13" t="str">
        <f t="shared" si="19"/>
        <v/>
      </c>
      <c r="S182" s="13" t="str">
        <f t="shared" si="20"/>
        <v/>
      </c>
    </row>
    <row r="183" spans="2:19" x14ac:dyDescent="0.25">
      <c r="B183" s="11" t="s">
        <v>223</v>
      </c>
      <c r="C183" s="11" t="s">
        <v>603</v>
      </c>
      <c r="D183" s="12" t="s">
        <v>3</v>
      </c>
      <c r="E183" s="12" t="s">
        <v>661</v>
      </c>
      <c r="F183" s="13">
        <v>3.9965757898717098E-2</v>
      </c>
      <c r="G183" s="14">
        <v>11.624840000003999</v>
      </c>
      <c r="H183" s="13">
        <v>2.7415420829856901E-2</v>
      </c>
      <c r="I183" s="14">
        <v>10.947799999994499</v>
      </c>
      <c r="J183" s="13">
        <v>1.8205773202062101E-2</v>
      </c>
      <c r="K183" s="14">
        <v>12.166190000003599</v>
      </c>
      <c r="L183" s="13">
        <v>2.0163138382631601E-2</v>
      </c>
      <c r="M183" s="14">
        <v>11.63897</v>
      </c>
      <c r="N183" s="13">
        <v>2.1804388269811199E-2</v>
      </c>
      <c r="O183" s="14">
        <v>11.3685899999982</v>
      </c>
      <c r="P183" s="13">
        <f t="shared" si="18"/>
        <v>1.822206836901127E-2</v>
      </c>
      <c r="Q183" s="13">
        <f t="shared" si="17"/>
        <v>2.0163138382631601E-2</v>
      </c>
      <c r="R183" s="13">
        <f t="shared" si="19"/>
        <v>3.9965757898717098E-2</v>
      </c>
      <c r="S183" s="13">
        <f t="shared" si="20"/>
        <v>0</v>
      </c>
    </row>
    <row r="184" spans="2:19" x14ac:dyDescent="0.25">
      <c r="B184" s="11" t="s">
        <v>224</v>
      </c>
      <c r="C184" s="11" t="s">
        <v>604</v>
      </c>
      <c r="D184" s="12" t="s">
        <v>390</v>
      </c>
      <c r="E184" s="12" t="s">
        <v>662</v>
      </c>
      <c r="F184" s="13">
        <v>0</v>
      </c>
      <c r="G184" s="14">
        <v>0</v>
      </c>
      <c r="H184" s="13">
        <v>0</v>
      </c>
      <c r="I184" s="14">
        <v>0</v>
      </c>
      <c r="J184" s="13"/>
      <c r="K184" s="14">
        <v>0</v>
      </c>
      <c r="L184" s="13"/>
      <c r="M184" s="14">
        <v>0</v>
      </c>
      <c r="N184" s="13">
        <v>0</v>
      </c>
      <c r="O184" s="14">
        <v>0</v>
      </c>
      <c r="P184" s="13" t="str">
        <f t="shared" si="18"/>
        <v/>
      </c>
      <c r="Q184" s="13" t="str">
        <f t="shared" si="17"/>
        <v/>
      </c>
      <c r="R184" s="13" t="str">
        <f t="shared" si="19"/>
        <v/>
      </c>
      <c r="S184" s="13" t="str">
        <f t="shared" si="20"/>
        <v/>
      </c>
    </row>
    <row r="185" spans="2:19" x14ac:dyDescent="0.25">
      <c r="B185" s="11" t="s">
        <v>225</v>
      </c>
      <c r="C185" s="11" t="s">
        <v>605</v>
      </c>
      <c r="D185" s="12" t="s">
        <v>33</v>
      </c>
      <c r="E185" s="12" t="s">
        <v>34</v>
      </c>
      <c r="F185" s="13">
        <v>4.0563950854193502E-2</v>
      </c>
      <c r="G185" s="14">
        <v>15.2200000000012</v>
      </c>
      <c r="H185" s="13">
        <v>3.4958333333343E-2</v>
      </c>
      <c r="I185" s="14">
        <v>16.7799999999988</v>
      </c>
      <c r="J185" s="13">
        <v>1.4523515941473299E-2</v>
      </c>
      <c r="K185" s="14">
        <v>16.489999999990701</v>
      </c>
      <c r="L185" s="13">
        <v>1.7077109406564001E-2</v>
      </c>
      <c r="M185" s="14">
        <v>16.920000000012799</v>
      </c>
      <c r="N185" s="13">
        <v>1.8732023300235601E-2</v>
      </c>
      <c r="O185" s="14">
        <v>15.5</v>
      </c>
      <c r="P185" s="13">
        <f t="shared" si="18"/>
        <v>1.7979276119401342E-2</v>
      </c>
      <c r="Q185" s="13">
        <f t="shared" si="17"/>
        <v>1.7077109406564001E-2</v>
      </c>
      <c r="R185" s="13">
        <f t="shared" si="19"/>
        <v>4.0563950854193502E-2</v>
      </c>
      <c r="S185" s="13">
        <f t="shared" si="20"/>
        <v>0</v>
      </c>
    </row>
    <row r="186" spans="2:19" x14ac:dyDescent="0.25">
      <c r="B186" s="11" t="s">
        <v>226</v>
      </c>
      <c r="C186" s="11" t="s">
        <v>606</v>
      </c>
      <c r="D186" s="12" t="s">
        <v>391</v>
      </c>
      <c r="E186" s="12" t="s">
        <v>656</v>
      </c>
      <c r="F186" s="13"/>
      <c r="G186" s="14"/>
      <c r="H186" s="13"/>
      <c r="I186" s="14"/>
      <c r="J186" s="13"/>
      <c r="K186" s="14"/>
      <c r="L186" s="13">
        <v>3.8030164341071197E-2</v>
      </c>
      <c r="M186" s="14">
        <v>245.294560000068</v>
      </c>
      <c r="N186" s="13">
        <v>3.5855939291759599E-2</v>
      </c>
      <c r="O186" s="14">
        <v>212.62571999989501</v>
      </c>
      <c r="P186" s="13">
        <f t="shared" si="18"/>
        <v>1.8471525908207699E-2</v>
      </c>
      <c r="Q186" s="13">
        <f t="shared" si="17"/>
        <v>1.7927969645879799E-2</v>
      </c>
      <c r="R186" s="13">
        <f t="shared" si="19"/>
        <v>3.8030164341071197E-2</v>
      </c>
      <c r="S186" s="13">
        <f t="shared" si="20"/>
        <v>0</v>
      </c>
    </row>
    <row r="187" spans="2:19" x14ac:dyDescent="0.25">
      <c r="B187" s="11" t="s">
        <v>227</v>
      </c>
      <c r="C187" s="11" t="s">
        <v>607</v>
      </c>
      <c r="D187" s="12" t="s">
        <v>392</v>
      </c>
      <c r="E187" s="12" t="s">
        <v>659</v>
      </c>
      <c r="F187" s="13"/>
      <c r="G187" s="14">
        <v>0</v>
      </c>
      <c r="H187" s="13"/>
      <c r="I187" s="14">
        <v>0.29107999999996498</v>
      </c>
      <c r="J187" s="13"/>
      <c r="K187" s="14">
        <v>0.672569999999723</v>
      </c>
      <c r="L187" s="13"/>
      <c r="M187" s="14">
        <v>0.18649000000004901</v>
      </c>
      <c r="N187" s="13"/>
      <c r="O187" s="14">
        <v>4.8960000000022298E-2</v>
      </c>
      <c r="P187" s="13" t="str">
        <f t="shared" si="18"/>
        <v/>
      </c>
      <c r="Q187" s="13" t="str">
        <f t="shared" si="17"/>
        <v/>
      </c>
      <c r="R187" s="13" t="str">
        <f t="shared" si="19"/>
        <v/>
      </c>
      <c r="S187" s="13" t="str">
        <f t="shared" si="20"/>
        <v/>
      </c>
    </row>
    <row r="188" spans="2:19" x14ac:dyDescent="0.25">
      <c r="B188" s="11" t="s">
        <v>228</v>
      </c>
      <c r="C188" s="11" t="s">
        <v>608</v>
      </c>
      <c r="D188" s="12" t="s">
        <v>393</v>
      </c>
      <c r="E188" s="12" t="s">
        <v>656</v>
      </c>
      <c r="F188" s="13">
        <v>0</v>
      </c>
      <c r="G188" s="14">
        <v>0</v>
      </c>
      <c r="H188" s="13">
        <v>0</v>
      </c>
      <c r="I188" s="14">
        <v>0</v>
      </c>
      <c r="J188" s="13">
        <v>0</v>
      </c>
      <c r="K188" s="14">
        <v>0</v>
      </c>
      <c r="L188" s="13">
        <v>0</v>
      </c>
      <c r="M188" s="14">
        <v>0</v>
      </c>
      <c r="N188" s="13">
        <v>0</v>
      </c>
      <c r="O188" s="14">
        <v>0</v>
      </c>
      <c r="P188" s="13" t="str">
        <f t="shared" si="18"/>
        <v/>
      </c>
      <c r="Q188" s="13" t="str">
        <f t="shared" si="17"/>
        <v/>
      </c>
      <c r="R188" s="13" t="str">
        <f t="shared" si="19"/>
        <v/>
      </c>
      <c r="S188" s="13" t="str">
        <f t="shared" si="20"/>
        <v/>
      </c>
    </row>
    <row r="189" spans="2:19" x14ac:dyDescent="0.25">
      <c r="B189" s="11" t="s">
        <v>229</v>
      </c>
      <c r="C189" s="11" t="s">
        <v>609</v>
      </c>
      <c r="D189" s="12" t="s">
        <v>394</v>
      </c>
      <c r="E189" s="12" t="s">
        <v>646</v>
      </c>
      <c r="F189" s="13">
        <v>3.54831872509749E-2</v>
      </c>
      <c r="G189" s="14">
        <v>4.4531399999978003</v>
      </c>
      <c r="H189" s="13">
        <v>4.8133705179279798E-2</v>
      </c>
      <c r="I189" s="14">
        <v>6.0407800000030001</v>
      </c>
      <c r="J189" s="13">
        <v>0.16292581673304099</v>
      </c>
      <c r="K189" s="14">
        <v>20.447190000006199</v>
      </c>
      <c r="L189" s="13">
        <v>7.6158322975970801E-3</v>
      </c>
      <c r="M189" s="14">
        <v>2.8181799999983901</v>
      </c>
      <c r="N189" s="13">
        <v>4.603027272482E-2</v>
      </c>
      <c r="O189" s="14">
        <v>17.0298199999961</v>
      </c>
      <c r="P189" s="13">
        <f t="shared" si="18"/>
        <v>4.2884116312244688E-2</v>
      </c>
      <c r="Q189" s="13">
        <f t="shared" si="17"/>
        <v>3.54831872509749E-2</v>
      </c>
      <c r="R189" s="13">
        <f t="shared" si="19"/>
        <v>0.16292581673304099</v>
      </c>
      <c r="S189" s="13">
        <f t="shared" si="20"/>
        <v>0</v>
      </c>
    </row>
    <row r="190" spans="2:19" x14ac:dyDescent="0.25">
      <c r="B190" s="11" t="s">
        <v>230</v>
      </c>
      <c r="C190" s="11" t="s">
        <v>610</v>
      </c>
      <c r="D190" s="12" t="s">
        <v>395</v>
      </c>
      <c r="E190" s="12" t="s">
        <v>646</v>
      </c>
      <c r="F190" s="13"/>
      <c r="G190" s="14">
        <v>76</v>
      </c>
      <c r="H190" s="13"/>
      <c r="I190" s="14">
        <v>14</v>
      </c>
      <c r="J190" s="13"/>
      <c r="K190" s="14">
        <v>11</v>
      </c>
      <c r="L190" s="13"/>
      <c r="M190" s="14">
        <v>44</v>
      </c>
      <c r="N190" s="13"/>
      <c r="O190" s="14">
        <v>13</v>
      </c>
      <c r="P190" s="13" t="str">
        <f t="shared" si="18"/>
        <v/>
      </c>
      <c r="Q190" s="13" t="str">
        <f t="shared" si="17"/>
        <v/>
      </c>
      <c r="R190" s="13" t="str">
        <f t="shared" si="19"/>
        <v/>
      </c>
      <c r="S190" s="13" t="str">
        <f t="shared" si="20"/>
        <v/>
      </c>
    </row>
    <row r="191" spans="2:19" x14ac:dyDescent="0.25">
      <c r="B191" s="11" t="s">
        <v>231</v>
      </c>
      <c r="C191" s="11" t="s">
        <v>611</v>
      </c>
      <c r="D191" s="12" t="s">
        <v>47</v>
      </c>
      <c r="E191" s="12" t="s">
        <v>646</v>
      </c>
      <c r="F191" s="13">
        <v>3.6023833333347299E-2</v>
      </c>
      <c r="G191" s="14">
        <v>30.260020000016102</v>
      </c>
      <c r="H191" s="13">
        <v>2.5688583333358099E-2</v>
      </c>
      <c r="I191" s="14">
        <v>21.578410000016401</v>
      </c>
      <c r="J191" s="13">
        <v>1.7862551020407399E-2</v>
      </c>
      <c r="K191" s="14">
        <v>22.756890000018799</v>
      </c>
      <c r="L191" s="13">
        <v>3.5600268224916402E-2</v>
      </c>
      <c r="M191" s="14">
        <v>37.163120000041097</v>
      </c>
      <c r="N191" s="13">
        <v>2.7162625514465601E-2</v>
      </c>
      <c r="O191" s="14">
        <v>33.002590000047299</v>
      </c>
      <c r="P191" s="13">
        <f t="shared" si="18"/>
        <v>2.033398020378497E-2</v>
      </c>
      <c r="Q191" s="13">
        <f t="shared" si="17"/>
        <v>2.5688583333358099E-2</v>
      </c>
      <c r="R191" s="13">
        <f t="shared" si="19"/>
        <v>3.6023833333347299E-2</v>
      </c>
      <c r="S191" s="13">
        <f t="shared" si="20"/>
        <v>0</v>
      </c>
    </row>
    <row r="192" spans="2:19" x14ac:dyDescent="0.25">
      <c r="B192" s="11" t="s">
        <v>232</v>
      </c>
      <c r="C192" s="11" t="s">
        <v>612</v>
      </c>
      <c r="D192" s="12" t="s">
        <v>396</v>
      </c>
      <c r="E192" s="12" t="s">
        <v>646</v>
      </c>
      <c r="F192" s="13">
        <v>0</v>
      </c>
      <c r="G192" s="14">
        <v>0</v>
      </c>
      <c r="H192" s="13"/>
      <c r="I192" s="14">
        <v>0</v>
      </c>
      <c r="J192" s="13">
        <v>1.4580000000005399E-2</v>
      </c>
      <c r="K192" s="14">
        <v>3.6450000000004401</v>
      </c>
      <c r="L192" s="13">
        <v>3.7858750000013999E-2</v>
      </c>
      <c r="M192" s="14">
        <v>4.5430500000002203</v>
      </c>
      <c r="N192" s="13">
        <v>0.13133838233829001</v>
      </c>
      <c r="O192" s="14">
        <v>13.2664899999945</v>
      </c>
      <c r="P192" s="13">
        <f t="shared" si="18"/>
        <v>3.0629522056384903E-2</v>
      </c>
      <c r="Q192" s="13">
        <f t="shared" si="17"/>
        <v>7.2900000000026997E-3</v>
      </c>
      <c r="R192" s="13">
        <f t="shared" si="19"/>
        <v>0.13133838233829001</v>
      </c>
      <c r="S192" s="13">
        <f t="shared" si="20"/>
        <v>0</v>
      </c>
    </row>
    <row r="193" spans="2:19" x14ac:dyDescent="0.25">
      <c r="B193" s="11" t="s">
        <v>233</v>
      </c>
      <c r="C193" s="11" t="s">
        <v>613</v>
      </c>
      <c r="D193" s="12" t="s">
        <v>32</v>
      </c>
      <c r="E193" s="12" t="s">
        <v>661</v>
      </c>
      <c r="F193" s="13"/>
      <c r="G193" s="14"/>
      <c r="H193" s="13"/>
      <c r="I193" s="14"/>
      <c r="J193" s="13">
        <v>0</v>
      </c>
      <c r="K193" s="14">
        <v>0</v>
      </c>
      <c r="L193" s="13">
        <v>9.0354210526311408E-3</v>
      </c>
      <c r="M193" s="14">
        <v>1.7167300000001</v>
      </c>
      <c r="N193" s="13">
        <v>2.51118873302403E-2</v>
      </c>
      <c r="O193" s="14">
        <v>4.49326999999903</v>
      </c>
      <c r="P193" s="13">
        <f t="shared" si="18"/>
        <v>6.829461676574289E-3</v>
      </c>
      <c r="Q193" s="13">
        <f t="shared" si="17"/>
        <v>0</v>
      </c>
      <c r="R193" s="13">
        <f t="shared" si="19"/>
        <v>2.51118873302403E-2</v>
      </c>
      <c r="S193" s="13">
        <f t="shared" si="20"/>
        <v>0</v>
      </c>
    </row>
    <row r="194" spans="2:19" x14ac:dyDescent="0.25">
      <c r="B194" s="11" t="s">
        <v>234</v>
      </c>
      <c r="C194" s="11" t="s">
        <v>614</v>
      </c>
      <c r="D194" s="12" t="s">
        <v>397</v>
      </c>
      <c r="E194" s="12" t="s">
        <v>657</v>
      </c>
      <c r="F194" s="13"/>
      <c r="G194" s="14">
        <v>0</v>
      </c>
      <c r="H194" s="13">
        <v>0</v>
      </c>
      <c r="I194" s="14">
        <v>0</v>
      </c>
      <c r="J194" s="13"/>
      <c r="K194" s="14">
        <v>0</v>
      </c>
      <c r="L194" s="13">
        <v>0</v>
      </c>
      <c r="M194" s="14">
        <v>0</v>
      </c>
      <c r="N194" s="13">
        <v>0</v>
      </c>
      <c r="O194" s="14">
        <v>0</v>
      </c>
      <c r="P194" s="13" t="str">
        <f t="shared" si="18"/>
        <v/>
      </c>
      <c r="Q194" s="13" t="str">
        <f t="shared" si="17"/>
        <v/>
      </c>
      <c r="R194" s="13" t="str">
        <f t="shared" si="19"/>
        <v/>
      </c>
      <c r="S194" s="13" t="str">
        <f t="shared" si="20"/>
        <v/>
      </c>
    </row>
    <row r="195" spans="2:19" x14ac:dyDescent="0.25">
      <c r="B195" s="11" t="s">
        <v>235</v>
      </c>
      <c r="C195" s="11" t="s">
        <v>615</v>
      </c>
      <c r="D195" s="12" t="s">
        <v>398</v>
      </c>
      <c r="E195" s="12" t="s">
        <v>665</v>
      </c>
      <c r="F195" s="13"/>
      <c r="G195" s="14"/>
      <c r="H195" s="13"/>
      <c r="I195" s="14"/>
      <c r="J195" s="13"/>
      <c r="K195" s="14"/>
      <c r="L195" s="13"/>
      <c r="M195" s="14"/>
      <c r="N195" s="13"/>
      <c r="O195" s="14"/>
      <c r="P195" s="13" t="str">
        <f t="shared" si="18"/>
        <v/>
      </c>
      <c r="Q195" s="13" t="str">
        <f t="shared" si="17"/>
        <v/>
      </c>
      <c r="R195" s="13" t="str">
        <f t="shared" si="19"/>
        <v/>
      </c>
      <c r="S195" s="13" t="str">
        <f t="shared" si="20"/>
        <v/>
      </c>
    </row>
    <row r="196" spans="2:19" x14ac:dyDescent="0.25">
      <c r="B196" s="11" t="s">
        <v>236</v>
      </c>
      <c r="C196" s="11" t="s">
        <v>616</v>
      </c>
      <c r="D196" s="12" t="s">
        <v>399</v>
      </c>
      <c r="E196" s="12" t="s">
        <v>656</v>
      </c>
      <c r="F196" s="13"/>
      <c r="G196" s="14">
        <v>40</v>
      </c>
      <c r="H196" s="13">
        <v>5.3571428571449399E-2</v>
      </c>
      <c r="I196" s="14">
        <v>75</v>
      </c>
      <c r="J196" s="13"/>
      <c r="K196" s="14">
        <v>97.026670000050203</v>
      </c>
      <c r="L196" s="13"/>
      <c r="M196" s="14">
        <v>39.159600000013597</v>
      </c>
      <c r="N196" s="13"/>
      <c r="O196" s="14">
        <v>40.8404800000135</v>
      </c>
      <c r="P196" s="13">
        <f t="shared" si="18"/>
        <v>1.7857142857149799E-2</v>
      </c>
      <c r="Q196" s="13">
        <f t="shared" si="17"/>
        <v>0</v>
      </c>
      <c r="R196" s="13">
        <f t="shared" si="19"/>
        <v>5.3571428571449399E-2</v>
      </c>
      <c r="S196" s="13">
        <f t="shared" si="20"/>
        <v>0</v>
      </c>
    </row>
    <row r="197" spans="2:19" x14ac:dyDescent="0.25">
      <c r="B197" s="11" t="s">
        <v>237</v>
      </c>
      <c r="C197" s="11" t="s">
        <v>617</v>
      </c>
      <c r="D197" s="12" t="s">
        <v>400</v>
      </c>
      <c r="E197" s="12" t="s">
        <v>659</v>
      </c>
      <c r="F197" s="13">
        <v>4.2553191489423603E-2</v>
      </c>
      <c r="G197" s="14">
        <v>6</v>
      </c>
      <c r="H197" s="13">
        <v>5.34808461539069E-2</v>
      </c>
      <c r="I197" s="14">
        <v>6.9525100000027997</v>
      </c>
      <c r="J197" s="13">
        <v>3.9683999999979298E-2</v>
      </c>
      <c r="K197" s="14">
        <v>6.3494399999981397</v>
      </c>
      <c r="L197" s="13">
        <v>3.9583333333321202E-2</v>
      </c>
      <c r="M197" s="14">
        <v>5.6999999999970896</v>
      </c>
      <c r="N197" s="13">
        <v>1.35041666666802E-2</v>
      </c>
      <c r="O197" s="14">
        <v>1.94460000000072</v>
      </c>
      <c r="P197" s="13">
        <f t="shared" si="18"/>
        <v>2.6972219663330171E-2</v>
      </c>
      <c r="Q197" s="13">
        <f t="shared" si="17"/>
        <v>3.9583333333321202E-2</v>
      </c>
      <c r="R197" s="13">
        <f t="shared" si="19"/>
        <v>5.34808461539069E-2</v>
      </c>
      <c r="S197" s="13">
        <f t="shared" si="20"/>
        <v>0</v>
      </c>
    </row>
    <row r="198" spans="2:19" x14ac:dyDescent="0.25">
      <c r="B198" s="11" t="s">
        <v>238</v>
      </c>
      <c r="C198" s="11" t="s">
        <v>618</v>
      </c>
      <c r="D198" s="12" t="s">
        <v>401</v>
      </c>
      <c r="E198" s="12" t="s">
        <v>646</v>
      </c>
      <c r="F198" s="13">
        <v>3.97733333333235E-3</v>
      </c>
      <c r="G198" s="14">
        <v>0.23864000000003199</v>
      </c>
      <c r="H198" s="13">
        <v>0</v>
      </c>
      <c r="I198" s="14">
        <v>0</v>
      </c>
      <c r="J198" s="13">
        <v>0</v>
      </c>
      <c r="K198" s="14">
        <v>0</v>
      </c>
      <c r="L198" s="13">
        <v>0</v>
      </c>
      <c r="M198" s="14">
        <v>0</v>
      </c>
      <c r="N198" s="13">
        <v>0</v>
      </c>
      <c r="O198" s="14">
        <v>0</v>
      </c>
      <c r="P198" s="13">
        <f t="shared" si="18"/>
        <v>5.6819047619033575E-4</v>
      </c>
      <c r="Q198" s="13">
        <f t="shared" si="17"/>
        <v>0</v>
      </c>
      <c r="R198" s="13">
        <f t="shared" si="19"/>
        <v>3.97733333333235E-3</v>
      </c>
      <c r="S198" s="13">
        <f t="shared" si="20"/>
        <v>0</v>
      </c>
    </row>
    <row r="199" spans="2:19" x14ac:dyDescent="0.25">
      <c r="B199" s="11" t="s">
        <v>239</v>
      </c>
      <c r="C199" s="11" t="s">
        <v>619</v>
      </c>
      <c r="D199" s="12" t="s">
        <v>402</v>
      </c>
      <c r="E199" s="12" t="s">
        <v>646</v>
      </c>
      <c r="F199" s="13">
        <v>2.2189655172405801E-2</v>
      </c>
      <c r="G199" s="14">
        <v>6.4349999999990401E-2</v>
      </c>
      <c r="H199" s="13">
        <v>2.4865671641782699E-2</v>
      </c>
      <c r="I199" s="14">
        <v>8.3300000000008395E-2</v>
      </c>
      <c r="J199" s="13">
        <v>8.0986111111087701E-3</v>
      </c>
      <c r="K199" s="14">
        <v>5.8310000000005899E-2</v>
      </c>
      <c r="L199" s="13">
        <v>1.54370268410457E-2</v>
      </c>
      <c r="M199" s="14">
        <v>6.7290000000070904E-2</v>
      </c>
      <c r="N199" s="13">
        <v>8.3333333333393995E-3</v>
      </c>
      <c r="O199" s="14">
        <v>3.0800000000027701E-2</v>
      </c>
      <c r="P199" s="13"/>
      <c r="Q199" s="13"/>
      <c r="R199" s="13"/>
      <c r="S199" s="13"/>
    </row>
    <row r="200" spans="2:19" x14ac:dyDescent="0.25">
      <c r="B200" s="11" t="s">
        <v>240</v>
      </c>
      <c r="C200" s="11" t="s">
        <v>620</v>
      </c>
      <c r="D200" s="12" t="s">
        <v>403</v>
      </c>
      <c r="E200" s="12" t="s">
        <v>646</v>
      </c>
      <c r="F200" s="13">
        <v>1.38049292929099E-2</v>
      </c>
      <c r="G200" s="14">
        <v>6.8334400000021596</v>
      </c>
      <c r="H200" s="13">
        <v>1.50418415579406E-2</v>
      </c>
      <c r="I200" s="14">
        <v>7.9556300000040201</v>
      </c>
      <c r="J200" s="13">
        <v>8.7497262479973893E-3</v>
      </c>
      <c r="K200" s="14">
        <v>5.4335800000044401</v>
      </c>
      <c r="L200" s="13">
        <v>1.42303111111141E-2</v>
      </c>
      <c r="M200" s="14">
        <v>6.4036400000040903</v>
      </c>
      <c r="N200" s="13">
        <v>1.0872065573766999E-2</v>
      </c>
      <c r="O200" s="14">
        <v>3.3159799999994002</v>
      </c>
      <c r="P200" s="13"/>
      <c r="Q200" s="13"/>
      <c r="R200" s="13"/>
      <c r="S200" s="13"/>
    </row>
    <row r="201" spans="2:19" x14ac:dyDescent="0.25">
      <c r="B201" s="11" t="s">
        <v>241</v>
      </c>
      <c r="C201" s="11" t="s">
        <v>621</v>
      </c>
      <c r="D201" s="12" t="s">
        <v>403</v>
      </c>
      <c r="E201" s="12" t="s">
        <v>646</v>
      </c>
      <c r="F201" s="13">
        <v>1.9273820512844399E-2</v>
      </c>
      <c r="G201" s="14">
        <v>7.5167900000014898</v>
      </c>
      <c r="H201" s="13">
        <v>1.45853333333253E-2</v>
      </c>
      <c r="I201" s="14">
        <v>8.7511999999987893</v>
      </c>
      <c r="J201" s="13">
        <v>1.16737109375026E-2</v>
      </c>
      <c r="K201" s="14">
        <v>5.9769400000004698</v>
      </c>
      <c r="L201" s="13"/>
      <c r="M201" s="14">
        <v>7.0440000000089604</v>
      </c>
      <c r="N201" s="13">
        <v>1.28868259428236E-2</v>
      </c>
      <c r="O201" s="14">
        <v>3.6475800000007399</v>
      </c>
      <c r="P201" s="13"/>
      <c r="Q201" s="13"/>
      <c r="R201" s="13"/>
      <c r="S201" s="13"/>
    </row>
    <row r="202" spans="2:19" x14ac:dyDescent="0.25">
      <c r="B202" s="11" t="s">
        <v>242</v>
      </c>
      <c r="C202" s="11" t="s">
        <v>622</v>
      </c>
      <c r="D202" s="12" t="s">
        <v>404</v>
      </c>
      <c r="E202" s="12" t="s">
        <v>646</v>
      </c>
      <c r="F202" s="13"/>
      <c r="G202" s="14">
        <v>1146</v>
      </c>
      <c r="H202" s="13">
        <v>1.0995601759295801E-2</v>
      </c>
      <c r="I202" s="14">
        <v>2750</v>
      </c>
      <c r="J202" s="13"/>
      <c r="K202" s="14">
        <v>575</v>
      </c>
      <c r="L202" s="13"/>
      <c r="M202" s="14">
        <v>1600</v>
      </c>
      <c r="N202" s="13"/>
      <c r="O202" s="14">
        <v>0</v>
      </c>
      <c r="P202" s="13"/>
      <c r="Q202" s="13"/>
      <c r="R202" s="13"/>
      <c r="S202" s="13"/>
    </row>
    <row r="203" spans="2:19" x14ac:dyDescent="0.25">
      <c r="B203" s="11" t="s">
        <v>243</v>
      </c>
      <c r="C203" s="11" t="s">
        <v>623</v>
      </c>
      <c r="D203" s="12" t="s">
        <v>404</v>
      </c>
      <c r="E203" s="12" t="s">
        <v>646</v>
      </c>
      <c r="F203" s="13"/>
      <c r="G203" s="14">
        <v>1146</v>
      </c>
      <c r="H203" s="13"/>
      <c r="I203" s="14">
        <v>2750</v>
      </c>
      <c r="J203" s="13"/>
      <c r="K203" s="14">
        <v>575</v>
      </c>
      <c r="L203" s="13"/>
      <c r="M203" s="14">
        <v>1600</v>
      </c>
      <c r="N203" s="13"/>
      <c r="O203" s="14">
        <v>0</v>
      </c>
      <c r="P203" s="13"/>
      <c r="Q203" s="13"/>
      <c r="R203" s="13"/>
      <c r="S203" s="13"/>
    </row>
    <row r="204" spans="2:19" x14ac:dyDescent="0.25">
      <c r="B204" s="11" t="s">
        <v>244</v>
      </c>
      <c r="C204" s="11" t="s">
        <v>624</v>
      </c>
      <c r="D204" s="12" t="s">
        <v>405</v>
      </c>
      <c r="E204" s="12" t="s">
        <v>662</v>
      </c>
      <c r="F204" s="13"/>
      <c r="G204" s="14">
        <v>0</v>
      </c>
      <c r="H204" s="13"/>
      <c r="I204" s="14">
        <v>0</v>
      </c>
      <c r="J204" s="13"/>
      <c r="K204" s="14">
        <v>0</v>
      </c>
      <c r="L204" s="13"/>
      <c r="M204" s="14">
        <v>0</v>
      </c>
      <c r="N204" s="13"/>
      <c r="O204" s="14">
        <v>0</v>
      </c>
      <c r="P204" s="13"/>
      <c r="Q204" s="13"/>
      <c r="R204" s="13"/>
      <c r="S204" s="13"/>
    </row>
    <row r="205" spans="2:19" x14ac:dyDescent="0.25">
      <c r="B205" s="11" t="s">
        <v>245</v>
      </c>
      <c r="C205" s="11" t="s">
        <v>625</v>
      </c>
      <c r="D205" s="12" t="s">
        <v>35</v>
      </c>
      <c r="E205" s="12" t="s">
        <v>646</v>
      </c>
      <c r="F205" s="13">
        <v>5.3734002229684899E-2</v>
      </c>
      <c r="G205" s="14">
        <v>2.4099700000006101</v>
      </c>
      <c r="H205" s="13">
        <v>3.8752179810107902E-2</v>
      </c>
      <c r="I205" s="14">
        <v>2</v>
      </c>
      <c r="J205" s="13">
        <v>3.3308099924288397E-2</v>
      </c>
      <c r="K205" s="14">
        <v>2.2000000000007298</v>
      </c>
      <c r="L205" s="13">
        <v>3.3405712376807097E-2</v>
      </c>
      <c r="M205" s="14">
        <v>2</v>
      </c>
      <c r="N205" s="13">
        <v>4.6453353893666602E-2</v>
      </c>
      <c r="O205" s="14">
        <v>3.0125000000007298</v>
      </c>
      <c r="P205" s="13"/>
      <c r="Q205" s="13"/>
      <c r="R205" s="13"/>
      <c r="S205" s="13"/>
    </row>
    <row r="206" spans="2:19" x14ac:dyDescent="0.25">
      <c r="B206" s="11" t="s">
        <v>246</v>
      </c>
      <c r="C206" s="11" t="s">
        <v>626</v>
      </c>
      <c r="D206" s="12" t="s">
        <v>406</v>
      </c>
      <c r="E206" s="12" t="s">
        <v>656</v>
      </c>
      <c r="F206" s="13">
        <v>0</v>
      </c>
      <c r="G206" s="14">
        <v>0</v>
      </c>
      <c r="H206" s="13">
        <v>0</v>
      </c>
      <c r="I206" s="14">
        <v>0</v>
      </c>
      <c r="J206" s="13">
        <v>0</v>
      </c>
      <c r="K206" s="14">
        <v>0</v>
      </c>
      <c r="L206" s="13">
        <v>0.110856939890655</v>
      </c>
      <c r="M206" s="14">
        <v>20.286820000008401</v>
      </c>
      <c r="N206" s="13">
        <v>0.2050314062502</v>
      </c>
      <c r="O206" s="14">
        <v>13.1220100000064</v>
      </c>
      <c r="P206" s="13"/>
      <c r="Q206" s="13"/>
      <c r="R206" s="13"/>
      <c r="S206" s="13"/>
    </row>
    <row r="207" spans="2:19" x14ac:dyDescent="0.25">
      <c r="B207" s="11" t="s">
        <v>247</v>
      </c>
      <c r="C207" s="11" t="s">
        <v>627</v>
      </c>
      <c r="D207" s="12" t="s">
        <v>407</v>
      </c>
      <c r="E207" s="12" t="s">
        <v>667</v>
      </c>
      <c r="F207" s="13">
        <v>1.6163286624196201E-2</v>
      </c>
      <c r="G207" s="14">
        <v>25.376359999994701</v>
      </c>
      <c r="H207" s="13">
        <v>2.62738955823443E-2</v>
      </c>
      <c r="I207" s="14">
        <v>65.422000000020503</v>
      </c>
      <c r="J207" s="13">
        <v>2.7279792746121499E-2</v>
      </c>
      <c r="K207" s="14">
        <v>105.30000000004701</v>
      </c>
      <c r="L207" s="13">
        <v>2.62336739811872E-2</v>
      </c>
      <c r="M207" s="14">
        <v>83.685419999994295</v>
      </c>
      <c r="N207" s="13">
        <v>3.2796001249625999E-2</v>
      </c>
      <c r="O207" s="14">
        <v>104.979999999981</v>
      </c>
      <c r="P207" s="13"/>
      <c r="Q207" s="13"/>
      <c r="R207" s="13"/>
      <c r="S207" s="13"/>
    </row>
    <row r="208" spans="2:19" x14ac:dyDescent="0.25">
      <c r="B208" s="11" t="s">
        <v>248</v>
      </c>
      <c r="C208" s="11" t="s">
        <v>628</v>
      </c>
      <c r="D208" s="12" t="s">
        <v>7</v>
      </c>
      <c r="E208" s="12" t="s">
        <v>667</v>
      </c>
      <c r="F208" s="13">
        <v>5.4433768767121402E-2</v>
      </c>
      <c r="G208" s="14">
        <v>993.41628000047103</v>
      </c>
      <c r="H208" s="13">
        <v>4.3867442752380199E-2</v>
      </c>
      <c r="I208" s="14">
        <v>921.21629780065302</v>
      </c>
      <c r="J208" s="13">
        <v>1.56593983098537E-2</v>
      </c>
      <c r="K208" s="14">
        <v>555.90864000003796</v>
      </c>
      <c r="L208" s="13">
        <v>3.2325443603513103E-2</v>
      </c>
      <c r="M208" s="14">
        <v>875.53464000020199</v>
      </c>
      <c r="N208" s="13">
        <v>3.4538897715101498E-2</v>
      </c>
      <c r="O208" s="14">
        <v>739.16695000045002</v>
      </c>
      <c r="P208" s="13"/>
      <c r="Q208" s="13"/>
      <c r="R208" s="13"/>
      <c r="S208" s="13"/>
    </row>
    <row r="209" spans="1:19" x14ac:dyDescent="0.25">
      <c r="B209" s="11" t="s">
        <v>249</v>
      </c>
      <c r="C209" s="11" t="s">
        <v>629</v>
      </c>
      <c r="D209" s="12" t="s">
        <v>7</v>
      </c>
      <c r="E209" s="12" t="s">
        <v>667</v>
      </c>
      <c r="F209" s="13">
        <v>7.4648052299380693E-2</v>
      </c>
      <c r="G209" s="14">
        <v>993.41628000047103</v>
      </c>
      <c r="H209" s="13">
        <v>4.82590129289747E-2</v>
      </c>
      <c r="I209" s="14">
        <v>921.21629780065302</v>
      </c>
      <c r="J209" s="13">
        <v>2.8757178275118301E-2</v>
      </c>
      <c r="K209" s="14">
        <v>1051.0173515994099</v>
      </c>
      <c r="L209" s="13">
        <v>3.2064993224703402E-2</v>
      </c>
      <c r="M209" s="14">
        <v>875.53464000020199</v>
      </c>
      <c r="N209" s="13">
        <v>3.3580181264769603E-2</v>
      </c>
      <c r="O209" s="14">
        <v>739.16695000045002</v>
      </c>
      <c r="P209" s="13"/>
      <c r="Q209" s="13"/>
      <c r="R209" s="13"/>
      <c r="S209" s="13"/>
    </row>
    <row r="210" spans="1:19" s="2" customFormat="1" x14ac:dyDescent="0.25">
      <c r="A210"/>
      <c r="B210" s="11" t="s">
        <v>250</v>
      </c>
      <c r="C210" s="11" t="s">
        <v>630</v>
      </c>
      <c r="D210" s="12" t="s">
        <v>408</v>
      </c>
      <c r="E210" s="12" t="s">
        <v>34</v>
      </c>
      <c r="F210" s="13">
        <v>7.5859743762630397E-2</v>
      </c>
      <c r="G210" s="14">
        <v>9</v>
      </c>
      <c r="H210" s="13">
        <v>6.1052631579004799E-2</v>
      </c>
      <c r="I210" s="14">
        <v>11.600000000005799</v>
      </c>
      <c r="J210" s="13">
        <v>3.6249999999999998E-2</v>
      </c>
      <c r="K210" s="14">
        <v>14.5</v>
      </c>
      <c r="L210" s="13">
        <v>3.2653061224482402E-2</v>
      </c>
      <c r="M210" s="14">
        <v>12.8000000000029</v>
      </c>
      <c r="N210" s="13">
        <v>1.5540540540550899E-2</v>
      </c>
      <c r="O210" s="14">
        <v>5.75</v>
      </c>
      <c r="P210" s="13"/>
      <c r="Q210" s="13"/>
      <c r="R210" s="13"/>
      <c r="S210" s="13"/>
    </row>
    <row r="211" spans="1:19" s="2" customFormat="1" x14ac:dyDescent="0.25">
      <c r="A211"/>
      <c r="B211" s="11" t="s">
        <v>251</v>
      </c>
      <c r="C211" s="11" t="s">
        <v>631</v>
      </c>
      <c r="D211" s="12" t="s">
        <v>26</v>
      </c>
      <c r="E211" s="12" t="s">
        <v>665</v>
      </c>
      <c r="F211" s="13">
        <v>2.0577343314507699E-2</v>
      </c>
      <c r="G211" s="14">
        <v>25.838970000011599</v>
      </c>
      <c r="H211" s="13">
        <v>7.3215943491413797E-3</v>
      </c>
      <c r="I211" s="14">
        <v>8.7068399999989197</v>
      </c>
      <c r="J211" s="13">
        <v>2.5585841503270802E-2</v>
      </c>
      <c r="K211" s="14">
        <v>31.3170700000192</v>
      </c>
      <c r="L211" s="13">
        <v>1.13126690587887E-2</v>
      </c>
      <c r="M211" s="14">
        <v>12.2957400000014</v>
      </c>
      <c r="N211" s="13">
        <v>1.4286414407433799E-2</v>
      </c>
      <c r="O211" s="14">
        <v>13.2636500000081</v>
      </c>
      <c r="P211" s="13"/>
      <c r="Q211" s="13"/>
      <c r="R211" s="13"/>
      <c r="S211" s="13"/>
    </row>
    <row r="212" spans="1:19" s="2" customFormat="1" x14ac:dyDescent="0.25">
      <c r="A212"/>
      <c r="B212" s="11" t="s">
        <v>252</v>
      </c>
      <c r="C212" s="11" t="s">
        <v>632</v>
      </c>
      <c r="D212" s="12" t="s">
        <v>409</v>
      </c>
      <c r="E212" s="12" t="s">
        <v>667</v>
      </c>
      <c r="F212" s="13"/>
      <c r="G212" s="14">
        <v>15</v>
      </c>
      <c r="H212" s="13">
        <v>0.05</v>
      </c>
      <c r="I212" s="14">
        <v>17</v>
      </c>
      <c r="J212" s="13">
        <v>1.38999999999942E-2</v>
      </c>
      <c r="K212" s="14">
        <v>8.3399999999965093</v>
      </c>
      <c r="L212" s="13">
        <v>0</v>
      </c>
      <c r="M212" s="14">
        <v>0</v>
      </c>
      <c r="N212" s="13">
        <v>0</v>
      </c>
      <c r="O212" s="14">
        <v>0</v>
      </c>
      <c r="P212" s="13"/>
      <c r="Q212" s="13"/>
      <c r="R212" s="13"/>
      <c r="S212" s="13"/>
    </row>
    <row r="213" spans="1:19" s="2" customFormat="1" x14ac:dyDescent="0.25">
      <c r="A213"/>
      <c r="B213" s="11" t="s">
        <v>253</v>
      </c>
      <c r="C213" s="11" t="s">
        <v>633</v>
      </c>
      <c r="D213" s="12" t="s">
        <v>410</v>
      </c>
      <c r="E213" s="12" t="s">
        <v>660</v>
      </c>
      <c r="F213" s="13">
        <v>9.7706612244946894E-2</v>
      </c>
      <c r="G213" s="14">
        <v>11.9690600000031</v>
      </c>
      <c r="H213" s="13">
        <v>8.4062133044499193E-2</v>
      </c>
      <c r="I213" s="14">
        <v>14.747019999995199</v>
      </c>
      <c r="J213" s="13">
        <v>0.19249125000002101</v>
      </c>
      <c r="K213" s="14">
        <v>44.657970000000198</v>
      </c>
      <c r="L213" s="13">
        <v>0.19242326655454201</v>
      </c>
      <c r="M213" s="14">
        <v>30.8319800000172</v>
      </c>
      <c r="N213" s="13">
        <v>0.23911670411995101</v>
      </c>
      <c r="O213" s="14">
        <v>31.9220799999894</v>
      </c>
      <c r="P213" s="13"/>
      <c r="Q213" s="13"/>
      <c r="R213" s="13"/>
      <c r="S213" s="13"/>
    </row>
    <row r="214" spans="1:19" s="2" customFormat="1" x14ac:dyDescent="0.25">
      <c r="A214"/>
      <c r="B214" s="11" t="s">
        <v>254</v>
      </c>
      <c r="C214" s="11" t="s">
        <v>634</v>
      </c>
      <c r="D214" s="12" t="s">
        <v>411</v>
      </c>
      <c r="E214" s="12" t="s">
        <v>664</v>
      </c>
      <c r="F214" s="13">
        <v>2.4351437500008601E-2</v>
      </c>
      <c r="G214" s="14">
        <v>3.3630712211706899</v>
      </c>
      <c r="H214" s="13">
        <v>1.9390581717452698E-2</v>
      </c>
      <c r="I214" s="14">
        <v>7</v>
      </c>
      <c r="J214" s="13">
        <v>7.07213578500159E-3</v>
      </c>
      <c r="K214" s="14">
        <v>3</v>
      </c>
      <c r="L214" s="13">
        <v>1.28205128205082E-2</v>
      </c>
      <c r="M214" s="14">
        <v>5</v>
      </c>
      <c r="N214" s="13">
        <v>2.5000000000000001E-2</v>
      </c>
      <c r="O214" s="14">
        <v>10</v>
      </c>
      <c r="P214" s="13"/>
      <c r="Q214" s="13"/>
      <c r="R214" s="13"/>
      <c r="S214" s="13"/>
    </row>
    <row r="215" spans="1:19" s="2" customFormat="1" x14ac:dyDescent="0.25">
      <c r="A215"/>
      <c r="B215" s="11" t="s">
        <v>255</v>
      </c>
      <c r="C215" s="11" t="s">
        <v>635</v>
      </c>
      <c r="D215" s="12" t="s">
        <v>412</v>
      </c>
      <c r="E215" s="12" t="s">
        <v>657</v>
      </c>
      <c r="F215" s="13"/>
      <c r="G215" s="14">
        <v>0</v>
      </c>
      <c r="H215" s="13">
        <v>0</v>
      </c>
      <c r="I215" s="14">
        <v>0</v>
      </c>
      <c r="J215" s="13">
        <v>0</v>
      </c>
      <c r="K215" s="14">
        <v>0</v>
      </c>
      <c r="L215" s="13"/>
      <c r="M215" s="14">
        <v>0</v>
      </c>
      <c r="N215" s="13"/>
      <c r="O215" s="14">
        <v>0</v>
      </c>
      <c r="P215" s="13"/>
      <c r="Q215" s="13"/>
      <c r="R215" s="13"/>
      <c r="S215" s="13"/>
    </row>
    <row r="216" spans="1:19" s="2" customFormat="1" x14ac:dyDescent="0.25">
      <c r="A216"/>
      <c r="B216" s="11" t="s">
        <v>256</v>
      </c>
      <c r="C216" s="11" t="s">
        <v>636</v>
      </c>
      <c r="D216" s="12" t="s">
        <v>413</v>
      </c>
      <c r="E216" s="12" t="s">
        <v>662</v>
      </c>
      <c r="F216" s="13">
        <v>0</v>
      </c>
      <c r="G216" s="14">
        <v>0</v>
      </c>
      <c r="H216" s="13"/>
      <c r="I216" s="14">
        <v>0</v>
      </c>
      <c r="J216" s="13"/>
      <c r="K216" s="14">
        <v>0</v>
      </c>
      <c r="L216" s="13"/>
      <c r="M216" s="14">
        <v>0</v>
      </c>
      <c r="N216" s="13"/>
      <c r="O216" s="14">
        <v>0</v>
      </c>
      <c r="P216" s="13"/>
      <c r="Q216" s="13"/>
      <c r="R216" s="13"/>
      <c r="S216" s="13"/>
    </row>
    <row r="217" spans="1:19" s="2" customFormat="1" x14ac:dyDescent="0.25">
      <c r="A217"/>
      <c r="B217" s="11" t="s">
        <v>257</v>
      </c>
      <c r="C217" s="11" t="s">
        <v>637</v>
      </c>
      <c r="D217" s="12" t="s">
        <v>414</v>
      </c>
      <c r="E217" s="12" t="s">
        <v>662</v>
      </c>
      <c r="F217" s="13"/>
      <c r="G217" s="14">
        <v>16500</v>
      </c>
      <c r="H217" s="13">
        <v>1.41333333333478E-3</v>
      </c>
      <c r="I217" s="14">
        <v>10600</v>
      </c>
      <c r="J217" s="13">
        <v>9.2307692307713296E-4</v>
      </c>
      <c r="K217" s="14">
        <v>6000</v>
      </c>
      <c r="L217" s="13"/>
      <c r="M217" s="14">
        <v>30000</v>
      </c>
      <c r="N217" s="13">
        <v>6.95833333332985E-4</v>
      </c>
      <c r="O217" s="14">
        <v>4175</v>
      </c>
      <c r="P217" s="13"/>
      <c r="Q217" s="13"/>
      <c r="R217" s="13"/>
      <c r="S217" s="13"/>
    </row>
    <row r="218" spans="1:19" s="2" customFormat="1" x14ac:dyDescent="0.25">
      <c r="A218"/>
      <c r="B218" s="11" t="s">
        <v>258</v>
      </c>
      <c r="C218" s="11" t="s">
        <v>638</v>
      </c>
      <c r="D218" s="12" t="s">
        <v>25</v>
      </c>
      <c r="E218" s="12" t="s">
        <v>659</v>
      </c>
      <c r="F218" s="13">
        <v>2.6848798869541501E-2</v>
      </c>
      <c r="G218" s="14">
        <v>28.5</v>
      </c>
      <c r="H218" s="13">
        <v>2.53977114149893E-2</v>
      </c>
      <c r="I218" s="14">
        <v>27.299999999988401</v>
      </c>
      <c r="J218" s="13">
        <v>2.0607934054642101E-2</v>
      </c>
      <c r="K218" s="14">
        <v>24</v>
      </c>
      <c r="L218" s="13">
        <v>1.8455632659060899E-2</v>
      </c>
      <c r="M218" s="14">
        <v>25</v>
      </c>
      <c r="N218" s="13">
        <v>2.7062937062946699E-2</v>
      </c>
      <c r="O218" s="14">
        <v>38.700000000011599</v>
      </c>
      <c r="P218" s="13"/>
      <c r="Q218" s="13"/>
      <c r="R218" s="13"/>
      <c r="S218" s="13"/>
    </row>
    <row r="219" spans="1:19" s="2" customFormat="1" x14ac:dyDescent="0.25">
      <c r="A219"/>
      <c r="B219" s="11" t="s">
        <v>259</v>
      </c>
      <c r="C219" s="11" t="s">
        <v>639</v>
      </c>
      <c r="D219" s="12" t="s">
        <v>415</v>
      </c>
      <c r="E219" s="12" t="s">
        <v>659</v>
      </c>
      <c r="F219" s="13">
        <v>7.2347619047577597E-2</v>
      </c>
      <c r="G219" s="14">
        <v>0.45579000000043401</v>
      </c>
      <c r="H219" s="13">
        <v>5.0802898550755302E-2</v>
      </c>
      <c r="I219" s="14">
        <v>0.35053999999990998</v>
      </c>
      <c r="J219" s="13">
        <v>2.85948387096869E-2</v>
      </c>
      <c r="K219" s="14">
        <v>0.22161000000005501</v>
      </c>
      <c r="L219" s="13">
        <v>3.2076058772690902E-2</v>
      </c>
      <c r="M219" s="14">
        <v>0.18556000000012299</v>
      </c>
      <c r="N219" s="13">
        <v>4.5640394088695801E-2</v>
      </c>
      <c r="O219" s="14">
        <v>0.27795000000014602</v>
      </c>
      <c r="P219" s="13"/>
      <c r="Q219" s="13"/>
      <c r="R219" s="13"/>
      <c r="S219" s="13"/>
    </row>
    <row r="220" spans="1:19" s="2" customFormat="1" x14ac:dyDescent="0.25">
      <c r="A220"/>
      <c r="B220" s="11" t="s">
        <v>260</v>
      </c>
      <c r="C220" s="11" t="s">
        <v>640</v>
      </c>
      <c r="D220" s="12" t="s">
        <v>416</v>
      </c>
      <c r="E220" s="12" t="s">
        <v>659</v>
      </c>
      <c r="F220" s="13">
        <v>1.4285714285724701E-2</v>
      </c>
      <c r="G220" s="14">
        <v>0.5</v>
      </c>
      <c r="H220" s="13">
        <v>1.4285714285724701E-2</v>
      </c>
      <c r="I220" s="14">
        <v>0.5</v>
      </c>
      <c r="J220" s="13">
        <v>2.8490028490014099E-2</v>
      </c>
      <c r="K220" s="14">
        <v>1</v>
      </c>
      <c r="L220" s="13">
        <v>2.8571428571449401E-2</v>
      </c>
      <c r="M220" s="14">
        <v>1</v>
      </c>
      <c r="N220" s="13">
        <v>1.4084507042262001E-2</v>
      </c>
      <c r="O220" s="14">
        <v>0.5</v>
      </c>
      <c r="P220" s="13"/>
      <c r="Q220" s="13"/>
      <c r="R220" s="13"/>
      <c r="S220" s="13"/>
    </row>
    <row r="221" spans="1:19" s="2" customFormat="1" x14ac:dyDescent="0.25">
      <c r="A221"/>
      <c r="B221" s="11" t="s">
        <v>261</v>
      </c>
      <c r="C221" s="11" t="s">
        <v>641</v>
      </c>
      <c r="D221" s="12" t="s">
        <v>417</v>
      </c>
      <c r="E221" s="12" t="s">
        <v>659</v>
      </c>
      <c r="F221" s="13"/>
      <c r="G221" s="14"/>
      <c r="H221" s="13"/>
      <c r="I221" s="14"/>
      <c r="J221" s="13"/>
      <c r="K221" s="14"/>
      <c r="L221" s="13"/>
      <c r="M221" s="14"/>
      <c r="N221" s="13"/>
      <c r="O221" s="14"/>
      <c r="P221" s="13"/>
      <c r="Q221" s="13"/>
      <c r="R221" s="13"/>
      <c r="S221" s="13"/>
    </row>
    <row r="222" spans="1:19" s="2" customFormat="1" x14ac:dyDescent="0.25">
      <c r="A222"/>
      <c r="B222" s="11" t="s">
        <v>262</v>
      </c>
      <c r="C222" s="11" t="s">
        <v>642</v>
      </c>
      <c r="D222" s="12" t="s">
        <v>417</v>
      </c>
      <c r="E222" s="12" t="s">
        <v>659</v>
      </c>
      <c r="F222" s="13"/>
      <c r="G222" s="14"/>
      <c r="H222" s="13"/>
      <c r="I222" s="14"/>
      <c r="J222" s="13"/>
      <c r="K222" s="14"/>
      <c r="L222" s="13"/>
      <c r="M222" s="14"/>
      <c r="N222" s="13"/>
      <c r="O222" s="14"/>
      <c r="P222" s="13"/>
      <c r="Q222" s="13"/>
      <c r="R222" s="13"/>
      <c r="S222" s="13"/>
    </row>
    <row r="223" spans="1:19" s="2" customFormat="1" x14ac:dyDescent="0.25">
      <c r="A223"/>
      <c r="B223" s="11" t="s">
        <v>263</v>
      </c>
      <c r="C223" s="11" t="s">
        <v>643</v>
      </c>
      <c r="D223" s="12" t="s">
        <v>418</v>
      </c>
      <c r="E223" s="12" t="s">
        <v>659</v>
      </c>
      <c r="F223" s="13">
        <v>3.49617310781105E-2</v>
      </c>
      <c r="G223" s="14">
        <v>37</v>
      </c>
      <c r="H223" s="13">
        <v>2.9357798165147001E-2</v>
      </c>
      <c r="I223" s="14">
        <v>32</v>
      </c>
      <c r="J223" s="13">
        <v>1.6127663186489401E-2</v>
      </c>
      <c r="K223" s="14">
        <v>19</v>
      </c>
      <c r="L223" s="13">
        <v>1.8348623853198701E-2</v>
      </c>
      <c r="M223" s="14">
        <v>20</v>
      </c>
      <c r="N223" s="13">
        <v>2.4528301886784901E-2</v>
      </c>
      <c r="O223" s="14">
        <v>26</v>
      </c>
      <c r="P223" s="13"/>
      <c r="Q223" s="13"/>
      <c r="R223" s="13"/>
      <c r="S223" s="13"/>
    </row>
    <row r="224" spans="1:19" s="2" customFormat="1" x14ac:dyDescent="0.25">
      <c r="A224"/>
      <c r="B224" s="11" t="s">
        <v>264</v>
      </c>
      <c r="C224" s="11" t="s">
        <v>644</v>
      </c>
      <c r="D224" s="12" t="s">
        <v>419</v>
      </c>
      <c r="E224" s="12" t="s">
        <v>661</v>
      </c>
      <c r="F224" s="13">
        <v>6.8699300158550594E-2</v>
      </c>
      <c r="G224" s="14">
        <v>35.535399999993402</v>
      </c>
      <c r="H224" s="13">
        <v>6.8856513761493293E-2</v>
      </c>
      <c r="I224" s="14">
        <v>37.526799999992399</v>
      </c>
      <c r="J224" s="13">
        <v>6.4024705882402499E-2</v>
      </c>
      <c r="K224" s="14">
        <v>43.536800000001698</v>
      </c>
      <c r="L224" s="13">
        <v>7.6879869245458393E-2</v>
      </c>
      <c r="M224" s="14">
        <v>56.445200000016499</v>
      </c>
      <c r="N224" s="13">
        <v>5.7628049096310897E-2</v>
      </c>
      <c r="O224" s="14">
        <v>44.509600000048501</v>
      </c>
      <c r="P224" s="13"/>
      <c r="Q224" s="13"/>
      <c r="R224" s="13"/>
      <c r="S224" s="13"/>
    </row>
    <row r="225" spans="1:21" s="2" customFormat="1" x14ac:dyDescent="0.25">
      <c r="A225"/>
      <c r="B225" s="11"/>
      <c r="C225" s="11"/>
      <c r="D225" s="12"/>
      <c r="E225" s="12"/>
      <c r="F225" s="13"/>
      <c r="G225" s="14"/>
      <c r="H225" s="13"/>
      <c r="I225" s="14"/>
      <c r="J225" s="13"/>
      <c r="K225" s="14"/>
      <c r="L225" s="13"/>
      <c r="M225" s="14"/>
      <c r="N225" s="13"/>
      <c r="O225" s="14"/>
      <c r="P225" s="13"/>
      <c r="Q225" s="13"/>
      <c r="R225" s="13"/>
      <c r="S225" s="13"/>
    </row>
    <row r="226" spans="1:21" s="2" customFormat="1" x14ac:dyDescent="0.25">
      <c r="A226"/>
      <c r="B226" s="1"/>
      <c r="C226"/>
      <c r="D226" s="11"/>
      <c r="E226" s="11"/>
      <c r="F226" s="12"/>
      <c r="G226" s="12"/>
      <c r="H226" s="13"/>
      <c r="I226" s="14"/>
      <c r="J226" s="13"/>
      <c r="K226" s="14"/>
      <c r="L226" s="13"/>
      <c r="M226" s="14"/>
      <c r="N226" s="13"/>
      <c r="O226" s="14"/>
      <c r="P226" s="13"/>
      <c r="Q226" s="14"/>
      <c r="R226" s="13"/>
      <c r="S226" s="13"/>
      <c r="T226" s="13"/>
      <c r="U226" s="13"/>
    </row>
    <row r="227" spans="1:21" s="2" customFormat="1" x14ac:dyDescent="0.25">
      <c r="A227"/>
      <c r="B227" s="1"/>
      <c r="C227"/>
      <c r="D227" s="11"/>
      <c r="E227" s="11"/>
      <c r="F227" s="12"/>
      <c r="G227" s="12"/>
      <c r="H227" s="13"/>
      <c r="I227" s="14"/>
      <c r="J227" s="13"/>
      <c r="K227" s="14"/>
      <c r="L227" s="13"/>
      <c r="M227" s="14"/>
      <c r="N227" s="13"/>
      <c r="O227" s="14"/>
      <c r="P227" s="13"/>
      <c r="Q227" s="14"/>
      <c r="R227" s="13"/>
      <c r="S227" s="13"/>
      <c r="T227" s="13"/>
      <c r="U227" s="13"/>
    </row>
    <row r="228" spans="1:21" s="2" customFormat="1" x14ac:dyDescent="0.25">
      <c r="A228"/>
      <c r="B228" s="1"/>
      <c r="C228"/>
      <c r="D228" s="11"/>
      <c r="E228" s="11"/>
      <c r="F228" s="12"/>
      <c r="G228" s="12"/>
      <c r="H228" s="13"/>
      <c r="I228" s="14"/>
      <c r="J228" s="13"/>
      <c r="K228" s="14"/>
      <c r="L228" s="13"/>
      <c r="M228" s="14"/>
      <c r="N228" s="13"/>
      <c r="O228" s="14"/>
      <c r="P228" s="13"/>
      <c r="Q228" s="14"/>
      <c r="R228" s="13"/>
      <c r="S228" s="13"/>
      <c r="T228" s="13"/>
      <c r="U228" s="13"/>
    </row>
    <row r="229" spans="1:21" s="2" customFormat="1" x14ac:dyDescent="0.25">
      <c r="A229"/>
      <c r="B229" s="1"/>
      <c r="C229"/>
      <c r="D229" s="11"/>
      <c r="E229" s="11"/>
      <c r="F229" s="12"/>
      <c r="G229" s="12"/>
      <c r="H229" s="13"/>
      <c r="I229" s="14"/>
      <c r="J229" s="13"/>
      <c r="K229" s="14"/>
      <c r="L229" s="13"/>
      <c r="M229" s="14"/>
      <c r="N229" s="13"/>
      <c r="O229" s="14"/>
      <c r="P229" s="13"/>
      <c r="Q229" s="14"/>
      <c r="R229" s="13"/>
      <c r="S229" s="13"/>
      <c r="T229" s="13"/>
      <c r="U229" s="13"/>
    </row>
    <row r="230" spans="1:21" s="2" customFormat="1" x14ac:dyDescent="0.25">
      <c r="A230"/>
      <c r="B230" s="1"/>
      <c r="C230"/>
      <c r="D230" s="11"/>
      <c r="E230" s="11"/>
      <c r="F230" s="12"/>
      <c r="G230" s="12"/>
      <c r="H230" s="13"/>
      <c r="I230" s="14"/>
      <c r="J230" s="13"/>
      <c r="K230" s="14"/>
      <c r="L230" s="13"/>
      <c r="M230" s="14"/>
      <c r="N230" s="13"/>
      <c r="O230" s="14"/>
      <c r="P230" s="13"/>
      <c r="Q230" s="14"/>
      <c r="R230" s="13"/>
      <c r="S230" s="13"/>
      <c r="T230" s="13"/>
      <c r="U230" s="13"/>
    </row>
    <row r="231" spans="1:21" s="2" customFormat="1" x14ac:dyDescent="0.25">
      <c r="A231"/>
      <c r="B231" s="1"/>
      <c r="C231"/>
      <c r="D231" s="11"/>
      <c r="E231" s="11"/>
      <c r="F231" s="12"/>
      <c r="G231" s="12"/>
      <c r="H231" s="13"/>
      <c r="I231" s="14"/>
      <c r="J231" s="13"/>
      <c r="K231" s="14"/>
      <c r="L231" s="13"/>
      <c r="M231" s="14"/>
      <c r="N231" s="13"/>
      <c r="O231" s="14"/>
      <c r="P231" s="13"/>
      <c r="Q231" s="14"/>
      <c r="R231" s="13"/>
      <c r="S231" s="13"/>
      <c r="T231" s="13"/>
      <c r="U231" s="13"/>
    </row>
    <row r="232" spans="1:21" s="2" customFormat="1" x14ac:dyDescent="0.25">
      <c r="A232"/>
      <c r="B232" s="1"/>
      <c r="C232"/>
      <c r="D232" s="11"/>
      <c r="E232" s="11"/>
      <c r="F232" s="12"/>
      <c r="G232" s="12"/>
      <c r="H232" s="13"/>
      <c r="I232" s="14"/>
      <c r="J232" s="13"/>
      <c r="K232" s="14"/>
      <c r="L232" s="13"/>
      <c r="M232" s="14"/>
      <c r="N232" s="13"/>
      <c r="O232" s="14"/>
      <c r="P232" s="13"/>
      <c r="Q232" s="14"/>
      <c r="R232" s="13"/>
      <c r="S232" s="13"/>
      <c r="T232" s="13"/>
      <c r="U232" s="13"/>
    </row>
    <row r="233" spans="1:21" s="2" customFormat="1" x14ac:dyDescent="0.25">
      <c r="A233"/>
      <c r="B233" s="1"/>
      <c r="C233"/>
      <c r="D233" s="11"/>
      <c r="E233" s="11"/>
      <c r="F233" s="12"/>
      <c r="G233" s="12"/>
      <c r="H233" s="13"/>
      <c r="I233" s="14"/>
      <c r="J233" s="13"/>
      <c r="K233" s="14"/>
      <c r="L233" s="13"/>
      <c r="M233" s="14"/>
      <c r="N233" s="13"/>
      <c r="O233" s="14"/>
      <c r="P233" s="13"/>
      <c r="Q233" s="14"/>
      <c r="R233" s="13"/>
      <c r="S233" s="13"/>
      <c r="T233" s="13"/>
      <c r="U233" s="13"/>
    </row>
    <row r="234" spans="1:21" s="2" customFormat="1" x14ac:dyDescent="0.25">
      <c r="A234"/>
      <c r="B234" s="1"/>
      <c r="C234"/>
      <c r="D234" s="11"/>
      <c r="E234" s="11"/>
      <c r="F234" s="12"/>
      <c r="G234" s="12"/>
      <c r="H234" s="13"/>
      <c r="I234" s="14"/>
      <c r="J234" s="13"/>
      <c r="K234" s="14"/>
      <c r="L234" s="13"/>
      <c r="M234" s="14"/>
      <c r="N234" s="13"/>
      <c r="O234" s="14"/>
      <c r="P234" s="13"/>
      <c r="Q234" s="14"/>
      <c r="R234" s="13"/>
      <c r="S234" s="13"/>
      <c r="T234" s="13"/>
      <c r="U234" s="13"/>
    </row>
    <row r="235" spans="1:21" s="2" customFormat="1" x14ac:dyDescent="0.25">
      <c r="A235"/>
      <c r="B235" s="1"/>
      <c r="C235"/>
      <c r="D235" s="11"/>
      <c r="E235" s="11"/>
      <c r="F235" s="12"/>
      <c r="G235" s="12"/>
      <c r="H235" s="13"/>
      <c r="I235" s="14"/>
      <c r="J235" s="13"/>
      <c r="K235" s="14"/>
      <c r="L235" s="13"/>
      <c r="M235" s="14"/>
      <c r="N235" s="13"/>
      <c r="O235" s="14"/>
      <c r="P235" s="13"/>
      <c r="Q235" s="14"/>
      <c r="R235" s="13"/>
      <c r="S235" s="13"/>
      <c r="T235" s="13"/>
      <c r="U235" s="13"/>
    </row>
    <row r="236" spans="1:21" s="2" customFormat="1" x14ac:dyDescent="0.25">
      <c r="A236"/>
      <c r="B236" s="1"/>
      <c r="C236"/>
      <c r="D236" s="11"/>
      <c r="E236" s="11"/>
      <c r="F236" s="12"/>
      <c r="G236" s="12"/>
      <c r="H236" s="13"/>
      <c r="I236" s="14"/>
      <c r="J236" s="13"/>
      <c r="K236" s="14"/>
      <c r="L236" s="13"/>
      <c r="M236" s="14"/>
      <c r="N236" s="13"/>
      <c r="O236" s="14"/>
      <c r="P236" s="13"/>
      <c r="Q236" s="14"/>
      <c r="R236" s="13"/>
      <c r="S236" s="13"/>
      <c r="T236" s="13"/>
      <c r="U236" s="13"/>
    </row>
    <row r="237" spans="1:21" s="2" customFormat="1" x14ac:dyDescent="0.25">
      <c r="A237"/>
      <c r="B237" s="1"/>
      <c r="C237"/>
      <c r="D237" s="11"/>
      <c r="E237" s="11"/>
      <c r="F237" s="12"/>
      <c r="G237" s="12"/>
      <c r="H237" s="13"/>
      <c r="I237" s="14"/>
      <c r="J237" s="13"/>
      <c r="K237" s="14"/>
      <c r="L237" s="13"/>
      <c r="M237" s="14"/>
      <c r="N237" s="13"/>
      <c r="O237" s="14"/>
      <c r="P237" s="13"/>
      <c r="Q237" s="14"/>
      <c r="R237" s="13"/>
      <c r="S237" s="13"/>
      <c r="T237" s="13"/>
      <c r="U237" s="13"/>
    </row>
    <row r="238" spans="1:21" s="2" customFormat="1" x14ac:dyDescent="0.25">
      <c r="A238"/>
      <c r="B238" s="1"/>
      <c r="C238"/>
      <c r="D238" s="11"/>
      <c r="E238" s="11"/>
      <c r="F238" s="12"/>
      <c r="G238" s="12"/>
      <c r="H238" s="13"/>
      <c r="I238" s="14"/>
      <c r="J238" s="13"/>
      <c r="K238" s="14"/>
      <c r="L238" s="13"/>
      <c r="M238" s="14"/>
      <c r="N238" s="13"/>
      <c r="O238" s="14"/>
      <c r="P238" s="13"/>
      <c r="Q238" s="14"/>
      <c r="R238" s="13"/>
      <c r="S238" s="13"/>
      <c r="T238" s="13"/>
      <c r="U238" s="13"/>
    </row>
    <row r="239" spans="1:21" s="2" customFormat="1" x14ac:dyDescent="0.25">
      <c r="A239"/>
      <c r="B239" s="1"/>
      <c r="C239"/>
      <c r="D239" s="11"/>
      <c r="E239" s="11"/>
      <c r="F239" s="12"/>
      <c r="G239" s="12"/>
      <c r="H239" s="13"/>
      <c r="I239" s="14"/>
      <c r="J239" s="13"/>
      <c r="K239" s="14"/>
      <c r="L239" s="13"/>
      <c r="M239" s="14"/>
      <c r="N239" s="13"/>
      <c r="O239" s="14"/>
      <c r="P239" s="13"/>
      <c r="Q239" s="14"/>
      <c r="R239" s="13"/>
      <c r="S239" s="13"/>
      <c r="T239" s="13"/>
      <c r="U239" s="13"/>
    </row>
    <row r="240" spans="1:21" s="2" customFormat="1" x14ac:dyDescent="0.25">
      <c r="A240"/>
      <c r="B240" s="1"/>
      <c r="C240"/>
      <c r="D240" s="11"/>
      <c r="E240" s="11"/>
      <c r="F240" s="12"/>
      <c r="G240" s="12"/>
      <c r="H240" s="13"/>
      <c r="I240" s="14"/>
      <c r="J240" s="13"/>
      <c r="K240" s="14"/>
      <c r="L240" s="13"/>
      <c r="M240" s="14"/>
      <c r="N240" s="13"/>
      <c r="O240" s="14"/>
      <c r="P240" s="13"/>
      <c r="Q240" s="14"/>
      <c r="R240" s="13"/>
      <c r="S240" s="13"/>
      <c r="T240" s="13"/>
      <c r="U240" s="13"/>
    </row>
    <row r="241" spans="1:21" s="2" customFormat="1" x14ac:dyDescent="0.25">
      <c r="A241"/>
      <c r="B241" s="1"/>
      <c r="C241"/>
      <c r="D241" s="11"/>
      <c r="E241" s="11"/>
      <c r="F241" s="12"/>
      <c r="G241" s="12"/>
      <c r="H241" s="13"/>
      <c r="I241" s="14"/>
      <c r="J241" s="13"/>
      <c r="K241" s="14"/>
      <c r="L241" s="13"/>
      <c r="M241" s="14"/>
      <c r="N241" s="13"/>
      <c r="O241" s="14"/>
      <c r="P241" s="13"/>
      <c r="Q241" s="14"/>
      <c r="R241" s="13"/>
      <c r="S241" s="13"/>
      <c r="T241" s="13"/>
      <c r="U241" s="13"/>
    </row>
    <row r="242" spans="1:21" s="2" customFormat="1" x14ac:dyDescent="0.25">
      <c r="A242"/>
      <c r="B242" s="1"/>
      <c r="C242"/>
      <c r="D242" s="11"/>
      <c r="E242" s="11"/>
      <c r="F242" s="12"/>
      <c r="G242" s="12"/>
      <c r="H242" s="13"/>
      <c r="I242" s="14"/>
      <c r="J242" s="13"/>
      <c r="K242" s="14"/>
      <c r="L242" s="13"/>
      <c r="M242" s="14"/>
      <c r="N242" s="13"/>
      <c r="O242" s="14"/>
      <c r="P242" s="13"/>
      <c r="Q242" s="14"/>
      <c r="R242" s="13"/>
      <c r="S242" s="13"/>
      <c r="T242" s="13"/>
      <c r="U242" s="13"/>
    </row>
    <row r="243" spans="1:21" s="2" customFormat="1" x14ac:dyDescent="0.25">
      <c r="A243"/>
      <c r="B243" s="1"/>
      <c r="C243"/>
      <c r="D243" s="11"/>
      <c r="E243" s="11"/>
      <c r="F243" s="12"/>
      <c r="G243" s="12"/>
      <c r="H243" s="13"/>
      <c r="I243" s="14"/>
      <c r="J243" s="13"/>
      <c r="K243" s="14"/>
      <c r="L243" s="13"/>
      <c r="M243" s="14"/>
      <c r="N243" s="13"/>
      <c r="O243" s="14"/>
      <c r="P243" s="13"/>
      <c r="Q243" s="14"/>
      <c r="R243" s="13"/>
      <c r="S243" s="13"/>
      <c r="T243" s="13"/>
      <c r="U243" s="13"/>
    </row>
    <row r="244" spans="1:21" s="2" customFormat="1" x14ac:dyDescent="0.25">
      <c r="A244"/>
      <c r="B244" s="1"/>
      <c r="C244"/>
      <c r="D244" s="11"/>
      <c r="E244" s="11"/>
      <c r="F244" s="12"/>
      <c r="G244" s="12"/>
      <c r="H244" s="13"/>
      <c r="I244" s="14"/>
      <c r="J244" s="13"/>
      <c r="K244" s="14"/>
      <c r="L244" s="13"/>
      <c r="M244" s="14"/>
      <c r="N244" s="13"/>
      <c r="O244" s="14"/>
      <c r="P244" s="13"/>
      <c r="Q244" s="14"/>
      <c r="R244" s="13"/>
      <c r="S244" s="13"/>
      <c r="T244" s="13"/>
      <c r="U244" s="13"/>
    </row>
    <row r="245" spans="1:21" s="2" customFormat="1" x14ac:dyDescent="0.25">
      <c r="A245"/>
      <c r="B245" s="1"/>
      <c r="C245"/>
      <c r="D245" s="11"/>
      <c r="E245" s="11"/>
      <c r="F245" s="12"/>
      <c r="G245" s="12"/>
      <c r="H245" s="13"/>
      <c r="I245" s="14"/>
      <c r="J245" s="13"/>
      <c r="K245" s="14"/>
      <c r="L245" s="13"/>
      <c r="M245" s="14"/>
      <c r="N245" s="13"/>
      <c r="O245" s="14"/>
      <c r="P245" s="13"/>
      <c r="Q245" s="14"/>
      <c r="R245" s="13"/>
      <c r="S245" s="13"/>
      <c r="T245" s="13"/>
      <c r="U245" s="13"/>
    </row>
    <row r="246" spans="1:21" s="2" customFormat="1" x14ac:dyDescent="0.25">
      <c r="A246"/>
      <c r="B246" s="1"/>
      <c r="C246"/>
      <c r="D246" s="11"/>
      <c r="E246" s="11"/>
      <c r="F246" s="12"/>
      <c r="G246" s="12"/>
      <c r="H246" s="13"/>
      <c r="I246" s="14"/>
      <c r="J246" s="13"/>
      <c r="K246" s="14"/>
      <c r="L246" s="13"/>
      <c r="M246" s="14"/>
      <c r="N246" s="13"/>
      <c r="O246" s="14"/>
      <c r="P246" s="13"/>
      <c r="Q246" s="14"/>
      <c r="R246" s="13"/>
      <c r="S246" s="13"/>
      <c r="T246" s="13"/>
      <c r="U246" s="13"/>
    </row>
    <row r="247" spans="1:21" s="2" customFormat="1" x14ac:dyDescent="0.25">
      <c r="A247"/>
      <c r="B247" s="1"/>
      <c r="C247"/>
      <c r="D247" s="11"/>
      <c r="E247" s="11"/>
      <c r="F247" s="12"/>
      <c r="G247" s="12"/>
      <c r="H247" s="13"/>
      <c r="I247" s="14"/>
      <c r="J247" s="13"/>
      <c r="K247" s="14"/>
      <c r="L247" s="13"/>
      <c r="M247" s="14"/>
      <c r="N247" s="13"/>
      <c r="O247" s="14"/>
      <c r="P247" s="13"/>
      <c r="Q247" s="14"/>
      <c r="R247" s="13"/>
      <c r="S247" s="13"/>
      <c r="T247" s="13"/>
      <c r="U247" s="13"/>
    </row>
    <row r="248" spans="1:21" s="2" customFormat="1" x14ac:dyDescent="0.25">
      <c r="A248"/>
      <c r="B248" s="1"/>
      <c r="C248"/>
      <c r="D248" s="11"/>
      <c r="E248" s="11"/>
      <c r="F248" s="12"/>
      <c r="G248" s="12"/>
      <c r="H248" s="13"/>
      <c r="I248" s="14"/>
      <c r="J248" s="13"/>
      <c r="K248" s="14"/>
      <c r="L248" s="13"/>
      <c r="M248" s="14"/>
      <c r="N248" s="13"/>
      <c r="O248" s="14"/>
      <c r="P248" s="13"/>
      <c r="Q248" s="14"/>
      <c r="R248" s="13"/>
      <c r="S248" s="13"/>
      <c r="T248" s="13"/>
      <c r="U248" s="13"/>
    </row>
    <row r="249" spans="1:21" s="2" customFormat="1" x14ac:dyDescent="0.25">
      <c r="A249"/>
      <c r="B249" s="1"/>
      <c r="C249"/>
      <c r="D249" s="11"/>
      <c r="E249" s="11"/>
      <c r="F249" s="12"/>
      <c r="G249" s="12"/>
      <c r="H249" s="15"/>
      <c r="I249" s="14"/>
      <c r="J249" s="13"/>
      <c r="K249" s="14"/>
      <c r="L249" s="13"/>
      <c r="M249" s="14"/>
      <c r="N249" s="13"/>
      <c r="O249" s="14"/>
      <c r="P249" s="13"/>
      <c r="Q249" s="14"/>
      <c r="R249" s="13"/>
      <c r="S249" s="13"/>
      <c r="T249" s="13"/>
      <c r="U249" s="13"/>
    </row>
    <row r="250" spans="1:21" s="2" customFormat="1" x14ac:dyDescent="0.25">
      <c r="A250"/>
      <c r="B250" s="1"/>
      <c r="C250"/>
      <c r="D250" s="11"/>
      <c r="E250" s="11"/>
      <c r="F250" s="12"/>
      <c r="G250" s="12"/>
      <c r="H250" s="13"/>
      <c r="I250" s="14"/>
      <c r="J250" s="13"/>
      <c r="K250" s="14"/>
      <c r="L250" s="13"/>
      <c r="M250" s="14"/>
      <c r="N250" s="13"/>
      <c r="O250" s="14"/>
      <c r="P250" s="13"/>
      <c r="Q250" s="14"/>
      <c r="R250" s="13"/>
      <c r="S250" s="13"/>
      <c r="T250" s="13"/>
      <c r="U250" s="13"/>
    </row>
    <row r="251" spans="1:21" s="2" customFormat="1" x14ac:dyDescent="0.25">
      <c r="A251"/>
      <c r="B251" s="1"/>
      <c r="C251"/>
      <c r="D251" s="11"/>
      <c r="E251" s="11"/>
      <c r="F251" s="12"/>
      <c r="G251" s="12"/>
      <c r="H251" s="13"/>
      <c r="I251" s="14"/>
      <c r="J251" s="13"/>
      <c r="K251" s="14"/>
      <c r="L251" s="13"/>
      <c r="M251" s="14"/>
      <c r="N251" s="13"/>
      <c r="O251" s="14"/>
      <c r="P251" s="13"/>
      <c r="Q251" s="14"/>
      <c r="R251" s="13"/>
      <c r="S251" s="13"/>
      <c r="T251" s="13"/>
      <c r="U251" s="13"/>
    </row>
    <row r="252" spans="1:21" s="2" customFormat="1" x14ac:dyDescent="0.25">
      <c r="A252"/>
      <c r="B252" s="1"/>
      <c r="C252"/>
      <c r="D252" s="11"/>
      <c r="E252" s="11"/>
      <c r="F252" s="12"/>
      <c r="G252" s="12"/>
      <c r="H252" s="13"/>
      <c r="I252" s="14"/>
      <c r="J252" s="13"/>
      <c r="K252" s="14"/>
      <c r="L252" s="13"/>
      <c r="M252" s="14"/>
      <c r="N252" s="13"/>
      <c r="O252" s="14"/>
      <c r="P252" s="13"/>
      <c r="Q252" s="14"/>
      <c r="R252" s="13"/>
      <c r="S252" s="13"/>
      <c r="T252" s="13"/>
      <c r="U252" s="13"/>
    </row>
    <row r="253" spans="1:21" s="2" customFormat="1" x14ac:dyDescent="0.25">
      <c r="A253"/>
      <c r="B253" s="1"/>
      <c r="C253"/>
      <c r="D253" s="11"/>
      <c r="E253" s="11"/>
      <c r="F253" s="12"/>
      <c r="G253" s="12"/>
      <c r="H253" s="13"/>
      <c r="I253" s="14"/>
      <c r="J253" s="13"/>
      <c r="K253" s="14"/>
      <c r="L253" s="13"/>
      <c r="M253" s="14"/>
      <c r="N253" s="13"/>
      <c r="O253" s="14"/>
      <c r="P253" s="13"/>
      <c r="Q253" s="14"/>
      <c r="R253" s="13"/>
      <c r="S253" s="13"/>
      <c r="T253" s="13"/>
      <c r="U253" s="13"/>
    </row>
    <row r="254" spans="1:21" s="2" customFormat="1" x14ac:dyDescent="0.25">
      <c r="A254"/>
      <c r="B254" s="1"/>
      <c r="C254"/>
      <c r="D254" s="11"/>
      <c r="E254" s="11"/>
      <c r="F254" s="12"/>
      <c r="G254" s="12"/>
      <c r="H254" s="13"/>
      <c r="I254" s="14"/>
      <c r="J254" s="13"/>
      <c r="K254" s="14"/>
      <c r="L254" s="13"/>
      <c r="M254" s="14"/>
      <c r="N254" s="13"/>
      <c r="O254" s="14"/>
      <c r="P254" s="13"/>
      <c r="Q254" s="14"/>
      <c r="R254" s="13"/>
      <c r="S254" s="13"/>
      <c r="T254" s="13"/>
      <c r="U254" s="13"/>
    </row>
    <row r="255" spans="1:21" s="2" customFormat="1" x14ac:dyDescent="0.25">
      <c r="A255"/>
      <c r="B255" s="1"/>
      <c r="C255"/>
      <c r="D255" s="11"/>
      <c r="E255" s="11"/>
      <c r="F255" s="12"/>
      <c r="G255" s="12"/>
      <c r="H255" s="13"/>
      <c r="I255" s="14"/>
      <c r="J255" s="13"/>
      <c r="K255" s="14"/>
      <c r="L255" s="13"/>
      <c r="M255" s="14"/>
      <c r="N255" s="13"/>
      <c r="O255" s="14"/>
      <c r="P255" s="13"/>
      <c r="Q255" s="14"/>
      <c r="R255" s="13"/>
      <c r="S255" s="13"/>
      <c r="T255" s="13"/>
      <c r="U255" s="13"/>
    </row>
    <row r="256" spans="1:21" s="2" customFormat="1" x14ac:dyDescent="0.25">
      <c r="A256"/>
      <c r="B256" s="1"/>
      <c r="C256"/>
      <c r="D256" s="11"/>
      <c r="E256" s="11"/>
      <c r="F256" s="12"/>
      <c r="G256" s="12"/>
      <c r="H256" s="13"/>
      <c r="I256" s="14"/>
      <c r="J256" s="13"/>
      <c r="K256" s="14"/>
      <c r="L256" s="13"/>
      <c r="M256" s="14"/>
      <c r="N256" s="13"/>
      <c r="O256" s="14"/>
      <c r="P256" s="13"/>
      <c r="Q256" s="14"/>
      <c r="R256" s="13"/>
      <c r="S256" s="13"/>
      <c r="T256" s="13"/>
      <c r="U256" s="13"/>
    </row>
    <row r="257" spans="1:21" s="2" customFormat="1" x14ac:dyDescent="0.25">
      <c r="A257"/>
      <c r="B257" s="1"/>
      <c r="C257"/>
      <c r="D257" s="11"/>
      <c r="E257" s="11"/>
      <c r="F257" s="12"/>
      <c r="G257" s="12"/>
      <c r="H257" s="13"/>
      <c r="I257" s="14"/>
      <c r="J257" s="13"/>
      <c r="K257" s="14"/>
      <c r="L257" s="13"/>
      <c r="M257" s="14"/>
      <c r="N257" s="13"/>
      <c r="O257" s="14"/>
      <c r="P257" s="13"/>
      <c r="Q257" s="14"/>
      <c r="R257" s="13"/>
      <c r="S257" s="13"/>
      <c r="T257" s="13"/>
      <c r="U257" s="13"/>
    </row>
    <row r="258" spans="1:21" s="2" customFormat="1" x14ac:dyDescent="0.25">
      <c r="A258"/>
      <c r="B258" s="1"/>
      <c r="C258"/>
      <c r="D258" s="11"/>
      <c r="E258" s="11"/>
      <c r="F258" s="12"/>
      <c r="G258" s="12"/>
      <c r="H258" s="13"/>
      <c r="I258" s="14"/>
      <c r="J258" s="13"/>
      <c r="K258" s="14"/>
      <c r="L258" s="13"/>
      <c r="M258" s="14"/>
      <c r="N258" s="13"/>
      <c r="O258" s="14"/>
      <c r="P258" s="13"/>
      <c r="Q258" s="14"/>
      <c r="R258" s="13"/>
      <c r="S258" s="13"/>
      <c r="T258" s="13"/>
      <c r="U258" s="13"/>
    </row>
    <row r="259" spans="1:21" s="2" customFormat="1" x14ac:dyDescent="0.25">
      <c r="A259"/>
      <c r="B259" s="1"/>
      <c r="C259"/>
      <c r="D259" s="11"/>
      <c r="E259" s="11"/>
      <c r="F259" s="12"/>
      <c r="G259" s="12"/>
      <c r="H259" s="13"/>
      <c r="I259" s="14"/>
      <c r="J259" s="13"/>
      <c r="K259" s="14"/>
      <c r="L259" s="13"/>
      <c r="M259" s="14"/>
      <c r="N259" s="13"/>
      <c r="O259" s="14"/>
      <c r="P259" s="13"/>
      <c r="Q259" s="14"/>
      <c r="R259" s="13"/>
      <c r="S259" s="13"/>
      <c r="T259" s="13"/>
      <c r="U259" s="13"/>
    </row>
    <row r="260" spans="1:21" s="2" customFormat="1" x14ac:dyDescent="0.25">
      <c r="A260"/>
      <c r="B260" s="1"/>
      <c r="C260"/>
      <c r="D260" s="11"/>
      <c r="E260" s="11"/>
      <c r="F260" s="12"/>
      <c r="G260" s="12"/>
      <c r="H260" s="13"/>
      <c r="I260" s="14"/>
      <c r="J260" s="13"/>
      <c r="K260" s="14"/>
      <c r="L260" s="13"/>
      <c r="M260" s="14"/>
      <c r="N260" s="13"/>
      <c r="O260" s="14"/>
      <c r="P260" s="13"/>
      <c r="Q260" s="14"/>
      <c r="R260" s="13"/>
      <c r="S260" s="13"/>
      <c r="T260" s="13"/>
      <c r="U260" s="13"/>
    </row>
    <row r="261" spans="1:21" s="2" customFormat="1" x14ac:dyDescent="0.25">
      <c r="A261"/>
      <c r="B261" s="1"/>
      <c r="C261"/>
      <c r="D261" s="11"/>
      <c r="E261" s="11"/>
      <c r="F261" s="12"/>
      <c r="G261" s="12"/>
      <c r="H261" s="13"/>
      <c r="I261" s="14"/>
      <c r="J261" s="13"/>
      <c r="K261" s="14"/>
      <c r="L261" s="13"/>
      <c r="M261" s="14"/>
      <c r="N261" s="13"/>
      <c r="O261" s="14"/>
      <c r="P261" s="13"/>
      <c r="Q261" s="14"/>
      <c r="R261" s="13"/>
      <c r="S261" s="13"/>
      <c r="T261" s="13"/>
      <c r="U261" s="13"/>
    </row>
    <row r="262" spans="1:21" s="2" customFormat="1" x14ac:dyDescent="0.25">
      <c r="A262"/>
      <c r="B262" s="1"/>
      <c r="C262"/>
      <c r="D262" s="11"/>
      <c r="E262" s="11"/>
      <c r="F262" s="12"/>
      <c r="G262" s="12"/>
      <c r="H262" s="13"/>
      <c r="I262" s="14"/>
      <c r="J262" s="13"/>
      <c r="K262" s="14"/>
      <c r="L262" s="13"/>
      <c r="M262" s="14"/>
      <c r="N262" s="13"/>
      <c r="O262" s="14"/>
      <c r="P262" s="13"/>
      <c r="Q262" s="14"/>
      <c r="R262" s="13"/>
      <c r="S262" s="13"/>
      <c r="T262" s="13"/>
      <c r="U262" s="13"/>
    </row>
    <row r="263" spans="1:21" s="2" customFormat="1" x14ac:dyDescent="0.25">
      <c r="A263"/>
      <c r="B263" s="1"/>
      <c r="C263"/>
      <c r="D263" s="11"/>
      <c r="E263" s="11"/>
      <c r="F263" s="12"/>
      <c r="G263" s="12"/>
      <c r="H263" s="13"/>
      <c r="I263" s="14"/>
      <c r="J263" s="13"/>
      <c r="K263" s="14"/>
      <c r="L263" s="13"/>
      <c r="M263" s="14"/>
      <c r="N263" s="13"/>
      <c r="O263" s="14"/>
      <c r="P263" s="13"/>
      <c r="Q263" s="14"/>
      <c r="R263" s="13"/>
      <c r="S263" s="13"/>
      <c r="T263" s="13"/>
      <c r="U263" s="13"/>
    </row>
    <row r="264" spans="1:21" s="2" customFormat="1" x14ac:dyDescent="0.25">
      <c r="A264"/>
      <c r="B264" s="1"/>
      <c r="C264"/>
      <c r="D264" s="11"/>
      <c r="E264" s="11"/>
      <c r="F264" s="12"/>
      <c r="G264" s="12"/>
      <c r="H264" s="13"/>
      <c r="I264" s="14"/>
      <c r="J264" s="13"/>
      <c r="K264" s="14"/>
      <c r="L264" s="13"/>
      <c r="M264" s="14"/>
      <c r="N264" s="13"/>
      <c r="O264" s="14"/>
      <c r="P264" s="13"/>
      <c r="Q264" s="14"/>
      <c r="R264" s="13"/>
      <c r="S264" s="13"/>
      <c r="T264" s="13"/>
      <c r="U264" s="13"/>
    </row>
    <row r="265" spans="1:21" s="2" customFormat="1" x14ac:dyDescent="0.25">
      <c r="A265"/>
      <c r="B265" s="1"/>
      <c r="C265"/>
      <c r="D265" s="11"/>
      <c r="E265" s="11"/>
      <c r="F265" s="12"/>
      <c r="G265" s="12"/>
      <c r="H265" s="13"/>
      <c r="I265" s="14"/>
      <c r="J265" s="13"/>
      <c r="K265" s="14"/>
      <c r="L265" s="13"/>
      <c r="M265" s="14"/>
      <c r="N265" s="13"/>
      <c r="O265" s="14"/>
      <c r="P265" s="13"/>
      <c r="Q265" s="14"/>
      <c r="R265" s="13"/>
      <c r="S265" s="13"/>
      <c r="T265" s="13"/>
      <c r="U265" s="13"/>
    </row>
    <row r="266" spans="1:21" s="2" customFormat="1" x14ac:dyDescent="0.25">
      <c r="A266"/>
      <c r="B266" s="1"/>
      <c r="C266"/>
      <c r="D266" s="11"/>
      <c r="E266" s="11"/>
      <c r="F266" s="12"/>
      <c r="G266" s="12"/>
      <c r="H266" s="13"/>
      <c r="I266" s="14"/>
      <c r="J266" s="13"/>
      <c r="K266" s="14"/>
      <c r="L266" s="13"/>
      <c r="M266" s="14"/>
      <c r="N266" s="13"/>
      <c r="O266" s="14"/>
      <c r="P266" s="13"/>
      <c r="Q266" s="14"/>
      <c r="R266" s="13"/>
      <c r="S266" s="13"/>
      <c r="T266" s="13"/>
      <c r="U266" s="13"/>
    </row>
    <row r="267" spans="1:21" s="2" customFormat="1" x14ac:dyDescent="0.25">
      <c r="A267"/>
      <c r="B267" s="1"/>
      <c r="C267"/>
      <c r="D267" s="11"/>
      <c r="E267" s="11"/>
      <c r="F267" s="12"/>
      <c r="G267" s="12"/>
      <c r="H267" s="13"/>
      <c r="I267" s="14"/>
      <c r="J267" s="13"/>
      <c r="K267" s="14"/>
      <c r="L267" s="13"/>
      <c r="M267" s="14"/>
      <c r="N267" s="13"/>
      <c r="O267" s="14"/>
      <c r="P267" s="13"/>
      <c r="Q267" s="14"/>
      <c r="R267" s="13"/>
      <c r="S267" s="13"/>
      <c r="T267" s="13"/>
      <c r="U267" s="13"/>
    </row>
    <row r="268" spans="1:21" s="2" customFormat="1" x14ac:dyDescent="0.25">
      <c r="A268"/>
      <c r="B268" s="1"/>
      <c r="C268"/>
      <c r="D268" s="11"/>
      <c r="E268" s="11"/>
      <c r="F268" s="12"/>
      <c r="G268" s="12"/>
      <c r="H268" s="13"/>
      <c r="I268" s="14"/>
      <c r="J268" s="13"/>
      <c r="K268" s="14"/>
      <c r="L268" s="13"/>
      <c r="M268" s="14"/>
      <c r="N268" s="13"/>
      <c r="O268" s="14"/>
      <c r="P268" s="13"/>
      <c r="Q268" s="14"/>
      <c r="R268" s="13"/>
      <c r="S268" s="13"/>
      <c r="T268" s="13"/>
      <c r="U268" s="13"/>
    </row>
    <row r="269" spans="1:21" s="2" customFormat="1" x14ac:dyDescent="0.25">
      <c r="A269"/>
      <c r="B269" s="1"/>
      <c r="C269"/>
      <c r="D269" s="11"/>
      <c r="E269" s="11"/>
      <c r="F269" s="12"/>
      <c r="G269" s="12"/>
      <c r="H269" s="13"/>
      <c r="I269" s="14"/>
      <c r="J269" s="13"/>
      <c r="K269" s="14"/>
      <c r="L269" s="13"/>
      <c r="M269" s="14"/>
      <c r="N269" s="13"/>
      <c r="O269" s="14"/>
      <c r="P269" s="13"/>
      <c r="Q269" s="14"/>
      <c r="R269" s="13"/>
      <c r="S269" s="13"/>
      <c r="T269" s="13"/>
      <c r="U269" s="13"/>
    </row>
    <row r="270" spans="1:21" s="2" customFormat="1" x14ac:dyDescent="0.25">
      <c r="A270"/>
      <c r="B270" s="1"/>
      <c r="C270"/>
      <c r="D270" s="11"/>
      <c r="E270" s="11"/>
      <c r="F270" s="12"/>
      <c r="G270" s="12"/>
      <c r="H270" s="13"/>
      <c r="I270" s="14"/>
      <c r="J270" s="13"/>
      <c r="K270" s="14"/>
      <c r="L270" s="13"/>
      <c r="M270" s="14"/>
      <c r="N270" s="13"/>
      <c r="O270" s="14"/>
      <c r="P270" s="13"/>
      <c r="Q270" s="14"/>
      <c r="R270" s="13"/>
      <c r="S270" s="13"/>
      <c r="T270" s="13"/>
      <c r="U270" s="13"/>
    </row>
    <row r="271" spans="1:21" s="2" customFormat="1" x14ac:dyDescent="0.25">
      <c r="A271"/>
      <c r="B271" s="1"/>
      <c r="C271"/>
      <c r="D271" s="11"/>
      <c r="E271" s="11"/>
      <c r="F271" s="12"/>
      <c r="G271" s="12"/>
      <c r="H271" s="13"/>
      <c r="I271" s="14"/>
      <c r="J271" s="13"/>
      <c r="K271" s="14"/>
      <c r="L271" s="13"/>
      <c r="M271" s="14"/>
      <c r="N271" s="13"/>
      <c r="O271" s="14"/>
      <c r="P271" s="13"/>
      <c r="Q271" s="14"/>
      <c r="R271" s="13"/>
      <c r="S271" s="13"/>
      <c r="T271" s="13"/>
      <c r="U271" s="13"/>
    </row>
    <row r="272" spans="1:21" s="2" customFormat="1" x14ac:dyDescent="0.25">
      <c r="A272"/>
      <c r="B272" s="1"/>
      <c r="C272"/>
      <c r="D272" s="11"/>
      <c r="E272" s="11"/>
      <c r="F272" s="12"/>
      <c r="G272" s="12"/>
      <c r="H272" s="13"/>
      <c r="I272" s="14"/>
      <c r="J272" s="13"/>
      <c r="K272" s="14"/>
      <c r="L272" s="13"/>
      <c r="M272" s="14"/>
      <c r="N272" s="13"/>
      <c r="O272" s="14"/>
      <c r="P272" s="13"/>
      <c r="Q272" s="14"/>
      <c r="R272" s="13"/>
      <c r="S272" s="13"/>
      <c r="T272" s="13"/>
      <c r="U272" s="13"/>
    </row>
    <row r="273" spans="1:21" s="2" customFormat="1" x14ac:dyDescent="0.25">
      <c r="A273"/>
      <c r="B273" s="1"/>
      <c r="C273"/>
      <c r="D273" s="11"/>
      <c r="E273" s="11"/>
      <c r="F273" s="12"/>
      <c r="G273" s="12"/>
      <c r="H273" s="13"/>
      <c r="I273" s="14"/>
      <c r="J273" s="13"/>
      <c r="K273" s="14"/>
      <c r="L273" s="13"/>
      <c r="M273" s="14"/>
      <c r="N273" s="13"/>
      <c r="O273" s="14"/>
      <c r="P273" s="13"/>
      <c r="Q273" s="14"/>
      <c r="R273" s="13"/>
      <c r="S273" s="13"/>
      <c r="T273" s="13"/>
      <c r="U273" s="13"/>
    </row>
    <row r="274" spans="1:21" s="2" customFormat="1" x14ac:dyDescent="0.25">
      <c r="A274"/>
      <c r="B274" s="1"/>
      <c r="C274"/>
      <c r="D274" s="11"/>
      <c r="E274" s="11"/>
      <c r="F274" s="12"/>
      <c r="G274" s="12"/>
      <c r="H274" s="13"/>
      <c r="I274" s="14"/>
      <c r="J274" s="13"/>
      <c r="K274" s="14"/>
      <c r="L274" s="13"/>
      <c r="M274" s="14"/>
      <c r="N274" s="13"/>
      <c r="O274" s="14"/>
      <c r="P274" s="13"/>
      <c r="Q274" s="14"/>
      <c r="R274" s="13"/>
      <c r="S274" s="13"/>
      <c r="T274" s="13"/>
      <c r="U274" s="13"/>
    </row>
    <row r="275" spans="1:21" s="2" customFormat="1" x14ac:dyDescent="0.25">
      <c r="A275"/>
      <c r="B275" s="1"/>
      <c r="C275"/>
      <c r="D275" s="11"/>
      <c r="E275" s="11"/>
      <c r="F275" s="12"/>
      <c r="G275" s="12"/>
      <c r="H275" s="13"/>
      <c r="I275" s="14"/>
      <c r="J275" s="13"/>
      <c r="K275" s="14"/>
      <c r="L275" s="13"/>
      <c r="M275" s="14"/>
      <c r="N275" s="13"/>
      <c r="O275" s="14"/>
      <c r="P275" s="13"/>
      <c r="Q275" s="14"/>
      <c r="R275" s="13"/>
      <c r="S275" s="13"/>
      <c r="T275" s="13"/>
      <c r="U275" s="13"/>
    </row>
    <row r="276" spans="1:21" s="2" customFormat="1" x14ac:dyDescent="0.25">
      <c r="A276"/>
      <c r="B276" s="1"/>
      <c r="C276"/>
      <c r="D276" s="11"/>
      <c r="E276" s="11"/>
      <c r="F276" s="12"/>
      <c r="G276" s="12"/>
      <c r="H276" s="13"/>
      <c r="I276" s="14"/>
      <c r="J276" s="13"/>
      <c r="K276" s="14"/>
      <c r="L276" s="13"/>
      <c r="M276" s="14"/>
      <c r="N276" s="13"/>
      <c r="O276" s="14"/>
      <c r="P276" s="13"/>
      <c r="Q276" s="14"/>
      <c r="R276" s="13"/>
      <c r="S276" s="13"/>
      <c r="T276" s="13"/>
      <c r="U276" s="13"/>
    </row>
    <row r="277" spans="1:21" s="2" customFormat="1" x14ac:dyDescent="0.25">
      <c r="A277"/>
      <c r="B277" s="1"/>
      <c r="C277"/>
      <c r="D277" s="11"/>
      <c r="E277" s="11"/>
      <c r="F277" s="12"/>
      <c r="G277" s="12"/>
      <c r="H277" s="13"/>
      <c r="I277" s="14"/>
      <c r="J277" s="13"/>
      <c r="K277" s="14"/>
      <c r="L277" s="13"/>
      <c r="M277" s="14"/>
      <c r="N277" s="13"/>
      <c r="O277" s="14"/>
      <c r="P277" s="13"/>
      <c r="Q277" s="14"/>
      <c r="R277" s="13"/>
      <c r="S277" s="13"/>
      <c r="T277" s="13"/>
      <c r="U277" s="13"/>
    </row>
    <row r="278" spans="1:21" s="2" customFormat="1" x14ac:dyDescent="0.25">
      <c r="A278"/>
      <c r="B278" s="1"/>
      <c r="C278"/>
      <c r="D278" s="11"/>
      <c r="E278" s="11"/>
      <c r="F278" s="12"/>
      <c r="G278" s="12"/>
      <c r="H278" s="13"/>
      <c r="I278" s="14"/>
      <c r="J278" s="13"/>
      <c r="K278" s="14"/>
      <c r="L278" s="13"/>
      <c r="M278" s="14"/>
      <c r="N278" s="13"/>
      <c r="O278" s="14"/>
      <c r="P278" s="13"/>
      <c r="Q278" s="14"/>
      <c r="R278" s="13"/>
      <c r="S278" s="13"/>
      <c r="T278" s="13"/>
      <c r="U278" s="13"/>
    </row>
    <row r="279" spans="1:21" s="2" customFormat="1" x14ac:dyDescent="0.25">
      <c r="A279"/>
      <c r="B279" s="1"/>
      <c r="C279"/>
      <c r="D279" s="11"/>
      <c r="E279" s="11"/>
      <c r="F279" s="12"/>
      <c r="G279" s="12"/>
      <c r="H279" s="13"/>
      <c r="I279" s="14"/>
      <c r="J279" s="13"/>
      <c r="K279" s="14"/>
      <c r="L279" s="13"/>
      <c r="M279" s="14"/>
      <c r="N279" s="13"/>
      <c r="O279" s="14"/>
      <c r="P279" s="13"/>
      <c r="Q279" s="14"/>
      <c r="R279" s="13"/>
      <c r="S279" s="13"/>
      <c r="T279" s="13"/>
      <c r="U279" s="13"/>
    </row>
    <row r="280" spans="1:21" s="2" customFormat="1" x14ac:dyDescent="0.25">
      <c r="A280"/>
      <c r="B280" s="1"/>
      <c r="C280"/>
      <c r="D280" s="11"/>
      <c r="E280" s="11"/>
      <c r="F280" s="12"/>
      <c r="G280" s="12"/>
      <c r="H280" s="13"/>
      <c r="I280" s="14"/>
      <c r="J280" s="13"/>
      <c r="K280" s="14"/>
      <c r="L280" s="13"/>
      <c r="M280" s="14"/>
      <c r="N280" s="13"/>
      <c r="O280" s="14"/>
      <c r="P280" s="13"/>
      <c r="Q280" s="14"/>
      <c r="R280" s="13"/>
      <c r="S280" s="13"/>
      <c r="T280" s="13"/>
      <c r="U280" s="13"/>
    </row>
    <row r="281" spans="1:21" s="2" customFormat="1" x14ac:dyDescent="0.25">
      <c r="A281"/>
      <c r="B281" s="1"/>
      <c r="C281"/>
      <c r="D281" s="11"/>
      <c r="E281" s="11"/>
      <c r="F281" s="12"/>
      <c r="G281" s="12"/>
      <c r="H281" s="13"/>
      <c r="I281" s="14"/>
      <c r="J281" s="13"/>
      <c r="K281" s="14"/>
      <c r="L281" s="13"/>
      <c r="M281" s="14"/>
      <c r="N281" s="13"/>
      <c r="O281" s="14"/>
      <c r="P281" s="13"/>
      <c r="Q281" s="14"/>
      <c r="R281" s="13"/>
      <c r="S281" s="13"/>
      <c r="T281" s="13"/>
      <c r="U281" s="13"/>
    </row>
    <row r="282" spans="1:21" s="2" customFormat="1" x14ac:dyDescent="0.25">
      <c r="A282"/>
      <c r="B282" s="1"/>
      <c r="C282"/>
      <c r="D282" s="11"/>
      <c r="E282" s="11"/>
      <c r="F282" s="12"/>
      <c r="G282" s="12"/>
      <c r="H282" s="13"/>
      <c r="I282" s="14"/>
      <c r="J282" s="13"/>
      <c r="K282" s="14"/>
      <c r="L282" s="13"/>
      <c r="M282" s="14"/>
      <c r="N282" s="13"/>
      <c r="O282" s="14"/>
      <c r="P282" s="13"/>
      <c r="Q282" s="14"/>
      <c r="R282" s="13"/>
      <c r="S282" s="13"/>
      <c r="T282" s="13"/>
      <c r="U282" s="13"/>
    </row>
    <row r="283" spans="1:21" s="2" customFormat="1" x14ac:dyDescent="0.25">
      <c r="A283"/>
      <c r="B283" s="1"/>
      <c r="C283"/>
      <c r="D283" s="11"/>
      <c r="E283" s="11"/>
      <c r="F283" s="12"/>
      <c r="G283" s="12"/>
      <c r="H283" s="13"/>
      <c r="I283" s="14"/>
      <c r="J283" s="13"/>
      <c r="K283" s="14"/>
      <c r="L283" s="13"/>
      <c r="M283" s="14"/>
      <c r="N283" s="13"/>
      <c r="O283" s="14"/>
      <c r="P283" s="13"/>
      <c r="Q283" s="14"/>
      <c r="R283" s="13"/>
      <c r="S283" s="13"/>
      <c r="T283" s="13"/>
      <c r="U283" s="13"/>
    </row>
    <row r="284" spans="1:21" s="2" customFormat="1" x14ac:dyDescent="0.25">
      <c r="A284"/>
      <c r="B284" s="1"/>
      <c r="C284"/>
      <c r="D284" s="11"/>
      <c r="E284" s="11"/>
      <c r="F284" s="12"/>
      <c r="G284" s="12"/>
      <c r="H284" s="13"/>
      <c r="I284" s="14"/>
      <c r="J284" s="13"/>
      <c r="K284" s="14"/>
      <c r="L284" s="13"/>
      <c r="M284" s="14"/>
      <c r="N284" s="13"/>
      <c r="O284" s="14"/>
      <c r="P284" s="13"/>
      <c r="Q284" s="14"/>
      <c r="R284" s="13"/>
      <c r="S284" s="13"/>
      <c r="T284" s="13"/>
      <c r="U284" s="13"/>
    </row>
    <row r="285" spans="1:21" s="2" customFormat="1" x14ac:dyDescent="0.25">
      <c r="A285"/>
      <c r="B285" s="1"/>
      <c r="C285"/>
      <c r="D285" s="11"/>
      <c r="E285" s="11"/>
      <c r="F285" s="12"/>
      <c r="G285" s="12"/>
      <c r="H285" s="13"/>
      <c r="I285" s="14"/>
      <c r="J285" s="13"/>
      <c r="K285" s="14"/>
      <c r="L285" s="13"/>
      <c r="M285" s="14"/>
      <c r="N285" s="13"/>
      <c r="O285" s="14"/>
      <c r="P285" s="13"/>
      <c r="Q285" s="14"/>
      <c r="R285" s="13"/>
      <c r="S285" s="13"/>
      <c r="T285" s="13"/>
      <c r="U285" s="13"/>
    </row>
    <row r="286" spans="1:21" s="2" customFormat="1" x14ac:dyDescent="0.25">
      <c r="A286"/>
      <c r="B286" s="1"/>
      <c r="C286"/>
      <c r="D286" s="11"/>
      <c r="E286" s="11"/>
      <c r="F286" s="12"/>
      <c r="G286" s="12"/>
      <c r="H286" s="13"/>
      <c r="I286" s="14"/>
      <c r="J286" s="13"/>
      <c r="K286" s="14"/>
      <c r="L286" s="13"/>
      <c r="M286" s="14"/>
      <c r="N286" s="13"/>
      <c r="O286" s="14"/>
      <c r="P286" s="13"/>
      <c r="Q286" s="14"/>
      <c r="R286" s="13"/>
      <c r="S286" s="13"/>
      <c r="T286" s="13"/>
      <c r="U286" s="13"/>
    </row>
    <row r="287" spans="1:21" s="2" customFormat="1" x14ac:dyDescent="0.25">
      <c r="A287"/>
      <c r="B287" s="1"/>
      <c r="C287"/>
      <c r="D287" s="11"/>
      <c r="E287" s="11"/>
      <c r="F287" s="12"/>
      <c r="G287" s="12"/>
      <c r="H287" s="13"/>
      <c r="I287" s="14"/>
      <c r="J287" s="13"/>
      <c r="K287" s="14"/>
      <c r="L287" s="13"/>
      <c r="M287" s="14"/>
      <c r="N287" s="13"/>
      <c r="O287" s="14"/>
      <c r="P287" s="13"/>
      <c r="Q287" s="14"/>
      <c r="R287" s="13"/>
      <c r="S287" s="13"/>
      <c r="T287" s="13"/>
      <c r="U287" s="13"/>
    </row>
    <row r="288" spans="1:21" s="2" customFormat="1" x14ac:dyDescent="0.25">
      <c r="A288"/>
      <c r="B288" s="1"/>
      <c r="C288"/>
      <c r="D288" s="11"/>
      <c r="E288" s="11"/>
      <c r="F288" s="12"/>
      <c r="G288" s="12"/>
      <c r="H288" s="13"/>
      <c r="I288" s="14"/>
      <c r="J288" s="13"/>
      <c r="K288" s="14"/>
      <c r="L288" s="13"/>
      <c r="M288" s="14"/>
      <c r="N288" s="13"/>
      <c r="O288" s="14"/>
      <c r="P288" s="13"/>
      <c r="Q288" s="14"/>
      <c r="R288" s="13"/>
      <c r="S288" s="13"/>
      <c r="T288" s="13"/>
      <c r="U288" s="13"/>
    </row>
    <row r="289" spans="1:21" s="2" customFormat="1" x14ac:dyDescent="0.25">
      <c r="A289"/>
      <c r="B289" s="1"/>
      <c r="C289"/>
      <c r="D289" s="11"/>
      <c r="E289" s="11"/>
      <c r="F289" s="12"/>
      <c r="G289" s="12"/>
      <c r="H289" s="13"/>
      <c r="I289" s="14"/>
      <c r="J289" s="13"/>
      <c r="K289" s="14"/>
      <c r="L289" s="13"/>
      <c r="M289" s="14"/>
      <c r="N289" s="13"/>
      <c r="O289" s="14"/>
      <c r="P289" s="13"/>
      <c r="Q289" s="14"/>
      <c r="R289" s="13"/>
      <c r="S289" s="13"/>
      <c r="T289" s="13"/>
      <c r="U289" s="13"/>
    </row>
    <row r="290" spans="1:21" s="2" customFormat="1" x14ac:dyDescent="0.25">
      <c r="A290"/>
      <c r="B290" s="1"/>
      <c r="C290"/>
      <c r="D290" s="11"/>
      <c r="E290" s="11"/>
      <c r="F290" s="12"/>
      <c r="G290" s="12"/>
      <c r="H290" s="13"/>
      <c r="I290" s="14"/>
      <c r="J290" s="13"/>
      <c r="K290" s="14"/>
      <c r="L290" s="13"/>
      <c r="M290" s="14"/>
      <c r="N290" s="13"/>
      <c r="O290" s="14"/>
      <c r="P290" s="13"/>
      <c r="Q290" s="14"/>
      <c r="R290" s="13"/>
      <c r="S290" s="13"/>
      <c r="T290" s="13"/>
      <c r="U290" s="13"/>
    </row>
    <row r="291" spans="1:21" s="2" customFormat="1" x14ac:dyDescent="0.25">
      <c r="A291"/>
      <c r="B291" s="1"/>
      <c r="C291"/>
      <c r="D291" s="11"/>
      <c r="E291" s="11"/>
      <c r="F291" s="12"/>
      <c r="G291" s="12"/>
      <c r="H291" s="13"/>
      <c r="I291" s="14"/>
      <c r="J291" s="13"/>
      <c r="K291" s="14"/>
      <c r="L291" s="13"/>
      <c r="M291" s="14"/>
      <c r="N291" s="13"/>
      <c r="O291" s="14"/>
      <c r="P291" s="13"/>
      <c r="Q291" s="14"/>
      <c r="R291" s="13"/>
      <c r="S291" s="13"/>
      <c r="T291" s="13"/>
      <c r="U291" s="13"/>
    </row>
    <row r="292" spans="1:21" s="2" customFormat="1" x14ac:dyDescent="0.25">
      <c r="A292"/>
      <c r="B292" s="1"/>
      <c r="C292"/>
      <c r="D292" s="11"/>
      <c r="E292" s="11"/>
      <c r="F292" s="12"/>
      <c r="G292" s="12"/>
      <c r="H292" s="13"/>
      <c r="I292" s="14"/>
      <c r="J292" s="13"/>
      <c r="K292" s="14"/>
      <c r="L292" s="13"/>
      <c r="M292" s="14"/>
      <c r="N292" s="13"/>
      <c r="O292" s="14"/>
      <c r="P292" s="13"/>
      <c r="Q292" s="14"/>
      <c r="R292" s="13"/>
      <c r="S292" s="13"/>
      <c r="T292" s="13"/>
      <c r="U292" s="13"/>
    </row>
    <row r="293" spans="1:21" s="2" customFormat="1" x14ac:dyDescent="0.25">
      <c r="A293"/>
      <c r="B293" s="1"/>
      <c r="C293"/>
      <c r="D293" s="11"/>
      <c r="E293" s="11"/>
      <c r="F293" s="12"/>
      <c r="G293" s="12"/>
      <c r="H293" s="13"/>
      <c r="I293" s="14"/>
      <c r="J293" s="13"/>
      <c r="K293" s="14"/>
      <c r="L293" s="13"/>
      <c r="M293" s="14"/>
      <c r="N293" s="13"/>
      <c r="O293" s="14"/>
      <c r="P293" s="13"/>
      <c r="Q293" s="14"/>
      <c r="R293" s="13"/>
      <c r="S293" s="13"/>
      <c r="T293" s="13"/>
      <c r="U293" s="13"/>
    </row>
    <row r="294" spans="1:21" s="2" customFormat="1" x14ac:dyDescent="0.25">
      <c r="A294"/>
      <c r="B294" s="1"/>
      <c r="C294"/>
      <c r="D294" s="11"/>
      <c r="E294" s="11"/>
      <c r="F294" s="12"/>
      <c r="G294" s="12"/>
      <c r="H294" s="13"/>
      <c r="I294" s="14"/>
      <c r="J294" s="13"/>
      <c r="K294" s="14"/>
      <c r="L294" s="13"/>
      <c r="M294" s="14"/>
      <c r="N294" s="13"/>
      <c r="O294" s="14"/>
      <c r="P294" s="13"/>
      <c r="Q294" s="14"/>
      <c r="R294" s="13"/>
      <c r="S294" s="13"/>
      <c r="T294" s="13"/>
      <c r="U294" s="13"/>
    </row>
    <row r="295" spans="1:21" s="2" customFormat="1" x14ac:dyDescent="0.25">
      <c r="A295"/>
      <c r="B295" s="1"/>
      <c r="C295"/>
      <c r="D295" s="11"/>
      <c r="E295" s="11"/>
      <c r="F295" s="12"/>
      <c r="G295" s="12"/>
      <c r="H295" s="13"/>
      <c r="I295" s="14"/>
      <c r="J295" s="13"/>
      <c r="K295" s="14"/>
      <c r="L295" s="13"/>
      <c r="M295" s="14"/>
      <c r="N295" s="13"/>
      <c r="O295" s="14"/>
      <c r="P295" s="13"/>
      <c r="Q295" s="14"/>
      <c r="R295" s="13"/>
      <c r="S295" s="13"/>
      <c r="T295" s="13"/>
      <c r="U295" s="13"/>
    </row>
    <row r="296" spans="1:21" s="2" customFormat="1" x14ac:dyDescent="0.25">
      <c r="A296"/>
      <c r="B296" s="1"/>
      <c r="C296"/>
      <c r="D296" s="11"/>
      <c r="E296" s="11"/>
      <c r="F296" s="12"/>
      <c r="G296" s="12"/>
      <c r="H296" s="13"/>
      <c r="I296" s="14"/>
      <c r="J296" s="13"/>
      <c r="K296" s="14"/>
      <c r="L296" s="13"/>
      <c r="M296" s="14"/>
      <c r="N296" s="13"/>
      <c r="O296" s="14"/>
      <c r="P296" s="13"/>
      <c r="Q296" s="14"/>
      <c r="R296" s="13"/>
      <c r="S296" s="13"/>
      <c r="T296" s="13"/>
      <c r="U296" s="13"/>
    </row>
    <row r="297" spans="1:21" s="2" customFormat="1" x14ac:dyDescent="0.25">
      <c r="A297"/>
      <c r="B297" s="1"/>
      <c r="C297"/>
      <c r="D297" s="11"/>
      <c r="E297" s="11"/>
      <c r="F297" s="12"/>
      <c r="G297" s="12"/>
      <c r="H297" s="13"/>
      <c r="I297" s="14"/>
      <c r="J297" s="13"/>
      <c r="K297" s="14"/>
      <c r="L297" s="13"/>
      <c r="M297" s="14"/>
      <c r="N297" s="13"/>
      <c r="O297" s="14"/>
      <c r="P297" s="13"/>
      <c r="Q297" s="14"/>
      <c r="R297" s="13"/>
      <c r="S297" s="13"/>
      <c r="T297" s="13"/>
      <c r="U297" s="13"/>
    </row>
    <row r="298" spans="1:21" s="2" customFormat="1" x14ac:dyDescent="0.25">
      <c r="A298"/>
      <c r="B298" s="1"/>
      <c r="C298"/>
      <c r="D298" s="11"/>
      <c r="E298" s="11"/>
      <c r="F298" s="12"/>
      <c r="G298" s="12"/>
      <c r="H298" s="13"/>
      <c r="I298" s="14"/>
      <c r="J298" s="13"/>
      <c r="K298" s="14"/>
      <c r="L298" s="13"/>
      <c r="M298" s="14"/>
      <c r="N298" s="13"/>
      <c r="O298" s="14"/>
      <c r="P298" s="13"/>
      <c r="Q298" s="14"/>
      <c r="R298" s="13"/>
      <c r="S298" s="13"/>
      <c r="T298" s="13"/>
      <c r="U298" s="13"/>
    </row>
    <row r="299" spans="1:21" s="2" customFormat="1" x14ac:dyDescent="0.25">
      <c r="A299"/>
      <c r="B299" s="1"/>
      <c r="C299"/>
      <c r="D299" s="11"/>
      <c r="E299" s="11"/>
      <c r="F299" s="12"/>
      <c r="G299" s="12"/>
      <c r="H299" s="13"/>
      <c r="I299" s="14"/>
      <c r="J299" s="13"/>
      <c r="K299" s="14"/>
      <c r="L299" s="13"/>
      <c r="M299" s="14"/>
      <c r="N299" s="13"/>
      <c r="O299" s="14"/>
      <c r="P299" s="13"/>
      <c r="Q299" s="14"/>
      <c r="R299" s="13"/>
      <c r="S299" s="13"/>
      <c r="T299" s="13"/>
      <c r="U299" s="13"/>
    </row>
    <row r="300" spans="1:21" s="2" customFormat="1" x14ac:dyDescent="0.25">
      <c r="A300"/>
      <c r="B300" s="1"/>
      <c r="C300"/>
      <c r="D300" s="11"/>
      <c r="E300" s="11"/>
      <c r="F300" s="12"/>
      <c r="G300" s="12"/>
      <c r="H300" s="13"/>
      <c r="I300" s="14"/>
      <c r="J300" s="13"/>
      <c r="K300" s="14"/>
      <c r="L300" s="13"/>
      <c r="M300" s="14"/>
      <c r="N300" s="13"/>
      <c r="O300" s="14"/>
      <c r="P300" s="13"/>
      <c r="Q300" s="14"/>
      <c r="R300" s="13"/>
      <c r="S300" s="13"/>
      <c r="T300" s="13"/>
      <c r="U300" s="13"/>
    </row>
    <row r="301" spans="1:21" s="2" customFormat="1" x14ac:dyDescent="0.25">
      <c r="A301"/>
      <c r="B301" s="1"/>
      <c r="C301"/>
      <c r="D301" s="11"/>
      <c r="E301" s="11"/>
      <c r="F301" s="12"/>
      <c r="G301" s="12"/>
      <c r="H301" s="13"/>
      <c r="I301" s="14"/>
      <c r="J301" s="13"/>
      <c r="K301" s="14"/>
      <c r="L301" s="13"/>
      <c r="M301" s="14"/>
      <c r="N301" s="13"/>
      <c r="O301" s="14"/>
      <c r="P301" s="13"/>
      <c r="Q301" s="14"/>
      <c r="R301" s="13"/>
      <c r="S301" s="13"/>
      <c r="T301" s="13"/>
      <c r="U301" s="13"/>
    </row>
    <row r="302" spans="1:21" s="2" customFormat="1" x14ac:dyDescent="0.25">
      <c r="A302"/>
      <c r="B302" s="1"/>
      <c r="C302"/>
      <c r="D302" s="11"/>
      <c r="E302" s="11"/>
      <c r="F302" s="12"/>
      <c r="G302" s="12"/>
      <c r="H302" s="13"/>
      <c r="I302" s="14"/>
      <c r="J302" s="13"/>
      <c r="K302" s="14"/>
      <c r="L302" s="13"/>
      <c r="M302" s="14"/>
      <c r="N302" s="13"/>
      <c r="O302" s="14"/>
      <c r="P302" s="13"/>
      <c r="Q302" s="14"/>
      <c r="R302" s="13"/>
      <c r="S302" s="13"/>
      <c r="T302" s="13"/>
      <c r="U302" s="13"/>
    </row>
    <row r="303" spans="1:21" s="2" customFormat="1" x14ac:dyDescent="0.25">
      <c r="A303"/>
      <c r="B303" s="1"/>
      <c r="C303"/>
      <c r="D303" s="11"/>
      <c r="E303" s="11"/>
      <c r="F303" s="12"/>
      <c r="G303" s="12"/>
      <c r="H303" s="13"/>
      <c r="I303" s="14"/>
      <c r="J303" s="13"/>
      <c r="K303" s="14"/>
      <c r="L303" s="13"/>
      <c r="M303" s="14"/>
      <c r="N303" s="13"/>
      <c r="O303" s="14"/>
      <c r="P303" s="13"/>
      <c r="Q303" s="14"/>
      <c r="R303" s="13"/>
      <c r="S303" s="13"/>
      <c r="T303" s="13"/>
      <c r="U303" s="13"/>
    </row>
    <row r="304" spans="1:21" s="2" customFormat="1" x14ac:dyDescent="0.25">
      <c r="A304"/>
      <c r="B304" s="1"/>
      <c r="C304"/>
      <c r="D304" s="11"/>
      <c r="E304" s="11"/>
      <c r="F304" s="12"/>
      <c r="G304" s="12"/>
      <c r="H304" s="13"/>
      <c r="I304" s="14"/>
      <c r="J304" s="13"/>
      <c r="K304" s="14"/>
      <c r="L304" s="13"/>
      <c r="M304" s="14"/>
      <c r="N304" s="13"/>
      <c r="O304" s="14"/>
      <c r="P304" s="13"/>
      <c r="Q304" s="14"/>
      <c r="R304" s="13"/>
      <c r="S304" s="13"/>
      <c r="T304" s="13"/>
      <c r="U304" s="13"/>
    </row>
    <row r="305" spans="1:21" s="2" customFormat="1" x14ac:dyDescent="0.25">
      <c r="A305"/>
      <c r="B305" s="1"/>
      <c r="C305"/>
      <c r="D305" s="11"/>
      <c r="E305" s="11"/>
      <c r="F305" s="12"/>
      <c r="G305" s="12"/>
      <c r="H305" s="13"/>
      <c r="I305" s="14"/>
      <c r="J305" s="13"/>
      <c r="K305" s="14"/>
      <c r="L305" s="13"/>
      <c r="M305" s="14"/>
      <c r="N305" s="13"/>
      <c r="O305" s="14"/>
      <c r="P305" s="13"/>
      <c r="Q305" s="14"/>
      <c r="R305" s="13"/>
      <c r="S305" s="13"/>
      <c r="T305" s="13"/>
      <c r="U305" s="13"/>
    </row>
    <row r="306" spans="1:21" s="2" customFormat="1" x14ac:dyDescent="0.25">
      <c r="A306"/>
      <c r="B306" s="1"/>
      <c r="C306"/>
      <c r="D306" s="11"/>
      <c r="E306" s="11"/>
      <c r="F306" s="12"/>
      <c r="G306" s="12"/>
      <c r="H306" s="13"/>
      <c r="I306" s="14"/>
      <c r="J306" s="13"/>
      <c r="K306" s="14"/>
      <c r="L306" s="13"/>
      <c r="M306" s="14"/>
      <c r="N306" s="13"/>
      <c r="O306" s="14"/>
      <c r="P306" s="13"/>
      <c r="Q306" s="14"/>
      <c r="R306" s="13"/>
      <c r="S306" s="13"/>
      <c r="T306" s="13"/>
      <c r="U306" s="13"/>
    </row>
    <row r="307" spans="1:21" s="2" customFormat="1" x14ac:dyDescent="0.25">
      <c r="A307"/>
      <c r="B307" s="1"/>
      <c r="C307"/>
      <c r="D307" s="11"/>
      <c r="E307" s="11"/>
      <c r="F307" s="12"/>
      <c r="G307" s="12"/>
      <c r="H307" s="13"/>
      <c r="I307" s="14"/>
      <c r="J307" s="13"/>
      <c r="K307" s="14"/>
      <c r="L307" s="13"/>
      <c r="M307" s="14"/>
      <c r="N307" s="13"/>
      <c r="O307" s="14"/>
      <c r="P307" s="13"/>
      <c r="Q307" s="14"/>
      <c r="R307" s="13"/>
      <c r="S307" s="13"/>
      <c r="T307" s="13"/>
      <c r="U307" s="13"/>
    </row>
    <row r="308" spans="1:21" s="2" customFormat="1" x14ac:dyDescent="0.25">
      <c r="A308"/>
      <c r="B308" s="1"/>
      <c r="C308"/>
      <c r="D308" s="11"/>
      <c r="E308" s="11"/>
      <c r="F308" s="12"/>
      <c r="G308" s="12"/>
      <c r="H308" s="13"/>
      <c r="I308" s="14"/>
      <c r="J308" s="13"/>
      <c r="K308" s="14"/>
      <c r="L308" s="13"/>
      <c r="M308" s="14"/>
      <c r="N308" s="13"/>
      <c r="O308" s="14"/>
      <c r="P308" s="13"/>
      <c r="Q308" s="14"/>
      <c r="R308" s="13"/>
      <c r="S308" s="13"/>
      <c r="T308" s="13"/>
      <c r="U308" s="13"/>
    </row>
    <row r="309" spans="1:21" s="2" customFormat="1" x14ac:dyDescent="0.25">
      <c r="A309"/>
      <c r="B309" s="1"/>
      <c r="C309"/>
      <c r="D309" s="11"/>
      <c r="E309" s="11"/>
      <c r="F309" s="12"/>
      <c r="G309" s="12"/>
      <c r="H309" s="13"/>
      <c r="I309" s="14"/>
      <c r="J309" s="13"/>
      <c r="K309" s="14"/>
      <c r="L309" s="13"/>
      <c r="M309" s="14"/>
      <c r="N309" s="13"/>
      <c r="O309" s="14"/>
      <c r="P309" s="13"/>
      <c r="Q309" s="14"/>
      <c r="R309" s="13"/>
      <c r="S309" s="13"/>
      <c r="T309" s="13"/>
      <c r="U309" s="13"/>
    </row>
    <row r="310" spans="1:21" s="2" customFormat="1" x14ac:dyDescent="0.25">
      <c r="A310"/>
      <c r="B310" s="1"/>
      <c r="C310"/>
      <c r="D310" s="11"/>
      <c r="E310" s="11"/>
      <c r="F310" s="12"/>
      <c r="G310" s="12"/>
      <c r="H310" s="13"/>
      <c r="I310" s="14"/>
      <c r="J310" s="13"/>
      <c r="K310" s="14"/>
      <c r="L310" s="13"/>
      <c r="M310" s="14"/>
      <c r="N310" s="13"/>
      <c r="O310" s="14"/>
      <c r="P310" s="13"/>
      <c r="Q310" s="14"/>
      <c r="R310" s="13"/>
      <c r="S310" s="13"/>
      <c r="T310" s="13"/>
      <c r="U310" s="13"/>
    </row>
    <row r="311" spans="1:21" s="2" customFormat="1" x14ac:dyDescent="0.25">
      <c r="A311"/>
      <c r="B311" s="1"/>
      <c r="C311"/>
      <c r="D311" s="11"/>
      <c r="E311" s="11"/>
      <c r="F311" s="12"/>
      <c r="G311" s="12"/>
      <c r="H311" s="13"/>
      <c r="I311" s="14"/>
      <c r="J311" s="13"/>
      <c r="K311" s="14"/>
      <c r="L311" s="13"/>
      <c r="M311" s="14"/>
      <c r="N311" s="13"/>
      <c r="O311" s="14"/>
      <c r="P311" s="13"/>
      <c r="Q311" s="14"/>
      <c r="R311" s="13"/>
      <c r="S311" s="13"/>
      <c r="T311" s="13"/>
      <c r="U311" s="13"/>
    </row>
    <row r="312" spans="1:21" s="2" customFormat="1" x14ac:dyDescent="0.25">
      <c r="A312"/>
      <c r="B312" s="1"/>
      <c r="C312"/>
      <c r="D312" s="11"/>
      <c r="E312" s="11"/>
      <c r="F312" s="12"/>
      <c r="G312" s="12"/>
      <c r="H312" s="13"/>
      <c r="I312" s="14"/>
      <c r="J312" s="13"/>
      <c r="K312" s="14"/>
      <c r="L312" s="13"/>
      <c r="M312" s="14"/>
      <c r="N312" s="13"/>
      <c r="O312" s="14"/>
      <c r="P312" s="13"/>
      <c r="Q312" s="14"/>
      <c r="R312" s="13"/>
      <c r="S312" s="13"/>
      <c r="T312" s="13"/>
      <c r="U312" s="13"/>
    </row>
    <row r="313" spans="1:21" s="2" customFormat="1" x14ac:dyDescent="0.25">
      <c r="A313"/>
      <c r="B313" s="1"/>
      <c r="C313"/>
      <c r="D313" s="11"/>
      <c r="E313" s="11"/>
      <c r="F313" s="12"/>
      <c r="G313" s="12"/>
      <c r="H313" s="13"/>
      <c r="I313" s="14"/>
      <c r="J313" s="13"/>
      <c r="K313" s="14"/>
      <c r="L313" s="13"/>
      <c r="M313" s="14"/>
      <c r="N313" s="13"/>
      <c r="O313" s="14"/>
      <c r="P313" s="13"/>
      <c r="Q313" s="14"/>
      <c r="R313" s="13"/>
      <c r="S313" s="13"/>
      <c r="T313" s="13"/>
      <c r="U313" s="13"/>
    </row>
    <row r="314" spans="1:21" s="2" customFormat="1" x14ac:dyDescent="0.25">
      <c r="A314"/>
      <c r="B314" s="1"/>
      <c r="C314"/>
      <c r="D314" s="11"/>
      <c r="E314" s="11"/>
      <c r="F314" s="12"/>
      <c r="G314" s="12"/>
      <c r="H314" s="13"/>
      <c r="I314" s="14"/>
      <c r="J314" s="13"/>
      <c r="K314" s="14"/>
      <c r="L314" s="13"/>
      <c r="M314" s="14"/>
      <c r="N314" s="13"/>
      <c r="O314" s="14"/>
      <c r="P314" s="13"/>
      <c r="Q314" s="14"/>
      <c r="R314" s="13"/>
      <c r="S314" s="13"/>
      <c r="T314" s="13"/>
      <c r="U314" s="13"/>
    </row>
    <row r="315" spans="1:21" s="2" customFormat="1" x14ac:dyDescent="0.25">
      <c r="A315"/>
      <c r="B315" s="1"/>
      <c r="C315"/>
      <c r="D315" s="11"/>
      <c r="E315" s="11"/>
      <c r="F315" s="12"/>
      <c r="G315" s="12"/>
      <c r="H315" s="13"/>
      <c r="I315" s="14"/>
      <c r="J315" s="13"/>
      <c r="K315" s="14"/>
      <c r="L315" s="13"/>
      <c r="M315" s="14"/>
      <c r="N315" s="13"/>
      <c r="O315" s="14"/>
      <c r="P315" s="13"/>
      <c r="Q315" s="14"/>
      <c r="R315" s="13"/>
      <c r="S315" s="13"/>
      <c r="T315" s="13"/>
      <c r="U315" s="13"/>
    </row>
    <row r="316" spans="1:21" s="2" customFormat="1" x14ac:dyDescent="0.25">
      <c r="A316"/>
      <c r="B316" s="1"/>
      <c r="C316"/>
      <c r="D316" s="11"/>
      <c r="E316" s="11"/>
      <c r="F316" s="12"/>
      <c r="G316" s="12"/>
      <c r="H316" s="13"/>
      <c r="I316" s="14"/>
      <c r="J316" s="13"/>
      <c r="K316" s="14"/>
      <c r="L316" s="13"/>
      <c r="M316" s="14"/>
      <c r="N316" s="13"/>
      <c r="O316" s="14"/>
      <c r="P316" s="13"/>
      <c r="Q316" s="14"/>
      <c r="R316" s="13"/>
      <c r="S316" s="13"/>
      <c r="T316" s="13"/>
      <c r="U316" s="13"/>
    </row>
    <row r="317" spans="1:21" s="2" customFormat="1" x14ac:dyDescent="0.25">
      <c r="A317"/>
      <c r="B317" s="1"/>
      <c r="C317"/>
      <c r="D317" s="11"/>
      <c r="E317" s="11"/>
      <c r="F317" s="12"/>
      <c r="G317" s="12"/>
      <c r="H317" s="13"/>
      <c r="I317" s="14"/>
      <c r="J317" s="13"/>
      <c r="K317" s="14"/>
      <c r="L317" s="13"/>
      <c r="M317" s="14"/>
      <c r="N317" s="13"/>
      <c r="O317" s="14"/>
      <c r="P317" s="13"/>
      <c r="Q317" s="14"/>
      <c r="R317" s="13"/>
      <c r="S317" s="13"/>
      <c r="T317" s="13"/>
      <c r="U317" s="13"/>
    </row>
    <row r="318" spans="1:21" s="2" customFormat="1" x14ac:dyDescent="0.25">
      <c r="A318"/>
      <c r="B318" s="1"/>
      <c r="C318"/>
      <c r="D318" s="11"/>
      <c r="E318" s="11"/>
      <c r="F318" s="12"/>
      <c r="G318" s="12"/>
      <c r="H318" s="13"/>
      <c r="I318" s="14"/>
      <c r="J318" s="13"/>
      <c r="K318" s="14"/>
      <c r="L318" s="13"/>
      <c r="M318" s="14"/>
      <c r="N318" s="13"/>
      <c r="O318" s="14"/>
      <c r="P318" s="13"/>
      <c r="Q318" s="14"/>
      <c r="R318" s="13"/>
      <c r="S318" s="13"/>
      <c r="T318" s="13"/>
      <c r="U318" s="13"/>
    </row>
    <row r="319" spans="1:21" s="2" customFormat="1" x14ac:dyDescent="0.25">
      <c r="A319"/>
      <c r="B319" s="1"/>
      <c r="C319"/>
      <c r="D319" s="11"/>
      <c r="E319" s="11"/>
      <c r="F319" s="12"/>
      <c r="G319" s="12"/>
      <c r="H319" s="13"/>
      <c r="I319" s="14"/>
      <c r="J319" s="13"/>
      <c r="K319" s="14"/>
      <c r="L319" s="13"/>
      <c r="M319" s="14"/>
      <c r="N319" s="13"/>
      <c r="O319" s="14"/>
      <c r="P319" s="13"/>
      <c r="Q319" s="14"/>
      <c r="R319" s="13"/>
      <c r="S319" s="13"/>
      <c r="T319" s="13"/>
      <c r="U319" s="13"/>
    </row>
    <row r="320" spans="1:21" s="2" customFormat="1" x14ac:dyDescent="0.25">
      <c r="A320"/>
      <c r="B320" s="1"/>
      <c r="C320"/>
      <c r="D320" s="11"/>
      <c r="E320" s="11"/>
      <c r="F320" s="12"/>
      <c r="G320" s="12"/>
      <c r="H320" s="13"/>
      <c r="I320" s="14"/>
      <c r="J320" s="13"/>
      <c r="K320" s="14"/>
      <c r="L320" s="13"/>
      <c r="M320" s="14"/>
      <c r="N320" s="13"/>
      <c r="O320" s="14"/>
      <c r="P320" s="13"/>
      <c r="Q320" s="14"/>
      <c r="R320" s="13"/>
      <c r="S320" s="13"/>
      <c r="T320" s="13"/>
      <c r="U320" s="13"/>
    </row>
    <row r="321" spans="1:21" s="2" customFormat="1" x14ac:dyDescent="0.25">
      <c r="A321"/>
      <c r="B321" s="1"/>
      <c r="C321"/>
      <c r="D321" s="11"/>
      <c r="E321" s="11"/>
      <c r="F321" s="12"/>
      <c r="G321" s="12"/>
      <c r="H321" s="13"/>
      <c r="I321" s="14"/>
      <c r="J321" s="13"/>
      <c r="K321" s="14"/>
      <c r="L321" s="13"/>
      <c r="M321" s="14"/>
      <c r="N321" s="13"/>
      <c r="O321" s="14"/>
      <c r="P321" s="13"/>
      <c r="Q321" s="14"/>
      <c r="R321" s="13"/>
      <c r="S321" s="13"/>
      <c r="T321" s="13"/>
      <c r="U321" s="13"/>
    </row>
    <row r="322" spans="1:21" s="2" customFormat="1" x14ac:dyDescent="0.25">
      <c r="A322"/>
      <c r="B322" s="1"/>
      <c r="C322"/>
      <c r="D322" s="11"/>
      <c r="E322" s="11"/>
      <c r="F322" s="12"/>
      <c r="G322" s="12"/>
      <c r="H322" s="13"/>
      <c r="I322" s="14"/>
      <c r="J322" s="13"/>
      <c r="K322" s="14"/>
      <c r="L322" s="13"/>
      <c r="M322" s="14"/>
      <c r="N322" s="13"/>
      <c r="O322" s="14"/>
      <c r="P322" s="13"/>
      <c r="Q322" s="14"/>
      <c r="R322" s="13"/>
      <c r="S322" s="13"/>
      <c r="T322" s="13"/>
      <c r="U322" s="13"/>
    </row>
    <row r="323" spans="1:21" s="2" customFormat="1" x14ac:dyDescent="0.25">
      <c r="A323"/>
      <c r="B323" s="1"/>
      <c r="C323"/>
      <c r="D323" s="11"/>
      <c r="E323" s="11"/>
      <c r="F323" s="12"/>
      <c r="G323" s="12"/>
      <c r="H323" s="13"/>
      <c r="I323" s="14"/>
      <c r="J323" s="13"/>
      <c r="K323" s="14"/>
      <c r="L323" s="13"/>
      <c r="M323" s="14"/>
      <c r="N323" s="13"/>
      <c r="O323" s="14"/>
      <c r="P323" s="13"/>
      <c r="Q323" s="14"/>
      <c r="R323" s="13"/>
      <c r="S323" s="13"/>
      <c r="T323" s="13"/>
      <c r="U323" s="13"/>
    </row>
    <row r="324" spans="1:21" s="2" customFormat="1" x14ac:dyDescent="0.25">
      <c r="A324"/>
      <c r="B324" s="1"/>
      <c r="C324"/>
      <c r="D324" s="11"/>
      <c r="E324" s="11"/>
      <c r="F324" s="12"/>
      <c r="G324" s="12"/>
      <c r="H324" s="13"/>
      <c r="I324" s="14"/>
      <c r="J324" s="13"/>
      <c r="K324" s="14"/>
      <c r="L324" s="13"/>
      <c r="M324" s="14"/>
      <c r="N324" s="13"/>
      <c r="O324" s="14"/>
      <c r="P324" s="13"/>
      <c r="Q324" s="14"/>
      <c r="R324" s="13"/>
      <c r="S324" s="13"/>
      <c r="T324" s="13"/>
      <c r="U324" s="13"/>
    </row>
    <row r="325" spans="1:21" s="2" customFormat="1" x14ac:dyDescent="0.25">
      <c r="A325"/>
      <c r="B325" s="1"/>
      <c r="C325"/>
      <c r="D325" s="11"/>
      <c r="E325" s="11"/>
      <c r="F325" s="12"/>
      <c r="G325" s="12"/>
      <c r="H325" s="13"/>
      <c r="I325" s="14"/>
      <c r="J325" s="13"/>
      <c r="K325" s="14"/>
      <c r="L325" s="13"/>
      <c r="M325" s="14"/>
      <c r="N325" s="13"/>
      <c r="O325" s="14"/>
      <c r="P325" s="13"/>
      <c r="Q325" s="14"/>
      <c r="R325" s="13"/>
      <c r="S325" s="13"/>
      <c r="T325" s="13"/>
      <c r="U325" s="13"/>
    </row>
    <row r="326" spans="1:21" s="2" customFormat="1" x14ac:dyDescent="0.25">
      <c r="A326"/>
      <c r="B326" s="1"/>
      <c r="C326"/>
      <c r="D326" s="11"/>
      <c r="E326" s="11"/>
      <c r="F326" s="12"/>
      <c r="G326" s="12"/>
      <c r="H326" s="13"/>
      <c r="I326" s="14"/>
      <c r="J326" s="13"/>
      <c r="K326" s="14"/>
      <c r="L326" s="13"/>
      <c r="M326" s="14"/>
      <c r="N326" s="13"/>
      <c r="O326" s="14"/>
      <c r="P326" s="13"/>
      <c r="Q326" s="14"/>
      <c r="R326" s="13"/>
      <c r="S326" s="13"/>
      <c r="T326" s="13"/>
      <c r="U326" s="13"/>
    </row>
    <row r="327" spans="1:21" s="2" customFormat="1" x14ac:dyDescent="0.25">
      <c r="A327"/>
      <c r="B327" s="1"/>
      <c r="C327"/>
      <c r="D327" s="11"/>
      <c r="E327" s="11"/>
      <c r="F327" s="12"/>
      <c r="G327" s="12"/>
      <c r="H327" s="13"/>
      <c r="I327" s="14"/>
      <c r="J327" s="13"/>
      <c r="K327" s="14"/>
      <c r="L327" s="13"/>
      <c r="M327" s="14"/>
      <c r="N327" s="13"/>
      <c r="O327" s="14"/>
      <c r="P327" s="13"/>
      <c r="Q327" s="14"/>
      <c r="R327" s="13"/>
      <c r="S327" s="13"/>
      <c r="T327" s="13"/>
      <c r="U327" s="13"/>
    </row>
    <row r="328" spans="1:21" s="2" customFormat="1" x14ac:dyDescent="0.25">
      <c r="A328"/>
      <c r="B328" s="1"/>
      <c r="C328"/>
      <c r="D328" s="11"/>
      <c r="E328" s="11"/>
      <c r="F328" s="12"/>
      <c r="G328" s="12"/>
      <c r="H328" s="13"/>
      <c r="I328" s="14"/>
      <c r="J328" s="13"/>
      <c r="K328" s="14"/>
      <c r="L328" s="13"/>
      <c r="M328" s="14"/>
      <c r="N328" s="13"/>
      <c r="O328" s="14"/>
      <c r="P328" s="13"/>
      <c r="Q328" s="14"/>
      <c r="R328" s="13"/>
      <c r="S328" s="13"/>
      <c r="T328" s="13"/>
      <c r="U328" s="13"/>
    </row>
    <row r="329" spans="1:21" s="2" customFormat="1" x14ac:dyDescent="0.25">
      <c r="A329"/>
      <c r="B329" s="1"/>
      <c r="C329"/>
      <c r="D329" s="11"/>
      <c r="E329" s="11"/>
      <c r="F329" s="12"/>
      <c r="G329" s="12"/>
      <c r="H329" s="13"/>
      <c r="I329" s="14"/>
      <c r="J329" s="13"/>
      <c r="K329" s="14"/>
      <c r="L329" s="13"/>
      <c r="M329" s="14"/>
      <c r="N329" s="13"/>
      <c r="O329" s="14"/>
      <c r="P329" s="13"/>
      <c r="Q329" s="14"/>
      <c r="R329" s="13"/>
      <c r="S329" s="13"/>
      <c r="T329" s="13"/>
      <c r="U329" s="13"/>
    </row>
    <row r="330" spans="1:21" s="2" customFormat="1" x14ac:dyDescent="0.25">
      <c r="A330"/>
      <c r="B330" s="1"/>
      <c r="C330"/>
      <c r="D330" s="11"/>
      <c r="E330" s="11"/>
      <c r="F330" s="12"/>
      <c r="G330" s="12"/>
      <c r="H330" s="13"/>
      <c r="I330" s="14"/>
      <c r="J330" s="13"/>
      <c r="K330" s="14"/>
      <c r="L330" s="13"/>
      <c r="M330" s="14"/>
      <c r="N330" s="13"/>
      <c r="O330" s="14"/>
      <c r="P330" s="13"/>
      <c r="Q330" s="14"/>
      <c r="R330" s="13"/>
      <c r="S330" s="13"/>
      <c r="T330" s="13"/>
      <c r="U330" s="13"/>
    </row>
    <row r="331" spans="1:21" s="2" customFormat="1" x14ac:dyDescent="0.25">
      <c r="A331"/>
      <c r="B331" s="1"/>
      <c r="C331"/>
      <c r="D331" s="11"/>
      <c r="E331" s="11"/>
      <c r="F331" s="12"/>
      <c r="G331" s="12"/>
      <c r="H331" s="13"/>
      <c r="I331" s="14"/>
      <c r="J331" s="13"/>
      <c r="K331" s="14"/>
      <c r="L331" s="13"/>
      <c r="M331" s="14"/>
      <c r="N331" s="13"/>
      <c r="O331" s="14"/>
      <c r="P331" s="13"/>
      <c r="Q331" s="14"/>
      <c r="R331" s="13"/>
      <c r="S331" s="13"/>
      <c r="T331" s="13"/>
      <c r="U331" s="13"/>
    </row>
    <row r="332" spans="1:21" s="2" customFormat="1" x14ac:dyDescent="0.25">
      <c r="A332"/>
      <c r="B332" s="1"/>
      <c r="C332"/>
      <c r="D332" s="11"/>
      <c r="E332" s="11"/>
      <c r="F332" s="12"/>
      <c r="G332" s="12"/>
      <c r="H332" s="13"/>
      <c r="I332" s="14"/>
      <c r="J332" s="13"/>
      <c r="K332" s="14"/>
      <c r="L332" s="13"/>
      <c r="M332" s="14"/>
      <c r="N332" s="13"/>
      <c r="O332" s="14"/>
      <c r="P332" s="13"/>
      <c r="Q332" s="14"/>
      <c r="R332" s="13"/>
      <c r="S332" s="13"/>
      <c r="T332" s="13"/>
      <c r="U332" s="13"/>
    </row>
    <row r="333" spans="1:21" s="2" customFormat="1" x14ac:dyDescent="0.25">
      <c r="A333"/>
      <c r="B333" s="1"/>
      <c r="C333"/>
      <c r="D333" s="11"/>
      <c r="E333" s="11"/>
      <c r="F333" s="12"/>
      <c r="G333" s="12"/>
      <c r="H333" s="13"/>
      <c r="I333" s="14"/>
      <c r="J333" s="13"/>
      <c r="K333" s="14"/>
      <c r="L333" s="13"/>
      <c r="M333" s="14"/>
      <c r="N333" s="13"/>
      <c r="O333" s="14"/>
      <c r="P333" s="13"/>
      <c r="Q333" s="14"/>
      <c r="R333" s="13"/>
      <c r="S333" s="13"/>
      <c r="T333" s="13"/>
      <c r="U333" s="13"/>
    </row>
    <row r="334" spans="1:21" s="2" customFormat="1" x14ac:dyDescent="0.25">
      <c r="A334"/>
      <c r="B334" s="1"/>
      <c r="C334"/>
      <c r="D334" s="11"/>
      <c r="E334" s="11"/>
      <c r="F334" s="12"/>
      <c r="G334" s="12"/>
      <c r="H334" s="13"/>
      <c r="I334" s="14"/>
      <c r="J334" s="13"/>
      <c r="K334" s="14"/>
      <c r="L334" s="13"/>
      <c r="M334" s="14"/>
      <c r="N334" s="13"/>
      <c r="O334" s="14"/>
      <c r="P334" s="13"/>
      <c r="Q334" s="14"/>
      <c r="R334" s="13"/>
      <c r="S334" s="13"/>
      <c r="T334" s="13"/>
      <c r="U334" s="13"/>
    </row>
    <row r="335" spans="1:21" s="2" customFormat="1" x14ac:dyDescent="0.25">
      <c r="A335"/>
      <c r="B335" s="1"/>
      <c r="C335"/>
      <c r="D335" s="11"/>
      <c r="E335" s="11"/>
      <c r="F335" s="12"/>
      <c r="G335" s="12"/>
      <c r="H335" s="13"/>
      <c r="I335" s="14"/>
      <c r="J335" s="13"/>
      <c r="K335" s="14"/>
      <c r="L335" s="13"/>
      <c r="M335" s="14"/>
      <c r="N335" s="13"/>
      <c r="O335" s="14"/>
      <c r="P335" s="13"/>
      <c r="Q335" s="14"/>
      <c r="R335" s="13"/>
      <c r="S335" s="13"/>
      <c r="T335" s="13"/>
      <c r="U335" s="13"/>
    </row>
    <row r="336" spans="1:21" s="2" customFormat="1" x14ac:dyDescent="0.25">
      <c r="A336"/>
      <c r="B336" s="1"/>
      <c r="C336"/>
      <c r="D336" s="11"/>
      <c r="E336" s="11"/>
      <c r="F336" s="12"/>
      <c r="G336" s="12"/>
      <c r="H336" s="13"/>
      <c r="I336" s="14"/>
      <c r="J336" s="13"/>
      <c r="K336" s="14"/>
      <c r="L336" s="13"/>
      <c r="M336" s="14"/>
      <c r="N336" s="13"/>
      <c r="O336" s="14"/>
      <c r="P336" s="13"/>
      <c r="Q336" s="14"/>
      <c r="R336" s="13"/>
      <c r="S336" s="13"/>
      <c r="T336" s="13"/>
      <c r="U336" s="13"/>
    </row>
    <row r="337" spans="1:21" s="2" customFormat="1" x14ac:dyDescent="0.25">
      <c r="A337"/>
      <c r="B337" s="1"/>
      <c r="C337"/>
      <c r="D337" s="11"/>
      <c r="E337" s="11"/>
      <c r="F337" s="12"/>
      <c r="G337" s="12"/>
      <c r="H337" s="13"/>
      <c r="I337" s="14"/>
      <c r="J337" s="13"/>
      <c r="K337" s="14"/>
      <c r="L337" s="13"/>
      <c r="M337" s="14"/>
      <c r="N337" s="13"/>
      <c r="O337" s="14"/>
      <c r="P337" s="13"/>
      <c r="Q337" s="14"/>
      <c r="R337" s="13"/>
      <c r="S337" s="13"/>
      <c r="T337" s="13"/>
      <c r="U337" s="13"/>
    </row>
    <row r="338" spans="1:21" s="2" customFormat="1" x14ac:dyDescent="0.25">
      <c r="A338"/>
      <c r="B338" s="1"/>
      <c r="C338"/>
      <c r="D338" s="11"/>
      <c r="E338" s="11"/>
      <c r="F338" s="12"/>
      <c r="G338" s="12"/>
      <c r="H338" s="13"/>
      <c r="I338" s="14"/>
      <c r="J338" s="13"/>
      <c r="K338" s="14"/>
      <c r="L338" s="13"/>
      <c r="M338" s="14"/>
      <c r="N338" s="13"/>
      <c r="O338" s="14"/>
      <c r="P338" s="13"/>
      <c r="Q338" s="14"/>
      <c r="R338" s="13"/>
      <c r="S338" s="13"/>
      <c r="T338" s="13"/>
      <c r="U338" s="13"/>
    </row>
    <row r="339" spans="1:21" s="2" customFormat="1" x14ac:dyDescent="0.25">
      <c r="A339"/>
      <c r="B339" s="1"/>
      <c r="C339"/>
      <c r="D339" s="11"/>
      <c r="E339" s="11"/>
      <c r="F339" s="12"/>
      <c r="G339" s="12"/>
      <c r="H339" s="13"/>
      <c r="I339" s="14"/>
      <c r="J339" s="13"/>
      <c r="K339" s="14"/>
      <c r="L339" s="13"/>
      <c r="M339" s="14"/>
      <c r="N339" s="13"/>
      <c r="O339" s="14"/>
      <c r="P339" s="13"/>
      <c r="Q339" s="14"/>
      <c r="R339" s="13"/>
      <c r="S339" s="13"/>
      <c r="T339" s="13"/>
      <c r="U339" s="13"/>
    </row>
    <row r="340" spans="1:21" s="2" customFormat="1" x14ac:dyDescent="0.25">
      <c r="A340"/>
      <c r="B340" s="1"/>
      <c r="C340"/>
      <c r="D340" s="11"/>
      <c r="E340" s="11"/>
      <c r="F340" s="12"/>
      <c r="G340" s="12"/>
      <c r="H340" s="13"/>
      <c r="I340" s="14"/>
      <c r="J340" s="13"/>
      <c r="K340" s="14"/>
      <c r="L340" s="13"/>
      <c r="M340" s="14"/>
      <c r="N340" s="13"/>
      <c r="O340" s="14"/>
      <c r="P340" s="13"/>
      <c r="Q340" s="14"/>
      <c r="R340" s="13"/>
      <c r="S340" s="13"/>
      <c r="T340" s="13"/>
      <c r="U340" s="13"/>
    </row>
    <row r="341" spans="1:21" s="2" customFormat="1" x14ac:dyDescent="0.25">
      <c r="A341"/>
      <c r="B341" s="1"/>
      <c r="C341"/>
      <c r="D341" s="11"/>
      <c r="E341" s="11"/>
      <c r="F341" s="12"/>
      <c r="G341" s="12"/>
      <c r="H341" s="13"/>
      <c r="I341" s="14"/>
      <c r="J341" s="13"/>
      <c r="K341" s="14"/>
      <c r="L341" s="13"/>
      <c r="M341" s="14"/>
      <c r="N341" s="13"/>
      <c r="O341" s="14"/>
      <c r="P341" s="13"/>
      <c r="Q341" s="14"/>
      <c r="R341" s="13"/>
      <c r="S341" s="13"/>
      <c r="T341" s="13"/>
      <c r="U341" s="13"/>
    </row>
    <row r="342" spans="1:21" s="2" customFormat="1" x14ac:dyDescent="0.25">
      <c r="A342"/>
      <c r="B342" s="1"/>
      <c r="C342"/>
      <c r="D342" s="11"/>
      <c r="E342" s="11"/>
      <c r="F342" s="12"/>
      <c r="G342" s="12"/>
      <c r="H342" s="13"/>
      <c r="I342" s="14"/>
      <c r="J342" s="13"/>
      <c r="K342" s="14"/>
      <c r="L342" s="13"/>
      <c r="M342" s="14"/>
      <c r="N342" s="13"/>
      <c r="O342" s="14"/>
      <c r="P342" s="13"/>
      <c r="Q342" s="14"/>
      <c r="R342" s="13"/>
      <c r="S342" s="13"/>
      <c r="T342" s="13"/>
      <c r="U342" s="13"/>
    </row>
    <row r="343" spans="1:21" s="2" customFormat="1" x14ac:dyDescent="0.25">
      <c r="A343"/>
      <c r="B343" s="1"/>
      <c r="C343"/>
      <c r="D343" s="11"/>
      <c r="E343" s="11"/>
      <c r="F343" s="12"/>
      <c r="G343" s="12"/>
      <c r="H343" s="13"/>
      <c r="I343" s="14"/>
      <c r="J343" s="13"/>
      <c r="K343" s="14"/>
      <c r="L343" s="13"/>
      <c r="M343" s="14"/>
      <c r="N343" s="13"/>
      <c r="O343" s="14"/>
      <c r="P343" s="13"/>
      <c r="Q343" s="14"/>
      <c r="R343" s="13"/>
      <c r="S343" s="13"/>
      <c r="T343" s="13"/>
      <c r="U343" s="13"/>
    </row>
    <row r="344" spans="1:21" s="2" customFormat="1" x14ac:dyDescent="0.25">
      <c r="A344"/>
      <c r="B344" s="1"/>
      <c r="C344"/>
      <c r="D344" s="11"/>
      <c r="E344" s="11"/>
      <c r="F344" s="12"/>
      <c r="G344" s="12"/>
      <c r="H344" s="13"/>
      <c r="I344" s="14"/>
      <c r="J344" s="13"/>
      <c r="K344" s="14"/>
      <c r="L344" s="13"/>
      <c r="M344" s="14"/>
      <c r="N344" s="13"/>
      <c r="O344" s="14"/>
      <c r="P344" s="13"/>
      <c r="Q344" s="14"/>
      <c r="R344" s="13"/>
      <c r="S344" s="13"/>
      <c r="T344" s="13"/>
      <c r="U344" s="13"/>
    </row>
    <row r="345" spans="1:21" s="2" customFormat="1" x14ac:dyDescent="0.25">
      <c r="A345"/>
      <c r="B345" s="1"/>
      <c r="C345"/>
      <c r="D345" s="11"/>
      <c r="E345" s="11"/>
      <c r="F345" s="12"/>
      <c r="G345" s="12"/>
      <c r="H345" s="13"/>
      <c r="I345" s="14"/>
      <c r="J345" s="13"/>
      <c r="K345" s="14"/>
      <c r="L345" s="13"/>
      <c r="M345" s="14"/>
      <c r="N345" s="13"/>
      <c r="O345" s="14"/>
      <c r="P345" s="13"/>
      <c r="Q345" s="14"/>
      <c r="R345" s="13"/>
      <c r="S345" s="13"/>
      <c r="T345" s="13"/>
      <c r="U345" s="13"/>
    </row>
    <row r="346" spans="1:21" s="2" customFormat="1" x14ac:dyDescent="0.25">
      <c r="A346"/>
      <c r="B346" s="1"/>
      <c r="C346"/>
      <c r="D346" s="11"/>
      <c r="E346" s="11"/>
      <c r="F346" s="12"/>
      <c r="G346" s="12"/>
      <c r="H346" s="13"/>
      <c r="I346" s="14"/>
      <c r="J346" s="13"/>
      <c r="K346" s="14"/>
      <c r="L346" s="13"/>
      <c r="M346" s="14"/>
      <c r="N346" s="13"/>
      <c r="O346" s="14"/>
      <c r="P346" s="13"/>
      <c r="Q346" s="14"/>
      <c r="R346" s="13"/>
      <c r="S346" s="13"/>
      <c r="T346" s="13"/>
      <c r="U346" s="13"/>
    </row>
    <row r="347" spans="1:21" s="2" customFormat="1" x14ac:dyDescent="0.25">
      <c r="A347"/>
      <c r="B347" s="1"/>
      <c r="C347"/>
      <c r="D347" s="11"/>
      <c r="E347" s="11"/>
      <c r="F347" s="12"/>
      <c r="G347" s="12"/>
      <c r="H347" s="13"/>
      <c r="I347" s="14"/>
      <c r="J347" s="13"/>
      <c r="K347" s="14"/>
      <c r="L347" s="13"/>
      <c r="M347" s="14"/>
      <c r="N347" s="13"/>
      <c r="O347" s="14"/>
      <c r="P347" s="13"/>
      <c r="Q347" s="14"/>
      <c r="R347" s="13"/>
      <c r="S347" s="13"/>
      <c r="T347" s="13"/>
      <c r="U347" s="13"/>
    </row>
    <row r="348" spans="1:21" s="2" customFormat="1" x14ac:dyDescent="0.25">
      <c r="A348"/>
      <c r="B348" s="1"/>
      <c r="C348"/>
      <c r="D348" s="11"/>
      <c r="E348" s="11"/>
      <c r="F348" s="12"/>
      <c r="G348" s="12"/>
      <c r="H348" s="13"/>
      <c r="I348" s="14"/>
      <c r="J348" s="13"/>
      <c r="K348" s="14"/>
      <c r="L348" s="13"/>
      <c r="M348" s="14"/>
      <c r="N348" s="13"/>
      <c r="O348" s="14"/>
      <c r="P348" s="13"/>
      <c r="Q348" s="14"/>
      <c r="R348" s="13"/>
      <c r="S348" s="13"/>
      <c r="T348" s="13"/>
      <c r="U348" s="13"/>
    </row>
    <row r="349" spans="1:21" s="2" customFormat="1" x14ac:dyDescent="0.25">
      <c r="A349"/>
      <c r="B349" s="1"/>
      <c r="C349"/>
      <c r="D349" s="11"/>
      <c r="E349" s="11"/>
      <c r="F349" s="12"/>
      <c r="G349" s="12"/>
      <c r="H349" s="13"/>
      <c r="I349" s="14"/>
      <c r="J349" s="13"/>
      <c r="K349" s="14"/>
      <c r="L349" s="13"/>
      <c r="M349" s="14"/>
      <c r="N349" s="13"/>
      <c r="O349" s="14"/>
      <c r="P349" s="13"/>
      <c r="Q349" s="14"/>
      <c r="R349" s="13"/>
      <c r="S349" s="13"/>
      <c r="T349" s="13"/>
      <c r="U349" s="13"/>
    </row>
    <row r="350" spans="1:21" s="2" customFormat="1" x14ac:dyDescent="0.25">
      <c r="A350"/>
      <c r="B350" s="1"/>
      <c r="C350"/>
      <c r="D350" s="11"/>
      <c r="E350" s="11"/>
      <c r="F350" s="12"/>
      <c r="G350" s="12"/>
      <c r="H350" s="13"/>
      <c r="I350" s="14"/>
      <c r="J350" s="13"/>
      <c r="K350" s="14"/>
      <c r="L350" s="13"/>
      <c r="M350" s="14"/>
      <c r="N350" s="13"/>
      <c r="O350" s="14"/>
      <c r="P350" s="13"/>
      <c r="Q350" s="14"/>
      <c r="R350" s="13"/>
      <c r="S350" s="13"/>
      <c r="T350" s="13"/>
      <c r="U350" s="13"/>
    </row>
    <row r="351" spans="1:21" s="2" customFormat="1" x14ac:dyDescent="0.25">
      <c r="A351"/>
      <c r="B351" s="1"/>
      <c r="C351"/>
      <c r="D351" s="11"/>
      <c r="E351" s="11"/>
      <c r="F351" s="12"/>
      <c r="G351" s="12"/>
      <c r="H351" s="13"/>
      <c r="I351" s="14"/>
      <c r="J351" s="13"/>
      <c r="K351" s="14"/>
      <c r="L351" s="13"/>
      <c r="M351" s="14"/>
      <c r="N351" s="13"/>
      <c r="O351" s="14"/>
      <c r="P351" s="13"/>
      <c r="Q351" s="14"/>
      <c r="R351" s="13"/>
      <c r="S351" s="13"/>
      <c r="T351" s="13"/>
      <c r="U351" s="13"/>
    </row>
    <row r="352" spans="1:21" s="2" customFormat="1" x14ac:dyDescent="0.25">
      <c r="A352"/>
      <c r="B352" s="1"/>
      <c r="C352"/>
      <c r="D352" s="11"/>
      <c r="E352" s="11"/>
      <c r="F352" s="12"/>
      <c r="G352" s="12"/>
      <c r="H352" s="13"/>
      <c r="I352" s="14"/>
      <c r="J352" s="13"/>
      <c r="K352" s="14"/>
      <c r="L352" s="13"/>
      <c r="M352" s="14"/>
      <c r="N352" s="13"/>
      <c r="O352" s="14"/>
      <c r="P352" s="13"/>
      <c r="Q352" s="14"/>
      <c r="R352" s="13"/>
      <c r="S352" s="13"/>
      <c r="T352" s="13"/>
      <c r="U352" s="13"/>
    </row>
    <row r="353" spans="1:21" s="2" customFormat="1" x14ac:dyDescent="0.25">
      <c r="A353"/>
      <c r="B353" s="1"/>
      <c r="C353"/>
      <c r="D353" s="11"/>
      <c r="E353" s="11"/>
      <c r="F353" s="12"/>
      <c r="G353" s="12"/>
      <c r="H353" s="13"/>
      <c r="I353" s="14"/>
      <c r="J353" s="13"/>
      <c r="K353" s="14"/>
      <c r="L353" s="13"/>
      <c r="M353" s="14"/>
      <c r="N353" s="13"/>
      <c r="O353" s="14"/>
      <c r="P353" s="13"/>
      <c r="Q353" s="14"/>
      <c r="R353" s="13"/>
      <c r="S353" s="13"/>
      <c r="T353" s="13"/>
      <c r="U353" s="13"/>
    </row>
    <row r="354" spans="1:21" s="2" customFormat="1" x14ac:dyDescent="0.25">
      <c r="A354"/>
      <c r="B354" s="1"/>
      <c r="C354"/>
      <c r="D354" s="11"/>
      <c r="E354" s="11"/>
      <c r="F354" s="12"/>
      <c r="G354" s="12"/>
      <c r="H354" s="13"/>
      <c r="I354" s="14"/>
      <c r="J354" s="13"/>
      <c r="K354" s="14"/>
      <c r="L354" s="13"/>
      <c r="M354" s="14"/>
      <c r="N354" s="13"/>
      <c r="O354" s="14"/>
      <c r="P354" s="13"/>
      <c r="Q354" s="14"/>
      <c r="R354" s="13"/>
      <c r="S354" s="13"/>
      <c r="T354" s="13"/>
      <c r="U354" s="13"/>
    </row>
    <row r="355" spans="1:21" s="2" customFormat="1" x14ac:dyDescent="0.25">
      <c r="A355"/>
      <c r="B355" s="1"/>
      <c r="C355"/>
      <c r="D355" s="11"/>
      <c r="E355" s="11"/>
      <c r="F355" s="12"/>
      <c r="G355" s="12"/>
      <c r="H355" s="13"/>
      <c r="I355" s="14"/>
      <c r="J355" s="13"/>
      <c r="K355" s="14"/>
      <c r="L355" s="13"/>
      <c r="M355" s="14"/>
      <c r="N355" s="13"/>
      <c r="O355" s="14"/>
      <c r="P355" s="13"/>
      <c r="Q355" s="14"/>
      <c r="R355" s="13"/>
      <c r="S355" s="13"/>
      <c r="T355" s="13"/>
      <c r="U355" s="13"/>
    </row>
    <row r="356" spans="1:21" s="2" customFormat="1" x14ac:dyDescent="0.25">
      <c r="A356"/>
      <c r="B356" s="1"/>
      <c r="C356"/>
      <c r="D356" s="11"/>
      <c r="E356" s="11"/>
      <c r="F356" s="12"/>
      <c r="G356" s="12"/>
      <c r="H356" s="13"/>
      <c r="I356" s="14"/>
      <c r="J356" s="13"/>
      <c r="K356" s="14"/>
      <c r="L356" s="13"/>
      <c r="M356" s="14"/>
      <c r="N356" s="13"/>
      <c r="O356" s="14"/>
      <c r="P356" s="13"/>
      <c r="Q356" s="14"/>
      <c r="R356" s="13"/>
      <c r="S356" s="13"/>
      <c r="T356" s="13"/>
      <c r="U356" s="13"/>
    </row>
    <row r="357" spans="1:21" s="2" customFormat="1" x14ac:dyDescent="0.25">
      <c r="A357"/>
      <c r="B357" s="1"/>
      <c r="C357"/>
      <c r="D357" s="11"/>
      <c r="E357" s="11"/>
      <c r="F357" s="12"/>
      <c r="G357" s="12"/>
      <c r="H357" s="13"/>
      <c r="I357" s="14"/>
      <c r="J357" s="13"/>
      <c r="K357" s="14"/>
      <c r="L357" s="13"/>
      <c r="M357" s="14"/>
      <c r="N357" s="13"/>
      <c r="O357" s="14"/>
      <c r="P357" s="13"/>
      <c r="Q357" s="14"/>
      <c r="R357" s="13"/>
      <c r="S357" s="13"/>
      <c r="T357" s="13"/>
      <c r="U357" s="13"/>
    </row>
    <row r="358" spans="1:21" s="2" customFormat="1" x14ac:dyDescent="0.25">
      <c r="A358"/>
      <c r="B358" s="1"/>
      <c r="C358"/>
      <c r="D358" s="11"/>
      <c r="E358" s="11"/>
      <c r="F358" s="12"/>
      <c r="G358" s="12"/>
      <c r="H358" s="13"/>
      <c r="I358" s="14"/>
      <c r="J358" s="13"/>
      <c r="K358" s="14"/>
      <c r="L358" s="13"/>
      <c r="M358" s="14"/>
      <c r="N358" s="13"/>
      <c r="O358" s="14"/>
      <c r="P358" s="13"/>
      <c r="Q358" s="14"/>
      <c r="R358" s="13"/>
      <c r="S358" s="13"/>
      <c r="T358" s="13"/>
      <c r="U358" s="13"/>
    </row>
    <row r="359" spans="1:21" s="2" customFormat="1" x14ac:dyDescent="0.25">
      <c r="A359"/>
      <c r="B359" s="1"/>
      <c r="C359"/>
      <c r="D359" s="11"/>
      <c r="E359" s="11"/>
      <c r="F359" s="12"/>
      <c r="G359" s="12"/>
      <c r="H359" s="13"/>
      <c r="I359" s="14"/>
      <c r="J359" s="13"/>
      <c r="K359" s="14"/>
      <c r="L359" s="13"/>
      <c r="M359" s="14"/>
      <c r="N359" s="13"/>
      <c r="O359" s="14"/>
      <c r="P359" s="13"/>
      <c r="Q359" s="14"/>
      <c r="R359" s="13"/>
      <c r="S359" s="13"/>
      <c r="T359" s="13"/>
      <c r="U359" s="13"/>
    </row>
    <row r="360" spans="1:21" s="2" customFormat="1" x14ac:dyDescent="0.25">
      <c r="A360"/>
      <c r="B360" s="1"/>
      <c r="C360"/>
      <c r="D360" s="11"/>
      <c r="E360" s="11"/>
      <c r="F360" s="12"/>
      <c r="G360" s="12"/>
      <c r="H360" s="13"/>
      <c r="I360" s="14"/>
      <c r="J360" s="13"/>
      <c r="K360" s="14"/>
      <c r="L360" s="13"/>
      <c r="M360" s="14"/>
      <c r="N360" s="13"/>
      <c r="O360" s="14"/>
      <c r="P360" s="13"/>
      <c r="Q360" s="14"/>
      <c r="R360" s="13"/>
      <c r="S360" s="13"/>
      <c r="T360" s="13"/>
      <c r="U360" s="13"/>
    </row>
    <row r="361" spans="1:21" s="2" customFormat="1" x14ac:dyDescent="0.25">
      <c r="A361"/>
      <c r="B361" s="1"/>
      <c r="C361"/>
      <c r="D361" s="11"/>
      <c r="E361" s="11"/>
      <c r="F361" s="12"/>
      <c r="G361" s="12"/>
      <c r="H361" s="13"/>
      <c r="I361" s="14"/>
      <c r="J361" s="13"/>
      <c r="K361" s="14"/>
      <c r="L361" s="13"/>
      <c r="M361" s="14"/>
      <c r="N361" s="13"/>
      <c r="O361" s="14"/>
      <c r="P361" s="13"/>
      <c r="Q361" s="14"/>
      <c r="R361" s="13"/>
      <c r="S361" s="13"/>
      <c r="T361" s="13"/>
      <c r="U361" s="13"/>
    </row>
    <row r="362" spans="1:21" s="2" customFormat="1" x14ac:dyDescent="0.25">
      <c r="A362"/>
      <c r="B362" s="1"/>
      <c r="C362"/>
      <c r="D362" s="11"/>
      <c r="E362" s="11"/>
      <c r="F362" s="12"/>
      <c r="G362" s="12"/>
      <c r="H362" s="13"/>
      <c r="I362" s="14"/>
      <c r="J362" s="13"/>
      <c r="K362" s="14"/>
      <c r="L362" s="13"/>
      <c r="M362" s="14"/>
      <c r="N362" s="13"/>
      <c r="O362" s="14"/>
      <c r="P362" s="13"/>
      <c r="Q362" s="14"/>
      <c r="R362" s="13"/>
      <c r="S362" s="13"/>
      <c r="T362" s="13"/>
      <c r="U362" s="13"/>
    </row>
    <row r="363" spans="1:21" s="2" customFormat="1" x14ac:dyDescent="0.25">
      <c r="A363"/>
      <c r="B363" s="1"/>
      <c r="C363"/>
      <c r="D363" s="11"/>
      <c r="E363" s="11"/>
      <c r="F363" s="12"/>
      <c r="G363" s="12"/>
      <c r="H363" s="13"/>
      <c r="I363" s="14"/>
      <c r="J363" s="13"/>
      <c r="K363" s="14"/>
      <c r="L363" s="13"/>
      <c r="M363" s="14"/>
      <c r="N363" s="13"/>
      <c r="O363" s="14"/>
      <c r="P363" s="13"/>
      <c r="Q363" s="14"/>
      <c r="R363" s="13"/>
      <c r="S363" s="13"/>
      <c r="T363" s="13"/>
      <c r="U363" s="13"/>
    </row>
    <row r="364" spans="1:21" s="2" customFormat="1" x14ac:dyDescent="0.25">
      <c r="A364"/>
      <c r="B364" s="1"/>
      <c r="C364"/>
      <c r="D364" s="11"/>
      <c r="E364" s="11"/>
      <c r="F364" s="12"/>
      <c r="G364" s="12"/>
      <c r="H364" s="13"/>
      <c r="I364" s="14"/>
      <c r="J364" s="13"/>
      <c r="K364" s="14"/>
      <c r="L364" s="13"/>
      <c r="M364" s="14"/>
      <c r="N364" s="13"/>
      <c r="O364" s="14"/>
      <c r="P364" s="13"/>
      <c r="Q364" s="14"/>
      <c r="R364" s="13"/>
      <c r="S364" s="13"/>
      <c r="T364" s="13"/>
      <c r="U364" s="13"/>
    </row>
    <row r="365" spans="1:21" s="2" customFormat="1" x14ac:dyDescent="0.25">
      <c r="A365"/>
      <c r="B365" s="1"/>
      <c r="C365"/>
      <c r="D365" s="11"/>
      <c r="E365" s="11"/>
      <c r="F365" s="12"/>
      <c r="G365" s="12"/>
      <c r="H365" s="13"/>
      <c r="I365" s="14"/>
      <c r="J365" s="13"/>
      <c r="K365" s="14"/>
      <c r="L365" s="13"/>
      <c r="M365" s="14"/>
      <c r="N365" s="13"/>
      <c r="O365" s="14"/>
      <c r="P365" s="13"/>
      <c r="Q365" s="14"/>
      <c r="R365" s="13"/>
      <c r="S365" s="13"/>
      <c r="T365" s="13"/>
      <c r="U365" s="13"/>
    </row>
    <row r="366" spans="1:21" s="2" customFormat="1" x14ac:dyDescent="0.25">
      <c r="A366"/>
      <c r="B366" s="1"/>
      <c r="C366"/>
      <c r="D366" s="11"/>
      <c r="E366" s="11"/>
      <c r="F366" s="12"/>
      <c r="G366" s="12"/>
      <c r="H366" s="13"/>
      <c r="I366" s="14"/>
      <c r="J366" s="13"/>
      <c r="K366" s="14"/>
      <c r="L366" s="13"/>
      <c r="M366" s="14"/>
      <c r="N366" s="13"/>
      <c r="O366" s="14"/>
      <c r="P366" s="13"/>
      <c r="Q366" s="14"/>
      <c r="R366" s="13"/>
      <c r="S366" s="13"/>
      <c r="T366" s="13"/>
      <c r="U366" s="13"/>
    </row>
    <row r="367" spans="1:21" s="2" customFormat="1" x14ac:dyDescent="0.25">
      <c r="A367"/>
      <c r="B367" s="1"/>
      <c r="C367"/>
      <c r="D367" s="11"/>
      <c r="E367" s="11"/>
      <c r="F367" s="12"/>
      <c r="G367" s="12"/>
      <c r="H367" s="13"/>
      <c r="I367" s="14"/>
      <c r="J367" s="13"/>
      <c r="K367" s="14"/>
      <c r="L367" s="13"/>
      <c r="M367" s="14"/>
      <c r="N367" s="13"/>
      <c r="O367" s="14"/>
      <c r="P367" s="13"/>
      <c r="Q367" s="14"/>
      <c r="R367" s="13"/>
      <c r="S367" s="13"/>
      <c r="T367" s="13"/>
      <c r="U367" s="13"/>
    </row>
    <row r="368" spans="1:21" s="2" customFormat="1" x14ac:dyDescent="0.25">
      <c r="A368"/>
      <c r="B368" s="1"/>
      <c r="C368"/>
      <c r="D368" s="11"/>
      <c r="E368" s="11"/>
      <c r="F368" s="12"/>
      <c r="G368" s="12"/>
      <c r="H368" s="13"/>
      <c r="I368" s="14"/>
      <c r="J368" s="13"/>
      <c r="K368" s="14"/>
      <c r="L368" s="13"/>
      <c r="M368" s="14"/>
      <c r="N368" s="13"/>
      <c r="O368" s="14"/>
      <c r="P368" s="13"/>
      <c r="Q368" s="14"/>
      <c r="R368" s="13"/>
      <c r="S368" s="13"/>
      <c r="T368" s="13"/>
      <c r="U368" s="13"/>
    </row>
    <row r="369" spans="1:21" s="2" customFormat="1" x14ac:dyDescent="0.25">
      <c r="A369"/>
      <c r="B369" s="1"/>
      <c r="C369"/>
      <c r="D369" s="11"/>
      <c r="E369" s="11"/>
      <c r="F369" s="12"/>
      <c r="G369" s="12"/>
      <c r="H369" s="13"/>
      <c r="I369" s="14"/>
      <c r="J369" s="13"/>
      <c r="K369" s="14"/>
      <c r="L369" s="13"/>
      <c r="M369" s="14"/>
      <c r="N369" s="13"/>
      <c r="O369" s="14"/>
      <c r="P369" s="13"/>
      <c r="Q369" s="14"/>
      <c r="R369" s="13"/>
      <c r="S369" s="13"/>
      <c r="T369" s="13"/>
      <c r="U369" s="13"/>
    </row>
    <row r="370" spans="1:21" s="2" customFormat="1" x14ac:dyDescent="0.25">
      <c r="A370"/>
      <c r="B370" s="1"/>
      <c r="C370"/>
      <c r="D370" s="11"/>
      <c r="E370" s="11"/>
      <c r="F370" s="12"/>
      <c r="G370" s="12"/>
      <c r="H370" s="13"/>
      <c r="I370" s="14"/>
      <c r="J370" s="13"/>
      <c r="K370" s="14"/>
      <c r="L370" s="13"/>
      <c r="M370" s="14"/>
      <c r="N370" s="13"/>
      <c r="O370" s="14"/>
      <c r="P370" s="13"/>
      <c r="Q370" s="14"/>
      <c r="R370" s="13"/>
      <c r="S370" s="13"/>
      <c r="T370" s="13"/>
      <c r="U370" s="13"/>
    </row>
    <row r="371" spans="1:21" s="2" customFormat="1" x14ac:dyDescent="0.25">
      <c r="A371"/>
      <c r="B371" s="1"/>
      <c r="C371"/>
      <c r="D371" s="11"/>
      <c r="E371" s="11"/>
      <c r="F371" s="12"/>
      <c r="G371" s="12"/>
      <c r="H371" s="13"/>
      <c r="I371" s="14"/>
      <c r="J371" s="13"/>
      <c r="K371" s="14"/>
      <c r="L371" s="13"/>
      <c r="M371" s="14"/>
      <c r="N371" s="13"/>
      <c r="O371" s="14"/>
      <c r="P371" s="13"/>
      <c r="Q371" s="14"/>
      <c r="R371" s="13"/>
      <c r="S371" s="13"/>
      <c r="T371" s="13"/>
      <c r="U371" s="13"/>
    </row>
    <row r="372" spans="1:21" s="2" customFormat="1" x14ac:dyDescent="0.25">
      <c r="A372"/>
      <c r="B372" s="1"/>
      <c r="C372"/>
      <c r="D372" s="11"/>
      <c r="E372" s="11"/>
      <c r="F372" s="12"/>
      <c r="G372" s="12"/>
      <c r="H372" s="13"/>
      <c r="I372" s="14"/>
      <c r="J372" s="13"/>
      <c r="K372" s="14"/>
      <c r="L372" s="13"/>
      <c r="M372" s="14"/>
      <c r="N372" s="13"/>
      <c r="O372" s="14"/>
      <c r="P372" s="13"/>
      <c r="Q372" s="14"/>
      <c r="R372" s="13"/>
      <c r="S372" s="13"/>
      <c r="T372" s="13"/>
      <c r="U372" s="13"/>
    </row>
    <row r="373" spans="1:21" s="2" customFormat="1" x14ac:dyDescent="0.25">
      <c r="A373"/>
      <c r="B373" s="1"/>
      <c r="C373"/>
      <c r="D373" s="11"/>
      <c r="E373" s="11"/>
      <c r="F373" s="12"/>
      <c r="G373" s="12"/>
      <c r="H373" s="13"/>
      <c r="I373" s="14"/>
      <c r="J373" s="13"/>
      <c r="K373" s="14"/>
      <c r="L373" s="13"/>
      <c r="M373" s="14"/>
      <c r="N373" s="13"/>
      <c r="O373" s="14"/>
      <c r="P373" s="13"/>
      <c r="Q373" s="14"/>
      <c r="R373" s="13"/>
      <c r="S373" s="13"/>
      <c r="T373" s="13"/>
      <c r="U373" s="13"/>
    </row>
    <row r="374" spans="1:21" s="2" customFormat="1" x14ac:dyDescent="0.25">
      <c r="A374"/>
      <c r="B374" s="1"/>
      <c r="C374"/>
      <c r="D374" s="11"/>
      <c r="E374" s="11"/>
      <c r="F374" s="12"/>
      <c r="G374" s="12"/>
      <c r="H374" s="13"/>
      <c r="I374" s="14"/>
      <c r="J374" s="13"/>
      <c r="K374" s="14"/>
      <c r="L374" s="13"/>
      <c r="M374" s="14"/>
      <c r="N374" s="13"/>
      <c r="O374" s="14"/>
      <c r="P374" s="13"/>
      <c r="Q374" s="14"/>
      <c r="R374" s="13"/>
      <c r="S374" s="13"/>
      <c r="T374" s="13"/>
      <c r="U374" s="13"/>
    </row>
    <row r="375" spans="1:21" s="2" customFormat="1" x14ac:dyDescent="0.25">
      <c r="A375"/>
      <c r="B375" s="1"/>
      <c r="C375"/>
      <c r="D375" s="11"/>
      <c r="E375" s="11"/>
      <c r="F375" s="12"/>
      <c r="G375" s="12"/>
      <c r="H375" s="13"/>
      <c r="I375" s="14"/>
      <c r="J375" s="13"/>
      <c r="K375" s="14"/>
      <c r="L375" s="13"/>
      <c r="M375" s="14"/>
      <c r="N375" s="13"/>
      <c r="O375" s="14"/>
      <c r="P375" s="13"/>
      <c r="Q375" s="14"/>
      <c r="R375" s="13"/>
      <c r="S375" s="13"/>
      <c r="T375" s="13"/>
      <c r="U375" s="13"/>
    </row>
    <row r="376" spans="1:21" s="2" customFormat="1" x14ac:dyDescent="0.25">
      <c r="A376"/>
      <c r="B376" s="1"/>
      <c r="C376"/>
      <c r="D376" s="11"/>
      <c r="E376" s="11"/>
      <c r="F376" s="12"/>
      <c r="G376" s="12"/>
      <c r="H376" s="13"/>
      <c r="I376" s="14"/>
      <c r="J376" s="13"/>
      <c r="K376" s="14"/>
      <c r="L376" s="13"/>
      <c r="M376" s="14"/>
      <c r="N376" s="13"/>
      <c r="O376" s="14"/>
      <c r="P376" s="13"/>
      <c r="Q376" s="14"/>
      <c r="R376" s="13"/>
      <c r="S376" s="13"/>
      <c r="T376" s="13"/>
      <c r="U376" s="13"/>
    </row>
    <row r="377" spans="1:21" s="2" customFormat="1" x14ac:dyDescent="0.25">
      <c r="A377"/>
      <c r="B377" s="1"/>
      <c r="C377"/>
      <c r="D377" s="11"/>
      <c r="E377" s="11"/>
      <c r="F377" s="12"/>
      <c r="G377" s="12"/>
      <c r="H377" s="13"/>
      <c r="I377" s="14"/>
      <c r="J377" s="13"/>
      <c r="K377" s="14"/>
      <c r="L377" s="13"/>
      <c r="M377" s="14"/>
      <c r="N377" s="13"/>
      <c r="O377" s="14"/>
      <c r="P377" s="13"/>
      <c r="Q377" s="14"/>
      <c r="R377" s="13"/>
      <c r="S377" s="13"/>
      <c r="T377" s="13"/>
      <c r="U377" s="13"/>
    </row>
    <row r="378" spans="1:21" s="2" customFormat="1" x14ac:dyDescent="0.25">
      <c r="A378"/>
      <c r="B378" s="1"/>
      <c r="C378"/>
      <c r="D378" s="11"/>
      <c r="E378" s="11"/>
      <c r="F378" s="12"/>
      <c r="G378" s="12"/>
      <c r="H378" s="13"/>
      <c r="I378" s="14"/>
      <c r="J378" s="13"/>
      <c r="K378" s="14"/>
      <c r="L378" s="13"/>
      <c r="M378" s="14"/>
      <c r="N378" s="13"/>
      <c r="O378" s="14"/>
      <c r="P378" s="13"/>
      <c r="Q378" s="14"/>
      <c r="R378" s="13"/>
      <c r="S378" s="13"/>
      <c r="T378" s="13"/>
      <c r="U378" s="13"/>
    </row>
    <row r="379" spans="1:21" s="2" customFormat="1" x14ac:dyDescent="0.25">
      <c r="A379"/>
      <c r="B379" s="1"/>
      <c r="C379"/>
      <c r="D379" s="11"/>
      <c r="E379" s="11"/>
      <c r="F379" s="12"/>
      <c r="G379" s="12"/>
      <c r="H379" s="13"/>
      <c r="I379" s="14"/>
      <c r="J379" s="13"/>
      <c r="K379" s="14"/>
      <c r="L379" s="13"/>
      <c r="M379" s="14"/>
      <c r="N379" s="13"/>
      <c r="O379" s="14"/>
      <c r="P379" s="13"/>
      <c r="Q379" s="14"/>
      <c r="R379" s="13"/>
      <c r="S379" s="13"/>
      <c r="T379" s="13"/>
      <c r="U379" s="13"/>
    </row>
    <row r="380" spans="1:21" s="2" customFormat="1" x14ac:dyDescent="0.25">
      <c r="A380"/>
      <c r="B380" s="1"/>
      <c r="C380"/>
      <c r="D380" s="11"/>
      <c r="E380" s="11"/>
      <c r="F380" s="12"/>
      <c r="G380" s="12"/>
      <c r="H380" s="13"/>
      <c r="I380" s="14"/>
      <c r="J380" s="13"/>
      <c r="K380" s="14"/>
      <c r="L380" s="13"/>
      <c r="M380" s="14"/>
      <c r="N380" s="13"/>
      <c r="O380" s="14"/>
      <c r="P380" s="13"/>
      <c r="Q380" s="14"/>
      <c r="R380" s="13"/>
      <c r="S380" s="13"/>
      <c r="T380" s="13"/>
      <c r="U380" s="13"/>
    </row>
    <row r="381" spans="1:21" s="2" customFormat="1" x14ac:dyDescent="0.25">
      <c r="A381"/>
      <c r="B381" s="1"/>
      <c r="C381"/>
      <c r="D381" s="11"/>
      <c r="E381" s="11"/>
      <c r="F381" s="12"/>
      <c r="G381" s="12"/>
      <c r="H381" s="13"/>
      <c r="I381" s="14"/>
      <c r="J381" s="13"/>
      <c r="K381" s="14"/>
      <c r="L381" s="13"/>
      <c r="M381" s="14"/>
      <c r="N381" s="13"/>
      <c r="O381" s="14"/>
      <c r="P381" s="13"/>
      <c r="Q381" s="14"/>
      <c r="R381" s="13"/>
      <c r="S381" s="13"/>
      <c r="T381" s="13"/>
      <c r="U381" s="13"/>
    </row>
    <row r="382" spans="1:21" x14ac:dyDescent="0.25">
      <c r="C382"/>
      <c r="D382" s="11"/>
      <c r="E382" s="11"/>
      <c r="F382" s="12"/>
      <c r="G382" s="12"/>
      <c r="H382" s="13"/>
      <c r="I382" s="14"/>
      <c r="J382" s="13"/>
      <c r="K382" s="14"/>
      <c r="L382" s="13"/>
      <c r="M382" s="14"/>
      <c r="N382" s="13"/>
      <c r="O382" s="14"/>
      <c r="P382" s="13"/>
      <c r="Q382" s="14"/>
      <c r="R382" s="13"/>
      <c r="S382" s="13"/>
      <c r="T382" s="13"/>
      <c r="U382" s="13"/>
    </row>
    <row r="383" spans="1:21" x14ac:dyDescent="0.25">
      <c r="C383"/>
      <c r="D383" s="11"/>
      <c r="E383" s="11"/>
      <c r="F383" s="12"/>
      <c r="G383" s="12"/>
      <c r="H383" s="13"/>
      <c r="I383" s="14"/>
      <c r="J383" s="13"/>
      <c r="K383" s="14"/>
      <c r="L383" s="13"/>
      <c r="M383" s="14"/>
      <c r="N383" s="13"/>
      <c r="O383" s="14"/>
      <c r="P383" s="13"/>
      <c r="Q383" s="14"/>
      <c r="R383" s="13"/>
      <c r="S383" s="13"/>
      <c r="T383" s="13"/>
      <c r="U383" s="13"/>
    </row>
    <row r="384" spans="1:21" x14ac:dyDescent="0.25">
      <c r="C384"/>
      <c r="D384" s="11"/>
      <c r="E384" s="11"/>
      <c r="F384" s="12"/>
      <c r="G384" s="12"/>
      <c r="H384" s="13"/>
      <c r="I384" s="14"/>
      <c r="J384" s="13"/>
      <c r="K384" s="14"/>
      <c r="L384" s="13"/>
      <c r="M384" s="14"/>
      <c r="N384" s="13"/>
      <c r="O384" s="14"/>
      <c r="P384" s="13"/>
      <c r="Q384" s="14"/>
      <c r="R384" s="13"/>
      <c r="S384" s="13"/>
      <c r="T384" s="13"/>
      <c r="U384" s="13"/>
    </row>
    <row r="385" spans="3:21" x14ac:dyDescent="0.25">
      <c r="C385"/>
      <c r="D385" s="11"/>
      <c r="E385" s="11"/>
      <c r="F385" s="12"/>
      <c r="G385" s="12"/>
      <c r="H385" s="13"/>
      <c r="I385" s="14"/>
      <c r="J385" s="13"/>
      <c r="K385" s="14"/>
      <c r="L385" s="13"/>
      <c r="M385" s="14"/>
      <c r="N385" s="13"/>
      <c r="O385" s="14"/>
      <c r="P385" s="13"/>
      <c r="Q385" s="14"/>
      <c r="R385" s="13"/>
      <c r="S385" s="13"/>
      <c r="T385" s="13"/>
      <c r="U385" s="13"/>
    </row>
    <row r="386" spans="3:21" x14ac:dyDescent="0.25">
      <c r="C386"/>
      <c r="D386" s="11"/>
      <c r="E386" s="11"/>
      <c r="F386" s="12"/>
      <c r="G386" s="12"/>
      <c r="H386" s="13"/>
      <c r="I386" s="14"/>
      <c r="J386" s="13"/>
      <c r="K386" s="14"/>
      <c r="L386" s="13"/>
      <c r="M386" s="14"/>
      <c r="N386" s="13"/>
      <c r="O386" s="14"/>
      <c r="P386" s="13"/>
      <c r="Q386" s="14"/>
      <c r="R386" s="13"/>
      <c r="S386" s="13"/>
      <c r="T386" s="13"/>
      <c r="U386" s="13"/>
    </row>
    <row r="387" spans="3:21" x14ac:dyDescent="0.25">
      <c r="C387"/>
      <c r="D387" s="11"/>
      <c r="E387" s="11"/>
      <c r="F387" s="12"/>
      <c r="G387" s="12"/>
      <c r="H387" s="13"/>
      <c r="I387" s="14"/>
      <c r="J387" s="13"/>
      <c r="K387" s="14"/>
      <c r="L387" s="13"/>
      <c r="M387" s="14"/>
      <c r="N387" s="13"/>
      <c r="O387" s="14"/>
      <c r="P387" s="13"/>
      <c r="Q387" s="14"/>
      <c r="R387" s="13"/>
      <c r="S387" s="13"/>
      <c r="T387" s="13"/>
      <c r="U387" s="13"/>
    </row>
    <row r="388" spans="3:21" x14ac:dyDescent="0.25">
      <c r="C388"/>
      <c r="D388" s="11"/>
      <c r="E388" s="11"/>
      <c r="F388" s="12"/>
      <c r="G388" s="12"/>
      <c r="H388" s="13"/>
      <c r="I388" s="14"/>
      <c r="J388" s="13"/>
      <c r="K388" s="14"/>
      <c r="L388" s="13"/>
      <c r="M388" s="14"/>
      <c r="N388" s="13"/>
      <c r="O388" s="14"/>
      <c r="P388" s="13"/>
      <c r="Q388" s="14"/>
      <c r="R388" s="13"/>
      <c r="S388" s="13"/>
      <c r="T388" s="13"/>
      <c r="U388" s="13"/>
    </row>
    <row r="389" spans="3:21" x14ac:dyDescent="0.25">
      <c r="C389"/>
      <c r="D389" s="11"/>
      <c r="E389" s="11"/>
      <c r="F389" s="12"/>
      <c r="G389" s="12"/>
      <c r="H389" s="13"/>
      <c r="I389" s="14"/>
      <c r="J389" s="13"/>
      <c r="K389" s="14"/>
      <c r="L389" s="13"/>
      <c r="M389" s="14"/>
      <c r="N389" s="13"/>
      <c r="O389" s="14"/>
      <c r="P389" s="13"/>
      <c r="Q389" s="14"/>
      <c r="R389" s="13"/>
      <c r="S389" s="13"/>
      <c r="T389" s="13"/>
      <c r="U389" s="13"/>
    </row>
    <row r="390" spans="3:21" x14ac:dyDescent="0.25">
      <c r="C390"/>
      <c r="D390" s="11"/>
      <c r="E390" s="11"/>
      <c r="F390" s="12"/>
      <c r="G390" s="12"/>
      <c r="H390" s="13"/>
      <c r="I390" s="14"/>
      <c r="J390" s="13"/>
      <c r="K390" s="14"/>
      <c r="L390" s="13"/>
      <c r="M390" s="14"/>
      <c r="N390" s="13"/>
      <c r="O390" s="14"/>
      <c r="P390" s="13"/>
      <c r="Q390" s="14"/>
      <c r="R390" s="13"/>
      <c r="S390" s="13"/>
      <c r="T390" s="13"/>
      <c r="U390" s="13"/>
    </row>
    <row r="391" spans="3:21" x14ac:dyDescent="0.25">
      <c r="C391"/>
      <c r="D391" s="11"/>
      <c r="E391" s="11"/>
      <c r="F391" s="12"/>
      <c r="G391" s="12"/>
      <c r="H391" s="13"/>
      <c r="I391" s="14"/>
      <c r="J391" s="13"/>
      <c r="K391" s="14"/>
      <c r="L391" s="13"/>
      <c r="M391" s="14"/>
      <c r="N391" s="13"/>
      <c r="O391" s="14"/>
      <c r="P391" s="13"/>
      <c r="Q391" s="14"/>
      <c r="R391" s="13"/>
      <c r="S391" s="13"/>
      <c r="T391" s="13"/>
      <c r="U391" s="13"/>
    </row>
    <row r="392" spans="3:21" x14ac:dyDescent="0.25">
      <c r="C392"/>
      <c r="D392" s="11"/>
      <c r="E392" s="11"/>
      <c r="F392" s="12"/>
      <c r="G392" s="12"/>
      <c r="H392" s="13"/>
      <c r="I392" s="14"/>
      <c r="J392" s="13"/>
      <c r="K392" s="14"/>
      <c r="L392" s="13"/>
      <c r="M392" s="14"/>
      <c r="N392" s="13"/>
      <c r="O392" s="14"/>
      <c r="P392" s="13"/>
      <c r="Q392" s="14"/>
      <c r="R392" s="13"/>
      <c r="S392" s="13"/>
      <c r="T392" s="13"/>
      <c r="U392" s="13"/>
    </row>
    <row r="393" spans="3:21" x14ac:dyDescent="0.25">
      <c r="C393"/>
      <c r="D393" s="11"/>
      <c r="E393" s="11"/>
      <c r="F393" s="12"/>
      <c r="G393" s="12"/>
      <c r="H393" s="13"/>
      <c r="I393" s="14"/>
      <c r="J393" s="13"/>
      <c r="K393" s="14"/>
      <c r="L393" s="13"/>
      <c r="M393" s="14"/>
      <c r="N393" s="13"/>
      <c r="O393" s="14"/>
      <c r="P393" s="13"/>
      <c r="Q393" s="14"/>
      <c r="R393" s="13"/>
      <c r="S393" s="13"/>
      <c r="T393" s="13"/>
      <c r="U393" s="13"/>
    </row>
    <row r="394" spans="3:21" x14ac:dyDescent="0.25">
      <c r="C394"/>
      <c r="D394" s="11"/>
      <c r="E394" s="11"/>
      <c r="F394" s="12"/>
      <c r="G394" s="12"/>
      <c r="H394" s="13"/>
      <c r="I394" s="14"/>
      <c r="J394" s="13"/>
      <c r="K394" s="14"/>
      <c r="L394" s="13"/>
      <c r="M394" s="14"/>
      <c r="N394" s="13"/>
      <c r="O394" s="14"/>
      <c r="P394" s="13"/>
      <c r="Q394" s="14"/>
      <c r="R394" s="13"/>
      <c r="S394" s="13"/>
      <c r="T394" s="13"/>
      <c r="U394" s="13"/>
    </row>
    <row r="395" spans="3:21" x14ac:dyDescent="0.25">
      <c r="C395"/>
      <c r="D395" s="11"/>
      <c r="E395" s="11"/>
      <c r="F395" s="12"/>
      <c r="G395" s="12"/>
      <c r="H395" s="13"/>
      <c r="I395" s="14"/>
      <c r="J395" s="13"/>
      <c r="K395" s="14"/>
      <c r="L395" s="13"/>
      <c r="M395" s="14"/>
      <c r="N395" s="13"/>
      <c r="O395" s="14"/>
      <c r="P395" s="13"/>
      <c r="Q395" s="14"/>
      <c r="R395" s="13"/>
      <c r="S395" s="13"/>
      <c r="T395" s="13"/>
      <c r="U395" s="13"/>
    </row>
    <row r="396" spans="3:21" x14ac:dyDescent="0.25">
      <c r="C396"/>
      <c r="D396" s="11"/>
      <c r="E396" s="11"/>
      <c r="F396" s="12"/>
      <c r="G396" s="12"/>
      <c r="H396" s="13"/>
      <c r="I396" s="14"/>
      <c r="J396" s="13"/>
      <c r="K396" s="14"/>
      <c r="L396" s="13"/>
      <c r="M396" s="14"/>
      <c r="N396" s="13"/>
      <c r="O396" s="14"/>
      <c r="P396" s="13"/>
      <c r="Q396" s="14"/>
      <c r="R396" s="13"/>
      <c r="S396" s="13"/>
      <c r="T396" s="13"/>
      <c r="U396" s="13"/>
    </row>
    <row r="397" spans="3:21" x14ac:dyDescent="0.25">
      <c r="C397"/>
      <c r="D397" s="11"/>
      <c r="E397" s="11"/>
      <c r="F397" s="12"/>
      <c r="G397" s="12"/>
      <c r="H397" s="13"/>
      <c r="I397" s="14"/>
      <c r="J397" s="13"/>
      <c r="K397" s="14"/>
      <c r="L397" s="13"/>
      <c r="M397" s="14"/>
      <c r="N397" s="13"/>
      <c r="O397" s="14"/>
      <c r="P397" s="13"/>
      <c r="Q397" s="14"/>
      <c r="R397" s="13"/>
      <c r="S397" s="13"/>
      <c r="T397" s="13"/>
      <c r="U397" s="13"/>
    </row>
    <row r="398" spans="3:21" x14ac:dyDescent="0.25">
      <c r="C398"/>
      <c r="D398" s="11"/>
      <c r="E398" s="11"/>
      <c r="F398" s="12"/>
      <c r="G398" s="12"/>
      <c r="H398" s="13"/>
      <c r="I398" s="14"/>
      <c r="J398" s="13"/>
      <c r="K398" s="14"/>
      <c r="L398" s="13"/>
      <c r="M398" s="14"/>
      <c r="N398" s="13"/>
      <c r="O398" s="14"/>
      <c r="P398" s="13"/>
      <c r="Q398" s="14"/>
      <c r="R398" s="13"/>
      <c r="S398" s="13"/>
      <c r="T398" s="13"/>
      <c r="U398" s="13"/>
    </row>
    <row r="399" spans="3:21" x14ac:dyDescent="0.25">
      <c r="C399"/>
      <c r="D399" s="11"/>
      <c r="E399" s="11"/>
      <c r="F399" s="12"/>
      <c r="G399" s="12"/>
      <c r="H399" s="13"/>
      <c r="I399" s="14"/>
      <c r="J399" s="13"/>
      <c r="K399" s="14"/>
      <c r="L399" s="13"/>
      <c r="M399" s="14"/>
      <c r="N399" s="13"/>
      <c r="O399" s="14"/>
      <c r="P399" s="13"/>
      <c r="Q399" s="14"/>
      <c r="R399" s="13"/>
      <c r="S399" s="13"/>
      <c r="T399" s="13"/>
      <c r="U399" s="13"/>
    </row>
    <row r="400" spans="3:21" x14ac:dyDescent="0.25">
      <c r="C400"/>
      <c r="D400" s="11"/>
      <c r="E400" s="11"/>
      <c r="F400" s="12"/>
      <c r="G400" s="12"/>
      <c r="H400" s="13"/>
      <c r="I400" s="14"/>
      <c r="J400" s="13"/>
      <c r="K400" s="14"/>
      <c r="L400" s="13"/>
      <c r="M400" s="14"/>
      <c r="N400" s="13"/>
      <c r="O400" s="14"/>
      <c r="P400" s="13"/>
      <c r="Q400" s="14"/>
      <c r="R400" s="13"/>
      <c r="S400" s="13"/>
      <c r="T400" s="13"/>
      <c r="U400" s="13"/>
    </row>
    <row r="401" spans="3:21" x14ac:dyDescent="0.25">
      <c r="C401"/>
      <c r="D401" s="11"/>
      <c r="E401" s="11"/>
      <c r="F401" s="12"/>
      <c r="G401" s="12"/>
      <c r="H401" s="13"/>
      <c r="I401" s="14"/>
      <c r="J401" s="13"/>
      <c r="K401" s="14"/>
      <c r="L401" s="13"/>
      <c r="M401" s="14"/>
      <c r="N401" s="13"/>
      <c r="O401" s="14"/>
      <c r="P401" s="13"/>
      <c r="Q401" s="14"/>
      <c r="R401" s="13"/>
      <c r="S401" s="13"/>
      <c r="T401" s="13"/>
      <c r="U401" s="13"/>
    </row>
    <row r="402" spans="3:21" x14ac:dyDescent="0.25">
      <c r="C402"/>
      <c r="D402" s="11"/>
      <c r="E402" s="11"/>
      <c r="F402" s="12"/>
      <c r="G402" s="12"/>
      <c r="H402" s="13"/>
      <c r="I402" s="14"/>
      <c r="J402" s="13"/>
      <c r="K402" s="14"/>
      <c r="L402" s="13"/>
      <c r="M402" s="14"/>
      <c r="N402" s="13"/>
      <c r="O402" s="14"/>
      <c r="P402" s="13"/>
      <c r="Q402" s="14"/>
      <c r="R402" s="13"/>
      <c r="S402" s="13"/>
      <c r="T402" s="13"/>
      <c r="U402" s="13"/>
    </row>
    <row r="403" spans="3:21" x14ac:dyDescent="0.25">
      <c r="C403"/>
      <c r="D403" s="11"/>
      <c r="E403" s="11"/>
      <c r="F403" s="12"/>
      <c r="G403" s="12"/>
      <c r="H403" s="13"/>
      <c r="I403" s="14"/>
      <c r="J403" s="13"/>
      <c r="K403" s="14"/>
      <c r="L403" s="13"/>
      <c r="M403" s="14"/>
      <c r="N403" s="13"/>
      <c r="O403" s="14"/>
      <c r="P403" s="13"/>
      <c r="Q403" s="14"/>
      <c r="R403" s="13"/>
      <c r="S403" s="13"/>
      <c r="T403" s="13"/>
      <c r="U403" s="13"/>
    </row>
    <row r="404" spans="3:21" x14ac:dyDescent="0.25">
      <c r="C404"/>
      <c r="D404" s="11"/>
      <c r="E404" s="11"/>
      <c r="F404" s="12"/>
      <c r="G404" s="12"/>
      <c r="H404" s="13"/>
      <c r="I404" s="14"/>
      <c r="J404" s="13"/>
      <c r="K404" s="14"/>
      <c r="L404" s="13"/>
      <c r="M404" s="14"/>
      <c r="N404" s="13"/>
      <c r="O404" s="14"/>
      <c r="P404" s="13"/>
      <c r="Q404" s="14"/>
      <c r="R404" s="13"/>
      <c r="S404" s="13"/>
      <c r="T404" s="13"/>
      <c r="U404" s="13"/>
    </row>
    <row r="405" spans="3:21" x14ac:dyDescent="0.25">
      <c r="C405"/>
      <c r="D405" s="11"/>
      <c r="E405" s="11"/>
      <c r="F405" s="12"/>
      <c r="G405" s="12"/>
      <c r="H405" s="13"/>
      <c r="I405" s="14"/>
      <c r="J405" s="13"/>
      <c r="K405" s="14"/>
      <c r="L405" s="13"/>
      <c r="M405" s="14"/>
      <c r="N405" s="13"/>
      <c r="O405" s="14"/>
      <c r="P405" s="13"/>
      <c r="Q405" s="14"/>
      <c r="R405" s="13"/>
      <c r="S405" s="13"/>
      <c r="T405" s="13"/>
      <c r="U405" s="13"/>
    </row>
    <row r="406" spans="3:21" x14ac:dyDescent="0.25">
      <c r="C406"/>
      <c r="D406" s="11"/>
      <c r="E406" s="11"/>
      <c r="F406" s="12"/>
      <c r="G406" s="12"/>
      <c r="H406" s="13"/>
      <c r="I406" s="14"/>
      <c r="J406" s="13"/>
      <c r="K406" s="14"/>
      <c r="L406" s="13"/>
      <c r="M406" s="14"/>
      <c r="N406" s="13"/>
      <c r="O406" s="14"/>
      <c r="P406" s="13"/>
      <c r="Q406" s="14"/>
      <c r="R406" s="13"/>
      <c r="S406" s="13"/>
      <c r="T406" s="13"/>
      <c r="U406" s="13"/>
    </row>
    <row r="407" spans="3:21" x14ac:dyDescent="0.25">
      <c r="C407"/>
      <c r="D407" s="11"/>
      <c r="E407" s="11"/>
      <c r="F407" s="12"/>
      <c r="G407" s="12"/>
      <c r="H407" s="13"/>
      <c r="I407" s="14"/>
      <c r="J407" s="13"/>
      <c r="K407" s="14"/>
      <c r="L407" s="13"/>
      <c r="M407" s="14"/>
      <c r="N407" s="13"/>
      <c r="O407" s="14"/>
      <c r="P407" s="13"/>
      <c r="Q407" s="14"/>
      <c r="R407" s="13"/>
      <c r="S407" s="13"/>
      <c r="T407" s="13"/>
      <c r="U407" s="13"/>
    </row>
    <row r="408" spans="3:21" x14ac:dyDescent="0.25">
      <c r="C408"/>
      <c r="D408" s="11"/>
      <c r="E408" s="11"/>
      <c r="F408" s="12"/>
      <c r="G408" s="12"/>
      <c r="H408" s="13"/>
      <c r="I408" s="14"/>
      <c r="J408" s="13"/>
      <c r="K408" s="14"/>
      <c r="L408" s="13"/>
      <c r="M408" s="14"/>
      <c r="N408" s="13"/>
      <c r="O408" s="14"/>
      <c r="P408" s="13"/>
      <c r="Q408" s="14"/>
      <c r="R408" s="13"/>
      <c r="S408" s="13"/>
      <c r="T408" s="13"/>
      <c r="U408" s="13"/>
    </row>
    <row r="409" spans="3:21" x14ac:dyDescent="0.25">
      <c r="C409"/>
      <c r="D409" s="11"/>
      <c r="E409" s="11"/>
      <c r="F409" s="12"/>
      <c r="G409" s="12"/>
      <c r="H409" s="13"/>
      <c r="I409" s="14"/>
      <c r="J409" s="13"/>
      <c r="K409" s="14"/>
      <c r="L409" s="13"/>
      <c r="M409" s="14"/>
      <c r="N409" s="13"/>
      <c r="O409" s="14"/>
      <c r="P409" s="13"/>
      <c r="Q409" s="14"/>
      <c r="R409" s="13"/>
      <c r="S409" s="13"/>
      <c r="T409" s="13"/>
      <c r="U409" s="13"/>
    </row>
    <row r="410" spans="3:21" x14ac:dyDescent="0.25">
      <c r="C410"/>
      <c r="D410" s="11"/>
      <c r="E410" s="11"/>
      <c r="F410" s="12"/>
      <c r="G410" s="12"/>
      <c r="H410" s="13"/>
      <c r="I410" s="14"/>
      <c r="J410" s="13"/>
      <c r="K410" s="14"/>
      <c r="L410" s="13"/>
      <c r="M410" s="14"/>
      <c r="N410" s="13"/>
      <c r="O410" s="14"/>
      <c r="P410" s="13"/>
      <c r="Q410" s="14"/>
      <c r="R410" s="13"/>
      <c r="S410" s="13"/>
      <c r="T410" s="13"/>
      <c r="U410" s="13"/>
    </row>
    <row r="411" spans="3:21" x14ac:dyDescent="0.25">
      <c r="C411"/>
      <c r="D411" s="11"/>
      <c r="E411" s="11"/>
      <c r="F411" s="12"/>
      <c r="G411" s="12"/>
      <c r="H411" s="13"/>
      <c r="I411" s="14"/>
      <c r="J411" s="13"/>
      <c r="K411" s="14"/>
      <c r="L411" s="13"/>
      <c r="M411" s="14"/>
      <c r="N411" s="13"/>
      <c r="O411" s="14"/>
      <c r="P411" s="13"/>
      <c r="Q411" s="14"/>
      <c r="R411" s="13"/>
      <c r="S411" s="13"/>
      <c r="T411" s="13"/>
      <c r="U411" s="13"/>
    </row>
    <row r="412" spans="3:21" x14ac:dyDescent="0.25">
      <c r="C412"/>
      <c r="D412" s="11"/>
      <c r="E412" s="11"/>
      <c r="F412" s="12"/>
      <c r="G412" s="12"/>
      <c r="H412" s="13"/>
      <c r="I412" s="14"/>
      <c r="J412" s="13"/>
      <c r="K412" s="14"/>
      <c r="L412" s="13"/>
      <c r="M412" s="14"/>
      <c r="N412" s="13"/>
      <c r="O412" s="14"/>
      <c r="P412" s="13"/>
      <c r="Q412" s="14"/>
      <c r="R412" s="13"/>
      <c r="S412" s="13"/>
      <c r="T412" s="13"/>
      <c r="U412" s="13"/>
    </row>
    <row r="413" spans="3:21" x14ac:dyDescent="0.25">
      <c r="C413"/>
      <c r="D413" s="11"/>
      <c r="E413" s="11"/>
      <c r="F413" s="12"/>
      <c r="G413" s="12"/>
      <c r="H413" s="13"/>
      <c r="I413" s="14"/>
      <c r="J413" s="13"/>
      <c r="K413" s="14"/>
      <c r="L413" s="13"/>
      <c r="M413" s="14"/>
      <c r="N413" s="13"/>
      <c r="O413" s="14"/>
      <c r="P413" s="13"/>
      <c r="Q413" s="14"/>
      <c r="R413" s="13"/>
      <c r="S413" s="13"/>
      <c r="T413" s="13"/>
      <c r="U413" s="13"/>
    </row>
    <row r="414" spans="3:21" x14ac:dyDescent="0.25">
      <c r="C414"/>
      <c r="D414" s="11"/>
      <c r="E414" s="11"/>
      <c r="F414" s="12"/>
      <c r="G414" s="12"/>
      <c r="H414" s="13"/>
      <c r="I414" s="14"/>
      <c r="J414" s="13"/>
      <c r="K414" s="14"/>
      <c r="L414" s="13"/>
      <c r="M414" s="14"/>
      <c r="N414" s="13"/>
      <c r="O414" s="14"/>
      <c r="P414" s="13"/>
      <c r="Q414" s="14"/>
      <c r="R414" s="13"/>
      <c r="S414" s="13"/>
      <c r="T414" s="13"/>
      <c r="U414" s="13"/>
    </row>
    <row r="415" spans="3:21" x14ac:dyDescent="0.25">
      <c r="C415"/>
      <c r="D415" s="11"/>
      <c r="E415" s="11"/>
      <c r="F415" s="12"/>
      <c r="G415" s="12"/>
      <c r="H415" s="13"/>
      <c r="I415" s="14"/>
      <c r="J415" s="13"/>
      <c r="K415" s="14"/>
      <c r="L415" s="13"/>
      <c r="M415" s="14"/>
      <c r="N415" s="13"/>
      <c r="O415" s="14"/>
      <c r="P415" s="13"/>
      <c r="Q415" s="14"/>
      <c r="R415" s="13"/>
      <c r="S415" s="13"/>
      <c r="T415" s="13"/>
      <c r="U415" s="13"/>
    </row>
    <row r="416" spans="3:21" x14ac:dyDescent="0.25">
      <c r="C416"/>
      <c r="D416" s="11"/>
      <c r="E416" s="11"/>
      <c r="F416" s="12"/>
      <c r="G416" s="12"/>
      <c r="H416" s="13"/>
      <c r="I416" s="14"/>
      <c r="J416" s="13"/>
      <c r="K416" s="14"/>
      <c r="L416" s="13"/>
      <c r="M416" s="14"/>
      <c r="N416" s="13"/>
      <c r="O416" s="14"/>
      <c r="P416" s="13"/>
      <c r="Q416" s="14"/>
      <c r="R416" s="13"/>
      <c r="S416" s="13"/>
      <c r="T416" s="13"/>
      <c r="U416" s="13"/>
    </row>
    <row r="417" spans="3:21" x14ac:dyDescent="0.25">
      <c r="C417"/>
      <c r="D417" s="11"/>
      <c r="E417" s="11"/>
      <c r="F417" s="12"/>
      <c r="G417" s="12"/>
      <c r="H417" s="13"/>
      <c r="I417" s="14"/>
      <c r="J417" s="13"/>
      <c r="K417" s="14"/>
      <c r="L417" s="13"/>
      <c r="M417" s="14"/>
      <c r="N417" s="13"/>
      <c r="O417" s="14"/>
      <c r="P417" s="13"/>
      <c r="Q417" s="14"/>
      <c r="R417" s="13"/>
      <c r="S417" s="13"/>
      <c r="T417" s="13"/>
      <c r="U417" s="13"/>
    </row>
    <row r="418" spans="3:21" x14ac:dyDescent="0.25">
      <c r="C418"/>
      <c r="D418" s="11"/>
      <c r="E418" s="11"/>
      <c r="F418" s="12"/>
      <c r="G418" s="12"/>
      <c r="H418" s="13"/>
      <c r="I418" s="14"/>
      <c r="J418" s="13"/>
      <c r="K418" s="14"/>
      <c r="L418" s="13"/>
      <c r="M418" s="14"/>
      <c r="N418" s="13"/>
      <c r="O418" s="14"/>
      <c r="P418" s="13"/>
      <c r="Q418" s="14"/>
      <c r="R418" s="13"/>
      <c r="S418" s="13"/>
      <c r="T418" s="13"/>
      <c r="U418" s="13"/>
    </row>
    <row r="419" spans="3:21" x14ac:dyDescent="0.25">
      <c r="C419"/>
      <c r="D419" s="11"/>
      <c r="E419" s="11"/>
      <c r="F419" s="12"/>
      <c r="G419" s="12"/>
      <c r="H419" s="13"/>
      <c r="I419" s="14"/>
      <c r="J419" s="13"/>
      <c r="K419" s="14"/>
      <c r="L419" s="13"/>
      <c r="M419" s="14"/>
      <c r="N419" s="13"/>
      <c r="O419" s="14"/>
      <c r="P419" s="13"/>
      <c r="Q419" s="14"/>
      <c r="R419" s="13"/>
      <c r="S419" s="13"/>
      <c r="T419" s="13"/>
      <c r="U419" s="13"/>
    </row>
    <row r="420" spans="3:21" x14ac:dyDescent="0.25">
      <c r="C420"/>
      <c r="D420" s="11"/>
      <c r="E420" s="11"/>
      <c r="F420" s="12"/>
      <c r="G420" s="12"/>
      <c r="H420" s="13"/>
      <c r="I420" s="14"/>
      <c r="J420" s="13"/>
      <c r="K420" s="14"/>
      <c r="L420" s="13"/>
      <c r="M420" s="14"/>
      <c r="N420" s="13"/>
      <c r="O420" s="14"/>
      <c r="P420" s="13"/>
      <c r="Q420" s="14"/>
      <c r="R420" s="13"/>
      <c r="S420" s="13"/>
      <c r="T420" s="13"/>
      <c r="U420" s="13"/>
    </row>
    <row r="421" spans="3:21" x14ac:dyDescent="0.25">
      <c r="C421"/>
      <c r="D421" s="11"/>
      <c r="E421" s="11"/>
      <c r="F421" s="12"/>
      <c r="G421" s="12"/>
      <c r="H421" s="13"/>
      <c r="I421" s="14"/>
      <c r="J421" s="13"/>
      <c r="K421" s="14"/>
      <c r="L421" s="13"/>
      <c r="M421" s="14"/>
      <c r="N421" s="13"/>
      <c r="O421" s="14"/>
      <c r="P421" s="13"/>
      <c r="Q421" s="14"/>
      <c r="R421" s="13"/>
      <c r="S421" s="13"/>
      <c r="T421" s="13"/>
      <c r="U421" s="13"/>
    </row>
    <row r="422" spans="3:21" x14ac:dyDescent="0.25">
      <c r="C422"/>
      <c r="D422" s="11"/>
      <c r="E422" s="11"/>
      <c r="F422" s="12"/>
      <c r="G422" s="12"/>
      <c r="H422" s="13"/>
      <c r="I422" s="14"/>
      <c r="J422" s="13"/>
      <c r="K422" s="14"/>
      <c r="L422" s="13"/>
      <c r="M422" s="14"/>
      <c r="N422" s="13"/>
      <c r="O422" s="14"/>
      <c r="P422" s="13"/>
      <c r="Q422" s="14"/>
      <c r="R422" s="13"/>
      <c r="S422" s="13"/>
      <c r="T422" s="13"/>
      <c r="U422" s="13"/>
    </row>
    <row r="423" spans="3:21" x14ac:dyDescent="0.25">
      <c r="C423"/>
      <c r="D423" s="11"/>
      <c r="E423" s="11"/>
      <c r="F423" s="12"/>
      <c r="G423" s="12"/>
      <c r="H423" s="13"/>
      <c r="I423" s="14"/>
      <c r="J423" s="13"/>
      <c r="K423" s="14"/>
      <c r="L423" s="13"/>
      <c r="M423" s="14"/>
      <c r="N423" s="13"/>
      <c r="O423" s="14"/>
      <c r="P423" s="13"/>
      <c r="Q423" s="14"/>
      <c r="R423" s="13"/>
      <c r="S423" s="13"/>
      <c r="T423" s="13"/>
      <c r="U423" s="13"/>
    </row>
    <row r="424" spans="3:21" x14ac:dyDescent="0.25">
      <c r="C424"/>
      <c r="D424" s="11"/>
      <c r="E424" s="11"/>
      <c r="F424" s="12"/>
      <c r="G424" s="12"/>
      <c r="H424" s="13"/>
      <c r="I424" s="14"/>
      <c r="J424" s="13"/>
      <c r="K424" s="14"/>
      <c r="L424" s="13"/>
      <c r="M424" s="14"/>
      <c r="N424" s="13"/>
      <c r="O424" s="14"/>
      <c r="P424" s="13"/>
      <c r="Q424" s="14"/>
      <c r="R424" s="13"/>
      <c r="S424" s="13"/>
      <c r="T424" s="13"/>
      <c r="U424" s="13"/>
    </row>
    <row r="425" spans="3:21" x14ac:dyDescent="0.25">
      <c r="C425"/>
      <c r="D425" s="11"/>
      <c r="E425" s="11"/>
      <c r="F425" s="12"/>
      <c r="G425" s="12"/>
      <c r="H425" s="13"/>
      <c r="I425" s="14"/>
      <c r="J425" s="13"/>
      <c r="K425" s="14"/>
      <c r="L425" s="13"/>
      <c r="M425" s="14"/>
      <c r="N425" s="13"/>
      <c r="O425" s="14"/>
      <c r="P425" s="13"/>
      <c r="Q425" s="14"/>
      <c r="R425" s="13"/>
      <c r="S425" s="13"/>
      <c r="T425" s="13"/>
      <c r="U425" s="13"/>
    </row>
    <row r="426" spans="3:21" x14ac:dyDescent="0.25">
      <c r="C426"/>
      <c r="D426" s="11"/>
      <c r="E426" s="11"/>
      <c r="F426" s="12"/>
      <c r="G426" s="12"/>
      <c r="H426" s="13"/>
      <c r="I426" s="14"/>
      <c r="J426" s="13"/>
      <c r="K426" s="14"/>
      <c r="L426" s="13"/>
      <c r="M426" s="14"/>
      <c r="N426" s="13"/>
      <c r="O426" s="14"/>
      <c r="P426" s="13"/>
      <c r="Q426" s="14"/>
      <c r="R426" s="13"/>
      <c r="S426" s="13"/>
      <c r="T426" s="13"/>
      <c r="U426" s="13"/>
    </row>
    <row r="427" spans="3:21" x14ac:dyDescent="0.25">
      <c r="C427"/>
      <c r="D427" s="11"/>
      <c r="E427" s="11"/>
      <c r="F427" s="12"/>
      <c r="G427" s="12"/>
      <c r="H427" s="13"/>
      <c r="I427" s="14"/>
      <c r="J427" s="13"/>
      <c r="K427" s="14"/>
      <c r="L427" s="13"/>
      <c r="M427" s="14"/>
      <c r="N427" s="13"/>
      <c r="O427" s="14"/>
      <c r="P427" s="13"/>
      <c r="Q427" s="14"/>
      <c r="R427" s="13"/>
      <c r="S427" s="13"/>
      <c r="T427" s="13"/>
      <c r="U427" s="13"/>
    </row>
    <row r="428" spans="3:21" x14ac:dyDescent="0.25">
      <c r="C428"/>
      <c r="D428" s="11"/>
      <c r="E428" s="11"/>
      <c r="F428" s="12"/>
      <c r="G428" s="12"/>
      <c r="H428" s="13"/>
      <c r="I428" s="14"/>
      <c r="J428" s="13"/>
      <c r="K428" s="14"/>
      <c r="L428" s="13"/>
      <c r="M428" s="14"/>
      <c r="N428" s="13"/>
      <c r="O428" s="14"/>
      <c r="P428" s="13"/>
      <c r="Q428" s="14"/>
      <c r="R428" s="13"/>
      <c r="S428" s="13"/>
      <c r="T428" s="13"/>
      <c r="U428" s="13"/>
    </row>
    <row r="429" spans="3:21" x14ac:dyDescent="0.25">
      <c r="C429"/>
      <c r="D429" s="11"/>
      <c r="E429" s="11"/>
      <c r="F429" s="12"/>
      <c r="G429" s="12"/>
      <c r="H429" s="13"/>
      <c r="I429" s="14"/>
      <c r="J429" s="13"/>
      <c r="K429" s="14"/>
      <c r="L429" s="13"/>
      <c r="M429" s="14"/>
      <c r="N429" s="13"/>
      <c r="O429" s="14"/>
      <c r="P429" s="13"/>
      <c r="Q429" s="14"/>
      <c r="R429" s="13"/>
      <c r="S429" s="13"/>
      <c r="T429" s="13"/>
      <c r="U429" s="13"/>
    </row>
    <row r="430" spans="3:21" x14ac:dyDescent="0.25">
      <c r="C430"/>
      <c r="D430" s="11"/>
      <c r="E430" s="11"/>
      <c r="F430" s="12"/>
      <c r="G430" s="12"/>
      <c r="H430" s="13"/>
      <c r="I430" s="14"/>
      <c r="J430" s="13"/>
      <c r="K430" s="14"/>
      <c r="L430" s="13"/>
      <c r="M430" s="14"/>
      <c r="N430" s="13"/>
      <c r="O430" s="14"/>
      <c r="P430" s="13"/>
      <c r="Q430" s="14"/>
      <c r="R430" s="13"/>
      <c r="S430" s="13"/>
      <c r="T430" s="13"/>
      <c r="U430" s="13"/>
    </row>
    <row r="431" spans="3:21" x14ac:dyDescent="0.25">
      <c r="C431"/>
      <c r="D431" s="11"/>
      <c r="E431" s="11"/>
      <c r="F431" s="12"/>
      <c r="G431" s="12"/>
      <c r="H431" s="13"/>
      <c r="I431" s="14"/>
      <c r="J431" s="13"/>
      <c r="K431" s="14"/>
      <c r="L431" s="13"/>
      <c r="M431" s="14"/>
      <c r="N431" s="13"/>
      <c r="O431" s="14"/>
      <c r="P431" s="13"/>
      <c r="Q431" s="14"/>
      <c r="R431" s="13"/>
      <c r="S431" s="13"/>
      <c r="T431" s="13"/>
      <c r="U431" s="13"/>
    </row>
    <row r="432" spans="3:21" x14ac:dyDescent="0.25">
      <c r="C432"/>
      <c r="D432" s="11"/>
      <c r="E432" s="11"/>
      <c r="F432" s="12"/>
      <c r="G432" s="12"/>
      <c r="H432" s="13"/>
      <c r="I432" s="14"/>
      <c r="J432" s="13"/>
      <c r="K432" s="14"/>
      <c r="L432" s="13"/>
      <c r="M432" s="14"/>
      <c r="N432" s="13"/>
      <c r="O432" s="14"/>
      <c r="P432" s="13"/>
      <c r="Q432" s="14"/>
      <c r="R432" s="13"/>
      <c r="S432" s="13"/>
      <c r="T432" s="13"/>
      <c r="U432" s="13"/>
    </row>
    <row r="433" spans="3:21" x14ac:dyDescent="0.25">
      <c r="C433"/>
      <c r="D433" s="11"/>
      <c r="E433" s="11"/>
      <c r="F433" s="12"/>
      <c r="G433" s="12"/>
      <c r="H433" s="13"/>
      <c r="I433" s="14"/>
      <c r="J433" s="13"/>
      <c r="K433" s="14"/>
      <c r="L433" s="13"/>
      <c r="M433" s="14"/>
      <c r="N433" s="13"/>
      <c r="O433" s="14"/>
      <c r="P433" s="13"/>
      <c r="Q433" s="14"/>
      <c r="R433" s="13"/>
      <c r="S433" s="13"/>
      <c r="T433" s="13"/>
      <c r="U433" s="13"/>
    </row>
    <row r="434" spans="3:21" x14ac:dyDescent="0.25">
      <c r="C434"/>
      <c r="D434" s="11"/>
      <c r="E434" s="11"/>
      <c r="F434" s="12"/>
      <c r="G434" s="12"/>
      <c r="H434" s="13"/>
      <c r="I434" s="14"/>
      <c r="J434" s="13"/>
      <c r="K434" s="14"/>
      <c r="L434" s="13"/>
      <c r="M434" s="14"/>
      <c r="N434" s="13"/>
      <c r="O434" s="14"/>
      <c r="P434" s="13"/>
      <c r="Q434" s="14"/>
      <c r="R434" s="13"/>
      <c r="S434" s="13"/>
      <c r="T434" s="13"/>
      <c r="U434" s="13"/>
    </row>
    <row r="435" spans="3:21" x14ac:dyDescent="0.25">
      <c r="C435"/>
      <c r="D435" s="11"/>
      <c r="E435" s="11"/>
      <c r="F435" s="12"/>
      <c r="G435" s="12"/>
      <c r="H435" s="13"/>
      <c r="I435" s="14"/>
      <c r="J435" s="13"/>
      <c r="K435" s="14"/>
      <c r="L435" s="13"/>
      <c r="M435" s="14"/>
      <c r="N435" s="13"/>
      <c r="O435" s="14"/>
      <c r="P435" s="13"/>
      <c r="Q435" s="14"/>
      <c r="R435" s="13"/>
      <c r="S435" s="13"/>
      <c r="T435" s="13"/>
      <c r="U435" s="13"/>
    </row>
    <row r="436" spans="3:21" x14ac:dyDescent="0.25">
      <c r="C436"/>
      <c r="D436" s="11"/>
      <c r="E436" s="11"/>
      <c r="F436" s="12"/>
      <c r="G436" s="12"/>
      <c r="H436" s="13"/>
      <c r="I436" s="14"/>
      <c r="J436" s="13"/>
      <c r="K436" s="14"/>
      <c r="L436" s="13"/>
      <c r="M436" s="14"/>
      <c r="N436" s="13"/>
      <c r="O436" s="14"/>
      <c r="P436" s="13"/>
      <c r="Q436" s="14"/>
      <c r="R436" s="13"/>
      <c r="S436" s="13"/>
      <c r="T436" s="13"/>
      <c r="U436" s="13"/>
    </row>
    <row r="437" spans="3:21" x14ac:dyDescent="0.25">
      <c r="C437"/>
      <c r="D437" s="11"/>
      <c r="E437" s="11"/>
      <c r="F437" s="12"/>
      <c r="G437" s="12"/>
      <c r="H437" s="13"/>
      <c r="I437" s="14"/>
      <c r="J437" s="13"/>
      <c r="K437" s="14"/>
      <c r="L437" s="13"/>
      <c r="M437" s="14"/>
      <c r="N437" s="13"/>
      <c r="O437" s="14"/>
      <c r="P437" s="13"/>
      <c r="Q437" s="14"/>
      <c r="R437" s="13"/>
      <c r="S437" s="13"/>
      <c r="T437" s="13"/>
      <c r="U437" s="13"/>
    </row>
    <row r="438" spans="3:21" x14ac:dyDescent="0.25">
      <c r="C438"/>
      <c r="D438" s="11"/>
      <c r="E438" s="11"/>
      <c r="F438" s="12"/>
      <c r="G438" s="12"/>
      <c r="H438" s="13"/>
      <c r="I438" s="14"/>
      <c r="J438" s="13"/>
      <c r="K438" s="14"/>
      <c r="L438" s="13"/>
      <c r="M438" s="14"/>
      <c r="N438" s="13"/>
      <c r="O438" s="14"/>
      <c r="P438" s="13"/>
      <c r="Q438" s="14"/>
      <c r="R438" s="13"/>
      <c r="S438" s="13"/>
      <c r="T438" s="13"/>
      <c r="U438" s="13"/>
    </row>
    <row r="439" spans="3:21" x14ac:dyDescent="0.25">
      <c r="C439"/>
      <c r="D439" s="11"/>
      <c r="E439" s="11"/>
      <c r="F439" s="12"/>
      <c r="G439" s="12"/>
      <c r="H439" s="13"/>
      <c r="I439" s="14"/>
      <c r="J439" s="13"/>
      <c r="K439" s="14"/>
      <c r="L439" s="13"/>
      <c r="M439" s="14"/>
      <c r="N439" s="13"/>
      <c r="O439" s="14"/>
      <c r="P439" s="13"/>
      <c r="Q439" s="14"/>
      <c r="R439" s="13"/>
      <c r="S439" s="13"/>
      <c r="T439" s="13"/>
      <c r="U439" s="13"/>
    </row>
    <row r="440" spans="3:21" x14ac:dyDescent="0.25">
      <c r="C440"/>
      <c r="D440" s="11"/>
      <c r="E440" s="11"/>
      <c r="F440" s="12"/>
      <c r="G440" s="12"/>
      <c r="H440" s="13"/>
      <c r="I440" s="14"/>
      <c r="J440" s="13"/>
      <c r="K440" s="14"/>
      <c r="L440" s="13"/>
      <c r="M440" s="14"/>
      <c r="N440" s="13"/>
      <c r="O440" s="14"/>
      <c r="P440" s="13"/>
      <c r="Q440" s="14"/>
      <c r="R440" s="13"/>
      <c r="S440" s="13"/>
      <c r="T440" s="13"/>
      <c r="U440" s="13"/>
    </row>
    <row r="441" spans="3:21" x14ac:dyDescent="0.25">
      <c r="C441"/>
      <c r="D441" s="11"/>
      <c r="E441" s="11"/>
      <c r="F441" s="12"/>
      <c r="G441" s="12"/>
      <c r="H441" s="13"/>
      <c r="I441" s="14"/>
      <c r="J441" s="13"/>
      <c r="K441" s="14"/>
      <c r="L441" s="13"/>
      <c r="M441" s="14"/>
      <c r="N441" s="13"/>
      <c r="O441" s="14"/>
      <c r="P441" s="13"/>
      <c r="Q441" s="14"/>
      <c r="R441" s="13"/>
      <c r="S441" s="13"/>
      <c r="T441" s="13"/>
      <c r="U441" s="13"/>
    </row>
    <row r="442" spans="3:21" x14ac:dyDescent="0.25">
      <c r="C442"/>
      <c r="D442" s="11"/>
      <c r="E442" s="11"/>
      <c r="F442" s="12"/>
      <c r="G442" s="12"/>
      <c r="H442" s="13"/>
      <c r="I442" s="14"/>
      <c r="J442" s="13"/>
      <c r="K442" s="14"/>
      <c r="L442" s="13"/>
      <c r="M442" s="14"/>
      <c r="N442" s="13"/>
      <c r="O442" s="14"/>
      <c r="P442" s="13"/>
      <c r="Q442" s="14"/>
      <c r="R442" s="13"/>
      <c r="S442" s="13"/>
      <c r="T442" s="13"/>
      <c r="U442" s="13"/>
    </row>
    <row r="443" spans="3:21" x14ac:dyDescent="0.25">
      <c r="C443"/>
      <c r="D443" s="11"/>
      <c r="E443" s="11"/>
      <c r="F443" s="12"/>
      <c r="G443" s="12"/>
      <c r="H443" s="13"/>
      <c r="I443" s="14"/>
      <c r="J443" s="13"/>
      <c r="K443" s="14"/>
      <c r="L443" s="13"/>
      <c r="M443" s="14"/>
      <c r="N443" s="13"/>
      <c r="O443" s="14"/>
      <c r="P443" s="13"/>
      <c r="Q443" s="14"/>
      <c r="R443" s="13"/>
      <c r="S443" s="13"/>
      <c r="T443" s="13"/>
      <c r="U443" s="13"/>
    </row>
  </sheetData>
  <mergeCells count="7">
    <mergeCell ref="J6:K6"/>
    <mergeCell ref="L6:M6"/>
    <mergeCell ref="P6:S6"/>
    <mergeCell ref="B6:E6"/>
    <mergeCell ref="N6:O6"/>
    <mergeCell ref="F6:G6"/>
    <mergeCell ref="H6:I6"/>
  </mergeCells>
  <conditionalFormatting sqref="P8:Q144">
    <cfRule type="top10" dxfId="135" priority="52" percent="1" rank="25"/>
  </conditionalFormatting>
  <conditionalFormatting sqref="R8:R144">
    <cfRule type="top10" dxfId="134" priority="51" rank="25"/>
  </conditionalFormatting>
  <conditionalFormatting sqref="N8:N144">
    <cfRule type="top10" dxfId="133" priority="49" percent="1" rank="25"/>
  </conditionalFormatting>
  <conditionalFormatting sqref="B8:S144">
    <cfRule type="expression" dxfId="132" priority="48">
      <formula>MOD(ROW(),2)</formula>
    </cfRule>
  </conditionalFormatting>
  <conditionalFormatting sqref="P145:Q225">
    <cfRule type="top10" dxfId="131" priority="14" percent="1" rank="25"/>
  </conditionalFormatting>
  <conditionalFormatting sqref="R145:R225">
    <cfRule type="top10" dxfId="130" priority="13" rank="25"/>
  </conditionalFormatting>
  <conditionalFormatting sqref="N145:N225">
    <cfRule type="top10" dxfId="129" priority="12" percent="1" rank="25"/>
  </conditionalFormatting>
  <conditionalFormatting sqref="B145:S225">
    <cfRule type="expression" dxfId="1" priority="11">
      <formula>MOD(ROW(),2)</formula>
    </cfRule>
  </conditionalFormatting>
  <conditionalFormatting sqref="S145:S225">
    <cfRule type="top10" dxfId="128" priority="15" percent="1" rank="25"/>
  </conditionalFormatting>
  <conditionalFormatting sqref="S8:S144">
    <cfRule type="top10" dxfId="127" priority="54" percent="1" rank="25"/>
  </conditionalFormatting>
  <conditionalFormatting sqref="R226:S362">
    <cfRule type="top10" dxfId="11" priority="9" percent="1" rank="25"/>
  </conditionalFormatting>
  <conditionalFormatting sqref="T226:T362">
    <cfRule type="top10" dxfId="10" priority="8" rank="25"/>
  </conditionalFormatting>
  <conditionalFormatting sqref="P226:P362">
    <cfRule type="top10" dxfId="9" priority="7" percent="1" rank="25"/>
  </conditionalFormatting>
  <conditionalFormatting sqref="D226:U362">
    <cfRule type="expression" dxfId="8" priority="6">
      <formula>MOD(ROW(),2)</formula>
    </cfRule>
  </conditionalFormatting>
  <conditionalFormatting sqref="R363:S443">
    <cfRule type="top10" dxfId="7" priority="4" percent="1" rank="25"/>
  </conditionalFormatting>
  <conditionalFormatting sqref="T363:T443">
    <cfRule type="top10" dxfId="6" priority="3" rank="25"/>
  </conditionalFormatting>
  <conditionalFormatting sqref="P363:P443">
    <cfRule type="top10" dxfId="5" priority="2" percent="1" rank="25"/>
  </conditionalFormatting>
  <conditionalFormatting sqref="D363:U443">
    <cfRule type="expression" dxfId="4" priority="1">
      <formula>MOD(ROW(),2)</formula>
    </cfRule>
  </conditionalFormatting>
  <conditionalFormatting sqref="U363:U443">
    <cfRule type="top10" dxfId="3" priority="5" percent="1" rank="25"/>
  </conditionalFormatting>
  <conditionalFormatting sqref="U226:U362">
    <cfRule type="top10" dxfId="2" priority="10" percent="1" rank="25"/>
  </conditionalFormatting>
  <dataValidations disablePrompts="1" count="1"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D8:O199" xr:uid="{00000000-0002-0000-0000-000000000000}">
      <formula1>"FALSE"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ignoredErrors>
    <ignoredError sqref="G7:O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48AFE-FBF9-4FB1-94BA-46EC0EB7F769}">
  <dimension ref="A1:F219"/>
  <sheetViews>
    <sheetView showGridLines="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baseColWidth="10" defaultRowHeight="15" x14ac:dyDescent="0.25"/>
  <cols>
    <col min="1" max="1" width="19.5703125" bestFit="1" customWidth="1"/>
    <col min="2" max="2" width="45.28515625" bestFit="1" customWidth="1"/>
    <col min="3" max="3" width="13" bestFit="1" customWidth="1"/>
    <col min="4" max="4" width="9.140625" bestFit="1" customWidth="1"/>
  </cols>
  <sheetData>
    <row r="1" spans="1:6" ht="70.150000000000006" customHeight="1" thickBot="1" x14ac:dyDescent="0.3"/>
    <row r="2" spans="1:6" ht="15.75" thickBot="1" x14ac:dyDescent="0.3">
      <c r="A2" s="26" t="str">
        <f>+_xll.ECOSECURITIES("stock","active",,"chl","xsgo","true","Acciones Chilenas")</f>
        <v>Acciones Chilenas</v>
      </c>
      <c r="B2" s="27" t="str">
        <f>+_xll.ECONOMATICA(A3:A500,"name",,,,,,,,"true")</f>
        <v>Nombre</v>
      </c>
      <c r="C2" s="27" t="str">
        <f>+_xll.ECONOMATICA($A$3:$A$500,"Ticker",,,,,,,,"true")</f>
        <v>Codigo</v>
      </c>
      <c r="D2" s="28" t="str">
        <f>+_xll.ECONOMATICA($A$3:$A$500,"Class",,,,,,,,"true")</f>
        <v>Clase</v>
      </c>
    </row>
    <row r="3" spans="1:6" x14ac:dyDescent="0.25">
      <c r="A3" t="s">
        <v>48</v>
      </c>
      <c r="B3" t="s">
        <v>265</v>
      </c>
      <c r="C3" t="s">
        <v>428</v>
      </c>
      <c r="D3" t="s">
        <v>649</v>
      </c>
    </row>
    <row r="4" spans="1:6" x14ac:dyDescent="0.25">
      <c r="A4" t="s">
        <v>49</v>
      </c>
      <c r="B4" t="s">
        <v>266</v>
      </c>
      <c r="C4" t="s">
        <v>429</v>
      </c>
      <c r="D4" t="s">
        <v>649</v>
      </c>
    </row>
    <row r="5" spans="1:6" x14ac:dyDescent="0.25">
      <c r="A5" t="s">
        <v>50</v>
      </c>
      <c r="B5" t="s">
        <v>267</v>
      </c>
      <c r="C5" t="s">
        <v>430</v>
      </c>
      <c r="D5" t="s">
        <v>649</v>
      </c>
    </row>
    <row r="6" spans="1:6" x14ac:dyDescent="0.25">
      <c r="A6" t="s">
        <v>51</v>
      </c>
      <c r="B6" t="s">
        <v>268</v>
      </c>
      <c r="C6" t="s">
        <v>431</v>
      </c>
      <c r="D6" t="s">
        <v>649</v>
      </c>
    </row>
    <row r="7" spans="1:6" x14ac:dyDescent="0.25">
      <c r="A7" t="s">
        <v>52</v>
      </c>
      <c r="B7" t="s">
        <v>269</v>
      </c>
      <c r="C7" t="s">
        <v>432</v>
      </c>
      <c r="D7" t="s">
        <v>649</v>
      </c>
      <c r="F7" s="31"/>
    </row>
    <row r="8" spans="1:6" x14ac:dyDescent="0.25">
      <c r="A8" t="s">
        <v>53</v>
      </c>
      <c r="B8" t="s">
        <v>21</v>
      </c>
      <c r="C8" t="s">
        <v>433</v>
      </c>
      <c r="D8" t="s">
        <v>649</v>
      </c>
    </row>
    <row r="9" spans="1:6" x14ac:dyDescent="0.25">
      <c r="A9" t="s">
        <v>54</v>
      </c>
      <c r="B9" t="s">
        <v>270</v>
      </c>
      <c r="C9" t="s">
        <v>434</v>
      </c>
      <c r="D9" t="s">
        <v>649</v>
      </c>
    </row>
    <row r="10" spans="1:6" x14ac:dyDescent="0.25">
      <c r="A10" t="s">
        <v>55</v>
      </c>
      <c r="B10" t="s">
        <v>271</v>
      </c>
      <c r="C10" t="s">
        <v>435</v>
      </c>
      <c r="D10" t="s">
        <v>649</v>
      </c>
    </row>
    <row r="11" spans="1:6" x14ac:dyDescent="0.25">
      <c r="A11" t="s">
        <v>56</v>
      </c>
      <c r="B11" t="s">
        <v>13</v>
      </c>
      <c r="C11" t="s">
        <v>436</v>
      </c>
      <c r="D11" t="s">
        <v>650</v>
      </c>
    </row>
    <row r="12" spans="1:6" x14ac:dyDescent="0.25">
      <c r="A12" t="s">
        <v>57</v>
      </c>
      <c r="B12" t="s">
        <v>13</v>
      </c>
      <c r="C12" t="s">
        <v>437</v>
      </c>
      <c r="D12" t="s">
        <v>651</v>
      </c>
    </row>
    <row r="13" spans="1:6" x14ac:dyDescent="0.25">
      <c r="A13" t="s">
        <v>58</v>
      </c>
      <c r="B13" t="s">
        <v>272</v>
      </c>
      <c r="C13" t="s">
        <v>438</v>
      </c>
      <c r="D13" t="s">
        <v>649</v>
      </c>
    </row>
    <row r="14" spans="1:6" x14ac:dyDescent="0.25">
      <c r="A14" t="s">
        <v>59</v>
      </c>
      <c r="B14" t="s">
        <v>273</v>
      </c>
      <c r="C14" t="s">
        <v>439</v>
      </c>
      <c r="D14" t="s">
        <v>649</v>
      </c>
    </row>
    <row r="15" spans="1:6" x14ac:dyDescent="0.25">
      <c r="A15" t="s">
        <v>60</v>
      </c>
      <c r="B15" t="s">
        <v>40</v>
      </c>
      <c r="C15" t="s">
        <v>440</v>
      </c>
      <c r="D15" t="s">
        <v>649</v>
      </c>
    </row>
    <row r="16" spans="1:6" x14ac:dyDescent="0.25">
      <c r="A16" t="s">
        <v>61</v>
      </c>
      <c r="B16" t="s">
        <v>274</v>
      </c>
      <c r="C16" t="s">
        <v>441</v>
      </c>
      <c r="D16" t="s">
        <v>649</v>
      </c>
    </row>
    <row r="17" spans="1:4" x14ac:dyDescent="0.25">
      <c r="A17" t="s">
        <v>62</v>
      </c>
      <c r="B17" t="s">
        <v>275</v>
      </c>
      <c r="C17" t="s">
        <v>442</v>
      </c>
      <c r="D17" t="s">
        <v>649</v>
      </c>
    </row>
    <row r="18" spans="1:4" x14ac:dyDescent="0.25">
      <c r="A18" t="s">
        <v>63</v>
      </c>
      <c r="B18" t="s">
        <v>276</v>
      </c>
      <c r="C18" t="s">
        <v>443</v>
      </c>
      <c r="D18" t="s">
        <v>649</v>
      </c>
    </row>
    <row r="19" spans="1:4" x14ac:dyDescent="0.25">
      <c r="A19" t="s">
        <v>64</v>
      </c>
      <c r="B19" t="s">
        <v>277</v>
      </c>
      <c r="C19" t="s">
        <v>444</v>
      </c>
      <c r="D19" t="s">
        <v>649</v>
      </c>
    </row>
    <row r="20" spans="1:4" x14ac:dyDescent="0.25">
      <c r="A20" t="s">
        <v>65</v>
      </c>
      <c r="B20" t="s">
        <v>6</v>
      </c>
      <c r="C20" t="s">
        <v>445</v>
      </c>
      <c r="D20" t="s">
        <v>649</v>
      </c>
    </row>
    <row r="21" spans="1:4" x14ac:dyDescent="0.25">
      <c r="A21" t="s">
        <v>66</v>
      </c>
      <c r="B21" t="s">
        <v>12</v>
      </c>
      <c r="C21" t="s">
        <v>446</v>
      </c>
      <c r="D21" t="s">
        <v>649</v>
      </c>
    </row>
    <row r="22" spans="1:4" x14ac:dyDescent="0.25">
      <c r="A22" t="s">
        <v>67</v>
      </c>
      <c r="B22" t="s">
        <v>278</v>
      </c>
      <c r="C22" t="s">
        <v>447</v>
      </c>
      <c r="D22" t="s">
        <v>649</v>
      </c>
    </row>
    <row r="23" spans="1:4" x14ac:dyDescent="0.25">
      <c r="A23" t="s">
        <v>68</v>
      </c>
      <c r="B23" t="s">
        <v>24</v>
      </c>
      <c r="C23" t="s">
        <v>448</v>
      </c>
      <c r="D23" t="s">
        <v>649</v>
      </c>
    </row>
    <row r="24" spans="1:4" x14ac:dyDescent="0.25">
      <c r="A24" t="s">
        <v>69</v>
      </c>
      <c r="B24" t="s">
        <v>8</v>
      </c>
      <c r="C24" t="s">
        <v>449</v>
      </c>
      <c r="D24" t="s">
        <v>649</v>
      </c>
    </row>
    <row r="25" spans="1:4" x14ac:dyDescent="0.25">
      <c r="A25" t="s">
        <v>70</v>
      </c>
      <c r="B25" t="s">
        <v>279</v>
      </c>
      <c r="C25" t="s">
        <v>450</v>
      </c>
      <c r="D25" t="s">
        <v>649</v>
      </c>
    </row>
    <row r="26" spans="1:4" x14ac:dyDescent="0.25">
      <c r="A26" t="s">
        <v>71</v>
      </c>
      <c r="B26" t="s">
        <v>280</v>
      </c>
      <c r="C26" t="s">
        <v>451</v>
      </c>
      <c r="D26" t="s">
        <v>649</v>
      </c>
    </row>
    <row r="27" spans="1:4" x14ac:dyDescent="0.25">
      <c r="A27" t="s">
        <v>72</v>
      </c>
      <c r="B27" t="s">
        <v>46</v>
      </c>
      <c r="C27" t="s">
        <v>452</v>
      </c>
      <c r="D27" t="s">
        <v>649</v>
      </c>
    </row>
    <row r="28" spans="1:4" x14ac:dyDescent="0.25">
      <c r="A28" t="s">
        <v>73</v>
      </c>
      <c r="B28" t="s">
        <v>281</v>
      </c>
      <c r="C28" t="s">
        <v>453</v>
      </c>
      <c r="D28" t="s">
        <v>649</v>
      </c>
    </row>
    <row r="29" spans="1:4" x14ac:dyDescent="0.25">
      <c r="A29" t="s">
        <v>74</v>
      </c>
      <c r="B29" t="s">
        <v>38</v>
      </c>
      <c r="C29" t="s">
        <v>454</v>
      </c>
      <c r="D29" t="s">
        <v>649</v>
      </c>
    </row>
    <row r="30" spans="1:4" x14ac:dyDescent="0.25">
      <c r="A30" t="s">
        <v>75</v>
      </c>
      <c r="B30" t="s">
        <v>282</v>
      </c>
      <c r="C30" t="s">
        <v>455</v>
      </c>
      <c r="D30" t="s">
        <v>649</v>
      </c>
    </row>
    <row r="31" spans="1:4" x14ac:dyDescent="0.25">
      <c r="A31" t="s">
        <v>76</v>
      </c>
      <c r="B31" t="s">
        <v>283</v>
      </c>
      <c r="C31" t="s">
        <v>456</v>
      </c>
      <c r="D31" t="s">
        <v>649</v>
      </c>
    </row>
    <row r="32" spans="1:4" x14ac:dyDescent="0.25">
      <c r="A32" t="s">
        <v>77</v>
      </c>
      <c r="B32" t="s">
        <v>284</v>
      </c>
      <c r="C32" t="s">
        <v>457</v>
      </c>
      <c r="D32" t="s">
        <v>649</v>
      </c>
    </row>
    <row r="33" spans="1:4" x14ac:dyDescent="0.25">
      <c r="A33" t="s">
        <v>78</v>
      </c>
      <c r="B33" t="s">
        <v>15</v>
      </c>
      <c r="C33" t="s">
        <v>458</v>
      </c>
      <c r="D33" t="s">
        <v>649</v>
      </c>
    </row>
    <row r="34" spans="1:4" x14ac:dyDescent="0.25">
      <c r="A34" t="s">
        <v>79</v>
      </c>
      <c r="B34" t="s">
        <v>285</v>
      </c>
      <c r="C34" t="s">
        <v>459</v>
      </c>
      <c r="D34" t="s">
        <v>649</v>
      </c>
    </row>
    <row r="35" spans="1:4" x14ac:dyDescent="0.25">
      <c r="A35" t="s">
        <v>80</v>
      </c>
      <c r="B35" t="s">
        <v>286</v>
      </c>
      <c r="C35" t="s">
        <v>460</v>
      </c>
      <c r="D35" t="s">
        <v>649</v>
      </c>
    </row>
    <row r="36" spans="1:4" x14ac:dyDescent="0.25">
      <c r="A36" t="s">
        <v>81</v>
      </c>
      <c r="B36" t="s">
        <v>287</v>
      </c>
      <c r="C36" t="s">
        <v>461</v>
      </c>
      <c r="D36" t="s">
        <v>649</v>
      </c>
    </row>
    <row r="37" spans="1:4" x14ac:dyDescent="0.25">
      <c r="A37" t="s">
        <v>82</v>
      </c>
      <c r="B37" t="s">
        <v>288</v>
      </c>
      <c r="C37" t="s">
        <v>462</v>
      </c>
      <c r="D37" t="s">
        <v>649</v>
      </c>
    </row>
    <row r="38" spans="1:4" x14ac:dyDescent="0.25">
      <c r="A38" t="s">
        <v>83</v>
      </c>
      <c r="B38" t="s">
        <v>2</v>
      </c>
      <c r="C38" t="s">
        <v>463</v>
      </c>
      <c r="D38" t="s">
        <v>649</v>
      </c>
    </row>
    <row r="39" spans="1:4" x14ac:dyDescent="0.25">
      <c r="A39" t="s">
        <v>84</v>
      </c>
      <c r="B39" t="s">
        <v>289</v>
      </c>
      <c r="C39" t="s">
        <v>464</v>
      </c>
      <c r="D39" t="s">
        <v>649</v>
      </c>
    </row>
    <row r="40" spans="1:4" x14ac:dyDescent="0.25">
      <c r="A40" t="s">
        <v>85</v>
      </c>
      <c r="B40" t="s">
        <v>290</v>
      </c>
      <c r="C40" t="s">
        <v>465</v>
      </c>
      <c r="D40" t="s">
        <v>649</v>
      </c>
    </row>
    <row r="41" spans="1:4" x14ac:dyDescent="0.25">
      <c r="A41" t="s">
        <v>86</v>
      </c>
      <c r="B41" t="s">
        <v>291</v>
      </c>
      <c r="C41" t="s">
        <v>466</v>
      </c>
      <c r="D41" t="s">
        <v>649</v>
      </c>
    </row>
    <row r="42" spans="1:4" x14ac:dyDescent="0.25">
      <c r="A42" t="s">
        <v>87</v>
      </c>
      <c r="B42" t="s">
        <v>292</v>
      </c>
      <c r="C42" t="s">
        <v>467</v>
      </c>
      <c r="D42" t="s">
        <v>649</v>
      </c>
    </row>
    <row r="43" spans="1:4" x14ac:dyDescent="0.25">
      <c r="A43" t="s">
        <v>88</v>
      </c>
      <c r="B43" t="s">
        <v>293</v>
      </c>
      <c r="C43" t="s">
        <v>468</v>
      </c>
      <c r="D43" t="s">
        <v>649</v>
      </c>
    </row>
    <row r="44" spans="1:4" x14ac:dyDescent="0.25">
      <c r="A44" t="s">
        <v>89</v>
      </c>
      <c r="B44" t="s">
        <v>294</v>
      </c>
      <c r="C44" t="s">
        <v>469</v>
      </c>
      <c r="D44" t="s">
        <v>649</v>
      </c>
    </row>
    <row r="45" spans="1:4" x14ac:dyDescent="0.25">
      <c r="A45" t="s">
        <v>90</v>
      </c>
      <c r="B45" t="s">
        <v>295</v>
      </c>
      <c r="C45" t="s">
        <v>470</v>
      </c>
      <c r="D45" t="s">
        <v>649</v>
      </c>
    </row>
    <row r="46" spans="1:4" x14ac:dyDescent="0.25">
      <c r="A46" t="s">
        <v>91</v>
      </c>
      <c r="B46" t="s">
        <v>296</v>
      </c>
      <c r="C46" t="s">
        <v>471</v>
      </c>
      <c r="D46" t="s">
        <v>649</v>
      </c>
    </row>
    <row r="47" spans="1:4" x14ac:dyDescent="0.25">
      <c r="A47" t="s">
        <v>92</v>
      </c>
      <c r="B47" t="s">
        <v>37</v>
      </c>
      <c r="C47" t="s">
        <v>472</v>
      </c>
      <c r="D47" t="s">
        <v>650</v>
      </c>
    </row>
    <row r="48" spans="1:4" x14ac:dyDescent="0.25">
      <c r="A48" t="s">
        <v>93</v>
      </c>
      <c r="B48" t="s">
        <v>37</v>
      </c>
      <c r="C48" t="s">
        <v>473</v>
      </c>
      <c r="D48" t="s">
        <v>651</v>
      </c>
    </row>
    <row r="49" spans="1:4" x14ac:dyDescent="0.25">
      <c r="A49" t="s">
        <v>94</v>
      </c>
      <c r="B49" t="s">
        <v>17</v>
      </c>
      <c r="C49" t="s">
        <v>474</v>
      </c>
      <c r="D49" t="s">
        <v>649</v>
      </c>
    </row>
    <row r="50" spans="1:4" x14ac:dyDescent="0.25">
      <c r="A50" t="s">
        <v>95</v>
      </c>
      <c r="B50" t="s">
        <v>297</v>
      </c>
      <c r="C50" t="s">
        <v>475</v>
      </c>
      <c r="D50" t="s">
        <v>649</v>
      </c>
    </row>
    <row r="51" spans="1:4" x14ac:dyDescent="0.25">
      <c r="A51" t="s">
        <v>96</v>
      </c>
      <c r="B51" t="s">
        <v>298</v>
      </c>
      <c r="C51" t="s">
        <v>476</v>
      </c>
      <c r="D51" t="s">
        <v>649</v>
      </c>
    </row>
    <row r="52" spans="1:4" x14ac:dyDescent="0.25">
      <c r="A52" t="s">
        <v>97</v>
      </c>
      <c r="B52" t="s">
        <v>299</v>
      </c>
      <c r="C52" t="s">
        <v>477</v>
      </c>
      <c r="D52" t="s">
        <v>649</v>
      </c>
    </row>
    <row r="53" spans="1:4" x14ac:dyDescent="0.25">
      <c r="A53" t="s">
        <v>98</v>
      </c>
      <c r="B53" t="s">
        <v>300</v>
      </c>
      <c r="C53" t="s">
        <v>478</v>
      </c>
      <c r="D53" t="s">
        <v>649</v>
      </c>
    </row>
    <row r="54" spans="1:4" x14ac:dyDescent="0.25">
      <c r="A54" t="s">
        <v>99</v>
      </c>
      <c r="B54" t="s">
        <v>18</v>
      </c>
      <c r="C54" t="s">
        <v>479</v>
      </c>
      <c r="D54" t="s">
        <v>649</v>
      </c>
    </row>
    <row r="55" spans="1:4" x14ac:dyDescent="0.25">
      <c r="A55" t="s">
        <v>100</v>
      </c>
      <c r="B55" t="s">
        <v>301</v>
      </c>
      <c r="C55" t="s">
        <v>480</v>
      </c>
      <c r="D55" t="s">
        <v>649</v>
      </c>
    </row>
    <row r="56" spans="1:4" x14ac:dyDescent="0.25">
      <c r="A56" t="s">
        <v>101</v>
      </c>
      <c r="B56" t="s">
        <v>302</v>
      </c>
      <c r="C56" t="s">
        <v>481</v>
      </c>
      <c r="D56" t="s">
        <v>649</v>
      </c>
    </row>
    <row r="57" spans="1:4" x14ac:dyDescent="0.25">
      <c r="A57" t="s">
        <v>102</v>
      </c>
      <c r="B57" t="s">
        <v>303</v>
      </c>
      <c r="C57" t="s">
        <v>482</v>
      </c>
      <c r="D57" t="s">
        <v>649</v>
      </c>
    </row>
    <row r="58" spans="1:4" x14ac:dyDescent="0.25">
      <c r="A58" t="s">
        <v>103</v>
      </c>
      <c r="B58" t="s">
        <v>304</v>
      </c>
      <c r="C58" t="s">
        <v>483</v>
      </c>
      <c r="D58" t="s">
        <v>649</v>
      </c>
    </row>
    <row r="59" spans="1:4" x14ac:dyDescent="0.25">
      <c r="A59" t="s">
        <v>104</v>
      </c>
      <c r="B59" t="s">
        <v>305</v>
      </c>
      <c r="C59" t="s">
        <v>484</v>
      </c>
      <c r="D59" t="s">
        <v>649</v>
      </c>
    </row>
    <row r="60" spans="1:4" x14ac:dyDescent="0.25">
      <c r="A60" t="s">
        <v>105</v>
      </c>
      <c r="B60" t="s">
        <v>306</v>
      </c>
      <c r="C60" t="s">
        <v>485</v>
      </c>
      <c r="D60" t="s">
        <v>649</v>
      </c>
    </row>
    <row r="61" spans="1:4" x14ac:dyDescent="0.25">
      <c r="A61" t="s">
        <v>106</v>
      </c>
      <c r="B61" t="s">
        <v>307</v>
      </c>
      <c r="C61" t="s">
        <v>486</v>
      </c>
      <c r="D61" t="s">
        <v>649</v>
      </c>
    </row>
    <row r="62" spans="1:4" x14ac:dyDescent="0.25">
      <c r="A62" t="s">
        <v>107</v>
      </c>
      <c r="B62" t="s">
        <v>308</v>
      </c>
      <c r="C62" t="s">
        <v>487</v>
      </c>
      <c r="D62" t="s">
        <v>649</v>
      </c>
    </row>
    <row r="63" spans="1:4" x14ac:dyDescent="0.25">
      <c r="A63" t="s">
        <v>108</v>
      </c>
      <c r="B63" t="s">
        <v>23</v>
      </c>
      <c r="C63" t="s">
        <v>488</v>
      </c>
      <c r="D63" t="s">
        <v>649</v>
      </c>
    </row>
    <row r="64" spans="1:4" x14ac:dyDescent="0.25">
      <c r="A64" t="s">
        <v>109</v>
      </c>
      <c r="B64" t="s">
        <v>309</v>
      </c>
      <c r="C64" t="s">
        <v>489</v>
      </c>
      <c r="D64" t="s">
        <v>649</v>
      </c>
    </row>
    <row r="65" spans="1:4" x14ac:dyDescent="0.25">
      <c r="A65" t="s">
        <v>110</v>
      </c>
      <c r="B65" t="s">
        <v>310</v>
      </c>
      <c r="C65" t="s">
        <v>490</v>
      </c>
      <c r="D65" t="s">
        <v>649</v>
      </c>
    </row>
    <row r="66" spans="1:4" x14ac:dyDescent="0.25">
      <c r="A66" t="s">
        <v>111</v>
      </c>
      <c r="B66" t="s">
        <v>311</v>
      </c>
      <c r="C66" t="s">
        <v>491</v>
      </c>
      <c r="D66" t="s">
        <v>649</v>
      </c>
    </row>
    <row r="67" spans="1:4" x14ac:dyDescent="0.25">
      <c r="A67" t="s">
        <v>112</v>
      </c>
      <c r="B67" t="s">
        <v>312</v>
      </c>
      <c r="C67" t="s">
        <v>492</v>
      </c>
      <c r="D67" t="s">
        <v>649</v>
      </c>
    </row>
    <row r="68" spans="1:4" x14ac:dyDescent="0.25">
      <c r="A68" t="s">
        <v>113</v>
      </c>
      <c r="B68" t="s">
        <v>313</v>
      </c>
      <c r="C68" t="s">
        <v>493</v>
      </c>
      <c r="D68" t="s">
        <v>649</v>
      </c>
    </row>
    <row r="69" spans="1:4" x14ac:dyDescent="0.25">
      <c r="A69" t="s">
        <v>114</v>
      </c>
      <c r="B69" t="s">
        <v>314</v>
      </c>
      <c r="C69" t="s">
        <v>494</v>
      </c>
      <c r="D69" t="s">
        <v>649</v>
      </c>
    </row>
    <row r="70" spans="1:4" x14ac:dyDescent="0.25">
      <c r="A70" t="s">
        <v>115</v>
      </c>
      <c r="B70" t="s">
        <v>315</v>
      </c>
      <c r="C70" t="s">
        <v>495</v>
      </c>
      <c r="D70" t="s">
        <v>649</v>
      </c>
    </row>
    <row r="71" spans="1:4" x14ac:dyDescent="0.25">
      <c r="A71" t="s">
        <v>116</v>
      </c>
      <c r="B71" t="s">
        <v>316</v>
      </c>
      <c r="C71" t="s">
        <v>496</v>
      </c>
      <c r="D71" t="s">
        <v>649</v>
      </c>
    </row>
    <row r="72" spans="1:4" x14ac:dyDescent="0.25">
      <c r="A72" t="s">
        <v>117</v>
      </c>
      <c r="B72" t="s">
        <v>16</v>
      </c>
      <c r="C72" t="s">
        <v>497</v>
      </c>
      <c r="D72" t="s">
        <v>650</v>
      </c>
    </row>
    <row r="73" spans="1:4" x14ac:dyDescent="0.25">
      <c r="A73" t="s">
        <v>118</v>
      </c>
      <c r="B73" t="s">
        <v>16</v>
      </c>
      <c r="C73" t="s">
        <v>498</v>
      </c>
      <c r="D73" t="s">
        <v>651</v>
      </c>
    </row>
    <row r="74" spans="1:4" x14ac:dyDescent="0.25">
      <c r="A74" t="s">
        <v>119</v>
      </c>
      <c r="B74" t="s">
        <v>317</v>
      </c>
      <c r="C74" t="s">
        <v>499</v>
      </c>
      <c r="D74" t="s">
        <v>650</v>
      </c>
    </row>
    <row r="75" spans="1:4" x14ac:dyDescent="0.25">
      <c r="A75" t="s">
        <v>120</v>
      </c>
      <c r="B75" t="s">
        <v>317</v>
      </c>
      <c r="C75" t="s">
        <v>500</v>
      </c>
      <c r="D75" t="s">
        <v>651</v>
      </c>
    </row>
    <row r="76" spans="1:4" x14ac:dyDescent="0.25">
      <c r="A76" t="s">
        <v>121</v>
      </c>
      <c r="B76" t="s">
        <v>318</v>
      </c>
      <c r="C76" t="s">
        <v>501</v>
      </c>
      <c r="D76" t="s">
        <v>649</v>
      </c>
    </row>
    <row r="77" spans="1:4" x14ac:dyDescent="0.25">
      <c r="A77" t="s">
        <v>122</v>
      </c>
      <c r="B77" t="s">
        <v>319</v>
      </c>
      <c r="C77" t="s">
        <v>502</v>
      </c>
      <c r="D77" t="s">
        <v>649</v>
      </c>
    </row>
    <row r="78" spans="1:4" x14ac:dyDescent="0.25">
      <c r="A78" t="s">
        <v>123</v>
      </c>
      <c r="B78" t="s">
        <v>320</v>
      </c>
      <c r="C78" t="s">
        <v>503</v>
      </c>
      <c r="D78" t="s">
        <v>649</v>
      </c>
    </row>
    <row r="79" spans="1:4" x14ac:dyDescent="0.25">
      <c r="A79" t="s">
        <v>124</v>
      </c>
      <c r="B79" t="s">
        <v>19</v>
      </c>
      <c r="C79" t="s">
        <v>504</v>
      </c>
      <c r="D79" t="s">
        <v>649</v>
      </c>
    </row>
    <row r="80" spans="1:4" x14ac:dyDescent="0.25">
      <c r="A80" t="s">
        <v>125</v>
      </c>
      <c r="B80" t="s">
        <v>321</v>
      </c>
      <c r="C80" t="s">
        <v>505</v>
      </c>
      <c r="D80" t="s">
        <v>649</v>
      </c>
    </row>
    <row r="81" spans="1:4" x14ac:dyDescent="0.25">
      <c r="A81" t="s">
        <v>126</v>
      </c>
      <c r="B81" t="s">
        <v>322</v>
      </c>
      <c r="C81" t="s">
        <v>506</v>
      </c>
      <c r="D81" t="s">
        <v>649</v>
      </c>
    </row>
    <row r="82" spans="1:4" x14ac:dyDescent="0.25">
      <c r="A82" t="s">
        <v>127</v>
      </c>
      <c r="B82" t="s">
        <v>323</v>
      </c>
      <c r="C82" t="s">
        <v>507</v>
      </c>
      <c r="D82" t="s">
        <v>649</v>
      </c>
    </row>
    <row r="83" spans="1:4" x14ac:dyDescent="0.25">
      <c r="A83" t="s">
        <v>128</v>
      </c>
      <c r="B83" t="s">
        <v>11</v>
      </c>
      <c r="C83" t="s">
        <v>508</v>
      </c>
      <c r="D83" t="s">
        <v>649</v>
      </c>
    </row>
    <row r="84" spans="1:4" x14ac:dyDescent="0.25">
      <c r="A84" t="s">
        <v>129</v>
      </c>
      <c r="B84" t="s">
        <v>10</v>
      </c>
      <c r="C84" t="s">
        <v>509</v>
      </c>
      <c r="D84" t="s">
        <v>649</v>
      </c>
    </row>
    <row r="85" spans="1:4" x14ac:dyDescent="0.25">
      <c r="A85" t="s">
        <v>130</v>
      </c>
      <c r="B85" t="s">
        <v>324</v>
      </c>
      <c r="C85" t="s">
        <v>510</v>
      </c>
      <c r="D85" t="s">
        <v>649</v>
      </c>
    </row>
    <row r="86" spans="1:4" x14ac:dyDescent="0.25">
      <c r="A86" t="s">
        <v>131</v>
      </c>
      <c r="B86" t="s">
        <v>325</v>
      </c>
      <c r="C86" t="s">
        <v>511</v>
      </c>
      <c r="D86" t="s">
        <v>649</v>
      </c>
    </row>
    <row r="87" spans="1:4" x14ac:dyDescent="0.25">
      <c r="A87" t="s">
        <v>132</v>
      </c>
      <c r="B87" t="s">
        <v>326</v>
      </c>
      <c r="C87" t="s">
        <v>512</v>
      </c>
      <c r="D87" t="s">
        <v>649</v>
      </c>
    </row>
    <row r="88" spans="1:4" x14ac:dyDescent="0.25">
      <c r="A88" t="s">
        <v>133</v>
      </c>
      <c r="B88" t="s">
        <v>36</v>
      </c>
      <c r="C88" t="s">
        <v>513</v>
      </c>
      <c r="D88" t="s">
        <v>649</v>
      </c>
    </row>
    <row r="89" spans="1:4" x14ac:dyDescent="0.25">
      <c r="A89" t="s">
        <v>134</v>
      </c>
      <c r="B89" t="s">
        <v>45</v>
      </c>
      <c r="C89" t="s">
        <v>514</v>
      </c>
      <c r="D89" t="s">
        <v>649</v>
      </c>
    </row>
    <row r="90" spans="1:4" x14ac:dyDescent="0.25">
      <c r="A90" t="s">
        <v>135</v>
      </c>
      <c r="B90" t="s">
        <v>327</v>
      </c>
      <c r="C90" t="s">
        <v>515</v>
      </c>
      <c r="D90" t="s">
        <v>649</v>
      </c>
    </row>
    <row r="91" spans="1:4" x14ac:dyDescent="0.25">
      <c r="A91" t="s">
        <v>136</v>
      </c>
      <c r="B91" t="s">
        <v>4</v>
      </c>
      <c r="C91" t="s">
        <v>516</v>
      </c>
      <c r="D91" t="s">
        <v>649</v>
      </c>
    </row>
    <row r="92" spans="1:4" x14ac:dyDescent="0.25">
      <c r="A92" t="s">
        <v>137</v>
      </c>
      <c r="B92" t="s">
        <v>5</v>
      </c>
      <c r="C92" t="s">
        <v>517</v>
      </c>
      <c r="D92" t="s">
        <v>649</v>
      </c>
    </row>
    <row r="93" spans="1:4" x14ac:dyDescent="0.25">
      <c r="A93" t="s">
        <v>138</v>
      </c>
      <c r="B93" t="s">
        <v>328</v>
      </c>
      <c r="C93" t="s">
        <v>518</v>
      </c>
      <c r="D93" t="s">
        <v>649</v>
      </c>
    </row>
    <row r="94" spans="1:4" x14ac:dyDescent="0.25">
      <c r="A94" t="s">
        <v>139</v>
      </c>
      <c r="B94" t="s">
        <v>41</v>
      </c>
      <c r="C94" t="s">
        <v>519</v>
      </c>
      <c r="D94" t="s">
        <v>649</v>
      </c>
    </row>
    <row r="95" spans="1:4" x14ac:dyDescent="0.25">
      <c r="A95" t="s">
        <v>140</v>
      </c>
      <c r="B95" t="s">
        <v>329</v>
      </c>
      <c r="C95" t="s">
        <v>520</v>
      </c>
      <c r="D95" t="s">
        <v>649</v>
      </c>
    </row>
    <row r="96" spans="1:4" x14ac:dyDescent="0.25">
      <c r="A96" t="s">
        <v>141</v>
      </c>
      <c r="B96" t="s">
        <v>330</v>
      </c>
      <c r="C96" t="s">
        <v>521</v>
      </c>
      <c r="D96" t="s">
        <v>649</v>
      </c>
    </row>
    <row r="97" spans="1:4" x14ac:dyDescent="0.25">
      <c r="A97" t="s">
        <v>142</v>
      </c>
      <c r="B97" t="s">
        <v>22</v>
      </c>
      <c r="C97" t="s">
        <v>522</v>
      </c>
      <c r="D97" t="s">
        <v>649</v>
      </c>
    </row>
    <row r="98" spans="1:4" x14ac:dyDescent="0.25">
      <c r="A98" t="s">
        <v>143</v>
      </c>
      <c r="B98" t="s">
        <v>331</v>
      </c>
      <c r="C98" t="s">
        <v>523</v>
      </c>
      <c r="D98" t="s">
        <v>649</v>
      </c>
    </row>
    <row r="99" spans="1:4" x14ac:dyDescent="0.25">
      <c r="A99" t="s">
        <v>144</v>
      </c>
      <c r="B99" t="s">
        <v>332</v>
      </c>
      <c r="C99" t="s">
        <v>524</v>
      </c>
      <c r="D99" t="s">
        <v>649</v>
      </c>
    </row>
    <row r="100" spans="1:4" x14ac:dyDescent="0.25">
      <c r="A100" t="s">
        <v>145</v>
      </c>
      <c r="B100" t="s">
        <v>333</v>
      </c>
      <c r="C100" t="s">
        <v>525</v>
      </c>
      <c r="D100" t="s">
        <v>650</v>
      </c>
    </row>
    <row r="101" spans="1:4" x14ac:dyDescent="0.25">
      <c r="A101" t="s">
        <v>146</v>
      </c>
      <c r="B101" t="s">
        <v>333</v>
      </c>
      <c r="C101" t="s">
        <v>526</v>
      </c>
      <c r="D101" t="s">
        <v>651</v>
      </c>
    </row>
    <row r="102" spans="1:4" x14ac:dyDescent="0.25">
      <c r="A102" t="s">
        <v>147</v>
      </c>
      <c r="B102" t="s">
        <v>333</v>
      </c>
      <c r="C102" t="s">
        <v>527</v>
      </c>
      <c r="D102" t="s">
        <v>652</v>
      </c>
    </row>
    <row r="103" spans="1:4" x14ac:dyDescent="0.25">
      <c r="A103" t="s">
        <v>148</v>
      </c>
      <c r="B103" t="s">
        <v>334</v>
      </c>
      <c r="C103" t="s">
        <v>528</v>
      </c>
      <c r="D103" t="s">
        <v>649</v>
      </c>
    </row>
    <row r="104" spans="1:4" x14ac:dyDescent="0.25">
      <c r="A104" t="s">
        <v>149</v>
      </c>
      <c r="B104" t="s">
        <v>335</v>
      </c>
      <c r="C104" t="s">
        <v>529</v>
      </c>
      <c r="D104" t="s">
        <v>650</v>
      </c>
    </row>
    <row r="105" spans="1:4" x14ac:dyDescent="0.25">
      <c r="A105" t="s">
        <v>150</v>
      </c>
      <c r="B105" t="s">
        <v>335</v>
      </c>
      <c r="C105" t="s">
        <v>530</v>
      </c>
      <c r="D105" t="s">
        <v>651</v>
      </c>
    </row>
    <row r="106" spans="1:4" x14ac:dyDescent="0.25">
      <c r="A106" t="s">
        <v>151</v>
      </c>
      <c r="B106" t="s">
        <v>335</v>
      </c>
      <c r="C106" t="s">
        <v>531</v>
      </c>
      <c r="D106" t="s">
        <v>652</v>
      </c>
    </row>
    <row r="107" spans="1:4" x14ac:dyDescent="0.25">
      <c r="A107" t="s">
        <v>152</v>
      </c>
      <c r="B107" t="s">
        <v>0</v>
      </c>
      <c r="C107" t="s">
        <v>532</v>
      </c>
      <c r="D107" t="s">
        <v>649</v>
      </c>
    </row>
    <row r="108" spans="1:4" x14ac:dyDescent="0.25">
      <c r="A108" t="s">
        <v>153</v>
      </c>
      <c r="B108" t="s">
        <v>336</v>
      </c>
      <c r="C108" t="s">
        <v>533</v>
      </c>
      <c r="D108" t="s">
        <v>649</v>
      </c>
    </row>
    <row r="109" spans="1:4" x14ac:dyDescent="0.25">
      <c r="A109" t="s">
        <v>154</v>
      </c>
      <c r="B109" t="s">
        <v>337</v>
      </c>
      <c r="C109" t="s">
        <v>534</v>
      </c>
      <c r="D109" t="s">
        <v>649</v>
      </c>
    </row>
    <row r="110" spans="1:4" x14ac:dyDescent="0.25">
      <c r="A110" t="s">
        <v>155</v>
      </c>
      <c r="B110" t="s">
        <v>338</v>
      </c>
      <c r="C110" t="s">
        <v>535</v>
      </c>
      <c r="D110" t="s">
        <v>649</v>
      </c>
    </row>
    <row r="111" spans="1:4" x14ac:dyDescent="0.25">
      <c r="A111" t="s">
        <v>156</v>
      </c>
      <c r="B111" t="s">
        <v>43</v>
      </c>
      <c r="C111" t="s">
        <v>536</v>
      </c>
      <c r="D111" t="s">
        <v>649</v>
      </c>
    </row>
    <row r="112" spans="1:4" x14ac:dyDescent="0.25">
      <c r="A112" t="s">
        <v>157</v>
      </c>
      <c r="B112" t="s">
        <v>339</v>
      </c>
      <c r="C112" t="s">
        <v>537</v>
      </c>
      <c r="D112" t="s">
        <v>649</v>
      </c>
    </row>
    <row r="113" spans="1:4" x14ac:dyDescent="0.25">
      <c r="A113" t="s">
        <v>158</v>
      </c>
      <c r="B113" t="s">
        <v>340</v>
      </c>
      <c r="C113" t="s">
        <v>538</v>
      </c>
      <c r="D113" t="s">
        <v>649</v>
      </c>
    </row>
    <row r="114" spans="1:4" x14ac:dyDescent="0.25">
      <c r="A114" t="s">
        <v>159</v>
      </c>
      <c r="B114" t="s">
        <v>341</v>
      </c>
      <c r="C114" t="s">
        <v>539</v>
      </c>
      <c r="D114" t="s">
        <v>649</v>
      </c>
    </row>
    <row r="115" spans="1:4" x14ac:dyDescent="0.25">
      <c r="A115" t="s">
        <v>160</v>
      </c>
      <c r="B115" t="s">
        <v>342</v>
      </c>
      <c r="C115" t="s">
        <v>540</v>
      </c>
      <c r="D115" t="s">
        <v>649</v>
      </c>
    </row>
    <row r="116" spans="1:4" x14ac:dyDescent="0.25">
      <c r="A116" t="s">
        <v>161</v>
      </c>
      <c r="B116" t="s">
        <v>29</v>
      </c>
      <c r="C116" t="s">
        <v>541</v>
      </c>
      <c r="D116" t="s">
        <v>649</v>
      </c>
    </row>
    <row r="117" spans="1:4" x14ac:dyDescent="0.25">
      <c r="A117" t="s">
        <v>162</v>
      </c>
      <c r="B117" t="s">
        <v>343</v>
      </c>
      <c r="C117" t="s">
        <v>542</v>
      </c>
      <c r="D117" t="s">
        <v>649</v>
      </c>
    </row>
    <row r="118" spans="1:4" x14ac:dyDescent="0.25">
      <c r="A118" t="s">
        <v>163</v>
      </c>
      <c r="B118" t="s">
        <v>30</v>
      </c>
      <c r="C118" t="s">
        <v>543</v>
      </c>
      <c r="D118" t="s">
        <v>649</v>
      </c>
    </row>
    <row r="119" spans="1:4" x14ac:dyDescent="0.25">
      <c r="A119" t="s">
        <v>164</v>
      </c>
      <c r="B119" t="s">
        <v>344</v>
      </c>
      <c r="C119" t="s">
        <v>544</v>
      </c>
    </row>
    <row r="120" spans="1:4" x14ac:dyDescent="0.25">
      <c r="A120" t="s">
        <v>165</v>
      </c>
      <c r="B120" t="s">
        <v>345</v>
      </c>
      <c r="C120" t="s">
        <v>545</v>
      </c>
      <c r="D120" t="s">
        <v>649</v>
      </c>
    </row>
    <row r="121" spans="1:4" x14ac:dyDescent="0.25">
      <c r="A121" t="s">
        <v>166</v>
      </c>
      <c r="B121" t="s">
        <v>346</v>
      </c>
      <c r="C121" t="s">
        <v>546</v>
      </c>
      <c r="D121" t="s">
        <v>649</v>
      </c>
    </row>
    <row r="122" spans="1:4" x14ac:dyDescent="0.25">
      <c r="A122" t="s">
        <v>167</v>
      </c>
      <c r="B122" t="s">
        <v>347</v>
      </c>
      <c r="C122" t="s">
        <v>547</v>
      </c>
      <c r="D122" t="s">
        <v>649</v>
      </c>
    </row>
    <row r="123" spans="1:4" x14ac:dyDescent="0.25">
      <c r="A123" t="s">
        <v>168</v>
      </c>
      <c r="B123" t="s">
        <v>348</v>
      </c>
      <c r="C123" t="s">
        <v>548</v>
      </c>
      <c r="D123" t="s">
        <v>649</v>
      </c>
    </row>
    <row r="124" spans="1:4" x14ac:dyDescent="0.25">
      <c r="A124" t="s">
        <v>169</v>
      </c>
      <c r="B124" t="s">
        <v>349</v>
      </c>
      <c r="C124" t="s">
        <v>549</v>
      </c>
      <c r="D124" t="s">
        <v>649</v>
      </c>
    </row>
    <row r="125" spans="1:4" x14ac:dyDescent="0.25">
      <c r="A125" t="s">
        <v>170</v>
      </c>
      <c r="B125" t="s">
        <v>350</v>
      </c>
      <c r="C125" t="s">
        <v>550</v>
      </c>
      <c r="D125" t="s">
        <v>649</v>
      </c>
    </row>
    <row r="126" spans="1:4" x14ac:dyDescent="0.25">
      <c r="A126" t="s">
        <v>171</v>
      </c>
      <c r="B126" t="s">
        <v>351</v>
      </c>
      <c r="C126" t="s">
        <v>551</v>
      </c>
      <c r="D126" t="s">
        <v>649</v>
      </c>
    </row>
    <row r="127" spans="1:4" x14ac:dyDescent="0.25">
      <c r="A127" t="s">
        <v>172</v>
      </c>
      <c r="B127" t="s">
        <v>352</v>
      </c>
      <c r="C127" t="s">
        <v>552</v>
      </c>
      <c r="D127" t="s">
        <v>649</v>
      </c>
    </row>
    <row r="128" spans="1:4" x14ac:dyDescent="0.25">
      <c r="A128" t="s">
        <v>173</v>
      </c>
      <c r="B128" t="s">
        <v>353</v>
      </c>
      <c r="C128" t="s">
        <v>553</v>
      </c>
      <c r="D128" t="s">
        <v>649</v>
      </c>
    </row>
    <row r="129" spans="1:4" x14ac:dyDescent="0.25">
      <c r="A129" t="s">
        <v>174</v>
      </c>
      <c r="B129" t="s">
        <v>354</v>
      </c>
      <c r="C129" t="s">
        <v>554</v>
      </c>
      <c r="D129" t="s">
        <v>651</v>
      </c>
    </row>
    <row r="130" spans="1:4" x14ac:dyDescent="0.25">
      <c r="A130" t="s">
        <v>175</v>
      </c>
      <c r="B130" t="s">
        <v>355</v>
      </c>
      <c r="C130" t="s">
        <v>555</v>
      </c>
      <c r="D130" t="s">
        <v>649</v>
      </c>
    </row>
    <row r="131" spans="1:4" x14ac:dyDescent="0.25">
      <c r="A131" t="s">
        <v>176</v>
      </c>
      <c r="B131" t="s">
        <v>44</v>
      </c>
      <c r="C131" t="s">
        <v>556</v>
      </c>
      <c r="D131" t="s">
        <v>649</v>
      </c>
    </row>
    <row r="132" spans="1:4" x14ac:dyDescent="0.25">
      <c r="A132" t="s">
        <v>177</v>
      </c>
      <c r="B132" t="s">
        <v>356</v>
      </c>
      <c r="C132" t="s">
        <v>557</v>
      </c>
      <c r="D132" t="s">
        <v>649</v>
      </c>
    </row>
    <row r="133" spans="1:4" x14ac:dyDescent="0.25">
      <c r="A133" t="s">
        <v>178</v>
      </c>
      <c r="B133" t="s">
        <v>357</v>
      </c>
      <c r="C133" t="s">
        <v>558</v>
      </c>
      <c r="D133" t="s">
        <v>649</v>
      </c>
    </row>
    <row r="134" spans="1:4" x14ac:dyDescent="0.25">
      <c r="A134" t="s">
        <v>179</v>
      </c>
      <c r="B134" t="s">
        <v>358</v>
      </c>
      <c r="C134" t="s">
        <v>559</v>
      </c>
      <c r="D134" t="s">
        <v>649</v>
      </c>
    </row>
    <row r="135" spans="1:4" x14ac:dyDescent="0.25">
      <c r="A135" t="s">
        <v>180</v>
      </c>
      <c r="B135" t="s">
        <v>27</v>
      </c>
      <c r="C135" t="s">
        <v>560</v>
      </c>
      <c r="D135" t="s">
        <v>649</v>
      </c>
    </row>
    <row r="136" spans="1:4" x14ac:dyDescent="0.25">
      <c r="A136" t="s">
        <v>181</v>
      </c>
      <c r="B136" t="s">
        <v>359</v>
      </c>
      <c r="C136" t="s">
        <v>561</v>
      </c>
      <c r="D136" t="s">
        <v>649</v>
      </c>
    </row>
    <row r="137" spans="1:4" x14ac:dyDescent="0.25">
      <c r="A137" t="s">
        <v>182</v>
      </c>
      <c r="B137" t="s">
        <v>31</v>
      </c>
      <c r="C137" t="s">
        <v>562</v>
      </c>
      <c r="D137" t="s">
        <v>649</v>
      </c>
    </row>
    <row r="138" spans="1:4" x14ac:dyDescent="0.25">
      <c r="A138" t="s">
        <v>183</v>
      </c>
      <c r="B138" t="s">
        <v>360</v>
      </c>
      <c r="C138" t="s">
        <v>563</v>
      </c>
      <c r="D138" t="s">
        <v>649</v>
      </c>
    </row>
    <row r="139" spans="1:4" x14ac:dyDescent="0.25">
      <c r="A139" t="s">
        <v>184</v>
      </c>
      <c r="B139" t="s">
        <v>361</v>
      </c>
      <c r="C139" t="s">
        <v>564</v>
      </c>
      <c r="D139" t="s">
        <v>649</v>
      </c>
    </row>
    <row r="140" spans="1:4" x14ac:dyDescent="0.25">
      <c r="A140" t="s">
        <v>185</v>
      </c>
      <c r="B140" t="s">
        <v>362</v>
      </c>
      <c r="C140" t="s">
        <v>565</v>
      </c>
      <c r="D140" t="s">
        <v>649</v>
      </c>
    </row>
    <row r="141" spans="1:4" x14ac:dyDescent="0.25">
      <c r="A141" t="s">
        <v>186</v>
      </c>
      <c r="B141" t="s">
        <v>363</v>
      </c>
      <c r="C141" t="s">
        <v>566</v>
      </c>
      <c r="D141" t="s">
        <v>649</v>
      </c>
    </row>
    <row r="142" spans="1:4" x14ac:dyDescent="0.25">
      <c r="A142" t="s">
        <v>187</v>
      </c>
      <c r="B142" t="s">
        <v>364</v>
      </c>
      <c r="C142" t="s">
        <v>567</v>
      </c>
      <c r="D142" t="s">
        <v>649</v>
      </c>
    </row>
    <row r="143" spans="1:4" x14ac:dyDescent="0.25">
      <c r="A143" t="s">
        <v>188</v>
      </c>
      <c r="B143" t="s">
        <v>365</v>
      </c>
      <c r="C143" t="s">
        <v>568</v>
      </c>
      <c r="D143" t="s">
        <v>649</v>
      </c>
    </row>
    <row r="144" spans="1:4" x14ac:dyDescent="0.25">
      <c r="A144" t="s">
        <v>189</v>
      </c>
      <c r="B144" t="s">
        <v>366</v>
      </c>
      <c r="C144" t="s">
        <v>569</v>
      </c>
      <c r="D144" t="s">
        <v>649</v>
      </c>
    </row>
    <row r="145" spans="1:4" x14ac:dyDescent="0.25">
      <c r="A145" t="s">
        <v>190</v>
      </c>
      <c r="B145" t="s">
        <v>9</v>
      </c>
      <c r="C145" t="s">
        <v>570</v>
      </c>
      <c r="D145" t="s">
        <v>649</v>
      </c>
    </row>
    <row r="146" spans="1:4" x14ac:dyDescent="0.25">
      <c r="A146" t="s">
        <v>191</v>
      </c>
      <c r="B146" t="s">
        <v>367</v>
      </c>
      <c r="C146" t="s">
        <v>571</v>
      </c>
      <c r="D146" t="s">
        <v>649</v>
      </c>
    </row>
    <row r="147" spans="1:4" x14ac:dyDescent="0.25">
      <c r="A147" t="s">
        <v>192</v>
      </c>
      <c r="B147" t="s">
        <v>368</v>
      </c>
      <c r="C147" t="s">
        <v>572</v>
      </c>
      <c r="D147" t="s">
        <v>649</v>
      </c>
    </row>
    <row r="148" spans="1:4" x14ac:dyDescent="0.25">
      <c r="A148" t="s">
        <v>193</v>
      </c>
      <c r="B148" t="s">
        <v>42</v>
      </c>
      <c r="C148" t="s">
        <v>573</v>
      </c>
      <c r="D148" t="s">
        <v>649</v>
      </c>
    </row>
    <row r="149" spans="1:4" x14ac:dyDescent="0.25">
      <c r="A149" t="s">
        <v>194</v>
      </c>
      <c r="B149" t="s">
        <v>369</v>
      </c>
      <c r="C149" t="s">
        <v>574</v>
      </c>
      <c r="D149" t="s">
        <v>649</v>
      </c>
    </row>
    <row r="150" spans="1:4" x14ac:dyDescent="0.25">
      <c r="A150" t="s">
        <v>195</v>
      </c>
      <c r="B150" t="s">
        <v>370</v>
      </c>
      <c r="C150" t="s">
        <v>575</v>
      </c>
      <c r="D150" t="s">
        <v>649</v>
      </c>
    </row>
    <row r="151" spans="1:4" x14ac:dyDescent="0.25">
      <c r="A151" t="s">
        <v>196</v>
      </c>
      <c r="B151" t="s">
        <v>371</v>
      </c>
      <c r="C151" t="s">
        <v>576</v>
      </c>
      <c r="D151" t="s">
        <v>649</v>
      </c>
    </row>
    <row r="152" spans="1:4" x14ac:dyDescent="0.25">
      <c r="A152" t="s">
        <v>197</v>
      </c>
      <c r="B152" t="s">
        <v>372</v>
      </c>
      <c r="C152" t="s">
        <v>577</v>
      </c>
    </row>
    <row r="153" spans="1:4" x14ac:dyDescent="0.25">
      <c r="A153" t="s">
        <v>198</v>
      </c>
      <c r="B153" t="s">
        <v>373</v>
      </c>
      <c r="C153" t="s">
        <v>578</v>
      </c>
      <c r="D153" t="s">
        <v>649</v>
      </c>
    </row>
    <row r="154" spans="1:4" x14ac:dyDescent="0.25">
      <c r="A154" t="s">
        <v>199</v>
      </c>
      <c r="B154" t="s">
        <v>39</v>
      </c>
      <c r="C154" t="s">
        <v>579</v>
      </c>
      <c r="D154" t="s">
        <v>649</v>
      </c>
    </row>
    <row r="155" spans="1:4" x14ac:dyDescent="0.25">
      <c r="A155" t="s">
        <v>200</v>
      </c>
      <c r="B155" t="s">
        <v>374</v>
      </c>
      <c r="C155" t="s">
        <v>580</v>
      </c>
      <c r="D155" t="s">
        <v>649</v>
      </c>
    </row>
    <row r="156" spans="1:4" x14ac:dyDescent="0.25">
      <c r="A156" t="s">
        <v>201</v>
      </c>
      <c r="B156" t="s">
        <v>375</v>
      </c>
      <c r="C156" t="s">
        <v>581</v>
      </c>
      <c r="D156" t="s">
        <v>649</v>
      </c>
    </row>
    <row r="157" spans="1:4" x14ac:dyDescent="0.25">
      <c r="A157" t="s">
        <v>202</v>
      </c>
      <c r="B157" t="s">
        <v>376</v>
      </c>
      <c r="C157" t="s">
        <v>582</v>
      </c>
      <c r="D157" t="s">
        <v>649</v>
      </c>
    </row>
    <row r="158" spans="1:4" x14ac:dyDescent="0.25">
      <c r="A158" t="s">
        <v>203</v>
      </c>
      <c r="B158" t="s">
        <v>377</v>
      </c>
      <c r="C158" t="s">
        <v>583</v>
      </c>
      <c r="D158" t="s">
        <v>649</v>
      </c>
    </row>
    <row r="159" spans="1:4" x14ac:dyDescent="0.25">
      <c r="A159" t="s">
        <v>204</v>
      </c>
      <c r="B159" t="s">
        <v>378</v>
      </c>
      <c r="C159" t="s">
        <v>584</v>
      </c>
      <c r="D159" t="s">
        <v>649</v>
      </c>
    </row>
    <row r="160" spans="1:4" x14ac:dyDescent="0.25">
      <c r="A160" t="s">
        <v>205</v>
      </c>
      <c r="B160" t="s">
        <v>14</v>
      </c>
      <c r="C160" t="s">
        <v>585</v>
      </c>
      <c r="D160" t="s">
        <v>649</v>
      </c>
    </row>
    <row r="161" spans="1:4" x14ac:dyDescent="0.25">
      <c r="A161" t="s">
        <v>206</v>
      </c>
      <c r="B161" t="s">
        <v>379</v>
      </c>
      <c r="C161" t="s">
        <v>586</v>
      </c>
      <c r="D161" t="s">
        <v>649</v>
      </c>
    </row>
    <row r="162" spans="1:4" x14ac:dyDescent="0.25">
      <c r="A162" t="s">
        <v>207</v>
      </c>
      <c r="B162" t="s">
        <v>380</v>
      </c>
      <c r="C162" t="s">
        <v>587</v>
      </c>
    </row>
    <row r="163" spans="1:4" x14ac:dyDescent="0.25">
      <c r="A163" t="s">
        <v>208</v>
      </c>
      <c r="B163" t="s">
        <v>20</v>
      </c>
      <c r="C163" t="s">
        <v>588</v>
      </c>
      <c r="D163" t="s">
        <v>649</v>
      </c>
    </row>
    <row r="164" spans="1:4" x14ac:dyDescent="0.25">
      <c r="A164" t="s">
        <v>209</v>
      </c>
      <c r="B164" t="s">
        <v>381</v>
      </c>
      <c r="C164" t="s">
        <v>589</v>
      </c>
      <c r="D164" t="s">
        <v>649</v>
      </c>
    </row>
    <row r="165" spans="1:4" x14ac:dyDescent="0.25">
      <c r="A165" t="s">
        <v>210</v>
      </c>
      <c r="B165" t="s">
        <v>382</v>
      </c>
      <c r="C165" t="s">
        <v>590</v>
      </c>
      <c r="D165" t="s">
        <v>650</v>
      </c>
    </row>
    <row r="166" spans="1:4" x14ac:dyDescent="0.25">
      <c r="A166" t="s">
        <v>211</v>
      </c>
      <c r="B166" t="s">
        <v>382</v>
      </c>
      <c r="C166" t="s">
        <v>591</v>
      </c>
      <c r="D166" t="s">
        <v>651</v>
      </c>
    </row>
    <row r="167" spans="1:4" x14ac:dyDescent="0.25">
      <c r="A167" t="s">
        <v>212</v>
      </c>
      <c r="B167" t="s">
        <v>383</v>
      </c>
      <c r="C167" t="s">
        <v>592</v>
      </c>
      <c r="D167" t="s">
        <v>650</v>
      </c>
    </row>
    <row r="168" spans="1:4" x14ac:dyDescent="0.25">
      <c r="A168" t="s">
        <v>213</v>
      </c>
      <c r="B168" t="s">
        <v>383</v>
      </c>
      <c r="C168" t="s">
        <v>593</v>
      </c>
      <c r="D168" t="s">
        <v>651</v>
      </c>
    </row>
    <row r="169" spans="1:4" x14ac:dyDescent="0.25">
      <c r="A169" t="s">
        <v>214</v>
      </c>
      <c r="B169" t="s">
        <v>383</v>
      </c>
      <c r="C169" t="s">
        <v>594</v>
      </c>
      <c r="D169" t="s">
        <v>653</v>
      </c>
    </row>
    <row r="170" spans="1:4" x14ac:dyDescent="0.25">
      <c r="A170" t="s">
        <v>215</v>
      </c>
      <c r="B170" t="s">
        <v>384</v>
      </c>
      <c r="C170" t="s">
        <v>595</v>
      </c>
      <c r="D170" t="s">
        <v>649</v>
      </c>
    </row>
    <row r="171" spans="1:4" x14ac:dyDescent="0.25">
      <c r="A171" t="s">
        <v>216</v>
      </c>
      <c r="B171" t="s">
        <v>385</v>
      </c>
      <c r="C171" t="s">
        <v>596</v>
      </c>
      <c r="D171" t="s">
        <v>649</v>
      </c>
    </row>
    <row r="172" spans="1:4" x14ac:dyDescent="0.25">
      <c r="A172" t="s">
        <v>217</v>
      </c>
      <c r="B172" t="s">
        <v>386</v>
      </c>
      <c r="C172" t="s">
        <v>597</v>
      </c>
      <c r="D172" t="s">
        <v>649</v>
      </c>
    </row>
    <row r="173" spans="1:4" x14ac:dyDescent="0.25">
      <c r="A173" t="s">
        <v>218</v>
      </c>
      <c r="B173" t="s">
        <v>387</v>
      </c>
      <c r="C173" t="s">
        <v>598</v>
      </c>
      <c r="D173" t="s">
        <v>649</v>
      </c>
    </row>
    <row r="174" spans="1:4" x14ac:dyDescent="0.25">
      <c r="A174" t="s">
        <v>219</v>
      </c>
      <c r="B174" t="s">
        <v>28</v>
      </c>
      <c r="C174" t="s">
        <v>599</v>
      </c>
      <c r="D174" t="s">
        <v>649</v>
      </c>
    </row>
    <row r="175" spans="1:4" x14ac:dyDescent="0.25">
      <c r="A175" t="s">
        <v>220</v>
      </c>
      <c r="B175" t="s">
        <v>388</v>
      </c>
      <c r="C175" t="s">
        <v>600</v>
      </c>
    </row>
    <row r="176" spans="1:4" x14ac:dyDescent="0.25">
      <c r="A176" t="s">
        <v>221</v>
      </c>
      <c r="B176" t="s">
        <v>389</v>
      </c>
      <c r="C176" t="s">
        <v>601</v>
      </c>
      <c r="D176" t="s">
        <v>650</v>
      </c>
    </row>
    <row r="177" spans="1:4" x14ac:dyDescent="0.25">
      <c r="A177" t="s">
        <v>222</v>
      </c>
      <c r="B177" t="s">
        <v>389</v>
      </c>
      <c r="C177" t="s">
        <v>602</v>
      </c>
      <c r="D177" t="s">
        <v>651</v>
      </c>
    </row>
    <row r="178" spans="1:4" x14ac:dyDescent="0.25">
      <c r="A178" t="s">
        <v>223</v>
      </c>
      <c r="B178" t="s">
        <v>3</v>
      </c>
      <c r="C178" t="s">
        <v>603</v>
      </c>
      <c r="D178" t="s">
        <v>649</v>
      </c>
    </row>
    <row r="179" spans="1:4" x14ac:dyDescent="0.25">
      <c r="A179" t="s">
        <v>224</v>
      </c>
      <c r="B179" t="s">
        <v>390</v>
      </c>
      <c r="C179" t="s">
        <v>604</v>
      </c>
      <c r="D179" t="s">
        <v>649</v>
      </c>
    </row>
    <row r="180" spans="1:4" x14ac:dyDescent="0.25">
      <c r="A180" t="s">
        <v>225</v>
      </c>
      <c r="B180" t="s">
        <v>33</v>
      </c>
      <c r="C180" t="s">
        <v>605</v>
      </c>
      <c r="D180" t="s">
        <v>649</v>
      </c>
    </row>
    <row r="181" spans="1:4" x14ac:dyDescent="0.25">
      <c r="A181" t="s">
        <v>226</v>
      </c>
      <c r="B181" t="s">
        <v>391</v>
      </c>
      <c r="C181" t="s">
        <v>606</v>
      </c>
    </row>
    <row r="182" spans="1:4" x14ac:dyDescent="0.25">
      <c r="A182" t="s">
        <v>227</v>
      </c>
      <c r="B182" t="s">
        <v>392</v>
      </c>
      <c r="C182" t="s">
        <v>607</v>
      </c>
      <c r="D182" t="s">
        <v>649</v>
      </c>
    </row>
    <row r="183" spans="1:4" x14ac:dyDescent="0.25">
      <c r="A183" t="s">
        <v>228</v>
      </c>
      <c r="B183" t="s">
        <v>393</v>
      </c>
      <c r="C183" t="s">
        <v>608</v>
      </c>
      <c r="D183" t="s">
        <v>649</v>
      </c>
    </row>
    <row r="184" spans="1:4" x14ac:dyDescent="0.25">
      <c r="A184" t="s">
        <v>229</v>
      </c>
      <c r="B184" t="s">
        <v>394</v>
      </c>
      <c r="C184" t="s">
        <v>609</v>
      </c>
      <c r="D184" t="s">
        <v>650</v>
      </c>
    </row>
    <row r="185" spans="1:4" x14ac:dyDescent="0.25">
      <c r="A185" t="s">
        <v>230</v>
      </c>
      <c r="B185" t="s">
        <v>395</v>
      </c>
      <c r="C185" t="s">
        <v>610</v>
      </c>
      <c r="D185" t="s">
        <v>649</v>
      </c>
    </row>
    <row r="186" spans="1:4" x14ac:dyDescent="0.25">
      <c r="A186" t="s">
        <v>231</v>
      </c>
      <c r="B186" t="s">
        <v>47</v>
      </c>
      <c r="C186" t="s">
        <v>611</v>
      </c>
      <c r="D186" t="s">
        <v>649</v>
      </c>
    </row>
    <row r="187" spans="1:4" x14ac:dyDescent="0.25">
      <c r="A187" t="s">
        <v>232</v>
      </c>
      <c r="B187" t="s">
        <v>396</v>
      </c>
      <c r="C187" t="s">
        <v>612</v>
      </c>
      <c r="D187" t="s">
        <v>649</v>
      </c>
    </row>
    <row r="188" spans="1:4" x14ac:dyDescent="0.25">
      <c r="A188" t="s">
        <v>233</v>
      </c>
      <c r="B188" t="s">
        <v>32</v>
      </c>
      <c r="C188" t="s">
        <v>613</v>
      </c>
      <c r="D188" t="s">
        <v>649</v>
      </c>
    </row>
    <row r="189" spans="1:4" x14ac:dyDescent="0.25">
      <c r="A189" t="s">
        <v>234</v>
      </c>
      <c r="B189" t="s">
        <v>397</v>
      </c>
      <c r="C189" t="s">
        <v>614</v>
      </c>
      <c r="D189" t="s">
        <v>649</v>
      </c>
    </row>
    <row r="190" spans="1:4" x14ac:dyDescent="0.25">
      <c r="A190" t="s">
        <v>235</v>
      </c>
      <c r="B190" t="s">
        <v>398</v>
      </c>
      <c r="C190" t="s">
        <v>615</v>
      </c>
      <c r="D190" t="s">
        <v>649</v>
      </c>
    </row>
    <row r="191" spans="1:4" x14ac:dyDescent="0.25">
      <c r="A191" t="s">
        <v>236</v>
      </c>
      <c r="B191" t="s">
        <v>399</v>
      </c>
      <c r="C191" t="s">
        <v>616</v>
      </c>
      <c r="D191" t="s">
        <v>649</v>
      </c>
    </row>
    <row r="192" spans="1:4" x14ac:dyDescent="0.25">
      <c r="A192" t="s">
        <v>237</v>
      </c>
      <c r="B192" t="s">
        <v>400</v>
      </c>
      <c r="C192" t="s">
        <v>617</v>
      </c>
      <c r="D192" t="s">
        <v>649</v>
      </c>
    </row>
    <row r="193" spans="1:4" x14ac:dyDescent="0.25">
      <c r="A193" t="s">
        <v>238</v>
      </c>
      <c r="B193" t="s">
        <v>401</v>
      </c>
      <c r="C193" t="s">
        <v>618</v>
      </c>
      <c r="D193" t="s">
        <v>649</v>
      </c>
    </row>
    <row r="194" spans="1:4" x14ac:dyDescent="0.25">
      <c r="A194" t="s">
        <v>239</v>
      </c>
      <c r="B194" t="s">
        <v>402</v>
      </c>
      <c r="C194" t="s">
        <v>619</v>
      </c>
      <c r="D194" t="s">
        <v>649</v>
      </c>
    </row>
    <row r="195" spans="1:4" x14ac:dyDescent="0.25">
      <c r="A195" t="s">
        <v>240</v>
      </c>
      <c r="B195" t="s">
        <v>403</v>
      </c>
      <c r="C195" t="s">
        <v>620</v>
      </c>
      <c r="D195" t="s">
        <v>650</v>
      </c>
    </row>
    <row r="196" spans="1:4" x14ac:dyDescent="0.25">
      <c r="A196" t="s">
        <v>241</v>
      </c>
      <c r="B196" t="s">
        <v>403</v>
      </c>
      <c r="C196" t="s">
        <v>621</v>
      </c>
      <c r="D196" t="s">
        <v>651</v>
      </c>
    </row>
    <row r="197" spans="1:4" x14ac:dyDescent="0.25">
      <c r="A197" t="s">
        <v>242</v>
      </c>
      <c r="B197" t="s">
        <v>404</v>
      </c>
      <c r="C197" t="s">
        <v>622</v>
      </c>
      <c r="D197" t="s">
        <v>650</v>
      </c>
    </row>
    <row r="198" spans="1:4" x14ac:dyDescent="0.25">
      <c r="A198" t="s">
        <v>243</v>
      </c>
      <c r="B198" t="s">
        <v>404</v>
      </c>
      <c r="C198" t="s">
        <v>623</v>
      </c>
      <c r="D198" t="s">
        <v>651</v>
      </c>
    </row>
    <row r="199" spans="1:4" x14ac:dyDescent="0.25">
      <c r="A199" t="s">
        <v>244</v>
      </c>
      <c r="B199" t="s">
        <v>405</v>
      </c>
      <c r="C199" t="s">
        <v>624</v>
      </c>
      <c r="D199" t="s">
        <v>649</v>
      </c>
    </row>
    <row r="200" spans="1:4" x14ac:dyDescent="0.25">
      <c r="A200" t="s">
        <v>245</v>
      </c>
      <c r="B200" t="s">
        <v>35</v>
      </c>
      <c r="C200" t="s">
        <v>625</v>
      </c>
      <c r="D200" t="s">
        <v>649</v>
      </c>
    </row>
    <row r="201" spans="1:4" x14ac:dyDescent="0.25">
      <c r="A201" t="s">
        <v>246</v>
      </c>
      <c r="B201" t="s">
        <v>406</v>
      </c>
      <c r="C201" t="s">
        <v>626</v>
      </c>
      <c r="D201" t="s">
        <v>649</v>
      </c>
    </row>
    <row r="202" spans="1:4" x14ac:dyDescent="0.25">
      <c r="A202" t="s">
        <v>247</v>
      </c>
      <c r="B202" t="s">
        <v>407</v>
      </c>
      <c r="C202" t="s">
        <v>627</v>
      </c>
      <c r="D202" t="s">
        <v>649</v>
      </c>
    </row>
    <row r="203" spans="1:4" x14ac:dyDescent="0.25">
      <c r="A203" t="s">
        <v>248</v>
      </c>
      <c r="B203" t="s">
        <v>7</v>
      </c>
      <c r="C203" t="s">
        <v>628</v>
      </c>
      <c r="D203" t="s">
        <v>650</v>
      </c>
    </row>
    <row r="204" spans="1:4" x14ac:dyDescent="0.25">
      <c r="A204" t="s">
        <v>249</v>
      </c>
      <c r="B204" t="s">
        <v>7</v>
      </c>
      <c r="C204" t="s">
        <v>629</v>
      </c>
      <c r="D204" t="s">
        <v>651</v>
      </c>
    </row>
    <row r="205" spans="1:4" x14ac:dyDescent="0.25">
      <c r="A205" t="s">
        <v>250</v>
      </c>
      <c r="B205" t="s">
        <v>408</v>
      </c>
      <c r="C205" t="s">
        <v>630</v>
      </c>
      <c r="D205" t="s">
        <v>649</v>
      </c>
    </row>
    <row r="206" spans="1:4" x14ac:dyDescent="0.25">
      <c r="A206" t="s">
        <v>251</v>
      </c>
      <c r="B206" t="s">
        <v>26</v>
      </c>
      <c r="C206" t="s">
        <v>631</v>
      </c>
      <c r="D206" t="s">
        <v>649</v>
      </c>
    </row>
    <row r="207" spans="1:4" x14ac:dyDescent="0.25">
      <c r="A207" t="s">
        <v>252</v>
      </c>
      <c r="B207" t="s">
        <v>409</v>
      </c>
      <c r="C207" t="s">
        <v>632</v>
      </c>
      <c r="D207" t="s">
        <v>649</v>
      </c>
    </row>
    <row r="208" spans="1:4" x14ac:dyDescent="0.25">
      <c r="A208" t="s">
        <v>253</v>
      </c>
      <c r="B208" t="s">
        <v>410</v>
      </c>
      <c r="C208" t="s">
        <v>633</v>
      </c>
      <c r="D208" t="s">
        <v>649</v>
      </c>
    </row>
    <row r="209" spans="1:4" x14ac:dyDescent="0.25">
      <c r="A209" t="s">
        <v>254</v>
      </c>
      <c r="B209" t="s">
        <v>411</v>
      </c>
      <c r="C209" t="s">
        <v>634</v>
      </c>
      <c r="D209" t="s">
        <v>649</v>
      </c>
    </row>
    <row r="210" spans="1:4" x14ac:dyDescent="0.25">
      <c r="A210" t="s">
        <v>255</v>
      </c>
      <c r="B210" t="s">
        <v>412</v>
      </c>
      <c r="C210" t="s">
        <v>635</v>
      </c>
      <c r="D210" t="s">
        <v>649</v>
      </c>
    </row>
    <row r="211" spans="1:4" x14ac:dyDescent="0.25">
      <c r="A211" t="s">
        <v>256</v>
      </c>
      <c r="B211" t="s">
        <v>413</v>
      </c>
      <c r="C211" t="s">
        <v>636</v>
      </c>
      <c r="D211" t="s">
        <v>649</v>
      </c>
    </row>
    <row r="212" spans="1:4" x14ac:dyDescent="0.25">
      <c r="A212" t="s">
        <v>257</v>
      </c>
      <c r="B212" t="s">
        <v>414</v>
      </c>
      <c r="C212" t="s">
        <v>637</v>
      </c>
      <c r="D212" t="s">
        <v>649</v>
      </c>
    </row>
    <row r="213" spans="1:4" x14ac:dyDescent="0.25">
      <c r="A213" t="s">
        <v>258</v>
      </c>
      <c r="B213" t="s">
        <v>25</v>
      </c>
      <c r="C213" t="s">
        <v>638</v>
      </c>
      <c r="D213" t="s">
        <v>649</v>
      </c>
    </row>
    <row r="214" spans="1:4" x14ac:dyDescent="0.25">
      <c r="A214" t="s">
        <v>259</v>
      </c>
      <c r="B214" t="s">
        <v>415</v>
      </c>
      <c r="C214" t="s">
        <v>639</v>
      </c>
      <c r="D214" t="s">
        <v>649</v>
      </c>
    </row>
    <row r="215" spans="1:4" x14ac:dyDescent="0.25">
      <c r="A215" t="s">
        <v>260</v>
      </c>
      <c r="B215" t="s">
        <v>416</v>
      </c>
      <c r="C215" t="s">
        <v>640</v>
      </c>
      <c r="D215" t="s">
        <v>649</v>
      </c>
    </row>
    <row r="216" spans="1:4" x14ac:dyDescent="0.25">
      <c r="A216" t="s">
        <v>261</v>
      </c>
      <c r="B216" t="s">
        <v>417</v>
      </c>
      <c r="C216" t="s">
        <v>641</v>
      </c>
    </row>
    <row r="217" spans="1:4" x14ac:dyDescent="0.25">
      <c r="A217" t="s">
        <v>262</v>
      </c>
      <c r="B217" t="s">
        <v>417</v>
      </c>
      <c r="C217" t="s">
        <v>642</v>
      </c>
    </row>
    <row r="218" spans="1:4" x14ac:dyDescent="0.25">
      <c r="A218" t="s">
        <v>263</v>
      </c>
      <c r="B218" t="s">
        <v>418</v>
      </c>
      <c r="C218" t="s">
        <v>643</v>
      </c>
      <c r="D218" t="s">
        <v>649</v>
      </c>
    </row>
    <row r="219" spans="1:4" x14ac:dyDescent="0.25">
      <c r="A219" t="s">
        <v>264</v>
      </c>
      <c r="B219" t="s">
        <v>419</v>
      </c>
      <c r="C219" t="s">
        <v>644</v>
      </c>
      <c r="D219" t="s">
        <v>649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Dividendos</vt:lpstr>
      <vt:lpstr>Referencias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Marcelo Sepulveda P.</cp:lastModifiedBy>
  <cp:lastPrinted>2018-09-20T18:57:51Z</cp:lastPrinted>
  <dcterms:created xsi:type="dcterms:W3CDTF">2018-09-20T18:57:25Z</dcterms:created>
  <dcterms:modified xsi:type="dcterms:W3CDTF">2020-06-17T23:13:29Z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1276901633</vt:lpwstr>
  </property>
  <property fmtid="{D5CDD505-2E9C-101B-9397-08002B2CF9AE}" pid="3" name="EcoUpdateMessage">
    <vt:lpwstr>2020/06/17-22:53:53</vt:lpwstr>
  </property>
  <property fmtid="{D5CDD505-2E9C-101B-9397-08002B2CF9AE}" pid="4" name="EcoUpdateStatus">
    <vt:lpwstr>2020-06-17=BRA:St,ME,Fd;USA:St,ME;ARG:St,ME,TP;MEX:St,ME,Fd;CHL:St,ME;COL:St,ME;PER:St,ME,Fd|2020-06-16=BRA:TP;ARG:Fd;MEX:TP;CHL:Fd;COL:Fd;PER:TP|2000-07-28=USA:TP|2019-10-28=CHL:TP|2014-02-26=VEN:St|2002-11-08=JPN:St|2020-06-15=GBR:St,ME|2016-08-18=NNN:S</vt:lpwstr>
  </property>
</Properties>
</file>