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D64D2E52-1523-4677-A338-5DD96770C7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álisis Fundamental" sheetId="1" r:id="rId1"/>
    <sheet name="Referencias" sheetId="2" r:id="rId2"/>
  </sheets>
  <definedNames>
    <definedName name="_ECO_RANGE_ID0360f5276ac2460290df86dedf050dbc" localSheetId="0" hidden="1">'Análisis Fundamental'!$Q$20:$Q$49</definedName>
    <definedName name="_ECO_RANGE_ID038c388f76df42f69b6d6ef0be7ac0c2" localSheetId="0" hidden="1">'Análisis Fundamental'!$L$20:$L$49</definedName>
    <definedName name="_ECO_RANGE_ID041ced6d45544182ba60c55948864973" localSheetId="0" hidden="1">'Análisis Fundamental'!$X$20:$X$49</definedName>
    <definedName name="_ECO_RANGE_ID07ed2dea9f27451aa9541cccb4d96d1d" localSheetId="0" hidden="1">'Análisis Fundamental'!$AI$20:$AI$49</definedName>
    <definedName name="_ECO_RANGE_ID147daebf51014f63b00a4d44f9798048" localSheetId="0" hidden="1">'Análisis Fundamental'!$T$20:$T$49</definedName>
    <definedName name="_ECO_RANGE_ID15e9e702be6b42c79bb1b5634451edeb" localSheetId="0" hidden="1">'Análisis Fundamental'!$B$20:$C$49</definedName>
    <definedName name="_ECO_RANGE_ID16ec433f65c24fe090cfb5349d140745" localSheetId="1" hidden="1">Referencias!$D$3:$D$219</definedName>
    <definedName name="_ECO_RANGE_ID180d85bb99384a8db62c03abeca003e4" localSheetId="0" hidden="1">'Análisis Fundamental'!$K$20:$K$49</definedName>
    <definedName name="_ECO_RANGE_ID20293c6b0ae846aaa3efeb24644deef2" localSheetId="0" hidden="1">'Análisis Fundamental'!$N$20:$N$49</definedName>
    <definedName name="_ECO_RANGE_ID22593f81c6114c8abb4cbd4bd9990f2c" localSheetId="0" hidden="1">'Análisis Fundamental'!$AN$20:$AN$49</definedName>
    <definedName name="_ECO_RANGE_ID2ae390b50aa54ebb9399ef57f9e84c7f" localSheetId="0" hidden="1">'Análisis Fundamental'!$AF$20:$AF$49</definedName>
    <definedName name="_ECO_RANGE_ID2ddc27a46ff7449eb5bd5c3c5af3b6c9" localSheetId="0" hidden="1">'Análisis Fundamental'!$AM$20:$AM$49</definedName>
    <definedName name="_ECO_RANGE_ID39f90c881b3d48aebe14ab951f9277fe" localSheetId="1" hidden="1">Referencias!$A$3:$A$219</definedName>
    <definedName name="_ECO_RANGE_ID3ce55fd99eee49338828e9d14cac10b5" localSheetId="0" hidden="1">'Análisis Fundamental'!$AK$20:$AK$49</definedName>
    <definedName name="_ECO_RANGE_ID40b60efc9d5a4a618e94e8ef32f86065" localSheetId="0" hidden="1">'Análisis Fundamental'!$E$20:$E$49</definedName>
    <definedName name="_ECO_RANGE_ID48e065514b424910a919b73c1a647f70" localSheetId="0" hidden="1">'Análisis Fundamental'!$P$20:$P$49</definedName>
    <definedName name="_ECO_RANGE_ID4c4c87701e1f4dee8929f1ea387382c2" localSheetId="0" hidden="1">'Análisis Fundamental'!$F$20:$F$49</definedName>
    <definedName name="_ECO_RANGE_ID4d697614dae640fbb624934b5a72f3f8" localSheetId="0" hidden="1">'Análisis Fundamental'!$AE$20:$AE$49</definedName>
    <definedName name="_ECO_RANGE_ID51a194a587eb49a9a2ab3bf31612a481" localSheetId="0" hidden="1">'Análisis Fundamental'!$I$20:$I$49</definedName>
    <definedName name="_ECO_RANGE_ID5460f5cf30c84cd690c05eae7d53ea6b" localSheetId="0" hidden="1">'Análisis Fundamental'!$AD$20:$AD$49</definedName>
    <definedName name="_ECO_RANGE_ID5892acbc9c304f5d84da978c2e0f5386" localSheetId="0" hidden="1">'Análisis Fundamental'!$G$20:$G$49</definedName>
    <definedName name="_ECO_RANGE_ID5a8fa827248d413cb4693eb0498f6c51" localSheetId="0" hidden="1">'Análisis Fundamental'!$AC$20:$AC$49</definedName>
    <definedName name="_ECO_RANGE_ID661ece51e1ca4ce88b37b1e03fd63343" localSheetId="0" hidden="1">'Análisis Fundamental'!$S$20:$S$49</definedName>
    <definedName name="_ECO_RANGE_ID77fc32ed120d4941b2584718fbec3dea" localSheetId="0" hidden="1">'Análisis Fundamental'!$AA$20:$AA$49</definedName>
    <definedName name="_ECO_RANGE_ID8268ba117b8b433faf3b829c7e502c91" localSheetId="0" hidden="1">'Análisis Fundamental'!$R$20:$R$49</definedName>
    <definedName name="_ECO_RANGE_ID9fcea5b080b745eaa30fdc91b5e580b0" localSheetId="0" hidden="1">'Análisis Fundamental'!$AH$20:$AH$49</definedName>
    <definedName name="_ECO_RANGE_IDabb0c2df85ba4b629465b73eab99f009" localSheetId="0" hidden="1">'Análisis Fundamental'!$Z$20:$Z$49</definedName>
    <definedName name="_ECO_RANGE_IDacb0af549ca84b04b70278ef65e49382" localSheetId="0" hidden="1">'Análisis Fundamental'!$D$20:$D$49</definedName>
    <definedName name="_ECO_RANGE_IDb42d110038cc471fab6e4cb9f9bd345c" localSheetId="0" hidden="1">'Análisis Fundamental'!$W$20:$W$49</definedName>
    <definedName name="_ECO_RANGE_IDb55034db42204f4684ff82512b478a78" localSheetId="0" hidden="1">'Análisis Fundamental'!$J$20:$J$49</definedName>
    <definedName name="_ECO_RANGE_IDbbec6a0d4f65400b98c058e5b11bb080" localSheetId="1" hidden="1">Referencias!$B$3:$B$219</definedName>
    <definedName name="_ECO_RANGE_IDcfcca087ee104b33b38f15275ca4358b" localSheetId="0" hidden="1">'Análisis Fundamental'!$H$20:$H$49</definedName>
    <definedName name="_ECO_RANGE_IDd77937d9e6f4489fb10f5723f6842d66" localSheetId="0" hidden="1">'Análisis Fundamental'!$C$19</definedName>
    <definedName name="_ECO_RANGE_IDe92df629f15b45c1b6b093dbb2127fcb" localSheetId="1" hidden="1">Referencias!$C$3:$C$219</definedName>
    <definedName name="_ECO_RANGE_IDea8f9b47d0a14d1697c63467c8c39103" localSheetId="0" hidden="1">'Análisis Fundamental'!$O$20:$O$49</definedName>
    <definedName name="_ECO_RANGE_IDeb12d8c85b564b3eb720b6cd7356e947" localSheetId="0" hidden="1">'Análisis Fundamental'!$U$20:$U$49</definedName>
    <definedName name="_ECO_RANGE_IDf0b4241f1d204343a574659debba528c" localSheetId="0" hidden="1">'Análisis Fundamental'!$AB$20:$AB$49</definedName>
    <definedName name="_ECO_RANGE_IDffade0b7d09e44d0903e91b76caab360" localSheetId="0" hidden="1">'Análisis Fundamental'!$Y$20:$Y$49</definedName>
    <definedName name="_xlnm._FilterDatabase" localSheetId="0" hidden="1">'Análisis Fundamental'!$B$4:$C$15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10" i="1" l="1"/>
  <c r="AJ210" i="1"/>
  <c r="AL209" i="1"/>
  <c r="AJ209" i="1"/>
  <c r="AL208" i="1"/>
  <c r="AJ208" i="1"/>
  <c r="AL207" i="1"/>
  <c r="AJ207" i="1"/>
  <c r="AL206" i="1"/>
  <c r="AJ206" i="1"/>
  <c r="AL205" i="1"/>
  <c r="AJ205" i="1"/>
  <c r="AL204" i="1"/>
  <c r="AJ204" i="1"/>
  <c r="AL203" i="1"/>
  <c r="AJ203" i="1"/>
  <c r="AL202" i="1"/>
  <c r="AJ202" i="1"/>
  <c r="AL201" i="1"/>
  <c r="AJ201" i="1"/>
  <c r="AL200" i="1"/>
  <c r="AJ200" i="1"/>
  <c r="AL199" i="1"/>
  <c r="AJ199" i="1"/>
  <c r="AL198" i="1"/>
  <c r="AJ198" i="1"/>
  <c r="AL197" i="1"/>
  <c r="AJ197" i="1"/>
  <c r="AL196" i="1"/>
  <c r="AJ196" i="1"/>
  <c r="AL195" i="1"/>
  <c r="AJ195" i="1"/>
  <c r="AL194" i="1"/>
  <c r="AJ194" i="1"/>
  <c r="AL193" i="1"/>
  <c r="AJ193" i="1"/>
  <c r="AL192" i="1"/>
  <c r="AJ192" i="1"/>
  <c r="AL191" i="1"/>
  <c r="AJ191" i="1"/>
  <c r="AL190" i="1"/>
  <c r="AJ190" i="1"/>
  <c r="AL189" i="1"/>
  <c r="AJ189" i="1"/>
  <c r="AL188" i="1"/>
  <c r="AJ188" i="1"/>
  <c r="AL187" i="1"/>
  <c r="AJ187" i="1"/>
  <c r="AL186" i="1"/>
  <c r="AJ186" i="1"/>
  <c r="AL185" i="1"/>
  <c r="AJ185" i="1"/>
  <c r="AL184" i="1"/>
  <c r="AJ184" i="1"/>
  <c r="AL183" i="1"/>
  <c r="AJ183" i="1"/>
  <c r="AL182" i="1"/>
  <c r="AJ182" i="1"/>
  <c r="AL181" i="1"/>
  <c r="AJ181" i="1"/>
  <c r="AL180" i="1"/>
  <c r="AJ180" i="1"/>
  <c r="AL179" i="1"/>
  <c r="AJ179" i="1"/>
  <c r="AL178" i="1"/>
  <c r="AJ178" i="1"/>
  <c r="AL177" i="1"/>
  <c r="AJ177" i="1"/>
  <c r="AL176" i="1"/>
  <c r="AJ176" i="1"/>
  <c r="AL175" i="1"/>
  <c r="AJ175" i="1"/>
  <c r="AL174" i="1"/>
  <c r="AJ174" i="1"/>
  <c r="AL173" i="1"/>
  <c r="AJ173" i="1"/>
  <c r="AL172" i="1"/>
  <c r="AJ172" i="1"/>
  <c r="AL171" i="1"/>
  <c r="AJ171" i="1"/>
  <c r="AL170" i="1"/>
  <c r="AJ170" i="1"/>
  <c r="AL169" i="1"/>
  <c r="AJ169" i="1"/>
  <c r="AL168" i="1"/>
  <c r="AJ168" i="1"/>
  <c r="AL167" i="1"/>
  <c r="AJ167" i="1"/>
  <c r="AL166" i="1"/>
  <c r="AJ166" i="1"/>
  <c r="AL165" i="1"/>
  <c r="AJ165" i="1"/>
  <c r="AL164" i="1"/>
  <c r="AJ164" i="1"/>
  <c r="AL163" i="1"/>
  <c r="AJ163" i="1"/>
  <c r="AL162" i="1"/>
  <c r="AJ162" i="1"/>
  <c r="AL161" i="1"/>
  <c r="AJ161" i="1"/>
  <c r="AL160" i="1"/>
  <c r="AJ160" i="1"/>
  <c r="AL159" i="1"/>
  <c r="AJ159" i="1"/>
  <c r="AL158" i="1"/>
  <c r="AJ158" i="1"/>
  <c r="AL157" i="1"/>
  <c r="AJ157" i="1"/>
  <c r="AL156" i="1"/>
  <c r="AJ156" i="1"/>
  <c r="AL155" i="1"/>
  <c r="AJ155" i="1"/>
  <c r="AL154" i="1"/>
  <c r="AJ154" i="1"/>
  <c r="AL153" i="1"/>
  <c r="AJ153" i="1"/>
  <c r="AL152" i="1"/>
  <c r="AJ152" i="1"/>
  <c r="AL151" i="1"/>
  <c r="AJ151" i="1"/>
  <c r="AL150" i="1"/>
  <c r="AJ150" i="1"/>
  <c r="AL149" i="1"/>
  <c r="AJ149" i="1"/>
  <c r="AL148" i="1"/>
  <c r="AJ148" i="1"/>
  <c r="AL147" i="1"/>
  <c r="AJ147" i="1"/>
  <c r="AL146" i="1"/>
  <c r="AJ146" i="1"/>
  <c r="AL145" i="1"/>
  <c r="AJ145" i="1"/>
  <c r="AL144" i="1"/>
  <c r="AJ144" i="1"/>
  <c r="AL143" i="1"/>
  <c r="AJ143" i="1"/>
  <c r="AL142" i="1"/>
  <c r="AJ142" i="1"/>
  <c r="AL141" i="1"/>
  <c r="AJ141" i="1"/>
  <c r="AL140" i="1"/>
  <c r="AJ140" i="1"/>
  <c r="AL139" i="1"/>
  <c r="AJ139" i="1"/>
  <c r="AL138" i="1"/>
  <c r="AJ138" i="1"/>
  <c r="AL137" i="1"/>
  <c r="AJ137" i="1"/>
  <c r="AL136" i="1"/>
  <c r="AJ136" i="1"/>
  <c r="AL135" i="1"/>
  <c r="AJ135" i="1"/>
  <c r="AL134" i="1"/>
  <c r="AJ134" i="1"/>
  <c r="AL133" i="1"/>
  <c r="AJ133" i="1"/>
  <c r="AL132" i="1"/>
  <c r="AJ132" i="1"/>
  <c r="AL131" i="1"/>
  <c r="AJ131" i="1"/>
  <c r="AL130" i="1"/>
  <c r="AJ130" i="1"/>
  <c r="AL129" i="1"/>
  <c r="AJ129" i="1"/>
  <c r="AL128" i="1"/>
  <c r="AJ128" i="1"/>
  <c r="AL127" i="1"/>
  <c r="AJ127" i="1"/>
  <c r="AL126" i="1"/>
  <c r="AJ126" i="1"/>
  <c r="AL125" i="1"/>
  <c r="AJ125" i="1"/>
  <c r="AL124" i="1"/>
  <c r="AJ124" i="1"/>
  <c r="AL123" i="1"/>
  <c r="AJ123" i="1"/>
  <c r="AL122" i="1"/>
  <c r="AJ122" i="1"/>
  <c r="AL121" i="1"/>
  <c r="AJ121" i="1"/>
  <c r="AL120" i="1"/>
  <c r="AJ120" i="1"/>
  <c r="AL119" i="1"/>
  <c r="AJ119" i="1"/>
  <c r="AL118" i="1"/>
  <c r="AJ118" i="1"/>
  <c r="AL117" i="1"/>
  <c r="AJ117" i="1"/>
  <c r="AL116" i="1"/>
  <c r="AJ116" i="1"/>
  <c r="AL115" i="1"/>
  <c r="AJ115" i="1"/>
  <c r="AL114" i="1"/>
  <c r="AJ114" i="1"/>
  <c r="AL113" i="1"/>
  <c r="AJ113" i="1"/>
  <c r="AL112" i="1"/>
  <c r="AJ112" i="1"/>
  <c r="AL111" i="1"/>
  <c r="AJ111" i="1"/>
  <c r="AL110" i="1"/>
  <c r="AJ110" i="1"/>
  <c r="AL109" i="1"/>
  <c r="AJ109" i="1"/>
  <c r="AL108" i="1"/>
  <c r="AJ108" i="1"/>
  <c r="AL107" i="1"/>
  <c r="AJ107" i="1"/>
  <c r="AL106" i="1"/>
  <c r="AJ106" i="1"/>
  <c r="AL105" i="1"/>
  <c r="AJ105" i="1"/>
  <c r="AL104" i="1"/>
  <c r="AJ104" i="1"/>
  <c r="AL103" i="1"/>
  <c r="AJ103" i="1"/>
  <c r="AL102" i="1"/>
  <c r="AJ102" i="1"/>
  <c r="AL101" i="1"/>
  <c r="AJ101" i="1"/>
  <c r="AL100" i="1"/>
  <c r="AJ100" i="1"/>
  <c r="AL99" i="1"/>
  <c r="AJ99" i="1"/>
  <c r="AL98" i="1"/>
  <c r="AJ98" i="1"/>
  <c r="AL97" i="1"/>
  <c r="AJ97" i="1"/>
  <c r="AL96" i="1"/>
  <c r="AJ96" i="1"/>
  <c r="AL95" i="1"/>
  <c r="AJ95" i="1"/>
  <c r="AL94" i="1"/>
  <c r="AJ94" i="1"/>
  <c r="AL93" i="1"/>
  <c r="AJ93" i="1"/>
  <c r="AL92" i="1"/>
  <c r="AJ92" i="1"/>
  <c r="AL91" i="1"/>
  <c r="AJ91" i="1"/>
  <c r="AL90" i="1"/>
  <c r="AJ90" i="1"/>
  <c r="AL89" i="1"/>
  <c r="AJ89" i="1"/>
  <c r="AL88" i="1"/>
  <c r="AJ88" i="1"/>
  <c r="AL87" i="1"/>
  <c r="AJ87" i="1"/>
  <c r="AL86" i="1"/>
  <c r="AJ86" i="1"/>
  <c r="AL85" i="1"/>
  <c r="AJ85" i="1"/>
  <c r="AL84" i="1"/>
  <c r="AJ84" i="1"/>
  <c r="AL83" i="1"/>
  <c r="AJ83" i="1"/>
  <c r="AL82" i="1"/>
  <c r="AJ82" i="1"/>
  <c r="AL81" i="1"/>
  <c r="AJ81" i="1"/>
  <c r="AL80" i="1"/>
  <c r="AJ80" i="1"/>
  <c r="AL79" i="1"/>
  <c r="AJ79" i="1"/>
  <c r="AL78" i="1"/>
  <c r="AJ78" i="1"/>
  <c r="AL77" i="1"/>
  <c r="AJ77" i="1"/>
  <c r="AL76" i="1"/>
  <c r="AJ76" i="1"/>
  <c r="AL75" i="1"/>
  <c r="AJ75" i="1"/>
  <c r="AL74" i="1"/>
  <c r="AJ74" i="1"/>
  <c r="AL73" i="1"/>
  <c r="AJ73" i="1"/>
  <c r="AL72" i="1"/>
  <c r="AJ72" i="1"/>
  <c r="AL71" i="1"/>
  <c r="AJ71" i="1"/>
  <c r="AL70" i="1"/>
  <c r="AJ70" i="1"/>
  <c r="AL69" i="1"/>
  <c r="AJ69" i="1"/>
  <c r="AL68" i="1"/>
  <c r="AJ68" i="1"/>
  <c r="AL67" i="1"/>
  <c r="AJ67" i="1"/>
  <c r="AL66" i="1"/>
  <c r="AJ66" i="1"/>
  <c r="AL65" i="1"/>
  <c r="AJ65" i="1"/>
  <c r="AL64" i="1"/>
  <c r="AJ64" i="1"/>
  <c r="AL63" i="1"/>
  <c r="AJ63" i="1"/>
  <c r="AL62" i="1"/>
  <c r="AJ62" i="1"/>
  <c r="AL61" i="1"/>
  <c r="AJ61" i="1"/>
  <c r="AL60" i="1"/>
  <c r="AJ60" i="1"/>
  <c r="AL59" i="1"/>
  <c r="AJ59" i="1"/>
  <c r="AL58" i="1"/>
  <c r="AJ58" i="1"/>
  <c r="AL57" i="1"/>
  <c r="AJ57" i="1"/>
  <c r="AL56" i="1"/>
  <c r="AJ56" i="1"/>
  <c r="AL55" i="1"/>
  <c r="AJ55" i="1"/>
  <c r="AL54" i="1"/>
  <c r="AJ54" i="1"/>
  <c r="AL53" i="1"/>
  <c r="AJ53" i="1"/>
  <c r="AL52" i="1"/>
  <c r="AJ52" i="1"/>
  <c r="AL51" i="1"/>
  <c r="AJ51" i="1"/>
  <c r="AL50" i="1"/>
  <c r="AJ50" i="1"/>
  <c r="AL49" i="1"/>
  <c r="AJ49" i="1"/>
  <c r="AL48" i="1"/>
  <c r="AJ48" i="1"/>
  <c r="AL47" i="1"/>
  <c r="AJ47" i="1"/>
  <c r="AL46" i="1"/>
  <c r="AJ46" i="1"/>
  <c r="AL45" i="1"/>
  <c r="AJ45" i="1"/>
  <c r="AL44" i="1"/>
  <c r="AJ44" i="1"/>
  <c r="AL43" i="1"/>
  <c r="AJ43" i="1"/>
  <c r="AL42" i="1"/>
  <c r="AJ42" i="1"/>
  <c r="AL41" i="1"/>
  <c r="AJ41" i="1"/>
  <c r="AL40" i="1"/>
  <c r="AJ40" i="1"/>
  <c r="AL39" i="1"/>
  <c r="AJ39" i="1"/>
  <c r="AL38" i="1"/>
  <c r="AJ38" i="1"/>
  <c r="AL37" i="1"/>
  <c r="AJ37" i="1"/>
  <c r="AL36" i="1"/>
  <c r="AJ36" i="1"/>
  <c r="AL35" i="1"/>
  <c r="AJ35" i="1"/>
  <c r="AL34" i="1"/>
  <c r="AJ34" i="1"/>
  <c r="AL33" i="1"/>
  <c r="AJ33" i="1"/>
  <c r="AL32" i="1"/>
  <c r="AJ32" i="1"/>
  <c r="AL31" i="1"/>
  <c r="AJ31" i="1"/>
  <c r="AL30" i="1"/>
  <c r="AJ30" i="1"/>
  <c r="AL29" i="1"/>
  <c r="AJ29" i="1"/>
  <c r="AL28" i="1"/>
  <c r="AJ28" i="1"/>
  <c r="AL27" i="1"/>
  <c r="AJ27" i="1"/>
  <c r="AL26" i="1"/>
  <c r="AJ26" i="1"/>
  <c r="AL25" i="1"/>
  <c r="AJ25" i="1"/>
  <c r="AL24" i="1"/>
  <c r="AJ24" i="1"/>
  <c r="AL23" i="1"/>
  <c r="AJ23" i="1"/>
  <c r="AL22" i="1"/>
  <c r="AJ22" i="1"/>
  <c r="AL21" i="1"/>
  <c r="AJ21" i="1"/>
  <c r="AL20" i="1"/>
  <c r="AJ20" i="1"/>
  <c r="A2" i="2"/>
  <c r="C2" i="2"/>
  <c r="B2" i="2"/>
  <c r="D2" i="2"/>
  <c r="E8" i="1"/>
  <c r="E4" i="1"/>
  <c r="E6" i="1" l="1"/>
  <c r="B19" i="1"/>
  <c r="L19" i="1"/>
  <c r="AH19" i="1"/>
  <c r="N19" i="1"/>
  <c r="AK19" i="1"/>
  <c r="AM19" i="1"/>
  <c r="D19" i="1"/>
  <c r="G19" i="1"/>
  <c r="I19" i="1"/>
  <c r="E19" i="1"/>
  <c r="AA19" i="1"/>
  <c r="O19" i="1"/>
  <c r="Y19" i="1"/>
  <c r="R19" i="1"/>
  <c r="U19" i="1"/>
  <c r="AI19" i="1"/>
  <c r="J19" i="1"/>
  <c r="AF19" i="1"/>
  <c r="AD19" i="1"/>
  <c r="T19" i="1"/>
  <c r="S19" i="1"/>
  <c r="Z19" i="1"/>
  <c r="F19" i="1"/>
  <c r="AB19" i="1"/>
  <c r="H19" i="1"/>
  <c r="AE19" i="1"/>
  <c r="AC19" i="1"/>
  <c r="W19" i="1"/>
  <c r="Q19" i="1"/>
  <c r="K19" i="1"/>
  <c r="AN19" i="1"/>
  <c r="P19" i="1"/>
  <c r="X19" i="1"/>
</calcChain>
</file>

<file path=xl/sharedStrings.xml><?xml version="1.0" encoding="utf-8"?>
<sst xmlns="http://schemas.openxmlformats.org/spreadsheetml/2006/main" count="932" uniqueCount="673">
  <si>
    <t>Empresa:</t>
  </si>
  <si>
    <t>Q</t>
  </si>
  <si>
    <t>% Outstanding</t>
  </si>
  <si>
    <t>Unidades:</t>
  </si>
  <si>
    <t>Thousands</t>
  </si>
  <si>
    <t>In Fiscal Year</t>
  </si>
  <si>
    <t xml:space="preserve"> </t>
  </si>
  <si>
    <t>Digite el código:</t>
  </si>
  <si>
    <t>Fecha inicial:</t>
  </si>
  <si>
    <t>Fecha último Balance (Final):</t>
  </si>
  <si>
    <t>PERSONALICE LOS DATOS</t>
  </si>
  <si>
    <t>Periodicidad:</t>
  </si>
  <si>
    <t>DATOS ESTÁTICOS</t>
  </si>
  <si>
    <t>Digite una fecha final de preferencia:</t>
  </si>
  <si>
    <t>INDICADORES DE MERCADO</t>
  </si>
  <si>
    <t>FALABELLA</t>
  </si>
  <si>
    <t>INDICADORES FINANCIEROS</t>
  </si>
  <si>
    <t>Rentabilidad</t>
  </si>
  <si>
    <t>Estructura de Capital</t>
  </si>
  <si>
    <t>CANTIDAD DE ACCIONES</t>
  </si>
  <si>
    <t>% Tesorería</t>
  </si>
  <si>
    <t>Seleccione Unidad:</t>
  </si>
  <si>
    <t>Seleccione Periodo:</t>
  </si>
  <si>
    <t>Digite el periodo en años:</t>
  </si>
  <si>
    <t>Moneda:</t>
  </si>
  <si>
    <t>ORIGINAL CURRENCY</t>
  </si>
  <si>
    <t>Cierre</t>
  </si>
  <si>
    <t>AFPCAPITAL&lt;XSGO&gt;</t>
  </si>
  <si>
    <t>A.F.P. Capital S.A.</t>
  </si>
  <si>
    <t>AFPCAPITAL</t>
  </si>
  <si>
    <t>Ord</t>
  </si>
  <si>
    <t>CUPRUM&lt;XSGO&gt;</t>
  </si>
  <si>
    <t>A.F.P. Cuprum S.A.</t>
  </si>
  <si>
    <t>CUPRUM</t>
  </si>
  <si>
    <t>HABITAT&lt;XSGO&gt;</t>
  </si>
  <si>
    <t>A.F.P. Habitat S.A.</t>
  </si>
  <si>
    <t>HABITAT</t>
  </si>
  <si>
    <t>PLANVITAL&lt;XSGO&gt;</t>
  </si>
  <si>
    <t>A.F.P. Planvital S.A.</t>
  </si>
  <si>
    <t>PLANVITAL</t>
  </si>
  <si>
    <t>PROVIDA&lt;XSGO&gt;</t>
  </si>
  <si>
    <t>A.F.P. Provida S.A.</t>
  </si>
  <si>
    <t>PROVIDA</t>
  </si>
  <si>
    <t>AESGENER&lt;XSGO&gt;</t>
  </si>
  <si>
    <t>Aes Gener S.A.</t>
  </si>
  <si>
    <t>AESGENER</t>
  </si>
  <si>
    <t>AGUNSA&lt;XSGO&gt;</t>
  </si>
  <si>
    <t>Agencias Universales S.A.</t>
  </si>
  <si>
    <t>AGUNSA</t>
  </si>
  <si>
    <t>ANASAC&lt;XSGO&gt;</t>
  </si>
  <si>
    <t>Agricola Nacional S.A.C. E I.</t>
  </si>
  <si>
    <t>ANASAC</t>
  </si>
  <si>
    <t>AGUAS-A&lt;XSGO&gt;</t>
  </si>
  <si>
    <t>Aguas Andinas S.A.</t>
  </si>
  <si>
    <t>AGUAS-A</t>
  </si>
  <si>
    <t>A</t>
  </si>
  <si>
    <t>AGUAS-B&lt;XSGO&gt;</t>
  </si>
  <si>
    <t>AGUAS-B</t>
  </si>
  <si>
    <t>B</t>
  </si>
  <si>
    <t>ALMENDRAL&lt;XSGO&gt;</t>
  </si>
  <si>
    <t>Almendral S.A.</t>
  </si>
  <si>
    <t>ALMENDRAL</t>
  </si>
  <si>
    <t>ANDACOR&lt;XSGO&gt;</t>
  </si>
  <si>
    <t>Andacor S.A.</t>
  </si>
  <si>
    <t>ANDACOR</t>
  </si>
  <si>
    <t>ANTARCHILE&lt;XSGO&gt;</t>
  </si>
  <si>
    <t>Antarchile S.A.</t>
  </si>
  <si>
    <t>ANTARCHILE</t>
  </si>
  <si>
    <t>AUSTRALIS&lt;XSGO&gt;</t>
  </si>
  <si>
    <t>Australis Seafoods S.A.</t>
  </si>
  <si>
    <t>AUSTRALIS</t>
  </si>
  <si>
    <t>ATSA&lt;XSGO&gt;</t>
  </si>
  <si>
    <t>Automovilismo Y Turismo S.A.</t>
  </si>
  <si>
    <t>ATSA</t>
  </si>
  <si>
    <t>AXXION&lt;XSGO&gt;</t>
  </si>
  <si>
    <t>Axxion S.A.</t>
  </si>
  <si>
    <t>AXXION</t>
  </si>
  <si>
    <t>AZUL AZUL&lt;XSGO&gt;</t>
  </si>
  <si>
    <t>Azul Azul S.A.</t>
  </si>
  <si>
    <t>AZUL AZUL</t>
  </si>
  <si>
    <t>CHILE&lt;XSGO&gt;</t>
  </si>
  <si>
    <t>Banco De Chile</t>
  </si>
  <si>
    <t>CHILE</t>
  </si>
  <si>
    <t>BCI&lt;XSGO&gt;</t>
  </si>
  <si>
    <t>Banco De Credito E Inversiones</t>
  </si>
  <si>
    <t>BCI</t>
  </si>
  <si>
    <t>BINT&lt;XSGO&gt;</t>
  </si>
  <si>
    <t>Banco Internacional</t>
  </si>
  <si>
    <t>BINT</t>
  </si>
  <si>
    <t>ITAUCORP&lt;XSGO&gt;</t>
  </si>
  <si>
    <t>Banco Itau Corpbanca</t>
  </si>
  <si>
    <t>ITAUCORP</t>
  </si>
  <si>
    <t>BSANTANDER&lt;XSGO&gt;</t>
  </si>
  <si>
    <t>Banco Santander-Chile</t>
  </si>
  <si>
    <t>BSANTANDER</t>
  </si>
  <si>
    <t>BANMEDICA&lt;XSGO&gt;</t>
  </si>
  <si>
    <t>Banmedica S.A.</t>
  </si>
  <si>
    <t>BANMEDICA</t>
  </si>
  <si>
    <t>BANVIDA&lt;XSGO&gt;</t>
  </si>
  <si>
    <t>Banvida S.A.</t>
  </si>
  <si>
    <t>BANVIDA</t>
  </si>
  <si>
    <t>BESALCO&lt;XSGO&gt;</t>
  </si>
  <si>
    <t>Besalco S.A.</t>
  </si>
  <si>
    <t>BESALCO</t>
  </si>
  <si>
    <t>BETLAN DOS&lt;XSGO&gt;</t>
  </si>
  <si>
    <t>Betlan Dos S.A.</t>
  </si>
  <si>
    <t>BETLAN DOS</t>
  </si>
  <si>
    <t>BICECORP&lt;XSGO&gt;</t>
  </si>
  <si>
    <t>Bicecorp S.A.</t>
  </si>
  <si>
    <t>BICECORP</t>
  </si>
  <si>
    <t>COLO COLO&lt;XSGO&gt;</t>
  </si>
  <si>
    <t>Blanco Y Negro S.A.</t>
  </si>
  <si>
    <t>COLO COLO</t>
  </si>
  <si>
    <t>BLUMAR&lt;XSGO&gt;</t>
  </si>
  <si>
    <t>Blumar S.A.</t>
  </si>
  <si>
    <t>BLUMAR</t>
  </si>
  <si>
    <t>BOLSASTGO&lt;XSGO&gt;</t>
  </si>
  <si>
    <t>Bolsa De Comercio De Santiago - Bolsa De Valores</t>
  </si>
  <si>
    <t>BOLSASTGO</t>
  </si>
  <si>
    <t>CAP&lt;XSGO&gt;</t>
  </si>
  <si>
    <t>Cap S.A.</t>
  </si>
  <si>
    <t>CAP</t>
  </si>
  <si>
    <t>CAROZZI&lt;XSGO&gt;</t>
  </si>
  <si>
    <t>Carozzi S.A.</t>
  </si>
  <si>
    <t>CAROZZI</t>
  </si>
  <si>
    <t>CEM&lt;XSGO&gt;</t>
  </si>
  <si>
    <t>Cem S.A.</t>
  </si>
  <si>
    <t>CEM</t>
  </si>
  <si>
    <t>POLPAICO&lt;XSGO&gt;</t>
  </si>
  <si>
    <t>Cemento Polpaico S.A.</t>
  </si>
  <si>
    <t>POLPAICO</t>
  </si>
  <si>
    <t>CEMENTOS&lt;XSGO&gt;</t>
  </si>
  <si>
    <t>Cementos Bio Bio S.A.</t>
  </si>
  <si>
    <t>CEMENTOS</t>
  </si>
  <si>
    <t>CENCOSUD&lt;XSGO&gt;</t>
  </si>
  <si>
    <t>Cencosud S.A.</t>
  </si>
  <si>
    <t>CENCOSUD</t>
  </si>
  <si>
    <t>CENCOSHOPP&lt;XSGO&gt;</t>
  </si>
  <si>
    <t>Cencosud Shopping S.A.</t>
  </si>
  <si>
    <t>CENCOSHOPP</t>
  </si>
  <si>
    <t>CGEGAS&lt;XSGO&gt;</t>
  </si>
  <si>
    <t>Cge Gas Natural S.A.</t>
  </si>
  <si>
    <t>CGEGAS</t>
  </si>
  <si>
    <t>CONSOGRAL&lt;XSGO&gt;</t>
  </si>
  <si>
    <t>Chilena Consolidada Seguros Generales S.A.</t>
  </si>
  <si>
    <t>CONSOGRAL</t>
  </si>
  <si>
    <t>CINTAC&lt;XSGO&gt;</t>
  </si>
  <si>
    <t>Cintac S.A.</t>
  </si>
  <si>
    <t>CINTAC</t>
  </si>
  <si>
    <t>LAS CONDES&lt;XSGO&gt;</t>
  </si>
  <si>
    <t>Clinica Las Condes S.A.</t>
  </si>
  <si>
    <t>LAS CONDES</t>
  </si>
  <si>
    <t>POLO&lt;XSGO&gt;</t>
  </si>
  <si>
    <t>Club De Polo Y Equitacion San Cristobal S.A.</t>
  </si>
  <si>
    <t>POLO</t>
  </si>
  <si>
    <t>ESPANOLVAL&lt;XSGO&gt;</t>
  </si>
  <si>
    <t>Club Español De Valparaiso S.A.</t>
  </si>
  <si>
    <t>ESPANOLVAL</t>
  </si>
  <si>
    <t>HIPICO&lt;XSGO&gt;</t>
  </si>
  <si>
    <t>Club Hipico De Santiago S.A.</t>
  </si>
  <si>
    <t>HIPICO</t>
  </si>
  <si>
    <t>EMBONOR-A&lt;XSGO&gt;</t>
  </si>
  <si>
    <t>Coca Cola Embonor S.A.</t>
  </si>
  <si>
    <t>EMBONOR-A</t>
  </si>
  <si>
    <t>EMBONOR-B&lt;XSGO&gt;</t>
  </si>
  <si>
    <t>EMBONOR-B</t>
  </si>
  <si>
    <t>COLBUN&lt;XSGO&gt;</t>
  </si>
  <si>
    <t>Colbun S.A.</t>
  </si>
  <si>
    <t>COLBUN</t>
  </si>
  <si>
    <t>MARGARET'S&lt;XSGO&gt;</t>
  </si>
  <si>
    <t>Colegio Britanico St. Margaret</t>
  </si>
  <si>
    <t>MARGARET'S</t>
  </si>
  <si>
    <t>MAISONNETT&lt;XSGO&gt;</t>
  </si>
  <si>
    <t>Colegio La Maisonnette S.A.</t>
  </si>
  <si>
    <t>MAISONNETT</t>
  </si>
  <si>
    <t>UNESPA&lt;XSGO&gt;</t>
  </si>
  <si>
    <t>Comp Nac. De Seguros Generales Union Española S.A.</t>
  </si>
  <si>
    <t>UNESPA</t>
  </si>
  <si>
    <t>COPEVAL&lt;XSGO&gt;</t>
  </si>
  <si>
    <t>Compañia Agropecuaria Copeval S.A.</t>
  </si>
  <si>
    <t>COPEVAL</t>
  </si>
  <si>
    <t>CCU&lt;XSGO&gt;</t>
  </si>
  <si>
    <t>Compañia Cervecerias Unidas S.A.</t>
  </si>
  <si>
    <t>CCU</t>
  </si>
  <si>
    <t>FOSFOROS&lt;XSGO&gt;</t>
  </si>
  <si>
    <t>Compañia Chilena De Fosforos S.A.</t>
  </si>
  <si>
    <t>FOSFOROS</t>
  </si>
  <si>
    <t>ESPANOLA&lt;XSGO&gt;</t>
  </si>
  <si>
    <t>Compañia De Inversiones La Española S.A.</t>
  </si>
  <si>
    <t>ESPANOLA</t>
  </si>
  <si>
    <t>LITORAL&lt;XSGO&gt;</t>
  </si>
  <si>
    <t>Compañia Electrica Del Litoral S.A.</t>
  </si>
  <si>
    <t>LITORAL</t>
  </si>
  <si>
    <t>ELECMETAL&lt;XSGO&gt;</t>
  </si>
  <si>
    <t>Compañia Electro Metalurgica S.A.</t>
  </si>
  <si>
    <t>ELECMETAL</t>
  </si>
  <si>
    <t>CGE&lt;XSGO&gt;</t>
  </si>
  <si>
    <t>Compañia General De Electricidad S.A.</t>
  </si>
  <si>
    <t>CGE</t>
  </si>
  <si>
    <t>VOLCAN&lt;XSGO&gt;</t>
  </si>
  <si>
    <t>Compañia Industrial El Volcan S.A.</t>
  </si>
  <si>
    <t>VOLCAN</t>
  </si>
  <si>
    <t>INTEROCEAN&lt;XSGO&gt;</t>
  </si>
  <si>
    <t>Compañia Maritima Chilena S.A.</t>
  </si>
  <si>
    <t>INTEROCEAN</t>
  </si>
  <si>
    <t>CAMANCHACA&lt;XSGO&gt;</t>
  </si>
  <si>
    <t>Compañia Pesquera Camanchaca S.A.</t>
  </si>
  <si>
    <t>CAMANCHACA</t>
  </si>
  <si>
    <t>VAPORES&lt;XSGO&gt;</t>
  </si>
  <si>
    <t>Compañia Sud Americana De Vapores S.A.</t>
  </si>
  <si>
    <t>VAPORES</t>
  </si>
  <si>
    <t>CIC&lt;XSGO&gt;</t>
  </si>
  <si>
    <t>Compañias Cic S.A.</t>
  </si>
  <si>
    <t>CIC</t>
  </si>
  <si>
    <t>CVA&lt;XSGO&gt;</t>
  </si>
  <si>
    <t>Costa Verde Aeronautica S.A.</t>
  </si>
  <si>
    <t>CVA</t>
  </si>
  <si>
    <t>CRISTALES&lt;XSGO&gt;</t>
  </si>
  <si>
    <t>Cristalerias De Chile S.A.</t>
  </si>
  <si>
    <t>CRISTALES</t>
  </si>
  <si>
    <t>CRUZADOS&lt;XSGO&gt;</t>
  </si>
  <si>
    <t>Cruzados S.A.D.P.</t>
  </si>
  <si>
    <t>CRUZADOS</t>
  </si>
  <si>
    <t>DUNCANFOX&lt;XSGO&gt;</t>
  </si>
  <si>
    <t>Duncan Fox S.A.</t>
  </si>
  <si>
    <t>DUNCANFOX</t>
  </si>
  <si>
    <t>EISA&lt;XSGO&gt;</t>
  </si>
  <si>
    <t>Echeverria, Izquierdo S.A.</t>
  </si>
  <si>
    <t>EISA</t>
  </si>
  <si>
    <t>PUNTILLA&lt;XSGO&gt;</t>
  </si>
  <si>
    <t>Electrica Puntilla S.A.</t>
  </si>
  <si>
    <t>PUNTILLA</t>
  </si>
  <si>
    <t>ELUXSA&lt;XSGO&gt;</t>
  </si>
  <si>
    <t>Electrolux De Chile S.A.</t>
  </si>
  <si>
    <t>ELUXSA</t>
  </si>
  <si>
    <t>ANDINA-A&lt;XSGO&gt;</t>
  </si>
  <si>
    <t>Embotelladora Andina S.A.</t>
  </si>
  <si>
    <t>ANDINA-A</t>
  </si>
  <si>
    <t>ANDINA-B&lt;XSGO&gt;</t>
  </si>
  <si>
    <t>ANDINA-B</t>
  </si>
  <si>
    <t>ESSAL-A&lt;XSGO&gt;</t>
  </si>
  <si>
    <t>Emp. De Serv. Sanitarios De Los Lagos S.A.</t>
  </si>
  <si>
    <t>ESSAL-A</t>
  </si>
  <si>
    <t>ESSAL-B&lt;XSGO&gt;</t>
  </si>
  <si>
    <t>ESSAL-B</t>
  </si>
  <si>
    <t>MOLLER&lt;XSGO&gt;</t>
  </si>
  <si>
    <t>Empresa Const Moller Y Perez Cotapos S.A.</t>
  </si>
  <si>
    <t>MOLLER</t>
  </si>
  <si>
    <t>EDELMAG&lt;XSGO&gt;</t>
  </si>
  <si>
    <t>Empresa Electrica De Magallanes S.A.</t>
  </si>
  <si>
    <t>EDELMAG</t>
  </si>
  <si>
    <t>PEHUENCHE&lt;XSGO&gt;</t>
  </si>
  <si>
    <t>Empresa Electrica Pehuenche S.A.</t>
  </si>
  <si>
    <t>PEHUENCHE</t>
  </si>
  <si>
    <t>ENTEL&lt;XSGO&gt;</t>
  </si>
  <si>
    <t>Empresa Nacional De Telecomunicaciones S.A.</t>
  </si>
  <si>
    <t>ENTEL</t>
  </si>
  <si>
    <t>EPERVA&lt;XSGO&gt;</t>
  </si>
  <si>
    <t>Empresa Pesquera Eperva S.A.</t>
  </si>
  <si>
    <t>EPERVA</t>
  </si>
  <si>
    <t>AQUACHILE&lt;XSGO&gt;</t>
  </si>
  <si>
    <t>Empresas Aquachile S.A.</t>
  </si>
  <si>
    <t>AQUACHILE</t>
  </si>
  <si>
    <t>HORNOS&lt;XSGO&gt;</t>
  </si>
  <si>
    <t>Empresas Cabo De Hornos S.A.</t>
  </si>
  <si>
    <t>HORNOS</t>
  </si>
  <si>
    <t>CMPC&lt;XSGO&gt;</t>
  </si>
  <si>
    <t>Empresas Cmpc S.A.</t>
  </si>
  <si>
    <t>CMPC</t>
  </si>
  <si>
    <t>COPEC&lt;XSGO&gt;</t>
  </si>
  <si>
    <t>Empresas Copec S.A.</t>
  </si>
  <si>
    <t>COPEC</t>
  </si>
  <si>
    <t>HITES&lt;XSGO&gt;</t>
  </si>
  <si>
    <t>Empresas Hites S.A.</t>
  </si>
  <si>
    <t>HITES</t>
  </si>
  <si>
    <t>IANSA&lt;XSGO&gt;</t>
  </si>
  <si>
    <t>Empresas Iansa S.A.</t>
  </si>
  <si>
    <t>IANSA</t>
  </si>
  <si>
    <t>NUEVAPOLAR&lt;XSGO&gt;</t>
  </si>
  <si>
    <t>Empresas La Polar S.A.</t>
  </si>
  <si>
    <t>NUEVAPOLAR</t>
  </si>
  <si>
    <t>LIPIGAS&lt;XSGO&gt;</t>
  </si>
  <si>
    <t>Empresas Lipigas S.A.</t>
  </si>
  <si>
    <t>LIPIGAS</t>
  </si>
  <si>
    <t>TRICOT&lt;XSGO&gt;</t>
  </si>
  <si>
    <t>Empresas Tricot S.A.</t>
  </si>
  <si>
    <t>TRICOT</t>
  </si>
  <si>
    <t>ENAEX&lt;XSGO&gt;</t>
  </si>
  <si>
    <t>Enaex S.A.</t>
  </si>
  <si>
    <t>ENAEX</t>
  </si>
  <si>
    <t>ENELAM&lt;XSGO&gt;</t>
  </si>
  <si>
    <t>Enel Americas S.A.</t>
  </si>
  <si>
    <t>ENELAM</t>
  </si>
  <si>
    <t>ENELCHILE&lt;XSGO&gt;</t>
  </si>
  <si>
    <t>Enel Chile S.A.</t>
  </si>
  <si>
    <t>ENELCHILE</t>
  </si>
  <si>
    <t>ENELDXCH&lt;XSGO&gt;</t>
  </si>
  <si>
    <t>Enel Distribucion Chile S.A.</t>
  </si>
  <si>
    <t>ENELDXCH</t>
  </si>
  <si>
    <t>ENELGXCH&lt;XSGO&gt;</t>
  </si>
  <si>
    <t>Enel Generacion Chile S.A.</t>
  </si>
  <si>
    <t>ENELGXCH</t>
  </si>
  <si>
    <t>CASABLANCA&lt;XSGO&gt;</t>
  </si>
  <si>
    <t>Energia De Casablanca S.A.</t>
  </si>
  <si>
    <t>CASABLANCA</t>
  </si>
  <si>
    <t>ENLASA&lt;XSGO&gt;</t>
  </si>
  <si>
    <t>Energia Latina S.A.</t>
  </si>
  <si>
    <t>ENLASA</t>
  </si>
  <si>
    <t>ECL&lt;XSGO&gt;</t>
  </si>
  <si>
    <t>Engie Energia Chile S.A.</t>
  </si>
  <si>
    <t>ECL</t>
  </si>
  <si>
    <t>Enjoy&lt;XSGO&gt;</t>
  </si>
  <si>
    <t>Enjoy S.A.</t>
  </si>
  <si>
    <t>Enjoy</t>
  </si>
  <si>
    <t>EDELPA&lt;XSGO&gt;</t>
  </si>
  <si>
    <t>Envases Del Pacifico S.A.</t>
  </si>
  <si>
    <t>EDELPA</t>
  </si>
  <si>
    <t>ESSBIO-A&lt;XSGO&gt;</t>
  </si>
  <si>
    <t>Essbio S.A.</t>
  </si>
  <si>
    <t>ESSBIO-A</t>
  </si>
  <si>
    <t>ESSBIO-B&lt;XSGO&gt;</t>
  </si>
  <si>
    <t>ESSBIO-B</t>
  </si>
  <si>
    <t>ESSBIO-C&lt;XSGO&gt;</t>
  </si>
  <si>
    <t>ESSBIO-C</t>
  </si>
  <si>
    <t>C</t>
  </si>
  <si>
    <t>OXIQUIM&lt;XSGO&gt;</t>
  </si>
  <si>
    <t>Estab Industriales Quimicos Oxiquim S.A.</t>
  </si>
  <si>
    <t>OXIQUIM</t>
  </si>
  <si>
    <t>ESVAL-A&lt;XSGO&gt;</t>
  </si>
  <si>
    <t>Esval S.A.</t>
  </si>
  <si>
    <t>ESVAL-A</t>
  </si>
  <si>
    <t>ESVAL-B&lt;XSGO&gt;</t>
  </si>
  <si>
    <t>ESVAL-B</t>
  </si>
  <si>
    <t>ESVAL-C&lt;XSGO&gt;</t>
  </si>
  <si>
    <t>ESVAL-C</t>
  </si>
  <si>
    <t>FALABELLA&lt;XSGO&gt;</t>
  </si>
  <si>
    <t>Falabella S.A.</t>
  </si>
  <si>
    <t>FERIAOSOR&lt;XSGO&gt;</t>
  </si>
  <si>
    <t>Feria De Osorno S.A.</t>
  </si>
  <si>
    <t>FERIAOSOR</t>
  </si>
  <si>
    <t>FEPASA&lt;XSGO&gt;</t>
  </si>
  <si>
    <t>Ferrocarril Del Pacifico S.A.</t>
  </si>
  <si>
    <t>FEPASA</t>
  </si>
  <si>
    <t>PASUR&lt;XSGO&gt;</t>
  </si>
  <si>
    <t>Forestal Const. Y Com. Del Pacifico Sur S.A.</t>
  </si>
  <si>
    <t>PASUR</t>
  </si>
  <si>
    <t>FORUS&lt;XSGO&gt;</t>
  </si>
  <si>
    <t>Forus S.A.</t>
  </si>
  <si>
    <t>FORUS</t>
  </si>
  <si>
    <t>VICONTO&lt;XSGO&gt;</t>
  </si>
  <si>
    <t>Fruticola Viconto S.A.</t>
  </si>
  <si>
    <t>VICONTO</t>
  </si>
  <si>
    <t>GASCO&lt;XSGO&gt;</t>
  </si>
  <si>
    <t>Gasco S.A.</t>
  </si>
  <si>
    <t>GASCO</t>
  </si>
  <si>
    <t>GRANADILLA&lt;XSGO&gt;</t>
  </si>
  <si>
    <t>Granadilla Country Club S.A.</t>
  </si>
  <si>
    <t>GRANADILLA</t>
  </si>
  <si>
    <t>NAVIERA&lt;XSGO&gt;</t>
  </si>
  <si>
    <t>Grupo Empresas Navieras S.A.</t>
  </si>
  <si>
    <t>NAVIERA</t>
  </si>
  <si>
    <t>SECURITY&lt;XSGO&gt;</t>
  </si>
  <si>
    <t>Grupo Security S.A.</t>
  </si>
  <si>
    <t>SECURITY</t>
  </si>
  <si>
    <t>HIPERMARC&lt;XSGO&gt;</t>
  </si>
  <si>
    <t>Hipermarc S.A.</t>
  </si>
  <si>
    <t>HIPERMARC</t>
  </si>
  <si>
    <t>HF&lt;XSGO&gt;</t>
  </si>
  <si>
    <t>Hortifrut S.A.</t>
  </si>
  <si>
    <t>HF</t>
  </si>
  <si>
    <t>HWM&lt;XSGO&gt;</t>
  </si>
  <si>
    <t>Howmet Aerospace Inc.</t>
  </si>
  <si>
    <t>HWM</t>
  </si>
  <si>
    <t>INFODEMA&lt;XSGO&gt;</t>
  </si>
  <si>
    <t>Infodema S. A.</t>
  </si>
  <si>
    <t>INFODEMA</t>
  </si>
  <si>
    <t>INGEVEC&lt;XSGO&gt;</t>
  </si>
  <si>
    <t>Ingevec S.A.</t>
  </si>
  <si>
    <t>INGEVEC</t>
  </si>
  <si>
    <t>ESTACIONAM&lt;XSGO&gt;</t>
  </si>
  <si>
    <t>Inmob. Central De Estacionamientos Agustinas S.A.</t>
  </si>
  <si>
    <t>ESTACIONAM</t>
  </si>
  <si>
    <t>CLUBCAMPO&lt;XSGO&gt;</t>
  </si>
  <si>
    <t>Inmobiliaria Club De Campo S.A.</t>
  </si>
  <si>
    <t>CLUBCAMPO</t>
  </si>
  <si>
    <t>MANQUEHUE&lt;XSGO&gt;</t>
  </si>
  <si>
    <t>Inmobiliaria Manquehue S.A.</t>
  </si>
  <si>
    <t>MANQUEHUE</t>
  </si>
  <si>
    <t>ISANPA&lt;XSGO&gt;</t>
  </si>
  <si>
    <t>Inmobiliaria San Patricio S.A.</t>
  </si>
  <si>
    <t>ISANPA</t>
  </si>
  <si>
    <t>SIXTERRA&lt;XSGO&gt;</t>
  </si>
  <si>
    <t>Inmobiliaria Sixterra S.A.</t>
  </si>
  <si>
    <t>SIXTERRA</t>
  </si>
  <si>
    <t>STADITALIA&lt;XSGO&gt;</t>
  </si>
  <si>
    <t>Inmobiliaria Stadio Italiano S.A.</t>
  </si>
  <si>
    <t>STADITALIA</t>
  </si>
  <si>
    <t>YUGOSLAVA&lt;XSGO&gt;</t>
  </si>
  <si>
    <t>Inmobiliaria Yugoslava Sociedad Anonima</t>
  </si>
  <si>
    <t>YUGOSLAVA</t>
  </si>
  <si>
    <t>INDISA&lt;XSGO&gt;</t>
  </si>
  <si>
    <t>Instituto De Diagnostico S.A.</t>
  </si>
  <si>
    <t>INDISA</t>
  </si>
  <si>
    <t>INTASA&lt;XSGO&gt;</t>
  </si>
  <si>
    <t>Intasa S.A.</t>
  </si>
  <si>
    <t>INTASA</t>
  </si>
  <si>
    <t>INVERCAP&lt;XSGO&gt;</t>
  </si>
  <si>
    <t>Invercap S.A.</t>
  </si>
  <si>
    <t>INVERCAP</t>
  </si>
  <si>
    <t>INVERMAR&lt;XSGO&gt;</t>
  </si>
  <si>
    <t>Invermar S.A.</t>
  </si>
  <si>
    <t>INVERMAR</t>
  </si>
  <si>
    <t>INVERNOVA&lt;XSGO&gt;</t>
  </si>
  <si>
    <t>Invernova S.A.</t>
  </si>
  <si>
    <t>INVERNOVA</t>
  </si>
  <si>
    <t>IACSA&lt;XSGO&gt;</t>
  </si>
  <si>
    <t>Inversiones Agricolas Y Comerciales S.A.</t>
  </si>
  <si>
    <t>IACSA</t>
  </si>
  <si>
    <t>IAM&lt;XSGO&gt;</t>
  </si>
  <si>
    <t>Inversiones Aguas Metropolitanas S.A.</t>
  </si>
  <si>
    <t>IAM</t>
  </si>
  <si>
    <t>COVADONGA&lt;XSGO&gt;</t>
  </si>
  <si>
    <t>Inversiones Covadonga S.A.</t>
  </si>
  <si>
    <t>COVADONGA</t>
  </si>
  <si>
    <t>ILC&lt;XSGO&gt;</t>
  </si>
  <si>
    <t>Inversiones La Construccion S.A.</t>
  </si>
  <si>
    <t>ILC</t>
  </si>
  <si>
    <t>NUEVAREG&lt;XSGO&gt;</t>
  </si>
  <si>
    <t>Inversiones Nueva Region S.A.</t>
  </si>
  <si>
    <t>NUEVAREG</t>
  </si>
  <si>
    <t>SIEMEL&lt;XSGO&gt;</t>
  </si>
  <si>
    <t>Inversiones Siemel S.A.</t>
  </si>
  <si>
    <t>SIEMEL</t>
  </si>
  <si>
    <t>TRICAHUE&lt;XSGO&gt;</t>
  </si>
  <si>
    <t>Inversiones Tricahue S.A.</t>
  </si>
  <si>
    <t>TRICAHUE</t>
  </si>
  <si>
    <t>INVIESPA&lt;XSGO&gt;</t>
  </si>
  <si>
    <t>Inversiones Union Española S.A.</t>
  </si>
  <si>
    <t>INVIESPA</t>
  </si>
  <si>
    <t>INVERFOODS&lt;XSGO&gt;</t>
  </si>
  <si>
    <t>Invertec Foods S.A.</t>
  </si>
  <si>
    <t>INVERFOODS</t>
  </si>
  <si>
    <t>INVEXANS&lt;XSGO&gt;</t>
  </si>
  <si>
    <t>Invexans S.A.</t>
  </si>
  <si>
    <t>INVEXANS</t>
  </si>
  <si>
    <t>IPAL&lt;XSGO&gt;</t>
  </si>
  <si>
    <t>Ipal S.A.</t>
  </si>
  <si>
    <t>IPAL</t>
  </si>
  <si>
    <t>LTM&lt;XSGO&gt;</t>
  </si>
  <si>
    <t>Latam Airlines Group S.A.</t>
  </si>
  <si>
    <t>LTM</t>
  </si>
  <si>
    <t>MARBELLACC&lt;XSGO&gt;</t>
  </si>
  <si>
    <t>Marbella Country Club S.A.</t>
  </si>
  <si>
    <t>MARBELLACC</t>
  </si>
  <si>
    <t>MARINSA&lt;XSGO&gt;</t>
  </si>
  <si>
    <t>Maritima De Inversiones S.A.</t>
  </si>
  <si>
    <t>MARINSA</t>
  </si>
  <si>
    <t>MASISA&lt;XSGO&gt;</t>
  </si>
  <si>
    <t>Masisa S.A.</t>
  </si>
  <si>
    <t>MASISA</t>
  </si>
  <si>
    <t>MELON&lt;XSGO&gt;</t>
  </si>
  <si>
    <t>Melon S.A.</t>
  </si>
  <si>
    <t>MELON</t>
  </si>
  <si>
    <t>MINERA&lt;XSGO&gt;</t>
  </si>
  <si>
    <t>Minera Valparaiso S.A.</t>
  </si>
  <si>
    <t>MINERA</t>
  </si>
  <si>
    <t>MOLYMET&lt;XSGO&gt;</t>
  </si>
  <si>
    <t>Molibdenos Y Metales S. A.</t>
  </si>
  <si>
    <t>MOLYMET</t>
  </si>
  <si>
    <t>MS&lt;XSGO&gt;</t>
  </si>
  <si>
    <t>Morgan Stanley</t>
  </si>
  <si>
    <t>MS</t>
  </si>
  <si>
    <t>MUELLES&lt;XSGO&gt;</t>
  </si>
  <si>
    <t>Muelles De Penco S.A.</t>
  </si>
  <si>
    <t>MUELLES</t>
  </si>
  <si>
    <t>MULTIFOODS&lt;XSGO&gt;</t>
  </si>
  <si>
    <t>Multiexport Foods S.A.</t>
  </si>
  <si>
    <t>MULTIFOODS</t>
  </si>
  <si>
    <t>NAVARINO&lt;XSGO&gt;</t>
  </si>
  <si>
    <t>Navarino S.A.</t>
  </si>
  <si>
    <t>NAVARINO</t>
  </si>
  <si>
    <t>NIBSA&lt;XSGO&gt;</t>
  </si>
  <si>
    <t>Nibsa S.A.</t>
  </si>
  <si>
    <t>NIBSA</t>
  </si>
  <si>
    <t>NITRATOS&lt;XSGO&gt;</t>
  </si>
  <si>
    <t>Nitratos De Chile S.A.</t>
  </si>
  <si>
    <t>NITRATOS</t>
  </si>
  <si>
    <t>NORTEGRAN&lt;XSGO&gt;</t>
  </si>
  <si>
    <t>Norte Grande S.A.</t>
  </si>
  <si>
    <t>NORTEGRAN</t>
  </si>
  <si>
    <t>OLDBOYS&lt;XSGO&gt;</t>
  </si>
  <si>
    <t>Old Grangonian Club S.A.</t>
  </si>
  <si>
    <t>OLDBOYS</t>
  </si>
  <si>
    <t>PARAUCO&lt;XSGO&gt;</t>
  </si>
  <si>
    <t>Parque Arauco S.A.</t>
  </si>
  <si>
    <t>PARAUCO</t>
  </si>
  <si>
    <t>PAZ&lt;XSGO&gt;</t>
  </si>
  <si>
    <t>Paz Corp S.A.</t>
  </si>
  <si>
    <t>PAZ</t>
  </si>
  <si>
    <t>PPXCL&lt;XSGO&gt;</t>
  </si>
  <si>
    <t>Peruvian Precious Metals Corp</t>
  </si>
  <si>
    <t>PPXCL</t>
  </si>
  <si>
    <t>MALLPLAZA&lt;XSGO&gt;</t>
  </si>
  <si>
    <t>Plaza S.A.</t>
  </si>
  <si>
    <t>MALLPLAZA</t>
  </si>
  <si>
    <t>FROWARD&lt;XSGO&gt;</t>
  </si>
  <si>
    <t>Portuaria Cabo Froward S.A.</t>
  </si>
  <si>
    <t>FROWARD</t>
  </si>
  <si>
    <t>POTASIOS-A&lt;XSGO&gt;</t>
  </si>
  <si>
    <t>Potasios De Chile S.A.</t>
  </si>
  <si>
    <t>POTASIOS-A</t>
  </si>
  <si>
    <t>POTASIOS-B&lt;XSGO&gt;</t>
  </si>
  <si>
    <t>POTASIOS-B</t>
  </si>
  <si>
    <t>COUNTRY-A&lt;XSGO&gt;</t>
  </si>
  <si>
    <t>Prince Of Wales Country Club S.A. Inmobiliaria</t>
  </si>
  <si>
    <t>COUNTRY-A</t>
  </si>
  <si>
    <t>COUNTRY-B&lt;XSGO&gt;</t>
  </si>
  <si>
    <t>COUNTRY-B</t>
  </si>
  <si>
    <t>COUNTRY-P&lt;XSGO&gt;</t>
  </si>
  <si>
    <t>COUNTRY-P</t>
  </si>
  <si>
    <t>P</t>
  </si>
  <si>
    <t>VENTANAS&lt;XSGO&gt;</t>
  </si>
  <si>
    <t>Puerto Ventanas S.A.</t>
  </si>
  <si>
    <t>VENTANAS</t>
  </si>
  <si>
    <t>PUERTO&lt;XSGO&gt;</t>
  </si>
  <si>
    <t>Puertos Y Logistica S.A.</t>
  </si>
  <si>
    <t>PUERTO</t>
  </si>
  <si>
    <t>QUEMCHI&lt;XSGO&gt;</t>
  </si>
  <si>
    <t>Quemchi S.A.</t>
  </si>
  <si>
    <t>QUEMCHI</t>
  </si>
  <si>
    <t>QUILICURA&lt;XSGO&gt;</t>
  </si>
  <si>
    <t>Quilicura S.A.</t>
  </si>
  <si>
    <t>QUILICURA</t>
  </si>
  <si>
    <t>QUINENCO&lt;XSGO&gt;</t>
  </si>
  <si>
    <t>Quiñenco S.A.</t>
  </si>
  <si>
    <t>QUINENCO</t>
  </si>
  <si>
    <t>RTX&lt;XSGO&gt;</t>
  </si>
  <si>
    <t>Raytheon Technologies Corp.</t>
  </si>
  <si>
    <t>RTX</t>
  </si>
  <si>
    <t>REBRISA-A&lt;XSGO&gt;</t>
  </si>
  <si>
    <t>Rebrisa S.A.</t>
  </si>
  <si>
    <t>REBRISA-A</t>
  </si>
  <si>
    <t>REBRISA-B&lt;XSGO&gt;</t>
  </si>
  <si>
    <t>REBRISA-B</t>
  </si>
  <si>
    <t>RIPLEY&lt;XSGO&gt;</t>
  </si>
  <si>
    <t>Ripley Corp S.A.</t>
  </si>
  <si>
    <t>RIPLEY</t>
  </si>
  <si>
    <t>SPORTFRAN&lt;XSGO&gt;</t>
  </si>
  <si>
    <t>S. A. Inmobiliaria Sport Francais</t>
  </si>
  <si>
    <t>SPORTFRAN</t>
  </si>
  <si>
    <t>SALFACORP&lt;XSGO&gt;</t>
  </si>
  <si>
    <t>Salfacorp S.A.</t>
  </si>
  <si>
    <t>SALFACORP</t>
  </si>
  <si>
    <t>SALMOCAM&lt;XSGO&gt;</t>
  </si>
  <si>
    <t>Salmones Camanchaca S.A.</t>
  </si>
  <si>
    <t>SALMOCAM</t>
  </si>
  <si>
    <t>SANTANA&lt;XSGO&gt;</t>
  </si>
  <si>
    <t>Santana S.A.</t>
  </si>
  <si>
    <t>SANTANA</t>
  </si>
  <si>
    <t>SCHWAGER&lt;XSGO&gt;</t>
  </si>
  <si>
    <t>Schwager Energy S.A.</t>
  </si>
  <si>
    <t>SCHWAGER</t>
  </si>
  <si>
    <t>SCOTIABKCL&lt;XSGO&gt;</t>
  </si>
  <si>
    <t>Scotiabank Chile</t>
  </si>
  <si>
    <t>SCOTIABKCL</t>
  </si>
  <si>
    <t>PREVISION&lt;XSGO&gt;</t>
  </si>
  <si>
    <t>Seguros Vida Security Prevision S.A.</t>
  </si>
  <si>
    <t>PREVISION</t>
  </si>
  <si>
    <t>SK&lt;XSGO&gt;</t>
  </si>
  <si>
    <t>Sigdo Koppers S.A.</t>
  </si>
  <si>
    <t>SK</t>
  </si>
  <si>
    <t>SIPSA&lt;XSGO&gt;</t>
  </si>
  <si>
    <t>Sipsa Sociedad Anonima</t>
  </si>
  <si>
    <t>SIPSA</t>
  </si>
  <si>
    <t>SMU&lt;XSGO&gt;</t>
  </si>
  <si>
    <t>Smu S.A.</t>
  </si>
  <si>
    <t>SMU</t>
  </si>
  <si>
    <t>GOLF&lt;XSGO&gt;</t>
  </si>
  <si>
    <t>Soc. Anonima De Deportes, Club De Golf Santiago</t>
  </si>
  <si>
    <t>GOLF</t>
  </si>
  <si>
    <t>CANALISTAS&lt;XSGO&gt;</t>
  </si>
  <si>
    <t>Soc. De Canalistas La Foresta De Apoquindo S.A.</t>
  </si>
  <si>
    <t>CANALISTAS</t>
  </si>
  <si>
    <t>SOFRUCO&lt;XSGO&gt;</t>
  </si>
  <si>
    <t>Sociedad Agricola La Rosa Sofruco S.A.</t>
  </si>
  <si>
    <t>SOFRUCO</t>
  </si>
  <si>
    <t>SANTA RITA&lt;XSGO&gt;</t>
  </si>
  <si>
    <t>Sociedad Anonima Viña Santa Rita</t>
  </si>
  <si>
    <t>SANTA RITA</t>
  </si>
  <si>
    <t>CAMPOS&lt;XSGO&gt;</t>
  </si>
  <si>
    <t>Sociedad De Inversiones Campos Chilenos S.A.</t>
  </si>
  <si>
    <t>CAMPOS</t>
  </si>
  <si>
    <t>ORO BLANCO&lt;XSGO&gt;</t>
  </si>
  <si>
    <t>Sociedad De Inversiones Oro Blanco S.A.</t>
  </si>
  <si>
    <t>ORO BLANCO</t>
  </si>
  <si>
    <t>CALICHERAA&lt;XSGO&gt;</t>
  </si>
  <si>
    <t>Sociedad De Inversiones Pampa Calichera S.A.</t>
  </si>
  <si>
    <t>CALICHERAA</t>
  </si>
  <si>
    <t>CALICHERAB&lt;XSGO&gt;</t>
  </si>
  <si>
    <t>CALICHERAB</t>
  </si>
  <si>
    <t>HIPODROMOA&lt;XSGO&gt;</t>
  </si>
  <si>
    <t>Sociedad Hipodromo Chile S.A.</t>
  </si>
  <si>
    <t>HIPODROMOA</t>
  </si>
  <si>
    <t>HIPODROMOB&lt;XSGO&gt;</t>
  </si>
  <si>
    <t>HIPODROMOB</t>
  </si>
  <si>
    <t>INMOBVINA&lt;XSGO&gt;</t>
  </si>
  <si>
    <t>Sociedad Inmobiliaria Viña Del Mar S.A.</t>
  </si>
  <si>
    <t>INMOBVINA</t>
  </si>
  <si>
    <t>SMSAAM&lt;XSGO&gt;</t>
  </si>
  <si>
    <t>Sociedad Matriz Saam S.A.</t>
  </si>
  <si>
    <t>SMSAAM</t>
  </si>
  <si>
    <t>COLOSO&lt;XSGO&gt;</t>
  </si>
  <si>
    <t>Sociedad Pesquera Coloso S.A.</t>
  </si>
  <si>
    <t>COLOSO</t>
  </si>
  <si>
    <t>PUCOBRE&lt;XSGO&gt;</t>
  </si>
  <si>
    <t>Sociedad Punta Del Cobre S.A.</t>
  </si>
  <si>
    <t>PUCOBRE</t>
  </si>
  <si>
    <t>SQM-A&lt;XSGO&gt;</t>
  </si>
  <si>
    <t>Sociedad Quimica Y Minera De Chile S.A.</t>
  </si>
  <si>
    <t>SQM-A</t>
  </si>
  <si>
    <t>SQM-B&lt;XSGO&gt;</t>
  </si>
  <si>
    <t>SQM-B</t>
  </si>
  <si>
    <t>SOCOVESA&lt;XSGO&gt;</t>
  </si>
  <si>
    <t>Socovesa S.A.</t>
  </si>
  <si>
    <t>SOCOVESA</t>
  </si>
  <si>
    <t>SONDA&lt;XSGO&gt;</t>
  </si>
  <si>
    <t>Sonda S.A.</t>
  </si>
  <si>
    <t>SONDA</t>
  </si>
  <si>
    <t>SOPROCAL&lt;XSGO&gt;</t>
  </si>
  <si>
    <t>Soprocal Calerias E Industrias S.A.</t>
  </si>
  <si>
    <t>SOPROCAL</t>
  </si>
  <si>
    <t>SOQUICOM&lt;XSGO&gt;</t>
  </si>
  <si>
    <t>Soquimich Comercial S.A.</t>
  </si>
  <si>
    <t>SOQUICOM</t>
  </si>
  <si>
    <t>CTC&lt;XSGO&gt;</t>
  </si>
  <si>
    <t>Telefonica Chile S.A.</t>
  </si>
  <si>
    <t>CTC</t>
  </si>
  <si>
    <t>UNION GOLF&lt;XSGO&gt;</t>
  </si>
  <si>
    <t>Union El Golf S.A.</t>
  </si>
  <si>
    <t>UNION GOLF</t>
  </si>
  <si>
    <t>CLUBUNION&lt;XSGO&gt;</t>
  </si>
  <si>
    <t>Union Inmobiliaria S.A.</t>
  </si>
  <si>
    <t>CLUBUNION</t>
  </si>
  <si>
    <t>SPORTING&lt;XSGO&gt;</t>
  </si>
  <si>
    <t>Valparaiso Sporting Club S.A.</t>
  </si>
  <si>
    <t>SPORTING</t>
  </si>
  <si>
    <t>CONCHATORO&lt;XSGO&gt;</t>
  </si>
  <si>
    <t>Viña Concha Y Toro S.A.</t>
  </si>
  <si>
    <t>CONCHATORO</t>
  </si>
  <si>
    <t>VSPT&lt;XSGO&gt;</t>
  </si>
  <si>
    <t>Viña San Pedro Tarapaca S.A.</t>
  </si>
  <si>
    <t>VSPT</t>
  </si>
  <si>
    <t>EMILIANA&lt;XSGO&gt;</t>
  </si>
  <si>
    <t>Viñedos Emiliana S.A.</t>
  </si>
  <si>
    <t>EMILIANA</t>
  </si>
  <si>
    <t>VCMAC1&lt;XSGO&gt;</t>
  </si>
  <si>
    <t>Volcan Compania Minera S.A.A., Clase B</t>
  </si>
  <si>
    <t>VCMAC1</t>
  </si>
  <si>
    <t>VCMBC1&lt;XSGO&gt;</t>
  </si>
  <si>
    <t>VCMBC1</t>
  </si>
  <si>
    <t>WATTS&lt;XSGO&gt;</t>
  </si>
  <si>
    <t>Watts S.A.</t>
  </si>
  <si>
    <t>WATTS</t>
  </si>
  <si>
    <t>ZOFRI&lt;XSGO&gt;</t>
  </si>
  <si>
    <t>Zona Franca De Iquique S.A.</t>
  </si>
  <si>
    <t>ZOFRI</t>
  </si>
  <si>
    <t xml:space="preserve">                DIGITE LOS AÑOS QUE DESEA ANALIZAR</t>
  </si>
  <si>
    <t xml:space="preserve">                DIGITE EL CÓDIGO, OCUPE LA HOJA REFERENCIAS</t>
  </si>
  <si>
    <t xml:space="preserve">                SELECCIONE LA MONEDA DE LOS DATOS</t>
  </si>
  <si>
    <t xml:space="preserve">                SELECCIONE LAS UNIDADES</t>
  </si>
  <si>
    <t xml:space="preserve">NO MODIFIQUE ESTOS DATOS, OCUPELOS COMO REFERENCIA </t>
  </si>
  <si>
    <t xml:space="preserve">                DIGITE UNA FECHA. PUEDE TRABAJAR CON LA FECHA DEL ÚLTIMO BALANCE; PARA ESO, DEJE ESTA CELDA EN BLANCO</t>
  </si>
  <si>
    <t xml:space="preserve">                D = DÍAS, W = SEMANAS, M = MESES, Q = TRIMESTRES, Y =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</si>
</sst>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&quot;R$&quot;\ #,##0"/>
    <numFmt numFmtId="167" formatCode="0.00\ &quot;x&quot;"/>
    <numFmt numFmtId="168" formatCode="0.00\ &quot;% Debt&quot;"/>
    <numFmt numFmtId="169" formatCode="0.00\ &quot;%&quot;"/>
    <numFmt numFmtId="170" formatCode="#,##0.00_ ;[Red]\-#,##0.00\ "/>
    <numFmt numFmtId="171" formatCode="&quot;R$&quot;\ #,##0.00"/>
    <numFmt numFmtId="172" formatCode="#,##0_ ;[Red]\-#,##0\ "/>
    <numFmt numFmtId="173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C59C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9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B66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59C00"/>
      </left>
      <right/>
      <top/>
      <bottom/>
      <diagonal/>
    </border>
    <border>
      <left style="medium">
        <color rgb="FFC59C00"/>
      </left>
      <right style="thin">
        <color rgb="FFC59C00"/>
      </right>
      <top style="medium">
        <color rgb="FFC59C00"/>
      </top>
      <bottom style="medium">
        <color rgb="FFC59C00"/>
      </bottom>
      <diagonal/>
    </border>
    <border>
      <left style="thin">
        <color rgb="FFC59C00"/>
      </left>
      <right style="thin">
        <color rgb="FFC59C00"/>
      </right>
      <top style="medium">
        <color rgb="FFC59C00"/>
      </top>
      <bottom style="medium">
        <color rgb="FFC59C00"/>
      </bottom>
      <diagonal/>
    </border>
    <border>
      <left style="thin">
        <color rgb="FFC59C00"/>
      </left>
      <right style="medium">
        <color rgb="FFC59C00"/>
      </right>
      <top style="medium">
        <color rgb="FFC59C00"/>
      </top>
      <bottom style="medium">
        <color rgb="FFC59C00"/>
      </bottom>
      <diagonal/>
    </border>
    <border>
      <left style="medium">
        <color rgb="FF006B66"/>
      </left>
      <right/>
      <top style="medium">
        <color rgb="FF006B66"/>
      </top>
      <bottom style="medium">
        <color rgb="FF006B66"/>
      </bottom>
      <diagonal/>
    </border>
    <border>
      <left/>
      <right/>
      <top style="medium">
        <color rgb="FF006B66"/>
      </top>
      <bottom style="medium">
        <color rgb="FF006B66"/>
      </bottom>
      <diagonal/>
    </border>
    <border>
      <left/>
      <right style="medium">
        <color rgb="FF006B66"/>
      </right>
      <top style="medium">
        <color rgb="FF006B66"/>
      </top>
      <bottom style="medium">
        <color rgb="FF006B66"/>
      </bottom>
      <diagonal/>
    </border>
    <border>
      <left style="medium">
        <color rgb="FF006B66"/>
      </left>
      <right style="thin">
        <color rgb="FF006B66"/>
      </right>
      <top style="medium">
        <color rgb="FF006B66"/>
      </top>
      <bottom style="medium">
        <color rgb="FF006B66"/>
      </bottom>
      <diagonal/>
    </border>
    <border>
      <left style="thin">
        <color rgb="FF006B66"/>
      </left>
      <right style="thin">
        <color rgb="FF006B66"/>
      </right>
      <top style="medium">
        <color rgb="FF006B66"/>
      </top>
      <bottom style="medium">
        <color rgb="FF006B66"/>
      </bottom>
      <diagonal/>
    </border>
    <border>
      <left style="thin">
        <color rgb="FF006B66"/>
      </left>
      <right style="medium">
        <color rgb="FF006B66"/>
      </right>
      <top style="medium">
        <color rgb="FF006B66"/>
      </top>
      <bottom style="medium">
        <color rgb="FF006B66"/>
      </bottom>
      <diagonal/>
    </border>
    <border>
      <left/>
      <right/>
      <top style="thick">
        <color rgb="FFC59C00"/>
      </top>
      <bottom style="thick">
        <color rgb="FFC59C00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6" fontId="2" fillId="0" borderId="0" xfId="2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2" fillId="0" borderId="0" xfId="2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164" fontId="2" fillId="0" borderId="0" xfId="2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6" fontId="2" fillId="0" borderId="0" xfId="1" applyNumberFormat="1" applyFont="1" applyAlignment="1">
      <alignment horizontal="center" vertical="center"/>
    </xf>
    <xf numFmtId="170" fontId="2" fillId="0" borderId="0" xfId="1" applyNumberFormat="1" applyFont="1" applyAlignment="1">
      <alignment horizontal="center" vertical="center"/>
    </xf>
    <xf numFmtId="164" fontId="2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9" fontId="4" fillId="0" borderId="0" xfId="2" applyNumberFormat="1" applyFont="1" applyAlignment="1">
      <alignment horizontal="center"/>
    </xf>
    <xf numFmtId="10" fontId="4" fillId="0" borderId="0" xfId="3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71" fontId="2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7" fillId="0" borderId="0" xfId="2" applyNumberFormat="1" applyFont="1" applyAlignment="1">
      <alignment horizontal="center"/>
    </xf>
    <xf numFmtId="166" fontId="7" fillId="0" borderId="0" xfId="2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166" fontId="3" fillId="0" borderId="0" xfId="0" applyNumberFormat="1" applyFont="1" applyAlignment="1">
      <alignment horizontal="center"/>
    </xf>
    <xf numFmtId="172" fontId="4" fillId="0" borderId="0" xfId="2" applyNumberFormat="1" applyFont="1" applyAlignment="1">
      <alignment horizontal="center"/>
    </xf>
    <xf numFmtId="172" fontId="2" fillId="0" borderId="0" xfId="2" applyNumberFormat="1" applyFont="1" applyAlignment="1">
      <alignment horizontal="center"/>
    </xf>
    <xf numFmtId="170" fontId="4" fillId="0" borderId="0" xfId="2" applyNumberFormat="1" applyFont="1" applyAlignment="1">
      <alignment horizontal="center"/>
    </xf>
    <xf numFmtId="170" fontId="2" fillId="0" borderId="0" xfId="2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/>
    </xf>
    <xf numFmtId="171" fontId="11" fillId="0" borderId="0" xfId="2" applyNumberFormat="1" applyFont="1" applyAlignment="1">
      <alignment horizontal="center"/>
    </xf>
    <xf numFmtId="0" fontId="13" fillId="0" borderId="0" xfId="0" applyFont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0" fillId="3" borderId="11" xfId="0" applyNumberFormat="1" applyFont="1" applyFill="1" applyBorder="1" applyAlignment="1">
      <alignment horizontal="center" vertical="center"/>
    </xf>
    <xf numFmtId="173" fontId="0" fillId="3" borderId="1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right" vertical="center"/>
    </xf>
    <xf numFmtId="14" fontId="14" fillId="5" borderId="1" xfId="0" applyNumberFormat="1" applyFont="1" applyFill="1" applyBorder="1" applyAlignment="1">
      <alignment horizontal="center" vertical="center" wrapText="1"/>
    </xf>
    <xf numFmtId="170" fontId="14" fillId="5" borderId="1" xfId="1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17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71" fontId="18" fillId="0" borderId="0" xfId="2" applyNumberFormat="1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C59C00"/>
      <color rgb="FF006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604249593c4f49d1b5ff63305fa5006a">
      <tp t="e">
        <v>#N/A</v>
        <stp/>
        <stp>81493631-d483-4ed2-83c0-5893da6042be</stp>
        <stp>1</stp>
        <tr r="B19" s="1"/>
      </tp>
      <tp t="e">
        <v>#N/A</v>
        <stp/>
        <stp>fc2320d0-d5a3-40ae-940a-58123a4b31a0</stp>
        <stp>1</stp>
        <tr r="AK19" s="1"/>
      </tp>
    </main>
    <main first="rtdsrv.604249593c4f49d1b5ff63305fa5006a">
      <tp t="e">
        <v>#N/A</v>
        <stp/>
        <stp>337ebb55-c113-4706-9cfc-c00f374847e8</stp>
        <stp>1</stp>
        <tr r="O19" s="1"/>
      </tp>
    </main>
    <main first="rtdsrv.604249593c4f49d1b5ff63305fa5006a">
      <tp t="e">
        <v>#N/A</v>
        <stp/>
        <stp>081b72b6-dfac-4507-b55e-0d1a905850d5</stp>
        <stp>1</stp>
        <tr r="F19" s="1"/>
      </tp>
      <tp t="e">
        <v>#N/A</v>
        <stp/>
        <stp>8b0398b7-58e8-47b2-83d7-4c65ce2caed6</stp>
        <stp>1</stp>
        <tr r="D19" s="1"/>
      </tp>
    </main>
    <main first="rtdsrv.604249593c4f49d1b5ff63305fa5006a">
      <tp t="e">
        <v>#N/A</v>
        <stp/>
        <stp>94937b41-0485-4793-9bd9-b3f7e3f691f9</stp>
        <stp>1</stp>
        <tr r="AD19" s="1"/>
      </tp>
      <tp t="e">
        <v>#N/A</v>
        <stp/>
        <stp>76ba9c66-7bb1-4451-8155-3c0488a82639</stp>
        <stp>1</stp>
        <tr r="S19" s="1"/>
      </tp>
      <tp t="e">
        <v>#N/A</v>
        <stp/>
        <stp>8c306444-3f6a-4513-8cd6-6175d4bf74fa</stp>
        <stp>1</stp>
        <tr r="A2" s="2"/>
      </tp>
    </main>
    <main first="rtdsrv.604249593c4f49d1b5ff63305fa5006a">
      <tp t="e">
        <v>#N/A</v>
        <stp/>
        <stp>21be9320-9dc1-4d72-ac69-d2ba5b56c7cf</stp>
        <stp>1</stp>
        <tr r="AN19" s="1"/>
      </tp>
    </main>
    <main first="rtdsrv.604249593c4f49d1b5ff63305fa5006a">
      <tp t="e">
        <v>#N/A</v>
        <stp/>
        <stp>e788317d-5c84-4216-afff-83c817858928</stp>
        <stp>1</stp>
        <tr r="T19" s="1"/>
      </tp>
    </main>
    <main first="rtdsrv.604249593c4f49d1b5ff63305fa5006a">
      <tp t="e">
        <v>#N/A</v>
        <stp/>
        <stp>4be04ddb-6528-4435-a407-34ff6712d4fa</stp>
        <stp>1</stp>
        <tr r="P19" s="1"/>
      </tp>
      <tp t="e">
        <v>#N/A</v>
        <stp/>
        <stp>aa18cb0a-bc5f-4606-99c2-f9d43232bb8e</stp>
        <stp>1</stp>
        <tr r="AM19" s="1"/>
      </tp>
    </main>
    <main first="rtdsrv.604249593c4f49d1b5ff63305fa5006a">
      <tp t="e">
        <v>#N/A</v>
        <stp/>
        <stp>4440f062-789e-4706-8969-8ce6c3768213</stp>
        <stp>1</stp>
        <tr r="X19" s="1"/>
      </tp>
    </main>
    <main first="rtdsrv.604249593c4f49d1b5ff63305fa5006a">
      <tp t="e">
        <v>#N/A</v>
        <stp/>
        <stp>c5fbb892-7988-4fdf-b390-34b4994cfa6a</stp>
        <stp>1</stp>
        <tr r="D2" s="2"/>
      </tp>
    </main>
    <main first="rtdsrv.604249593c4f49d1b5ff63305fa5006a">
      <tp t="e">
        <v>#N/A</v>
        <stp/>
        <stp>91886e47-5759-4956-943f-a34ea87d50ac</stp>
        <stp>1</stp>
        <tr r="Y19" s="1"/>
      </tp>
    </main>
    <main first="rtdsrv.604249593c4f49d1b5ff63305fa5006a">
      <tp t="e">
        <v>#N/A</v>
        <stp/>
        <stp>d22c9cf6-3919-444e-8b11-03096b20a998</stp>
        <stp>1</stp>
        <tr r="U19" s="1"/>
      </tp>
      <tp t="e">
        <v>#N/A</v>
        <stp/>
        <stp>259e8f23-d9e8-45eb-b9e7-71d81413e466</stp>
        <stp>1</stp>
        <tr r="H19" s="1"/>
      </tp>
      <tp t="e">
        <v>#N/A</v>
        <stp/>
        <stp>abe59020-75e5-4bfb-8cff-bb1a433576b7</stp>
        <stp>1</stp>
        <tr r="G19" s="1"/>
      </tp>
      <tp t="e">
        <v>#N/A</v>
        <stp/>
        <stp>86aa2fe6-8f73-44b9-b453-4e8aad663c98</stp>
        <stp>1</stp>
        <tr r="I19" s="1"/>
      </tp>
      <tp t="e">
        <v>#N/A</v>
        <stp/>
        <stp>1e229ae4-499c-4f61-a115-df46a1caa461</stp>
        <stp>1</stp>
        <tr r="N19" s="1"/>
      </tp>
    </main>
    <main first="rtdsrv.604249593c4f49d1b5ff63305fa5006a">
      <tp t="e">
        <v>#N/A</v>
        <stp/>
        <stp>336f9754-9511-4470-9e3d-d2864f0b422e</stp>
        <stp>1</stp>
        <tr r="K19" s="1"/>
      </tp>
      <tp t="e">
        <v>#N/A</v>
        <stp/>
        <stp>53062a4d-5be2-46a2-95bd-130f3780b281</stp>
        <stp>1</stp>
        <tr r="J19" s="1"/>
      </tp>
      <tp t="e">
        <v>#N/A</v>
        <stp/>
        <stp>e1bf52d1-14b6-4d2e-83a8-d0c180211d05</stp>
        <stp>1</stp>
        <tr r="AC19" s="1"/>
      </tp>
      <tp t="e">
        <v>#N/A</v>
        <stp/>
        <stp>44ad13b3-8883-4a17-a8fa-2931009eb30f</stp>
        <stp>1</stp>
        <tr r="W19" s="1"/>
      </tp>
    </main>
    <main first="rtdsrv.604249593c4f49d1b5ff63305fa5006a">
      <tp t="e">
        <v>#N/A</v>
        <stp/>
        <stp>dd271853-f866-432d-853d-2c264a4fb0b4</stp>
        <stp>1</stp>
        <tr r="E8" s="1"/>
      </tp>
      <tp t="e">
        <v>#N/A</v>
        <stp/>
        <stp>a052c036-25df-43e9-b2d4-28adb8a7d3e0</stp>
        <stp>1</stp>
        <tr r="R19" s="1"/>
      </tp>
    </main>
    <main first="rtdsrv.604249593c4f49d1b5ff63305fa5006a">
      <tp t="e">
        <v>#N/A</v>
        <stp/>
        <stp>749006e5-b4a1-451f-87a6-c77691155659</stp>
        <stp>1</stp>
        <tr r="E4" s="1"/>
      </tp>
      <tp t="e">
        <v>#N/A</v>
        <stp/>
        <stp>95d6fcd7-ff63-4c95-ae31-a33a29914896</stp>
        <stp>1</stp>
        <tr r="C2" s="2"/>
      </tp>
      <tp t="e">
        <v>#N/A</v>
        <stp/>
        <stp>039768ef-727c-4fd1-884b-8b0a0029b693</stp>
        <stp>1</stp>
        <tr r="AA19" s="1"/>
      </tp>
    </main>
    <main first="rtdsrv.604249593c4f49d1b5ff63305fa5006a">
      <tp t="e">
        <v>#N/A</v>
        <stp/>
        <stp>d9e12348-f46e-46b3-8537-55c4ae6d2fe2</stp>
        <stp>1</stp>
        <tr r="Q19" s="1"/>
      </tp>
    </main>
    <main first="rtdsrv.604249593c4f49d1b5ff63305fa5006a">
      <tp t="e">
        <v>#N/A</v>
        <stp/>
        <stp>2a69f417-0be8-4232-9d21-ba02a380ceb3</stp>
        <stp>1</stp>
        <tr r="AI19" s="1"/>
      </tp>
      <tp t="e">
        <v>#N/A</v>
        <stp/>
        <stp>8b5cb8e1-ba2f-4ed5-aa48-431f98e1d07b</stp>
        <stp>1</stp>
        <tr r="AE19" s="1"/>
      </tp>
    </main>
    <main first="rtdsrv.604249593c4f49d1b5ff63305fa5006a">
      <tp t="e">
        <v>#N/A</v>
        <stp/>
        <stp>048294bd-0026-4983-8979-8f6f89f3c8af</stp>
        <stp>1</stp>
        <tr r="Z19" s="1"/>
      </tp>
      <tp t="e">
        <v>#N/A</v>
        <stp/>
        <stp>e3d45e66-5fa2-4579-b94b-d091dca2dd7a</stp>
        <stp>1</stp>
        <tr r="B2" s="2"/>
      </tp>
      <tp t="e">
        <v>#N/A</v>
        <stp/>
        <stp>c3ba78cc-972d-4a44-bb60-ad8d18140195</stp>
        <stp>1</stp>
        <tr r="E19" s="1"/>
      </tp>
      <tp t="e">
        <v>#N/A</v>
        <stp/>
        <stp>5c9079ac-b9e2-473d-bc5c-51b1d64e03fa</stp>
        <stp>1</stp>
        <tr r="L19" s="1"/>
      </tp>
    </main>
    <main first="rtdsrv.604249593c4f49d1b5ff63305fa5006a">
      <tp t="e">
        <v>#N/A</v>
        <stp/>
        <stp>59d7afd5-97c8-4440-b6fb-c5c2f433aa8a</stp>
        <stp>1</stp>
        <tr r="AB19" s="1"/>
      </tp>
      <tp t="e">
        <v>#N/A</v>
        <stp/>
        <stp>4465d2d1-7249-4e7b-a378-05f2a984c49f</stp>
        <stp>1</stp>
        <tr r="AF19" s="1"/>
      </tp>
    </main>
    <main first="rtdsrv.604249593c4f49d1b5ff63305fa5006a">
      <tp t="e">
        <v>#N/A</v>
        <stp/>
        <stp>f61b3203-c64a-4391-ab73-68e286bfe966</stp>
        <stp>1</stp>
        <tr r="AH1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42</xdr:col>
      <xdr:colOff>907</xdr:colOff>
      <xdr:row>0</xdr:row>
      <xdr:rowOff>584198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958335-C378-4324-81B1-4D9C3EE2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554201" y="-14435668"/>
          <a:ext cx="584198" cy="29455534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220134</xdr:colOff>
      <xdr:row>0</xdr:row>
      <xdr:rowOff>67734</xdr:rowOff>
    </xdr:from>
    <xdr:to>
      <xdr:col>3</xdr:col>
      <xdr:colOff>681869</xdr:colOff>
      <xdr:row>0</xdr:row>
      <xdr:rowOff>542883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8440186-9121-499B-B56E-BCA729A00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67734"/>
          <a:ext cx="2065866" cy="475149"/>
        </a:xfrm>
        <a:prstGeom prst="rect">
          <a:avLst/>
        </a:prstGeom>
      </xdr:spPr>
    </xdr:pic>
    <xdr:clientData/>
  </xdr:twoCellAnchor>
  <xdr:twoCellAnchor editAs="oneCell">
    <xdr:from>
      <xdr:col>1</xdr:col>
      <xdr:colOff>220134</xdr:colOff>
      <xdr:row>15</xdr:row>
      <xdr:rowOff>84666</xdr:rowOff>
    </xdr:from>
    <xdr:to>
      <xdr:col>1</xdr:col>
      <xdr:colOff>474134</xdr:colOff>
      <xdr:row>16</xdr:row>
      <xdr:rowOff>237066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871F9E-1A2E-4192-A7C4-A917CBB0F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3666066"/>
          <a:ext cx="254000" cy="254000"/>
        </a:xfrm>
        <a:prstGeom prst="rect">
          <a:avLst/>
        </a:prstGeom>
      </xdr:spPr>
    </xdr:pic>
    <xdr:clientData/>
  </xdr:twoCellAnchor>
  <xdr:twoCellAnchor>
    <xdr:from>
      <xdr:col>9</xdr:col>
      <xdr:colOff>118534</xdr:colOff>
      <xdr:row>5</xdr:row>
      <xdr:rowOff>152400</xdr:rowOff>
    </xdr:from>
    <xdr:to>
      <xdr:col>9</xdr:col>
      <xdr:colOff>330203</xdr:colOff>
      <xdr:row>5</xdr:row>
      <xdr:rowOff>152401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B549A2CA-1D09-49C9-BB55-4BD25DC6DB91}"/>
            </a:ext>
          </a:extLst>
        </xdr:cNvPr>
        <xdr:cNvCxnSpPr/>
      </xdr:nvCxnSpPr>
      <xdr:spPr>
        <a:xfrm flipH="1" flipV="1">
          <a:off x="6544734" y="1913467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118534</xdr:colOff>
      <xdr:row>11</xdr:row>
      <xdr:rowOff>152400</xdr:rowOff>
    </xdr:from>
    <xdr:to>
      <xdr:col>9</xdr:col>
      <xdr:colOff>330203</xdr:colOff>
      <xdr:row>11</xdr:row>
      <xdr:rowOff>152401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BA72BCC1-D61B-40FF-99A3-E7E51EA909F8}"/>
            </a:ext>
          </a:extLst>
        </xdr:cNvPr>
        <xdr:cNvCxnSpPr/>
      </xdr:nvCxnSpPr>
      <xdr:spPr>
        <a:xfrm flipH="1" flipV="1">
          <a:off x="6544734" y="1913467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127001</xdr:colOff>
      <xdr:row>7</xdr:row>
      <xdr:rowOff>203200</xdr:rowOff>
    </xdr:from>
    <xdr:to>
      <xdr:col>9</xdr:col>
      <xdr:colOff>338670</xdr:colOff>
      <xdr:row>7</xdr:row>
      <xdr:rowOff>203201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5BAF6DDD-9BFA-4664-B792-A328C5893FED}"/>
            </a:ext>
          </a:extLst>
        </xdr:cNvPr>
        <xdr:cNvCxnSpPr/>
      </xdr:nvCxnSpPr>
      <xdr:spPr>
        <a:xfrm flipH="1" flipV="1">
          <a:off x="6858001" y="2396067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118534</xdr:colOff>
      <xdr:row>3</xdr:row>
      <xdr:rowOff>152400</xdr:rowOff>
    </xdr:from>
    <xdr:to>
      <xdr:col>9</xdr:col>
      <xdr:colOff>330203</xdr:colOff>
      <xdr:row>3</xdr:row>
      <xdr:rowOff>152401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58E552EE-BB4F-402E-BC30-CC38A60B8B90}"/>
            </a:ext>
          </a:extLst>
        </xdr:cNvPr>
        <xdr:cNvCxnSpPr/>
      </xdr:nvCxnSpPr>
      <xdr:spPr>
        <a:xfrm flipH="1" flipV="1">
          <a:off x="6849534" y="1913467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118534</xdr:colOff>
      <xdr:row>9</xdr:row>
      <xdr:rowOff>152400</xdr:rowOff>
    </xdr:from>
    <xdr:to>
      <xdr:col>9</xdr:col>
      <xdr:colOff>330203</xdr:colOff>
      <xdr:row>9</xdr:row>
      <xdr:rowOff>152401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8DBEDC63-E302-4A79-8200-A0A931496DF9}"/>
            </a:ext>
          </a:extLst>
        </xdr:cNvPr>
        <xdr:cNvCxnSpPr/>
      </xdr:nvCxnSpPr>
      <xdr:spPr>
        <a:xfrm flipH="1" flipV="1">
          <a:off x="6849534" y="28617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118534</xdr:colOff>
      <xdr:row>13</xdr:row>
      <xdr:rowOff>152400</xdr:rowOff>
    </xdr:from>
    <xdr:to>
      <xdr:col>9</xdr:col>
      <xdr:colOff>330203</xdr:colOff>
      <xdr:row>13</xdr:row>
      <xdr:rowOff>152401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4F56792E-9D2D-484A-BE4D-050DA6CB808A}"/>
            </a:ext>
          </a:extLst>
        </xdr:cNvPr>
        <xdr:cNvCxnSpPr/>
      </xdr:nvCxnSpPr>
      <xdr:spPr>
        <a:xfrm flipH="1" flipV="1">
          <a:off x="6849534" y="28617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129540</xdr:rowOff>
    </xdr:from>
    <xdr:to>
      <xdr:col>0</xdr:col>
      <xdr:colOff>906780</xdr:colOff>
      <xdr:row>0</xdr:row>
      <xdr:rowOff>769620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59D3-DC98-406B-8823-ACA4D29E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29540"/>
          <a:ext cx="830579" cy="64008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114300</xdr:rowOff>
    </xdr:from>
    <xdr:to>
      <xdr:col>3</xdr:col>
      <xdr:colOff>228600</xdr:colOff>
      <xdr:row>0</xdr:row>
      <xdr:rowOff>762000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D78F42-A0BC-49D2-95D0-E2AB2DABF8FA}"/>
            </a:ext>
          </a:extLst>
        </xdr:cNvPr>
        <xdr:cNvSpPr txBox="1"/>
      </xdr:nvSpPr>
      <xdr:spPr>
        <a:xfrm>
          <a:off x="1950720" y="11430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5"/>
  <dimension ref="A1:AP2108"/>
  <sheetViews>
    <sheetView showGridLines="0" tabSelected="1" zoomScale="90" zoomScaleNormal="90" workbookViewId="0">
      <selection activeCell="I4" sqref="I4"/>
    </sheetView>
  </sheetViews>
  <sheetFormatPr baseColWidth="10" defaultColWidth="8.85546875" defaultRowHeight="15" x14ac:dyDescent="0.25"/>
  <cols>
    <col min="1" max="1" width="1.7109375" style="1" customWidth="1"/>
    <col min="2" max="2" width="12.85546875" style="29" bestFit="1" customWidth="1"/>
    <col min="3" max="3" width="10.28515625" style="28" customWidth="1"/>
    <col min="4" max="4" width="12.28515625" style="2" customWidth="1"/>
    <col min="5" max="5" width="17.42578125" style="2" customWidth="1"/>
    <col min="6" max="6" width="7.5703125" style="3" bestFit="1" customWidth="1"/>
    <col min="7" max="7" width="10.140625" style="3" bestFit="1" customWidth="1"/>
    <col min="8" max="8" width="11.85546875" style="3" customWidth="1"/>
    <col min="9" max="9" width="16.7109375" style="3" customWidth="1"/>
    <col min="10" max="10" width="9.28515625" style="3" customWidth="1"/>
    <col min="11" max="11" width="10.140625" style="3" bestFit="1" customWidth="1"/>
    <col min="12" max="12" width="12.140625" style="4" bestFit="1" customWidth="1"/>
    <col min="13" max="13" width="1.7109375" customWidth="1"/>
    <col min="14" max="14" width="14.140625" style="2" customWidth="1"/>
    <col min="15" max="21" width="9.7109375" style="5" customWidth="1"/>
    <col min="22" max="22" width="1.7109375" customWidth="1"/>
    <col min="23" max="26" width="12.7109375" style="2" customWidth="1"/>
    <col min="27" max="27" width="12.7109375" style="7" customWidth="1"/>
    <col min="28" max="30" width="10.7109375" style="8" customWidth="1"/>
    <col min="31" max="31" width="10.7109375" style="3" customWidth="1"/>
    <col min="32" max="32" width="10.7109375" style="8" customWidth="1"/>
    <col min="33" max="33" width="1.7109375" customWidth="1"/>
    <col min="34" max="37" width="10.7109375" style="9" customWidth="1"/>
    <col min="38" max="38" width="10.7109375" style="10" customWidth="1"/>
    <col min="39" max="39" width="10.7109375" style="9" customWidth="1"/>
    <col min="40" max="40" width="10.7109375" style="8" customWidth="1"/>
    <col min="41" max="42" width="9.140625" style="10"/>
  </cols>
  <sheetData>
    <row r="1" spans="3:42" ht="76.900000000000006" customHeight="1" thickBot="1" x14ac:dyDescent="0.3">
      <c r="D1" s="30"/>
      <c r="E1" s="2" t="s">
        <v>6</v>
      </c>
      <c r="AE1" s="8"/>
    </row>
    <row r="2" spans="3:42" ht="19.899999999999999" customHeight="1" thickBot="1" x14ac:dyDescent="0.3">
      <c r="C2" s="70" t="s">
        <v>12</v>
      </c>
      <c r="D2" s="71"/>
      <c r="E2" s="72"/>
      <c r="G2" s="66" t="s">
        <v>10</v>
      </c>
      <c r="H2" s="67"/>
      <c r="I2" s="67"/>
      <c r="AE2" s="8"/>
    </row>
    <row r="3" spans="3:42" ht="7.9" customHeight="1" thickBot="1" x14ac:dyDescent="0.3">
      <c r="C3" s="2"/>
      <c r="D3" s="3"/>
      <c r="E3" s="3"/>
      <c r="G3" s="41"/>
      <c r="H3" s="41"/>
      <c r="I3" s="30"/>
      <c r="AE3" s="8"/>
    </row>
    <row r="4" spans="3:42" ht="25.9" customHeight="1" thickBot="1" x14ac:dyDescent="0.3">
      <c r="C4" s="68" t="s">
        <v>0</v>
      </c>
      <c r="D4" s="69"/>
      <c r="E4" s="48" t="str">
        <f>_xll.ECONOMATICA(I4,"NAME")</f>
        <v>Falabella S.A.</v>
      </c>
      <c r="G4" s="64" t="s">
        <v>7</v>
      </c>
      <c r="H4" s="65"/>
      <c r="I4" s="42" t="s">
        <v>15</v>
      </c>
      <c r="J4" s="60" t="s">
        <v>667</v>
      </c>
      <c r="K4" s="61"/>
      <c r="P4" s="1"/>
      <c r="Q4" s="1"/>
      <c r="R4" s="11"/>
      <c r="S4" s="11"/>
      <c r="T4" s="11"/>
      <c r="U4" s="1"/>
      <c r="W4" s="11"/>
      <c r="X4" s="11"/>
      <c r="Y4" s="11"/>
      <c r="Z4" s="11"/>
      <c r="AA4" s="11"/>
      <c r="AB4" s="1"/>
      <c r="AC4" s="1"/>
      <c r="AD4" s="1"/>
      <c r="AE4" s="1"/>
      <c r="AF4" s="1"/>
      <c r="AH4" s="1"/>
      <c r="AI4" s="1"/>
      <c r="AJ4" s="1"/>
      <c r="AK4" s="1"/>
      <c r="AL4" s="1"/>
      <c r="AM4" s="1"/>
      <c r="AN4" s="1"/>
      <c r="AO4" s="1"/>
      <c r="AP4" s="1"/>
    </row>
    <row r="5" spans="3:42" ht="7.9" customHeight="1" thickBot="1" x14ac:dyDescent="0.3">
      <c r="C5" s="3"/>
      <c r="D5" s="3"/>
      <c r="E5" s="3"/>
      <c r="G5" s="45"/>
      <c r="H5" s="44"/>
      <c r="I5" s="1"/>
      <c r="P5" s="1"/>
      <c r="Q5" s="1"/>
      <c r="R5" s="11"/>
      <c r="S5" s="11"/>
      <c r="T5" s="11"/>
      <c r="U5" s="1"/>
      <c r="W5" s="11"/>
      <c r="X5" s="11"/>
      <c r="Y5" s="11"/>
      <c r="Z5" s="11"/>
      <c r="AA5" s="11"/>
      <c r="AB5" s="1"/>
      <c r="AC5" s="1"/>
      <c r="AD5" s="1"/>
      <c r="AE5" s="1"/>
      <c r="AF5" s="1"/>
      <c r="AH5" s="1"/>
      <c r="AI5" s="1"/>
      <c r="AJ5" s="1"/>
      <c r="AK5" s="1"/>
      <c r="AL5" s="1"/>
      <c r="AM5" s="1"/>
      <c r="AN5" s="1"/>
      <c r="AO5" s="1"/>
      <c r="AP5" s="1"/>
    </row>
    <row r="6" spans="3:42" ht="25.9" customHeight="1" thickBot="1" x14ac:dyDescent="0.3">
      <c r="C6" s="68" t="s">
        <v>8</v>
      </c>
      <c r="D6" s="69"/>
      <c r="E6" s="48">
        <f>EDATE(E8,-I8*12)</f>
        <v>41364</v>
      </c>
      <c r="G6" s="64" t="s">
        <v>13</v>
      </c>
      <c r="H6" s="65"/>
      <c r="I6" s="46"/>
      <c r="J6" s="60" t="s">
        <v>671</v>
      </c>
      <c r="K6" s="61"/>
      <c r="P6" s="1"/>
      <c r="Q6" s="1"/>
      <c r="R6" s="11"/>
      <c r="S6" s="11"/>
      <c r="T6" s="11"/>
      <c r="U6" s="1"/>
      <c r="W6" s="11"/>
      <c r="X6" s="11"/>
      <c r="Y6" s="11"/>
      <c r="Z6" s="11"/>
      <c r="AA6" s="11"/>
      <c r="AB6" s="1"/>
      <c r="AC6" s="1"/>
      <c r="AD6" s="1"/>
      <c r="AE6" s="1"/>
      <c r="AF6" s="1"/>
      <c r="AH6" s="1"/>
      <c r="AI6" s="1"/>
      <c r="AJ6" s="1"/>
      <c r="AK6" s="1"/>
      <c r="AL6" s="1"/>
      <c r="AM6" s="1"/>
      <c r="AN6" s="1"/>
      <c r="AO6" s="1"/>
      <c r="AP6" s="1"/>
    </row>
    <row r="7" spans="3:42" ht="7.9" customHeight="1" thickBot="1" x14ac:dyDescent="0.3">
      <c r="C7" s="3"/>
      <c r="D7" s="3"/>
      <c r="E7" s="47"/>
      <c r="G7" s="45"/>
      <c r="H7" s="44"/>
      <c r="I7" s="43"/>
      <c r="P7" s="1"/>
      <c r="Q7" s="1"/>
      <c r="R7" s="11"/>
      <c r="S7" s="11"/>
      <c r="T7" s="11"/>
      <c r="U7" s="1"/>
      <c r="W7" s="11"/>
      <c r="X7" s="11"/>
      <c r="Y7" s="11"/>
      <c r="Z7" s="11"/>
      <c r="AA7" s="11"/>
      <c r="AB7" s="1"/>
      <c r="AC7" s="1"/>
      <c r="AD7" s="1"/>
      <c r="AE7" s="1"/>
      <c r="AF7" s="1"/>
      <c r="AH7" s="1"/>
      <c r="AI7" s="1"/>
      <c r="AJ7" s="1"/>
      <c r="AK7" s="1"/>
      <c r="AL7" s="1"/>
      <c r="AM7" s="1"/>
      <c r="AN7" s="1"/>
      <c r="AO7" s="1"/>
      <c r="AP7" s="1"/>
    </row>
    <row r="8" spans="3:42" ht="32.450000000000003" customHeight="1" thickBot="1" x14ac:dyDescent="0.3">
      <c r="C8" s="68" t="s">
        <v>9</v>
      </c>
      <c r="D8" s="69"/>
      <c r="E8" s="49">
        <f>IF(I6="",_xll.ECONOMATICA($I$4,"Fin Statm Date"),I6)</f>
        <v>43921</v>
      </c>
      <c r="G8" s="64" t="s">
        <v>23</v>
      </c>
      <c r="H8" s="65"/>
      <c r="I8" s="42">
        <v>7</v>
      </c>
      <c r="J8" s="60" t="s">
        <v>666</v>
      </c>
      <c r="P8" s="1"/>
      <c r="Q8" s="1"/>
      <c r="R8" s="11"/>
      <c r="S8" s="11"/>
      <c r="T8" s="11"/>
      <c r="U8" s="1"/>
      <c r="W8" s="11"/>
      <c r="X8" s="11"/>
      <c r="Y8" s="11"/>
      <c r="Z8" s="11"/>
      <c r="AA8" s="11"/>
      <c r="AB8" s="1"/>
      <c r="AC8" s="1"/>
      <c r="AD8" s="1"/>
      <c r="AE8" s="1"/>
      <c r="AF8" s="1"/>
      <c r="AH8" s="1"/>
      <c r="AI8" s="1"/>
      <c r="AJ8" s="1"/>
      <c r="AK8" s="1"/>
      <c r="AL8" s="1"/>
      <c r="AM8" s="1"/>
      <c r="AN8" s="1"/>
      <c r="AO8" s="1"/>
      <c r="AP8" s="1"/>
    </row>
    <row r="9" spans="3:42" ht="7.9" customHeight="1" thickBot="1" x14ac:dyDescent="0.3">
      <c r="G9" s="45"/>
      <c r="H9" s="44"/>
      <c r="I9" s="28"/>
      <c r="P9" s="1"/>
      <c r="Q9" s="1"/>
      <c r="R9" s="11"/>
      <c r="S9" s="11"/>
      <c r="T9" s="11"/>
      <c r="U9" s="1"/>
      <c r="W9" s="11"/>
      <c r="X9" s="11"/>
      <c r="Y9" s="11"/>
      <c r="Z9" s="11"/>
      <c r="AA9" s="11"/>
      <c r="AB9" s="1"/>
      <c r="AC9" s="1"/>
      <c r="AD9" s="1"/>
      <c r="AE9" s="1"/>
      <c r="AF9" s="1"/>
      <c r="AH9" s="1"/>
      <c r="AI9" s="1"/>
      <c r="AJ9" s="1"/>
      <c r="AK9" s="1"/>
      <c r="AL9" s="1"/>
      <c r="AM9" s="1"/>
      <c r="AN9" s="1"/>
      <c r="AO9" s="1"/>
      <c r="AP9" s="1"/>
    </row>
    <row r="10" spans="3:42" ht="25.9" customHeight="1" thickBot="1" x14ac:dyDescent="0.3">
      <c r="C10" s="73" t="s">
        <v>670</v>
      </c>
      <c r="D10" s="73"/>
      <c r="E10" s="73"/>
      <c r="G10" s="64" t="s">
        <v>24</v>
      </c>
      <c r="H10" s="65"/>
      <c r="I10" s="56" t="s">
        <v>25</v>
      </c>
      <c r="J10" s="60" t="s">
        <v>668</v>
      </c>
      <c r="P10" s="1"/>
      <c r="Q10" s="1"/>
      <c r="R10" s="11"/>
      <c r="S10" s="11"/>
      <c r="T10" s="11"/>
      <c r="U10" s="1"/>
      <c r="W10" s="11"/>
      <c r="X10" s="11"/>
      <c r="Y10" s="11"/>
      <c r="Z10" s="11"/>
      <c r="AA10" s="11"/>
      <c r="AB10" s="1"/>
      <c r="AC10" s="1"/>
      <c r="AD10" s="1"/>
      <c r="AE10" s="1"/>
      <c r="AF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3:42" ht="7.9" customHeight="1" thickBot="1" x14ac:dyDescent="0.3">
      <c r="G11" s="45"/>
      <c r="H11" s="44"/>
      <c r="I11" s="28"/>
      <c r="P11" s="1"/>
      <c r="Q11" s="1"/>
      <c r="R11" s="11"/>
      <c r="S11" s="11"/>
      <c r="T11" s="11"/>
      <c r="U11" s="1"/>
      <c r="W11" s="11"/>
      <c r="X11" s="11"/>
      <c r="Y11" s="11"/>
      <c r="Z11" s="11"/>
      <c r="AA11" s="11"/>
      <c r="AB11" s="1"/>
      <c r="AC11" s="1"/>
      <c r="AD11" s="1"/>
      <c r="AE11" s="1"/>
      <c r="AF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3:42" ht="25.9" customHeight="1" thickBot="1" x14ac:dyDescent="0.3">
      <c r="G12" s="64" t="s">
        <v>11</v>
      </c>
      <c r="H12" s="65"/>
      <c r="I12" s="42" t="s">
        <v>1</v>
      </c>
      <c r="J12" s="60" t="s">
        <v>672</v>
      </c>
      <c r="P12" s="1"/>
      <c r="Q12" s="1"/>
      <c r="R12" s="11"/>
      <c r="S12" s="11"/>
      <c r="T12" s="11"/>
      <c r="U12" s="1"/>
      <c r="W12" s="11"/>
      <c r="X12" s="11"/>
      <c r="Y12" s="11"/>
      <c r="Z12" s="11"/>
      <c r="AA12" s="11"/>
      <c r="AB12" s="1"/>
      <c r="AC12" s="1"/>
      <c r="AD12" s="1"/>
      <c r="AE12" s="1"/>
      <c r="AF12" s="1"/>
      <c r="AH12" s="1"/>
      <c r="AI12" s="1"/>
      <c r="AJ12" s="1"/>
      <c r="AK12" s="1"/>
      <c r="AL12" s="1"/>
      <c r="AM12" s="1"/>
      <c r="AN12" s="1"/>
      <c r="AO12"/>
      <c r="AP12" s="1"/>
    </row>
    <row r="13" spans="3:42" ht="7.9" customHeight="1" thickBot="1" x14ac:dyDescent="0.3">
      <c r="G13" s="45"/>
      <c r="H13" s="44"/>
      <c r="I13" s="28"/>
      <c r="R13" s="11"/>
      <c r="S13" s="11"/>
      <c r="T13" s="11"/>
      <c r="U13" s="1"/>
      <c r="W13" s="11"/>
      <c r="X13" s="11"/>
      <c r="Y13" s="11"/>
      <c r="Z13" s="11"/>
      <c r="AA13" s="11"/>
      <c r="AB13" s="1"/>
      <c r="AC13" s="1"/>
      <c r="AD13" s="1"/>
      <c r="AE13" s="1"/>
      <c r="AF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3:42" ht="25.9" customHeight="1" thickBot="1" x14ac:dyDescent="0.3">
      <c r="G14" s="64" t="s">
        <v>3</v>
      </c>
      <c r="H14" s="65"/>
      <c r="I14" s="42" t="s">
        <v>4</v>
      </c>
      <c r="J14" s="60" t="s">
        <v>669</v>
      </c>
      <c r="R14" s="11"/>
      <c r="S14" s="11"/>
      <c r="T14" s="11"/>
      <c r="U14" s="1"/>
      <c r="W14" s="11"/>
      <c r="X14" s="11"/>
      <c r="Y14" s="11"/>
      <c r="Z14" s="11"/>
      <c r="AA14" s="11"/>
      <c r="AB14" s="1"/>
      <c r="AC14" s="1"/>
      <c r="AD14" s="1"/>
      <c r="AE14" s="1"/>
      <c r="AF14" s="1"/>
      <c r="AH14" s="1"/>
      <c r="AL14" s="1"/>
      <c r="AM14" s="1"/>
      <c r="AN14" s="1"/>
      <c r="AO14" s="1"/>
      <c r="AP14" s="1"/>
    </row>
    <row r="15" spans="3:42" ht="15.6" customHeight="1" thickBot="1" x14ac:dyDescent="0.3">
      <c r="E15" s="1"/>
      <c r="F15" s="1"/>
      <c r="G15" s="1"/>
      <c r="H15" s="1"/>
      <c r="I15" s="1"/>
      <c r="N15" s="11"/>
      <c r="R15" s="11"/>
      <c r="S15" s="62" t="s">
        <v>22</v>
      </c>
      <c r="T15" s="63"/>
      <c r="U15" s="55" t="s">
        <v>5</v>
      </c>
      <c r="W15" s="11"/>
      <c r="X15" s="11"/>
      <c r="Y15" s="11"/>
      <c r="Z15" s="11"/>
      <c r="AA15" s="11"/>
      <c r="AB15" s="1"/>
      <c r="AC15" s="1"/>
      <c r="AD15" s="62" t="s">
        <v>22</v>
      </c>
      <c r="AE15" s="63"/>
      <c r="AF15" s="55" t="s">
        <v>5</v>
      </c>
      <c r="AH15" s="1"/>
      <c r="AI15" s="1"/>
      <c r="AJ15" s="1"/>
      <c r="AK15" s="1"/>
      <c r="AL15" s="62" t="s">
        <v>21</v>
      </c>
      <c r="AM15" s="63"/>
      <c r="AN15" s="55" t="s">
        <v>4</v>
      </c>
      <c r="AO15" s="1"/>
      <c r="AP15" s="1"/>
    </row>
    <row r="16" spans="3:42" ht="7.9" customHeight="1" thickBot="1" x14ac:dyDescent="0.3">
      <c r="E16" s="1"/>
      <c r="F16" s="1"/>
      <c r="G16" s="1"/>
      <c r="H16" s="1"/>
      <c r="I16" s="1"/>
      <c r="J16" s="1"/>
      <c r="K16" s="1"/>
      <c r="L16" s="1"/>
      <c r="N16" s="11"/>
      <c r="O16" s="11"/>
      <c r="P16" s="11"/>
      <c r="Q16" s="11"/>
      <c r="R16" s="11"/>
      <c r="S16" s="11"/>
      <c r="T16" s="11"/>
      <c r="U16" s="11"/>
      <c r="W16" s="11"/>
      <c r="X16" s="11"/>
      <c r="Y16" s="11"/>
      <c r="Z16" s="11"/>
      <c r="AA16" s="11"/>
      <c r="AB16" s="1"/>
      <c r="AC16" s="1"/>
      <c r="AD16" s="1"/>
      <c r="AE16" s="1"/>
      <c r="AF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20.100000000000001" customHeight="1" thickTop="1" thickBot="1" x14ac:dyDescent="0.3">
      <c r="A17" s="12"/>
      <c r="B17" s="12"/>
      <c r="C17" s="50"/>
      <c r="D17" s="50"/>
      <c r="E17" s="50"/>
      <c r="F17" s="50"/>
      <c r="G17" s="50"/>
      <c r="H17" s="50"/>
      <c r="I17" s="50"/>
      <c r="J17" s="50"/>
      <c r="K17" s="50"/>
      <c r="L17" s="51" t="s">
        <v>14</v>
      </c>
      <c r="N17" s="54" t="s">
        <v>17</v>
      </c>
      <c r="O17" s="50"/>
      <c r="P17" s="50"/>
      <c r="Q17" s="50"/>
      <c r="R17" s="50"/>
      <c r="S17" s="50"/>
      <c r="T17" s="50"/>
      <c r="U17" s="51" t="s">
        <v>16</v>
      </c>
      <c r="W17" s="54" t="s">
        <v>18</v>
      </c>
      <c r="X17" s="50"/>
      <c r="Y17" s="50"/>
      <c r="Z17" s="50"/>
      <c r="AA17" s="50"/>
      <c r="AB17" s="50"/>
      <c r="AC17" s="50"/>
      <c r="AD17" s="50"/>
      <c r="AE17" s="50"/>
      <c r="AF17" s="51" t="s">
        <v>16</v>
      </c>
      <c r="AH17" s="50"/>
      <c r="AI17" s="50"/>
      <c r="AJ17" s="50"/>
      <c r="AK17" s="50"/>
      <c r="AL17" s="50"/>
      <c r="AM17" s="50"/>
      <c r="AN17" s="51" t="s">
        <v>19</v>
      </c>
      <c r="AO17" s="31"/>
      <c r="AP17"/>
    </row>
    <row r="18" spans="1:42" ht="5.0999999999999996" customHeight="1" thickTop="1" x14ac:dyDescent="0.25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6"/>
      <c r="O18" s="17"/>
      <c r="P18" s="17"/>
      <c r="Q18" s="17"/>
      <c r="R18" s="16"/>
      <c r="S18" s="16"/>
      <c r="T18" s="16"/>
      <c r="U18" s="17"/>
      <c r="W18" s="16"/>
      <c r="X18" s="16"/>
      <c r="Y18" s="16"/>
      <c r="Z18" s="16"/>
      <c r="AA18" s="11"/>
      <c r="AB18" s="1"/>
      <c r="AC18" s="1"/>
      <c r="AD18" s="1"/>
      <c r="AE18" s="1"/>
      <c r="AF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35.25" customHeight="1" x14ac:dyDescent="0.25">
      <c r="A19" s="18"/>
      <c r="B19" s="52" t="str">
        <f>_xll.ECONOMATICA($I$4,"CLOSE",,$E$8,$E$6,$I$12,$I$10,,"TRUE","TRUE","Cierre")</f>
        <v>fecha</v>
      </c>
      <c r="C19" s="53" t="s">
        <v>26</v>
      </c>
      <c r="D19" s="53" t="str">
        <f>_xll.ECONOMATICA($I$4,"MarketCapitaliz",,$E$8,$E$6,$I$12,$I$10,$I$14,"FALSE","TRUE","Capitalización Bursátil")</f>
        <v>Capitalización Bursátil</v>
      </c>
      <c r="E19" s="53" t="str">
        <f>_xll.ECONOMATICA($I$4,"EV",,$E$8,$E$6,$I$12,$I$10,$I$14,"FALSE","TRUE","Valor de Empresa")</f>
        <v>Valor de Empresa</v>
      </c>
      <c r="F19" s="53" t="str">
        <f>_xll.ECONOMATICA($I$4,"P/E",,$E$8,$E$6,$I$12,$I$10,,"FALSE","TRUE","P/U")</f>
        <v>P/U</v>
      </c>
      <c r="G19" s="53" t="str">
        <f>_xll.ECONOMATICA($I$4,"P/BV",,$E$8,$E$6,$I$12,$I$10,,"FALSE","TRUE","P/Valor Libro")</f>
        <v>P/Valor Libro</v>
      </c>
      <c r="H19" s="53" t="str">
        <f>_xll.ECONOMATICA($I$4,"EV/EBITDA co",,$E$8,$E$6,$I$12,$I$10,,"FALSE","TRUE","EV/EBITDA")</f>
        <v>EV/EBITDA</v>
      </c>
      <c r="I19" s="53" t="str">
        <f>_xll.ECONOMATICA($I$4,"P/EBITDA",,$E$8,$E$6,$I$12,$I$10,,"FALSE","TRUE","P/EBITDA")</f>
        <v>P/EBITDA</v>
      </c>
      <c r="J19" s="53" t="str">
        <f>_xll.ECONOMATICA($I$4,"P/FCF",,$E$8,$E$6,$I$12,$I$10,,"FALSE","TRUE","P/FCL")</f>
        <v>P/FCL</v>
      </c>
      <c r="K19" s="53" t="str">
        <f>_xll.ECONOMATICA($I$4,"PSR",,$E$8,$E$6,$I$12,$I$10,,"FALSE","TRUE","P/Ventas")</f>
        <v>P/Ventas</v>
      </c>
      <c r="L19" s="53" t="str">
        <f>_xll.ECONOMATICA($I$4,"Cap Str(Mkt Cap)",,$E$8,$E$6,$I$12,$I$10,,"FALSE","TRUE","D/(D+E)")</f>
        <v>D/(D+E)</v>
      </c>
      <c r="N19" s="53" t="str">
        <f>_xll.ECONOMATICA($I$4,"EBITDA",$U$15,$E$8,$E$6,$I$12,$I$10,$I$14,"FALSE","TRUE","EBITDA")</f>
        <v>EBITDA</v>
      </c>
      <c r="O19" s="53" t="str">
        <f>_xll.ECONOMATICA($I$4,"GrossMargin",$U$15,$E$8,$E$6,$I$12,$I$10,,"FALSE","TRUE","Margen Bruto")</f>
        <v>Margen Bruto</v>
      </c>
      <c r="P19" s="53" t="str">
        <f>_xll.ECONOMATICA($I$4,"Net Margin",$U$15,$E$8,$E$6,$I$12,$I$10,,"FALSE","TRUE","Margen Neto")</f>
        <v>Margen Neto</v>
      </c>
      <c r="Q19" s="53" t="str">
        <f>_xll.ECONOMATICA($I$4,"EBITMargin",$U$15,$E$8,$E$6,$I$12,$I$10,,"FALSE","TRUE","Margen EBIT")</f>
        <v>Margen EBIT</v>
      </c>
      <c r="R19" s="53" t="str">
        <f>_xll.ECONOMATICA($I$4,"EBITDAMargin",$U$15,$E$8,$E$6,$I$12,$I$10,,"FALSE","TRUE","Margen EBITDA")</f>
        <v>Margen EBITDA</v>
      </c>
      <c r="S19" s="53" t="str">
        <f>_xll.ECONOMATICA($I$4,"ROE (avg)",$U$15,$E$8,$E$6,$I$12,$I$10,,"FALSE","TRUE","ROE")</f>
        <v>ROE</v>
      </c>
      <c r="T19" s="53" t="str">
        <f>_xll.ECONOMATICA($I$4,"ROA",$U$15,$E$8,$E$6,$I$12,$I$10,,"FALSE","TRUE","ROA")</f>
        <v>ROA</v>
      </c>
      <c r="U19" s="53" t="str">
        <f>_xll.ECONOMATICA($I$4,"ROIC (avg IC) %",$U$15,$E$8,$E$6,$I$12,$I$10,,"FALSE","TRUE","ROIC")</f>
        <v>ROIC</v>
      </c>
      <c r="W19" s="53" t="str">
        <f>_xll.ECONOMATICA($I$4,"Total Assets",$AF$15,$E$8,$E$6,$I$12,$I$10,$I$14,"FALSE","TRUE","Activo Total")</f>
        <v>Activo Total</v>
      </c>
      <c r="X19" s="53" t="str">
        <f>_xll.ECONOMATICA($I$4,"Stock Eq Par",$U$15,$E$8,$E$6,$I$12,$I$10,$I$14,"FALSE","TRUE","Patrimonio Neto")</f>
        <v>Patrimonio Neto</v>
      </c>
      <c r="Y19" s="53" t="str">
        <f>_xll.ECONOMATICA($I$4,"TtDebtGr",,$E$8,$E$6,$I$12,$I$10,$I$14,"FALSE","TRUE","Deuda Total Bruta")</f>
        <v>Deuda Total Bruta</v>
      </c>
      <c r="Z19" s="53" t="str">
        <f>_xll.ECONOMATICA($I$4,"TtNetDebt",,$E$8,$E$6,$I$12,$I$10,$I$14,"FALSE","TRUE","Deuda Total Neta")</f>
        <v>Deuda Total Neta</v>
      </c>
      <c r="AA19" s="53" t="str">
        <f>_xll.ECONOMATICA($I$4,"WorkCap",,$E$8,$E$6,$I$12,$I$10,$I$14,"FALSE","TRUE","Capital de Trabajo")</f>
        <v>Capital de Trabajo</v>
      </c>
      <c r="AB19" s="53" t="str">
        <f>_xll.ECONOMATICA($I$4,"DebtGr/Assets",,$E$8,$E$6,$I$12,$I$10,,"FALSE","TRUE","Deuda Bruta / Act Total")</f>
        <v>Deuda Bruta / Act Total</v>
      </c>
      <c r="AC19" s="53" t="str">
        <f>_xll.ECONOMATICA($I$4,"DebtGr/StkEq",,$E$8,$E$6,$I$12,$I$10,,"FALSE","TRUE","Deuda Bruta / Pat Neto")</f>
        <v>Deuda Bruta / Pat Neto</v>
      </c>
      <c r="AD19" s="53" t="str">
        <f>_xll.ECONOMATICA($I$4,"EBIT/DebtGr",,$E$8,$E$6,$I$12,$I$10,,"FALSE","TRUE","EBIT / Deuda Bruta")</f>
        <v>EBIT / Deuda Bruta</v>
      </c>
      <c r="AE19" s="53" t="str">
        <f>_xll.ECONOMATICA($I$4,"NetDebt/Ebitda",,$E$8,$E$6,$I$12,$I$10,,"FALSE","TRUE","Deuda Neta / EBITDA")</f>
        <v>Deuda Neta / EBITDA</v>
      </c>
      <c r="AF19" s="53" t="str">
        <f>_xll.ECONOMATICA($I$4,"DebtST/DebtTt",,$E$8,$E$6,$I$12,$I$10,,"FALSE","TRUE","Deuda CP / Deuda Total")</f>
        <v>Deuda CP / Deuda Total</v>
      </c>
      <c r="AH19" s="53" t="str">
        <f>_xll.ECONOMATICA($I$4,"Num of Shares",,$E$8,$E$6,$I$12,,$AN$15,"false","true","Emitidas",{"std.bac.totex=0"})</f>
        <v>Emitidas</v>
      </c>
      <c r="AI19" s="53" t="str">
        <f>_xll.ECONOMATICA($I$4,"Num of Shares",,$E$8,$E$6,$I$12,,$AN$15,"false","true","Oustanding")</f>
        <v>Oustanding</v>
      </c>
      <c r="AJ19" s="53" t="s">
        <v>2</v>
      </c>
      <c r="AK19" s="53" t="str">
        <f>_xll.ECONOMATICA($I$4,"Num of Shares",,$E$8,$E$6,$I$12,,$AN$15,"false","true","Tesosería",{"std.bac.totex=1"})</f>
        <v>Tesosería</v>
      </c>
      <c r="AL19" s="53" t="s">
        <v>20</v>
      </c>
      <c r="AM19" s="53" t="str">
        <f>_xll.ECONOMATICA($I$4,"ShrsHold",,$E$8,$E$6,$I$12,,$AN$15,"false","true","Free Float",{"std.cac.naop=true";"std.cac.tpa=0";"std.cac.ccacq=7";"std.cac.nm=0"})</f>
        <v>Free Float</v>
      </c>
      <c r="AN19" s="53" t="str">
        <f>_xll.ECONOMATICA($I$4,"ShrsHold",,$E$8,$E$6,$I$12,,,"false","true","% Free Float",{"std.cac.tpa=0";"std.cac.ccacq=7";"std.cac.nm=0";"std.cac.fam=1"})</f>
        <v>% Free Float</v>
      </c>
      <c r="AO19" s="19"/>
      <c r="AP19" s="19"/>
    </row>
    <row r="20" spans="1:42" ht="18" hidden="1" customHeight="1" x14ac:dyDescent="0.25">
      <c r="A20" s="29"/>
      <c r="B20" s="32"/>
      <c r="C20" s="32" t="s">
        <v>15</v>
      </c>
      <c r="D20" s="32" t="s">
        <v>15</v>
      </c>
      <c r="E20" s="32" t="s">
        <v>15</v>
      </c>
      <c r="F20" s="32" t="s">
        <v>15</v>
      </c>
      <c r="G20" s="32" t="s">
        <v>15</v>
      </c>
      <c r="H20" s="32" t="s">
        <v>15</v>
      </c>
      <c r="I20" s="32" t="s">
        <v>15</v>
      </c>
      <c r="J20" s="32" t="s">
        <v>15</v>
      </c>
      <c r="K20" s="32" t="s">
        <v>15</v>
      </c>
      <c r="L20" s="32" t="s">
        <v>15</v>
      </c>
      <c r="M20" s="33"/>
      <c r="N20" s="34" t="s">
        <v>15</v>
      </c>
      <c r="O20" s="32" t="s">
        <v>15</v>
      </c>
      <c r="P20" s="32" t="s">
        <v>15</v>
      </c>
      <c r="Q20" s="32" t="s">
        <v>15</v>
      </c>
      <c r="R20" s="34" t="s">
        <v>15</v>
      </c>
      <c r="S20" s="34" t="s">
        <v>15</v>
      </c>
      <c r="T20" s="34" t="s">
        <v>15</v>
      </c>
      <c r="U20" s="32" t="s">
        <v>15</v>
      </c>
      <c r="V20" s="33"/>
      <c r="W20" s="34" t="s">
        <v>15</v>
      </c>
      <c r="X20" s="34" t="s">
        <v>15</v>
      </c>
      <c r="Y20" s="34" t="s">
        <v>15</v>
      </c>
      <c r="Z20" s="34" t="s">
        <v>15</v>
      </c>
      <c r="AA20" s="34" t="s">
        <v>15</v>
      </c>
      <c r="AB20" s="32" t="s">
        <v>15</v>
      </c>
      <c r="AC20" s="32" t="s">
        <v>15</v>
      </c>
      <c r="AD20" s="32" t="s">
        <v>15</v>
      </c>
      <c r="AE20" s="32" t="s">
        <v>15</v>
      </c>
      <c r="AF20" s="32" t="s">
        <v>15</v>
      </c>
      <c r="AG20" s="33"/>
      <c r="AH20" s="32" t="s">
        <v>15</v>
      </c>
      <c r="AI20" s="32" t="s">
        <v>15</v>
      </c>
      <c r="AJ20" s="32" t="str">
        <f>AI20</f>
        <v>FALABELLA</v>
      </c>
      <c r="AK20" s="32" t="s">
        <v>15</v>
      </c>
      <c r="AL20" s="32" t="str">
        <f>AK20</f>
        <v>FALABELLA</v>
      </c>
      <c r="AM20" s="32" t="s">
        <v>15</v>
      </c>
      <c r="AN20" s="32" t="s">
        <v>15</v>
      </c>
      <c r="AO20" s="29"/>
      <c r="AP20" s="29"/>
    </row>
    <row r="21" spans="1:42" x14ac:dyDescent="0.25">
      <c r="B21" s="20">
        <v>41364</v>
      </c>
      <c r="C21" s="37">
        <v>5086.6364146619999</v>
      </c>
      <c r="D21" s="35">
        <v>13713074972.976</v>
      </c>
      <c r="E21" s="35">
        <v>16057664079.983999</v>
      </c>
      <c r="F21" s="21">
        <v>34.883658828679501</v>
      </c>
      <c r="G21" s="21">
        <v>4.6377562229390596</v>
      </c>
      <c r="H21" s="21">
        <v>21.913389224966501</v>
      </c>
      <c r="I21" s="21">
        <v>18.6993660429725</v>
      </c>
      <c r="J21" s="21">
        <v>26.816024436469899</v>
      </c>
      <c r="K21" s="21">
        <v>2.4455319191838498</v>
      </c>
      <c r="L21" s="22">
        <v>12.5023919040541</v>
      </c>
      <c r="N21" s="35">
        <v>167224960</v>
      </c>
      <c r="O21" s="23">
        <v>32.912983454822097</v>
      </c>
      <c r="P21" s="23">
        <v>7.5594823769934001</v>
      </c>
      <c r="Q21" s="23">
        <v>9.5213086918520293</v>
      </c>
      <c r="R21" s="23">
        <v>12.1519913819502</v>
      </c>
      <c r="S21" s="23">
        <v>2.9595594148631799</v>
      </c>
      <c r="T21" s="23">
        <v>1.1861541426878801</v>
      </c>
      <c r="U21" s="23">
        <v>1.26499833333401</v>
      </c>
      <c r="W21" s="35">
        <v>8770100635</v>
      </c>
      <c r="X21" s="35">
        <v>2956833933</v>
      </c>
      <c r="Y21" s="35">
        <v>1959439135</v>
      </c>
      <c r="Z21" s="35">
        <v>1745904306</v>
      </c>
      <c r="AA21" s="39">
        <v>925486466</v>
      </c>
      <c r="AB21" s="25">
        <v>22.342265118146301</v>
      </c>
      <c r="AC21" s="25">
        <v>55.109796392382101</v>
      </c>
      <c r="AD21" s="25">
        <v>6.6868028028838999</v>
      </c>
      <c r="AE21" s="21">
        <v>10.4404528247396</v>
      </c>
      <c r="AF21" s="25">
        <v>21.915417240059501</v>
      </c>
      <c r="AH21" s="26">
        <v>2419214.412</v>
      </c>
      <c r="AI21" s="26">
        <v>2419214.412</v>
      </c>
      <c r="AJ21" s="24">
        <f>IFERROR(AI21/AH21,"")</f>
        <v>1</v>
      </c>
      <c r="AK21" s="26">
        <v>0</v>
      </c>
      <c r="AL21" s="24">
        <f>IFERROR(AK21/AH21,"")</f>
        <v>0</v>
      </c>
      <c r="AM21" s="26">
        <v>436184.35848339798</v>
      </c>
      <c r="AN21" s="25">
        <v>18.0299999999697</v>
      </c>
    </row>
    <row r="22" spans="1:42" x14ac:dyDescent="0.25">
      <c r="B22" s="20">
        <v>41455</v>
      </c>
      <c r="C22" s="37">
        <v>5119.4159364402303</v>
      </c>
      <c r="D22" s="35">
        <v>13739028119.136</v>
      </c>
      <c r="E22" s="35">
        <v>16139404807.136</v>
      </c>
      <c r="F22" s="21">
        <v>33.880609266343498</v>
      </c>
      <c r="G22" s="21">
        <v>4.5344785821216602</v>
      </c>
      <c r="H22" s="21">
        <v>21.452165303839099</v>
      </c>
      <c r="I22" s="21">
        <v>18.238309674023199</v>
      </c>
      <c r="J22" s="21">
        <v>25.843139527423801</v>
      </c>
      <c r="K22" s="21">
        <v>2.3898950262046101</v>
      </c>
      <c r="L22" s="22">
        <v>13.4998287411872</v>
      </c>
      <c r="N22" s="35">
        <v>360711782</v>
      </c>
      <c r="O22" s="23">
        <v>33.675410028081401</v>
      </c>
      <c r="P22" s="23">
        <v>7.7979796008294198</v>
      </c>
      <c r="Q22" s="23">
        <v>10.0689569196402</v>
      </c>
      <c r="R22" s="23">
        <v>12.671371789925599</v>
      </c>
      <c r="S22" s="23">
        <v>6.2441457202658102</v>
      </c>
      <c r="T22" s="23">
        <v>2.47119530388954</v>
      </c>
      <c r="U22" s="23">
        <v>2.7447632476469201</v>
      </c>
      <c r="W22" s="35">
        <v>8982799767.0079994</v>
      </c>
      <c r="X22" s="35">
        <v>3029902528</v>
      </c>
      <c r="Y22" s="35">
        <v>2144209936</v>
      </c>
      <c r="Z22" s="35">
        <v>1794551506</v>
      </c>
      <c r="AA22" s="39">
        <v>1171622087</v>
      </c>
      <c r="AB22" s="25">
        <v>23.870174017181899</v>
      </c>
      <c r="AC22" s="25">
        <v>58.9760869633174</v>
      </c>
      <c r="AD22" s="25">
        <v>13.367613272726899</v>
      </c>
      <c r="AE22" s="21">
        <v>4.9750288056820899</v>
      </c>
      <c r="AF22" s="25">
        <v>17.049943798047</v>
      </c>
      <c r="AH22" s="26">
        <v>2421571.5099999998</v>
      </c>
      <c r="AI22" s="26">
        <v>2421571.5099999998</v>
      </c>
      <c r="AJ22" s="24">
        <f t="shared" ref="AJ22:AJ85" si="0">IFERROR(AI22/AH22,"")</f>
        <v>1</v>
      </c>
      <c r="AK22" s="26">
        <v>0</v>
      </c>
      <c r="AL22" s="24">
        <f t="shared" ref="AL22:AL85" si="1">IFERROR(AK22/AH22,"")</f>
        <v>0</v>
      </c>
      <c r="AM22" s="26">
        <v>436609.34325292998</v>
      </c>
      <c r="AN22" s="25">
        <v>18.0299999999988</v>
      </c>
    </row>
    <row r="23" spans="1:42" x14ac:dyDescent="0.25">
      <c r="B23" s="20">
        <v>41547</v>
      </c>
      <c r="C23" s="37">
        <v>4346.6670983210197</v>
      </c>
      <c r="D23" s="35">
        <v>11667815157.535999</v>
      </c>
      <c r="E23" s="35">
        <v>14309563949.535999</v>
      </c>
      <c r="F23" s="21">
        <v>27.614944480184899</v>
      </c>
      <c r="G23" s="21">
        <v>3.7666375914814099</v>
      </c>
      <c r="H23" s="21">
        <v>18.708375732705498</v>
      </c>
      <c r="I23" s="21">
        <v>15.2378530615679</v>
      </c>
      <c r="J23" s="21">
        <v>25.192156911216401</v>
      </c>
      <c r="K23" s="21">
        <v>1.9683246719032499</v>
      </c>
      <c r="L23" s="22">
        <v>15.5370695476013</v>
      </c>
      <c r="N23" s="35">
        <v>525141279</v>
      </c>
      <c r="O23" s="23">
        <v>33.388258691527902</v>
      </c>
      <c r="P23" s="23">
        <v>7.1664575010581801</v>
      </c>
      <c r="Q23" s="23">
        <v>9.5052652282902308</v>
      </c>
      <c r="R23" s="23">
        <v>12.1365490704775</v>
      </c>
      <c r="S23" s="23">
        <v>8.5564327742176793</v>
      </c>
      <c r="T23" s="23">
        <v>3.3871311482689599</v>
      </c>
      <c r="U23" s="23">
        <v>3.8569552464978201</v>
      </c>
      <c r="W23" s="35">
        <v>9154896915.0079994</v>
      </c>
      <c r="X23" s="35">
        <v>3097673953</v>
      </c>
      <c r="Y23" s="35">
        <v>2146310276</v>
      </c>
      <c r="Z23" s="35">
        <v>1965720028</v>
      </c>
      <c r="AA23" s="39">
        <v>1036832507</v>
      </c>
      <c r="AB23" s="25">
        <v>23.4443958891788</v>
      </c>
      <c r="AC23" s="25">
        <v>56.875446662248599</v>
      </c>
      <c r="AD23" s="25">
        <v>19.162522427417599</v>
      </c>
      <c r="AE23" s="21">
        <v>3.7432213132124201</v>
      </c>
      <c r="AF23" s="25">
        <v>20.6530712710519</v>
      </c>
      <c r="AH23" s="26">
        <v>2422115.577</v>
      </c>
      <c r="AI23" s="26">
        <v>2422115.577</v>
      </c>
      <c r="AJ23" s="24">
        <f t="shared" si="0"/>
        <v>1</v>
      </c>
      <c r="AK23" s="26">
        <v>0</v>
      </c>
      <c r="AL23" s="24">
        <f t="shared" si="1"/>
        <v>0</v>
      </c>
      <c r="AM23" s="26">
        <v>436707.43853320298</v>
      </c>
      <c r="AN23" s="25">
        <v>18.0299999999988</v>
      </c>
    </row>
    <row r="24" spans="1:42" x14ac:dyDescent="0.25">
      <c r="B24" s="20">
        <v>41639</v>
      </c>
      <c r="C24" s="37">
        <v>4280.2580098435301</v>
      </c>
      <c r="D24" s="35">
        <v>11415430714.4</v>
      </c>
      <c r="E24" s="35">
        <v>14143182433.408001</v>
      </c>
      <c r="F24" s="21">
        <v>25.702574889641301</v>
      </c>
      <c r="G24" s="21">
        <v>3.6216143033889199</v>
      </c>
      <c r="H24" s="21">
        <v>17.2266904233547</v>
      </c>
      <c r="I24" s="21">
        <v>13.8945837305801</v>
      </c>
      <c r="J24" s="21">
        <v>63.109217138611697</v>
      </c>
      <c r="K24" s="21">
        <v>1.8400478403382301</v>
      </c>
      <c r="L24" s="22">
        <v>17.142556299018899</v>
      </c>
      <c r="N24" s="35">
        <v>821004040</v>
      </c>
      <c r="O24" s="23">
        <v>33.923782534489902</v>
      </c>
      <c r="P24" s="23">
        <v>8.0184145874809492</v>
      </c>
      <c r="Q24" s="23">
        <v>10.7323065540259</v>
      </c>
      <c r="R24" s="23">
        <v>13.242914476752</v>
      </c>
      <c r="S24" s="23">
        <v>13.621211802586901</v>
      </c>
      <c r="T24" s="23">
        <v>5.02366524337413</v>
      </c>
      <c r="U24" s="23">
        <v>6.1000610494374996</v>
      </c>
      <c r="W24" s="35">
        <v>9895312982</v>
      </c>
      <c r="X24" s="35">
        <v>3152028283</v>
      </c>
      <c r="Y24" s="35">
        <v>2361763228</v>
      </c>
      <c r="Z24" s="35">
        <v>2055134337</v>
      </c>
      <c r="AA24" s="39">
        <v>945540983</v>
      </c>
      <c r="AB24" s="25">
        <v>23.867493956960999</v>
      </c>
      <c r="AC24" s="25">
        <v>61.751164287328699</v>
      </c>
      <c r="AD24" s="25">
        <v>28.172048836713699</v>
      </c>
      <c r="AE24" s="21">
        <v>2.5031963752589901</v>
      </c>
      <c r="AF24" s="25">
        <v>27.153351843124302</v>
      </c>
      <c r="AH24" s="26">
        <v>2422115.577</v>
      </c>
      <c r="AI24" s="26">
        <v>2422115.577</v>
      </c>
      <c r="AJ24" s="24">
        <f t="shared" si="0"/>
        <v>1</v>
      </c>
      <c r="AK24" s="26">
        <v>0</v>
      </c>
      <c r="AL24" s="24">
        <f t="shared" si="1"/>
        <v>0</v>
      </c>
      <c r="AM24" s="26">
        <v>436707.43853320298</v>
      </c>
      <c r="AN24" s="25">
        <v>18.0299999999988</v>
      </c>
    </row>
    <row r="25" spans="1:42" x14ac:dyDescent="0.25">
      <c r="B25" s="20">
        <v>41729</v>
      </c>
      <c r="C25" s="37">
        <v>4382.7008495405298</v>
      </c>
      <c r="D25" s="35">
        <v>11688645351.472</v>
      </c>
      <c r="E25" s="35">
        <v>14500616176.48</v>
      </c>
      <c r="F25" s="21">
        <v>26.349589806195599</v>
      </c>
      <c r="G25" s="21">
        <v>3.5540620249848902</v>
      </c>
      <c r="H25" s="21">
        <v>17.1643701204157</v>
      </c>
      <c r="I25" s="21">
        <v>13.830972370051301</v>
      </c>
      <c r="J25" s="21">
        <v>110.05068668909399</v>
      </c>
      <c r="K25" s="21">
        <v>1.8206139187113901</v>
      </c>
      <c r="L25" s="22">
        <v>16.991580323519901</v>
      </c>
      <c r="N25" s="35">
        <v>191030026</v>
      </c>
      <c r="O25" s="23">
        <v>33.051054916053502</v>
      </c>
      <c r="P25" s="23">
        <v>6.4468316148122504</v>
      </c>
      <c r="Q25" s="23">
        <v>9.2113928331673396</v>
      </c>
      <c r="R25" s="23">
        <v>11.9809600512963</v>
      </c>
      <c r="S25" s="23">
        <v>2.6352546066409599</v>
      </c>
      <c r="T25" s="23">
        <v>1.02595118108911</v>
      </c>
      <c r="U25" s="23">
        <v>1.24449899469619</v>
      </c>
      <c r="W25" s="35">
        <v>10019121562</v>
      </c>
      <c r="X25" s="35">
        <v>3288812989</v>
      </c>
      <c r="Y25" s="35">
        <v>2392631460</v>
      </c>
      <c r="Z25" s="35">
        <v>2124187372</v>
      </c>
      <c r="AA25" s="39">
        <v>968060711</v>
      </c>
      <c r="AB25" s="25">
        <v>23.880651065002901</v>
      </c>
      <c r="AC25" s="25">
        <v>60.167821776645702</v>
      </c>
      <c r="AD25" s="25">
        <v>6.1384611234680104</v>
      </c>
      <c r="AE25" s="21">
        <v>11.1196517975623</v>
      </c>
      <c r="AF25" s="25">
        <v>27.010302205104399</v>
      </c>
      <c r="AH25" s="26">
        <v>2422115.577</v>
      </c>
      <c r="AI25" s="26">
        <v>2422115.577</v>
      </c>
      <c r="AJ25" s="24">
        <f t="shared" si="0"/>
        <v>1</v>
      </c>
      <c r="AK25" s="26">
        <v>0</v>
      </c>
      <c r="AL25" s="24">
        <f t="shared" si="1"/>
        <v>0</v>
      </c>
      <c r="AM25" s="26">
        <v>448333.59330273402</v>
      </c>
      <c r="AN25" s="25">
        <v>18.509999999980199</v>
      </c>
    </row>
    <row r="26" spans="1:42" x14ac:dyDescent="0.25">
      <c r="B26" s="20">
        <v>41820</v>
      </c>
      <c r="C26" s="37">
        <v>4607.2159814462102</v>
      </c>
      <c r="D26" s="35">
        <v>12249011165.743999</v>
      </c>
      <c r="E26" s="35">
        <v>15177517835.76</v>
      </c>
      <c r="F26" s="21">
        <v>27.5059712596703</v>
      </c>
      <c r="G26" s="21">
        <v>3.6276229687355199</v>
      </c>
      <c r="H26" s="21">
        <v>17.6932883817062</v>
      </c>
      <c r="I26" s="21">
        <v>14.206329671011201</v>
      </c>
      <c r="J26" s="21">
        <v>101.931701129884</v>
      </c>
      <c r="K26" s="21">
        <v>1.83823601110635</v>
      </c>
      <c r="L26" s="22">
        <v>16.668047961924501</v>
      </c>
      <c r="N26" s="35">
        <v>397519897</v>
      </c>
      <c r="O26" s="23">
        <v>33.079213194898301</v>
      </c>
      <c r="P26" s="23">
        <v>6.6247959846950799</v>
      </c>
      <c r="Q26" s="23">
        <v>9.3867809952498593</v>
      </c>
      <c r="R26" s="23">
        <v>12.132553391842499</v>
      </c>
      <c r="S26" s="23">
        <v>5.4920734984552801</v>
      </c>
      <c r="T26" s="23">
        <v>2.15086896606226</v>
      </c>
      <c r="U26" s="23">
        <v>2.57930423993457</v>
      </c>
      <c r="W26" s="35">
        <v>10091720529.007999</v>
      </c>
      <c r="X26" s="35">
        <v>3376594335</v>
      </c>
      <c r="Y26" s="35">
        <v>2450045878</v>
      </c>
      <c r="Z26" s="35">
        <v>2225275433</v>
      </c>
      <c r="AA26" s="39">
        <v>993653811</v>
      </c>
      <c r="AB26" s="25">
        <v>24.277781682089</v>
      </c>
      <c r="AC26" s="25">
        <v>60.052711439784602</v>
      </c>
      <c r="AD26" s="25">
        <v>12.553046241373501</v>
      </c>
      <c r="AE26" s="21">
        <v>5.5978969852658302</v>
      </c>
      <c r="AF26" s="25">
        <v>26.911841689201498</v>
      </c>
      <c r="AH26" s="26">
        <v>2434465.1030000001</v>
      </c>
      <c r="AI26" s="26">
        <v>2434465.1030000001</v>
      </c>
      <c r="AJ26" s="24">
        <f t="shared" si="0"/>
        <v>1</v>
      </c>
      <c r="AK26" s="26">
        <v>0</v>
      </c>
      <c r="AL26" s="24">
        <f t="shared" si="1"/>
        <v>0</v>
      </c>
      <c r="AM26" s="26">
        <v>450619.49056543002</v>
      </c>
      <c r="AN26" s="25">
        <v>18.510000000009299</v>
      </c>
    </row>
    <row r="27" spans="1:42" x14ac:dyDescent="0.25">
      <c r="B27" s="20">
        <v>41912</v>
      </c>
      <c r="C27" s="37">
        <v>4132.8966177627399</v>
      </c>
      <c r="D27" s="35">
        <v>10987958242.384001</v>
      </c>
      <c r="E27" s="35">
        <v>14447536488.384001</v>
      </c>
      <c r="F27" s="21">
        <v>24.435823281411999</v>
      </c>
      <c r="G27" s="21">
        <v>3.1829543876228898</v>
      </c>
      <c r="H27" s="21">
        <v>16.6764693182195</v>
      </c>
      <c r="I27" s="21">
        <v>12.635209519983601</v>
      </c>
      <c r="J27" s="21">
        <v>-46.100824362190899</v>
      </c>
      <c r="K27" s="21">
        <v>1.61381072263248</v>
      </c>
      <c r="L27" s="22">
        <v>21.462202988244801</v>
      </c>
      <c r="N27" s="35">
        <v>570479881</v>
      </c>
      <c r="O27" s="23">
        <v>32.981209671299403</v>
      </c>
      <c r="P27" s="23">
        <v>6.3249617657784301</v>
      </c>
      <c r="Q27" s="23">
        <v>8.8201406736916397</v>
      </c>
      <c r="R27" s="23">
        <v>11.617946939863</v>
      </c>
      <c r="S27" s="23">
        <v>7.7949609656716303</v>
      </c>
      <c r="T27" s="23">
        <v>2.81447660803315</v>
      </c>
      <c r="U27" s="23">
        <v>3.4596930526495302</v>
      </c>
      <c r="W27" s="35">
        <v>11034971231.007999</v>
      </c>
      <c r="X27" s="35">
        <v>3452125574</v>
      </c>
      <c r="Y27" s="35">
        <v>3002704420</v>
      </c>
      <c r="Z27" s="35">
        <v>2767696778</v>
      </c>
      <c r="AA27" s="39">
        <v>1118899674</v>
      </c>
      <c r="AB27" s="25">
        <v>27.210804243542999</v>
      </c>
      <c r="AC27" s="25">
        <v>72.458960362942904</v>
      </c>
      <c r="AD27" s="25">
        <v>14.423606736498201</v>
      </c>
      <c r="AE27" s="21">
        <v>4.8515239015032403</v>
      </c>
      <c r="AF27" s="25">
        <v>20.899192968179701</v>
      </c>
      <c r="AH27" s="26">
        <v>2434465.1030000001</v>
      </c>
      <c r="AI27" s="26">
        <v>2434465.1030000001</v>
      </c>
      <c r="AJ27" s="24">
        <f t="shared" si="0"/>
        <v>1</v>
      </c>
      <c r="AK27" s="26">
        <v>0</v>
      </c>
      <c r="AL27" s="24">
        <f t="shared" si="1"/>
        <v>0</v>
      </c>
      <c r="AM27" s="26">
        <v>450619.49056543002</v>
      </c>
      <c r="AN27" s="25">
        <v>18.510000000009299</v>
      </c>
    </row>
    <row r="28" spans="1:42" x14ac:dyDescent="0.25">
      <c r="B28" s="20">
        <v>42004</v>
      </c>
      <c r="C28" s="37">
        <v>3750.2130655646301</v>
      </c>
      <c r="D28" s="35">
        <v>9911681220.3519993</v>
      </c>
      <c r="E28" s="35">
        <v>13427177476.368</v>
      </c>
      <c r="F28" s="21">
        <v>21.2745324326097</v>
      </c>
      <c r="G28" s="21">
        <v>2.8771870541168001</v>
      </c>
      <c r="H28" s="21">
        <v>14.8568090321205</v>
      </c>
      <c r="I28" s="21">
        <v>10.939571821611001</v>
      </c>
      <c r="J28" s="21">
        <v>113.212100817589</v>
      </c>
      <c r="K28" s="21">
        <v>1.41049988102532</v>
      </c>
      <c r="L28" s="22">
        <v>23.547944814868998</v>
      </c>
      <c r="N28" s="35">
        <v>903772637</v>
      </c>
      <c r="O28" s="23">
        <v>33.546665991772898</v>
      </c>
      <c r="P28" s="23">
        <v>7.3772202389227504</v>
      </c>
      <c r="Q28" s="23">
        <v>10.197889000351999</v>
      </c>
      <c r="R28" s="23">
        <v>12.893556567185399</v>
      </c>
      <c r="S28" s="23">
        <v>12.987852168138501</v>
      </c>
      <c r="T28" s="23">
        <v>4.5578205771598697</v>
      </c>
      <c r="U28" s="23">
        <v>5.6904029856377703</v>
      </c>
      <c r="W28" s="35">
        <v>11345456699.007999</v>
      </c>
      <c r="X28" s="35">
        <v>3444920693</v>
      </c>
      <c r="Y28" s="35">
        <v>3052890100</v>
      </c>
      <c r="Z28" s="35">
        <v>2822151529</v>
      </c>
      <c r="AA28" s="39">
        <v>879952952</v>
      </c>
      <c r="AB28" s="25">
        <v>26.908481350663401</v>
      </c>
      <c r="AC28" s="25">
        <v>73.772215896169698</v>
      </c>
      <c r="AD28" s="25">
        <v>23.414536671334599</v>
      </c>
      <c r="AE28" s="21">
        <v>3.12263440323659</v>
      </c>
      <c r="AF28" s="25">
        <v>24.125650281348499</v>
      </c>
      <c r="AH28" s="26">
        <v>2434465.1030000001</v>
      </c>
      <c r="AI28" s="26">
        <v>2434465.1030000001</v>
      </c>
      <c r="AJ28" s="24">
        <f t="shared" si="0"/>
        <v>1</v>
      </c>
      <c r="AK28" s="26">
        <v>0</v>
      </c>
      <c r="AL28" s="24">
        <f t="shared" si="1"/>
        <v>0</v>
      </c>
      <c r="AM28" s="26">
        <v>450619.49056543002</v>
      </c>
      <c r="AN28" s="25">
        <v>18.510000000009299</v>
      </c>
    </row>
    <row r="29" spans="1:42" x14ac:dyDescent="0.25">
      <c r="B29" s="20">
        <v>42094</v>
      </c>
      <c r="C29" s="37">
        <v>4400.24139989167</v>
      </c>
      <c r="D29" s="35">
        <v>11629683243.552</v>
      </c>
      <c r="E29" s="35">
        <v>15152991794.559999</v>
      </c>
      <c r="F29" s="21">
        <v>24.346595523908</v>
      </c>
      <c r="G29" s="21">
        <v>3.2912460177431102</v>
      </c>
      <c r="H29" s="21">
        <v>16.5051952486392</v>
      </c>
      <c r="I29" s="21">
        <v>12.651633367815499</v>
      </c>
      <c r="J29" s="21">
        <v>95.078008529730099</v>
      </c>
      <c r="K29" s="21">
        <v>1.6076762868888199</v>
      </c>
      <c r="L29" s="22">
        <v>20.507874502480298</v>
      </c>
      <c r="N29" s="35">
        <v>205331460</v>
      </c>
      <c r="O29" s="23">
        <v>32.418864985927897</v>
      </c>
      <c r="P29" s="23">
        <v>6.3355762311039099</v>
      </c>
      <c r="Q29" s="23">
        <v>8.3214126491220703</v>
      </c>
      <c r="R29" s="23">
        <v>11.345820326678201</v>
      </c>
      <c r="S29" s="23">
        <v>2.7424297836078</v>
      </c>
      <c r="T29" s="23">
        <v>1.0119797967072399</v>
      </c>
      <c r="U29" s="23">
        <v>1.1062679498500101</v>
      </c>
      <c r="W29" s="35">
        <v>11330103365.007999</v>
      </c>
      <c r="X29" s="35">
        <v>3533519883</v>
      </c>
      <c r="Y29" s="35">
        <v>3000298243</v>
      </c>
      <c r="Z29" s="35">
        <v>2833285819</v>
      </c>
      <c r="AA29" s="39">
        <v>1036646517</v>
      </c>
      <c r="AB29" s="25">
        <v>26.4807667356799</v>
      </c>
      <c r="AC29" s="25">
        <v>71.037480061058901</v>
      </c>
      <c r="AD29" s="25">
        <v>5.0194048325502099</v>
      </c>
      <c r="AE29" s="21">
        <v>13.798595787520799</v>
      </c>
      <c r="AF29" s="25">
        <v>20.005081974784801</v>
      </c>
      <c r="AH29" s="26">
        <v>2434465.1030000001</v>
      </c>
      <c r="AI29" s="26">
        <v>2434465.1030000001</v>
      </c>
      <c r="AJ29" s="24">
        <f t="shared" si="0"/>
        <v>1</v>
      </c>
      <c r="AK29" s="26">
        <v>0</v>
      </c>
      <c r="AL29" s="24">
        <f t="shared" si="1"/>
        <v>0</v>
      </c>
      <c r="AM29" s="26">
        <v>474720.69508496101</v>
      </c>
      <c r="AN29" s="25">
        <v>19.5</v>
      </c>
    </row>
    <row r="30" spans="1:42" x14ac:dyDescent="0.25">
      <c r="B30" s="20">
        <v>42185</v>
      </c>
      <c r="C30" s="37">
        <v>4153.7356594949997</v>
      </c>
      <c r="D30" s="35">
        <v>10873781829.056</v>
      </c>
      <c r="E30" s="35">
        <v>14545771052.063999</v>
      </c>
      <c r="F30" s="21">
        <v>22.303810384764802</v>
      </c>
      <c r="G30" s="21">
        <v>3.0100827993555899</v>
      </c>
      <c r="H30" s="21">
        <v>15.4635836531961</v>
      </c>
      <c r="I30" s="21">
        <v>11.5598983607342</v>
      </c>
      <c r="J30" s="21">
        <v>54.101241629221498</v>
      </c>
      <c r="K30" s="21">
        <v>1.47069412554993</v>
      </c>
      <c r="L30" s="22">
        <v>22.539788122609</v>
      </c>
      <c r="N30" s="35">
        <v>434394097</v>
      </c>
      <c r="O30" s="23">
        <v>33.280598900397301</v>
      </c>
      <c r="P30" s="23">
        <v>6.56999375920714</v>
      </c>
      <c r="Q30" s="23">
        <v>8.91023799691175</v>
      </c>
      <c r="R30" s="23">
        <v>11.8666739926703</v>
      </c>
      <c r="S30" s="23">
        <v>5.6918450855882803</v>
      </c>
      <c r="T30" s="23">
        <v>2.0522232613802802</v>
      </c>
      <c r="U30" s="23">
        <v>2.3433346926649401</v>
      </c>
      <c r="W30" s="35">
        <v>11719126838</v>
      </c>
      <c r="X30" s="35">
        <v>3612452731</v>
      </c>
      <c r="Y30" s="35">
        <v>3164111388</v>
      </c>
      <c r="Z30" s="35">
        <v>2971927587</v>
      </c>
      <c r="AA30" s="39">
        <v>1093742934</v>
      </c>
      <c r="AB30" s="25">
        <v>26.9995489573339</v>
      </c>
      <c r="AC30" s="25">
        <v>73.370454420102803</v>
      </c>
      <c r="AD30" s="25">
        <v>10.3084280546173</v>
      </c>
      <c r="AE30" s="21">
        <v>6.8415468983657801</v>
      </c>
      <c r="AF30" s="25">
        <v>22.683759387291499</v>
      </c>
      <c r="AH30" s="26">
        <v>2434465.1030000001</v>
      </c>
      <c r="AI30" s="26">
        <v>2434465.1030000001</v>
      </c>
      <c r="AJ30" s="24">
        <f t="shared" si="0"/>
        <v>1</v>
      </c>
      <c r="AK30" s="26">
        <v>0</v>
      </c>
      <c r="AL30" s="24">
        <f t="shared" si="1"/>
        <v>0</v>
      </c>
      <c r="AM30" s="26">
        <v>474720.69508496101</v>
      </c>
      <c r="AN30" s="25">
        <v>19.5</v>
      </c>
    </row>
    <row r="31" spans="1:42" x14ac:dyDescent="0.25">
      <c r="B31" s="20">
        <v>42277</v>
      </c>
      <c r="C31" s="37">
        <v>4010.8946176916402</v>
      </c>
      <c r="D31" s="35">
        <v>10499847989.232</v>
      </c>
      <c r="E31" s="35">
        <v>14375401335.232</v>
      </c>
      <c r="F31" s="21">
        <v>20.970016945735601</v>
      </c>
      <c r="G31" s="21">
        <v>2.8406706373025399</v>
      </c>
      <c r="H31" s="21">
        <v>14.8104087663814</v>
      </c>
      <c r="I31" s="21">
        <v>10.8175790768582</v>
      </c>
      <c r="J31" s="21">
        <v>14.855443889740901</v>
      </c>
      <c r="K31" s="21">
        <v>1.3828365280605801</v>
      </c>
      <c r="L31" s="22">
        <v>24.3162606443511</v>
      </c>
      <c r="N31" s="35">
        <v>637335507</v>
      </c>
      <c r="O31" s="23">
        <v>33.407269083662001</v>
      </c>
      <c r="P31" s="23">
        <v>6.3160023877207996</v>
      </c>
      <c r="Q31" s="23">
        <v>8.6272094963933306</v>
      </c>
      <c r="R31" s="23">
        <v>11.600951769578399</v>
      </c>
      <c r="S31" s="23">
        <v>8.1201483930344693</v>
      </c>
      <c r="T31" s="23">
        <v>2.81916872535658</v>
      </c>
      <c r="U31" s="23">
        <v>3.3286204223368299</v>
      </c>
      <c r="W31" s="35">
        <v>12308233022</v>
      </c>
      <c r="X31" s="35">
        <v>3696256740</v>
      </c>
      <c r="Y31" s="35">
        <v>3373472857</v>
      </c>
      <c r="Z31" s="35">
        <v>3163683514</v>
      </c>
      <c r="AA31" s="39">
        <v>1144448933</v>
      </c>
      <c r="AB31" s="25">
        <v>27.408262834884201</v>
      </c>
      <c r="AC31" s="25">
        <v>76.528493497171397</v>
      </c>
      <c r="AD31" s="25">
        <v>14.0497183196858</v>
      </c>
      <c r="AE31" s="21">
        <v>4.9639216382129199</v>
      </c>
      <c r="AF31" s="25">
        <v>22.295305220555701</v>
      </c>
      <c r="AH31" s="26">
        <v>2434465.1030000001</v>
      </c>
      <c r="AI31" s="26">
        <v>2434465.1030000001</v>
      </c>
      <c r="AJ31" s="24">
        <f t="shared" si="0"/>
        <v>1</v>
      </c>
      <c r="AK31" s="26">
        <v>0</v>
      </c>
      <c r="AL31" s="24">
        <f t="shared" si="1"/>
        <v>0</v>
      </c>
      <c r="AM31" s="26">
        <v>474720.69508496101</v>
      </c>
      <c r="AN31" s="25">
        <v>19.5</v>
      </c>
    </row>
    <row r="32" spans="1:42" x14ac:dyDescent="0.25">
      <c r="B32" s="20">
        <v>42369</v>
      </c>
      <c r="C32" s="37">
        <v>4223.6772594898903</v>
      </c>
      <c r="D32" s="35">
        <v>10994044405.152</v>
      </c>
      <c r="E32" s="35">
        <v>14917957907.152</v>
      </c>
      <c r="F32" s="21">
        <v>21.144378869299501</v>
      </c>
      <c r="G32" s="21">
        <v>2.9490364259145299</v>
      </c>
      <c r="H32" s="21">
        <v>14.7932495706336</v>
      </c>
      <c r="I32" s="21">
        <v>10.9021384621301</v>
      </c>
      <c r="J32" s="21">
        <v>26.1855703212204</v>
      </c>
      <c r="K32" s="21">
        <v>1.41702100509974</v>
      </c>
      <c r="L32" s="22">
        <v>23.830158558383101</v>
      </c>
      <c r="N32" s="35">
        <v>1008430084</v>
      </c>
      <c r="O32" s="23">
        <v>34.306008965359098</v>
      </c>
      <c r="P32" s="23">
        <v>7.3980453457697903</v>
      </c>
      <c r="Q32" s="23">
        <v>10.119271233154</v>
      </c>
      <c r="R32" s="23">
        <v>12.9976427103829</v>
      </c>
      <c r="S32" s="23">
        <v>13.3771044901514</v>
      </c>
      <c r="T32" s="23">
        <v>4.5528836304729303</v>
      </c>
      <c r="U32" s="23">
        <v>5.4850724730567899</v>
      </c>
      <c r="W32" s="35">
        <v>12606996655.007999</v>
      </c>
      <c r="X32" s="35">
        <v>3728012414</v>
      </c>
      <c r="Y32" s="35">
        <v>3439547942</v>
      </c>
      <c r="Z32" s="35">
        <v>3208634880</v>
      </c>
      <c r="AA32" s="39">
        <v>1158144289</v>
      </c>
      <c r="AB32" s="25">
        <v>27.282849643903301</v>
      </c>
      <c r="AC32" s="25">
        <v>77.409917876939303</v>
      </c>
      <c r="AD32" s="25">
        <v>22.825960859947401</v>
      </c>
      <c r="AE32" s="21">
        <v>3.1818119380914101</v>
      </c>
      <c r="AF32" s="25">
        <v>21.477158436406199</v>
      </c>
      <c r="AH32" s="26">
        <v>2434465.1030000001</v>
      </c>
      <c r="AI32" s="26">
        <v>2434465.1030000001</v>
      </c>
      <c r="AJ32" s="24">
        <f t="shared" si="0"/>
        <v>1</v>
      </c>
      <c r="AK32" s="26">
        <v>0</v>
      </c>
      <c r="AL32" s="24">
        <f t="shared" si="1"/>
        <v>0</v>
      </c>
      <c r="AM32" s="26">
        <v>474720.69508496101</v>
      </c>
      <c r="AN32" s="25">
        <v>19.5</v>
      </c>
    </row>
    <row r="33" spans="2:40" x14ac:dyDescent="0.25">
      <c r="B33" s="20">
        <v>42460</v>
      </c>
      <c r="C33" s="37">
        <v>4375.6585603430904</v>
      </c>
      <c r="D33" s="35">
        <v>11389644984.384001</v>
      </c>
      <c r="E33" s="35">
        <v>15203803467.392</v>
      </c>
      <c r="F33" s="21">
        <v>21.980035774584401</v>
      </c>
      <c r="G33" s="21">
        <v>3.00427497793862</v>
      </c>
      <c r="H33" s="21">
        <v>14.845436718227599</v>
      </c>
      <c r="I33" s="21">
        <v>11.1211812373949</v>
      </c>
      <c r="J33" s="21">
        <v>22.463704438676402</v>
      </c>
      <c r="K33" s="21">
        <v>1.4530567563379</v>
      </c>
      <c r="L33" s="22">
        <v>22.506520113995101</v>
      </c>
      <c r="N33" s="35">
        <v>221041235</v>
      </c>
      <c r="O33" s="23">
        <v>33.072536594409002</v>
      </c>
      <c r="P33" s="23">
        <v>6.0448337845300602</v>
      </c>
      <c r="Q33" s="23">
        <v>8.6691133710410195</v>
      </c>
      <c r="R33" s="23">
        <v>11.697802529219199</v>
      </c>
      <c r="S33" s="23">
        <v>2.5509222440741701</v>
      </c>
      <c r="T33" s="23">
        <v>0.90979367537511302</v>
      </c>
      <c r="U33" s="23">
        <v>1.0803400470904301</v>
      </c>
      <c r="W33" s="35">
        <v>12554819196</v>
      </c>
      <c r="X33" s="35">
        <v>3791145973</v>
      </c>
      <c r="Y33" s="35">
        <v>3307907637</v>
      </c>
      <c r="Z33" s="35">
        <v>3093171526</v>
      </c>
      <c r="AA33" s="39">
        <v>1101660273</v>
      </c>
      <c r="AB33" s="25">
        <v>26.347712263756002</v>
      </c>
      <c r="AC33" s="25">
        <v>73.311395925469697</v>
      </c>
      <c r="AD33" s="25">
        <v>4.9521104267769296</v>
      </c>
      <c r="AE33" s="21">
        <v>13.993640263550301</v>
      </c>
      <c r="AF33" s="25">
        <v>23.146387203683801</v>
      </c>
      <c r="AH33" s="26">
        <v>2434465.1030000001</v>
      </c>
      <c r="AI33" s="26">
        <v>2434465.1030000001</v>
      </c>
      <c r="AJ33" s="24">
        <f t="shared" si="0"/>
        <v>1</v>
      </c>
      <c r="AK33" s="26">
        <v>0</v>
      </c>
      <c r="AL33" s="24">
        <f t="shared" si="1"/>
        <v>0</v>
      </c>
      <c r="AM33" s="26">
        <v>482510.98341455101</v>
      </c>
      <c r="AN33" s="25">
        <v>19.819999999977899</v>
      </c>
    </row>
    <row r="34" spans="2:40" x14ac:dyDescent="0.25">
      <c r="B34" s="20">
        <v>42551</v>
      </c>
      <c r="C34" s="37">
        <v>4772.1639707684499</v>
      </c>
      <c r="D34" s="35">
        <v>12289423286.464001</v>
      </c>
      <c r="E34" s="35">
        <v>16294979292.48</v>
      </c>
      <c r="F34" s="21">
        <v>23.585085866681801</v>
      </c>
      <c r="G34" s="21">
        <v>3.1774346154234099</v>
      </c>
      <c r="H34" s="21">
        <v>15.5982302141056</v>
      </c>
      <c r="I34" s="21">
        <v>11.763945825281599</v>
      </c>
      <c r="J34" s="21">
        <v>31.960378688701901</v>
      </c>
      <c r="K34" s="21">
        <v>1.54850347858701</v>
      </c>
      <c r="L34" s="22">
        <v>21.953556999535099</v>
      </c>
      <c r="N34" s="35">
        <v>470632483</v>
      </c>
      <c r="O34" s="23">
        <v>33.778516018297502</v>
      </c>
      <c r="P34" s="23">
        <v>6.32610331464093</v>
      </c>
      <c r="Q34" s="23">
        <v>9.2137460000522005</v>
      </c>
      <c r="R34" s="23">
        <v>12.2612158111297</v>
      </c>
      <c r="S34" s="23">
        <v>5.3629235698826996</v>
      </c>
      <c r="T34" s="23">
        <v>1.90989656583224</v>
      </c>
      <c r="U34" s="23">
        <v>2.2974606974348699</v>
      </c>
      <c r="W34" s="35">
        <v>12713783005.007999</v>
      </c>
      <c r="X34" s="35">
        <v>3867718702</v>
      </c>
      <c r="Y34" s="35">
        <v>3456871886</v>
      </c>
      <c r="Z34" s="35">
        <v>3261053323</v>
      </c>
      <c r="AA34" s="39">
        <v>1077526372</v>
      </c>
      <c r="AB34" s="25">
        <v>27.189955064037299</v>
      </c>
      <c r="AC34" s="25">
        <v>74.950259266421199</v>
      </c>
      <c r="AD34" s="25">
        <v>10.2306049128529</v>
      </c>
      <c r="AE34" s="21">
        <v>6.9290867944582697</v>
      </c>
      <c r="AF34" s="25">
        <v>27.958517494203999</v>
      </c>
      <c r="AH34" s="26">
        <v>2434465.1030000001</v>
      </c>
      <c r="AI34" s="26">
        <v>2434465.1030000001</v>
      </c>
      <c r="AJ34" s="24">
        <f t="shared" si="0"/>
        <v>1</v>
      </c>
      <c r="AK34" s="26">
        <v>0</v>
      </c>
      <c r="AL34" s="24">
        <f t="shared" si="1"/>
        <v>0</v>
      </c>
      <c r="AM34" s="26">
        <v>488597.14617187501</v>
      </c>
      <c r="AN34" s="25">
        <v>20.069999999977899</v>
      </c>
    </row>
    <row r="35" spans="2:40" x14ac:dyDescent="0.25">
      <c r="B35" s="20">
        <v>42643</v>
      </c>
      <c r="C35" s="37">
        <v>4558.2338373288503</v>
      </c>
      <c r="D35" s="35">
        <v>11738503833.632</v>
      </c>
      <c r="E35" s="35">
        <v>15885896949.632</v>
      </c>
      <c r="F35" s="21">
        <v>18.427482143160901</v>
      </c>
      <c r="G35" s="21">
        <v>2.9283627593031301</v>
      </c>
      <c r="H35" s="21">
        <v>13.277095032084601</v>
      </c>
      <c r="I35" s="21">
        <v>9.8107920143229403</v>
      </c>
      <c r="J35" s="21">
        <v>40.8230044152006</v>
      </c>
      <c r="K35" s="21">
        <v>1.47234070727063</v>
      </c>
      <c r="L35" s="22">
        <v>23.216510419006202</v>
      </c>
      <c r="N35" s="35">
        <v>825394332</v>
      </c>
      <c r="O35" s="23">
        <v>33.8749645366333</v>
      </c>
      <c r="P35" s="23">
        <v>8.5636369740095706</v>
      </c>
      <c r="Q35" s="23">
        <v>11.352218427753501</v>
      </c>
      <c r="R35" s="23">
        <v>14.4604560819571</v>
      </c>
      <c r="S35" s="23">
        <v>10.6016980637214</v>
      </c>
      <c r="T35" s="23">
        <v>3.7895881745316702</v>
      </c>
      <c r="U35" s="23">
        <v>4.1709892792132504</v>
      </c>
      <c r="W35" s="35">
        <v>12898693512</v>
      </c>
      <c r="X35" s="35">
        <v>4008555223</v>
      </c>
      <c r="Y35" s="35">
        <v>3549292928</v>
      </c>
      <c r="Z35" s="35">
        <v>3377936126</v>
      </c>
      <c r="AA35" s="39">
        <v>1122122545</v>
      </c>
      <c r="AB35" s="25">
        <v>27.5166855053685</v>
      </c>
      <c r="AC35" s="25">
        <v>74.283881450653993</v>
      </c>
      <c r="AD35" s="25">
        <v>18.256536362168799</v>
      </c>
      <c r="AE35" s="21">
        <v>4.0925119001185504</v>
      </c>
      <c r="AF35" s="25">
        <v>27.6576837391185</v>
      </c>
      <c r="AH35" s="26">
        <v>2434465.1030000001</v>
      </c>
      <c r="AI35" s="26">
        <v>2434465.1030000001</v>
      </c>
      <c r="AJ35" s="24">
        <f t="shared" si="0"/>
        <v>1</v>
      </c>
      <c r="AK35" s="26">
        <v>0</v>
      </c>
      <c r="AL35" s="24">
        <f t="shared" si="1"/>
        <v>0</v>
      </c>
      <c r="AM35" s="26">
        <v>493466.07637793</v>
      </c>
      <c r="AN35" s="25">
        <v>20.269999999989501</v>
      </c>
    </row>
    <row r="36" spans="2:40" x14ac:dyDescent="0.25">
      <c r="B36" s="20">
        <v>42735</v>
      </c>
      <c r="C36" s="37">
        <v>5034.6847446858901</v>
      </c>
      <c r="D36" s="35">
        <v>12901447813.344</v>
      </c>
      <c r="E36" s="35">
        <v>17287524543.344002</v>
      </c>
      <c r="F36" s="21">
        <v>21.1837831848534</v>
      </c>
      <c r="G36" s="21">
        <v>3.0862371361618002</v>
      </c>
      <c r="H36" s="21">
        <v>14.624028105259599</v>
      </c>
      <c r="I36" s="21">
        <v>10.913716127950501</v>
      </c>
      <c r="J36" s="21">
        <v>33.474260101676897</v>
      </c>
      <c r="K36" s="21">
        <v>1.63344579204204</v>
      </c>
      <c r="L36" s="22">
        <v>22.507014914823198</v>
      </c>
      <c r="N36" s="35">
        <v>1182131518</v>
      </c>
      <c r="O36" s="23">
        <v>34.407166430435602</v>
      </c>
      <c r="P36" s="23">
        <v>8.5845287827978591</v>
      </c>
      <c r="Q36" s="23">
        <v>11.8601732703828</v>
      </c>
      <c r="R36" s="23">
        <v>14.9669074483245</v>
      </c>
      <c r="S36" s="23">
        <v>14.2869179062691</v>
      </c>
      <c r="T36" s="23">
        <v>4.8690735354539401</v>
      </c>
      <c r="U36" s="23">
        <v>5.8580181769939399</v>
      </c>
      <c r="W36" s="35">
        <v>13925277264</v>
      </c>
      <c r="X36" s="35">
        <v>4180316432</v>
      </c>
      <c r="Y36" s="35">
        <v>3747088566</v>
      </c>
      <c r="Z36" s="35">
        <v>3518036042</v>
      </c>
      <c r="AA36" s="39">
        <v>960661714</v>
      </c>
      <c r="AB36" s="25">
        <v>26.9085383002821</v>
      </c>
      <c r="AC36" s="25">
        <v>74.223920315620504</v>
      </c>
      <c r="AD36" s="25">
        <v>24.999469868402201</v>
      </c>
      <c r="AE36" s="21">
        <v>2.9760106963003601</v>
      </c>
      <c r="AF36" s="25">
        <v>28.6113887119864</v>
      </c>
      <c r="AH36" s="26">
        <v>2434465.1030000001</v>
      </c>
      <c r="AI36" s="26">
        <v>2434465.1030000001</v>
      </c>
      <c r="AJ36" s="24">
        <f t="shared" si="0"/>
        <v>1</v>
      </c>
      <c r="AK36" s="26">
        <v>0</v>
      </c>
      <c r="AL36" s="24">
        <f t="shared" si="1"/>
        <v>0</v>
      </c>
      <c r="AM36" s="26">
        <v>550189.11327831994</v>
      </c>
      <c r="AN36" s="25">
        <v>22.600000000005799</v>
      </c>
    </row>
    <row r="37" spans="2:40" x14ac:dyDescent="0.25">
      <c r="B37" s="20">
        <v>42825</v>
      </c>
      <c r="C37" s="37">
        <v>5272.5722925811997</v>
      </c>
      <c r="D37" s="35">
        <v>13511037875.136</v>
      </c>
      <c r="E37" s="35">
        <v>17902983020.127998</v>
      </c>
      <c r="F37" s="21">
        <v>21.769185065117199</v>
      </c>
      <c r="G37" s="21">
        <v>3.1097300721994499</v>
      </c>
      <c r="H37" s="21">
        <v>14.8133228301595</v>
      </c>
      <c r="I37" s="21">
        <v>11.179330594793999</v>
      </c>
      <c r="J37" s="21">
        <v>29.683570912660802</v>
      </c>
      <c r="K37" s="21">
        <v>1.6972090696381199</v>
      </c>
      <c r="L37" s="22">
        <v>21.5893277364084</v>
      </c>
      <c r="N37" s="35">
        <v>247482785</v>
      </c>
      <c r="O37" s="23">
        <v>34.372437922866098</v>
      </c>
      <c r="P37" s="23">
        <v>6.5206438944296696</v>
      </c>
      <c r="Q37" s="23">
        <v>9.3880276814743393</v>
      </c>
      <c r="R37" s="23">
        <v>12.6782062943385</v>
      </c>
      <c r="S37" s="23">
        <v>2.4770357982852098</v>
      </c>
      <c r="T37" s="23">
        <v>0.90248003578653901</v>
      </c>
      <c r="U37" s="23">
        <v>1.07379232359381</v>
      </c>
      <c r="W37" s="35">
        <v>14103927284</v>
      </c>
      <c r="X37" s="35">
        <v>4344762266</v>
      </c>
      <c r="Y37" s="35">
        <v>3720083202</v>
      </c>
      <c r="Z37" s="35">
        <v>3507851090</v>
      </c>
      <c r="AA37" s="39">
        <v>1161534889</v>
      </c>
      <c r="AB37" s="25">
        <v>26.3762222187652</v>
      </c>
      <c r="AC37" s="25">
        <v>71.145255742827402</v>
      </c>
      <c r="AD37" s="25">
        <v>4.9261642562632897</v>
      </c>
      <c r="AE37" s="21">
        <v>14.174121606076399</v>
      </c>
      <c r="AF37" s="25">
        <v>25.110508697718601</v>
      </c>
      <c r="AH37" s="26">
        <v>2434465.1030000001</v>
      </c>
      <c r="AI37" s="26">
        <v>2434465.1030000001</v>
      </c>
      <c r="AJ37" s="24">
        <f t="shared" si="0"/>
        <v>1</v>
      </c>
      <c r="AK37" s="26">
        <v>0</v>
      </c>
      <c r="AL37" s="24">
        <f t="shared" si="1"/>
        <v>0</v>
      </c>
      <c r="AM37" s="26">
        <v>569908.28061230504</v>
      </c>
      <c r="AN37" s="25">
        <v>23.4100000000035</v>
      </c>
    </row>
    <row r="38" spans="2:40" x14ac:dyDescent="0.25">
      <c r="B38" s="20">
        <v>42916</v>
      </c>
      <c r="C38" s="37">
        <v>5233.1390696913004</v>
      </c>
      <c r="D38" s="35">
        <v>13277816118.271999</v>
      </c>
      <c r="E38" s="35">
        <v>17788986662.271999</v>
      </c>
      <c r="F38" s="21">
        <v>21.066079600394001</v>
      </c>
      <c r="G38" s="21">
        <v>3.01099279445407</v>
      </c>
      <c r="H38" s="21">
        <v>14.450409815253799</v>
      </c>
      <c r="I38" s="21">
        <v>10.7858805002907</v>
      </c>
      <c r="J38" s="21">
        <v>21.217316629714301</v>
      </c>
      <c r="K38" s="21">
        <v>1.6541207210011599</v>
      </c>
      <c r="L38" s="22">
        <v>22.332039255648901</v>
      </c>
      <c r="N38" s="35">
        <v>519537793</v>
      </c>
      <c r="O38" s="23">
        <v>34.808140604465699</v>
      </c>
      <c r="P38" s="23">
        <v>6.7039234460171402</v>
      </c>
      <c r="Q38" s="23">
        <v>9.8225104136945394</v>
      </c>
      <c r="R38" s="23">
        <v>13.0958437809168</v>
      </c>
      <c r="S38" s="23">
        <v>5.1416367154015497</v>
      </c>
      <c r="T38" s="23">
        <v>1.8764108338728001</v>
      </c>
      <c r="U38" s="23">
        <v>2.2656075776903899</v>
      </c>
      <c r="W38" s="35">
        <v>14173750183.007999</v>
      </c>
      <c r="X38" s="35">
        <v>4409780104</v>
      </c>
      <c r="Y38" s="35">
        <v>3817799617</v>
      </c>
      <c r="Z38" s="35">
        <v>3624050072</v>
      </c>
      <c r="AA38" s="39">
        <v>1201399224</v>
      </c>
      <c r="AB38" s="25">
        <v>26.9357055663131</v>
      </c>
      <c r="AC38" s="25">
        <v>72.076104926294605</v>
      </c>
      <c r="AD38" s="25">
        <v>10.2068804309383</v>
      </c>
      <c r="AE38" s="21">
        <v>6.9755273260743698</v>
      </c>
      <c r="AF38" s="25">
        <v>25.840075592452202</v>
      </c>
      <c r="AH38" s="26">
        <v>2434465.1030000001</v>
      </c>
      <c r="AI38" s="26">
        <v>2434465.1030000001</v>
      </c>
      <c r="AJ38" s="24">
        <f t="shared" si="0"/>
        <v>1</v>
      </c>
      <c r="AK38" s="26">
        <v>0</v>
      </c>
      <c r="AL38" s="24">
        <f t="shared" si="1"/>
        <v>0</v>
      </c>
      <c r="AM38" s="26">
        <v>569908.28061230504</v>
      </c>
      <c r="AN38" s="25">
        <v>23.4100000000035</v>
      </c>
    </row>
    <row r="39" spans="2:40" x14ac:dyDescent="0.25">
      <c r="B39" s="20">
        <v>43008</v>
      </c>
      <c r="C39" s="37">
        <v>5989.0230760499799</v>
      </c>
      <c r="D39" s="35">
        <v>15195687726.416</v>
      </c>
      <c r="E39" s="35">
        <v>19735412155.424</v>
      </c>
      <c r="F39" s="21">
        <v>30.090369510639</v>
      </c>
      <c r="G39" s="21">
        <v>3.4264612367151099</v>
      </c>
      <c r="H39" s="21">
        <v>18.122719665669099</v>
      </c>
      <c r="I39" s="21">
        <v>13.953961874416599</v>
      </c>
      <c r="J39" s="21">
        <v>26.631973852403501</v>
      </c>
      <c r="K39" s="21">
        <v>1.87611501548963</v>
      </c>
      <c r="L39" s="22">
        <v>20.2740390178515</v>
      </c>
      <c r="N39" s="35">
        <v>732250147</v>
      </c>
      <c r="O39" s="23">
        <v>34.553694195521501</v>
      </c>
      <c r="P39" s="23">
        <v>6.1370156929770001</v>
      </c>
      <c r="Q39" s="23">
        <v>9.0594160262116894</v>
      </c>
      <c r="R39" s="23">
        <v>12.391718572398499</v>
      </c>
      <c r="S39" s="23">
        <v>6.9840090745055896</v>
      </c>
      <c r="T39" s="23">
        <v>2.5731551874305301</v>
      </c>
      <c r="U39" s="23">
        <v>3.1259740549103299</v>
      </c>
      <c r="W39" s="35">
        <v>14093510402</v>
      </c>
      <c r="X39" s="35">
        <v>4434805088</v>
      </c>
      <c r="Y39" s="35">
        <v>3864211382</v>
      </c>
      <c r="Z39" s="35">
        <v>3637794346</v>
      </c>
      <c r="AA39" s="39">
        <v>1173486155</v>
      </c>
      <c r="AB39" s="25">
        <v>27.418373930821001</v>
      </c>
      <c r="AC39" s="25">
        <v>72.407778504653805</v>
      </c>
      <c r="AD39" s="25">
        <v>13.853747067085401</v>
      </c>
      <c r="AE39" s="21">
        <v>4.9679666994998097</v>
      </c>
      <c r="AF39" s="25">
        <v>28.3513388554275</v>
      </c>
      <c r="AH39" s="26">
        <v>2434465.1030000001</v>
      </c>
      <c r="AI39" s="26">
        <v>2434465.1030000001</v>
      </c>
      <c r="AJ39" s="24">
        <f t="shared" si="0"/>
        <v>1</v>
      </c>
      <c r="AK39" s="26">
        <v>0</v>
      </c>
      <c r="AL39" s="24">
        <f t="shared" si="1"/>
        <v>0</v>
      </c>
      <c r="AM39" s="26">
        <v>611294.18736328103</v>
      </c>
      <c r="AN39" s="25">
        <v>25.109999999986002</v>
      </c>
    </row>
    <row r="40" spans="2:40" x14ac:dyDescent="0.25">
      <c r="B40" s="20">
        <v>43100</v>
      </c>
      <c r="C40" s="37">
        <v>5913.63177669793</v>
      </c>
      <c r="D40" s="35">
        <v>14933739281.327999</v>
      </c>
      <c r="E40" s="35">
        <v>19420816950.335999</v>
      </c>
      <c r="F40" s="21">
        <v>29.3051999261079</v>
      </c>
      <c r="G40" s="21">
        <v>3.3947919902675499</v>
      </c>
      <c r="H40" s="21">
        <v>17.816477795713599</v>
      </c>
      <c r="I40" s="21">
        <v>13.7000742550008</v>
      </c>
      <c r="J40" s="21">
        <v>28.239873990038198</v>
      </c>
      <c r="K40" s="21">
        <v>1.8117653744447999</v>
      </c>
      <c r="L40" s="22">
        <v>20.457591501530299</v>
      </c>
      <c r="N40" s="35">
        <v>1090048054</v>
      </c>
      <c r="O40" s="23">
        <v>34.968060871644397</v>
      </c>
      <c r="P40" s="23">
        <v>6.7806411190395002</v>
      </c>
      <c r="Q40" s="23">
        <v>9.9851426543173094</v>
      </c>
      <c r="R40" s="23">
        <v>13.224493099230999</v>
      </c>
      <c r="S40" s="23">
        <v>10.808629129809599</v>
      </c>
      <c r="T40" s="23">
        <v>3.8893375956249701</v>
      </c>
      <c r="U40" s="23">
        <v>4.8145587970648203</v>
      </c>
      <c r="W40" s="35">
        <v>14370164077.007999</v>
      </c>
      <c r="X40" s="35">
        <v>4399014527</v>
      </c>
      <c r="Y40" s="35">
        <v>3840823324</v>
      </c>
      <c r="Z40" s="35">
        <v>3592634692</v>
      </c>
      <c r="AA40" s="39">
        <v>1376541777</v>
      </c>
      <c r="AB40" s="25">
        <v>26.727762490510901</v>
      </c>
      <c r="AC40" s="25">
        <v>72.557932525174706</v>
      </c>
      <c r="AD40" s="25">
        <v>21.428735939436599</v>
      </c>
      <c r="AE40" s="21">
        <v>3.2958498286534499</v>
      </c>
      <c r="AF40" s="25">
        <v>21.730971814948099</v>
      </c>
      <c r="AH40" s="26">
        <v>2434465.1030000001</v>
      </c>
      <c r="AI40" s="26">
        <v>2434465.1030000001</v>
      </c>
      <c r="AJ40" s="24">
        <f t="shared" si="0"/>
        <v>1</v>
      </c>
      <c r="AK40" s="26">
        <v>0</v>
      </c>
      <c r="AL40" s="24">
        <f t="shared" si="1"/>
        <v>0</v>
      </c>
      <c r="AM40" s="26">
        <v>616163.11756933597</v>
      </c>
      <c r="AN40" s="25">
        <v>25.3099999999977</v>
      </c>
    </row>
    <row r="41" spans="2:40" x14ac:dyDescent="0.25">
      <c r="B41" s="20">
        <v>43190</v>
      </c>
      <c r="C41" s="37">
        <v>5613.8193315044</v>
      </c>
      <c r="D41" s="35">
        <v>14176620634.288</v>
      </c>
      <c r="E41" s="35">
        <v>18652248176.287998</v>
      </c>
      <c r="F41" s="21">
        <v>27.942752399976602</v>
      </c>
      <c r="G41" s="21">
        <v>3.19191880965445</v>
      </c>
      <c r="H41" s="21">
        <v>16.893395359278699</v>
      </c>
      <c r="I41" s="21">
        <v>12.839806492484101</v>
      </c>
      <c r="J41" s="21">
        <v>36.581747401796697</v>
      </c>
      <c r="K41" s="21">
        <v>1.7078476010446999</v>
      </c>
      <c r="L41" s="22">
        <v>21.152086545189398</v>
      </c>
      <c r="N41" s="35">
        <v>261549551</v>
      </c>
      <c r="O41" s="23">
        <v>34.900148286193101</v>
      </c>
      <c r="P41" s="23">
        <v>6.2279975315686897</v>
      </c>
      <c r="Q41" s="23">
        <v>9.4645032037369692</v>
      </c>
      <c r="R41" s="23">
        <v>13.0107474753895</v>
      </c>
      <c r="S41" s="23">
        <v>2.3520338606504101</v>
      </c>
      <c r="T41" s="23">
        <v>0.86861336094989405</v>
      </c>
      <c r="U41" s="23">
        <v>1.0922017063549001</v>
      </c>
      <c r="W41" s="35">
        <v>14413639558</v>
      </c>
      <c r="X41" s="35">
        <v>4441410161</v>
      </c>
      <c r="Y41" s="35">
        <v>3803082332</v>
      </c>
      <c r="Z41" s="35">
        <v>3564492095</v>
      </c>
      <c r="AA41" s="39">
        <v>1432453861</v>
      </c>
      <c r="AB41" s="25">
        <v>26.385302037670002</v>
      </c>
      <c r="AC41" s="25">
        <v>71.051843562279799</v>
      </c>
      <c r="AD41" s="25">
        <v>5.0028078908289899</v>
      </c>
      <c r="AE41" s="21">
        <v>13.628362508636201</v>
      </c>
      <c r="AF41" s="25">
        <v>21.031609525525699</v>
      </c>
      <c r="AH41" s="26">
        <v>2434465.1030000001</v>
      </c>
      <c r="AI41" s="26">
        <v>2434465.1030000001</v>
      </c>
      <c r="AJ41" s="24">
        <f t="shared" si="0"/>
        <v>1</v>
      </c>
      <c r="AK41" s="26">
        <v>0</v>
      </c>
      <c r="AL41" s="24">
        <f t="shared" si="1"/>
        <v>0</v>
      </c>
      <c r="AM41" s="26">
        <v>623953.40589843702</v>
      </c>
      <c r="AN41" s="25">
        <v>25.630000000004699</v>
      </c>
    </row>
    <row r="42" spans="2:40" x14ac:dyDescent="0.25">
      <c r="B42" s="20">
        <v>43281</v>
      </c>
      <c r="C42" s="37">
        <v>5831.1320759132504</v>
      </c>
      <c r="D42" s="35">
        <v>14591696934.351999</v>
      </c>
      <c r="E42" s="35">
        <v>19308442448.383999</v>
      </c>
      <c r="F42" s="21">
        <v>28.779183104779801</v>
      </c>
      <c r="G42" s="21">
        <v>3.2103340461799199</v>
      </c>
      <c r="H42" s="21">
        <v>17.5176955321222</v>
      </c>
      <c r="I42" s="21">
        <v>13.238401019451</v>
      </c>
      <c r="J42" s="21">
        <v>48.665098119701703</v>
      </c>
      <c r="K42" s="21">
        <v>1.73871224745199</v>
      </c>
      <c r="L42" s="22">
        <v>21.650008221477002</v>
      </c>
      <c r="N42" s="35">
        <v>531714767</v>
      </c>
      <c r="O42" s="23">
        <v>35.162686086085202</v>
      </c>
      <c r="P42" s="23">
        <v>6.6278828067734104</v>
      </c>
      <c r="Q42" s="23">
        <v>9.4046129247726604</v>
      </c>
      <c r="R42" s="23">
        <v>12.915747206148801</v>
      </c>
      <c r="S42" s="23">
        <v>5.0690329004573904</v>
      </c>
      <c r="T42" s="23">
        <v>1.8383571522881501</v>
      </c>
      <c r="U42" s="23">
        <v>2.1716711692970398</v>
      </c>
      <c r="W42" s="35">
        <v>14842399512</v>
      </c>
      <c r="X42" s="35">
        <v>4545226984</v>
      </c>
      <c r="Y42" s="35">
        <v>4032040737</v>
      </c>
      <c r="Z42" s="35">
        <v>3789813824</v>
      </c>
      <c r="AA42" s="39">
        <v>1315671947</v>
      </c>
      <c r="AB42" s="25">
        <v>27.165693348564702</v>
      </c>
      <c r="AC42" s="25">
        <v>73.682818375760704</v>
      </c>
      <c r="AD42" s="25">
        <v>9.6022984452283708</v>
      </c>
      <c r="AE42" s="21">
        <v>7.1275316376559203</v>
      </c>
      <c r="AF42" s="25">
        <v>27.782757022272602</v>
      </c>
      <c r="AH42" s="26">
        <v>2434465.1030000001</v>
      </c>
      <c r="AI42" s="26">
        <v>2434465.1030000001</v>
      </c>
      <c r="AJ42" s="24">
        <f t="shared" si="0"/>
        <v>1</v>
      </c>
      <c r="AK42" s="26">
        <v>0</v>
      </c>
      <c r="AL42" s="24">
        <f t="shared" si="1"/>
        <v>0</v>
      </c>
      <c r="AM42" s="26">
        <v>645133.25229492201</v>
      </c>
      <c r="AN42" s="25">
        <v>26.5</v>
      </c>
    </row>
    <row r="43" spans="2:40" x14ac:dyDescent="0.25">
      <c r="B43" s="20">
        <v>43373</v>
      </c>
      <c r="C43" s="37">
        <v>5208.6958414465198</v>
      </c>
      <c r="D43" s="35">
        <v>13034126161.455999</v>
      </c>
      <c r="E43" s="35">
        <v>17921591836.48</v>
      </c>
      <c r="F43" s="21">
        <v>26.148417146556302</v>
      </c>
      <c r="G43" s="21">
        <v>2.8446191306320499</v>
      </c>
      <c r="H43" s="21">
        <v>16.064210817945401</v>
      </c>
      <c r="I43" s="21">
        <v>11.6832786058221</v>
      </c>
      <c r="J43" s="21">
        <v>34.933630741376</v>
      </c>
      <c r="K43" s="21">
        <v>1.54161331955402</v>
      </c>
      <c r="L43" s="22">
        <v>24.4091214993969</v>
      </c>
      <c r="N43" s="35">
        <v>757824394</v>
      </c>
      <c r="O43" s="23">
        <v>34.8775082182256</v>
      </c>
      <c r="P43" s="23">
        <v>5.9248897715660904</v>
      </c>
      <c r="Q43" s="23">
        <v>8.7679633330844808</v>
      </c>
      <c r="R43" s="23">
        <v>12.379908928822299</v>
      </c>
      <c r="S43" s="23">
        <v>6.71914416571963</v>
      </c>
      <c r="T43" s="23">
        <v>2.3970511476545702</v>
      </c>
      <c r="U43" s="23">
        <v>2.9759808150993199</v>
      </c>
      <c r="W43" s="35">
        <v>15130528748</v>
      </c>
      <c r="X43" s="35">
        <v>4582028582</v>
      </c>
      <c r="Y43" s="35">
        <v>4208861908</v>
      </c>
      <c r="Z43" s="35">
        <v>3967335413</v>
      </c>
      <c r="AA43" s="39">
        <v>1094651894</v>
      </c>
      <c r="AB43" s="25">
        <v>27.8170180176967</v>
      </c>
      <c r="AC43" s="25">
        <v>76.494736472261096</v>
      </c>
      <c r="AD43" s="25">
        <v>12.7522018714953</v>
      </c>
      <c r="AE43" s="21">
        <v>5.2351645637318098</v>
      </c>
      <c r="AF43" s="25">
        <v>32.658979126543301</v>
      </c>
      <c r="AH43" s="26">
        <v>2434465.1030000001</v>
      </c>
      <c r="AI43" s="26">
        <v>2434465.1030000001</v>
      </c>
      <c r="AJ43" s="24">
        <f t="shared" si="0"/>
        <v>1</v>
      </c>
      <c r="AK43" s="26">
        <v>0</v>
      </c>
      <c r="AL43" s="24">
        <f t="shared" si="1"/>
        <v>0</v>
      </c>
      <c r="AM43" s="26">
        <v>645133.25229492201</v>
      </c>
      <c r="AN43" s="25">
        <v>26.5</v>
      </c>
    </row>
    <row r="44" spans="2:40" x14ac:dyDescent="0.25">
      <c r="B44" s="20">
        <v>43465</v>
      </c>
      <c r="C44" s="37">
        <v>4949.9615888893604</v>
      </c>
      <c r="D44" s="35">
        <v>12769015583.024</v>
      </c>
      <c r="E44" s="35">
        <v>17107228185.040001</v>
      </c>
      <c r="F44" s="21">
        <v>26.092397873784599</v>
      </c>
      <c r="G44" s="21">
        <v>2.51960568280992</v>
      </c>
      <c r="H44" s="21">
        <v>15.5789045440906</v>
      </c>
      <c r="I44" s="21">
        <v>11.369058444004599</v>
      </c>
      <c r="J44" s="21">
        <v>22.642676141113</v>
      </c>
      <c r="K44" s="21">
        <v>1.4715946759934</v>
      </c>
      <c r="L44" s="22">
        <v>22.918791647593</v>
      </c>
      <c r="N44" s="35">
        <v>1098102125</v>
      </c>
      <c r="O44" s="23">
        <v>35.068130367901198</v>
      </c>
      <c r="P44" s="23">
        <v>6.4091757127607698</v>
      </c>
      <c r="Q44" s="23">
        <v>9.3586262591270497</v>
      </c>
      <c r="R44" s="23">
        <v>12.9438570769998</v>
      </c>
      <c r="S44" s="23">
        <v>9.6398600838438107</v>
      </c>
      <c r="T44" s="23">
        <v>3.4242481819274002</v>
      </c>
      <c r="U44" s="23">
        <v>4.3569274137698804</v>
      </c>
      <c r="W44" s="35">
        <v>15878737437.007999</v>
      </c>
      <c r="X44" s="35">
        <v>5067862670</v>
      </c>
      <c r="Y44" s="35">
        <v>3796650493</v>
      </c>
      <c r="Z44" s="35">
        <v>3418718049</v>
      </c>
      <c r="AA44" s="39">
        <v>1598473756</v>
      </c>
      <c r="AB44" s="25">
        <v>23.910279441683102</v>
      </c>
      <c r="AC44" s="25">
        <v>63.411123665981002</v>
      </c>
      <c r="AD44" s="25">
        <v>20.911756229965199</v>
      </c>
      <c r="AE44" s="21">
        <v>3.1132969977625198</v>
      </c>
      <c r="AF44" s="25">
        <v>26.077325495862201</v>
      </c>
      <c r="AH44" s="26">
        <v>2508844.6209999998</v>
      </c>
      <c r="AI44" s="26">
        <v>2508844.6209999998</v>
      </c>
      <c r="AJ44" s="24">
        <f t="shared" si="0"/>
        <v>1</v>
      </c>
      <c r="AK44" s="26">
        <v>0</v>
      </c>
      <c r="AL44" s="24">
        <f t="shared" si="1"/>
        <v>0</v>
      </c>
      <c r="AM44" s="26">
        <v>664843.82456543006</v>
      </c>
      <c r="AN44" s="25">
        <v>26.5000000000291</v>
      </c>
    </row>
    <row r="45" spans="2:40" x14ac:dyDescent="0.25">
      <c r="B45" s="20">
        <v>43555</v>
      </c>
      <c r="C45" s="37">
        <v>4946.0464677959699</v>
      </c>
      <c r="D45" s="35">
        <v>12694753782.256001</v>
      </c>
      <c r="E45" s="35">
        <v>16532095717.264</v>
      </c>
      <c r="F45" s="21">
        <v>28.7126202990185</v>
      </c>
      <c r="G45" s="21">
        <v>2.54875731635912</v>
      </c>
      <c r="H45" s="21">
        <v>16.160549556690999</v>
      </c>
      <c r="I45" s="21">
        <v>12.2235510764585</v>
      </c>
      <c r="J45" s="21">
        <v>28.298423020372901</v>
      </c>
      <c r="K45" s="21">
        <v>1.4886016936197799</v>
      </c>
      <c r="L45" s="22">
        <v>20.299008362635501</v>
      </c>
      <c r="N45" s="35">
        <v>186438362</v>
      </c>
      <c r="O45" s="23">
        <v>31.339513702929299</v>
      </c>
      <c r="P45" s="23">
        <v>4.3378147174371398</v>
      </c>
      <c r="Q45" s="23">
        <v>4.4973460466862898</v>
      </c>
      <c r="R45" s="23">
        <v>9.6755572401889403</v>
      </c>
      <c r="S45" s="23">
        <v>1.40631820645831</v>
      </c>
      <c r="T45" s="23">
        <v>0.50351127336034596</v>
      </c>
      <c r="U45" s="23">
        <v>0.43867720790285603</v>
      </c>
      <c r="W45" s="35">
        <v>16600497034</v>
      </c>
      <c r="X45" s="35">
        <v>4980762076</v>
      </c>
      <c r="Y45" s="35">
        <v>3233220916</v>
      </c>
      <c r="Z45" s="35">
        <v>2918340152</v>
      </c>
      <c r="AA45" s="39">
        <v>403525122</v>
      </c>
      <c r="AB45" s="25">
        <v>19.476651267585101</v>
      </c>
      <c r="AC45" s="25">
        <v>54.802547920087797</v>
      </c>
      <c r="AD45" s="25">
        <v>2.6802803226710199</v>
      </c>
      <c r="AE45" s="21">
        <v>15.653109803650301</v>
      </c>
      <c r="AF45" s="25">
        <v>18.753002586337999</v>
      </c>
      <c r="AH45" s="26">
        <v>2508844.6209999998</v>
      </c>
      <c r="AI45" s="26">
        <v>2508844.6209999998</v>
      </c>
      <c r="AJ45" s="24">
        <f t="shared" si="0"/>
        <v>1</v>
      </c>
      <c r="AK45" s="26">
        <v>0</v>
      </c>
      <c r="AL45" s="24">
        <f t="shared" si="1"/>
        <v>0</v>
      </c>
      <c r="AM45" s="26">
        <v>664843.82456543006</v>
      </c>
      <c r="AN45" s="25">
        <v>26.5000000000291</v>
      </c>
    </row>
    <row r="46" spans="2:40" x14ac:dyDescent="0.25">
      <c r="B46" s="20">
        <v>43646</v>
      </c>
      <c r="C46" s="37">
        <v>4369.4746645912501</v>
      </c>
      <c r="D46" s="35">
        <v>11101386598.864</v>
      </c>
      <c r="E46" s="35">
        <v>15102551023.872</v>
      </c>
      <c r="F46" s="21">
        <v>27.1248749188962</v>
      </c>
      <c r="G46" s="21">
        <v>2.20116411648632</v>
      </c>
      <c r="H46" s="21">
        <v>15.4942308316386</v>
      </c>
      <c r="I46" s="21">
        <v>11.302864948927899</v>
      </c>
      <c r="J46" s="21">
        <v>16.684625706606301</v>
      </c>
      <c r="K46" s="21">
        <v>1.32932579744374</v>
      </c>
      <c r="L46" s="22">
        <v>22.7974554218818</v>
      </c>
      <c r="N46" s="35">
        <v>408333568</v>
      </c>
      <c r="O46" s="23">
        <v>32.314534124394399</v>
      </c>
      <c r="P46" s="23">
        <v>5.1054749221148104</v>
      </c>
      <c r="Q46" s="23">
        <v>5.3369532640281196</v>
      </c>
      <c r="R46" s="23">
        <v>10.4140651093039</v>
      </c>
      <c r="S46" s="23">
        <v>3.3467487786147099</v>
      </c>
      <c r="T46" s="23">
        <v>1.1969259874404099</v>
      </c>
      <c r="U46" s="23">
        <v>1.0436932375741901</v>
      </c>
      <c r="W46" s="35">
        <v>16724904472</v>
      </c>
      <c r="X46" s="35">
        <v>5043416125</v>
      </c>
      <c r="Y46" s="35">
        <v>3278173893</v>
      </c>
      <c r="Z46" s="35">
        <v>3069000532</v>
      </c>
      <c r="AA46" s="39">
        <v>474412943</v>
      </c>
      <c r="AB46" s="25">
        <v>19.600553763943001</v>
      </c>
      <c r="AC46" s="25">
        <v>54.8595095894416</v>
      </c>
      <c r="AD46" s="25">
        <v>6.3834609703553697</v>
      </c>
      <c r="AE46" s="21">
        <v>7.5159153508502596</v>
      </c>
      <c r="AF46" s="25">
        <v>17.0187006916094</v>
      </c>
      <c r="AH46" s="26">
        <v>2508844.6290000002</v>
      </c>
      <c r="AI46" s="26">
        <v>2508844.6290000002</v>
      </c>
      <c r="AJ46" s="24">
        <f t="shared" si="0"/>
        <v>1</v>
      </c>
      <c r="AK46" s="26">
        <v>0</v>
      </c>
      <c r="AL46" s="24">
        <f t="shared" si="1"/>
        <v>0</v>
      </c>
      <c r="AM46" s="26">
        <v>664843.82668457006</v>
      </c>
      <c r="AN46" s="25">
        <v>26.4999999999709</v>
      </c>
    </row>
    <row r="47" spans="2:40" x14ac:dyDescent="0.25">
      <c r="B47" s="20">
        <v>43738</v>
      </c>
      <c r="C47" s="37">
        <v>4023.95743592083</v>
      </c>
      <c r="D47" s="35">
        <v>10223541863.167999</v>
      </c>
      <c r="E47" s="35">
        <v>14358415069.184</v>
      </c>
      <c r="F47" s="21">
        <v>27.095767664694002</v>
      </c>
      <c r="G47" s="21">
        <v>1.9889690942054601</v>
      </c>
      <c r="H47" s="21">
        <v>15.5956468170625</v>
      </c>
      <c r="I47" s="21">
        <v>11.103189855115501</v>
      </c>
      <c r="J47" s="21">
        <v>22.320046694105301</v>
      </c>
      <c r="K47" s="21">
        <v>1.2520320351177401</v>
      </c>
      <c r="L47" s="22">
        <v>25.176457804540401</v>
      </c>
      <c r="N47" s="35">
        <v>580390404</v>
      </c>
      <c r="O47" s="23">
        <v>32.250200492737299</v>
      </c>
      <c r="P47" s="23">
        <v>4.5528548629736196</v>
      </c>
      <c r="Q47" s="23">
        <v>4.8326560371424403</v>
      </c>
      <c r="R47" s="23">
        <v>10.002526996511699</v>
      </c>
      <c r="S47" s="23">
        <v>4.3747971902557801</v>
      </c>
      <c r="T47" s="23">
        <v>1.5283959630469299</v>
      </c>
      <c r="U47" s="23">
        <v>1.37478646574527</v>
      </c>
      <c r="W47" s="35">
        <v>17284563450</v>
      </c>
      <c r="X47" s="35">
        <v>5140121027</v>
      </c>
      <c r="Y47" s="35">
        <v>3439994456</v>
      </c>
      <c r="Z47" s="35">
        <v>3185148399</v>
      </c>
      <c r="AA47" s="39">
        <v>437201249</v>
      </c>
      <c r="AB47" s="25">
        <v>19.9021194023662</v>
      </c>
      <c r="AC47" s="25">
        <v>56.487381614744699</v>
      </c>
      <c r="AD47" s="25">
        <v>8.1515206662879809</v>
      </c>
      <c r="AE47" s="21">
        <v>5.4879411807123697</v>
      </c>
      <c r="AF47" s="25">
        <v>18.2850575501216</v>
      </c>
      <c r="AH47" s="26">
        <v>2508844.6290000002</v>
      </c>
      <c r="AI47" s="26">
        <v>2508844.6290000002</v>
      </c>
      <c r="AJ47" s="24">
        <f t="shared" si="0"/>
        <v>1</v>
      </c>
      <c r="AK47" s="26">
        <v>0</v>
      </c>
      <c r="AL47" s="24">
        <f t="shared" si="1"/>
        <v>0</v>
      </c>
      <c r="AM47" s="26">
        <v>664843.82668457006</v>
      </c>
      <c r="AN47" s="25">
        <v>26.4999999999709</v>
      </c>
    </row>
    <row r="48" spans="2:40" x14ac:dyDescent="0.25">
      <c r="B48" s="20">
        <v>43830</v>
      </c>
      <c r="C48" s="37">
        <v>3200.4039386063801</v>
      </c>
      <c r="D48" s="35">
        <v>8131165442.592</v>
      </c>
      <c r="E48" s="35">
        <v>12047519454.608</v>
      </c>
      <c r="F48" s="21">
        <v>27.5190993582655</v>
      </c>
      <c r="G48" s="21">
        <v>1.54615843352258</v>
      </c>
      <c r="H48" s="21">
        <v>14.8363178102154</v>
      </c>
      <c r="I48" s="21">
        <v>10.0133936233615</v>
      </c>
      <c r="J48" s="21">
        <v>9.6614725718682202</v>
      </c>
      <c r="K48" s="21">
        <v>1.00963330189734</v>
      </c>
      <c r="L48" s="22">
        <v>28.6013183661853</v>
      </c>
      <c r="N48" s="35">
        <v>812028942</v>
      </c>
      <c r="O48" s="23">
        <v>32.538469383027397</v>
      </c>
      <c r="P48" s="23">
        <v>4.4225841007355502</v>
      </c>
      <c r="Q48" s="23">
        <v>5.1053578068749603</v>
      </c>
      <c r="R48" s="23">
        <v>10.082828458296699</v>
      </c>
      <c r="S48" s="23">
        <v>5.8294168387001299</v>
      </c>
      <c r="T48" s="23">
        <v>1.9427450026050801</v>
      </c>
      <c r="U48" s="23">
        <v>1.9747618714973201</v>
      </c>
      <c r="W48" s="35">
        <v>18333670838.015999</v>
      </c>
      <c r="X48" s="35">
        <v>5258947121</v>
      </c>
      <c r="Y48" s="35">
        <v>3257231733</v>
      </c>
      <c r="Z48" s="35">
        <v>2942689057</v>
      </c>
      <c r="AA48" s="39">
        <v>404562728</v>
      </c>
      <c r="AB48" s="25">
        <v>17.766391476005101</v>
      </c>
      <c r="AC48" s="25">
        <v>52.261101658223197</v>
      </c>
      <c r="AD48" s="25">
        <v>12.6231184546923</v>
      </c>
      <c r="AE48" s="21">
        <v>3.6238721365662099</v>
      </c>
      <c r="AF48" s="25">
        <v>13.629133091831999</v>
      </c>
      <c r="AH48" s="26">
        <v>2508844.6290000002</v>
      </c>
      <c r="AI48" s="26">
        <v>2508844.6290000002</v>
      </c>
      <c r="AJ48" s="24">
        <f t="shared" si="0"/>
        <v>1</v>
      </c>
      <c r="AK48" s="26">
        <v>0</v>
      </c>
      <c r="AL48" s="24">
        <f t="shared" si="1"/>
        <v>0</v>
      </c>
      <c r="AM48" s="26">
        <v>664843.82668457006</v>
      </c>
      <c r="AN48" s="25">
        <v>26.4999999999709</v>
      </c>
    </row>
    <row r="49" spans="2:40" x14ac:dyDescent="0.25">
      <c r="B49" s="20">
        <v>43921</v>
      </c>
      <c r="C49" s="37">
        <v>1871.8754434380701</v>
      </c>
      <c r="D49" s="35">
        <v>4731680970.2959995</v>
      </c>
      <c r="E49" s="35">
        <v>9138259232.3040009</v>
      </c>
      <c r="F49" s="21">
        <v>19.5610714161594</v>
      </c>
      <c r="G49" s="21">
        <v>0.87455610271081197</v>
      </c>
      <c r="H49" s="21">
        <v>11.918635477166401</v>
      </c>
      <c r="I49" s="21">
        <v>6.1713264201898701</v>
      </c>
      <c r="J49" s="21">
        <v>3.6911388944790802</v>
      </c>
      <c r="K49" s="21">
        <v>0.59039880995896998</v>
      </c>
      <c r="L49" s="22">
        <v>48.044505849946297</v>
      </c>
      <c r="N49" s="35">
        <v>141129675</v>
      </c>
      <c r="O49" s="23">
        <v>31.0784761015966</v>
      </c>
      <c r="P49" s="23">
        <v>1.4563380417421301</v>
      </c>
      <c r="Q49" s="23">
        <v>1.8518786197000701</v>
      </c>
      <c r="R49" s="23">
        <v>7.4762821831172896</v>
      </c>
      <c r="S49" s="23">
        <v>0.43555383982720702</v>
      </c>
      <c r="T49" s="23">
        <v>0.13576100450563899</v>
      </c>
      <c r="U49" s="23">
        <v>0.14875869520483301</v>
      </c>
      <c r="W49" s="35">
        <v>20249756622.015999</v>
      </c>
      <c r="X49" s="35">
        <v>5410380141</v>
      </c>
      <c r="Y49" s="35">
        <v>4375500181</v>
      </c>
      <c r="Z49" s="35">
        <v>3425977028</v>
      </c>
      <c r="AA49" s="39">
        <v>356394739</v>
      </c>
      <c r="AB49" s="25">
        <v>21.607667996577199</v>
      </c>
      <c r="AC49" s="25">
        <v>68.463666599243894</v>
      </c>
      <c r="AD49" s="25">
        <v>0.79894607596634204</v>
      </c>
      <c r="AE49" s="21">
        <v>24.275383812782799</v>
      </c>
      <c r="AF49" s="25">
        <v>30.365096218476499</v>
      </c>
      <c r="AH49" s="26">
        <v>2508844.6290000002</v>
      </c>
      <c r="AI49" s="26">
        <v>2508844.6290000002</v>
      </c>
      <c r="AJ49" s="24">
        <f t="shared" si="0"/>
        <v>1</v>
      </c>
      <c r="AK49" s="26">
        <v>0</v>
      </c>
      <c r="AL49" s="24">
        <f t="shared" si="1"/>
        <v>0</v>
      </c>
      <c r="AM49" s="26">
        <v>664843.82668457006</v>
      </c>
      <c r="AN49" s="25">
        <v>26.4999999999709</v>
      </c>
    </row>
    <row r="50" spans="2:40" x14ac:dyDescent="0.25">
      <c r="B50" s="20"/>
      <c r="C50" s="37"/>
      <c r="D50" s="35"/>
      <c r="E50" s="35"/>
      <c r="F50" s="21"/>
      <c r="G50" s="21"/>
      <c r="H50" s="21"/>
      <c r="I50" s="21"/>
      <c r="J50" s="21"/>
      <c r="K50" s="21"/>
      <c r="L50" s="22"/>
      <c r="N50" s="35"/>
      <c r="O50" s="23"/>
      <c r="P50" s="23"/>
      <c r="Q50" s="23"/>
      <c r="R50" s="23"/>
      <c r="S50" s="23"/>
      <c r="T50" s="23"/>
      <c r="U50" s="23"/>
      <c r="W50" s="35"/>
      <c r="X50" s="35"/>
      <c r="Y50" s="35"/>
      <c r="Z50" s="35"/>
      <c r="AA50" s="39"/>
      <c r="AB50" s="25"/>
      <c r="AC50" s="25"/>
      <c r="AD50" s="25"/>
      <c r="AE50" s="21"/>
      <c r="AF50" s="25"/>
      <c r="AH50" s="26"/>
      <c r="AI50" s="26"/>
      <c r="AJ50" s="24" t="str">
        <f t="shared" si="0"/>
        <v/>
      </c>
      <c r="AK50" s="26"/>
      <c r="AL50" s="24" t="str">
        <f t="shared" si="1"/>
        <v/>
      </c>
      <c r="AM50" s="26"/>
      <c r="AN50" s="25"/>
    </row>
    <row r="51" spans="2:40" x14ac:dyDescent="0.25">
      <c r="B51" s="20"/>
      <c r="C51" s="37"/>
      <c r="D51" s="35"/>
      <c r="E51" s="35"/>
      <c r="F51" s="21"/>
      <c r="G51" s="21"/>
      <c r="H51" s="21"/>
      <c r="I51" s="21"/>
      <c r="J51" s="21"/>
      <c r="K51" s="21"/>
      <c r="L51" s="22"/>
      <c r="N51" s="35"/>
      <c r="O51" s="23"/>
      <c r="P51" s="23"/>
      <c r="Q51" s="23"/>
      <c r="R51" s="23"/>
      <c r="S51" s="23"/>
      <c r="T51" s="23"/>
      <c r="U51" s="23"/>
      <c r="W51" s="35"/>
      <c r="X51" s="35"/>
      <c r="Y51" s="35"/>
      <c r="Z51" s="35"/>
      <c r="AA51" s="39"/>
      <c r="AB51" s="25"/>
      <c r="AC51" s="25"/>
      <c r="AD51" s="25"/>
      <c r="AE51" s="21"/>
      <c r="AF51" s="25"/>
      <c r="AH51" s="26"/>
      <c r="AI51" s="26"/>
      <c r="AJ51" s="24" t="str">
        <f t="shared" si="0"/>
        <v/>
      </c>
      <c r="AK51" s="26"/>
      <c r="AL51" s="24" t="str">
        <f t="shared" si="1"/>
        <v/>
      </c>
      <c r="AM51" s="26"/>
      <c r="AN51" s="25"/>
    </row>
    <row r="52" spans="2:40" x14ac:dyDescent="0.25">
      <c r="B52" s="20"/>
      <c r="C52" s="37"/>
      <c r="D52" s="35"/>
      <c r="E52" s="35"/>
      <c r="F52" s="21"/>
      <c r="G52" s="21"/>
      <c r="H52" s="21"/>
      <c r="I52" s="21"/>
      <c r="J52" s="21"/>
      <c r="K52" s="21"/>
      <c r="L52" s="22"/>
      <c r="N52" s="35"/>
      <c r="O52" s="23"/>
      <c r="P52" s="23"/>
      <c r="Q52" s="23"/>
      <c r="R52" s="23"/>
      <c r="S52" s="23"/>
      <c r="T52" s="23"/>
      <c r="U52" s="23"/>
      <c r="W52" s="35"/>
      <c r="X52" s="35"/>
      <c r="Y52" s="35"/>
      <c r="Z52" s="35"/>
      <c r="AA52" s="39"/>
      <c r="AB52" s="25"/>
      <c r="AC52" s="25"/>
      <c r="AD52" s="25"/>
      <c r="AE52" s="21"/>
      <c r="AF52" s="25"/>
      <c r="AH52" s="26"/>
      <c r="AI52" s="26"/>
      <c r="AJ52" s="24" t="str">
        <f t="shared" si="0"/>
        <v/>
      </c>
      <c r="AK52" s="26"/>
      <c r="AL52" s="24" t="str">
        <f t="shared" si="1"/>
        <v/>
      </c>
      <c r="AM52" s="26"/>
      <c r="AN52" s="25"/>
    </row>
    <row r="53" spans="2:40" x14ac:dyDescent="0.25">
      <c r="B53" s="20"/>
      <c r="C53" s="37"/>
      <c r="D53" s="35"/>
      <c r="E53" s="35"/>
      <c r="F53" s="21"/>
      <c r="G53" s="21"/>
      <c r="H53" s="21"/>
      <c r="I53" s="21"/>
      <c r="J53" s="21"/>
      <c r="K53" s="21"/>
      <c r="L53" s="22"/>
      <c r="N53" s="35"/>
      <c r="O53" s="23"/>
      <c r="P53" s="23"/>
      <c r="Q53" s="23"/>
      <c r="R53" s="23"/>
      <c r="S53" s="23"/>
      <c r="T53" s="23"/>
      <c r="U53" s="23"/>
      <c r="W53" s="35"/>
      <c r="X53" s="35"/>
      <c r="Y53" s="35"/>
      <c r="Z53" s="35"/>
      <c r="AA53" s="39"/>
      <c r="AB53" s="25"/>
      <c r="AC53" s="25"/>
      <c r="AD53" s="25"/>
      <c r="AE53" s="21"/>
      <c r="AF53" s="25"/>
      <c r="AH53" s="26"/>
      <c r="AI53" s="26"/>
      <c r="AJ53" s="24" t="str">
        <f t="shared" si="0"/>
        <v/>
      </c>
      <c r="AK53" s="26"/>
      <c r="AL53" s="24" t="str">
        <f t="shared" si="1"/>
        <v/>
      </c>
      <c r="AM53" s="26"/>
      <c r="AN53" s="25"/>
    </row>
    <row r="54" spans="2:40" x14ac:dyDescent="0.25">
      <c r="B54" s="20"/>
      <c r="C54" s="37"/>
      <c r="D54" s="35"/>
      <c r="E54" s="35"/>
      <c r="F54" s="21"/>
      <c r="G54" s="21"/>
      <c r="H54" s="21"/>
      <c r="I54" s="21"/>
      <c r="J54" s="21"/>
      <c r="K54" s="21"/>
      <c r="L54" s="22"/>
      <c r="N54" s="35"/>
      <c r="O54" s="23"/>
      <c r="P54" s="23"/>
      <c r="Q54" s="23"/>
      <c r="R54" s="23"/>
      <c r="S54" s="23"/>
      <c r="T54" s="23"/>
      <c r="U54" s="23"/>
      <c r="W54" s="35"/>
      <c r="X54" s="35"/>
      <c r="Y54" s="35"/>
      <c r="Z54" s="35"/>
      <c r="AA54" s="39"/>
      <c r="AB54" s="25"/>
      <c r="AC54" s="25"/>
      <c r="AD54" s="25"/>
      <c r="AE54" s="21"/>
      <c r="AF54" s="25"/>
      <c r="AH54" s="26"/>
      <c r="AI54" s="26"/>
      <c r="AJ54" s="24" t="str">
        <f t="shared" si="0"/>
        <v/>
      </c>
      <c r="AK54" s="26"/>
      <c r="AL54" s="24" t="str">
        <f t="shared" si="1"/>
        <v/>
      </c>
      <c r="AM54" s="26"/>
      <c r="AN54" s="25"/>
    </row>
    <row r="55" spans="2:40" x14ac:dyDescent="0.25">
      <c r="B55" s="20"/>
      <c r="C55" s="37"/>
      <c r="D55" s="35"/>
      <c r="E55" s="35"/>
      <c r="F55" s="21"/>
      <c r="G55" s="21"/>
      <c r="H55" s="21"/>
      <c r="I55" s="21"/>
      <c r="J55" s="21"/>
      <c r="K55" s="21"/>
      <c r="L55" s="22"/>
      <c r="N55" s="35"/>
      <c r="O55" s="23"/>
      <c r="P55" s="23"/>
      <c r="Q55" s="23"/>
      <c r="R55" s="23"/>
      <c r="S55" s="23"/>
      <c r="T55" s="23"/>
      <c r="U55" s="23"/>
      <c r="W55" s="35"/>
      <c r="X55" s="35"/>
      <c r="Y55" s="35"/>
      <c r="Z55" s="35"/>
      <c r="AA55" s="39"/>
      <c r="AB55" s="25"/>
      <c r="AC55" s="25"/>
      <c r="AD55" s="25"/>
      <c r="AE55" s="21"/>
      <c r="AF55" s="25"/>
      <c r="AH55" s="26"/>
      <c r="AI55" s="26"/>
      <c r="AJ55" s="24" t="str">
        <f t="shared" si="0"/>
        <v/>
      </c>
      <c r="AK55" s="26"/>
      <c r="AL55" s="24" t="str">
        <f t="shared" si="1"/>
        <v/>
      </c>
      <c r="AM55" s="26"/>
      <c r="AN55" s="25"/>
    </row>
    <row r="56" spans="2:40" x14ac:dyDescent="0.25">
      <c r="B56" s="20"/>
      <c r="C56" s="37"/>
      <c r="D56" s="35"/>
      <c r="E56" s="35"/>
      <c r="F56" s="21"/>
      <c r="G56" s="21"/>
      <c r="H56" s="21"/>
      <c r="I56" s="21"/>
      <c r="J56" s="21"/>
      <c r="K56" s="21"/>
      <c r="L56" s="22"/>
      <c r="N56" s="35"/>
      <c r="O56" s="23"/>
      <c r="P56" s="23"/>
      <c r="Q56" s="23"/>
      <c r="R56" s="23"/>
      <c r="S56" s="23"/>
      <c r="T56" s="23"/>
      <c r="U56" s="23"/>
      <c r="W56" s="35"/>
      <c r="X56" s="35"/>
      <c r="Y56" s="35"/>
      <c r="Z56" s="35"/>
      <c r="AA56" s="39"/>
      <c r="AB56" s="25"/>
      <c r="AC56" s="25"/>
      <c r="AD56" s="25"/>
      <c r="AE56" s="21"/>
      <c r="AF56" s="25"/>
      <c r="AH56" s="26"/>
      <c r="AI56" s="26"/>
      <c r="AJ56" s="24" t="str">
        <f t="shared" si="0"/>
        <v/>
      </c>
      <c r="AK56" s="26"/>
      <c r="AL56" s="24" t="str">
        <f t="shared" si="1"/>
        <v/>
      </c>
      <c r="AM56" s="26"/>
      <c r="AN56" s="25"/>
    </row>
    <row r="57" spans="2:40" x14ac:dyDescent="0.25">
      <c r="B57" s="20"/>
      <c r="C57" s="37"/>
      <c r="D57" s="35"/>
      <c r="E57" s="35"/>
      <c r="F57" s="21"/>
      <c r="G57" s="21"/>
      <c r="H57" s="21"/>
      <c r="I57" s="21"/>
      <c r="J57" s="21"/>
      <c r="K57" s="21"/>
      <c r="L57" s="22"/>
      <c r="N57" s="35"/>
      <c r="O57" s="23"/>
      <c r="P57" s="23"/>
      <c r="Q57" s="23"/>
      <c r="R57" s="23"/>
      <c r="S57" s="23"/>
      <c r="T57" s="23"/>
      <c r="U57" s="23"/>
      <c r="W57" s="35"/>
      <c r="X57" s="35"/>
      <c r="Y57" s="35"/>
      <c r="Z57" s="35"/>
      <c r="AA57" s="39"/>
      <c r="AB57" s="25"/>
      <c r="AC57" s="25"/>
      <c r="AD57" s="25"/>
      <c r="AE57" s="21"/>
      <c r="AF57" s="25"/>
      <c r="AH57" s="26"/>
      <c r="AI57" s="26"/>
      <c r="AJ57" s="24" t="str">
        <f t="shared" si="0"/>
        <v/>
      </c>
      <c r="AK57" s="26"/>
      <c r="AL57" s="24" t="str">
        <f t="shared" si="1"/>
        <v/>
      </c>
      <c r="AM57" s="26"/>
      <c r="AN57" s="25"/>
    </row>
    <row r="58" spans="2:40" x14ac:dyDescent="0.25">
      <c r="B58" s="20"/>
      <c r="C58" s="37"/>
      <c r="D58" s="35"/>
      <c r="E58" s="35"/>
      <c r="F58" s="21"/>
      <c r="G58" s="21"/>
      <c r="H58" s="21"/>
      <c r="I58" s="21"/>
      <c r="J58" s="21"/>
      <c r="K58" s="21"/>
      <c r="L58" s="22"/>
      <c r="N58" s="35"/>
      <c r="O58" s="23"/>
      <c r="P58" s="23"/>
      <c r="Q58" s="23"/>
      <c r="R58" s="23"/>
      <c r="S58" s="23"/>
      <c r="T58" s="23"/>
      <c r="U58" s="23"/>
      <c r="W58" s="35"/>
      <c r="X58" s="35"/>
      <c r="Y58" s="35"/>
      <c r="Z58" s="35"/>
      <c r="AA58" s="39"/>
      <c r="AB58" s="25"/>
      <c r="AC58" s="25"/>
      <c r="AD58" s="25"/>
      <c r="AE58" s="21"/>
      <c r="AF58" s="25"/>
      <c r="AH58" s="26"/>
      <c r="AI58" s="26"/>
      <c r="AJ58" s="24" t="str">
        <f t="shared" si="0"/>
        <v/>
      </c>
      <c r="AK58" s="26"/>
      <c r="AL58" s="24" t="str">
        <f t="shared" si="1"/>
        <v/>
      </c>
      <c r="AM58" s="26"/>
      <c r="AN58" s="25"/>
    </row>
    <row r="59" spans="2:40" x14ac:dyDescent="0.25">
      <c r="B59" s="20"/>
      <c r="C59" s="37"/>
      <c r="D59" s="35"/>
      <c r="E59" s="35"/>
      <c r="F59" s="21"/>
      <c r="G59" s="21"/>
      <c r="H59" s="21"/>
      <c r="I59" s="21"/>
      <c r="J59" s="21"/>
      <c r="K59" s="21"/>
      <c r="L59" s="22"/>
      <c r="N59" s="35"/>
      <c r="O59" s="23"/>
      <c r="P59" s="23"/>
      <c r="Q59" s="23"/>
      <c r="R59" s="23"/>
      <c r="S59" s="23"/>
      <c r="T59" s="23"/>
      <c r="U59" s="23"/>
      <c r="W59" s="35"/>
      <c r="X59" s="35"/>
      <c r="Y59" s="35"/>
      <c r="Z59" s="35"/>
      <c r="AA59" s="39"/>
      <c r="AB59" s="25"/>
      <c r="AC59" s="25"/>
      <c r="AD59" s="25"/>
      <c r="AE59" s="21"/>
      <c r="AF59" s="25"/>
      <c r="AH59" s="26"/>
      <c r="AI59" s="26"/>
      <c r="AJ59" s="24" t="str">
        <f t="shared" si="0"/>
        <v/>
      </c>
      <c r="AK59" s="26"/>
      <c r="AL59" s="24" t="str">
        <f t="shared" si="1"/>
        <v/>
      </c>
      <c r="AM59" s="26"/>
      <c r="AN59" s="25"/>
    </row>
    <row r="60" spans="2:40" x14ac:dyDescent="0.25">
      <c r="B60" s="20"/>
      <c r="C60" s="37"/>
      <c r="D60" s="35"/>
      <c r="E60" s="35"/>
      <c r="F60" s="21"/>
      <c r="G60" s="21"/>
      <c r="H60" s="21"/>
      <c r="I60" s="21"/>
      <c r="J60" s="21"/>
      <c r="K60" s="21"/>
      <c r="L60" s="22"/>
      <c r="N60" s="35"/>
      <c r="O60" s="23"/>
      <c r="P60" s="23"/>
      <c r="Q60" s="23"/>
      <c r="R60" s="23"/>
      <c r="S60" s="23"/>
      <c r="T60" s="23"/>
      <c r="U60" s="23"/>
      <c r="W60" s="35"/>
      <c r="X60" s="35"/>
      <c r="Y60" s="35"/>
      <c r="Z60" s="35"/>
      <c r="AA60" s="39"/>
      <c r="AB60" s="25"/>
      <c r="AC60" s="25"/>
      <c r="AD60" s="25"/>
      <c r="AE60" s="21"/>
      <c r="AF60" s="25"/>
      <c r="AH60" s="26"/>
      <c r="AI60" s="26"/>
      <c r="AJ60" s="24" t="str">
        <f t="shared" si="0"/>
        <v/>
      </c>
      <c r="AK60" s="26"/>
      <c r="AL60" s="24" t="str">
        <f t="shared" si="1"/>
        <v/>
      </c>
      <c r="AM60" s="26"/>
      <c r="AN60" s="25"/>
    </row>
    <row r="61" spans="2:40" x14ac:dyDescent="0.25">
      <c r="B61" s="20"/>
      <c r="C61" s="37"/>
      <c r="D61" s="35"/>
      <c r="E61" s="35"/>
      <c r="F61" s="21"/>
      <c r="G61" s="21"/>
      <c r="H61" s="21"/>
      <c r="I61" s="21"/>
      <c r="J61" s="21"/>
      <c r="K61" s="21"/>
      <c r="L61" s="22"/>
      <c r="N61" s="35"/>
      <c r="O61" s="23"/>
      <c r="P61" s="23"/>
      <c r="Q61" s="23"/>
      <c r="R61" s="23"/>
      <c r="S61" s="23"/>
      <c r="T61" s="23"/>
      <c r="U61" s="23"/>
      <c r="W61" s="35"/>
      <c r="X61" s="35"/>
      <c r="Y61" s="35"/>
      <c r="Z61" s="35"/>
      <c r="AA61" s="39"/>
      <c r="AB61" s="25"/>
      <c r="AC61" s="25"/>
      <c r="AD61" s="25"/>
      <c r="AE61" s="21"/>
      <c r="AF61" s="25"/>
      <c r="AH61" s="26"/>
      <c r="AI61" s="26"/>
      <c r="AJ61" s="24" t="str">
        <f t="shared" si="0"/>
        <v/>
      </c>
      <c r="AK61" s="26"/>
      <c r="AL61" s="24" t="str">
        <f t="shared" si="1"/>
        <v/>
      </c>
      <c r="AM61" s="26"/>
      <c r="AN61" s="25"/>
    </row>
    <row r="62" spans="2:40" x14ac:dyDescent="0.25">
      <c r="B62" s="20"/>
      <c r="C62" s="37"/>
      <c r="D62" s="35"/>
      <c r="E62" s="35"/>
      <c r="F62" s="21"/>
      <c r="G62" s="21"/>
      <c r="H62" s="21"/>
      <c r="I62" s="21"/>
      <c r="J62" s="21"/>
      <c r="K62" s="21"/>
      <c r="L62" s="22"/>
      <c r="N62" s="35"/>
      <c r="O62" s="23"/>
      <c r="P62" s="23"/>
      <c r="Q62" s="23"/>
      <c r="R62" s="23"/>
      <c r="S62" s="23"/>
      <c r="T62" s="23"/>
      <c r="U62" s="23"/>
      <c r="W62" s="35"/>
      <c r="X62" s="35"/>
      <c r="Y62" s="35"/>
      <c r="Z62" s="35"/>
      <c r="AA62" s="39"/>
      <c r="AB62" s="25"/>
      <c r="AC62" s="25"/>
      <c r="AD62" s="25"/>
      <c r="AE62" s="21"/>
      <c r="AF62" s="25"/>
      <c r="AH62" s="26"/>
      <c r="AI62" s="26"/>
      <c r="AJ62" s="24" t="str">
        <f t="shared" si="0"/>
        <v/>
      </c>
      <c r="AK62" s="26"/>
      <c r="AL62" s="24" t="str">
        <f t="shared" si="1"/>
        <v/>
      </c>
      <c r="AM62" s="26"/>
      <c r="AN62" s="25"/>
    </row>
    <row r="63" spans="2:40" x14ac:dyDescent="0.25">
      <c r="B63" s="20"/>
      <c r="C63" s="37"/>
      <c r="D63" s="35"/>
      <c r="E63" s="35"/>
      <c r="F63" s="21"/>
      <c r="G63" s="21"/>
      <c r="H63" s="21"/>
      <c r="I63" s="21"/>
      <c r="J63" s="21"/>
      <c r="K63" s="21"/>
      <c r="L63" s="22"/>
      <c r="N63" s="35"/>
      <c r="O63" s="23"/>
      <c r="P63" s="23"/>
      <c r="Q63" s="23"/>
      <c r="R63" s="23"/>
      <c r="S63" s="23"/>
      <c r="T63" s="23"/>
      <c r="U63" s="23"/>
      <c r="W63" s="35"/>
      <c r="X63" s="35"/>
      <c r="Y63" s="35"/>
      <c r="Z63" s="35"/>
      <c r="AA63" s="39"/>
      <c r="AB63" s="25"/>
      <c r="AC63" s="25"/>
      <c r="AD63" s="25"/>
      <c r="AE63" s="21"/>
      <c r="AF63" s="25"/>
      <c r="AH63" s="26"/>
      <c r="AI63" s="26"/>
      <c r="AJ63" s="24" t="str">
        <f t="shared" si="0"/>
        <v/>
      </c>
      <c r="AK63" s="26"/>
      <c r="AL63" s="24" t="str">
        <f t="shared" si="1"/>
        <v/>
      </c>
      <c r="AM63" s="26"/>
      <c r="AN63" s="25"/>
    </row>
    <row r="64" spans="2:40" x14ac:dyDescent="0.25">
      <c r="B64" s="20"/>
      <c r="C64" s="37"/>
      <c r="D64" s="35"/>
      <c r="E64" s="35"/>
      <c r="F64" s="21"/>
      <c r="G64" s="21"/>
      <c r="H64" s="21"/>
      <c r="I64" s="21"/>
      <c r="J64" s="21"/>
      <c r="K64" s="21"/>
      <c r="L64" s="22"/>
      <c r="N64" s="35"/>
      <c r="O64" s="23"/>
      <c r="P64" s="23"/>
      <c r="Q64" s="23"/>
      <c r="R64" s="23"/>
      <c r="S64" s="23"/>
      <c r="T64" s="23"/>
      <c r="U64" s="23"/>
      <c r="W64" s="35"/>
      <c r="X64" s="35"/>
      <c r="Y64" s="35"/>
      <c r="Z64" s="35"/>
      <c r="AA64" s="39"/>
      <c r="AB64" s="25"/>
      <c r="AC64" s="25"/>
      <c r="AD64" s="25"/>
      <c r="AE64" s="21"/>
      <c r="AF64" s="25"/>
      <c r="AH64" s="26"/>
      <c r="AI64" s="26"/>
      <c r="AJ64" s="24" t="str">
        <f t="shared" si="0"/>
        <v/>
      </c>
      <c r="AK64" s="26"/>
      <c r="AL64" s="24" t="str">
        <f t="shared" si="1"/>
        <v/>
      </c>
      <c r="AM64" s="26"/>
      <c r="AN64" s="25"/>
    </row>
    <row r="65" spans="2:40" x14ac:dyDescent="0.25">
      <c r="B65" s="20"/>
      <c r="C65" s="37"/>
      <c r="D65" s="35"/>
      <c r="E65" s="35"/>
      <c r="F65" s="21"/>
      <c r="G65" s="21"/>
      <c r="H65" s="21"/>
      <c r="I65" s="21"/>
      <c r="J65" s="21"/>
      <c r="K65" s="21"/>
      <c r="L65" s="22"/>
      <c r="N65" s="35"/>
      <c r="O65" s="23"/>
      <c r="P65" s="23"/>
      <c r="Q65" s="23"/>
      <c r="R65" s="23"/>
      <c r="S65" s="23"/>
      <c r="T65" s="23"/>
      <c r="U65" s="23"/>
      <c r="W65" s="35"/>
      <c r="X65" s="35"/>
      <c r="Y65" s="35"/>
      <c r="Z65" s="35"/>
      <c r="AA65" s="39"/>
      <c r="AB65" s="25"/>
      <c r="AC65" s="25"/>
      <c r="AD65" s="25"/>
      <c r="AE65" s="21"/>
      <c r="AF65" s="25"/>
      <c r="AH65" s="26"/>
      <c r="AI65" s="26"/>
      <c r="AJ65" s="24" t="str">
        <f t="shared" si="0"/>
        <v/>
      </c>
      <c r="AK65" s="26"/>
      <c r="AL65" s="24" t="str">
        <f t="shared" si="1"/>
        <v/>
      </c>
      <c r="AM65" s="26"/>
      <c r="AN65" s="25"/>
    </row>
    <row r="66" spans="2:40" x14ac:dyDescent="0.25">
      <c r="B66" s="20"/>
      <c r="C66" s="37"/>
      <c r="D66" s="35"/>
      <c r="E66" s="35"/>
      <c r="F66" s="21"/>
      <c r="G66" s="21"/>
      <c r="H66" s="21"/>
      <c r="I66" s="21"/>
      <c r="J66" s="21"/>
      <c r="K66" s="21"/>
      <c r="L66" s="22"/>
      <c r="N66" s="35"/>
      <c r="O66" s="23"/>
      <c r="P66" s="23"/>
      <c r="Q66" s="23"/>
      <c r="R66" s="23"/>
      <c r="S66" s="23"/>
      <c r="T66" s="23"/>
      <c r="U66" s="23"/>
      <c r="W66" s="35"/>
      <c r="X66" s="35"/>
      <c r="Y66" s="35"/>
      <c r="Z66" s="35"/>
      <c r="AA66" s="39"/>
      <c r="AB66" s="25"/>
      <c r="AC66" s="25"/>
      <c r="AD66" s="25"/>
      <c r="AE66" s="21"/>
      <c r="AF66" s="25"/>
      <c r="AH66" s="26"/>
      <c r="AI66" s="26"/>
      <c r="AJ66" s="24" t="str">
        <f t="shared" si="0"/>
        <v/>
      </c>
      <c r="AK66" s="26"/>
      <c r="AL66" s="24" t="str">
        <f t="shared" si="1"/>
        <v/>
      </c>
      <c r="AM66" s="26"/>
      <c r="AN66" s="25"/>
    </row>
    <row r="67" spans="2:40" x14ac:dyDescent="0.25">
      <c r="B67" s="20"/>
      <c r="C67" s="37"/>
      <c r="D67" s="35"/>
      <c r="E67" s="35"/>
      <c r="F67" s="21"/>
      <c r="G67" s="21"/>
      <c r="H67" s="21"/>
      <c r="I67" s="21"/>
      <c r="J67" s="21"/>
      <c r="K67" s="21"/>
      <c r="L67" s="22"/>
      <c r="N67" s="35"/>
      <c r="O67" s="23"/>
      <c r="P67" s="23"/>
      <c r="Q67" s="23"/>
      <c r="R67" s="23"/>
      <c r="S67" s="23"/>
      <c r="T67" s="23"/>
      <c r="U67" s="23"/>
      <c r="W67" s="35"/>
      <c r="X67" s="35"/>
      <c r="Y67" s="35"/>
      <c r="Z67" s="35"/>
      <c r="AA67" s="39"/>
      <c r="AB67" s="25"/>
      <c r="AC67" s="25"/>
      <c r="AD67" s="25"/>
      <c r="AE67" s="21"/>
      <c r="AF67" s="25"/>
      <c r="AH67" s="26"/>
      <c r="AI67" s="26"/>
      <c r="AJ67" s="24" t="str">
        <f t="shared" si="0"/>
        <v/>
      </c>
      <c r="AK67" s="26"/>
      <c r="AL67" s="24" t="str">
        <f t="shared" si="1"/>
        <v/>
      </c>
      <c r="AM67" s="26"/>
      <c r="AN67" s="25"/>
    </row>
    <row r="68" spans="2:40" x14ac:dyDescent="0.25">
      <c r="B68" s="20"/>
      <c r="C68" s="37"/>
      <c r="D68" s="35"/>
      <c r="E68" s="35"/>
      <c r="F68" s="21"/>
      <c r="G68" s="21"/>
      <c r="H68" s="21"/>
      <c r="I68" s="21"/>
      <c r="J68" s="21"/>
      <c r="K68" s="21"/>
      <c r="L68" s="22"/>
      <c r="N68" s="35"/>
      <c r="O68" s="23"/>
      <c r="P68" s="23"/>
      <c r="Q68" s="23"/>
      <c r="R68" s="23"/>
      <c r="S68" s="23"/>
      <c r="T68" s="23"/>
      <c r="U68" s="23"/>
      <c r="W68" s="35"/>
      <c r="X68" s="35"/>
      <c r="Y68" s="35"/>
      <c r="Z68" s="35"/>
      <c r="AA68" s="39"/>
      <c r="AB68" s="25"/>
      <c r="AC68" s="25"/>
      <c r="AD68" s="25"/>
      <c r="AE68" s="21"/>
      <c r="AF68" s="25"/>
      <c r="AH68" s="26"/>
      <c r="AI68" s="26"/>
      <c r="AJ68" s="24" t="str">
        <f t="shared" si="0"/>
        <v/>
      </c>
      <c r="AK68" s="26"/>
      <c r="AL68" s="24" t="str">
        <f t="shared" si="1"/>
        <v/>
      </c>
      <c r="AM68" s="26"/>
      <c r="AN68" s="25"/>
    </row>
    <row r="69" spans="2:40" x14ac:dyDescent="0.25">
      <c r="B69" s="20"/>
      <c r="C69" s="37"/>
      <c r="D69" s="35"/>
      <c r="E69" s="35"/>
      <c r="F69" s="21"/>
      <c r="G69" s="21"/>
      <c r="H69" s="21"/>
      <c r="I69" s="21"/>
      <c r="J69" s="21"/>
      <c r="K69" s="21"/>
      <c r="L69" s="22"/>
      <c r="N69" s="35"/>
      <c r="O69" s="23"/>
      <c r="P69" s="23"/>
      <c r="Q69" s="23"/>
      <c r="R69" s="23"/>
      <c r="S69" s="23"/>
      <c r="T69" s="23"/>
      <c r="U69" s="23"/>
      <c r="W69" s="35"/>
      <c r="X69" s="35"/>
      <c r="Y69" s="35"/>
      <c r="Z69" s="35"/>
      <c r="AA69" s="39"/>
      <c r="AB69" s="25"/>
      <c r="AC69" s="25"/>
      <c r="AD69" s="25"/>
      <c r="AE69" s="21"/>
      <c r="AF69" s="25"/>
      <c r="AH69" s="26"/>
      <c r="AI69" s="26"/>
      <c r="AJ69" s="24" t="str">
        <f t="shared" si="0"/>
        <v/>
      </c>
      <c r="AK69" s="26"/>
      <c r="AL69" s="24" t="str">
        <f t="shared" si="1"/>
        <v/>
      </c>
      <c r="AM69" s="26"/>
      <c r="AN69" s="25"/>
    </row>
    <row r="70" spans="2:40" x14ac:dyDescent="0.25">
      <c r="B70" s="20"/>
      <c r="C70" s="37"/>
      <c r="D70" s="35"/>
      <c r="E70" s="35"/>
      <c r="F70" s="21"/>
      <c r="G70" s="21"/>
      <c r="H70" s="21"/>
      <c r="I70" s="21"/>
      <c r="J70" s="21"/>
      <c r="K70" s="21"/>
      <c r="L70" s="22"/>
      <c r="N70" s="35"/>
      <c r="O70" s="23"/>
      <c r="P70" s="23"/>
      <c r="Q70" s="23"/>
      <c r="R70" s="23"/>
      <c r="S70" s="23"/>
      <c r="T70" s="23"/>
      <c r="U70" s="23"/>
      <c r="W70" s="35"/>
      <c r="X70" s="35"/>
      <c r="Y70" s="35"/>
      <c r="Z70" s="35"/>
      <c r="AA70" s="39"/>
      <c r="AB70" s="25"/>
      <c r="AC70" s="25"/>
      <c r="AD70" s="25"/>
      <c r="AE70" s="21"/>
      <c r="AF70" s="25"/>
      <c r="AH70" s="26"/>
      <c r="AI70" s="26"/>
      <c r="AJ70" s="24" t="str">
        <f t="shared" si="0"/>
        <v/>
      </c>
      <c r="AK70" s="26"/>
      <c r="AL70" s="24" t="str">
        <f t="shared" si="1"/>
        <v/>
      </c>
      <c r="AM70" s="26"/>
      <c r="AN70" s="25"/>
    </row>
    <row r="71" spans="2:40" x14ac:dyDescent="0.25">
      <c r="B71" s="20"/>
      <c r="C71" s="37"/>
      <c r="D71" s="35"/>
      <c r="E71" s="35"/>
      <c r="F71" s="21"/>
      <c r="G71" s="21"/>
      <c r="H71" s="21"/>
      <c r="I71" s="21"/>
      <c r="J71" s="21"/>
      <c r="K71" s="21"/>
      <c r="L71" s="22"/>
      <c r="N71" s="35"/>
      <c r="O71" s="23"/>
      <c r="P71" s="23"/>
      <c r="Q71" s="23"/>
      <c r="R71" s="23"/>
      <c r="S71" s="23"/>
      <c r="T71" s="23"/>
      <c r="U71" s="23"/>
      <c r="W71" s="35"/>
      <c r="X71" s="35"/>
      <c r="Y71" s="35"/>
      <c r="Z71" s="35"/>
      <c r="AA71" s="39"/>
      <c r="AB71" s="25"/>
      <c r="AC71" s="25"/>
      <c r="AD71" s="25"/>
      <c r="AE71" s="21"/>
      <c r="AF71" s="25"/>
      <c r="AH71" s="26"/>
      <c r="AI71" s="26"/>
      <c r="AJ71" s="24" t="str">
        <f t="shared" si="0"/>
        <v/>
      </c>
      <c r="AK71" s="26"/>
      <c r="AL71" s="24" t="str">
        <f t="shared" si="1"/>
        <v/>
      </c>
      <c r="AM71" s="26"/>
      <c r="AN71" s="25"/>
    </row>
    <row r="72" spans="2:40" x14ac:dyDescent="0.25">
      <c r="B72" s="20"/>
      <c r="C72" s="37"/>
      <c r="D72" s="35"/>
      <c r="E72" s="35"/>
      <c r="F72" s="21"/>
      <c r="G72" s="21"/>
      <c r="H72" s="21"/>
      <c r="I72" s="21"/>
      <c r="J72" s="21"/>
      <c r="K72" s="21"/>
      <c r="L72" s="22"/>
      <c r="N72" s="35"/>
      <c r="O72" s="23"/>
      <c r="P72" s="23"/>
      <c r="Q72" s="23"/>
      <c r="R72" s="23"/>
      <c r="S72" s="23"/>
      <c r="T72" s="23"/>
      <c r="U72" s="23"/>
      <c r="W72" s="35"/>
      <c r="X72" s="35"/>
      <c r="Y72" s="35"/>
      <c r="Z72" s="35"/>
      <c r="AA72" s="39"/>
      <c r="AB72" s="25"/>
      <c r="AC72" s="25"/>
      <c r="AD72" s="25"/>
      <c r="AE72" s="21"/>
      <c r="AF72" s="25"/>
      <c r="AH72" s="26"/>
      <c r="AI72" s="26"/>
      <c r="AJ72" s="24" t="str">
        <f t="shared" si="0"/>
        <v/>
      </c>
      <c r="AK72" s="26"/>
      <c r="AL72" s="24" t="str">
        <f t="shared" si="1"/>
        <v/>
      </c>
      <c r="AM72" s="26"/>
      <c r="AN72" s="25"/>
    </row>
    <row r="73" spans="2:40" x14ac:dyDescent="0.25">
      <c r="B73" s="20"/>
      <c r="C73" s="37"/>
      <c r="D73" s="35"/>
      <c r="E73" s="35"/>
      <c r="F73" s="21"/>
      <c r="G73" s="21"/>
      <c r="H73" s="21"/>
      <c r="I73" s="21"/>
      <c r="J73" s="21"/>
      <c r="K73" s="21"/>
      <c r="L73" s="22"/>
      <c r="N73" s="35"/>
      <c r="O73" s="23"/>
      <c r="P73" s="23"/>
      <c r="Q73" s="23"/>
      <c r="R73" s="23"/>
      <c r="S73" s="23"/>
      <c r="T73" s="23"/>
      <c r="U73" s="23"/>
      <c r="W73" s="35"/>
      <c r="X73" s="35"/>
      <c r="Y73" s="35"/>
      <c r="Z73" s="35"/>
      <c r="AA73" s="39"/>
      <c r="AB73" s="25"/>
      <c r="AC73" s="25"/>
      <c r="AD73" s="25"/>
      <c r="AE73" s="21"/>
      <c r="AF73" s="25"/>
      <c r="AH73" s="26"/>
      <c r="AI73" s="26"/>
      <c r="AJ73" s="24" t="str">
        <f t="shared" si="0"/>
        <v/>
      </c>
      <c r="AK73" s="26"/>
      <c r="AL73" s="24" t="str">
        <f t="shared" si="1"/>
        <v/>
      </c>
      <c r="AM73" s="26"/>
      <c r="AN73" s="25"/>
    </row>
    <row r="74" spans="2:40" x14ac:dyDescent="0.25">
      <c r="B74" s="20"/>
      <c r="C74" s="37"/>
      <c r="D74" s="35"/>
      <c r="E74" s="35"/>
      <c r="F74" s="21"/>
      <c r="G74" s="21"/>
      <c r="H74" s="21"/>
      <c r="I74" s="21"/>
      <c r="J74" s="21"/>
      <c r="K74" s="21"/>
      <c r="L74" s="22"/>
      <c r="N74" s="35"/>
      <c r="O74" s="23"/>
      <c r="P74" s="23"/>
      <c r="Q74" s="23"/>
      <c r="R74" s="23"/>
      <c r="S74" s="23"/>
      <c r="T74" s="23"/>
      <c r="U74" s="23"/>
      <c r="W74" s="35"/>
      <c r="X74" s="35"/>
      <c r="Y74" s="35"/>
      <c r="Z74" s="35"/>
      <c r="AA74" s="39"/>
      <c r="AB74" s="25"/>
      <c r="AC74" s="25"/>
      <c r="AD74" s="25"/>
      <c r="AE74" s="21"/>
      <c r="AF74" s="25"/>
      <c r="AH74" s="26"/>
      <c r="AI74" s="26"/>
      <c r="AJ74" s="24" t="str">
        <f t="shared" si="0"/>
        <v/>
      </c>
      <c r="AK74" s="26"/>
      <c r="AL74" s="24" t="str">
        <f t="shared" si="1"/>
        <v/>
      </c>
      <c r="AM74" s="26"/>
      <c r="AN74" s="25"/>
    </row>
    <row r="75" spans="2:40" x14ac:dyDescent="0.25">
      <c r="B75" s="20"/>
      <c r="C75" s="37"/>
      <c r="D75" s="35"/>
      <c r="E75" s="35"/>
      <c r="F75" s="21"/>
      <c r="G75" s="21"/>
      <c r="H75" s="21"/>
      <c r="I75" s="21"/>
      <c r="J75" s="21"/>
      <c r="K75" s="21"/>
      <c r="L75" s="22"/>
      <c r="N75" s="35"/>
      <c r="O75" s="23"/>
      <c r="P75" s="23"/>
      <c r="Q75" s="23"/>
      <c r="R75" s="23"/>
      <c r="S75" s="23"/>
      <c r="T75" s="23"/>
      <c r="U75" s="23"/>
      <c r="W75" s="35"/>
      <c r="X75" s="35"/>
      <c r="Y75" s="35"/>
      <c r="Z75" s="35"/>
      <c r="AA75" s="39"/>
      <c r="AB75" s="25"/>
      <c r="AC75" s="25"/>
      <c r="AD75" s="25"/>
      <c r="AE75" s="21"/>
      <c r="AF75" s="25"/>
      <c r="AH75" s="26"/>
      <c r="AI75" s="26"/>
      <c r="AJ75" s="24" t="str">
        <f t="shared" si="0"/>
        <v/>
      </c>
      <c r="AK75" s="26"/>
      <c r="AL75" s="24" t="str">
        <f t="shared" si="1"/>
        <v/>
      </c>
      <c r="AM75" s="26"/>
      <c r="AN75" s="25"/>
    </row>
    <row r="76" spans="2:40" x14ac:dyDescent="0.25">
      <c r="B76" s="20"/>
      <c r="C76" s="37"/>
      <c r="D76" s="35"/>
      <c r="E76" s="35"/>
      <c r="F76" s="21"/>
      <c r="G76" s="21"/>
      <c r="H76" s="21"/>
      <c r="I76" s="21"/>
      <c r="J76" s="21"/>
      <c r="K76" s="21"/>
      <c r="L76" s="22"/>
      <c r="N76" s="35"/>
      <c r="O76" s="23"/>
      <c r="P76" s="23"/>
      <c r="Q76" s="23"/>
      <c r="R76" s="23"/>
      <c r="S76" s="23"/>
      <c r="T76" s="23"/>
      <c r="U76" s="23"/>
      <c r="W76" s="35"/>
      <c r="X76" s="35"/>
      <c r="Y76" s="35"/>
      <c r="Z76" s="35"/>
      <c r="AA76" s="39"/>
      <c r="AB76" s="25"/>
      <c r="AC76" s="25"/>
      <c r="AD76" s="25"/>
      <c r="AE76" s="21"/>
      <c r="AF76" s="25"/>
      <c r="AH76" s="26"/>
      <c r="AI76" s="26"/>
      <c r="AJ76" s="24" t="str">
        <f t="shared" si="0"/>
        <v/>
      </c>
      <c r="AK76" s="26"/>
      <c r="AL76" s="24" t="str">
        <f t="shared" si="1"/>
        <v/>
      </c>
      <c r="AM76" s="26"/>
      <c r="AN76" s="25"/>
    </row>
    <row r="77" spans="2:40" x14ac:dyDescent="0.25">
      <c r="B77" s="20"/>
      <c r="C77" s="37"/>
      <c r="D77" s="35"/>
      <c r="E77" s="35"/>
      <c r="F77" s="21"/>
      <c r="G77" s="21"/>
      <c r="H77" s="21"/>
      <c r="I77" s="21"/>
      <c r="J77" s="21"/>
      <c r="K77" s="21"/>
      <c r="L77" s="22"/>
      <c r="N77" s="35"/>
      <c r="O77" s="23"/>
      <c r="P77" s="23"/>
      <c r="Q77" s="23"/>
      <c r="R77" s="23"/>
      <c r="S77" s="23"/>
      <c r="T77" s="23"/>
      <c r="U77" s="23"/>
      <c r="W77" s="35"/>
      <c r="X77" s="35"/>
      <c r="Y77" s="35"/>
      <c r="Z77" s="35"/>
      <c r="AA77" s="39"/>
      <c r="AB77" s="25"/>
      <c r="AC77" s="25"/>
      <c r="AD77" s="25"/>
      <c r="AE77" s="21"/>
      <c r="AF77" s="25"/>
      <c r="AH77" s="26"/>
      <c r="AI77" s="26"/>
      <c r="AJ77" s="24" t="str">
        <f t="shared" si="0"/>
        <v/>
      </c>
      <c r="AK77" s="26"/>
      <c r="AL77" s="24" t="str">
        <f t="shared" si="1"/>
        <v/>
      </c>
      <c r="AM77" s="26"/>
      <c r="AN77" s="25"/>
    </row>
    <row r="78" spans="2:40" x14ac:dyDescent="0.25">
      <c r="B78" s="20"/>
      <c r="C78" s="37"/>
      <c r="D78" s="35"/>
      <c r="E78" s="35"/>
      <c r="F78" s="21"/>
      <c r="G78" s="21"/>
      <c r="H78" s="21"/>
      <c r="I78" s="21"/>
      <c r="J78" s="21"/>
      <c r="K78" s="21"/>
      <c r="L78" s="22"/>
      <c r="N78" s="35"/>
      <c r="O78" s="23"/>
      <c r="P78" s="23"/>
      <c r="Q78" s="23"/>
      <c r="R78" s="23"/>
      <c r="S78" s="23"/>
      <c r="T78" s="23"/>
      <c r="U78" s="23"/>
      <c r="W78" s="35"/>
      <c r="X78" s="35"/>
      <c r="Y78" s="35"/>
      <c r="Z78" s="35"/>
      <c r="AA78" s="39"/>
      <c r="AB78" s="25"/>
      <c r="AC78" s="25"/>
      <c r="AD78" s="25"/>
      <c r="AE78" s="21"/>
      <c r="AF78" s="25"/>
      <c r="AH78" s="26"/>
      <c r="AI78" s="26"/>
      <c r="AJ78" s="24" t="str">
        <f t="shared" si="0"/>
        <v/>
      </c>
      <c r="AK78" s="26"/>
      <c r="AL78" s="24" t="str">
        <f t="shared" si="1"/>
        <v/>
      </c>
      <c r="AM78" s="26"/>
      <c r="AN78" s="25"/>
    </row>
    <row r="79" spans="2:40" x14ac:dyDescent="0.25">
      <c r="B79" s="20"/>
      <c r="C79" s="37"/>
      <c r="D79" s="35"/>
      <c r="E79" s="35"/>
      <c r="F79" s="21"/>
      <c r="G79" s="21"/>
      <c r="H79" s="21"/>
      <c r="I79" s="21"/>
      <c r="J79" s="21"/>
      <c r="K79" s="21"/>
      <c r="L79" s="22"/>
      <c r="N79" s="35"/>
      <c r="O79" s="23"/>
      <c r="P79" s="23"/>
      <c r="Q79" s="23"/>
      <c r="R79" s="23"/>
      <c r="S79" s="23"/>
      <c r="T79" s="23"/>
      <c r="U79" s="23"/>
      <c r="W79" s="35"/>
      <c r="X79" s="35"/>
      <c r="Y79" s="35"/>
      <c r="Z79" s="35"/>
      <c r="AA79" s="39"/>
      <c r="AB79" s="25"/>
      <c r="AC79" s="25"/>
      <c r="AD79" s="25"/>
      <c r="AE79" s="21"/>
      <c r="AF79" s="25"/>
      <c r="AH79" s="26"/>
      <c r="AI79" s="26"/>
      <c r="AJ79" s="24" t="str">
        <f t="shared" si="0"/>
        <v/>
      </c>
      <c r="AK79" s="26"/>
      <c r="AL79" s="24" t="str">
        <f t="shared" si="1"/>
        <v/>
      </c>
      <c r="AM79" s="26"/>
      <c r="AN79" s="25"/>
    </row>
    <row r="80" spans="2:40" x14ac:dyDescent="0.25">
      <c r="B80" s="20"/>
      <c r="C80" s="37"/>
      <c r="D80" s="35"/>
      <c r="E80" s="35"/>
      <c r="F80" s="21"/>
      <c r="G80" s="21"/>
      <c r="H80" s="21"/>
      <c r="I80" s="21"/>
      <c r="J80" s="21"/>
      <c r="K80" s="21"/>
      <c r="L80" s="22"/>
      <c r="N80" s="35"/>
      <c r="O80" s="23"/>
      <c r="P80" s="23"/>
      <c r="Q80" s="23"/>
      <c r="R80" s="23"/>
      <c r="S80" s="23"/>
      <c r="T80" s="23"/>
      <c r="U80" s="23"/>
      <c r="W80" s="35"/>
      <c r="X80" s="35"/>
      <c r="Y80" s="35"/>
      <c r="Z80" s="35"/>
      <c r="AA80" s="39"/>
      <c r="AB80" s="25"/>
      <c r="AC80" s="25"/>
      <c r="AD80" s="25"/>
      <c r="AE80" s="21"/>
      <c r="AF80" s="25"/>
      <c r="AH80" s="26"/>
      <c r="AI80" s="26"/>
      <c r="AJ80" s="24" t="str">
        <f t="shared" si="0"/>
        <v/>
      </c>
      <c r="AK80" s="26"/>
      <c r="AL80" s="24" t="str">
        <f t="shared" si="1"/>
        <v/>
      </c>
      <c r="AM80" s="26"/>
      <c r="AN80" s="25"/>
    </row>
    <row r="81" spans="2:40" x14ac:dyDescent="0.25">
      <c r="B81" s="20"/>
      <c r="C81" s="37"/>
      <c r="D81" s="35"/>
      <c r="E81" s="35"/>
      <c r="F81" s="21"/>
      <c r="G81" s="21"/>
      <c r="H81" s="21"/>
      <c r="I81" s="21"/>
      <c r="J81" s="21"/>
      <c r="K81" s="21"/>
      <c r="L81" s="22"/>
      <c r="N81" s="35"/>
      <c r="O81" s="23"/>
      <c r="P81" s="23"/>
      <c r="Q81" s="23"/>
      <c r="R81" s="23"/>
      <c r="S81" s="23"/>
      <c r="T81" s="23"/>
      <c r="U81" s="23"/>
      <c r="W81" s="35"/>
      <c r="X81" s="35"/>
      <c r="Y81" s="35"/>
      <c r="Z81" s="35"/>
      <c r="AA81" s="39"/>
      <c r="AB81" s="25"/>
      <c r="AC81" s="25"/>
      <c r="AD81" s="25"/>
      <c r="AE81" s="21"/>
      <c r="AF81" s="25"/>
      <c r="AH81" s="26"/>
      <c r="AI81" s="26"/>
      <c r="AJ81" s="24" t="str">
        <f t="shared" si="0"/>
        <v/>
      </c>
      <c r="AK81" s="26"/>
      <c r="AL81" s="24" t="str">
        <f t="shared" si="1"/>
        <v/>
      </c>
      <c r="AM81" s="26"/>
      <c r="AN81" s="25"/>
    </row>
    <row r="82" spans="2:40" x14ac:dyDescent="0.25">
      <c r="B82" s="20"/>
      <c r="C82" s="37"/>
      <c r="D82" s="35"/>
      <c r="E82" s="35"/>
      <c r="F82" s="21"/>
      <c r="G82" s="21"/>
      <c r="H82" s="21"/>
      <c r="I82" s="21"/>
      <c r="J82" s="21"/>
      <c r="K82" s="21"/>
      <c r="L82" s="22"/>
      <c r="N82" s="35"/>
      <c r="O82" s="23"/>
      <c r="P82" s="23"/>
      <c r="Q82" s="23"/>
      <c r="R82" s="23"/>
      <c r="S82" s="23"/>
      <c r="T82" s="23"/>
      <c r="U82" s="23"/>
      <c r="W82" s="35"/>
      <c r="X82" s="35"/>
      <c r="Y82" s="35"/>
      <c r="Z82" s="35"/>
      <c r="AA82" s="39"/>
      <c r="AB82" s="25"/>
      <c r="AC82" s="25"/>
      <c r="AD82" s="25"/>
      <c r="AE82" s="21"/>
      <c r="AF82" s="25"/>
      <c r="AH82" s="26"/>
      <c r="AI82" s="26"/>
      <c r="AJ82" s="24" t="str">
        <f t="shared" si="0"/>
        <v/>
      </c>
      <c r="AK82" s="26"/>
      <c r="AL82" s="24" t="str">
        <f t="shared" si="1"/>
        <v/>
      </c>
      <c r="AM82" s="26"/>
      <c r="AN82" s="25"/>
    </row>
    <row r="83" spans="2:40" x14ac:dyDescent="0.25">
      <c r="B83" s="20"/>
      <c r="C83" s="37"/>
      <c r="D83" s="35"/>
      <c r="E83" s="35"/>
      <c r="F83" s="21"/>
      <c r="G83" s="21"/>
      <c r="H83" s="21"/>
      <c r="I83" s="21"/>
      <c r="J83" s="21"/>
      <c r="K83" s="21"/>
      <c r="L83" s="22"/>
      <c r="N83" s="35"/>
      <c r="O83" s="23"/>
      <c r="P83" s="23"/>
      <c r="Q83" s="23"/>
      <c r="R83" s="23"/>
      <c r="S83" s="23"/>
      <c r="T83" s="23"/>
      <c r="U83" s="23"/>
      <c r="W83" s="35"/>
      <c r="X83" s="35"/>
      <c r="Y83" s="35"/>
      <c r="Z83" s="35"/>
      <c r="AA83" s="39"/>
      <c r="AB83" s="25"/>
      <c r="AC83" s="25"/>
      <c r="AD83" s="25"/>
      <c r="AE83" s="21"/>
      <c r="AF83" s="25"/>
      <c r="AH83" s="26"/>
      <c r="AI83" s="26"/>
      <c r="AJ83" s="24" t="str">
        <f t="shared" si="0"/>
        <v/>
      </c>
      <c r="AK83" s="26"/>
      <c r="AL83" s="24" t="str">
        <f t="shared" si="1"/>
        <v/>
      </c>
      <c r="AM83" s="26"/>
      <c r="AN83" s="25"/>
    </row>
    <row r="84" spans="2:40" x14ac:dyDescent="0.25">
      <c r="B84" s="20"/>
      <c r="C84" s="37"/>
      <c r="D84" s="35"/>
      <c r="E84" s="35"/>
      <c r="F84" s="21"/>
      <c r="G84" s="21"/>
      <c r="H84" s="21"/>
      <c r="I84" s="21"/>
      <c r="J84" s="21"/>
      <c r="K84" s="21"/>
      <c r="L84" s="22"/>
      <c r="N84" s="35"/>
      <c r="O84" s="23"/>
      <c r="P84" s="23"/>
      <c r="Q84" s="23"/>
      <c r="R84" s="23"/>
      <c r="S84" s="23"/>
      <c r="T84" s="23"/>
      <c r="U84" s="23"/>
      <c r="W84" s="35"/>
      <c r="X84" s="35"/>
      <c r="Y84" s="35"/>
      <c r="Z84" s="35"/>
      <c r="AA84" s="39"/>
      <c r="AB84" s="25"/>
      <c r="AC84" s="25"/>
      <c r="AD84" s="25"/>
      <c r="AE84" s="21"/>
      <c r="AF84" s="25"/>
      <c r="AH84" s="26"/>
      <c r="AI84" s="26"/>
      <c r="AJ84" s="24" t="str">
        <f t="shared" si="0"/>
        <v/>
      </c>
      <c r="AK84" s="26"/>
      <c r="AL84" s="24" t="str">
        <f t="shared" si="1"/>
        <v/>
      </c>
      <c r="AM84" s="26"/>
      <c r="AN84" s="25"/>
    </row>
    <row r="85" spans="2:40" x14ac:dyDescent="0.25">
      <c r="B85" s="20"/>
      <c r="C85" s="37"/>
      <c r="D85" s="35"/>
      <c r="E85" s="35"/>
      <c r="F85" s="21"/>
      <c r="G85" s="21"/>
      <c r="H85" s="21"/>
      <c r="I85" s="21"/>
      <c r="J85" s="21"/>
      <c r="K85" s="21"/>
      <c r="L85" s="22"/>
      <c r="N85" s="35"/>
      <c r="O85" s="23"/>
      <c r="P85" s="23"/>
      <c r="Q85" s="23"/>
      <c r="R85" s="23"/>
      <c r="S85" s="23"/>
      <c r="T85" s="23"/>
      <c r="U85" s="23"/>
      <c r="W85" s="35"/>
      <c r="X85" s="35"/>
      <c r="Y85" s="35"/>
      <c r="Z85" s="35"/>
      <c r="AA85" s="39"/>
      <c r="AB85" s="25"/>
      <c r="AC85" s="25"/>
      <c r="AD85" s="25"/>
      <c r="AE85" s="21"/>
      <c r="AF85" s="25"/>
      <c r="AH85" s="26"/>
      <c r="AI85" s="26"/>
      <c r="AJ85" s="24" t="str">
        <f t="shared" si="0"/>
        <v/>
      </c>
      <c r="AK85" s="26"/>
      <c r="AL85" s="24" t="str">
        <f t="shared" si="1"/>
        <v/>
      </c>
      <c r="AM85" s="26"/>
      <c r="AN85" s="25"/>
    </row>
    <row r="86" spans="2:40" x14ac:dyDescent="0.25">
      <c r="B86" s="20"/>
      <c r="C86" s="37"/>
      <c r="D86" s="35"/>
      <c r="E86" s="35"/>
      <c r="F86" s="21"/>
      <c r="G86" s="21"/>
      <c r="H86" s="21"/>
      <c r="I86" s="21"/>
      <c r="J86" s="21"/>
      <c r="K86" s="21"/>
      <c r="L86" s="22"/>
      <c r="N86" s="35"/>
      <c r="O86" s="23"/>
      <c r="P86" s="23"/>
      <c r="Q86" s="23"/>
      <c r="R86" s="23"/>
      <c r="S86" s="23"/>
      <c r="T86" s="23"/>
      <c r="U86" s="23"/>
      <c r="W86" s="35"/>
      <c r="X86" s="35"/>
      <c r="Y86" s="35"/>
      <c r="Z86" s="35"/>
      <c r="AA86" s="39"/>
      <c r="AB86" s="25"/>
      <c r="AC86" s="25"/>
      <c r="AD86" s="25"/>
      <c r="AE86" s="21"/>
      <c r="AF86" s="25"/>
      <c r="AH86" s="26"/>
      <c r="AI86" s="26"/>
      <c r="AJ86" s="24" t="str">
        <f t="shared" ref="AJ86:AJ149" si="2">IFERROR(AI86/AH86,"")</f>
        <v/>
      </c>
      <c r="AK86" s="26"/>
      <c r="AL86" s="24" t="str">
        <f t="shared" ref="AL86:AL149" si="3">IFERROR(AK86/AH86,"")</f>
        <v/>
      </c>
      <c r="AM86" s="26"/>
      <c r="AN86" s="25"/>
    </row>
    <row r="87" spans="2:40" x14ac:dyDescent="0.25">
      <c r="B87" s="20"/>
      <c r="C87" s="37"/>
      <c r="D87" s="35"/>
      <c r="E87" s="35"/>
      <c r="F87" s="21"/>
      <c r="G87" s="21"/>
      <c r="H87" s="21"/>
      <c r="I87" s="21"/>
      <c r="J87" s="21"/>
      <c r="K87" s="21"/>
      <c r="L87" s="22"/>
      <c r="N87" s="35"/>
      <c r="O87" s="23"/>
      <c r="P87" s="23"/>
      <c r="Q87" s="23"/>
      <c r="R87" s="23"/>
      <c r="S87" s="23"/>
      <c r="T87" s="23"/>
      <c r="U87" s="23"/>
      <c r="W87" s="35"/>
      <c r="X87" s="35"/>
      <c r="Y87" s="35"/>
      <c r="Z87" s="35"/>
      <c r="AA87" s="39"/>
      <c r="AB87" s="25"/>
      <c r="AC87" s="25"/>
      <c r="AD87" s="25"/>
      <c r="AE87" s="21"/>
      <c r="AF87" s="25"/>
      <c r="AH87" s="26"/>
      <c r="AI87" s="26"/>
      <c r="AJ87" s="24" t="str">
        <f t="shared" si="2"/>
        <v/>
      </c>
      <c r="AK87" s="26"/>
      <c r="AL87" s="24" t="str">
        <f t="shared" si="3"/>
        <v/>
      </c>
      <c r="AM87" s="26"/>
      <c r="AN87" s="25"/>
    </row>
    <row r="88" spans="2:40" x14ac:dyDescent="0.25">
      <c r="B88" s="20"/>
      <c r="C88" s="37"/>
      <c r="D88" s="35"/>
      <c r="E88" s="35"/>
      <c r="F88" s="21"/>
      <c r="G88" s="21"/>
      <c r="H88" s="21"/>
      <c r="I88" s="21"/>
      <c r="J88" s="21"/>
      <c r="K88" s="21"/>
      <c r="L88" s="22"/>
      <c r="N88" s="35"/>
      <c r="O88" s="23"/>
      <c r="P88" s="23"/>
      <c r="Q88" s="23"/>
      <c r="R88" s="23"/>
      <c r="S88" s="23"/>
      <c r="T88" s="23"/>
      <c r="U88" s="23"/>
      <c r="W88" s="35"/>
      <c r="X88" s="35"/>
      <c r="Y88" s="35"/>
      <c r="Z88" s="35"/>
      <c r="AA88" s="39"/>
      <c r="AB88" s="25"/>
      <c r="AC88" s="25"/>
      <c r="AD88" s="25"/>
      <c r="AE88" s="21"/>
      <c r="AF88" s="25"/>
      <c r="AH88" s="26"/>
      <c r="AI88" s="26"/>
      <c r="AJ88" s="24" t="str">
        <f t="shared" si="2"/>
        <v/>
      </c>
      <c r="AK88" s="26"/>
      <c r="AL88" s="24" t="str">
        <f t="shared" si="3"/>
        <v/>
      </c>
      <c r="AM88" s="26"/>
      <c r="AN88" s="25"/>
    </row>
    <row r="89" spans="2:40" x14ac:dyDescent="0.25">
      <c r="B89" s="20"/>
      <c r="C89" s="37"/>
      <c r="D89" s="35"/>
      <c r="E89" s="35"/>
      <c r="F89" s="21"/>
      <c r="G89" s="21"/>
      <c r="H89" s="21"/>
      <c r="I89" s="21"/>
      <c r="J89" s="21"/>
      <c r="K89" s="21"/>
      <c r="L89" s="22"/>
      <c r="N89" s="35"/>
      <c r="O89" s="23"/>
      <c r="P89" s="23"/>
      <c r="Q89" s="23"/>
      <c r="R89" s="23"/>
      <c r="S89" s="23"/>
      <c r="T89" s="23"/>
      <c r="U89" s="23"/>
      <c r="W89" s="35"/>
      <c r="X89" s="35"/>
      <c r="Y89" s="35"/>
      <c r="Z89" s="35"/>
      <c r="AA89" s="39"/>
      <c r="AB89" s="25"/>
      <c r="AC89" s="25"/>
      <c r="AD89" s="25"/>
      <c r="AE89" s="21"/>
      <c r="AF89" s="25"/>
      <c r="AH89" s="26"/>
      <c r="AI89" s="26"/>
      <c r="AJ89" s="24" t="str">
        <f t="shared" si="2"/>
        <v/>
      </c>
      <c r="AK89" s="26"/>
      <c r="AL89" s="24" t="str">
        <f t="shared" si="3"/>
        <v/>
      </c>
      <c r="AM89" s="26"/>
      <c r="AN89" s="25"/>
    </row>
    <row r="90" spans="2:40" x14ac:dyDescent="0.25">
      <c r="B90" s="20"/>
      <c r="C90" s="37"/>
      <c r="D90" s="35"/>
      <c r="E90" s="35"/>
      <c r="F90" s="21"/>
      <c r="G90" s="21"/>
      <c r="H90" s="21"/>
      <c r="I90" s="21"/>
      <c r="J90" s="21"/>
      <c r="K90" s="21"/>
      <c r="L90" s="22"/>
      <c r="N90" s="35"/>
      <c r="O90" s="23"/>
      <c r="P90" s="23"/>
      <c r="Q90" s="23"/>
      <c r="R90" s="23"/>
      <c r="S90" s="23"/>
      <c r="T90" s="23"/>
      <c r="U90" s="23"/>
      <c r="W90" s="35"/>
      <c r="X90" s="35"/>
      <c r="Y90" s="35"/>
      <c r="Z90" s="35"/>
      <c r="AA90" s="39"/>
      <c r="AB90" s="25"/>
      <c r="AC90" s="25"/>
      <c r="AD90" s="25"/>
      <c r="AE90" s="21"/>
      <c r="AF90" s="25"/>
      <c r="AH90" s="26"/>
      <c r="AI90" s="26"/>
      <c r="AJ90" s="24" t="str">
        <f t="shared" si="2"/>
        <v/>
      </c>
      <c r="AK90" s="26"/>
      <c r="AL90" s="24" t="str">
        <f t="shared" si="3"/>
        <v/>
      </c>
      <c r="AM90" s="26"/>
      <c r="AN90" s="25"/>
    </row>
    <row r="91" spans="2:40" x14ac:dyDescent="0.25">
      <c r="B91" s="20"/>
      <c r="C91" s="37"/>
      <c r="D91" s="35"/>
      <c r="E91" s="35"/>
      <c r="F91" s="21"/>
      <c r="G91" s="21"/>
      <c r="H91" s="21"/>
      <c r="I91" s="21"/>
      <c r="J91" s="21"/>
      <c r="K91" s="21"/>
      <c r="L91" s="22"/>
      <c r="N91" s="35"/>
      <c r="O91" s="23"/>
      <c r="P91" s="23"/>
      <c r="Q91" s="23"/>
      <c r="R91" s="23"/>
      <c r="S91" s="23"/>
      <c r="T91" s="23"/>
      <c r="U91" s="23"/>
      <c r="W91" s="35"/>
      <c r="X91" s="35"/>
      <c r="Y91" s="35"/>
      <c r="Z91" s="35"/>
      <c r="AA91" s="39"/>
      <c r="AB91" s="25"/>
      <c r="AC91" s="25"/>
      <c r="AD91" s="25"/>
      <c r="AE91" s="21"/>
      <c r="AF91" s="25"/>
      <c r="AH91" s="26"/>
      <c r="AI91" s="26"/>
      <c r="AJ91" s="24" t="str">
        <f t="shared" si="2"/>
        <v/>
      </c>
      <c r="AK91" s="26"/>
      <c r="AL91" s="24" t="str">
        <f t="shared" si="3"/>
        <v/>
      </c>
      <c r="AM91" s="26"/>
      <c r="AN91" s="25"/>
    </row>
    <row r="92" spans="2:40" x14ac:dyDescent="0.25">
      <c r="B92" s="20"/>
      <c r="C92" s="37"/>
      <c r="D92" s="35"/>
      <c r="E92" s="35"/>
      <c r="F92" s="21"/>
      <c r="G92" s="21"/>
      <c r="H92" s="21"/>
      <c r="I92" s="21"/>
      <c r="J92" s="21"/>
      <c r="K92" s="21"/>
      <c r="L92" s="22"/>
      <c r="N92" s="35"/>
      <c r="O92" s="23"/>
      <c r="P92" s="23"/>
      <c r="Q92" s="23"/>
      <c r="R92" s="23"/>
      <c r="S92" s="23"/>
      <c r="T92" s="23"/>
      <c r="U92" s="23"/>
      <c r="W92" s="35"/>
      <c r="X92" s="35"/>
      <c r="Y92" s="35"/>
      <c r="Z92" s="35"/>
      <c r="AA92" s="39"/>
      <c r="AB92" s="25"/>
      <c r="AC92" s="25"/>
      <c r="AD92" s="25"/>
      <c r="AE92" s="21"/>
      <c r="AF92" s="25"/>
      <c r="AH92" s="26"/>
      <c r="AI92" s="26"/>
      <c r="AJ92" s="24" t="str">
        <f t="shared" si="2"/>
        <v/>
      </c>
      <c r="AK92" s="26"/>
      <c r="AL92" s="24" t="str">
        <f t="shared" si="3"/>
        <v/>
      </c>
      <c r="AM92" s="26"/>
      <c r="AN92" s="25"/>
    </row>
    <row r="93" spans="2:40" x14ac:dyDescent="0.25">
      <c r="B93" s="20"/>
      <c r="C93" s="37"/>
      <c r="D93" s="35"/>
      <c r="E93" s="35"/>
      <c r="F93" s="21"/>
      <c r="G93" s="21"/>
      <c r="H93" s="21"/>
      <c r="I93" s="21"/>
      <c r="J93" s="21"/>
      <c r="K93" s="21"/>
      <c r="L93" s="22"/>
      <c r="N93" s="35"/>
      <c r="O93" s="23"/>
      <c r="P93" s="23"/>
      <c r="Q93" s="23"/>
      <c r="R93" s="23"/>
      <c r="S93" s="23"/>
      <c r="T93" s="23"/>
      <c r="U93" s="23"/>
      <c r="W93" s="35"/>
      <c r="X93" s="35"/>
      <c r="Y93" s="35"/>
      <c r="Z93" s="35"/>
      <c r="AA93" s="39"/>
      <c r="AB93" s="25"/>
      <c r="AC93" s="25"/>
      <c r="AD93" s="25"/>
      <c r="AE93" s="21"/>
      <c r="AF93" s="25"/>
      <c r="AH93" s="26"/>
      <c r="AI93" s="26"/>
      <c r="AJ93" s="24" t="str">
        <f t="shared" si="2"/>
        <v/>
      </c>
      <c r="AK93" s="26"/>
      <c r="AL93" s="24" t="str">
        <f t="shared" si="3"/>
        <v/>
      </c>
      <c r="AM93" s="26"/>
      <c r="AN93" s="25"/>
    </row>
    <row r="94" spans="2:40" x14ac:dyDescent="0.25">
      <c r="B94" s="20"/>
      <c r="C94" s="37"/>
      <c r="D94" s="35"/>
      <c r="E94" s="35"/>
      <c r="F94" s="21"/>
      <c r="G94" s="21"/>
      <c r="H94" s="21"/>
      <c r="I94" s="21"/>
      <c r="J94" s="21"/>
      <c r="K94" s="21"/>
      <c r="L94" s="22"/>
      <c r="N94" s="35"/>
      <c r="O94" s="23"/>
      <c r="P94" s="23"/>
      <c r="Q94" s="23"/>
      <c r="R94" s="23"/>
      <c r="S94" s="23"/>
      <c r="T94" s="23"/>
      <c r="U94" s="23"/>
      <c r="W94" s="35"/>
      <c r="X94" s="35"/>
      <c r="Y94" s="35"/>
      <c r="Z94" s="35"/>
      <c r="AA94" s="39"/>
      <c r="AB94" s="25"/>
      <c r="AC94" s="25"/>
      <c r="AD94" s="25"/>
      <c r="AE94" s="21"/>
      <c r="AF94" s="25"/>
      <c r="AH94" s="26"/>
      <c r="AI94" s="26"/>
      <c r="AJ94" s="24" t="str">
        <f t="shared" si="2"/>
        <v/>
      </c>
      <c r="AK94" s="26"/>
      <c r="AL94" s="24" t="str">
        <f t="shared" si="3"/>
        <v/>
      </c>
      <c r="AM94" s="26"/>
      <c r="AN94" s="25"/>
    </row>
    <row r="95" spans="2:40" x14ac:dyDescent="0.25">
      <c r="B95" s="20"/>
      <c r="C95" s="37"/>
      <c r="D95" s="35"/>
      <c r="E95" s="35"/>
      <c r="F95" s="21"/>
      <c r="G95" s="21"/>
      <c r="H95" s="21"/>
      <c r="I95" s="21"/>
      <c r="J95" s="21"/>
      <c r="K95" s="21"/>
      <c r="L95" s="22"/>
      <c r="N95" s="35"/>
      <c r="O95" s="23"/>
      <c r="P95" s="23"/>
      <c r="Q95" s="23"/>
      <c r="R95" s="23"/>
      <c r="S95" s="23"/>
      <c r="T95" s="23"/>
      <c r="U95" s="23"/>
      <c r="W95" s="35"/>
      <c r="X95" s="35"/>
      <c r="Y95" s="35"/>
      <c r="Z95" s="35"/>
      <c r="AA95" s="39"/>
      <c r="AB95" s="25"/>
      <c r="AC95" s="25"/>
      <c r="AD95" s="25"/>
      <c r="AE95" s="21"/>
      <c r="AF95" s="25"/>
      <c r="AH95" s="26"/>
      <c r="AI95" s="26"/>
      <c r="AJ95" s="24" t="str">
        <f t="shared" si="2"/>
        <v/>
      </c>
      <c r="AK95" s="26"/>
      <c r="AL95" s="24" t="str">
        <f t="shared" si="3"/>
        <v/>
      </c>
      <c r="AM95" s="26"/>
      <c r="AN95" s="25"/>
    </row>
    <row r="96" spans="2:40" x14ac:dyDescent="0.25">
      <c r="B96" s="20"/>
      <c r="C96" s="37"/>
      <c r="D96" s="35"/>
      <c r="E96" s="35"/>
      <c r="F96" s="21"/>
      <c r="G96" s="21"/>
      <c r="H96" s="21"/>
      <c r="I96" s="21"/>
      <c r="J96" s="21"/>
      <c r="K96" s="21"/>
      <c r="L96" s="22"/>
      <c r="N96" s="35"/>
      <c r="O96" s="23"/>
      <c r="P96" s="23"/>
      <c r="Q96" s="23"/>
      <c r="R96" s="23"/>
      <c r="S96" s="23"/>
      <c r="T96" s="23"/>
      <c r="U96" s="23"/>
      <c r="W96" s="35"/>
      <c r="X96" s="35"/>
      <c r="Y96" s="35"/>
      <c r="Z96" s="35"/>
      <c r="AA96" s="39"/>
      <c r="AB96" s="25"/>
      <c r="AC96" s="25"/>
      <c r="AD96" s="25"/>
      <c r="AE96" s="21"/>
      <c r="AF96" s="25"/>
      <c r="AH96" s="26"/>
      <c r="AI96" s="26"/>
      <c r="AJ96" s="24" t="str">
        <f t="shared" si="2"/>
        <v/>
      </c>
      <c r="AK96" s="26"/>
      <c r="AL96" s="24" t="str">
        <f t="shared" si="3"/>
        <v/>
      </c>
      <c r="AM96" s="26"/>
      <c r="AN96" s="25"/>
    </row>
    <row r="97" spans="2:42" x14ac:dyDescent="0.25">
      <c r="B97" s="20"/>
      <c r="C97" s="37"/>
      <c r="D97" s="35"/>
      <c r="E97" s="35"/>
      <c r="F97" s="21"/>
      <c r="G97" s="21"/>
      <c r="H97" s="21"/>
      <c r="I97" s="21"/>
      <c r="J97" s="21"/>
      <c r="K97" s="21"/>
      <c r="L97" s="22"/>
      <c r="N97" s="35"/>
      <c r="O97" s="23"/>
      <c r="P97" s="23"/>
      <c r="Q97" s="23"/>
      <c r="R97" s="23"/>
      <c r="S97" s="23"/>
      <c r="T97" s="23"/>
      <c r="U97" s="23"/>
      <c r="W97" s="35"/>
      <c r="X97" s="35"/>
      <c r="Y97" s="35"/>
      <c r="Z97" s="35"/>
      <c r="AA97" s="39"/>
      <c r="AB97" s="25"/>
      <c r="AC97" s="25"/>
      <c r="AD97" s="25"/>
      <c r="AE97" s="21"/>
      <c r="AF97" s="25"/>
      <c r="AH97" s="26"/>
      <c r="AI97" s="26"/>
      <c r="AJ97" s="24" t="str">
        <f t="shared" si="2"/>
        <v/>
      </c>
      <c r="AK97" s="26"/>
      <c r="AL97" s="24" t="str">
        <f t="shared" si="3"/>
        <v/>
      </c>
      <c r="AM97" s="26"/>
      <c r="AN97" s="25"/>
    </row>
    <row r="98" spans="2:42" x14ac:dyDescent="0.25">
      <c r="B98" s="20"/>
      <c r="C98" s="37"/>
      <c r="D98" s="35"/>
      <c r="E98" s="35"/>
      <c r="F98" s="21"/>
      <c r="G98" s="21"/>
      <c r="H98" s="21"/>
      <c r="I98" s="21"/>
      <c r="J98" s="21"/>
      <c r="K98" s="21"/>
      <c r="L98" s="22"/>
      <c r="N98" s="35"/>
      <c r="O98" s="23"/>
      <c r="P98" s="23"/>
      <c r="Q98" s="23"/>
      <c r="R98" s="23"/>
      <c r="S98" s="23"/>
      <c r="T98" s="23"/>
      <c r="U98" s="23"/>
      <c r="W98" s="35"/>
      <c r="X98" s="35"/>
      <c r="Y98" s="35"/>
      <c r="Z98" s="35"/>
      <c r="AA98" s="39"/>
      <c r="AB98" s="25"/>
      <c r="AC98" s="25"/>
      <c r="AD98" s="25"/>
      <c r="AE98" s="21"/>
      <c r="AF98" s="25"/>
      <c r="AH98" s="26"/>
      <c r="AI98" s="26"/>
      <c r="AJ98" s="24" t="str">
        <f t="shared" si="2"/>
        <v/>
      </c>
      <c r="AK98" s="26"/>
      <c r="AL98" s="24" t="str">
        <f t="shared" si="3"/>
        <v/>
      </c>
      <c r="AM98" s="26"/>
      <c r="AN98" s="25"/>
    </row>
    <row r="99" spans="2:42" x14ac:dyDescent="0.25">
      <c r="B99" s="20"/>
      <c r="C99" s="37"/>
      <c r="D99" s="35"/>
      <c r="E99" s="35"/>
      <c r="F99" s="21"/>
      <c r="G99" s="21"/>
      <c r="H99" s="21"/>
      <c r="I99" s="21"/>
      <c r="J99" s="21"/>
      <c r="K99" s="21"/>
      <c r="L99" s="22"/>
      <c r="N99" s="35"/>
      <c r="O99" s="23"/>
      <c r="P99" s="23"/>
      <c r="Q99" s="23"/>
      <c r="R99" s="23"/>
      <c r="S99" s="23"/>
      <c r="T99" s="23"/>
      <c r="U99" s="23"/>
      <c r="W99" s="35"/>
      <c r="X99" s="35"/>
      <c r="Y99" s="35"/>
      <c r="Z99" s="35"/>
      <c r="AA99" s="39"/>
      <c r="AB99" s="25"/>
      <c r="AC99" s="25"/>
      <c r="AD99" s="25"/>
      <c r="AE99" s="21"/>
      <c r="AF99" s="25"/>
      <c r="AH99" s="26"/>
      <c r="AI99" s="26"/>
      <c r="AJ99" s="24" t="str">
        <f t="shared" si="2"/>
        <v/>
      </c>
      <c r="AK99" s="26"/>
      <c r="AL99" s="24" t="str">
        <f t="shared" si="3"/>
        <v/>
      </c>
      <c r="AM99" s="26"/>
      <c r="AN99" s="25"/>
    </row>
    <row r="100" spans="2:42" x14ac:dyDescent="0.25">
      <c r="B100" s="20"/>
      <c r="C100" s="37"/>
      <c r="D100" s="35"/>
      <c r="E100" s="35"/>
      <c r="F100" s="21"/>
      <c r="G100" s="21"/>
      <c r="H100" s="21"/>
      <c r="I100" s="21"/>
      <c r="J100" s="21"/>
      <c r="K100" s="21"/>
      <c r="L100" s="22"/>
      <c r="N100" s="35"/>
      <c r="O100" s="23"/>
      <c r="P100" s="23"/>
      <c r="Q100" s="23"/>
      <c r="R100" s="23"/>
      <c r="S100" s="23"/>
      <c r="T100" s="23"/>
      <c r="U100" s="23"/>
      <c r="W100" s="35"/>
      <c r="X100" s="35"/>
      <c r="Y100" s="35"/>
      <c r="Z100" s="35"/>
      <c r="AA100" s="39"/>
      <c r="AB100" s="25"/>
      <c r="AC100" s="25"/>
      <c r="AD100" s="25"/>
      <c r="AE100" s="21"/>
      <c r="AF100" s="25"/>
      <c r="AH100" s="26"/>
      <c r="AI100" s="26"/>
      <c r="AJ100" s="24" t="str">
        <f t="shared" si="2"/>
        <v/>
      </c>
      <c r="AK100" s="26"/>
      <c r="AL100" s="24" t="str">
        <f t="shared" si="3"/>
        <v/>
      </c>
      <c r="AM100" s="26"/>
      <c r="AN100" s="25"/>
    </row>
    <row r="101" spans="2:42" x14ac:dyDescent="0.25">
      <c r="B101" s="20"/>
      <c r="C101" s="37"/>
      <c r="D101" s="35"/>
      <c r="E101" s="35"/>
      <c r="F101" s="21"/>
      <c r="G101" s="21"/>
      <c r="H101" s="21"/>
      <c r="I101" s="21"/>
      <c r="J101" s="21"/>
      <c r="K101" s="21"/>
      <c r="L101" s="22"/>
      <c r="N101" s="35"/>
      <c r="O101" s="23"/>
      <c r="P101" s="23"/>
      <c r="Q101" s="23"/>
      <c r="R101" s="23"/>
      <c r="S101" s="23"/>
      <c r="T101" s="23"/>
      <c r="U101" s="23"/>
      <c r="W101" s="35"/>
      <c r="X101" s="35"/>
      <c r="Y101" s="35"/>
      <c r="Z101" s="35"/>
      <c r="AA101" s="39"/>
      <c r="AB101" s="25"/>
      <c r="AC101" s="25"/>
      <c r="AD101" s="25"/>
      <c r="AE101" s="21"/>
      <c r="AF101" s="25"/>
      <c r="AH101" s="26"/>
      <c r="AI101" s="26"/>
      <c r="AJ101" s="24" t="str">
        <f t="shared" si="2"/>
        <v/>
      </c>
      <c r="AK101" s="26"/>
      <c r="AL101" s="24" t="str">
        <f t="shared" si="3"/>
        <v/>
      </c>
      <c r="AM101" s="26"/>
      <c r="AN101" s="25"/>
    </row>
    <row r="102" spans="2:42" x14ac:dyDescent="0.25">
      <c r="B102" s="20"/>
      <c r="C102" s="37"/>
      <c r="D102" s="35"/>
      <c r="E102" s="35"/>
      <c r="F102" s="21"/>
      <c r="G102" s="21"/>
      <c r="H102" s="21"/>
      <c r="I102" s="21"/>
      <c r="J102" s="21"/>
      <c r="K102" s="21"/>
      <c r="L102" s="22"/>
      <c r="N102" s="35"/>
      <c r="O102" s="23"/>
      <c r="P102" s="23"/>
      <c r="Q102" s="23"/>
      <c r="R102" s="23"/>
      <c r="S102" s="23"/>
      <c r="T102" s="23"/>
      <c r="U102" s="23"/>
      <c r="W102" s="35"/>
      <c r="X102" s="35"/>
      <c r="Y102" s="35"/>
      <c r="Z102" s="35"/>
      <c r="AA102" s="39"/>
      <c r="AB102" s="25"/>
      <c r="AC102" s="25"/>
      <c r="AD102" s="25"/>
      <c r="AE102" s="21"/>
      <c r="AF102" s="25"/>
      <c r="AH102" s="26"/>
      <c r="AI102" s="26"/>
      <c r="AJ102" s="24" t="str">
        <f t="shared" si="2"/>
        <v/>
      </c>
      <c r="AK102" s="26"/>
      <c r="AL102" s="24" t="str">
        <f t="shared" si="3"/>
        <v/>
      </c>
      <c r="AM102" s="26"/>
      <c r="AN102" s="25"/>
    </row>
    <row r="103" spans="2:42" x14ac:dyDescent="0.25">
      <c r="B103" s="20"/>
      <c r="C103" s="37"/>
      <c r="D103" s="35"/>
      <c r="E103" s="35"/>
      <c r="F103" s="21"/>
      <c r="G103" s="21"/>
      <c r="H103" s="21"/>
      <c r="I103" s="21"/>
      <c r="J103" s="21"/>
      <c r="K103" s="21"/>
      <c r="L103" s="22"/>
      <c r="N103" s="35"/>
      <c r="O103" s="23"/>
      <c r="P103" s="23"/>
      <c r="Q103" s="23"/>
      <c r="R103" s="23"/>
      <c r="S103" s="23"/>
      <c r="T103" s="23"/>
      <c r="U103" s="23"/>
      <c r="W103" s="35"/>
      <c r="X103" s="35"/>
      <c r="Y103" s="35"/>
      <c r="Z103" s="35"/>
      <c r="AA103" s="39"/>
      <c r="AB103" s="25"/>
      <c r="AC103" s="25"/>
      <c r="AD103" s="25"/>
      <c r="AE103" s="21"/>
      <c r="AF103" s="25"/>
      <c r="AH103" s="26"/>
      <c r="AI103" s="26"/>
      <c r="AJ103" s="24" t="str">
        <f t="shared" si="2"/>
        <v/>
      </c>
      <c r="AK103" s="26"/>
      <c r="AL103" s="24" t="str">
        <f t="shared" si="3"/>
        <v/>
      </c>
      <c r="AM103" s="26"/>
      <c r="AN103" s="25"/>
    </row>
    <row r="104" spans="2:42" x14ac:dyDescent="0.25">
      <c r="B104" s="20"/>
      <c r="C104" s="37"/>
      <c r="D104" s="35"/>
      <c r="E104" s="35"/>
      <c r="F104" s="21"/>
      <c r="G104" s="21"/>
      <c r="H104" s="21"/>
      <c r="I104" s="21"/>
      <c r="J104" s="21"/>
      <c r="K104" s="21"/>
      <c r="L104" s="22"/>
      <c r="N104" s="35"/>
      <c r="O104" s="23"/>
      <c r="P104" s="23"/>
      <c r="Q104" s="23"/>
      <c r="R104" s="23"/>
      <c r="S104" s="23"/>
      <c r="T104" s="23"/>
      <c r="U104" s="23"/>
      <c r="W104" s="35"/>
      <c r="X104" s="35"/>
      <c r="Y104" s="35"/>
      <c r="Z104" s="35"/>
      <c r="AA104" s="39"/>
      <c r="AB104" s="25"/>
      <c r="AC104" s="25"/>
      <c r="AD104" s="25"/>
      <c r="AE104" s="21"/>
      <c r="AF104" s="25"/>
      <c r="AH104" s="26"/>
      <c r="AI104" s="26"/>
      <c r="AJ104" s="24" t="str">
        <f t="shared" si="2"/>
        <v/>
      </c>
      <c r="AK104" s="26"/>
      <c r="AL104" s="24" t="str">
        <f t="shared" si="3"/>
        <v/>
      </c>
      <c r="AM104" s="26"/>
      <c r="AN104" s="25"/>
    </row>
    <row r="105" spans="2:42" x14ac:dyDescent="0.25">
      <c r="B105" s="20"/>
      <c r="C105" s="37"/>
      <c r="D105" s="35"/>
      <c r="E105" s="35"/>
      <c r="F105" s="21"/>
      <c r="G105" s="21"/>
      <c r="H105" s="21"/>
      <c r="I105" s="21"/>
      <c r="J105" s="21"/>
      <c r="K105" s="21"/>
      <c r="L105" s="22"/>
      <c r="N105" s="35"/>
      <c r="O105" s="23"/>
      <c r="P105" s="23"/>
      <c r="Q105" s="23"/>
      <c r="R105" s="23"/>
      <c r="S105" s="23"/>
      <c r="T105" s="23"/>
      <c r="U105" s="23"/>
      <c r="W105" s="35"/>
      <c r="X105" s="35"/>
      <c r="Y105" s="35"/>
      <c r="Z105" s="35"/>
      <c r="AA105" s="39"/>
      <c r="AB105" s="25"/>
      <c r="AC105" s="25"/>
      <c r="AD105" s="25"/>
      <c r="AE105" s="21"/>
      <c r="AF105" s="25"/>
      <c r="AH105" s="26"/>
      <c r="AI105" s="26"/>
      <c r="AJ105" s="24" t="str">
        <f t="shared" si="2"/>
        <v/>
      </c>
      <c r="AK105" s="26"/>
      <c r="AL105" s="24" t="str">
        <f t="shared" si="3"/>
        <v/>
      </c>
      <c r="AM105" s="26"/>
      <c r="AN105" s="25"/>
    </row>
    <row r="106" spans="2:42" x14ac:dyDescent="0.25">
      <c r="B106" s="20"/>
      <c r="C106" s="37"/>
      <c r="D106" s="35"/>
      <c r="E106" s="35"/>
      <c r="F106" s="21"/>
      <c r="G106" s="21"/>
      <c r="H106" s="21"/>
      <c r="I106" s="21"/>
      <c r="J106" s="21"/>
      <c r="K106" s="21"/>
      <c r="L106" s="22"/>
      <c r="N106" s="35"/>
      <c r="O106" s="23"/>
      <c r="P106" s="23"/>
      <c r="Q106" s="23"/>
      <c r="R106" s="23"/>
      <c r="S106" s="23"/>
      <c r="T106" s="23"/>
      <c r="U106" s="23"/>
      <c r="W106" s="35"/>
      <c r="X106" s="35"/>
      <c r="Y106" s="35"/>
      <c r="Z106" s="35"/>
      <c r="AA106" s="39"/>
      <c r="AB106" s="25"/>
      <c r="AC106" s="25"/>
      <c r="AD106" s="25"/>
      <c r="AE106" s="21"/>
      <c r="AF106" s="25"/>
      <c r="AH106" s="26"/>
      <c r="AI106" s="26"/>
      <c r="AJ106" s="24" t="str">
        <f t="shared" si="2"/>
        <v/>
      </c>
      <c r="AK106" s="26"/>
      <c r="AL106" s="24" t="str">
        <f t="shared" si="3"/>
        <v/>
      </c>
      <c r="AM106" s="26"/>
      <c r="AN106" s="25"/>
      <c r="AO106" s="9"/>
      <c r="AP106" s="9"/>
    </row>
    <row r="107" spans="2:42" x14ac:dyDescent="0.25">
      <c r="B107" s="20"/>
      <c r="C107" s="37"/>
      <c r="D107" s="35"/>
      <c r="E107" s="35"/>
      <c r="F107" s="21"/>
      <c r="G107" s="21"/>
      <c r="H107" s="21"/>
      <c r="I107" s="21"/>
      <c r="J107" s="21"/>
      <c r="K107" s="21"/>
      <c r="L107" s="22"/>
      <c r="N107" s="35"/>
      <c r="O107" s="23"/>
      <c r="P107" s="23"/>
      <c r="Q107" s="23"/>
      <c r="R107" s="23"/>
      <c r="S107" s="23"/>
      <c r="T107" s="23"/>
      <c r="U107" s="23"/>
      <c r="W107" s="35"/>
      <c r="X107" s="35"/>
      <c r="Y107" s="35"/>
      <c r="Z107" s="35"/>
      <c r="AA107" s="39"/>
      <c r="AB107" s="25"/>
      <c r="AC107" s="25"/>
      <c r="AD107" s="25"/>
      <c r="AE107" s="21"/>
      <c r="AF107" s="25"/>
      <c r="AH107" s="26"/>
      <c r="AI107" s="26"/>
      <c r="AJ107" s="24" t="str">
        <f t="shared" si="2"/>
        <v/>
      </c>
      <c r="AK107" s="26"/>
      <c r="AL107" s="24" t="str">
        <f t="shared" si="3"/>
        <v/>
      </c>
      <c r="AM107" s="26"/>
      <c r="AN107" s="25"/>
      <c r="AO107" s="9"/>
      <c r="AP107" s="9"/>
    </row>
    <row r="108" spans="2:42" x14ac:dyDescent="0.25">
      <c r="B108" s="20"/>
      <c r="C108" s="37"/>
      <c r="D108" s="35"/>
      <c r="E108" s="35"/>
      <c r="F108" s="21"/>
      <c r="G108" s="21"/>
      <c r="H108" s="21"/>
      <c r="I108" s="21"/>
      <c r="J108" s="21"/>
      <c r="K108" s="21"/>
      <c r="L108" s="22"/>
      <c r="N108" s="35"/>
      <c r="O108" s="23"/>
      <c r="P108" s="23"/>
      <c r="Q108" s="23"/>
      <c r="R108" s="23"/>
      <c r="S108" s="23"/>
      <c r="T108" s="23"/>
      <c r="U108" s="23"/>
      <c r="W108" s="35"/>
      <c r="X108" s="35"/>
      <c r="Y108" s="35"/>
      <c r="Z108" s="35"/>
      <c r="AA108" s="39"/>
      <c r="AB108" s="25"/>
      <c r="AC108" s="25"/>
      <c r="AD108" s="25"/>
      <c r="AE108" s="21"/>
      <c r="AF108" s="25"/>
      <c r="AH108" s="26"/>
      <c r="AI108" s="26"/>
      <c r="AJ108" s="24" t="str">
        <f t="shared" si="2"/>
        <v/>
      </c>
      <c r="AK108" s="26"/>
      <c r="AL108" s="24" t="str">
        <f t="shared" si="3"/>
        <v/>
      </c>
      <c r="AM108" s="26"/>
      <c r="AN108" s="25"/>
      <c r="AO108" s="9"/>
      <c r="AP108" s="9"/>
    </row>
    <row r="109" spans="2:42" x14ac:dyDescent="0.25">
      <c r="B109" s="20"/>
      <c r="C109" s="37"/>
      <c r="D109" s="35"/>
      <c r="E109" s="35"/>
      <c r="F109" s="21"/>
      <c r="G109" s="21"/>
      <c r="H109" s="21"/>
      <c r="I109" s="21"/>
      <c r="J109" s="21"/>
      <c r="K109" s="21"/>
      <c r="L109" s="22"/>
      <c r="N109" s="35"/>
      <c r="O109" s="23"/>
      <c r="P109" s="23"/>
      <c r="Q109" s="23"/>
      <c r="R109" s="23"/>
      <c r="S109" s="23"/>
      <c r="T109" s="23"/>
      <c r="U109" s="23"/>
      <c r="W109" s="35"/>
      <c r="X109" s="35"/>
      <c r="Y109" s="35"/>
      <c r="Z109" s="35"/>
      <c r="AA109" s="39"/>
      <c r="AB109" s="25"/>
      <c r="AC109" s="25"/>
      <c r="AD109" s="25"/>
      <c r="AE109" s="21"/>
      <c r="AF109" s="25"/>
      <c r="AH109" s="26"/>
      <c r="AI109" s="26"/>
      <c r="AJ109" s="24" t="str">
        <f t="shared" si="2"/>
        <v/>
      </c>
      <c r="AK109" s="26"/>
      <c r="AL109" s="24" t="str">
        <f t="shared" si="3"/>
        <v/>
      </c>
      <c r="AM109" s="26"/>
      <c r="AN109" s="25"/>
      <c r="AO109" s="9"/>
      <c r="AP109" s="9"/>
    </row>
    <row r="110" spans="2:42" x14ac:dyDescent="0.25">
      <c r="B110" s="20"/>
      <c r="C110" s="37"/>
      <c r="D110" s="35"/>
      <c r="E110" s="35"/>
      <c r="F110" s="21"/>
      <c r="G110" s="21"/>
      <c r="H110" s="21"/>
      <c r="I110" s="21"/>
      <c r="J110" s="21"/>
      <c r="K110" s="21"/>
      <c r="L110" s="22"/>
      <c r="N110" s="35"/>
      <c r="O110" s="23"/>
      <c r="P110" s="23"/>
      <c r="Q110" s="23"/>
      <c r="R110" s="23"/>
      <c r="S110" s="23"/>
      <c r="T110" s="23"/>
      <c r="U110" s="23"/>
      <c r="W110" s="35"/>
      <c r="X110" s="35"/>
      <c r="Y110" s="35"/>
      <c r="Z110" s="35"/>
      <c r="AA110" s="39"/>
      <c r="AB110" s="25"/>
      <c r="AC110" s="25"/>
      <c r="AD110" s="25"/>
      <c r="AE110" s="21"/>
      <c r="AF110" s="25"/>
      <c r="AH110" s="26"/>
      <c r="AI110" s="26"/>
      <c r="AJ110" s="24" t="str">
        <f t="shared" si="2"/>
        <v/>
      </c>
      <c r="AK110" s="26"/>
      <c r="AL110" s="24" t="str">
        <f t="shared" si="3"/>
        <v/>
      </c>
      <c r="AM110" s="26"/>
      <c r="AN110" s="25"/>
      <c r="AO110" s="9"/>
      <c r="AP110" s="9"/>
    </row>
    <row r="111" spans="2:42" x14ac:dyDescent="0.25">
      <c r="B111" s="20"/>
      <c r="C111" s="37"/>
      <c r="D111" s="35"/>
      <c r="E111" s="35"/>
      <c r="F111" s="21"/>
      <c r="G111" s="21"/>
      <c r="H111" s="21"/>
      <c r="I111" s="21"/>
      <c r="J111" s="21"/>
      <c r="K111" s="21"/>
      <c r="L111" s="22"/>
      <c r="N111" s="35"/>
      <c r="O111" s="23"/>
      <c r="P111" s="23"/>
      <c r="Q111" s="23"/>
      <c r="R111" s="23"/>
      <c r="S111" s="23"/>
      <c r="T111" s="23"/>
      <c r="U111" s="23"/>
      <c r="W111" s="35"/>
      <c r="X111" s="35"/>
      <c r="Y111" s="35"/>
      <c r="Z111" s="35"/>
      <c r="AA111" s="39"/>
      <c r="AB111" s="25"/>
      <c r="AC111" s="25"/>
      <c r="AD111" s="25"/>
      <c r="AE111" s="21"/>
      <c r="AF111" s="25"/>
      <c r="AH111" s="26"/>
      <c r="AI111" s="26"/>
      <c r="AJ111" s="24" t="str">
        <f t="shared" si="2"/>
        <v/>
      </c>
      <c r="AK111" s="26"/>
      <c r="AL111" s="24" t="str">
        <f t="shared" si="3"/>
        <v/>
      </c>
      <c r="AM111" s="26"/>
      <c r="AN111" s="25"/>
      <c r="AO111" s="9"/>
      <c r="AP111" s="9"/>
    </row>
    <row r="112" spans="2:42" x14ac:dyDescent="0.25">
      <c r="B112" s="20"/>
      <c r="C112" s="37"/>
      <c r="D112" s="35"/>
      <c r="E112" s="35"/>
      <c r="F112" s="21"/>
      <c r="G112" s="21"/>
      <c r="H112" s="21"/>
      <c r="I112" s="21"/>
      <c r="J112" s="21"/>
      <c r="K112" s="21"/>
      <c r="L112" s="22"/>
      <c r="N112" s="35"/>
      <c r="O112" s="23"/>
      <c r="P112" s="23"/>
      <c r="Q112" s="23"/>
      <c r="R112" s="23"/>
      <c r="S112" s="23"/>
      <c r="T112" s="23"/>
      <c r="U112" s="23"/>
      <c r="W112" s="35"/>
      <c r="X112" s="35"/>
      <c r="Y112" s="35"/>
      <c r="Z112" s="35"/>
      <c r="AA112" s="39"/>
      <c r="AB112" s="25"/>
      <c r="AC112" s="25"/>
      <c r="AD112" s="25"/>
      <c r="AE112" s="21"/>
      <c r="AF112" s="25"/>
      <c r="AH112" s="26"/>
      <c r="AI112" s="26"/>
      <c r="AJ112" s="24" t="str">
        <f t="shared" si="2"/>
        <v/>
      </c>
      <c r="AK112" s="26"/>
      <c r="AL112" s="24" t="str">
        <f t="shared" si="3"/>
        <v/>
      </c>
      <c r="AM112" s="26"/>
      <c r="AN112" s="25"/>
      <c r="AO112" s="9"/>
      <c r="AP112" s="9"/>
    </row>
    <row r="113" spans="2:42" x14ac:dyDescent="0.25">
      <c r="B113" s="20"/>
      <c r="C113" s="37"/>
      <c r="D113" s="35"/>
      <c r="E113" s="35"/>
      <c r="F113" s="21"/>
      <c r="G113" s="21"/>
      <c r="H113" s="21"/>
      <c r="I113" s="21"/>
      <c r="J113" s="21"/>
      <c r="K113" s="21"/>
      <c r="L113" s="22"/>
      <c r="N113" s="35"/>
      <c r="O113" s="23"/>
      <c r="P113" s="23"/>
      <c r="Q113" s="23"/>
      <c r="R113" s="23"/>
      <c r="S113" s="23"/>
      <c r="T113" s="23"/>
      <c r="U113" s="23"/>
      <c r="W113" s="35"/>
      <c r="X113" s="35"/>
      <c r="Y113" s="35"/>
      <c r="Z113" s="35"/>
      <c r="AA113" s="39"/>
      <c r="AB113" s="25"/>
      <c r="AC113" s="25"/>
      <c r="AD113" s="25"/>
      <c r="AE113" s="21"/>
      <c r="AF113" s="25"/>
      <c r="AH113" s="26"/>
      <c r="AI113" s="26"/>
      <c r="AJ113" s="24" t="str">
        <f t="shared" si="2"/>
        <v/>
      </c>
      <c r="AK113" s="26"/>
      <c r="AL113" s="24" t="str">
        <f t="shared" si="3"/>
        <v/>
      </c>
      <c r="AM113" s="26"/>
      <c r="AN113" s="25"/>
      <c r="AO113" s="9"/>
      <c r="AP113" s="9"/>
    </row>
    <row r="114" spans="2:42" x14ac:dyDescent="0.25">
      <c r="B114" s="20"/>
      <c r="C114" s="37"/>
      <c r="D114" s="35"/>
      <c r="E114" s="35"/>
      <c r="F114" s="21"/>
      <c r="G114" s="21"/>
      <c r="H114" s="21"/>
      <c r="I114" s="21"/>
      <c r="J114" s="21"/>
      <c r="K114" s="21"/>
      <c r="L114" s="22"/>
      <c r="N114" s="35"/>
      <c r="O114" s="23"/>
      <c r="P114" s="23"/>
      <c r="Q114" s="23"/>
      <c r="R114" s="23"/>
      <c r="S114" s="23"/>
      <c r="T114" s="23"/>
      <c r="U114" s="23"/>
      <c r="W114" s="35"/>
      <c r="X114" s="35"/>
      <c r="Y114" s="35"/>
      <c r="Z114" s="35"/>
      <c r="AA114" s="39"/>
      <c r="AB114" s="25"/>
      <c r="AC114" s="25"/>
      <c r="AD114" s="25"/>
      <c r="AE114" s="21"/>
      <c r="AF114" s="25"/>
      <c r="AH114" s="26"/>
      <c r="AI114" s="26"/>
      <c r="AJ114" s="24" t="str">
        <f t="shared" si="2"/>
        <v/>
      </c>
      <c r="AK114" s="26"/>
      <c r="AL114" s="24" t="str">
        <f t="shared" si="3"/>
        <v/>
      </c>
      <c r="AM114" s="26"/>
      <c r="AN114" s="25"/>
      <c r="AO114" s="9"/>
      <c r="AP114" s="9"/>
    </row>
    <row r="115" spans="2:42" x14ac:dyDescent="0.25">
      <c r="B115" s="20"/>
      <c r="C115" s="37"/>
      <c r="D115" s="35"/>
      <c r="E115" s="35"/>
      <c r="F115" s="21"/>
      <c r="G115" s="21"/>
      <c r="H115" s="21"/>
      <c r="I115" s="21"/>
      <c r="J115" s="21"/>
      <c r="K115" s="21"/>
      <c r="L115" s="22"/>
      <c r="N115" s="35"/>
      <c r="O115" s="23"/>
      <c r="P115" s="23"/>
      <c r="Q115" s="23"/>
      <c r="R115" s="23"/>
      <c r="S115" s="23"/>
      <c r="T115" s="23"/>
      <c r="U115" s="23"/>
      <c r="W115" s="35"/>
      <c r="X115" s="35"/>
      <c r="Y115" s="35"/>
      <c r="Z115" s="35"/>
      <c r="AA115" s="39"/>
      <c r="AB115" s="25"/>
      <c r="AC115" s="25"/>
      <c r="AD115" s="25"/>
      <c r="AE115" s="21"/>
      <c r="AF115" s="25"/>
      <c r="AH115" s="26"/>
      <c r="AI115" s="26"/>
      <c r="AJ115" s="24" t="str">
        <f t="shared" si="2"/>
        <v/>
      </c>
      <c r="AK115" s="26"/>
      <c r="AL115" s="24" t="str">
        <f t="shared" si="3"/>
        <v/>
      </c>
      <c r="AM115" s="26"/>
      <c r="AN115" s="25"/>
      <c r="AO115" s="9"/>
      <c r="AP115" s="9"/>
    </row>
    <row r="116" spans="2:42" x14ac:dyDescent="0.25">
      <c r="B116" s="20"/>
      <c r="C116" s="37"/>
      <c r="D116" s="35"/>
      <c r="E116" s="35"/>
      <c r="F116" s="21"/>
      <c r="G116" s="21"/>
      <c r="H116" s="21"/>
      <c r="I116" s="21"/>
      <c r="J116" s="21"/>
      <c r="K116" s="21"/>
      <c r="L116" s="22"/>
      <c r="N116" s="35"/>
      <c r="O116" s="23"/>
      <c r="P116" s="23"/>
      <c r="Q116" s="23"/>
      <c r="R116" s="23"/>
      <c r="S116" s="23"/>
      <c r="T116" s="23"/>
      <c r="U116" s="23"/>
      <c r="W116" s="35"/>
      <c r="X116" s="35"/>
      <c r="Y116" s="35"/>
      <c r="Z116" s="35"/>
      <c r="AA116" s="39"/>
      <c r="AB116" s="25"/>
      <c r="AC116" s="25"/>
      <c r="AD116" s="25"/>
      <c r="AE116" s="21"/>
      <c r="AF116" s="25"/>
      <c r="AH116" s="26"/>
      <c r="AI116" s="26"/>
      <c r="AJ116" s="24" t="str">
        <f t="shared" si="2"/>
        <v/>
      </c>
      <c r="AK116" s="26"/>
      <c r="AL116" s="24" t="str">
        <f t="shared" si="3"/>
        <v/>
      </c>
      <c r="AM116" s="26"/>
      <c r="AN116" s="25"/>
      <c r="AO116" s="9"/>
      <c r="AP116" s="9"/>
    </row>
    <row r="117" spans="2:42" x14ac:dyDescent="0.25">
      <c r="B117" s="20"/>
      <c r="C117" s="37"/>
      <c r="D117" s="35"/>
      <c r="E117" s="35"/>
      <c r="F117" s="21"/>
      <c r="G117" s="21"/>
      <c r="H117" s="21"/>
      <c r="I117" s="21"/>
      <c r="J117" s="21"/>
      <c r="K117" s="21"/>
      <c r="L117" s="22"/>
      <c r="N117" s="35"/>
      <c r="O117" s="23"/>
      <c r="P117" s="23"/>
      <c r="Q117" s="23"/>
      <c r="R117" s="23"/>
      <c r="S117" s="23"/>
      <c r="T117" s="23"/>
      <c r="U117" s="23"/>
      <c r="W117" s="35"/>
      <c r="X117" s="35"/>
      <c r="Y117" s="35"/>
      <c r="Z117" s="35"/>
      <c r="AA117" s="39"/>
      <c r="AB117" s="25"/>
      <c r="AC117" s="25"/>
      <c r="AD117" s="25"/>
      <c r="AE117" s="21"/>
      <c r="AF117" s="25"/>
      <c r="AH117" s="26"/>
      <c r="AI117" s="26"/>
      <c r="AJ117" s="24" t="str">
        <f t="shared" si="2"/>
        <v/>
      </c>
      <c r="AK117" s="26"/>
      <c r="AL117" s="24" t="str">
        <f t="shared" si="3"/>
        <v/>
      </c>
      <c r="AM117" s="26"/>
      <c r="AN117" s="25"/>
      <c r="AO117" s="9"/>
      <c r="AP117" s="9"/>
    </row>
    <row r="118" spans="2:42" x14ac:dyDescent="0.25">
      <c r="B118" s="20"/>
      <c r="C118" s="37"/>
      <c r="D118" s="35"/>
      <c r="E118" s="35"/>
      <c r="F118" s="21"/>
      <c r="G118" s="21"/>
      <c r="H118" s="21"/>
      <c r="I118" s="21"/>
      <c r="J118" s="21"/>
      <c r="K118" s="21"/>
      <c r="L118" s="22"/>
      <c r="N118" s="35"/>
      <c r="O118" s="23"/>
      <c r="P118" s="23"/>
      <c r="Q118" s="23"/>
      <c r="R118" s="23"/>
      <c r="S118" s="23"/>
      <c r="T118" s="23"/>
      <c r="U118" s="23"/>
      <c r="W118" s="35"/>
      <c r="X118" s="35"/>
      <c r="Y118" s="35"/>
      <c r="Z118" s="35"/>
      <c r="AA118" s="39"/>
      <c r="AB118" s="25"/>
      <c r="AC118" s="25"/>
      <c r="AD118" s="25"/>
      <c r="AE118" s="21"/>
      <c r="AF118" s="25"/>
      <c r="AH118" s="26"/>
      <c r="AI118" s="26"/>
      <c r="AJ118" s="24" t="str">
        <f t="shared" si="2"/>
        <v/>
      </c>
      <c r="AK118" s="26"/>
      <c r="AL118" s="24" t="str">
        <f t="shared" si="3"/>
        <v/>
      </c>
      <c r="AM118" s="26"/>
      <c r="AN118" s="25"/>
      <c r="AO118" s="9"/>
      <c r="AP118" s="9"/>
    </row>
    <row r="119" spans="2:42" x14ac:dyDescent="0.25">
      <c r="B119" s="20"/>
      <c r="C119" s="37"/>
      <c r="D119" s="35"/>
      <c r="E119" s="35"/>
      <c r="F119" s="21"/>
      <c r="G119" s="21"/>
      <c r="H119" s="21"/>
      <c r="I119" s="21"/>
      <c r="J119" s="21"/>
      <c r="K119" s="21"/>
      <c r="L119" s="22"/>
      <c r="N119" s="35"/>
      <c r="O119" s="23"/>
      <c r="P119" s="23"/>
      <c r="Q119" s="23"/>
      <c r="R119" s="23"/>
      <c r="S119" s="23"/>
      <c r="T119" s="23"/>
      <c r="U119" s="23"/>
      <c r="W119" s="35"/>
      <c r="X119" s="35"/>
      <c r="Y119" s="35"/>
      <c r="Z119" s="35"/>
      <c r="AA119" s="39"/>
      <c r="AB119" s="25"/>
      <c r="AC119" s="25"/>
      <c r="AD119" s="25"/>
      <c r="AE119" s="21"/>
      <c r="AF119" s="25"/>
      <c r="AH119" s="26"/>
      <c r="AI119" s="26"/>
      <c r="AJ119" s="24" t="str">
        <f t="shared" si="2"/>
        <v/>
      </c>
      <c r="AK119" s="26"/>
      <c r="AL119" s="24" t="str">
        <f t="shared" si="3"/>
        <v/>
      </c>
      <c r="AM119" s="26"/>
      <c r="AN119" s="25"/>
      <c r="AO119" s="9"/>
      <c r="AP119" s="9"/>
    </row>
    <row r="120" spans="2:42" x14ac:dyDescent="0.25">
      <c r="B120" s="20"/>
      <c r="C120" s="37"/>
      <c r="D120" s="35"/>
      <c r="E120" s="35"/>
      <c r="F120" s="21"/>
      <c r="G120" s="21"/>
      <c r="H120" s="21"/>
      <c r="I120" s="21"/>
      <c r="J120" s="21"/>
      <c r="K120" s="21"/>
      <c r="L120" s="22"/>
      <c r="N120" s="35"/>
      <c r="O120" s="23"/>
      <c r="P120" s="23"/>
      <c r="Q120" s="23"/>
      <c r="R120" s="23"/>
      <c r="S120" s="23"/>
      <c r="T120" s="23"/>
      <c r="U120" s="23"/>
      <c r="W120" s="35"/>
      <c r="X120" s="35"/>
      <c r="Y120" s="35"/>
      <c r="Z120" s="35"/>
      <c r="AA120" s="39"/>
      <c r="AB120" s="25"/>
      <c r="AC120" s="25"/>
      <c r="AD120" s="25"/>
      <c r="AE120" s="21"/>
      <c r="AF120" s="25"/>
      <c r="AH120" s="26"/>
      <c r="AI120" s="26"/>
      <c r="AJ120" s="24" t="str">
        <f t="shared" si="2"/>
        <v/>
      </c>
      <c r="AK120" s="26"/>
      <c r="AL120" s="24" t="str">
        <f t="shared" si="3"/>
        <v/>
      </c>
      <c r="AM120" s="26"/>
      <c r="AN120" s="25"/>
      <c r="AO120" s="9"/>
      <c r="AP120" s="9"/>
    </row>
    <row r="121" spans="2:42" x14ac:dyDescent="0.25">
      <c r="B121" s="20"/>
      <c r="C121" s="37"/>
      <c r="D121" s="35"/>
      <c r="E121" s="35"/>
      <c r="F121" s="21"/>
      <c r="G121" s="21"/>
      <c r="H121" s="21"/>
      <c r="I121" s="21"/>
      <c r="J121" s="21"/>
      <c r="K121" s="21"/>
      <c r="L121" s="22"/>
      <c r="N121" s="35"/>
      <c r="O121" s="23"/>
      <c r="P121" s="23"/>
      <c r="Q121" s="23"/>
      <c r="R121" s="23"/>
      <c r="S121" s="23"/>
      <c r="T121" s="23"/>
      <c r="U121" s="23"/>
      <c r="W121" s="35"/>
      <c r="X121" s="35"/>
      <c r="Y121" s="35"/>
      <c r="Z121" s="35"/>
      <c r="AA121" s="39"/>
      <c r="AB121" s="25"/>
      <c r="AC121" s="25"/>
      <c r="AD121" s="25"/>
      <c r="AE121" s="21"/>
      <c r="AF121" s="25"/>
      <c r="AH121" s="26"/>
      <c r="AI121" s="26"/>
      <c r="AJ121" s="24" t="str">
        <f t="shared" si="2"/>
        <v/>
      </c>
      <c r="AK121" s="26"/>
      <c r="AL121" s="24" t="str">
        <f t="shared" si="3"/>
        <v/>
      </c>
      <c r="AM121" s="26"/>
      <c r="AN121" s="25"/>
      <c r="AO121" s="9"/>
      <c r="AP121" s="9"/>
    </row>
    <row r="122" spans="2:42" x14ac:dyDescent="0.25">
      <c r="B122" s="20"/>
      <c r="C122" s="37"/>
      <c r="D122" s="35"/>
      <c r="E122" s="35"/>
      <c r="F122" s="21"/>
      <c r="G122" s="21"/>
      <c r="H122" s="21"/>
      <c r="I122" s="21"/>
      <c r="J122" s="21"/>
      <c r="K122" s="21"/>
      <c r="L122" s="22"/>
      <c r="N122" s="35"/>
      <c r="O122" s="23"/>
      <c r="P122" s="23"/>
      <c r="Q122" s="23"/>
      <c r="R122" s="23"/>
      <c r="S122" s="23"/>
      <c r="T122" s="23"/>
      <c r="U122" s="23"/>
      <c r="W122" s="35"/>
      <c r="X122" s="35"/>
      <c r="Y122" s="35"/>
      <c r="Z122" s="35"/>
      <c r="AA122" s="39"/>
      <c r="AB122" s="25"/>
      <c r="AC122" s="25"/>
      <c r="AD122" s="25"/>
      <c r="AE122" s="21"/>
      <c r="AF122" s="25"/>
      <c r="AH122" s="26"/>
      <c r="AI122" s="26"/>
      <c r="AJ122" s="24" t="str">
        <f t="shared" si="2"/>
        <v/>
      </c>
      <c r="AK122" s="26"/>
      <c r="AL122" s="24" t="str">
        <f t="shared" si="3"/>
        <v/>
      </c>
      <c r="AM122" s="26"/>
      <c r="AN122" s="25"/>
      <c r="AO122" s="9"/>
      <c r="AP122" s="9"/>
    </row>
    <row r="123" spans="2:42" x14ac:dyDescent="0.25">
      <c r="B123" s="27"/>
      <c r="C123" s="38"/>
      <c r="D123" s="36"/>
      <c r="E123" s="36"/>
      <c r="N123" s="36"/>
      <c r="W123" s="36"/>
      <c r="X123" s="36"/>
      <c r="Y123" s="36"/>
      <c r="Z123" s="36"/>
      <c r="AA123" s="40"/>
      <c r="AJ123" s="6" t="str">
        <f t="shared" si="2"/>
        <v/>
      </c>
      <c r="AL123" s="6" t="str">
        <f t="shared" si="3"/>
        <v/>
      </c>
      <c r="AO123" s="9"/>
      <c r="AP123" s="9"/>
    </row>
    <row r="124" spans="2:42" x14ac:dyDescent="0.25">
      <c r="B124" s="27"/>
      <c r="C124" s="38"/>
      <c r="D124" s="36"/>
      <c r="E124" s="36"/>
      <c r="N124" s="36"/>
      <c r="W124" s="36"/>
      <c r="X124" s="36"/>
      <c r="Y124" s="36"/>
      <c r="Z124" s="36"/>
      <c r="AA124" s="40"/>
      <c r="AJ124" s="6" t="str">
        <f t="shared" si="2"/>
        <v/>
      </c>
      <c r="AL124" s="6" t="str">
        <f t="shared" si="3"/>
        <v/>
      </c>
      <c r="AO124" s="9"/>
      <c r="AP124" s="9"/>
    </row>
    <row r="125" spans="2:42" x14ac:dyDescent="0.25">
      <c r="B125" s="27"/>
      <c r="C125" s="38"/>
      <c r="D125" s="36"/>
      <c r="E125" s="36"/>
      <c r="N125" s="36"/>
      <c r="W125" s="36"/>
      <c r="X125" s="36"/>
      <c r="Y125" s="36"/>
      <c r="Z125" s="36"/>
      <c r="AA125" s="40"/>
      <c r="AJ125" s="6" t="str">
        <f t="shared" si="2"/>
        <v/>
      </c>
      <c r="AL125" s="6" t="str">
        <f t="shared" si="3"/>
        <v/>
      </c>
      <c r="AO125" s="9"/>
      <c r="AP125" s="9"/>
    </row>
    <row r="126" spans="2:42" x14ac:dyDescent="0.25">
      <c r="B126" s="27"/>
      <c r="C126" s="38"/>
      <c r="D126" s="36"/>
      <c r="E126" s="36"/>
      <c r="N126" s="36"/>
      <c r="W126" s="36"/>
      <c r="X126" s="36"/>
      <c r="Y126" s="36"/>
      <c r="Z126" s="36"/>
      <c r="AA126" s="40"/>
      <c r="AJ126" s="6" t="str">
        <f t="shared" si="2"/>
        <v/>
      </c>
      <c r="AL126" s="6" t="str">
        <f t="shared" si="3"/>
        <v/>
      </c>
      <c r="AO126" s="9"/>
      <c r="AP126" s="9"/>
    </row>
    <row r="127" spans="2:42" x14ac:dyDescent="0.25">
      <c r="B127" s="27"/>
      <c r="C127" s="38"/>
      <c r="D127" s="36"/>
      <c r="E127" s="36"/>
      <c r="N127" s="36"/>
      <c r="W127" s="36"/>
      <c r="X127" s="36"/>
      <c r="Y127" s="36"/>
      <c r="Z127" s="36"/>
      <c r="AA127" s="40"/>
      <c r="AJ127" s="6" t="str">
        <f t="shared" si="2"/>
        <v/>
      </c>
      <c r="AL127" s="6" t="str">
        <f t="shared" si="3"/>
        <v/>
      </c>
      <c r="AO127" s="9"/>
      <c r="AP127" s="9"/>
    </row>
    <row r="128" spans="2:42" x14ac:dyDescent="0.25">
      <c r="B128" s="27"/>
      <c r="C128" s="38"/>
      <c r="D128" s="36"/>
      <c r="E128" s="36"/>
      <c r="N128" s="36"/>
      <c r="W128" s="36"/>
      <c r="X128" s="36"/>
      <c r="Y128" s="36"/>
      <c r="Z128" s="36"/>
      <c r="AA128" s="40"/>
      <c r="AJ128" s="6" t="str">
        <f t="shared" si="2"/>
        <v/>
      </c>
      <c r="AL128" s="6" t="str">
        <f t="shared" si="3"/>
        <v/>
      </c>
      <c r="AO128" s="9"/>
      <c r="AP128" s="9"/>
    </row>
    <row r="129" spans="2:42" x14ac:dyDescent="0.25">
      <c r="B129" s="27"/>
      <c r="C129" s="38"/>
      <c r="D129" s="36"/>
      <c r="E129" s="36"/>
      <c r="N129" s="36"/>
      <c r="W129" s="36"/>
      <c r="X129" s="36"/>
      <c r="Y129" s="36"/>
      <c r="Z129" s="36"/>
      <c r="AA129" s="40"/>
      <c r="AJ129" s="6" t="str">
        <f t="shared" si="2"/>
        <v/>
      </c>
      <c r="AL129" s="6" t="str">
        <f t="shared" si="3"/>
        <v/>
      </c>
      <c r="AO129" s="9"/>
      <c r="AP129" s="9"/>
    </row>
    <row r="130" spans="2:42" x14ac:dyDescent="0.25">
      <c r="B130" s="27"/>
      <c r="C130" s="38"/>
      <c r="D130" s="36"/>
      <c r="E130" s="36"/>
      <c r="N130" s="36"/>
      <c r="W130" s="36"/>
      <c r="X130" s="36"/>
      <c r="Y130" s="36"/>
      <c r="Z130" s="36"/>
      <c r="AA130" s="40"/>
      <c r="AJ130" s="6" t="str">
        <f t="shared" si="2"/>
        <v/>
      </c>
      <c r="AL130" s="6" t="str">
        <f t="shared" si="3"/>
        <v/>
      </c>
      <c r="AO130" s="9"/>
      <c r="AP130" s="9"/>
    </row>
    <row r="131" spans="2:42" x14ac:dyDescent="0.25">
      <c r="B131" s="27"/>
      <c r="C131" s="38"/>
      <c r="D131" s="36"/>
      <c r="E131" s="36"/>
      <c r="N131" s="36"/>
      <c r="W131" s="36"/>
      <c r="X131" s="36"/>
      <c r="Y131" s="36"/>
      <c r="Z131" s="36"/>
      <c r="AA131" s="40"/>
      <c r="AJ131" s="6" t="str">
        <f t="shared" si="2"/>
        <v/>
      </c>
      <c r="AL131" s="6" t="str">
        <f t="shared" si="3"/>
        <v/>
      </c>
      <c r="AO131" s="9"/>
      <c r="AP131" s="9"/>
    </row>
    <row r="132" spans="2:42" x14ac:dyDescent="0.25">
      <c r="B132" s="27"/>
      <c r="C132" s="38"/>
      <c r="D132" s="36"/>
      <c r="E132" s="36"/>
      <c r="N132" s="36"/>
      <c r="W132" s="36"/>
      <c r="X132" s="36"/>
      <c r="Y132" s="36"/>
      <c r="Z132" s="36"/>
      <c r="AA132" s="40"/>
      <c r="AJ132" s="6" t="str">
        <f t="shared" si="2"/>
        <v/>
      </c>
      <c r="AL132" s="6" t="str">
        <f t="shared" si="3"/>
        <v/>
      </c>
      <c r="AO132" s="9"/>
      <c r="AP132" s="9"/>
    </row>
    <row r="133" spans="2:42" x14ac:dyDescent="0.25">
      <c r="B133" s="27"/>
      <c r="C133" s="38"/>
      <c r="D133" s="36"/>
      <c r="E133" s="36"/>
      <c r="N133" s="36"/>
      <c r="W133" s="36"/>
      <c r="X133" s="36"/>
      <c r="Y133" s="36"/>
      <c r="Z133" s="36"/>
      <c r="AA133" s="40"/>
      <c r="AJ133" s="6" t="str">
        <f t="shared" si="2"/>
        <v/>
      </c>
      <c r="AL133" s="6" t="str">
        <f t="shared" si="3"/>
        <v/>
      </c>
      <c r="AO133" s="9"/>
      <c r="AP133" s="9"/>
    </row>
    <row r="134" spans="2:42" x14ac:dyDescent="0.25">
      <c r="B134" s="27"/>
      <c r="C134" s="38"/>
      <c r="D134" s="36"/>
      <c r="E134" s="36"/>
      <c r="N134" s="36"/>
      <c r="W134" s="36"/>
      <c r="X134" s="36"/>
      <c r="Y134" s="36"/>
      <c r="Z134" s="36"/>
      <c r="AA134" s="40"/>
      <c r="AJ134" s="6" t="str">
        <f t="shared" si="2"/>
        <v/>
      </c>
      <c r="AL134" s="6" t="str">
        <f t="shared" si="3"/>
        <v/>
      </c>
      <c r="AO134" s="9"/>
      <c r="AP134" s="9"/>
    </row>
    <row r="135" spans="2:42" x14ac:dyDescent="0.25">
      <c r="B135" s="27"/>
      <c r="C135" s="38"/>
      <c r="D135" s="36"/>
      <c r="E135" s="36"/>
      <c r="N135" s="36"/>
      <c r="W135" s="36"/>
      <c r="X135" s="36"/>
      <c r="Y135" s="36"/>
      <c r="Z135" s="36"/>
      <c r="AA135" s="40"/>
      <c r="AJ135" s="6" t="str">
        <f t="shared" si="2"/>
        <v/>
      </c>
      <c r="AL135" s="6" t="str">
        <f t="shared" si="3"/>
        <v/>
      </c>
      <c r="AO135" s="9"/>
      <c r="AP135" s="9"/>
    </row>
    <row r="136" spans="2:42" x14ac:dyDescent="0.25">
      <c r="B136" s="27"/>
      <c r="C136" s="38"/>
      <c r="D136" s="36"/>
      <c r="E136" s="36"/>
      <c r="N136" s="36"/>
      <c r="W136" s="36"/>
      <c r="X136" s="36"/>
      <c r="Y136" s="36"/>
      <c r="Z136" s="36"/>
      <c r="AA136" s="40"/>
      <c r="AJ136" s="6" t="str">
        <f t="shared" si="2"/>
        <v/>
      </c>
      <c r="AL136" s="6" t="str">
        <f t="shared" si="3"/>
        <v/>
      </c>
      <c r="AO136" s="9"/>
      <c r="AP136" s="9"/>
    </row>
    <row r="137" spans="2:42" x14ac:dyDescent="0.25">
      <c r="B137" s="27"/>
      <c r="C137" s="38"/>
      <c r="D137" s="36"/>
      <c r="E137" s="36"/>
      <c r="N137" s="36"/>
      <c r="W137" s="36"/>
      <c r="X137" s="36"/>
      <c r="Y137" s="36"/>
      <c r="Z137" s="36"/>
      <c r="AA137" s="40"/>
      <c r="AJ137" s="6" t="str">
        <f t="shared" si="2"/>
        <v/>
      </c>
      <c r="AL137" s="6" t="str">
        <f t="shared" si="3"/>
        <v/>
      </c>
      <c r="AO137" s="9"/>
      <c r="AP137" s="9"/>
    </row>
    <row r="138" spans="2:42" x14ac:dyDescent="0.25">
      <c r="B138" s="27"/>
      <c r="C138" s="38"/>
      <c r="D138" s="36"/>
      <c r="E138" s="36"/>
      <c r="N138" s="36"/>
      <c r="W138" s="36"/>
      <c r="X138" s="36"/>
      <c r="Y138" s="36"/>
      <c r="Z138" s="36"/>
      <c r="AA138" s="40"/>
      <c r="AJ138" s="6" t="str">
        <f t="shared" si="2"/>
        <v/>
      </c>
      <c r="AL138" s="6" t="str">
        <f t="shared" si="3"/>
        <v/>
      </c>
      <c r="AO138" s="9"/>
      <c r="AP138" s="9"/>
    </row>
    <row r="139" spans="2:42" x14ac:dyDescent="0.25">
      <c r="B139" s="27"/>
      <c r="C139" s="38"/>
      <c r="D139" s="36"/>
      <c r="E139" s="36"/>
      <c r="N139" s="36"/>
      <c r="W139" s="36"/>
      <c r="X139" s="36"/>
      <c r="Y139" s="36"/>
      <c r="Z139" s="36"/>
      <c r="AA139" s="40"/>
      <c r="AJ139" s="6" t="str">
        <f t="shared" si="2"/>
        <v/>
      </c>
      <c r="AL139" s="6" t="str">
        <f t="shared" si="3"/>
        <v/>
      </c>
      <c r="AO139" s="9"/>
      <c r="AP139" s="9"/>
    </row>
    <row r="140" spans="2:42" x14ac:dyDescent="0.25">
      <c r="B140" s="27"/>
      <c r="C140" s="38"/>
      <c r="D140" s="36"/>
      <c r="E140" s="36"/>
      <c r="N140" s="36"/>
      <c r="W140" s="36"/>
      <c r="X140" s="36"/>
      <c r="Y140" s="36"/>
      <c r="Z140" s="36"/>
      <c r="AA140" s="40"/>
      <c r="AJ140" s="6" t="str">
        <f t="shared" si="2"/>
        <v/>
      </c>
      <c r="AL140" s="6" t="str">
        <f t="shared" si="3"/>
        <v/>
      </c>
      <c r="AO140" s="9"/>
      <c r="AP140" s="9"/>
    </row>
    <row r="141" spans="2:42" x14ac:dyDescent="0.25">
      <c r="B141" s="27"/>
      <c r="C141" s="38"/>
      <c r="D141" s="36"/>
      <c r="E141" s="36"/>
      <c r="N141" s="36"/>
      <c r="W141" s="36"/>
      <c r="X141" s="36"/>
      <c r="Y141" s="36"/>
      <c r="Z141" s="36"/>
      <c r="AA141" s="40"/>
      <c r="AJ141" s="6" t="str">
        <f t="shared" si="2"/>
        <v/>
      </c>
      <c r="AL141" s="6" t="str">
        <f t="shared" si="3"/>
        <v/>
      </c>
      <c r="AO141" s="9"/>
      <c r="AP141" s="9"/>
    </row>
    <row r="142" spans="2:42" x14ac:dyDescent="0.25">
      <c r="B142" s="27"/>
      <c r="C142" s="38"/>
      <c r="D142" s="36"/>
      <c r="E142" s="36"/>
      <c r="N142" s="36"/>
      <c r="W142" s="36"/>
      <c r="X142" s="36"/>
      <c r="Y142" s="36"/>
      <c r="Z142" s="36"/>
      <c r="AA142" s="40"/>
      <c r="AJ142" s="6" t="str">
        <f t="shared" si="2"/>
        <v/>
      </c>
      <c r="AL142" s="6" t="str">
        <f t="shared" si="3"/>
        <v/>
      </c>
      <c r="AO142" s="9"/>
      <c r="AP142" s="9"/>
    </row>
    <row r="143" spans="2:42" x14ac:dyDescent="0.25">
      <c r="B143" s="27"/>
      <c r="C143" s="38"/>
      <c r="D143" s="36"/>
      <c r="E143" s="36"/>
      <c r="N143" s="36"/>
      <c r="W143" s="36"/>
      <c r="X143" s="36"/>
      <c r="Y143" s="36"/>
      <c r="Z143" s="36"/>
      <c r="AA143" s="40"/>
      <c r="AJ143" s="6" t="str">
        <f t="shared" si="2"/>
        <v/>
      </c>
      <c r="AL143" s="6" t="str">
        <f t="shared" si="3"/>
        <v/>
      </c>
      <c r="AO143" s="9"/>
      <c r="AP143" s="9"/>
    </row>
    <row r="144" spans="2:42" x14ac:dyDescent="0.25">
      <c r="B144" s="27"/>
      <c r="C144" s="38"/>
      <c r="D144" s="36"/>
      <c r="E144" s="36"/>
      <c r="N144" s="36"/>
      <c r="W144" s="36"/>
      <c r="X144" s="36"/>
      <c r="Y144" s="36"/>
      <c r="Z144" s="36"/>
      <c r="AA144" s="40"/>
      <c r="AJ144" s="6" t="str">
        <f t="shared" si="2"/>
        <v/>
      </c>
      <c r="AL144" s="6" t="str">
        <f t="shared" si="3"/>
        <v/>
      </c>
      <c r="AO144" s="9"/>
      <c r="AP144" s="9"/>
    </row>
    <row r="145" spans="2:42" x14ac:dyDescent="0.25">
      <c r="B145" s="27"/>
      <c r="C145" s="38"/>
      <c r="D145" s="36"/>
      <c r="E145" s="36"/>
      <c r="N145" s="36"/>
      <c r="W145" s="36"/>
      <c r="X145" s="36"/>
      <c r="Y145" s="36"/>
      <c r="Z145" s="36"/>
      <c r="AA145" s="40"/>
      <c r="AJ145" s="6" t="str">
        <f t="shared" si="2"/>
        <v/>
      </c>
      <c r="AL145" s="6" t="str">
        <f t="shared" si="3"/>
        <v/>
      </c>
      <c r="AO145" s="9"/>
      <c r="AP145" s="9"/>
    </row>
    <row r="146" spans="2:42" x14ac:dyDescent="0.25">
      <c r="B146" s="27"/>
      <c r="C146" s="38"/>
      <c r="D146" s="36"/>
      <c r="E146" s="36"/>
      <c r="N146" s="36"/>
      <c r="W146" s="36"/>
      <c r="X146" s="36"/>
      <c r="Y146" s="36"/>
      <c r="Z146" s="36"/>
      <c r="AA146" s="40"/>
      <c r="AJ146" s="6" t="str">
        <f t="shared" si="2"/>
        <v/>
      </c>
      <c r="AL146" s="6" t="str">
        <f t="shared" si="3"/>
        <v/>
      </c>
      <c r="AO146" s="9"/>
      <c r="AP146" s="9"/>
    </row>
    <row r="147" spans="2:42" x14ac:dyDescent="0.25">
      <c r="B147" s="27"/>
      <c r="C147" s="38"/>
      <c r="D147" s="36"/>
      <c r="E147" s="36"/>
      <c r="N147" s="36"/>
      <c r="W147" s="36"/>
      <c r="X147" s="36"/>
      <c r="Y147" s="36"/>
      <c r="Z147" s="36"/>
      <c r="AA147" s="40"/>
      <c r="AJ147" s="6" t="str">
        <f t="shared" si="2"/>
        <v/>
      </c>
      <c r="AL147" s="6" t="str">
        <f t="shared" si="3"/>
        <v/>
      </c>
      <c r="AO147" s="9"/>
      <c r="AP147" s="9"/>
    </row>
    <row r="148" spans="2:42" x14ac:dyDescent="0.25">
      <c r="B148" s="27"/>
      <c r="C148" s="38"/>
      <c r="D148" s="36"/>
      <c r="E148" s="36"/>
      <c r="N148" s="36"/>
      <c r="W148" s="36"/>
      <c r="X148" s="36"/>
      <c r="Y148" s="36"/>
      <c r="Z148" s="36"/>
      <c r="AA148" s="40"/>
      <c r="AJ148" s="6" t="str">
        <f t="shared" si="2"/>
        <v/>
      </c>
      <c r="AL148" s="6" t="str">
        <f t="shared" si="3"/>
        <v/>
      </c>
      <c r="AO148" s="9"/>
      <c r="AP148" s="9"/>
    </row>
    <row r="149" spans="2:42" x14ac:dyDescent="0.25">
      <c r="B149" s="27"/>
      <c r="C149" s="38"/>
      <c r="D149" s="36"/>
      <c r="E149" s="36"/>
      <c r="N149" s="36"/>
      <c r="W149" s="36"/>
      <c r="X149" s="36"/>
      <c r="Y149" s="36"/>
      <c r="Z149" s="36"/>
      <c r="AA149" s="40"/>
      <c r="AJ149" s="6" t="str">
        <f t="shared" si="2"/>
        <v/>
      </c>
      <c r="AL149" s="6" t="str">
        <f t="shared" si="3"/>
        <v/>
      </c>
      <c r="AO149" s="9"/>
      <c r="AP149" s="9"/>
    </row>
    <row r="150" spans="2:42" x14ac:dyDescent="0.25">
      <c r="B150" s="27"/>
      <c r="C150" s="38"/>
      <c r="D150" s="36"/>
      <c r="E150" s="36"/>
      <c r="N150" s="36"/>
      <c r="W150" s="36"/>
      <c r="X150" s="36"/>
      <c r="Y150" s="36"/>
      <c r="Z150" s="36"/>
      <c r="AA150" s="40"/>
      <c r="AJ150" s="6" t="str">
        <f t="shared" ref="AJ150:AJ210" si="4">IFERROR(AI150/AH150,"")</f>
        <v/>
      </c>
      <c r="AL150" s="6" t="str">
        <f t="shared" ref="AL150:AL210" si="5">IFERROR(AK150/AH150,"")</f>
        <v/>
      </c>
      <c r="AO150" s="9"/>
      <c r="AP150" s="9"/>
    </row>
    <row r="151" spans="2:42" x14ac:dyDescent="0.25">
      <c r="B151" s="27"/>
      <c r="C151" s="38"/>
      <c r="D151" s="36"/>
      <c r="E151" s="36"/>
      <c r="N151" s="36"/>
      <c r="W151" s="36"/>
      <c r="X151" s="36"/>
      <c r="Y151" s="36"/>
      <c r="Z151" s="36"/>
      <c r="AA151" s="40"/>
      <c r="AJ151" s="6" t="str">
        <f t="shared" si="4"/>
        <v/>
      </c>
      <c r="AL151" s="6" t="str">
        <f t="shared" si="5"/>
        <v/>
      </c>
      <c r="AO151" s="9"/>
      <c r="AP151" s="9"/>
    </row>
    <row r="152" spans="2:42" x14ac:dyDescent="0.25">
      <c r="B152" s="27"/>
      <c r="C152" s="38"/>
      <c r="D152" s="36"/>
      <c r="E152" s="36"/>
      <c r="N152" s="36"/>
      <c r="W152" s="36"/>
      <c r="X152" s="36"/>
      <c r="Y152" s="36"/>
      <c r="Z152" s="36"/>
      <c r="AA152" s="40"/>
      <c r="AJ152" s="6" t="str">
        <f t="shared" si="4"/>
        <v/>
      </c>
      <c r="AL152" s="6" t="str">
        <f t="shared" si="5"/>
        <v/>
      </c>
      <c r="AO152" s="9"/>
      <c r="AP152" s="9"/>
    </row>
    <row r="153" spans="2:42" x14ac:dyDescent="0.25">
      <c r="B153" s="27"/>
      <c r="C153" s="38"/>
      <c r="D153" s="36"/>
      <c r="E153" s="36"/>
      <c r="N153" s="36"/>
      <c r="W153" s="36"/>
      <c r="X153" s="36"/>
      <c r="Y153" s="36"/>
      <c r="Z153" s="36"/>
      <c r="AA153" s="40"/>
      <c r="AJ153" s="6" t="str">
        <f t="shared" si="4"/>
        <v/>
      </c>
      <c r="AL153" s="6" t="str">
        <f t="shared" si="5"/>
        <v/>
      </c>
      <c r="AO153" s="9"/>
      <c r="AP153" s="9"/>
    </row>
    <row r="154" spans="2:42" x14ac:dyDescent="0.25">
      <c r="B154" s="27"/>
      <c r="C154" s="38"/>
      <c r="D154" s="36"/>
      <c r="E154" s="36"/>
      <c r="N154" s="36"/>
      <c r="W154" s="36"/>
      <c r="X154" s="36"/>
      <c r="Y154" s="36"/>
      <c r="Z154" s="36"/>
      <c r="AA154" s="40"/>
      <c r="AJ154" s="6" t="str">
        <f t="shared" si="4"/>
        <v/>
      </c>
      <c r="AL154" s="6" t="str">
        <f t="shared" si="5"/>
        <v/>
      </c>
      <c r="AO154" s="9"/>
      <c r="AP154" s="9"/>
    </row>
    <row r="155" spans="2:42" x14ac:dyDescent="0.25">
      <c r="B155" s="27"/>
      <c r="C155" s="38"/>
      <c r="D155" s="36"/>
      <c r="E155" s="36"/>
      <c r="N155" s="36"/>
      <c r="W155" s="36"/>
      <c r="X155" s="36"/>
      <c r="Y155" s="36"/>
      <c r="Z155" s="36"/>
      <c r="AA155" s="40"/>
      <c r="AJ155" s="6" t="str">
        <f t="shared" si="4"/>
        <v/>
      </c>
      <c r="AL155" s="6" t="str">
        <f t="shared" si="5"/>
        <v/>
      </c>
      <c r="AO155" s="9"/>
      <c r="AP155" s="9"/>
    </row>
    <row r="156" spans="2:42" x14ac:dyDescent="0.25">
      <c r="B156" s="27"/>
      <c r="C156" s="38"/>
      <c r="D156" s="36"/>
      <c r="E156" s="36"/>
      <c r="N156" s="36"/>
      <c r="W156" s="36"/>
      <c r="X156" s="36"/>
      <c r="Y156" s="36"/>
      <c r="Z156" s="36"/>
      <c r="AA156" s="40"/>
      <c r="AJ156" s="6" t="str">
        <f t="shared" si="4"/>
        <v/>
      </c>
      <c r="AL156" s="6" t="str">
        <f t="shared" si="5"/>
        <v/>
      </c>
      <c r="AO156" s="9"/>
      <c r="AP156" s="9"/>
    </row>
    <row r="157" spans="2:42" x14ac:dyDescent="0.25">
      <c r="B157" s="27"/>
      <c r="C157" s="38"/>
      <c r="D157" s="36"/>
      <c r="E157" s="36"/>
      <c r="N157" s="36"/>
      <c r="W157" s="36"/>
      <c r="X157" s="36"/>
      <c r="Y157" s="36"/>
      <c r="Z157" s="36"/>
      <c r="AA157" s="40"/>
      <c r="AJ157" s="6" t="str">
        <f t="shared" si="4"/>
        <v/>
      </c>
      <c r="AL157" s="6" t="str">
        <f t="shared" si="5"/>
        <v/>
      </c>
      <c r="AO157" s="9"/>
      <c r="AP157" s="9"/>
    </row>
    <row r="158" spans="2:42" x14ac:dyDescent="0.25">
      <c r="B158" s="27"/>
      <c r="C158" s="38"/>
      <c r="D158" s="36"/>
      <c r="E158" s="36"/>
      <c r="N158" s="36"/>
      <c r="W158" s="36"/>
      <c r="X158" s="36"/>
      <c r="Y158" s="36"/>
      <c r="Z158" s="36"/>
      <c r="AA158" s="40"/>
      <c r="AJ158" s="6" t="str">
        <f t="shared" si="4"/>
        <v/>
      </c>
      <c r="AL158" s="6" t="str">
        <f t="shared" si="5"/>
        <v/>
      </c>
      <c r="AO158" s="9"/>
      <c r="AP158" s="9"/>
    </row>
    <row r="159" spans="2:42" x14ac:dyDescent="0.25">
      <c r="B159" s="27"/>
      <c r="C159" s="38"/>
      <c r="D159" s="36"/>
      <c r="E159" s="36"/>
      <c r="N159" s="36"/>
      <c r="W159" s="36"/>
      <c r="X159" s="36"/>
      <c r="Y159" s="36"/>
      <c r="Z159" s="36"/>
      <c r="AA159" s="40"/>
      <c r="AJ159" s="6" t="str">
        <f t="shared" si="4"/>
        <v/>
      </c>
      <c r="AL159" s="6" t="str">
        <f t="shared" si="5"/>
        <v/>
      </c>
      <c r="AO159" s="9"/>
      <c r="AP159" s="9"/>
    </row>
    <row r="160" spans="2:42" x14ac:dyDescent="0.25">
      <c r="B160" s="27"/>
      <c r="C160" s="38"/>
      <c r="D160" s="36"/>
      <c r="E160" s="36"/>
      <c r="N160" s="36"/>
      <c r="W160" s="36"/>
      <c r="X160" s="36"/>
      <c r="Y160" s="36"/>
      <c r="Z160" s="36"/>
      <c r="AA160" s="40"/>
      <c r="AJ160" s="6" t="str">
        <f t="shared" si="4"/>
        <v/>
      </c>
      <c r="AL160" s="6" t="str">
        <f t="shared" si="5"/>
        <v/>
      </c>
      <c r="AO160" s="9"/>
      <c r="AP160" s="9"/>
    </row>
    <row r="161" spans="2:42" x14ac:dyDescent="0.25">
      <c r="B161" s="27"/>
      <c r="C161" s="38"/>
      <c r="D161" s="36"/>
      <c r="E161" s="36"/>
      <c r="N161" s="36"/>
      <c r="W161" s="36"/>
      <c r="X161" s="36"/>
      <c r="Y161" s="36"/>
      <c r="Z161" s="36"/>
      <c r="AA161" s="40"/>
      <c r="AJ161" s="6" t="str">
        <f t="shared" si="4"/>
        <v/>
      </c>
      <c r="AL161" s="6" t="str">
        <f t="shared" si="5"/>
        <v/>
      </c>
      <c r="AO161" s="9"/>
      <c r="AP161" s="9"/>
    </row>
    <row r="162" spans="2:42" x14ac:dyDescent="0.25">
      <c r="B162" s="27"/>
      <c r="C162" s="38"/>
      <c r="D162" s="36"/>
      <c r="E162" s="36"/>
      <c r="N162" s="36"/>
      <c r="W162" s="36"/>
      <c r="X162" s="36"/>
      <c r="Y162" s="36"/>
      <c r="Z162" s="36"/>
      <c r="AA162" s="40"/>
      <c r="AJ162" s="6" t="str">
        <f t="shared" si="4"/>
        <v/>
      </c>
      <c r="AL162" s="6" t="str">
        <f t="shared" si="5"/>
        <v/>
      </c>
      <c r="AO162" s="9"/>
      <c r="AP162" s="9"/>
    </row>
    <row r="163" spans="2:42" x14ac:dyDescent="0.25">
      <c r="B163" s="27"/>
      <c r="C163" s="38"/>
      <c r="D163" s="36"/>
      <c r="E163" s="36"/>
      <c r="N163" s="36"/>
      <c r="W163" s="36"/>
      <c r="X163" s="36"/>
      <c r="Y163" s="36"/>
      <c r="Z163" s="36"/>
      <c r="AA163" s="40"/>
      <c r="AJ163" s="6" t="str">
        <f t="shared" si="4"/>
        <v/>
      </c>
      <c r="AL163" s="6" t="str">
        <f t="shared" si="5"/>
        <v/>
      </c>
      <c r="AO163" s="9"/>
      <c r="AP163" s="9"/>
    </row>
    <row r="164" spans="2:42" x14ac:dyDescent="0.25">
      <c r="B164" s="27"/>
      <c r="C164" s="38"/>
      <c r="D164" s="36"/>
      <c r="E164" s="36"/>
      <c r="N164" s="36"/>
      <c r="W164" s="36"/>
      <c r="X164" s="36"/>
      <c r="Y164" s="36"/>
      <c r="Z164" s="36"/>
      <c r="AA164" s="40"/>
      <c r="AJ164" s="6" t="str">
        <f t="shared" si="4"/>
        <v/>
      </c>
      <c r="AL164" s="6" t="str">
        <f t="shared" si="5"/>
        <v/>
      </c>
      <c r="AO164" s="9"/>
      <c r="AP164" s="9"/>
    </row>
    <row r="165" spans="2:42" x14ac:dyDescent="0.25">
      <c r="B165" s="27"/>
      <c r="C165" s="38"/>
      <c r="D165" s="36"/>
      <c r="E165" s="36"/>
      <c r="N165" s="36"/>
      <c r="W165" s="36"/>
      <c r="X165" s="36"/>
      <c r="Y165" s="36"/>
      <c r="Z165" s="36"/>
      <c r="AA165" s="40"/>
      <c r="AJ165" s="6" t="str">
        <f t="shared" si="4"/>
        <v/>
      </c>
      <c r="AL165" s="6" t="str">
        <f t="shared" si="5"/>
        <v/>
      </c>
      <c r="AO165" s="9"/>
      <c r="AP165" s="9"/>
    </row>
    <row r="166" spans="2:42" x14ac:dyDescent="0.25">
      <c r="B166" s="27"/>
      <c r="C166" s="38"/>
      <c r="D166" s="36"/>
      <c r="E166" s="36"/>
      <c r="N166" s="36"/>
      <c r="W166" s="36"/>
      <c r="X166" s="36"/>
      <c r="Y166" s="36"/>
      <c r="Z166" s="36"/>
      <c r="AA166" s="40"/>
      <c r="AJ166" s="6" t="str">
        <f t="shared" si="4"/>
        <v/>
      </c>
      <c r="AL166" s="6" t="str">
        <f t="shared" si="5"/>
        <v/>
      </c>
      <c r="AO166" s="9"/>
      <c r="AP166" s="9"/>
    </row>
    <row r="167" spans="2:42" x14ac:dyDescent="0.25">
      <c r="B167" s="27"/>
      <c r="C167" s="38"/>
      <c r="D167" s="36"/>
      <c r="E167" s="36"/>
      <c r="N167" s="36"/>
      <c r="W167" s="36"/>
      <c r="X167" s="36"/>
      <c r="Y167" s="36"/>
      <c r="Z167" s="36"/>
      <c r="AA167" s="40"/>
      <c r="AJ167" s="6" t="str">
        <f t="shared" si="4"/>
        <v/>
      </c>
      <c r="AL167" s="6" t="str">
        <f t="shared" si="5"/>
        <v/>
      </c>
      <c r="AO167" s="9"/>
      <c r="AP167" s="9"/>
    </row>
    <row r="168" spans="2:42" x14ac:dyDescent="0.25">
      <c r="B168" s="27"/>
      <c r="C168" s="38"/>
      <c r="D168" s="36"/>
      <c r="E168" s="36"/>
      <c r="N168" s="36"/>
      <c r="W168" s="36"/>
      <c r="X168" s="36"/>
      <c r="Y168" s="36"/>
      <c r="Z168" s="36"/>
      <c r="AA168" s="40"/>
      <c r="AJ168" s="6" t="str">
        <f t="shared" si="4"/>
        <v/>
      </c>
      <c r="AL168" s="6" t="str">
        <f t="shared" si="5"/>
        <v/>
      </c>
      <c r="AO168" s="9"/>
      <c r="AP168" s="9"/>
    </row>
    <row r="169" spans="2:42" x14ac:dyDescent="0.25">
      <c r="B169" s="27"/>
      <c r="C169" s="38"/>
      <c r="D169" s="36"/>
      <c r="E169" s="36"/>
      <c r="N169" s="36"/>
      <c r="W169" s="36"/>
      <c r="X169" s="36"/>
      <c r="Y169" s="36"/>
      <c r="Z169" s="36"/>
      <c r="AA169" s="40"/>
      <c r="AJ169" s="6" t="str">
        <f t="shared" si="4"/>
        <v/>
      </c>
      <c r="AL169" s="6" t="str">
        <f t="shared" si="5"/>
        <v/>
      </c>
      <c r="AO169" s="9"/>
      <c r="AP169" s="9"/>
    </row>
    <row r="170" spans="2:42" x14ac:dyDescent="0.25">
      <c r="B170" s="27"/>
      <c r="C170" s="38"/>
      <c r="D170" s="36"/>
      <c r="E170" s="36"/>
      <c r="N170" s="36"/>
      <c r="W170" s="36"/>
      <c r="X170" s="36"/>
      <c r="Y170" s="36"/>
      <c r="Z170" s="36"/>
      <c r="AA170" s="40"/>
      <c r="AJ170" s="6" t="str">
        <f t="shared" si="4"/>
        <v/>
      </c>
      <c r="AL170" s="6" t="str">
        <f t="shared" si="5"/>
        <v/>
      </c>
      <c r="AO170" s="9"/>
      <c r="AP170" s="9"/>
    </row>
    <row r="171" spans="2:42" x14ac:dyDescent="0.25">
      <c r="B171" s="27"/>
      <c r="C171" s="38"/>
      <c r="D171" s="36"/>
      <c r="E171" s="36"/>
      <c r="N171" s="36"/>
      <c r="W171" s="36"/>
      <c r="X171" s="36"/>
      <c r="Y171" s="36"/>
      <c r="Z171" s="36"/>
      <c r="AA171" s="40"/>
      <c r="AJ171" s="6" t="str">
        <f t="shared" si="4"/>
        <v/>
      </c>
      <c r="AL171" s="6" t="str">
        <f t="shared" si="5"/>
        <v/>
      </c>
      <c r="AO171" s="9"/>
      <c r="AP171" s="9"/>
    </row>
    <row r="172" spans="2:42" x14ac:dyDescent="0.25">
      <c r="B172" s="27"/>
      <c r="C172" s="38"/>
      <c r="D172" s="36"/>
      <c r="E172" s="36"/>
      <c r="N172" s="36"/>
      <c r="W172" s="36"/>
      <c r="X172" s="36"/>
      <c r="Y172" s="36"/>
      <c r="Z172" s="36"/>
      <c r="AA172" s="40"/>
      <c r="AJ172" s="6" t="str">
        <f t="shared" si="4"/>
        <v/>
      </c>
      <c r="AL172" s="6" t="str">
        <f t="shared" si="5"/>
        <v/>
      </c>
      <c r="AO172" s="9"/>
      <c r="AP172" s="9"/>
    </row>
    <row r="173" spans="2:42" x14ac:dyDescent="0.25">
      <c r="B173" s="27"/>
      <c r="C173" s="38"/>
      <c r="D173" s="36"/>
      <c r="E173" s="36"/>
      <c r="N173" s="36"/>
      <c r="W173" s="36"/>
      <c r="X173" s="36"/>
      <c r="Y173" s="36"/>
      <c r="Z173" s="36"/>
      <c r="AA173" s="40"/>
      <c r="AJ173" s="6" t="str">
        <f t="shared" si="4"/>
        <v/>
      </c>
      <c r="AL173" s="6" t="str">
        <f t="shared" si="5"/>
        <v/>
      </c>
      <c r="AO173" s="9"/>
      <c r="AP173" s="9"/>
    </row>
    <row r="174" spans="2:42" x14ac:dyDescent="0.25">
      <c r="B174" s="27"/>
      <c r="C174" s="38"/>
      <c r="D174" s="36"/>
      <c r="E174" s="36"/>
      <c r="N174" s="36"/>
      <c r="W174" s="36"/>
      <c r="X174" s="36"/>
      <c r="Y174" s="36"/>
      <c r="Z174" s="36"/>
      <c r="AA174" s="40"/>
      <c r="AJ174" s="6" t="str">
        <f t="shared" si="4"/>
        <v/>
      </c>
      <c r="AL174" s="6" t="str">
        <f t="shared" si="5"/>
        <v/>
      </c>
      <c r="AO174" s="9"/>
      <c r="AP174" s="9"/>
    </row>
    <row r="175" spans="2:42" x14ac:dyDescent="0.25">
      <c r="B175" s="27"/>
      <c r="C175" s="38"/>
      <c r="D175" s="36"/>
      <c r="E175" s="36"/>
      <c r="N175" s="36"/>
      <c r="W175" s="36"/>
      <c r="X175" s="36"/>
      <c r="Y175" s="36"/>
      <c r="Z175" s="36"/>
      <c r="AA175" s="40"/>
      <c r="AJ175" s="6" t="str">
        <f t="shared" si="4"/>
        <v/>
      </c>
      <c r="AL175" s="6" t="str">
        <f t="shared" si="5"/>
        <v/>
      </c>
      <c r="AO175" s="9"/>
      <c r="AP175" s="9"/>
    </row>
    <row r="176" spans="2:42" x14ac:dyDescent="0.25">
      <c r="B176" s="27"/>
      <c r="C176" s="38"/>
      <c r="D176" s="36"/>
      <c r="E176" s="36"/>
      <c r="N176" s="36"/>
      <c r="W176" s="36"/>
      <c r="X176" s="36"/>
      <c r="Y176" s="36"/>
      <c r="Z176" s="36"/>
      <c r="AA176" s="40"/>
      <c r="AJ176" s="6" t="str">
        <f t="shared" si="4"/>
        <v/>
      </c>
      <c r="AL176" s="6" t="str">
        <f t="shared" si="5"/>
        <v/>
      </c>
      <c r="AO176" s="9"/>
      <c r="AP176" s="9"/>
    </row>
    <row r="177" spans="2:42" x14ac:dyDescent="0.25">
      <c r="B177" s="27"/>
      <c r="C177" s="38"/>
      <c r="D177" s="36"/>
      <c r="E177" s="36"/>
      <c r="N177" s="36"/>
      <c r="W177" s="36"/>
      <c r="X177" s="36"/>
      <c r="Y177" s="36"/>
      <c r="Z177" s="36"/>
      <c r="AA177" s="40"/>
      <c r="AJ177" s="6" t="str">
        <f t="shared" si="4"/>
        <v/>
      </c>
      <c r="AL177" s="6" t="str">
        <f t="shared" si="5"/>
        <v/>
      </c>
      <c r="AO177" s="9"/>
      <c r="AP177" s="9"/>
    </row>
    <row r="178" spans="2:42" x14ac:dyDescent="0.25">
      <c r="B178" s="27"/>
      <c r="C178" s="38"/>
      <c r="D178" s="36"/>
      <c r="E178" s="36"/>
      <c r="N178" s="36"/>
      <c r="W178" s="36"/>
      <c r="X178" s="36"/>
      <c r="Y178" s="36"/>
      <c r="Z178" s="36"/>
      <c r="AA178" s="40"/>
      <c r="AJ178" s="6" t="str">
        <f t="shared" si="4"/>
        <v/>
      </c>
      <c r="AL178" s="6" t="str">
        <f t="shared" si="5"/>
        <v/>
      </c>
      <c r="AO178" s="9"/>
      <c r="AP178" s="9"/>
    </row>
    <row r="179" spans="2:42" x14ac:dyDescent="0.25">
      <c r="B179" s="27"/>
      <c r="C179" s="38"/>
      <c r="D179" s="36"/>
      <c r="E179" s="36"/>
      <c r="N179" s="36"/>
      <c r="W179" s="36"/>
      <c r="X179" s="36"/>
      <c r="Y179" s="36"/>
      <c r="Z179" s="36"/>
      <c r="AA179" s="40"/>
      <c r="AJ179" s="6" t="str">
        <f t="shared" si="4"/>
        <v/>
      </c>
      <c r="AL179" s="6" t="str">
        <f t="shared" si="5"/>
        <v/>
      </c>
      <c r="AO179" s="9"/>
      <c r="AP179" s="9"/>
    </row>
    <row r="180" spans="2:42" x14ac:dyDescent="0.25">
      <c r="B180" s="27"/>
      <c r="C180" s="38"/>
      <c r="D180" s="36"/>
      <c r="E180" s="36"/>
      <c r="N180" s="36"/>
      <c r="W180" s="36"/>
      <c r="X180" s="36"/>
      <c r="Y180" s="36"/>
      <c r="Z180" s="36"/>
      <c r="AA180" s="40"/>
      <c r="AJ180" s="6" t="str">
        <f t="shared" si="4"/>
        <v/>
      </c>
      <c r="AL180" s="6" t="str">
        <f t="shared" si="5"/>
        <v/>
      </c>
      <c r="AO180" s="9"/>
      <c r="AP180" s="9"/>
    </row>
    <row r="181" spans="2:42" x14ac:dyDescent="0.25">
      <c r="B181" s="27"/>
      <c r="C181" s="38"/>
      <c r="D181" s="36"/>
      <c r="E181" s="36"/>
      <c r="N181" s="36"/>
      <c r="W181" s="36"/>
      <c r="X181" s="36"/>
      <c r="Y181" s="36"/>
      <c r="Z181" s="36"/>
      <c r="AA181" s="40"/>
      <c r="AJ181" s="6" t="str">
        <f t="shared" si="4"/>
        <v/>
      </c>
      <c r="AL181" s="6" t="str">
        <f t="shared" si="5"/>
        <v/>
      </c>
      <c r="AO181" s="9"/>
      <c r="AP181" s="9"/>
    </row>
    <row r="182" spans="2:42" x14ac:dyDescent="0.25">
      <c r="B182" s="27"/>
      <c r="C182" s="38"/>
      <c r="D182" s="36"/>
      <c r="E182" s="36"/>
      <c r="N182" s="36"/>
      <c r="W182" s="36"/>
      <c r="X182" s="36"/>
      <c r="Y182" s="36"/>
      <c r="Z182" s="36"/>
      <c r="AA182" s="40"/>
      <c r="AJ182" s="6" t="str">
        <f t="shared" si="4"/>
        <v/>
      </c>
      <c r="AL182" s="6" t="str">
        <f t="shared" si="5"/>
        <v/>
      </c>
      <c r="AO182" s="9"/>
      <c r="AP182" s="9"/>
    </row>
    <row r="183" spans="2:42" x14ac:dyDescent="0.25">
      <c r="B183" s="27"/>
      <c r="C183" s="38"/>
      <c r="D183" s="36"/>
      <c r="E183" s="36"/>
      <c r="N183" s="36"/>
      <c r="W183" s="36"/>
      <c r="X183" s="36"/>
      <c r="Y183" s="36"/>
      <c r="Z183" s="36"/>
      <c r="AA183" s="40"/>
      <c r="AJ183" s="6" t="str">
        <f t="shared" si="4"/>
        <v/>
      </c>
      <c r="AL183" s="6" t="str">
        <f t="shared" si="5"/>
        <v/>
      </c>
      <c r="AO183" s="9"/>
      <c r="AP183" s="9"/>
    </row>
    <row r="184" spans="2:42" x14ac:dyDescent="0.25">
      <c r="B184" s="27"/>
      <c r="C184" s="38"/>
      <c r="D184" s="36"/>
      <c r="E184" s="36"/>
      <c r="N184" s="36"/>
      <c r="W184" s="36"/>
      <c r="X184" s="36"/>
      <c r="Y184" s="36"/>
      <c r="Z184" s="36"/>
      <c r="AA184" s="40"/>
      <c r="AJ184" s="6" t="str">
        <f t="shared" si="4"/>
        <v/>
      </c>
      <c r="AL184" s="6" t="str">
        <f t="shared" si="5"/>
        <v/>
      </c>
      <c r="AO184" s="9"/>
      <c r="AP184" s="9"/>
    </row>
    <row r="185" spans="2:42" x14ac:dyDescent="0.25">
      <c r="B185" s="27"/>
      <c r="C185" s="38"/>
      <c r="D185" s="36"/>
      <c r="E185" s="36"/>
      <c r="N185" s="36"/>
      <c r="W185" s="36"/>
      <c r="X185" s="36"/>
      <c r="Y185" s="36"/>
      <c r="Z185" s="36"/>
      <c r="AA185" s="40"/>
      <c r="AJ185" s="6" t="str">
        <f t="shared" si="4"/>
        <v/>
      </c>
      <c r="AL185" s="6" t="str">
        <f t="shared" si="5"/>
        <v/>
      </c>
      <c r="AO185" s="9"/>
      <c r="AP185" s="9"/>
    </row>
    <row r="186" spans="2:42" x14ac:dyDescent="0.25">
      <c r="B186" s="27"/>
      <c r="C186" s="38"/>
      <c r="D186" s="36"/>
      <c r="E186" s="36"/>
      <c r="N186" s="36"/>
      <c r="W186" s="36"/>
      <c r="X186" s="36"/>
      <c r="Y186" s="36"/>
      <c r="Z186" s="36"/>
      <c r="AA186" s="40"/>
      <c r="AJ186" s="6" t="str">
        <f t="shared" si="4"/>
        <v/>
      </c>
      <c r="AL186" s="6" t="str">
        <f t="shared" si="5"/>
        <v/>
      </c>
      <c r="AO186" s="9"/>
      <c r="AP186" s="9"/>
    </row>
    <row r="187" spans="2:42" x14ac:dyDescent="0.25">
      <c r="B187" s="27"/>
      <c r="C187" s="38"/>
      <c r="D187" s="36"/>
      <c r="E187" s="36"/>
      <c r="N187" s="36"/>
      <c r="W187" s="36"/>
      <c r="X187" s="36"/>
      <c r="Y187" s="36"/>
      <c r="Z187" s="36"/>
      <c r="AA187" s="40"/>
      <c r="AJ187" s="6" t="str">
        <f t="shared" si="4"/>
        <v/>
      </c>
      <c r="AL187" s="6" t="str">
        <f t="shared" si="5"/>
        <v/>
      </c>
      <c r="AO187" s="9"/>
      <c r="AP187" s="9"/>
    </row>
    <row r="188" spans="2:42" x14ac:dyDescent="0.25">
      <c r="B188" s="27"/>
      <c r="C188" s="38"/>
      <c r="D188" s="36"/>
      <c r="E188" s="36"/>
      <c r="N188" s="36"/>
      <c r="W188" s="36"/>
      <c r="X188" s="36"/>
      <c r="Y188" s="36"/>
      <c r="Z188" s="36"/>
      <c r="AA188" s="40"/>
      <c r="AJ188" s="6" t="str">
        <f t="shared" si="4"/>
        <v/>
      </c>
      <c r="AL188" s="6" t="str">
        <f t="shared" si="5"/>
        <v/>
      </c>
      <c r="AO188" s="9"/>
      <c r="AP188" s="9"/>
    </row>
    <row r="189" spans="2:42" x14ac:dyDescent="0.25">
      <c r="B189" s="27"/>
      <c r="C189" s="38"/>
      <c r="D189" s="36"/>
      <c r="E189" s="36"/>
      <c r="N189" s="36"/>
      <c r="W189" s="36"/>
      <c r="X189" s="36"/>
      <c r="Y189" s="36"/>
      <c r="Z189" s="36"/>
      <c r="AA189" s="40"/>
      <c r="AJ189" s="6" t="str">
        <f t="shared" si="4"/>
        <v/>
      </c>
      <c r="AL189" s="6" t="str">
        <f t="shared" si="5"/>
        <v/>
      </c>
      <c r="AO189" s="9"/>
      <c r="AP189" s="9"/>
    </row>
    <row r="190" spans="2:42" x14ac:dyDescent="0.25">
      <c r="B190" s="27"/>
      <c r="C190" s="38"/>
      <c r="D190" s="36"/>
      <c r="E190" s="36"/>
      <c r="N190" s="36"/>
      <c r="W190" s="36"/>
      <c r="X190" s="36"/>
      <c r="Y190" s="36"/>
      <c r="Z190" s="36"/>
      <c r="AA190" s="40"/>
      <c r="AJ190" s="6" t="str">
        <f t="shared" si="4"/>
        <v/>
      </c>
      <c r="AL190" s="6" t="str">
        <f t="shared" si="5"/>
        <v/>
      </c>
      <c r="AO190" s="9"/>
      <c r="AP190" s="9"/>
    </row>
    <row r="191" spans="2:42" x14ac:dyDescent="0.25">
      <c r="B191" s="27"/>
      <c r="C191" s="38"/>
      <c r="D191" s="36"/>
      <c r="E191" s="36"/>
      <c r="N191" s="36"/>
      <c r="W191" s="36"/>
      <c r="X191" s="36"/>
      <c r="Y191" s="36"/>
      <c r="Z191" s="36"/>
      <c r="AA191" s="40"/>
      <c r="AJ191" s="6" t="str">
        <f t="shared" si="4"/>
        <v/>
      </c>
      <c r="AL191" s="6" t="str">
        <f t="shared" si="5"/>
        <v/>
      </c>
      <c r="AO191" s="9"/>
      <c r="AP191" s="9"/>
    </row>
    <row r="192" spans="2:42" x14ac:dyDescent="0.25">
      <c r="B192" s="27"/>
      <c r="C192" s="38"/>
      <c r="D192" s="36"/>
      <c r="E192" s="36"/>
      <c r="N192" s="36"/>
      <c r="W192" s="36"/>
      <c r="X192" s="36"/>
      <c r="Y192" s="36"/>
      <c r="Z192" s="36"/>
      <c r="AA192" s="40"/>
      <c r="AJ192" s="6" t="str">
        <f t="shared" si="4"/>
        <v/>
      </c>
      <c r="AL192" s="6" t="str">
        <f t="shared" si="5"/>
        <v/>
      </c>
      <c r="AO192" s="9"/>
      <c r="AP192" s="9"/>
    </row>
    <row r="193" spans="2:42" x14ac:dyDescent="0.25">
      <c r="B193" s="27"/>
      <c r="C193" s="38"/>
      <c r="D193" s="36"/>
      <c r="E193" s="36"/>
      <c r="N193" s="36"/>
      <c r="W193" s="36"/>
      <c r="X193" s="36"/>
      <c r="Y193" s="36"/>
      <c r="Z193" s="36"/>
      <c r="AA193" s="40"/>
      <c r="AJ193" s="6" t="str">
        <f t="shared" si="4"/>
        <v/>
      </c>
      <c r="AL193" s="6" t="str">
        <f t="shared" si="5"/>
        <v/>
      </c>
      <c r="AO193" s="9"/>
      <c r="AP193" s="9"/>
    </row>
    <row r="194" spans="2:42" x14ac:dyDescent="0.25">
      <c r="B194" s="27"/>
      <c r="C194" s="38"/>
      <c r="D194" s="36"/>
      <c r="E194" s="36"/>
      <c r="N194" s="36"/>
      <c r="W194" s="36"/>
      <c r="X194" s="36"/>
      <c r="Y194" s="36"/>
      <c r="Z194" s="36"/>
      <c r="AA194" s="40"/>
      <c r="AJ194" s="6" t="str">
        <f t="shared" si="4"/>
        <v/>
      </c>
      <c r="AL194" s="6" t="str">
        <f t="shared" si="5"/>
        <v/>
      </c>
      <c r="AO194" s="9"/>
      <c r="AP194" s="9"/>
    </row>
    <row r="195" spans="2:42" x14ac:dyDescent="0.25">
      <c r="B195" s="27"/>
      <c r="C195" s="38"/>
      <c r="D195" s="36"/>
      <c r="E195" s="36"/>
      <c r="N195" s="36"/>
      <c r="W195" s="36"/>
      <c r="X195" s="36"/>
      <c r="Y195" s="36"/>
      <c r="Z195" s="36"/>
      <c r="AA195" s="40"/>
      <c r="AJ195" s="6" t="str">
        <f t="shared" si="4"/>
        <v/>
      </c>
      <c r="AL195" s="6" t="str">
        <f t="shared" si="5"/>
        <v/>
      </c>
      <c r="AO195" s="9"/>
      <c r="AP195" s="9"/>
    </row>
    <row r="196" spans="2:42" x14ac:dyDescent="0.25">
      <c r="B196" s="27"/>
      <c r="C196" s="38"/>
      <c r="D196" s="36"/>
      <c r="E196" s="36"/>
      <c r="N196" s="36"/>
      <c r="W196" s="36"/>
      <c r="X196" s="36"/>
      <c r="Y196" s="36"/>
      <c r="Z196" s="36"/>
      <c r="AA196" s="40"/>
      <c r="AJ196" s="6" t="str">
        <f t="shared" si="4"/>
        <v/>
      </c>
      <c r="AL196" s="6" t="str">
        <f t="shared" si="5"/>
        <v/>
      </c>
      <c r="AO196" s="9"/>
      <c r="AP196" s="9"/>
    </row>
    <row r="197" spans="2:42" x14ac:dyDescent="0.25">
      <c r="B197" s="27"/>
      <c r="C197" s="38"/>
      <c r="D197" s="36"/>
      <c r="E197" s="36"/>
      <c r="N197" s="36"/>
      <c r="W197" s="36"/>
      <c r="X197" s="36"/>
      <c r="Y197" s="36"/>
      <c r="Z197" s="36"/>
      <c r="AA197" s="40"/>
      <c r="AJ197" s="6" t="str">
        <f t="shared" si="4"/>
        <v/>
      </c>
      <c r="AL197" s="6" t="str">
        <f t="shared" si="5"/>
        <v/>
      </c>
      <c r="AO197" s="9"/>
      <c r="AP197" s="9"/>
    </row>
    <row r="198" spans="2:42" x14ac:dyDescent="0.25">
      <c r="B198" s="27"/>
      <c r="C198" s="38"/>
      <c r="D198" s="36"/>
      <c r="E198" s="36"/>
      <c r="N198" s="36"/>
      <c r="W198" s="36"/>
      <c r="X198" s="36"/>
      <c r="Y198" s="36"/>
      <c r="Z198" s="36"/>
      <c r="AA198" s="40"/>
      <c r="AJ198" s="6" t="str">
        <f t="shared" si="4"/>
        <v/>
      </c>
      <c r="AL198" s="6" t="str">
        <f t="shared" si="5"/>
        <v/>
      </c>
      <c r="AO198" s="9"/>
      <c r="AP198" s="9"/>
    </row>
    <row r="199" spans="2:42" x14ac:dyDescent="0.25">
      <c r="B199" s="27"/>
      <c r="C199" s="38"/>
      <c r="D199" s="36"/>
      <c r="E199" s="36"/>
      <c r="N199" s="36"/>
      <c r="W199" s="36"/>
      <c r="X199" s="36"/>
      <c r="Y199" s="36"/>
      <c r="Z199" s="36"/>
      <c r="AA199" s="40"/>
      <c r="AJ199" s="6" t="str">
        <f t="shared" si="4"/>
        <v/>
      </c>
      <c r="AL199" s="6" t="str">
        <f t="shared" si="5"/>
        <v/>
      </c>
      <c r="AO199" s="9"/>
      <c r="AP199" s="9"/>
    </row>
    <row r="200" spans="2:42" x14ac:dyDescent="0.25">
      <c r="B200" s="27"/>
      <c r="C200" s="38"/>
      <c r="D200" s="36"/>
      <c r="E200" s="36"/>
      <c r="N200" s="36"/>
      <c r="W200" s="36"/>
      <c r="X200" s="36"/>
      <c r="Y200" s="36"/>
      <c r="Z200" s="36"/>
      <c r="AA200" s="40"/>
      <c r="AJ200" s="6" t="str">
        <f t="shared" si="4"/>
        <v/>
      </c>
      <c r="AL200" s="6" t="str">
        <f t="shared" si="5"/>
        <v/>
      </c>
      <c r="AO200" s="9"/>
      <c r="AP200" s="9"/>
    </row>
    <row r="201" spans="2:42" x14ac:dyDescent="0.25">
      <c r="B201" s="27"/>
      <c r="C201" s="38"/>
      <c r="D201" s="36"/>
      <c r="E201" s="36"/>
      <c r="N201" s="36"/>
      <c r="W201" s="36"/>
      <c r="X201" s="36"/>
      <c r="Y201" s="36"/>
      <c r="Z201" s="36"/>
      <c r="AA201" s="40"/>
      <c r="AJ201" s="6" t="str">
        <f t="shared" si="4"/>
        <v/>
      </c>
      <c r="AL201" s="6" t="str">
        <f t="shared" si="5"/>
        <v/>
      </c>
      <c r="AO201" s="9"/>
      <c r="AP201" s="9"/>
    </row>
    <row r="202" spans="2:42" x14ac:dyDescent="0.25">
      <c r="B202" s="27"/>
      <c r="C202" s="38"/>
      <c r="D202" s="36"/>
      <c r="E202" s="36"/>
      <c r="N202" s="36"/>
      <c r="W202" s="36"/>
      <c r="X202" s="36"/>
      <c r="Y202" s="36"/>
      <c r="Z202" s="36"/>
      <c r="AA202" s="40"/>
      <c r="AJ202" s="6" t="str">
        <f t="shared" si="4"/>
        <v/>
      </c>
      <c r="AL202" s="6" t="str">
        <f t="shared" si="5"/>
        <v/>
      </c>
      <c r="AO202" s="9"/>
      <c r="AP202" s="9"/>
    </row>
    <row r="203" spans="2:42" x14ac:dyDescent="0.25">
      <c r="B203" s="27"/>
      <c r="C203" s="38"/>
      <c r="D203" s="36"/>
      <c r="E203" s="36"/>
      <c r="N203" s="36"/>
      <c r="W203" s="36"/>
      <c r="X203" s="36"/>
      <c r="Y203" s="36"/>
      <c r="Z203" s="36"/>
      <c r="AA203" s="40"/>
      <c r="AJ203" s="6" t="str">
        <f t="shared" si="4"/>
        <v/>
      </c>
      <c r="AL203" s="6" t="str">
        <f t="shared" si="5"/>
        <v/>
      </c>
      <c r="AO203" s="9"/>
      <c r="AP203" s="9"/>
    </row>
    <row r="204" spans="2:42" x14ac:dyDescent="0.25">
      <c r="B204" s="27"/>
      <c r="C204" s="38"/>
      <c r="D204" s="36"/>
      <c r="E204" s="36"/>
      <c r="N204" s="36"/>
      <c r="W204" s="36"/>
      <c r="X204" s="36"/>
      <c r="Y204" s="36"/>
      <c r="Z204" s="36"/>
      <c r="AA204" s="40"/>
      <c r="AJ204" s="6" t="str">
        <f t="shared" si="4"/>
        <v/>
      </c>
      <c r="AL204" s="6" t="str">
        <f t="shared" si="5"/>
        <v/>
      </c>
      <c r="AO204" s="9"/>
      <c r="AP204" s="9"/>
    </row>
    <row r="205" spans="2:42" x14ac:dyDescent="0.25">
      <c r="B205" s="27"/>
      <c r="C205" s="38"/>
      <c r="D205" s="36"/>
      <c r="E205" s="36"/>
      <c r="N205" s="36"/>
      <c r="W205" s="36"/>
      <c r="X205" s="36"/>
      <c r="Y205" s="36"/>
      <c r="Z205" s="36"/>
      <c r="AA205" s="40"/>
      <c r="AJ205" s="6" t="str">
        <f t="shared" si="4"/>
        <v/>
      </c>
      <c r="AL205" s="6" t="str">
        <f t="shared" si="5"/>
        <v/>
      </c>
      <c r="AO205" s="9"/>
      <c r="AP205" s="9"/>
    </row>
    <row r="206" spans="2:42" x14ac:dyDescent="0.25">
      <c r="B206" s="27"/>
      <c r="C206" s="38"/>
      <c r="D206" s="36"/>
      <c r="E206" s="36"/>
      <c r="N206" s="36"/>
      <c r="W206" s="36"/>
      <c r="X206" s="36"/>
      <c r="Y206" s="36"/>
      <c r="Z206" s="36"/>
      <c r="AA206" s="40"/>
      <c r="AJ206" s="6" t="str">
        <f t="shared" si="4"/>
        <v/>
      </c>
      <c r="AL206" s="6" t="str">
        <f t="shared" si="5"/>
        <v/>
      </c>
      <c r="AO206" s="9"/>
      <c r="AP206" s="9"/>
    </row>
    <row r="207" spans="2:42" x14ac:dyDescent="0.25">
      <c r="B207" s="27"/>
      <c r="C207" s="38"/>
      <c r="D207" s="36"/>
      <c r="E207" s="36"/>
      <c r="N207" s="36"/>
      <c r="W207" s="36"/>
      <c r="X207" s="36"/>
      <c r="Y207" s="36"/>
      <c r="Z207" s="36"/>
      <c r="AA207" s="40"/>
      <c r="AJ207" s="6" t="str">
        <f t="shared" si="4"/>
        <v/>
      </c>
      <c r="AL207" s="6" t="str">
        <f t="shared" si="5"/>
        <v/>
      </c>
      <c r="AO207" s="9"/>
      <c r="AP207" s="9"/>
    </row>
    <row r="208" spans="2:42" x14ac:dyDescent="0.25">
      <c r="B208" s="27"/>
      <c r="AJ208" s="6" t="str">
        <f t="shared" si="4"/>
        <v/>
      </c>
      <c r="AL208" s="6" t="str">
        <f t="shared" si="5"/>
        <v/>
      </c>
      <c r="AO208" s="9"/>
      <c r="AP208" s="9"/>
    </row>
    <row r="209" spans="2:42" x14ac:dyDescent="0.25">
      <c r="B209" s="27"/>
      <c r="AJ209" s="6" t="str">
        <f t="shared" si="4"/>
        <v/>
      </c>
      <c r="AL209" s="6" t="str">
        <f t="shared" si="5"/>
        <v/>
      </c>
      <c r="AO209" s="9"/>
      <c r="AP209" s="9"/>
    </row>
    <row r="210" spans="2:42" x14ac:dyDescent="0.25">
      <c r="B210" s="27"/>
      <c r="AJ210" s="6" t="str">
        <f t="shared" si="4"/>
        <v/>
      </c>
      <c r="AL210" s="6" t="str">
        <f t="shared" si="5"/>
        <v/>
      </c>
      <c r="AO210" s="9"/>
      <c r="AP210" s="9"/>
    </row>
    <row r="211" spans="2:42" x14ac:dyDescent="0.25">
      <c r="B211" s="27"/>
      <c r="AO211" s="9"/>
      <c r="AP211" s="9"/>
    </row>
    <row r="212" spans="2:42" x14ac:dyDescent="0.25">
      <c r="B212" s="27"/>
      <c r="AO212" s="9"/>
      <c r="AP212" s="9"/>
    </row>
    <row r="213" spans="2:42" x14ac:dyDescent="0.25">
      <c r="B213" s="27"/>
      <c r="AO213" s="9"/>
      <c r="AP213" s="9"/>
    </row>
    <row r="214" spans="2:42" x14ac:dyDescent="0.25">
      <c r="B214" s="27"/>
      <c r="AO214" s="9"/>
      <c r="AP214" s="9"/>
    </row>
    <row r="215" spans="2:42" x14ac:dyDescent="0.25">
      <c r="B215" s="27"/>
      <c r="AO215" s="9"/>
      <c r="AP215" s="9"/>
    </row>
    <row r="216" spans="2:42" x14ac:dyDescent="0.25">
      <c r="B216" s="27"/>
      <c r="AO216" s="9"/>
      <c r="AP216" s="9"/>
    </row>
    <row r="217" spans="2:42" x14ac:dyDescent="0.25">
      <c r="B217" s="27"/>
      <c r="AO217" s="9"/>
      <c r="AP217" s="9"/>
    </row>
    <row r="218" spans="2:42" x14ac:dyDescent="0.25">
      <c r="B218" s="27"/>
      <c r="AO218" s="28"/>
      <c r="AP218" s="28"/>
    </row>
    <row r="219" spans="2:42" x14ac:dyDescent="0.25">
      <c r="B219" s="27"/>
      <c r="AO219" s="28"/>
      <c r="AP219" s="28"/>
    </row>
    <row r="220" spans="2:42" x14ac:dyDescent="0.25">
      <c r="B220" s="27"/>
      <c r="AO220" s="28"/>
      <c r="AP220" s="28"/>
    </row>
    <row r="221" spans="2:42" x14ac:dyDescent="0.25">
      <c r="B221" s="27"/>
      <c r="AO221" s="28"/>
      <c r="AP221" s="28"/>
    </row>
    <row r="222" spans="2:42" x14ac:dyDescent="0.25">
      <c r="B222" s="27"/>
      <c r="AO222" s="28"/>
      <c r="AP222" s="28"/>
    </row>
    <row r="223" spans="2:42" x14ac:dyDescent="0.25">
      <c r="B223" s="27"/>
      <c r="AO223" s="28"/>
      <c r="AP223" s="28"/>
    </row>
    <row r="224" spans="2:42" x14ac:dyDescent="0.25">
      <c r="B224" s="27"/>
      <c r="AO224" s="28"/>
      <c r="AP224" s="28"/>
    </row>
    <row r="225" spans="2:42" x14ac:dyDescent="0.25">
      <c r="B225" s="27"/>
      <c r="AO225" s="28"/>
      <c r="AP225" s="28"/>
    </row>
    <row r="226" spans="2:42" x14ac:dyDescent="0.25">
      <c r="B226" s="27"/>
      <c r="AO226" s="28"/>
      <c r="AP226" s="28"/>
    </row>
    <row r="227" spans="2:42" x14ac:dyDescent="0.25">
      <c r="B227" s="27"/>
      <c r="AO227" s="28"/>
      <c r="AP227" s="28"/>
    </row>
    <row r="228" spans="2:42" x14ac:dyDescent="0.25">
      <c r="B228" s="27"/>
      <c r="AO228" s="28"/>
      <c r="AP228" s="28"/>
    </row>
    <row r="229" spans="2:42" x14ac:dyDescent="0.25">
      <c r="B229" s="27"/>
      <c r="AO229" s="28"/>
      <c r="AP229" s="28"/>
    </row>
    <row r="230" spans="2:42" x14ac:dyDescent="0.25">
      <c r="B230" s="27"/>
      <c r="AO230" s="28"/>
      <c r="AP230" s="28"/>
    </row>
    <row r="231" spans="2:42" x14ac:dyDescent="0.25">
      <c r="B231" s="27"/>
      <c r="AO231" s="28"/>
      <c r="AP231" s="28"/>
    </row>
    <row r="232" spans="2:42" x14ac:dyDescent="0.25">
      <c r="B232" s="27"/>
      <c r="AO232" s="28"/>
      <c r="AP232" s="28"/>
    </row>
    <row r="233" spans="2:42" x14ac:dyDescent="0.25">
      <c r="B233" s="27"/>
      <c r="AO233" s="28"/>
      <c r="AP233" s="28"/>
    </row>
    <row r="234" spans="2:42" x14ac:dyDescent="0.25">
      <c r="B234" s="27"/>
      <c r="AO234" s="28"/>
      <c r="AP234" s="28"/>
    </row>
    <row r="235" spans="2:42" x14ac:dyDescent="0.25">
      <c r="B235" s="27"/>
      <c r="AO235" s="28"/>
      <c r="AP235" s="28"/>
    </row>
    <row r="236" spans="2:42" x14ac:dyDescent="0.25">
      <c r="B236" s="27"/>
      <c r="AO236" s="28"/>
      <c r="AP236" s="28"/>
    </row>
    <row r="237" spans="2:42" x14ac:dyDescent="0.25">
      <c r="B237" s="27"/>
      <c r="AO237" s="28"/>
      <c r="AP237" s="28"/>
    </row>
    <row r="238" spans="2:42" x14ac:dyDescent="0.25">
      <c r="B238" s="27"/>
      <c r="AO238" s="28"/>
      <c r="AP238" s="28"/>
    </row>
    <row r="239" spans="2:42" x14ac:dyDescent="0.25">
      <c r="B239" s="27"/>
      <c r="AO239" s="28"/>
      <c r="AP239" s="28"/>
    </row>
    <row r="240" spans="2:42" x14ac:dyDescent="0.25">
      <c r="B240" s="27"/>
      <c r="AO240" s="28"/>
      <c r="AP240" s="28"/>
    </row>
    <row r="241" spans="2:42" x14ac:dyDescent="0.25">
      <c r="B241" s="27"/>
      <c r="AO241" s="28"/>
      <c r="AP241" s="28"/>
    </row>
    <row r="242" spans="2:42" x14ac:dyDescent="0.25">
      <c r="B242" s="27"/>
      <c r="AO242" s="28"/>
      <c r="AP242" s="28"/>
    </row>
    <row r="243" spans="2:42" x14ac:dyDescent="0.25">
      <c r="B243" s="27"/>
      <c r="AO243" s="28"/>
      <c r="AP243" s="28"/>
    </row>
    <row r="244" spans="2:42" x14ac:dyDescent="0.25">
      <c r="B244" s="27"/>
      <c r="AO244" s="28"/>
      <c r="AP244" s="28"/>
    </row>
    <row r="245" spans="2:42" x14ac:dyDescent="0.25">
      <c r="B245" s="27"/>
      <c r="AO245" s="28"/>
      <c r="AP245" s="28"/>
    </row>
    <row r="246" spans="2:42" x14ac:dyDescent="0.25">
      <c r="B246" s="27"/>
      <c r="AO246" s="28"/>
      <c r="AP246" s="28"/>
    </row>
    <row r="247" spans="2:42" x14ac:dyDescent="0.25">
      <c r="B247" s="27"/>
      <c r="AO247" s="28"/>
      <c r="AP247" s="28"/>
    </row>
    <row r="248" spans="2:42" x14ac:dyDescent="0.25">
      <c r="B248" s="27"/>
      <c r="AO248" s="28"/>
      <c r="AP248" s="28"/>
    </row>
    <row r="249" spans="2:42" x14ac:dyDescent="0.25">
      <c r="B249" s="27"/>
      <c r="AO249" s="28"/>
      <c r="AP249" s="28"/>
    </row>
    <row r="250" spans="2:42" x14ac:dyDescent="0.25">
      <c r="B250" s="27"/>
      <c r="AO250" s="28"/>
      <c r="AP250" s="28"/>
    </row>
    <row r="251" spans="2:42" x14ac:dyDescent="0.25">
      <c r="B251" s="27"/>
      <c r="AO251" s="28"/>
      <c r="AP251" s="28"/>
    </row>
    <row r="252" spans="2:42" x14ac:dyDescent="0.25">
      <c r="B252" s="27"/>
      <c r="AO252" s="28"/>
      <c r="AP252" s="28"/>
    </row>
    <row r="253" spans="2:42" x14ac:dyDescent="0.25">
      <c r="B253" s="27"/>
      <c r="AO253" s="28"/>
      <c r="AP253" s="28"/>
    </row>
    <row r="254" spans="2:42" x14ac:dyDescent="0.25">
      <c r="B254" s="27"/>
      <c r="AO254" s="28"/>
      <c r="AP254" s="28"/>
    </row>
    <row r="255" spans="2:42" x14ac:dyDescent="0.25">
      <c r="B255" s="27"/>
      <c r="AO255" s="28"/>
      <c r="AP255" s="28"/>
    </row>
    <row r="256" spans="2:42" x14ac:dyDescent="0.25">
      <c r="B256" s="27"/>
      <c r="AO256" s="28"/>
      <c r="AP256" s="28"/>
    </row>
    <row r="257" spans="2:42" x14ac:dyDescent="0.25">
      <c r="B257" s="27"/>
      <c r="AO257" s="28"/>
      <c r="AP257" s="28"/>
    </row>
    <row r="258" spans="2:42" x14ac:dyDescent="0.25">
      <c r="B258" s="27"/>
      <c r="AO258" s="28"/>
      <c r="AP258" s="28"/>
    </row>
    <row r="259" spans="2:42" x14ac:dyDescent="0.25">
      <c r="B259" s="27"/>
      <c r="AO259" s="28"/>
      <c r="AP259" s="28"/>
    </row>
    <row r="260" spans="2:42" x14ac:dyDescent="0.25">
      <c r="B260" s="27"/>
      <c r="AO260" s="28"/>
      <c r="AP260" s="28"/>
    </row>
    <row r="261" spans="2:42" x14ac:dyDescent="0.25">
      <c r="B261" s="27"/>
      <c r="AO261" s="28"/>
      <c r="AP261" s="28"/>
    </row>
    <row r="262" spans="2:42" x14ac:dyDescent="0.25">
      <c r="B262" s="27"/>
      <c r="AO262" s="28"/>
      <c r="AP262" s="28"/>
    </row>
    <row r="263" spans="2:42" x14ac:dyDescent="0.25">
      <c r="B263" s="27"/>
      <c r="AO263" s="28"/>
      <c r="AP263" s="28"/>
    </row>
    <row r="264" spans="2:42" x14ac:dyDescent="0.25">
      <c r="B264" s="27"/>
      <c r="AO264" s="28"/>
      <c r="AP264" s="28"/>
    </row>
    <row r="265" spans="2:42" x14ac:dyDescent="0.25">
      <c r="B265" s="27"/>
      <c r="AO265" s="28"/>
      <c r="AP265" s="28"/>
    </row>
    <row r="266" spans="2:42" x14ac:dyDescent="0.25">
      <c r="B266" s="27"/>
      <c r="AO266" s="28"/>
      <c r="AP266" s="28"/>
    </row>
    <row r="267" spans="2:42" x14ac:dyDescent="0.25">
      <c r="B267" s="27"/>
      <c r="AO267" s="28"/>
      <c r="AP267" s="28"/>
    </row>
    <row r="268" spans="2:42" x14ac:dyDescent="0.25">
      <c r="B268" s="27"/>
      <c r="AO268" s="28"/>
      <c r="AP268" s="28"/>
    </row>
    <row r="269" spans="2:42" x14ac:dyDescent="0.25">
      <c r="B269" s="27"/>
      <c r="AO269" s="28"/>
      <c r="AP269" s="28"/>
    </row>
    <row r="270" spans="2:42" x14ac:dyDescent="0.25">
      <c r="B270" s="27"/>
      <c r="AO270" s="28"/>
      <c r="AP270" s="28"/>
    </row>
    <row r="271" spans="2:42" x14ac:dyDescent="0.25">
      <c r="B271" s="27"/>
      <c r="AO271" s="28"/>
      <c r="AP271" s="28"/>
    </row>
    <row r="272" spans="2:42" x14ac:dyDescent="0.25">
      <c r="B272" s="27"/>
      <c r="AO272" s="28"/>
      <c r="AP272" s="28"/>
    </row>
    <row r="273" spans="2:42" x14ac:dyDescent="0.25">
      <c r="B273" s="27"/>
      <c r="AO273" s="28"/>
      <c r="AP273" s="28"/>
    </row>
    <row r="274" spans="2:42" x14ac:dyDescent="0.25">
      <c r="B274" s="27"/>
      <c r="AO274" s="28"/>
      <c r="AP274" s="28"/>
    </row>
    <row r="275" spans="2:42" x14ac:dyDescent="0.25">
      <c r="B275" s="27"/>
      <c r="AO275" s="28"/>
      <c r="AP275" s="28"/>
    </row>
    <row r="276" spans="2:42" x14ac:dyDescent="0.25">
      <c r="B276" s="27"/>
      <c r="AO276" s="28"/>
      <c r="AP276" s="28"/>
    </row>
    <row r="277" spans="2:42" x14ac:dyDescent="0.25">
      <c r="B277" s="27"/>
      <c r="AO277" s="28"/>
      <c r="AP277" s="28"/>
    </row>
    <row r="278" spans="2:42" x14ac:dyDescent="0.25">
      <c r="B278" s="27"/>
      <c r="AO278" s="28"/>
      <c r="AP278" s="28"/>
    </row>
    <row r="279" spans="2:42" x14ac:dyDescent="0.25">
      <c r="B279" s="27"/>
      <c r="AO279" s="28"/>
      <c r="AP279" s="28"/>
    </row>
    <row r="280" spans="2:42" x14ac:dyDescent="0.25">
      <c r="B280" s="27"/>
      <c r="AO280" s="28"/>
      <c r="AP280" s="28"/>
    </row>
    <row r="281" spans="2:42" x14ac:dyDescent="0.25">
      <c r="B281" s="27"/>
      <c r="AO281" s="28"/>
      <c r="AP281" s="28"/>
    </row>
    <row r="282" spans="2:42" x14ac:dyDescent="0.25">
      <c r="B282" s="27"/>
      <c r="AO282" s="28"/>
      <c r="AP282" s="28"/>
    </row>
    <row r="283" spans="2:42" x14ac:dyDescent="0.25">
      <c r="B283" s="27"/>
      <c r="AO283" s="28"/>
      <c r="AP283" s="28"/>
    </row>
    <row r="284" spans="2:42" x14ac:dyDescent="0.25">
      <c r="B284" s="27"/>
      <c r="AO284" s="28"/>
      <c r="AP284" s="28"/>
    </row>
    <row r="285" spans="2:42" x14ac:dyDescent="0.25">
      <c r="B285" s="27"/>
      <c r="AO285" s="28"/>
      <c r="AP285" s="28"/>
    </row>
    <row r="286" spans="2:42" x14ac:dyDescent="0.25">
      <c r="B286" s="27"/>
      <c r="AO286" s="28"/>
      <c r="AP286" s="28"/>
    </row>
    <row r="287" spans="2:42" x14ac:dyDescent="0.25">
      <c r="B287" s="27"/>
      <c r="AO287" s="28"/>
      <c r="AP287" s="28"/>
    </row>
    <row r="288" spans="2:42" x14ac:dyDescent="0.25">
      <c r="B288" s="27"/>
      <c r="AO288" s="28"/>
      <c r="AP288" s="28"/>
    </row>
    <row r="289" spans="2:42" x14ac:dyDescent="0.25">
      <c r="B289" s="27"/>
      <c r="AO289" s="28"/>
      <c r="AP289" s="28"/>
    </row>
    <row r="290" spans="2:42" x14ac:dyDescent="0.25">
      <c r="B290" s="27"/>
      <c r="AO290" s="28"/>
      <c r="AP290" s="28"/>
    </row>
    <row r="291" spans="2:42" x14ac:dyDescent="0.25">
      <c r="B291" s="27"/>
      <c r="AO291" s="28"/>
      <c r="AP291" s="28"/>
    </row>
    <row r="292" spans="2:42" x14ac:dyDescent="0.25">
      <c r="B292" s="27"/>
      <c r="AO292" s="28"/>
      <c r="AP292" s="28"/>
    </row>
    <row r="293" spans="2:42" x14ac:dyDescent="0.25">
      <c r="B293" s="27"/>
      <c r="AO293" s="28"/>
      <c r="AP293" s="28"/>
    </row>
    <row r="294" spans="2:42" x14ac:dyDescent="0.25">
      <c r="B294" s="27"/>
      <c r="AO294" s="28"/>
      <c r="AP294" s="28"/>
    </row>
    <row r="295" spans="2:42" x14ac:dyDescent="0.25">
      <c r="B295" s="27"/>
      <c r="AO295" s="28"/>
      <c r="AP295" s="28"/>
    </row>
    <row r="296" spans="2:42" x14ac:dyDescent="0.25">
      <c r="B296" s="27"/>
      <c r="AO296" s="28"/>
      <c r="AP296" s="28"/>
    </row>
    <row r="297" spans="2:42" x14ac:dyDescent="0.25">
      <c r="B297" s="27"/>
      <c r="AO297" s="28"/>
      <c r="AP297" s="28"/>
    </row>
    <row r="298" spans="2:42" x14ac:dyDescent="0.25">
      <c r="B298" s="27"/>
      <c r="AO298" s="28"/>
      <c r="AP298" s="28"/>
    </row>
    <row r="299" spans="2:42" x14ac:dyDescent="0.25">
      <c r="B299" s="27"/>
      <c r="AO299" s="28"/>
      <c r="AP299" s="28"/>
    </row>
    <row r="300" spans="2:42" x14ac:dyDescent="0.25">
      <c r="B300" s="27"/>
      <c r="AO300" s="28"/>
      <c r="AP300" s="28"/>
    </row>
    <row r="301" spans="2:42" x14ac:dyDescent="0.25">
      <c r="B301" s="27"/>
      <c r="AO301" s="28"/>
      <c r="AP301" s="28"/>
    </row>
    <row r="302" spans="2:42" x14ac:dyDescent="0.25">
      <c r="B302" s="27"/>
      <c r="AO302" s="28"/>
      <c r="AP302" s="28"/>
    </row>
    <row r="303" spans="2:42" x14ac:dyDescent="0.25">
      <c r="B303" s="27"/>
      <c r="AO303" s="28"/>
      <c r="AP303" s="28"/>
    </row>
    <row r="304" spans="2:42" x14ac:dyDescent="0.25">
      <c r="B304" s="27"/>
      <c r="AO304" s="28"/>
      <c r="AP304" s="28"/>
    </row>
    <row r="305" spans="2:42" x14ac:dyDescent="0.25">
      <c r="B305" s="27"/>
      <c r="AO305" s="28"/>
      <c r="AP305" s="28"/>
    </row>
    <row r="306" spans="2:42" x14ac:dyDescent="0.25">
      <c r="B306" s="27"/>
      <c r="AO306" s="28"/>
      <c r="AP306" s="28"/>
    </row>
    <row r="307" spans="2:42" x14ac:dyDescent="0.25">
      <c r="B307" s="27"/>
      <c r="AO307" s="28"/>
      <c r="AP307" s="28"/>
    </row>
    <row r="308" spans="2:42" x14ac:dyDescent="0.25">
      <c r="B308" s="27"/>
      <c r="AO308" s="28"/>
      <c r="AP308" s="28"/>
    </row>
    <row r="309" spans="2:42" x14ac:dyDescent="0.25">
      <c r="B309" s="27"/>
      <c r="AO309" s="28"/>
      <c r="AP309" s="28"/>
    </row>
    <row r="310" spans="2:42" x14ac:dyDescent="0.25">
      <c r="B310" s="27"/>
      <c r="AO310" s="28"/>
      <c r="AP310" s="28"/>
    </row>
    <row r="311" spans="2:42" x14ac:dyDescent="0.25">
      <c r="B311" s="27"/>
      <c r="AO311" s="28"/>
      <c r="AP311" s="28"/>
    </row>
    <row r="312" spans="2:42" x14ac:dyDescent="0.25">
      <c r="B312" s="27"/>
      <c r="AO312" s="28"/>
      <c r="AP312" s="28"/>
    </row>
    <row r="313" spans="2:42" x14ac:dyDescent="0.25">
      <c r="B313" s="27"/>
      <c r="AO313" s="28"/>
      <c r="AP313" s="28"/>
    </row>
    <row r="314" spans="2:42" x14ac:dyDescent="0.25">
      <c r="B314" s="27"/>
      <c r="AO314" s="28"/>
      <c r="AP314" s="28"/>
    </row>
    <row r="315" spans="2:42" x14ac:dyDescent="0.25">
      <c r="B315" s="27"/>
      <c r="AO315" s="28"/>
      <c r="AP315" s="28"/>
    </row>
    <row r="316" spans="2:42" x14ac:dyDescent="0.25">
      <c r="B316" s="27"/>
      <c r="AO316" s="28"/>
      <c r="AP316" s="28"/>
    </row>
    <row r="317" spans="2:42" x14ac:dyDescent="0.25">
      <c r="B317" s="27"/>
      <c r="AO317" s="28"/>
      <c r="AP317" s="28"/>
    </row>
    <row r="318" spans="2:42" x14ac:dyDescent="0.25">
      <c r="B318" s="27"/>
      <c r="AO318" s="28"/>
      <c r="AP318" s="28"/>
    </row>
    <row r="319" spans="2:42" x14ac:dyDescent="0.25">
      <c r="B319" s="27"/>
      <c r="AO319" s="28"/>
      <c r="AP319" s="28"/>
    </row>
    <row r="320" spans="2:42" x14ac:dyDescent="0.25">
      <c r="B320" s="27"/>
      <c r="AO320" s="28"/>
      <c r="AP320" s="28"/>
    </row>
    <row r="321" spans="2:42" x14ac:dyDescent="0.25">
      <c r="B321" s="27"/>
      <c r="AO321" s="28"/>
      <c r="AP321" s="28"/>
    </row>
    <row r="322" spans="2:42" x14ac:dyDescent="0.25">
      <c r="B322" s="27"/>
      <c r="AO322" s="28"/>
      <c r="AP322" s="28"/>
    </row>
    <row r="323" spans="2:42" x14ac:dyDescent="0.25">
      <c r="B323" s="27"/>
      <c r="AO323" s="28"/>
      <c r="AP323" s="28"/>
    </row>
    <row r="324" spans="2:42" x14ac:dyDescent="0.25">
      <c r="B324" s="27"/>
      <c r="AO324" s="28"/>
      <c r="AP324" s="28"/>
    </row>
    <row r="325" spans="2:42" x14ac:dyDescent="0.25">
      <c r="B325" s="27"/>
      <c r="AO325" s="28"/>
      <c r="AP325" s="28"/>
    </row>
    <row r="326" spans="2:42" x14ac:dyDescent="0.25">
      <c r="B326" s="27"/>
      <c r="AO326" s="28"/>
      <c r="AP326" s="28"/>
    </row>
    <row r="327" spans="2:42" x14ac:dyDescent="0.25">
      <c r="B327" s="27"/>
      <c r="AO327" s="28"/>
      <c r="AP327" s="28"/>
    </row>
    <row r="328" spans="2:42" x14ac:dyDescent="0.25">
      <c r="B328" s="27"/>
      <c r="AO328" s="28"/>
      <c r="AP328" s="28"/>
    </row>
    <row r="329" spans="2:42" x14ac:dyDescent="0.25">
      <c r="B329" s="27"/>
      <c r="AO329" s="28"/>
      <c r="AP329" s="28"/>
    </row>
    <row r="330" spans="2:42" x14ac:dyDescent="0.25">
      <c r="B330" s="27"/>
      <c r="AO330" s="28"/>
      <c r="AP330" s="28"/>
    </row>
    <row r="331" spans="2:42" x14ac:dyDescent="0.25">
      <c r="B331" s="27"/>
      <c r="AO331" s="28"/>
      <c r="AP331" s="28"/>
    </row>
    <row r="332" spans="2:42" x14ac:dyDescent="0.25">
      <c r="B332" s="27"/>
      <c r="AO332" s="28"/>
      <c r="AP332" s="28"/>
    </row>
    <row r="333" spans="2:42" x14ac:dyDescent="0.25">
      <c r="B333" s="27"/>
      <c r="AO333" s="28"/>
      <c r="AP333" s="28"/>
    </row>
    <row r="334" spans="2:42" x14ac:dyDescent="0.25">
      <c r="B334" s="27"/>
      <c r="AO334" s="28"/>
      <c r="AP334" s="28"/>
    </row>
    <row r="335" spans="2:42" x14ac:dyDescent="0.25">
      <c r="B335" s="27"/>
      <c r="AO335" s="28"/>
      <c r="AP335" s="28"/>
    </row>
    <row r="336" spans="2:42" x14ac:dyDescent="0.25">
      <c r="B336" s="27"/>
      <c r="AO336" s="28"/>
      <c r="AP336" s="28"/>
    </row>
    <row r="337" spans="2:42" x14ac:dyDescent="0.25">
      <c r="B337" s="27"/>
      <c r="AO337" s="28"/>
      <c r="AP337" s="28"/>
    </row>
    <row r="338" spans="2:42" x14ac:dyDescent="0.25">
      <c r="B338" s="27"/>
      <c r="AO338" s="28"/>
      <c r="AP338" s="28"/>
    </row>
    <row r="339" spans="2:42" x14ac:dyDescent="0.25">
      <c r="B339" s="27"/>
      <c r="AO339" s="28"/>
      <c r="AP339" s="28"/>
    </row>
    <row r="340" spans="2:42" x14ac:dyDescent="0.25">
      <c r="B340" s="27"/>
      <c r="AO340" s="28"/>
      <c r="AP340" s="28"/>
    </row>
    <row r="341" spans="2:42" x14ac:dyDescent="0.25">
      <c r="B341" s="27"/>
      <c r="AO341" s="28"/>
      <c r="AP341" s="28"/>
    </row>
    <row r="342" spans="2:42" x14ac:dyDescent="0.25">
      <c r="B342" s="27"/>
      <c r="AO342" s="28"/>
      <c r="AP342" s="28"/>
    </row>
    <row r="343" spans="2:42" x14ac:dyDescent="0.25">
      <c r="B343" s="27"/>
      <c r="AO343" s="28"/>
      <c r="AP343" s="28"/>
    </row>
    <row r="344" spans="2:42" x14ac:dyDescent="0.25">
      <c r="B344" s="27"/>
      <c r="AO344" s="28"/>
      <c r="AP344" s="28"/>
    </row>
    <row r="345" spans="2:42" x14ac:dyDescent="0.25">
      <c r="B345" s="27"/>
      <c r="AO345" s="28"/>
      <c r="AP345" s="28"/>
    </row>
    <row r="346" spans="2:42" x14ac:dyDescent="0.25">
      <c r="B346" s="27"/>
      <c r="AO346" s="28"/>
      <c r="AP346" s="28"/>
    </row>
    <row r="347" spans="2:42" x14ac:dyDescent="0.25">
      <c r="B347" s="27"/>
      <c r="AO347" s="28"/>
      <c r="AP347" s="28"/>
    </row>
    <row r="348" spans="2:42" x14ac:dyDescent="0.25">
      <c r="B348" s="27"/>
      <c r="AO348" s="28"/>
      <c r="AP348" s="28"/>
    </row>
    <row r="349" spans="2:42" x14ac:dyDescent="0.25">
      <c r="B349" s="27"/>
      <c r="AO349" s="28"/>
      <c r="AP349" s="28"/>
    </row>
    <row r="350" spans="2:42" x14ac:dyDescent="0.25">
      <c r="B350" s="27"/>
      <c r="AO350" s="28"/>
      <c r="AP350" s="28"/>
    </row>
    <row r="351" spans="2:42" x14ac:dyDescent="0.25">
      <c r="B351" s="27"/>
      <c r="AO351" s="28"/>
      <c r="AP351" s="28"/>
    </row>
    <row r="352" spans="2:42" x14ac:dyDescent="0.25">
      <c r="B352" s="27"/>
      <c r="AO352" s="28"/>
      <c r="AP352" s="28"/>
    </row>
    <row r="353" spans="2:42" x14ac:dyDescent="0.25">
      <c r="B353" s="27"/>
      <c r="AO353" s="28"/>
      <c r="AP353" s="28"/>
    </row>
    <row r="354" spans="2:42" x14ac:dyDescent="0.25">
      <c r="B354" s="27"/>
      <c r="AO354" s="28"/>
      <c r="AP354" s="28"/>
    </row>
    <row r="355" spans="2:42" x14ac:dyDescent="0.25">
      <c r="B355" s="27"/>
      <c r="AO355" s="28"/>
      <c r="AP355" s="28"/>
    </row>
    <row r="356" spans="2:42" x14ac:dyDescent="0.25">
      <c r="B356" s="27"/>
      <c r="AO356" s="28"/>
      <c r="AP356" s="28"/>
    </row>
    <row r="357" spans="2:42" x14ac:dyDescent="0.25">
      <c r="B357" s="27"/>
      <c r="AO357" s="28"/>
      <c r="AP357" s="28"/>
    </row>
    <row r="358" spans="2:42" x14ac:dyDescent="0.25">
      <c r="B358" s="27"/>
      <c r="AO358" s="28"/>
      <c r="AP358" s="28"/>
    </row>
    <row r="359" spans="2:42" x14ac:dyDescent="0.25">
      <c r="B359" s="27"/>
      <c r="AO359" s="28"/>
      <c r="AP359" s="28"/>
    </row>
    <row r="360" spans="2:42" x14ac:dyDescent="0.25">
      <c r="B360" s="27"/>
      <c r="AO360" s="28"/>
      <c r="AP360" s="28"/>
    </row>
    <row r="361" spans="2:42" x14ac:dyDescent="0.25">
      <c r="B361" s="27"/>
      <c r="AO361" s="28"/>
      <c r="AP361" s="28"/>
    </row>
    <row r="362" spans="2:42" x14ac:dyDescent="0.25">
      <c r="B362" s="27"/>
      <c r="AO362" s="28"/>
      <c r="AP362" s="28"/>
    </row>
    <row r="363" spans="2:42" x14ac:dyDescent="0.25">
      <c r="B363" s="27"/>
      <c r="AO363" s="28"/>
      <c r="AP363" s="28"/>
    </row>
    <row r="364" spans="2:42" x14ac:dyDescent="0.25">
      <c r="B364" s="27"/>
      <c r="AO364" s="28"/>
      <c r="AP364" s="28"/>
    </row>
    <row r="365" spans="2:42" x14ac:dyDescent="0.25">
      <c r="B365" s="27"/>
      <c r="AO365" s="28"/>
      <c r="AP365" s="28"/>
    </row>
    <row r="366" spans="2:42" x14ac:dyDescent="0.25">
      <c r="B366" s="27"/>
      <c r="AO366" s="28"/>
      <c r="AP366" s="28"/>
    </row>
    <row r="367" spans="2:42" x14ac:dyDescent="0.25">
      <c r="B367" s="27"/>
      <c r="AO367" s="28"/>
      <c r="AP367" s="28"/>
    </row>
    <row r="368" spans="2:42" x14ac:dyDescent="0.25">
      <c r="B368" s="27"/>
      <c r="AO368" s="28"/>
      <c r="AP368" s="28"/>
    </row>
    <row r="369" spans="2:42" x14ac:dyDescent="0.25">
      <c r="B369" s="27"/>
      <c r="AO369" s="28"/>
      <c r="AP369" s="28"/>
    </row>
    <row r="370" spans="2:42" x14ac:dyDescent="0.25">
      <c r="B370" s="27"/>
      <c r="AO370" s="28"/>
      <c r="AP370" s="28"/>
    </row>
    <row r="371" spans="2:42" x14ac:dyDescent="0.25">
      <c r="B371" s="27"/>
      <c r="AO371" s="28"/>
      <c r="AP371" s="28"/>
    </row>
    <row r="372" spans="2:42" x14ac:dyDescent="0.25">
      <c r="B372" s="27"/>
      <c r="AO372" s="28"/>
      <c r="AP372" s="28"/>
    </row>
    <row r="373" spans="2:42" x14ac:dyDescent="0.25">
      <c r="B373" s="27"/>
      <c r="AO373" s="28"/>
      <c r="AP373" s="28"/>
    </row>
    <row r="374" spans="2:42" x14ac:dyDescent="0.25">
      <c r="B374" s="27"/>
      <c r="AO374" s="28"/>
      <c r="AP374" s="28"/>
    </row>
    <row r="375" spans="2:42" x14ac:dyDescent="0.25">
      <c r="B375" s="27"/>
      <c r="AO375" s="28"/>
      <c r="AP375" s="28"/>
    </row>
    <row r="376" spans="2:42" x14ac:dyDescent="0.25">
      <c r="B376" s="27"/>
      <c r="AO376" s="28"/>
      <c r="AP376" s="28"/>
    </row>
    <row r="377" spans="2:42" x14ac:dyDescent="0.25">
      <c r="B377" s="27"/>
      <c r="AO377" s="28"/>
      <c r="AP377" s="28"/>
    </row>
    <row r="378" spans="2:42" x14ac:dyDescent="0.25">
      <c r="B378" s="27"/>
      <c r="AO378" s="28"/>
      <c r="AP378" s="28"/>
    </row>
    <row r="379" spans="2:42" x14ac:dyDescent="0.25">
      <c r="B379" s="27"/>
      <c r="AO379" s="28"/>
      <c r="AP379" s="28"/>
    </row>
    <row r="380" spans="2:42" x14ac:dyDescent="0.25">
      <c r="B380" s="27"/>
      <c r="AO380" s="28"/>
      <c r="AP380" s="28"/>
    </row>
    <row r="381" spans="2:42" x14ac:dyDescent="0.25">
      <c r="B381" s="27"/>
      <c r="AO381" s="28"/>
      <c r="AP381" s="28"/>
    </row>
    <row r="382" spans="2:42" x14ac:dyDescent="0.25">
      <c r="B382" s="27"/>
      <c r="AO382" s="28"/>
      <c r="AP382" s="28"/>
    </row>
    <row r="383" spans="2:42" x14ac:dyDescent="0.25">
      <c r="B383" s="27"/>
      <c r="AO383" s="28"/>
      <c r="AP383" s="28"/>
    </row>
    <row r="384" spans="2:42" x14ac:dyDescent="0.25">
      <c r="B384" s="27"/>
      <c r="AO384" s="28"/>
      <c r="AP384" s="28"/>
    </row>
    <row r="385" spans="2:42" x14ac:dyDescent="0.25">
      <c r="B385" s="27"/>
      <c r="AO385" s="28"/>
      <c r="AP385" s="28"/>
    </row>
    <row r="386" spans="2:42" x14ac:dyDescent="0.25">
      <c r="B386" s="27"/>
      <c r="AO386" s="28"/>
      <c r="AP386" s="28"/>
    </row>
    <row r="387" spans="2:42" x14ac:dyDescent="0.25">
      <c r="B387" s="27"/>
      <c r="AO387" s="28"/>
      <c r="AP387" s="28"/>
    </row>
    <row r="388" spans="2:42" x14ac:dyDescent="0.25">
      <c r="B388" s="27"/>
      <c r="AO388" s="28"/>
      <c r="AP388" s="28"/>
    </row>
    <row r="389" spans="2:42" x14ac:dyDescent="0.25">
      <c r="B389" s="27"/>
      <c r="AO389" s="28"/>
      <c r="AP389" s="28"/>
    </row>
    <row r="390" spans="2:42" x14ac:dyDescent="0.25">
      <c r="B390" s="27"/>
      <c r="AO390" s="28"/>
      <c r="AP390" s="28"/>
    </row>
    <row r="391" spans="2:42" x14ac:dyDescent="0.25">
      <c r="B391" s="27"/>
      <c r="AO391" s="28"/>
      <c r="AP391" s="28"/>
    </row>
    <row r="392" spans="2:42" x14ac:dyDescent="0.25">
      <c r="B392" s="27"/>
      <c r="AO392" s="28"/>
      <c r="AP392" s="28"/>
    </row>
    <row r="393" spans="2:42" x14ac:dyDescent="0.25">
      <c r="B393" s="27"/>
      <c r="AO393" s="28"/>
      <c r="AP393" s="28"/>
    </row>
    <row r="394" spans="2:42" x14ac:dyDescent="0.25">
      <c r="B394" s="27"/>
      <c r="AO394" s="28"/>
      <c r="AP394" s="28"/>
    </row>
    <row r="395" spans="2:42" x14ac:dyDescent="0.25">
      <c r="B395" s="27"/>
      <c r="AO395" s="28"/>
      <c r="AP395" s="28"/>
    </row>
    <row r="396" spans="2:42" x14ac:dyDescent="0.25">
      <c r="B396" s="27"/>
      <c r="AO396" s="28"/>
      <c r="AP396" s="28"/>
    </row>
    <row r="397" spans="2:42" x14ac:dyDescent="0.25">
      <c r="B397" s="27"/>
      <c r="AO397" s="28"/>
      <c r="AP397" s="28"/>
    </row>
    <row r="398" spans="2:42" x14ac:dyDescent="0.25">
      <c r="B398" s="27"/>
      <c r="AO398" s="28"/>
      <c r="AP398" s="28"/>
    </row>
    <row r="399" spans="2:42" x14ac:dyDescent="0.25">
      <c r="B399" s="27"/>
      <c r="AO399" s="28"/>
      <c r="AP399" s="28"/>
    </row>
    <row r="400" spans="2:42" x14ac:dyDescent="0.25">
      <c r="B400" s="27"/>
      <c r="AO400" s="28"/>
      <c r="AP400" s="28"/>
    </row>
    <row r="401" spans="2:42" x14ac:dyDescent="0.25">
      <c r="B401" s="27"/>
      <c r="AO401" s="28"/>
      <c r="AP401" s="28"/>
    </row>
    <row r="402" spans="2:42" x14ac:dyDescent="0.25">
      <c r="B402" s="27"/>
      <c r="AO402" s="28"/>
      <c r="AP402" s="28"/>
    </row>
    <row r="403" spans="2:42" x14ac:dyDescent="0.25">
      <c r="B403" s="27"/>
      <c r="AO403" s="28"/>
      <c r="AP403" s="28"/>
    </row>
    <row r="404" spans="2:42" x14ac:dyDescent="0.25">
      <c r="B404" s="27"/>
      <c r="AO404" s="28"/>
      <c r="AP404" s="28"/>
    </row>
    <row r="405" spans="2:42" x14ac:dyDescent="0.25">
      <c r="B405" s="27"/>
      <c r="AO405" s="28"/>
      <c r="AP405" s="28"/>
    </row>
    <row r="406" spans="2:42" x14ac:dyDescent="0.25">
      <c r="B406" s="27"/>
      <c r="AO406" s="28"/>
      <c r="AP406" s="28"/>
    </row>
    <row r="407" spans="2:42" x14ac:dyDescent="0.25">
      <c r="B407" s="27"/>
      <c r="AO407" s="28"/>
      <c r="AP407" s="28"/>
    </row>
    <row r="408" spans="2:42" x14ac:dyDescent="0.25">
      <c r="B408" s="27"/>
      <c r="AO408" s="28"/>
      <c r="AP408" s="28"/>
    </row>
    <row r="409" spans="2:42" x14ac:dyDescent="0.25">
      <c r="B409" s="27"/>
      <c r="AO409" s="28"/>
      <c r="AP409" s="28"/>
    </row>
    <row r="410" spans="2:42" x14ac:dyDescent="0.25">
      <c r="B410" s="27"/>
      <c r="AO410" s="28"/>
      <c r="AP410" s="28"/>
    </row>
    <row r="411" spans="2:42" x14ac:dyDescent="0.25">
      <c r="B411" s="27"/>
      <c r="AO411" s="28"/>
      <c r="AP411" s="28"/>
    </row>
    <row r="412" spans="2:42" x14ac:dyDescent="0.25">
      <c r="B412" s="27"/>
      <c r="AO412" s="28"/>
      <c r="AP412" s="28"/>
    </row>
    <row r="413" spans="2:42" x14ac:dyDescent="0.25">
      <c r="B413" s="27"/>
      <c r="AO413" s="28"/>
      <c r="AP413" s="28"/>
    </row>
    <row r="414" spans="2:42" x14ac:dyDescent="0.25">
      <c r="B414" s="27"/>
      <c r="AO414" s="28"/>
      <c r="AP414" s="28"/>
    </row>
    <row r="415" spans="2:42" x14ac:dyDescent="0.25">
      <c r="B415" s="27"/>
      <c r="AO415" s="28"/>
      <c r="AP415" s="28"/>
    </row>
    <row r="416" spans="2:42" x14ac:dyDescent="0.25">
      <c r="B416" s="27"/>
      <c r="AO416" s="28"/>
      <c r="AP416" s="28"/>
    </row>
    <row r="417" spans="2:42" x14ac:dyDescent="0.25">
      <c r="B417" s="27"/>
      <c r="AO417" s="28"/>
      <c r="AP417" s="28"/>
    </row>
    <row r="418" spans="2:42" x14ac:dyDescent="0.25">
      <c r="B418" s="27"/>
      <c r="AO418" s="28"/>
      <c r="AP418" s="28"/>
    </row>
    <row r="419" spans="2:42" x14ac:dyDescent="0.25">
      <c r="B419" s="27"/>
      <c r="AO419" s="28"/>
      <c r="AP419" s="28"/>
    </row>
    <row r="420" spans="2:42" x14ac:dyDescent="0.25">
      <c r="B420" s="27"/>
      <c r="AO420" s="28"/>
      <c r="AP420" s="28"/>
    </row>
    <row r="421" spans="2:42" x14ac:dyDescent="0.25">
      <c r="B421" s="27"/>
      <c r="AO421" s="28"/>
      <c r="AP421" s="28"/>
    </row>
    <row r="422" spans="2:42" x14ac:dyDescent="0.25">
      <c r="B422" s="27"/>
      <c r="AO422" s="28"/>
      <c r="AP422" s="28"/>
    </row>
    <row r="423" spans="2:42" x14ac:dyDescent="0.25">
      <c r="B423" s="27"/>
      <c r="AO423" s="28"/>
      <c r="AP423" s="28"/>
    </row>
    <row r="424" spans="2:42" x14ac:dyDescent="0.25">
      <c r="B424" s="27"/>
      <c r="AO424" s="28"/>
      <c r="AP424" s="28"/>
    </row>
    <row r="425" spans="2:42" x14ac:dyDescent="0.25">
      <c r="B425" s="27"/>
      <c r="AO425" s="28"/>
      <c r="AP425" s="28"/>
    </row>
    <row r="426" spans="2:42" x14ac:dyDescent="0.25">
      <c r="B426" s="27"/>
      <c r="AO426" s="28"/>
      <c r="AP426" s="28"/>
    </row>
    <row r="427" spans="2:42" x14ac:dyDescent="0.25">
      <c r="B427" s="27"/>
      <c r="AO427" s="28"/>
      <c r="AP427" s="28"/>
    </row>
    <row r="428" spans="2:42" x14ac:dyDescent="0.25">
      <c r="B428" s="27"/>
      <c r="AO428" s="28"/>
      <c r="AP428" s="28"/>
    </row>
    <row r="429" spans="2:42" x14ac:dyDescent="0.25">
      <c r="B429" s="27"/>
      <c r="AO429" s="28"/>
      <c r="AP429" s="28"/>
    </row>
    <row r="430" spans="2:42" x14ac:dyDescent="0.25">
      <c r="B430" s="27"/>
      <c r="AO430" s="28"/>
      <c r="AP430" s="28"/>
    </row>
    <row r="431" spans="2:42" x14ac:dyDescent="0.25">
      <c r="B431" s="27"/>
      <c r="AO431" s="28"/>
      <c r="AP431" s="28"/>
    </row>
    <row r="432" spans="2:42" x14ac:dyDescent="0.25">
      <c r="B432" s="27"/>
      <c r="AO432" s="28"/>
      <c r="AP432" s="28"/>
    </row>
    <row r="433" spans="2:42" x14ac:dyDescent="0.25">
      <c r="B433" s="27"/>
      <c r="AO433" s="28"/>
      <c r="AP433" s="28"/>
    </row>
    <row r="434" spans="2:42" x14ac:dyDescent="0.25">
      <c r="B434" s="27"/>
      <c r="AO434" s="28"/>
      <c r="AP434" s="28"/>
    </row>
    <row r="435" spans="2:42" x14ac:dyDescent="0.25">
      <c r="B435" s="27"/>
      <c r="AO435" s="28"/>
      <c r="AP435" s="28"/>
    </row>
    <row r="436" spans="2:42" x14ac:dyDescent="0.25">
      <c r="B436" s="27"/>
      <c r="AO436" s="28"/>
      <c r="AP436" s="28"/>
    </row>
    <row r="437" spans="2:42" x14ac:dyDescent="0.25">
      <c r="B437" s="27"/>
      <c r="AO437" s="28"/>
      <c r="AP437" s="28"/>
    </row>
    <row r="438" spans="2:42" x14ac:dyDescent="0.25">
      <c r="B438" s="27"/>
      <c r="AO438" s="28"/>
      <c r="AP438" s="28"/>
    </row>
    <row r="439" spans="2:42" x14ac:dyDescent="0.25">
      <c r="B439" s="27"/>
      <c r="AO439" s="28"/>
      <c r="AP439" s="28"/>
    </row>
    <row r="440" spans="2:42" x14ac:dyDescent="0.25">
      <c r="B440" s="27"/>
      <c r="AO440" s="28"/>
      <c r="AP440" s="28"/>
    </row>
    <row r="441" spans="2:42" x14ac:dyDescent="0.25">
      <c r="B441" s="27"/>
      <c r="AO441" s="28"/>
      <c r="AP441" s="28"/>
    </row>
    <row r="442" spans="2:42" x14ac:dyDescent="0.25">
      <c r="B442" s="27"/>
      <c r="AO442" s="28"/>
      <c r="AP442" s="28"/>
    </row>
    <row r="443" spans="2:42" x14ac:dyDescent="0.25">
      <c r="B443" s="27"/>
      <c r="AO443" s="28"/>
      <c r="AP443" s="28"/>
    </row>
    <row r="444" spans="2:42" x14ac:dyDescent="0.25">
      <c r="B444" s="27"/>
      <c r="AO444" s="28"/>
      <c r="AP444" s="28"/>
    </row>
    <row r="445" spans="2:42" x14ac:dyDescent="0.25">
      <c r="B445" s="27"/>
      <c r="AO445" s="28"/>
      <c r="AP445" s="28"/>
    </row>
    <row r="446" spans="2:42" x14ac:dyDescent="0.25">
      <c r="B446" s="27"/>
      <c r="AO446" s="28"/>
      <c r="AP446" s="28"/>
    </row>
    <row r="447" spans="2:42" x14ac:dyDescent="0.25">
      <c r="B447" s="27"/>
      <c r="AO447" s="28"/>
      <c r="AP447" s="28"/>
    </row>
    <row r="448" spans="2:42" x14ac:dyDescent="0.25">
      <c r="B448" s="27"/>
      <c r="AO448" s="28"/>
      <c r="AP448" s="28"/>
    </row>
    <row r="449" spans="2:42" x14ac:dyDescent="0.25">
      <c r="B449" s="27"/>
      <c r="AO449" s="28"/>
      <c r="AP449" s="28"/>
    </row>
    <row r="450" spans="2:42" x14ac:dyDescent="0.25">
      <c r="B450" s="27"/>
      <c r="AO450" s="28"/>
      <c r="AP450" s="28"/>
    </row>
    <row r="451" spans="2:42" x14ac:dyDescent="0.25">
      <c r="B451" s="27"/>
      <c r="AO451" s="28"/>
      <c r="AP451" s="28"/>
    </row>
    <row r="452" spans="2:42" x14ac:dyDescent="0.25">
      <c r="B452" s="27"/>
      <c r="AO452" s="28"/>
      <c r="AP452" s="28"/>
    </row>
    <row r="453" spans="2:42" x14ac:dyDescent="0.25">
      <c r="B453" s="27"/>
      <c r="AO453" s="28"/>
      <c r="AP453" s="28"/>
    </row>
    <row r="454" spans="2:42" x14ac:dyDescent="0.25">
      <c r="B454" s="27"/>
      <c r="AO454" s="28"/>
      <c r="AP454" s="28"/>
    </row>
    <row r="455" spans="2:42" x14ac:dyDescent="0.25">
      <c r="B455" s="27"/>
      <c r="AO455" s="28"/>
      <c r="AP455" s="28"/>
    </row>
    <row r="456" spans="2:42" x14ac:dyDescent="0.25">
      <c r="B456" s="27"/>
      <c r="AO456" s="28"/>
      <c r="AP456" s="28"/>
    </row>
    <row r="457" spans="2:42" x14ac:dyDescent="0.25">
      <c r="B457" s="27"/>
      <c r="AO457" s="28"/>
      <c r="AP457" s="28"/>
    </row>
    <row r="458" spans="2:42" x14ac:dyDescent="0.25">
      <c r="B458" s="27"/>
      <c r="AO458" s="28"/>
      <c r="AP458" s="28"/>
    </row>
    <row r="459" spans="2:42" x14ac:dyDescent="0.25">
      <c r="B459" s="27"/>
      <c r="AO459" s="28"/>
      <c r="AP459" s="28"/>
    </row>
    <row r="460" spans="2:42" x14ac:dyDescent="0.25">
      <c r="B460" s="27"/>
      <c r="AO460" s="28"/>
      <c r="AP460" s="28"/>
    </row>
    <row r="461" spans="2:42" x14ac:dyDescent="0.25">
      <c r="B461" s="27"/>
      <c r="AO461" s="28"/>
      <c r="AP461" s="28"/>
    </row>
    <row r="462" spans="2:42" x14ac:dyDescent="0.25">
      <c r="B462" s="27"/>
      <c r="AO462" s="28"/>
      <c r="AP462" s="28"/>
    </row>
    <row r="463" spans="2:42" x14ac:dyDescent="0.25">
      <c r="B463" s="27"/>
      <c r="AO463" s="28"/>
      <c r="AP463" s="28"/>
    </row>
    <row r="464" spans="2:42" x14ac:dyDescent="0.25">
      <c r="B464" s="27"/>
      <c r="AO464" s="28"/>
      <c r="AP464" s="28"/>
    </row>
    <row r="465" spans="2:42" x14ac:dyDescent="0.25">
      <c r="B465" s="27"/>
      <c r="AO465" s="28"/>
      <c r="AP465" s="28"/>
    </row>
    <row r="466" spans="2:42" x14ac:dyDescent="0.25">
      <c r="B466" s="27"/>
      <c r="AO466" s="28"/>
      <c r="AP466" s="28"/>
    </row>
    <row r="467" spans="2:42" x14ac:dyDescent="0.25">
      <c r="B467" s="27"/>
      <c r="AO467" s="28"/>
      <c r="AP467" s="28"/>
    </row>
    <row r="468" spans="2:42" x14ac:dyDescent="0.25">
      <c r="B468" s="27"/>
      <c r="AO468" s="28"/>
      <c r="AP468" s="28"/>
    </row>
    <row r="469" spans="2:42" x14ac:dyDescent="0.25">
      <c r="B469" s="27"/>
      <c r="AO469" s="28"/>
      <c r="AP469" s="28"/>
    </row>
    <row r="470" spans="2:42" x14ac:dyDescent="0.25">
      <c r="B470" s="27"/>
      <c r="AO470" s="28"/>
      <c r="AP470" s="28"/>
    </row>
    <row r="471" spans="2:42" x14ac:dyDescent="0.25">
      <c r="B471" s="27"/>
      <c r="AO471" s="28"/>
      <c r="AP471" s="28"/>
    </row>
    <row r="472" spans="2:42" x14ac:dyDescent="0.25">
      <c r="B472" s="27"/>
      <c r="AO472" s="28"/>
      <c r="AP472" s="28"/>
    </row>
    <row r="473" spans="2:42" x14ac:dyDescent="0.25">
      <c r="B473" s="27"/>
      <c r="AO473" s="28"/>
      <c r="AP473" s="28"/>
    </row>
    <row r="474" spans="2:42" x14ac:dyDescent="0.25">
      <c r="B474" s="27"/>
      <c r="AO474" s="28"/>
      <c r="AP474" s="28"/>
    </row>
    <row r="475" spans="2:42" x14ac:dyDescent="0.25">
      <c r="B475" s="27"/>
      <c r="AO475" s="28"/>
      <c r="AP475" s="28"/>
    </row>
    <row r="476" spans="2:42" x14ac:dyDescent="0.25">
      <c r="B476" s="27"/>
      <c r="AO476" s="28"/>
      <c r="AP476" s="28"/>
    </row>
    <row r="477" spans="2:42" x14ac:dyDescent="0.25">
      <c r="B477" s="27"/>
      <c r="AO477" s="28"/>
      <c r="AP477" s="28"/>
    </row>
    <row r="478" spans="2:42" x14ac:dyDescent="0.25">
      <c r="B478" s="27"/>
      <c r="AO478" s="28"/>
      <c r="AP478" s="28"/>
    </row>
    <row r="479" spans="2:42" x14ac:dyDescent="0.25">
      <c r="B479" s="27"/>
      <c r="AO479" s="28"/>
      <c r="AP479" s="28"/>
    </row>
    <row r="480" spans="2:42" x14ac:dyDescent="0.25">
      <c r="B480" s="27"/>
      <c r="AO480" s="28"/>
      <c r="AP480" s="28"/>
    </row>
    <row r="481" spans="2:42" x14ac:dyDescent="0.25">
      <c r="B481" s="27"/>
      <c r="AO481" s="28"/>
      <c r="AP481" s="28"/>
    </row>
    <row r="482" spans="2:42" x14ac:dyDescent="0.25">
      <c r="B482" s="27"/>
      <c r="AO482" s="28"/>
      <c r="AP482" s="28"/>
    </row>
    <row r="483" spans="2:42" x14ac:dyDescent="0.25">
      <c r="B483" s="27"/>
      <c r="AO483" s="28"/>
      <c r="AP483" s="28"/>
    </row>
    <row r="484" spans="2:42" x14ac:dyDescent="0.25">
      <c r="B484" s="27"/>
      <c r="AO484" s="28"/>
      <c r="AP484" s="28"/>
    </row>
    <row r="485" spans="2:42" x14ac:dyDescent="0.25">
      <c r="B485" s="27"/>
      <c r="AO485" s="28"/>
      <c r="AP485" s="28"/>
    </row>
    <row r="486" spans="2:42" x14ac:dyDescent="0.25">
      <c r="B486" s="27"/>
      <c r="AO486" s="28"/>
      <c r="AP486" s="28"/>
    </row>
    <row r="487" spans="2:42" x14ac:dyDescent="0.25">
      <c r="B487" s="27"/>
      <c r="AO487" s="28"/>
      <c r="AP487" s="28"/>
    </row>
    <row r="488" spans="2:42" x14ac:dyDescent="0.25">
      <c r="B488" s="27"/>
      <c r="AO488" s="28"/>
      <c r="AP488" s="28"/>
    </row>
    <row r="489" spans="2:42" x14ac:dyDescent="0.25">
      <c r="B489" s="27"/>
      <c r="AO489" s="28"/>
      <c r="AP489" s="28"/>
    </row>
    <row r="490" spans="2:42" x14ac:dyDescent="0.25">
      <c r="B490" s="27"/>
      <c r="AO490" s="28"/>
      <c r="AP490" s="28"/>
    </row>
    <row r="491" spans="2:42" x14ac:dyDescent="0.25">
      <c r="B491" s="27"/>
      <c r="AO491" s="28"/>
      <c r="AP491" s="28"/>
    </row>
    <row r="492" spans="2:42" x14ac:dyDescent="0.25">
      <c r="B492" s="27"/>
      <c r="AO492" s="28"/>
      <c r="AP492" s="28"/>
    </row>
    <row r="493" spans="2:42" x14ac:dyDescent="0.25">
      <c r="B493" s="27"/>
      <c r="AO493" s="28"/>
      <c r="AP493" s="28"/>
    </row>
    <row r="494" spans="2:42" x14ac:dyDescent="0.25">
      <c r="B494" s="27"/>
      <c r="AO494" s="28"/>
      <c r="AP494" s="28"/>
    </row>
    <row r="495" spans="2:42" x14ac:dyDescent="0.25">
      <c r="B495" s="27"/>
      <c r="AO495" s="28"/>
      <c r="AP495" s="28"/>
    </row>
    <row r="496" spans="2:42" x14ac:dyDescent="0.25">
      <c r="B496" s="27"/>
      <c r="AO496" s="28"/>
      <c r="AP496" s="28"/>
    </row>
    <row r="497" spans="2:42" x14ac:dyDescent="0.25">
      <c r="B497" s="27"/>
      <c r="AO497" s="28"/>
      <c r="AP497" s="28"/>
    </row>
    <row r="498" spans="2:42" x14ac:dyDescent="0.25">
      <c r="B498" s="27"/>
      <c r="AO498" s="28"/>
      <c r="AP498" s="28"/>
    </row>
    <row r="499" spans="2:42" x14ac:dyDescent="0.25">
      <c r="B499" s="27"/>
      <c r="AO499" s="28"/>
      <c r="AP499" s="28"/>
    </row>
    <row r="500" spans="2:42" x14ac:dyDescent="0.25">
      <c r="B500" s="27"/>
      <c r="AO500" s="28"/>
      <c r="AP500" s="28"/>
    </row>
    <row r="501" spans="2:42" x14ac:dyDescent="0.25">
      <c r="B501" s="27"/>
      <c r="AO501" s="28"/>
      <c r="AP501" s="28"/>
    </row>
    <row r="502" spans="2:42" x14ac:dyDescent="0.25">
      <c r="B502" s="27"/>
      <c r="AO502" s="28"/>
      <c r="AP502" s="28"/>
    </row>
    <row r="503" spans="2:42" x14ac:dyDescent="0.25">
      <c r="B503" s="27"/>
      <c r="AO503" s="28"/>
      <c r="AP503" s="28"/>
    </row>
    <row r="504" spans="2:42" x14ac:dyDescent="0.25">
      <c r="B504" s="27"/>
      <c r="AO504" s="28"/>
      <c r="AP504" s="28"/>
    </row>
    <row r="505" spans="2:42" x14ac:dyDescent="0.25">
      <c r="B505" s="27"/>
      <c r="AO505" s="28"/>
      <c r="AP505" s="28"/>
    </row>
    <row r="506" spans="2:42" x14ac:dyDescent="0.25">
      <c r="B506" s="27"/>
      <c r="AO506" s="28"/>
      <c r="AP506" s="28"/>
    </row>
    <row r="507" spans="2:42" x14ac:dyDescent="0.25">
      <c r="B507" s="27"/>
      <c r="AO507" s="28"/>
      <c r="AP507" s="28"/>
    </row>
    <row r="508" spans="2:42" x14ac:dyDescent="0.25">
      <c r="B508" s="27"/>
      <c r="AO508" s="28"/>
      <c r="AP508" s="28"/>
    </row>
    <row r="509" spans="2:42" x14ac:dyDescent="0.25">
      <c r="B509" s="27"/>
      <c r="AO509" s="28"/>
      <c r="AP509" s="28"/>
    </row>
    <row r="510" spans="2:42" x14ac:dyDescent="0.25">
      <c r="B510" s="27"/>
      <c r="AO510" s="28"/>
      <c r="AP510" s="28"/>
    </row>
    <row r="511" spans="2:42" x14ac:dyDescent="0.25">
      <c r="B511" s="27"/>
      <c r="AO511" s="28"/>
      <c r="AP511" s="28"/>
    </row>
    <row r="512" spans="2:42" x14ac:dyDescent="0.25">
      <c r="B512" s="27"/>
      <c r="AO512" s="28"/>
      <c r="AP512" s="28"/>
    </row>
    <row r="513" spans="2:42" x14ac:dyDescent="0.25">
      <c r="B513" s="27"/>
      <c r="AO513" s="28"/>
      <c r="AP513" s="28"/>
    </row>
    <row r="514" spans="2:42" x14ac:dyDescent="0.25">
      <c r="B514" s="27"/>
      <c r="AO514" s="28"/>
      <c r="AP514" s="28"/>
    </row>
    <row r="515" spans="2:42" x14ac:dyDescent="0.25">
      <c r="B515" s="27"/>
      <c r="AO515" s="28"/>
      <c r="AP515" s="28"/>
    </row>
    <row r="516" spans="2:42" x14ac:dyDescent="0.25">
      <c r="B516" s="27"/>
      <c r="AO516" s="28"/>
      <c r="AP516" s="28"/>
    </row>
    <row r="517" spans="2:42" x14ac:dyDescent="0.25">
      <c r="B517" s="27"/>
      <c r="AO517" s="28"/>
      <c r="AP517" s="28"/>
    </row>
    <row r="518" spans="2:42" x14ac:dyDescent="0.25">
      <c r="B518" s="27"/>
      <c r="AO518" s="28"/>
      <c r="AP518" s="28"/>
    </row>
    <row r="519" spans="2:42" x14ac:dyDescent="0.25">
      <c r="B519" s="27"/>
      <c r="AO519" s="28"/>
      <c r="AP519" s="28"/>
    </row>
    <row r="520" spans="2:42" x14ac:dyDescent="0.25">
      <c r="B520" s="27"/>
      <c r="AO520" s="28"/>
      <c r="AP520" s="28"/>
    </row>
    <row r="521" spans="2:42" x14ac:dyDescent="0.25">
      <c r="B521" s="27"/>
      <c r="AO521" s="28"/>
      <c r="AP521" s="28"/>
    </row>
    <row r="522" spans="2:42" x14ac:dyDescent="0.25">
      <c r="B522" s="27"/>
      <c r="AO522" s="28"/>
      <c r="AP522" s="28"/>
    </row>
    <row r="523" spans="2:42" x14ac:dyDescent="0.25">
      <c r="B523" s="27"/>
      <c r="AO523" s="28"/>
      <c r="AP523" s="28"/>
    </row>
    <row r="524" spans="2:42" x14ac:dyDescent="0.25">
      <c r="B524" s="27"/>
      <c r="AO524" s="28"/>
      <c r="AP524" s="28"/>
    </row>
    <row r="525" spans="2:42" x14ac:dyDescent="0.25">
      <c r="B525" s="27"/>
      <c r="AO525" s="28"/>
      <c r="AP525" s="28"/>
    </row>
    <row r="526" spans="2:42" x14ac:dyDescent="0.25">
      <c r="B526" s="27"/>
      <c r="AO526" s="28"/>
      <c r="AP526" s="28"/>
    </row>
    <row r="527" spans="2:42" x14ac:dyDescent="0.25">
      <c r="B527" s="27"/>
      <c r="AO527" s="28"/>
      <c r="AP527" s="28"/>
    </row>
    <row r="528" spans="2:42" x14ac:dyDescent="0.25">
      <c r="B528" s="27"/>
      <c r="AO528" s="28"/>
      <c r="AP528" s="28"/>
    </row>
    <row r="529" spans="2:42" x14ac:dyDescent="0.25">
      <c r="B529" s="27"/>
      <c r="AO529" s="28"/>
      <c r="AP529" s="28"/>
    </row>
    <row r="530" spans="2:42" x14ac:dyDescent="0.25">
      <c r="B530" s="27"/>
      <c r="AO530" s="28"/>
      <c r="AP530" s="28"/>
    </row>
    <row r="531" spans="2:42" x14ac:dyDescent="0.25">
      <c r="B531" s="27"/>
      <c r="AO531" s="28"/>
      <c r="AP531" s="28"/>
    </row>
    <row r="532" spans="2:42" x14ac:dyDescent="0.25">
      <c r="B532" s="27"/>
      <c r="AO532" s="28"/>
      <c r="AP532" s="28"/>
    </row>
    <row r="533" spans="2:42" x14ac:dyDescent="0.25">
      <c r="B533" s="27"/>
      <c r="AO533" s="28"/>
      <c r="AP533" s="28"/>
    </row>
    <row r="534" spans="2:42" x14ac:dyDescent="0.25">
      <c r="B534" s="27"/>
      <c r="AO534" s="28"/>
      <c r="AP534" s="28"/>
    </row>
    <row r="535" spans="2:42" x14ac:dyDescent="0.25">
      <c r="B535" s="27"/>
      <c r="AO535" s="28"/>
      <c r="AP535" s="28"/>
    </row>
    <row r="536" spans="2:42" x14ac:dyDescent="0.25">
      <c r="B536" s="27"/>
      <c r="AO536" s="28"/>
      <c r="AP536" s="28"/>
    </row>
    <row r="537" spans="2:42" x14ac:dyDescent="0.25">
      <c r="B537" s="27"/>
      <c r="AO537" s="28"/>
      <c r="AP537" s="28"/>
    </row>
    <row r="538" spans="2:42" x14ac:dyDescent="0.25">
      <c r="B538" s="27"/>
      <c r="AO538" s="28"/>
      <c r="AP538" s="28"/>
    </row>
    <row r="539" spans="2:42" x14ac:dyDescent="0.25">
      <c r="B539" s="27"/>
      <c r="AO539" s="28"/>
      <c r="AP539" s="28"/>
    </row>
    <row r="540" spans="2:42" x14ac:dyDescent="0.25">
      <c r="B540" s="27"/>
      <c r="AO540" s="28"/>
      <c r="AP540" s="28"/>
    </row>
    <row r="541" spans="2:42" x14ac:dyDescent="0.25">
      <c r="B541" s="27"/>
      <c r="AO541" s="28"/>
      <c r="AP541" s="28"/>
    </row>
    <row r="542" spans="2:42" x14ac:dyDescent="0.25">
      <c r="B542" s="27"/>
      <c r="AO542" s="28"/>
      <c r="AP542" s="28"/>
    </row>
    <row r="543" spans="2:42" x14ac:dyDescent="0.25">
      <c r="B543" s="27"/>
      <c r="AO543" s="28"/>
      <c r="AP543" s="28"/>
    </row>
    <row r="544" spans="2:42" x14ac:dyDescent="0.25">
      <c r="B544" s="27"/>
      <c r="AO544" s="28"/>
      <c r="AP544" s="28"/>
    </row>
    <row r="545" spans="2:42" x14ac:dyDescent="0.25">
      <c r="B545" s="27"/>
      <c r="AO545" s="28"/>
      <c r="AP545" s="28"/>
    </row>
    <row r="546" spans="2:42" x14ac:dyDescent="0.25">
      <c r="B546" s="27"/>
      <c r="AO546" s="28"/>
      <c r="AP546" s="28"/>
    </row>
    <row r="547" spans="2:42" x14ac:dyDescent="0.25">
      <c r="B547" s="27"/>
      <c r="AO547" s="28"/>
      <c r="AP547" s="28"/>
    </row>
    <row r="548" spans="2:42" x14ac:dyDescent="0.25">
      <c r="B548" s="27"/>
      <c r="AO548" s="28"/>
      <c r="AP548" s="28"/>
    </row>
    <row r="549" spans="2:42" x14ac:dyDescent="0.25">
      <c r="B549" s="27"/>
      <c r="AO549" s="28"/>
      <c r="AP549" s="28"/>
    </row>
    <row r="550" spans="2:42" x14ac:dyDescent="0.25">
      <c r="B550" s="27"/>
      <c r="AO550" s="28"/>
      <c r="AP550" s="28"/>
    </row>
    <row r="551" spans="2:42" x14ac:dyDescent="0.25">
      <c r="B551" s="27"/>
      <c r="AO551" s="28"/>
      <c r="AP551" s="28"/>
    </row>
    <row r="552" spans="2:42" x14ac:dyDescent="0.25">
      <c r="B552" s="27"/>
      <c r="AO552" s="28"/>
      <c r="AP552" s="28"/>
    </row>
    <row r="553" spans="2:42" x14ac:dyDescent="0.25">
      <c r="B553" s="27"/>
      <c r="AO553" s="28"/>
      <c r="AP553" s="28"/>
    </row>
    <row r="554" spans="2:42" x14ac:dyDescent="0.25">
      <c r="B554" s="27"/>
      <c r="AO554" s="28"/>
      <c r="AP554" s="28"/>
    </row>
    <row r="555" spans="2:42" x14ac:dyDescent="0.25">
      <c r="B555" s="27"/>
      <c r="AO555" s="28"/>
      <c r="AP555" s="28"/>
    </row>
    <row r="556" spans="2:42" x14ac:dyDescent="0.25">
      <c r="B556" s="27"/>
      <c r="AO556" s="28"/>
      <c r="AP556" s="28"/>
    </row>
    <row r="557" spans="2:42" x14ac:dyDescent="0.25">
      <c r="B557" s="27"/>
      <c r="AO557" s="28"/>
      <c r="AP557" s="28"/>
    </row>
    <row r="558" spans="2:42" x14ac:dyDescent="0.25">
      <c r="B558" s="27"/>
      <c r="AO558" s="28"/>
      <c r="AP558" s="28"/>
    </row>
    <row r="559" spans="2:42" x14ac:dyDescent="0.25">
      <c r="B559" s="27"/>
      <c r="AO559" s="28"/>
      <c r="AP559" s="28"/>
    </row>
    <row r="560" spans="2:42" x14ac:dyDescent="0.25">
      <c r="B560" s="27"/>
      <c r="AO560" s="28"/>
      <c r="AP560" s="28"/>
    </row>
    <row r="561" spans="2:42" x14ac:dyDescent="0.25">
      <c r="B561" s="27"/>
      <c r="AO561" s="28"/>
      <c r="AP561" s="28"/>
    </row>
    <row r="562" spans="2:42" x14ac:dyDescent="0.25">
      <c r="B562" s="27"/>
      <c r="AO562" s="28"/>
      <c r="AP562" s="28"/>
    </row>
    <row r="563" spans="2:42" x14ac:dyDescent="0.25">
      <c r="B563" s="27"/>
      <c r="AO563" s="28"/>
      <c r="AP563" s="28"/>
    </row>
    <row r="564" spans="2:42" x14ac:dyDescent="0.25">
      <c r="B564" s="27"/>
      <c r="AO564" s="28"/>
      <c r="AP564" s="28"/>
    </row>
    <row r="565" spans="2:42" x14ac:dyDescent="0.25">
      <c r="B565" s="27"/>
      <c r="AO565" s="28"/>
      <c r="AP565" s="28"/>
    </row>
    <row r="566" spans="2:42" x14ac:dyDescent="0.25">
      <c r="B566" s="27"/>
      <c r="AO566" s="28"/>
      <c r="AP566" s="28"/>
    </row>
    <row r="567" spans="2:42" x14ac:dyDescent="0.25">
      <c r="B567" s="27"/>
      <c r="AO567" s="28"/>
      <c r="AP567" s="28"/>
    </row>
    <row r="568" spans="2:42" x14ac:dyDescent="0.25">
      <c r="B568" s="27"/>
      <c r="AO568" s="28"/>
      <c r="AP568" s="28"/>
    </row>
    <row r="569" spans="2:42" x14ac:dyDescent="0.25">
      <c r="B569" s="27"/>
      <c r="AO569" s="28"/>
      <c r="AP569" s="28"/>
    </row>
    <row r="570" spans="2:42" x14ac:dyDescent="0.25">
      <c r="B570" s="27"/>
      <c r="AO570" s="28"/>
      <c r="AP570" s="28"/>
    </row>
    <row r="571" spans="2:42" x14ac:dyDescent="0.25">
      <c r="B571" s="27"/>
      <c r="AO571" s="28"/>
      <c r="AP571" s="28"/>
    </row>
    <row r="572" spans="2:42" x14ac:dyDescent="0.25">
      <c r="B572" s="27"/>
      <c r="AO572" s="28"/>
      <c r="AP572" s="28"/>
    </row>
    <row r="573" spans="2:42" x14ac:dyDescent="0.25">
      <c r="B573" s="27"/>
      <c r="AO573" s="28"/>
      <c r="AP573" s="28"/>
    </row>
    <row r="574" spans="2:42" x14ac:dyDescent="0.25">
      <c r="B574" s="27"/>
      <c r="AO574" s="28"/>
      <c r="AP574" s="28"/>
    </row>
    <row r="575" spans="2:42" x14ac:dyDescent="0.25">
      <c r="B575" s="27"/>
      <c r="AO575" s="28"/>
      <c r="AP575" s="28"/>
    </row>
    <row r="576" spans="2:42" x14ac:dyDescent="0.25">
      <c r="B576" s="27"/>
      <c r="AO576" s="28"/>
      <c r="AP576" s="28"/>
    </row>
    <row r="577" spans="2:42" x14ac:dyDescent="0.25">
      <c r="B577" s="27"/>
      <c r="AO577" s="28"/>
      <c r="AP577" s="28"/>
    </row>
    <row r="578" spans="2:42" x14ac:dyDescent="0.25">
      <c r="B578" s="27"/>
      <c r="AO578" s="28"/>
      <c r="AP578" s="28"/>
    </row>
    <row r="579" spans="2:42" x14ac:dyDescent="0.25">
      <c r="B579" s="27"/>
      <c r="AO579" s="28"/>
      <c r="AP579" s="28"/>
    </row>
    <row r="580" spans="2:42" x14ac:dyDescent="0.25">
      <c r="B580" s="27"/>
      <c r="AO580" s="28"/>
      <c r="AP580" s="28"/>
    </row>
    <row r="581" spans="2:42" x14ac:dyDescent="0.25">
      <c r="B581" s="27"/>
      <c r="AO581" s="28"/>
      <c r="AP581" s="28"/>
    </row>
    <row r="582" spans="2:42" x14ac:dyDescent="0.25">
      <c r="B582" s="27"/>
      <c r="AO582" s="28"/>
      <c r="AP582" s="28"/>
    </row>
    <row r="583" spans="2:42" x14ac:dyDescent="0.25">
      <c r="B583" s="27"/>
      <c r="AO583" s="28"/>
      <c r="AP583" s="28"/>
    </row>
    <row r="584" spans="2:42" x14ac:dyDescent="0.25">
      <c r="B584" s="27"/>
      <c r="AO584" s="28"/>
      <c r="AP584" s="28"/>
    </row>
    <row r="585" spans="2:42" x14ac:dyDescent="0.25">
      <c r="B585" s="27"/>
      <c r="AO585" s="28"/>
      <c r="AP585" s="28"/>
    </row>
    <row r="586" spans="2:42" x14ac:dyDescent="0.25">
      <c r="B586" s="27"/>
      <c r="AO586" s="28"/>
      <c r="AP586" s="28"/>
    </row>
    <row r="587" spans="2:42" x14ac:dyDescent="0.25">
      <c r="B587" s="27"/>
      <c r="AO587" s="28"/>
      <c r="AP587" s="28"/>
    </row>
    <row r="588" spans="2:42" x14ac:dyDescent="0.25">
      <c r="B588" s="27"/>
      <c r="AO588" s="28"/>
      <c r="AP588" s="28"/>
    </row>
    <row r="589" spans="2:42" x14ac:dyDescent="0.25">
      <c r="B589" s="27"/>
      <c r="AO589" s="28"/>
      <c r="AP589" s="28"/>
    </row>
    <row r="590" spans="2:42" x14ac:dyDescent="0.25">
      <c r="B590" s="27"/>
      <c r="AO590" s="28"/>
      <c r="AP590" s="28"/>
    </row>
    <row r="591" spans="2:42" x14ac:dyDescent="0.25">
      <c r="B591" s="27"/>
      <c r="AO591" s="28"/>
      <c r="AP591" s="28"/>
    </row>
    <row r="592" spans="2:42" x14ac:dyDescent="0.25">
      <c r="B592" s="27"/>
      <c r="AO592" s="28"/>
      <c r="AP592" s="28"/>
    </row>
    <row r="593" spans="2:42" x14ac:dyDescent="0.25">
      <c r="B593" s="27"/>
      <c r="AO593" s="28"/>
      <c r="AP593" s="28"/>
    </row>
    <row r="594" spans="2:42" x14ac:dyDescent="0.25">
      <c r="B594" s="27"/>
      <c r="AO594" s="28"/>
      <c r="AP594" s="28"/>
    </row>
    <row r="595" spans="2:42" x14ac:dyDescent="0.25">
      <c r="B595" s="27"/>
      <c r="AO595" s="28"/>
      <c r="AP595" s="28"/>
    </row>
    <row r="596" spans="2:42" x14ac:dyDescent="0.25">
      <c r="B596" s="27"/>
      <c r="AO596" s="28"/>
      <c r="AP596" s="28"/>
    </row>
    <row r="597" spans="2:42" x14ac:dyDescent="0.25">
      <c r="B597" s="27"/>
      <c r="AO597" s="28"/>
      <c r="AP597" s="28"/>
    </row>
    <row r="598" spans="2:42" x14ac:dyDescent="0.25">
      <c r="B598" s="27"/>
      <c r="AO598" s="28"/>
      <c r="AP598" s="28"/>
    </row>
    <row r="599" spans="2:42" x14ac:dyDescent="0.25">
      <c r="B599" s="27"/>
      <c r="AO599" s="28"/>
      <c r="AP599" s="28"/>
    </row>
    <row r="600" spans="2:42" x14ac:dyDescent="0.25">
      <c r="B600" s="27"/>
      <c r="AO600" s="28"/>
      <c r="AP600" s="28"/>
    </row>
    <row r="601" spans="2:42" x14ac:dyDescent="0.25">
      <c r="B601" s="27"/>
      <c r="AO601" s="28"/>
      <c r="AP601" s="28"/>
    </row>
    <row r="602" spans="2:42" x14ac:dyDescent="0.25">
      <c r="B602" s="27"/>
      <c r="AO602" s="28"/>
      <c r="AP602" s="28"/>
    </row>
    <row r="603" spans="2:42" x14ac:dyDescent="0.25">
      <c r="B603" s="27"/>
      <c r="AO603" s="28"/>
      <c r="AP603" s="28"/>
    </row>
    <row r="604" spans="2:42" x14ac:dyDescent="0.25">
      <c r="B604" s="27"/>
      <c r="AO604" s="28"/>
      <c r="AP604" s="28"/>
    </row>
    <row r="605" spans="2:42" x14ac:dyDescent="0.25">
      <c r="B605" s="27"/>
      <c r="AO605" s="28"/>
      <c r="AP605" s="28"/>
    </row>
    <row r="606" spans="2:42" x14ac:dyDescent="0.25">
      <c r="B606" s="27"/>
      <c r="AO606" s="28"/>
      <c r="AP606" s="28"/>
    </row>
    <row r="607" spans="2:42" x14ac:dyDescent="0.25">
      <c r="B607" s="27"/>
      <c r="AO607" s="28"/>
      <c r="AP607" s="28"/>
    </row>
    <row r="608" spans="2:42" x14ac:dyDescent="0.25">
      <c r="B608" s="27"/>
      <c r="AO608" s="28"/>
      <c r="AP608" s="28"/>
    </row>
    <row r="609" spans="2:42" x14ac:dyDescent="0.25">
      <c r="B609" s="27"/>
      <c r="AO609" s="28"/>
      <c r="AP609" s="28"/>
    </row>
    <row r="610" spans="2:42" x14ac:dyDescent="0.25">
      <c r="B610" s="27"/>
      <c r="AO610" s="28"/>
      <c r="AP610" s="28"/>
    </row>
    <row r="611" spans="2:42" x14ac:dyDescent="0.25">
      <c r="B611" s="27"/>
      <c r="AO611" s="28"/>
      <c r="AP611" s="28"/>
    </row>
    <row r="612" spans="2:42" x14ac:dyDescent="0.25">
      <c r="B612" s="27"/>
      <c r="AO612" s="28"/>
      <c r="AP612" s="28"/>
    </row>
    <row r="613" spans="2:42" x14ac:dyDescent="0.25">
      <c r="B613" s="27"/>
      <c r="AO613" s="28"/>
      <c r="AP613" s="28"/>
    </row>
    <row r="614" spans="2:42" x14ac:dyDescent="0.25">
      <c r="B614" s="27"/>
      <c r="AO614" s="28"/>
      <c r="AP614" s="28"/>
    </row>
    <row r="615" spans="2:42" x14ac:dyDescent="0.25">
      <c r="B615" s="27"/>
      <c r="AO615" s="28"/>
      <c r="AP615" s="28"/>
    </row>
    <row r="616" spans="2:42" x14ac:dyDescent="0.25">
      <c r="B616" s="27"/>
      <c r="AO616" s="28"/>
      <c r="AP616" s="28"/>
    </row>
    <row r="617" spans="2:42" x14ac:dyDescent="0.25">
      <c r="B617" s="27"/>
      <c r="AO617" s="28"/>
      <c r="AP617" s="28"/>
    </row>
    <row r="618" spans="2:42" x14ac:dyDescent="0.25">
      <c r="B618" s="27"/>
      <c r="AO618" s="28"/>
      <c r="AP618" s="28"/>
    </row>
    <row r="619" spans="2:42" x14ac:dyDescent="0.25">
      <c r="B619" s="27"/>
      <c r="AO619" s="28"/>
      <c r="AP619" s="28"/>
    </row>
    <row r="620" spans="2:42" x14ac:dyDescent="0.25">
      <c r="B620" s="27"/>
      <c r="AO620" s="28"/>
      <c r="AP620" s="28"/>
    </row>
    <row r="621" spans="2:42" x14ac:dyDescent="0.25">
      <c r="B621" s="27"/>
      <c r="AO621" s="28"/>
      <c r="AP621" s="28"/>
    </row>
    <row r="622" spans="2:42" x14ac:dyDescent="0.25">
      <c r="B622" s="27"/>
      <c r="AO622" s="28"/>
      <c r="AP622" s="28"/>
    </row>
    <row r="623" spans="2:42" x14ac:dyDescent="0.25">
      <c r="B623" s="27"/>
      <c r="AO623" s="28"/>
      <c r="AP623" s="28"/>
    </row>
    <row r="624" spans="2:42" x14ac:dyDescent="0.25">
      <c r="B624" s="27"/>
      <c r="AO624" s="28"/>
      <c r="AP624" s="28"/>
    </row>
    <row r="625" spans="2:42" x14ac:dyDescent="0.25">
      <c r="B625" s="27"/>
      <c r="AO625" s="28"/>
      <c r="AP625" s="28"/>
    </row>
    <row r="626" spans="2:42" x14ac:dyDescent="0.25">
      <c r="B626" s="27"/>
      <c r="AO626" s="28"/>
      <c r="AP626" s="28"/>
    </row>
    <row r="627" spans="2:42" x14ac:dyDescent="0.25">
      <c r="B627" s="27"/>
      <c r="AO627" s="28"/>
      <c r="AP627" s="28"/>
    </row>
    <row r="628" spans="2:42" x14ac:dyDescent="0.25">
      <c r="B628" s="27"/>
      <c r="AO628" s="28"/>
      <c r="AP628" s="28"/>
    </row>
    <row r="629" spans="2:42" x14ac:dyDescent="0.25">
      <c r="B629" s="27"/>
      <c r="AO629" s="28"/>
      <c r="AP629" s="28"/>
    </row>
    <row r="630" spans="2:42" x14ac:dyDescent="0.25">
      <c r="B630" s="27"/>
      <c r="AO630" s="28"/>
      <c r="AP630" s="28"/>
    </row>
    <row r="631" spans="2:42" x14ac:dyDescent="0.25">
      <c r="B631" s="27"/>
      <c r="AO631" s="28"/>
      <c r="AP631" s="28"/>
    </row>
    <row r="632" spans="2:42" x14ac:dyDescent="0.25">
      <c r="B632" s="27"/>
      <c r="AO632" s="28"/>
      <c r="AP632" s="28"/>
    </row>
    <row r="633" spans="2:42" x14ac:dyDescent="0.25">
      <c r="B633" s="27"/>
      <c r="AO633" s="28"/>
      <c r="AP633" s="28"/>
    </row>
    <row r="634" spans="2:42" x14ac:dyDescent="0.25">
      <c r="B634" s="27"/>
      <c r="AO634" s="28"/>
      <c r="AP634" s="28"/>
    </row>
    <row r="635" spans="2:42" x14ac:dyDescent="0.25">
      <c r="B635" s="27"/>
      <c r="AO635" s="28"/>
      <c r="AP635" s="28"/>
    </row>
    <row r="636" spans="2:42" x14ac:dyDescent="0.25">
      <c r="B636" s="27"/>
      <c r="AO636" s="28"/>
      <c r="AP636" s="28"/>
    </row>
    <row r="637" spans="2:42" x14ac:dyDescent="0.25">
      <c r="B637" s="27"/>
      <c r="AO637" s="28"/>
      <c r="AP637" s="28"/>
    </row>
    <row r="638" spans="2:42" x14ac:dyDescent="0.25">
      <c r="B638" s="27"/>
      <c r="AO638" s="28"/>
      <c r="AP638" s="28"/>
    </row>
    <row r="639" spans="2:42" x14ac:dyDescent="0.25">
      <c r="B639" s="27"/>
      <c r="AO639" s="28"/>
      <c r="AP639" s="28"/>
    </row>
    <row r="640" spans="2:42" x14ac:dyDescent="0.25">
      <c r="B640" s="27"/>
      <c r="AO640" s="28"/>
      <c r="AP640" s="28"/>
    </row>
    <row r="641" spans="2:42" x14ac:dyDescent="0.25">
      <c r="B641" s="27"/>
      <c r="AO641" s="28"/>
      <c r="AP641" s="28"/>
    </row>
    <row r="642" spans="2:42" x14ac:dyDescent="0.25">
      <c r="B642" s="27"/>
      <c r="AO642" s="28"/>
      <c r="AP642" s="28"/>
    </row>
    <row r="643" spans="2:42" x14ac:dyDescent="0.25">
      <c r="B643" s="27"/>
      <c r="AO643" s="28"/>
      <c r="AP643" s="28"/>
    </row>
    <row r="644" spans="2:42" x14ac:dyDescent="0.25">
      <c r="B644" s="27"/>
      <c r="AO644" s="28"/>
      <c r="AP644" s="28"/>
    </row>
    <row r="645" spans="2:42" x14ac:dyDescent="0.25">
      <c r="B645" s="27"/>
      <c r="AO645" s="28"/>
      <c r="AP645" s="28"/>
    </row>
    <row r="646" spans="2:42" x14ac:dyDescent="0.25">
      <c r="B646" s="27"/>
      <c r="AO646" s="28"/>
      <c r="AP646" s="28"/>
    </row>
    <row r="647" spans="2:42" x14ac:dyDescent="0.25">
      <c r="B647" s="27"/>
      <c r="AO647" s="28"/>
      <c r="AP647" s="28"/>
    </row>
    <row r="648" spans="2:42" x14ac:dyDescent="0.25">
      <c r="B648" s="27"/>
      <c r="AO648" s="28"/>
      <c r="AP648" s="28"/>
    </row>
    <row r="649" spans="2:42" x14ac:dyDescent="0.25">
      <c r="B649" s="27"/>
      <c r="AO649" s="28"/>
      <c r="AP649" s="28"/>
    </row>
    <row r="650" spans="2:42" x14ac:dyDescent="0.25">
      <c r="B650" s="27"/>
      <c r="AO650" s="28"/>
      <c r="AP650" s="28"/>
    </row>
    <row r="651" spans="2:42" x14ac:dyDescent="0.25">
      <c r="B651" s="27"/>
      <c r="AO651" s="28"/>
      <c r="AP651" s="28"/>
    </row>
    <row r="652" spans="2:42" x14ac:dyDescent="0.25">
      <c r="B652" s="27"/>
      <c r="AO652" s="28"/>
      <c r="AP652" s="28"/>
    </row>
    <row r="653" spans="2:42" x14ac:dyDescent="0.25">
      <c r="B653" s="27"/>
      <c r="AO653" s="28"/>
      <c r="AP653" s="28"/>
    </row>
    <row r="654" spans="2:42" x14ac:dyDescent="0.25">
      <c r="B654" s="27"/>
      <c r="AO654" s="28"/>
      <c r="AP654" s="28"/>
    </row>
    <row r="655" spans="2:42" x14ac:dyDescent="0.25">
      <c r="B655" s="27"/>
      <c r="AO655" s="28"/>
      <c r="AP655" s="28"/>
    </row>
    <row r="656" spans="2:42" x14ac:dyDescent="0.25">
      <c r="B656" s="27"/>
      <c r="AO656" s="28"/>
      <c r="AP656" s="28"/>
    </row>
    <row r="657" spans="2:42" x14ac:dyDescent="0.25">
      <c r="B657" s="27"/>
      <c r="AO657" s="28"/>
      <c r="AP657" s="28"/>
    </row>
    <row r="658" spans="2:42" x14ac:dyDescent="0.25">
      <c r="B658" s="27"/>
      <c r="AO658" s="28"/>
      <c r="AP658" s="28"/>
    </row>
    <row r="659" spans="2:42" x14ac:dyDescent="0.25">
      <c r="B659" s="27"/>
      <c r="AO659" s="28"/>
      <c r="AP659" s="28"/>
    </row>
    <row r="660" spans="2:42" x14ac:dyDescent="0.25">
      <c r="B660" s="27"/>
      <c r="AO660" s="28"/>
      <c r="AP660" s="28"/>
    </row>
    <row r="661" spans="2:42" x14ac:dyDescent="0.25">
      <c r="B661" s="27"/>
      <c r="AO661" s="28"/>
      <c r="AP661" s="28"/>
    </row>
    <row r="662" spans="2:42" x14ac:dyDescent="0.25">
      <c r="B662" s="27"/>
      <c r="AO662" s="28"/>
      <c r="AP662" s="28"/>
    </row>
    <row r="663" spans="2:42" x14ac:dyDescent="0.25">
      <c r="B663" s="27"/>
      <c r="AO663" s="28"/>
      <c r="AP663" s="28"/>
    </row>
    <row r="664" spans="2:42" x14ac:dyDescent="0.25">
      <c r="B664" s="27"/>
      <c r="AO664" s="28"/>
      <c r="AP664" s="28"/>
    </row>
    <row r="665" spans="2:42" x14ac:dyDescent="0.25">
      <c r="B665" s="27"/>
      <c r="AO665" s="28"/>
      <c r="AP665" s="28"/>
    </row>
    <row r="666" spans="2:42" x14ac:dyDescent="0.25">
      <c r="B666" s="27"/>
      <c r="AO666" s="28"/>
      <c r="AP666" s="28"/>
    </row>
    <row r="667" spans="2:42" x14ac:dyDescent="0.25">
      <c r="B667" s="27"/>
      <c r="AO667" s="28"/>
      <c r="AP667" s="28"/>
    </row>
    <row r="668" spans="2:42" x14ac:dyDescent="0.25">
      <c r="B668" s="27"/>
      <c r="AO668" s="28"/>
      <c r="AP668" s="28"/>
    </row>
    <row r="669" spans="2:42" x14ac:dyDescent="0.25">
      <c r="B669" s="27"/>
      <c r="AO669" s="28"/>
      <c r="AP669" s="28"/>
    </row>
    <row r="670" spans="2:42" x14ac:dyDescent="0.25">
      <c r="B670" s="27"/>
      <c r="AO670" s="28"/>
      <c r="AP670" s="28"/>
    </row>
    <row r="671" spans="2:42" x14ac:dyDescent="0.25">
      <c r="B671" s="27"/>
      <c r="AO671" s="28"/>
      <c r="AP671" s="28"/>
    </row>
    <row r="672" spans="2:42" x14ac:dyDescent="0.25">
      <c r="B672" s="27"/>
      <c r="AO672" s="28"/>
      <c r="AP672" s="28"/>
    </row>
    <row r="673" spans="2:42" x14ac:dyDescent="0.25">
      <c r="B673" s="27"/>
      <c r="AO673" s="28"/>
      <c r="AP673" s="28"/>
    </row>
    <row r="674" spans="2:42" x14ac:dyDescent="0.25">
      <c r="B674" s="27"/>
      <c r="AO674" s="28"/>
      <c r="AP674" s="28"/>
    </row>
    <row r="675" spans="2:42" x14ac:dyDescent="0.25">
      <c r="B675" s="27"/>
      <c r="AO675" s="28"/>
      <c r="AP675" s="28"/>
    </row>
    <row r="676" spans="2:42" x14ac:dyDescent="0.25">
      <c r="B676" s="27"/>
      <c r="AO676" s="28"/>
      <c r="AP676" s="28"/>
    </row>
    <row r="677" spans="2:42" x14ac:dyDescent="0.25">
      <c r="B677" s="27"/>
      <c r="AO677" s="28"/>
      <c r="AP677" s="28"/>
    </row>
    <row r="678" spans="2:42" x14ac:dyDescent="0.25">
      <c r="B678" s="27"/>
      <c r="AO678" s="28"/>
      <c r="AP678" s="28"/>
    </row>
    <row r="679" spans="2:42" x14ac:dyDescent="0.25">
      <c r="B679" s="27"/>
      <c r="AO679" s="28"/>
      <c r="AP679" s="28"/>
    </row>
    <row r="680" spans="2:42" x14ac:dyDescent="0.25">
      <c r="B680" s="27"/>
      <c r="AO680" s="28"/>
      <c r="AP680" s="28"/>
    </row>
    <row r="681" spans="2:42" x14ac:dyDescent="0.25">
      <c r="B681" s="27"/>
      <c r="AO681" s="28"/>
      <c r="AP681" s="28"/>
    </row>
    <row r="682" spans="2:42" x14ac:dyDescent="0.25">
      <c r="B682" s="27"/>
      <c r="AO682" s="28"/>
      <c r="AP682" s="28"/>
    </row>
    <row r="683" spans="2:42" x14ac:dyDescent="0.25">
      <c r="B683" s="27"/>
      <c r="AO683" s="28"/>
      <c r="AP683" s="28"/>
    </row>
    <row r="684" spans="2:42" x14ac:dyDescent="0.25">
      <c r="B684" s="27"/>
      <c r="AO684" s="28"/>
      <c r="AP684" s="28"/>
    </row>
    <row r="685" spans="2:42" x14ac:dyDescent="0.25">
      <c r="B685" s="27"/>
      <c r="AO685" s="28"/>
      <c r="AP685" s="28"/>
    </row>
    <row r="686" spans="2:42" x14ac:dyDescent="0.25">
      <c r="B686" s="27"/>
      <c r="AO686" s="28"/>
      <c r="AP686" s="28"/>
    </row>
    <row r="687" spans="2:42" x14ac:dyDescent="0.25">
      <c r="B687" s="27"/>
      <c r="AO687" s="28"/>
      <c r="AP687" s="28"/>
    </row>
    <row r="688" spans="2:42" x14ac:dyDescent="0.25">
      <c r="B688" s="27"/>
      <c r="AO688" s="28"/>
      <c r="AP688" s="28"/>
    </row>
    <row r="689" spans="2:42" x14ac:dyDescent="0.25">
      <c r="B689" s="27"/>
      <c r="AO689" s="28"/>
      <c r="AP689" s="28"/>
    </row>
    <row r="690" spans="2:42" x14ac:dyDescent="0.25">
      <c r="B690" s="27"/>
      <c r="AO690" s="28"/>
      <c r="AP690" s="28"/>
    </row>
    <row r="691" spans="2:42" x14ac:dyDescent="0.25">
      <c r="B691" s="27"/>
      <c r="AO691" s="28"/>
      <c r="AP691" s="28"/>
    </row>
    <row r="692" spans="2:42" x14ac:dyDescent="0.25">
      <c r="B692" s="27"/>
      <c r="AO692" s="28"/>
      <c r="AP692" s="28"/>
    </row>
    <row r="693" spans="2:42" x14ac:dyDescent="0.25">
      <c r="B693" s="27"/>
      <c r="AO693" s="28"/>
      <c r="AP693" s="28"/>
    </row>
    <row r="694" spans="2:42" x14ac:dyDescent="0.25">
      <c r="B694" s="27"/>
      <c r="AO694" s="28"/>
      <c r="AP694" s="28"/>
    </row>
    <row r="695" spans="2:42" x14ac:dyDescent="0.25">
      <c r="B695" s="27"/>
      <c r="AO695" s="28"/>
      <c r="AP695" s="28"/>
    </row>
    <row r="696" spans="2:42" x14ac:dyDescent="0.25">
      <c r="B696" s="27"/>
      <c r="AO696" s="28"/>
      <c r="AP696" s="28"/>
    </row>
    <row r="697" spans="2:42" x14ac:dyDescent="0.25">
      <c r="B697" s="27"/>
      <c r="AO697" s="28"/>
      <c r="AP697" s="28"/>
    </row>
    <row r="698" spans="2:42" x14ac:dyDescent="0.25">
      <c r="B698" s="27"/>
      <c r="AO698" s="28"/>
      <c r="AP698" s="28"/>
    </row>
    <row r="699" spans="2:42" x14ac:dyDescent="0.25">
      <c r="B699" s="27"/>
      <c r="AO699" s="28"/>
      <c r="AP699" s="28"/>
    </row>
    <row r="700" spans="2:42" x14ac:dyDescent="0.25">
      <c r="B700" s="27"/>
      <c r="AO700" s="28"/>
      <c r="AP700" s="28"/>
    </row>
    <row r="701" spans="2:42" x14ac:dyDescent="0.25">
      <c r="B701" s="27"/>
      <c r="AO701" s="28"/>
      <c r="AP701" s="28"/>
    </row>
    <row r="702" spans="2:42" x14ac:dyDescent="0.25">
      <c r="B702" s="27"/>
      <c r="AO702" s="28"/>
      <c r="AP702" s="28"/>
    </row>
    <row r="703" spans="2:42" x14ac:dyDescent="0.25">
      <c r="B703" s="27"/>
      <c r="AO703" s="28"/>
      <c r="AP703" s="28"/>
    </row>
    <row r="704" spans="2:42" x14ac:dyDescent="0.25">
      <c r="B704" s="27"/>
      <c r="AO704" s="28"/>
      <c r="AP704" s="28"/>
    </row>
    <row r="705" spans="2:42" x14ac:dyDescent="0.25">
      <c r="B705" s="27"/>
      <c r="AO705" s="28"/>
      <c r="AP705" s="28"/>
    </row>
    <row r="706" spans="2:42" x14ac:dyDescent="0.25">
      <c r="B706" s="27"/>
      <c r="AO706" s="28"/>
      <c r="AP706" s="28"/>
    </row>
    <row r="707" spans="2:42" x14ac:dyDescent="0.25">
      <c r="B707" s="27"/>
      <c r="AO707" s="28"/>
      <c r="AP707" s="28"/>
    </row>
    <row r="708" spans="2:42" x14ac:dyDescent="0.25">
      <c r="B708" s="27"/>
      <c r="AO708" s="28"/>
      <c r="AP708" s="28"/>
    </row>
    <row r="709" spans="2:42" x14ac:dyDescent="0.25">
      <c r="B709" s="27"/>
      <c r="AO709" s="28"/>
      <c r="AP709" s="28"/>
    </row>
    <row r="710" spans="2:42" x14ac:dyDescent="0.25">
      <c r="B710" s="27"/>
      <c r="AO710" s="28"/>
      <c r="AP710" s="28"/>
    </row>
    <row r="711" spans="2:42" x14ac:dyDescent="0.25">
      <c r="B711" s="27"/>
      <c r="AO711" s="28"/>
      <c r="AP711" s="28"/>
    </row>
    <row r="712" spans="2:42" x14ac:dyDescent="0.25">
      <c r="B712" s="27"/>
      <c r="AO712" s="28"/>
      <c r="AP712" s="28"/>
    </row>
    <row r="713" spans="2:42" x14ac:dyDescent="0.25">
      <c r="B713" s="27"/>
      <c r="AO713" s="28"/>
      <c r="AP713" s="28"/>
    </row>
    <row r="714" spans="2:42" x14ac:dyDescent="0.25">
      <c r="B714" s="27"/>
      <c r="AO714" s="28"/>
      <c r="AP714" s="28"/>
    </row>
    <row r="715" spans="2:42" x14ac:dyDescent="0.25">
      <c r="B715" s="27"/>
      <c r="AO715" s="28"/>
      <c r="AP715" s="28"/>
    </row>
    <row r="716" spans="2:42" x14ac:dyDescent="0.25">
      <c r="B716" s="27"/>
      <c r="AO716" s="28"/>
      <c r="AP716" s="28"/>
    </row>
    <row r="717" spans="2:42" x14ac:dyDescent="0.25">
      <c r="B717" s="27"/>
      <c r="AO717" s="28"/>
      <c r="AP717" s="28"/>
    </row>
    <row r="718" spans="2:42" x14ac:dyDescent="0.25">
      <c r="B718" s="27"/>
      <c r="AO718" s="28"/>
      <c r="AP718" s="28"/>
    </row>
    <row r="719" spans="2:42" x14ac:dyDescent="0.25">
      <c r="B719" s="27"/>
      <c r="AO719" s="28"/>
      <c r="AP719" s="28"/>
    </row>
    <row r="720" spans="2:42" x14ac:dyDescent="0.25">
      <c r="B720" s="27"/>
      <c r="AO720" s="28"/>
      <c r="AP720" s="28"/>
    </row>
    <row r="721" spans="2:42" x14ac:dyDescent="0.25">
      <c r="B721" s="27"/>
      <c r="AO721" s="28"/>
      <c r="AP721" s="28"/>
    </row>
    <row r="722" spans="2:42" x14ac:dyDescent="0.25">
      <c r="B722" s="27"/>
      <c r="AO722" s="28"/>
      <c r="AP722" s="28"/>
    </row>
    <row r="723" spans="2:42" x14ac:dyDescent="0.25">
      <c r="B723" s="27"/>
      <c r="AO723" s="28"/>
      <c r="AP723" s="28"/>
    </row>
    <row r="724" spans="2:42" x14ac:dyDescent="0.25">
      <c r="B724" s="27"/>
      <c r="AO724" s="28"/>
      <c r="AP724" s="28"/>
    </row>
    <row r="725" spans="2:42" x14ac:dyDescent="0.25">
      <c r="B725" s="27"/>
      <c r="AO725" s="28"/>
      <c r="AP725" s="28"/>
    </row>
    <row r="726" spans="2:42" x14ac:dyDescent="0.25">
      <c r="B726" s="27"/>
      <c r="AO726" s="28"/>
      <c r="AP726" s="28"/>
    </row>
    <row r="727" spans="2:42" x14ac:dyDescent="0.25">
      <c r="B727" s="27"/>
      <c r="AO727" s="28"/>
      <c r="AP727" s="28"/>
    </row>
    <row r="728" spans="2:42" x14ac:dyDescent="0.25">
      <c r="B728" s="27"/>
      <c r="AO728" s="28"/>
      <c r="AP728" s="28"/>
    </row>
    <row r="729" spans="2:42" x14ac:dyDescent="0.25">
      <c r="B729" s="27"/>
      <c r="AO729" s="28"/>
      <c r="AP729" s="28"/>
    </row>
    <row r="730" spans="2:42" x14ac:dyDescent="0.25">
      <c r="B730" s="27"/>
      <c r="AO730" s="28"/>
      <c r="AP730" s="28"/>
    </row>
    <row r="731" spans="2:42" x14ac:dyDescent="0.25">
      <c r="B731" s="27"/>
      <c r="AO731" s="28"/>
      <c r="AP731" s="28"/>
    </row>
    <row r="732" spans="2:42" x14ac:dyDescent="0.25">
      <c r="B732" s="27"/>
      <c r="AO732" s="28"/>
      <c r="AP732" s="28"/>
    </row>
    <row r="733" spans="2:42" x14ac:dyDescent="0.25">
      <c r="B733" s="27"/>
      <c r="AO733" s="28"/>
      <c r="AP733" s="28"/>
    </row>
    <row r="734" spans="2:42" x14ac:dyDescent="0.25">
      <c r="B734" s="27"/>
      <c r="AO734" s="28"/>
      <c r="AP734" s="28"/>
    </row>
    <row r="735" spans="2:42" x14ac:dyDescent="0.25">
      <c r="B735" s="27"/>
      <c r="AO735" s="28"/>
      <c r="AP735" s="28"/>
    </row>
    <row r="736" spans="2:42" x14ac:dyDescent="0.25">
      <c r="B736" s="27"/>
      <c r="AO736" s="28"/>
      <c r="AP736" s="28"/>
    </row>
    <row r="737" spans="2:42" x14ac:dyDescent="0.25">
      <c r="B737" s="27"/>
      <c r="AO737" s="28"/>
      <c r="AP737" s="28"/>
    </row>
    <row r="738" spans="2:42" x14ac:dyDescent="0.25">
      <c r="B738" s="27"/>
      <c r="AO738" s="28"/>
      <c r="AP738" s="28"/>
    </row>
    <row r="739" spans="2:42" x14ac:dyDescent="0.25">
      <c r="B739" s="27"/>
      <c r="AO739" s="28"/>
      <c r="AP739" s="28"/>
    </row>
    <row r="740" spans="2:42" x14ac:dyDescent="0.25">
      <c r="B740" s="27"/>
      <c r="AO740" s="28"/>
      <c r="AP740" s="28"/>
    </row>
    <row r="741" spans="2:42" x14ac:dyDescent="0.25">
      <c r="B741" s="27"/>
      <c r="AO741" s="28"/>
      <c r="AP741" s="28"/>
    </row>
    <row r="742" spans="2:42" x14ac:dyDescent="0.25">
      <c r="B742" s="27"/>
      <c r="AO742" s="28"/>
      <c r="AP742" s="28"/>
    </row>
    <row r="743" spans="2:42" x14ac:dyDescent="0.25">
      <c r="B743" s="27"/>
      <c r="AO743" s="28"/>
      <c r="AP743" s="28"/>
    </row>
    <row r="744" spans="2:42" x14ac:dyDescent="0.25">
      <c r="B744" s="27"/>
      <c r="AO744" s="28"/>
      <c r="AP744" s="28"/>
    </row>
    <row r="745" spans="2:42" x14ac:dyDescent="0.25">
      <c r="B745" s="27"/>
      <c r="AO745" s="28"/>
      <c r="AP745" s="28"/>
    </row>
    <row r="746" spans="2:42" x14ac:dyDescent="0.25">
      <c r="B746" s="27"/>
      <c r="AO746" s="28"/>
      <c r="AP746" s="28"/>
    </row>
    <row r="747" spans="2:42" x14ac:dyDescent="0.25">
      <c r="B747" s="27"/>
      <c r="AO747" s="28"/>
      <c r="AP747" s="28"/>
    </row>
    <row r="748" spans="2:42" x14ac:dyDescent="0.25">
      <c r="B748" s="27"/>
      <c r="AO748" s="28"/>
      <c r="AP748" s="28"/>
    </row>
    <row r="749" spans="2:42" x14ac:dyDescent="0.25">
      <c r="B749" s="27"/>
      <c r="AO749" s="28"/>
      <c r="AP749" s="28"/>
    </row>
    <row r="750" spans="2:42" x14ac:dyDescent="0.25">
      <c r="B750" s="27"/>
      <c r="AO750" s="28"/>
      <c r="AP750" s="28"/>
    </row>
    <row r="751" spans="2:42" x14ac:dyDescent="0.25">
      <c r="B751" s="27"/>
      <c r="AO751" s="28"/>
      <c r="AP751" s="28"/>
    </row>
    <row r="752" spans="2:42" x14ac:dyDescent="0.25">
      <c r="B752" s="27"/>
      <c r="AO752" s="28"/>
      <c r="AP752" s="28"/>
    </row>
    <row r="753" spans="2:42" x14ac:dyDescent="0.25">
      <c r="B753" s="27"/>
      <c r="AO753" s="28"/>
      <c r="AP753" s="28"/>
    </row>
    <row r="754" spans="2:42" x14ac:dyDescent="0.25">
      <c r="B754" s="27"/>
      <c r="AO754" s="28"/>
      <c r="AP754" s="28"/>
    </row>
    <row r="755" spans="2:42" x14ac:dyDescent="0.25">
      <c r="B755" s="27"/>
      <c r="AO755" s="28"/>
      <c r="AP755" s="28"/>
    </row>
    <row r="756" spans="2:42" x14ac:dyDescent="0.25">
      <c r="B756" s="27"/>
      <c r="AO756" s="28"/>
      <c r="AP756" s="28"/>
    </row>
    <row r="757" spans="2:42" x14ac:dyDescent="0.25">
      <c r="B757" s="27"/>
      <c r="AO757" s="28"/>
      <c r="AP757" s="28"/>
    </row>
    <row r="758" spans="2:42" x14ac:dyDescent="0.25">
      <c r="B758" s="27"/>
      <c r="AO758" s="28"/>
      <c r="AP758" s="28"/>
    </row>
    <row r="759" spans="2:42" x14ac:dyDescent="0.25">
      <c r="B759" s="27"/>
      <c r="AO759" s="28"/>
      <c r="AP759" s="28"/>
    </row>
    <row r="760" spans="2:42" x14ac:dyDescent="0.25">
      <c r="B760" s="27"/>
      <c r="AO760" s="28"/>
      <c r="AP760" s="28"/>
    </row>
    <row r="761" spans="2:42" x14ac:dyDescent="0.25">
      <c r="B761" s="27"/>
      <c r="AO761" s="28"/>
      <c r="AP761" s="28"/>
    </row>
    <row r="762" spans="2:42" x14ac:dyDescent="0.25">
      <c r="B762" s="27"/>
      <c r="AO762" s="28"/>
      <c r="AP762" s="28"/>
    </row>
    <row r="763" spans="2:42" x14ac:dyDescent="0.25">
      <c r="B763" s="27"/>
      <c r="AO763" s="28"/>
      <c r="AP763" s="28"/>
    </row>
    <row r="764" spans="2:42" x14ac:dyDescent="0.25">
      <c r="B764" s="27"/>
      <c r="AO764" s="28"/>
      <c r="AP764" s="28"/>
    </row>
    <row r="765" spans="2:42" x14ac:dyDescent="0.25">
      <c r="B765" s="27"/>
      <c r="AO765" s="28"/>
      <c r="AP765" s="28"/>
    </row>
    <row r="766" spans="2:42" x14ac:dyDescent="0.25">
      <c r="B766" s="27"/>
      <c r="AO766" s="28"/>
      <c r="AP766" s="28"/>
    </row>
    <row r="767" spans="2:42" x14ac:dyDescent="0.25">
      <c r="B767" s="27"/>
      <c r="AO767" s="28"/>
      <c r="AP767" s="28"/>
    </row>
    <row r="768" spans="2:42" x14ac:dyDescent="0.25">
      <c r="B768" s="27"/>
      <c r="AO768" s="28"/>
      <c r="AP768" s="28"/>
    </row>
    <row r="769" spans="2:42" x14ac:dyDescent="0.25">
      <c r="B769" s="27"/>
      <c r="AO769" s="28"/>
      <c r="AP769" s="28"/>
    </row>
    <row r="770" spans="2:42" x14ac:dyDescent="0.25">
      <c r="B770" s="27"/>
      <c r="AO770" s="28"/>
      <c r="AP770" s="28"/>
    </row>
    <row r="771" spans="2:42" x14ac:dyDescent="0.25">
      <c r="B771" s="27"/>
      <c r="AO771" s="28"/>
      <c r="AP771" s="28"/>
    </row>
    <row r="772" spans="2:42" x14ac:dyDescent="0.25">
      <c r="B772" s="27"/>
      <c r="AO772" s="28"/>
      <c r="AP772" s="28"/>
    </row>
    <row r="773" spans="2:42" x14ac:dyDescent="0.25">
      <c r="B773" s="27"/>
      <c r="AO773" s="28"/>
      <c r="AP773" s="28"/>
    </row>
    <row r="774" spans="2:42" x14ac:dyDescent="0.25">
      <c r="B774" s="27"/>
      <c r="AO774" s="28"/>
      <c r="AP774" s="28"/>
    </row>
    <row r="775" spans="2:42" x14ac:dyDescent="0.25">
      <c r="B775" s="27"/>
      <c r="AO775" s="28"/>
      <c r="AP775" s="28"/>
    </row>
    <row r="776" spans="2:42" x14ac:dyDescent="0.25">
      <c r="B776" s="27"/>
      <c r="AO776" s="28"/>
      <c r="AP776" s="28"/>
    </row>
    <row r="777" spans="2:42" x14ac:dyDescent="0.25">
      <c r="B777" s="27"/>
      <c r="AO777" s="28"/>
      <c r="AP777" s="28"/>
    </row>
    <row r="778" spans="2:42" x14ac:dyDescent="0.25">
      <c r="B778" s="27"/>
      <c r="AO778" s="28"/>
      <c r="AP778" s="28"/>
    </row>
    <row r="779" spans="2:42" x14ac:dyDescent="0.25">
      <c r="B779" s="27"/>
      <c r="AO779" s="28"/>
      <c r="AP779" s="28"/>
    </row>
    <row r="780" spans="2:42" x14ac:dyDescent="0.25">
      <c r="B780" s="27"/>
      <c r="AO780" s="28"/>
      <c r="AP780" s="28"/>
    </row>
    <row r="781" spans="2:42" x14ac:dyDescent="0.25">
      <c r="B781" s="27"/>
      <c r="AO781" s="28"/>
      <c r="AP781" s="28"/>
    </row>
    <row r="782" spans="2:42" x14ac:dyDescent="0.25">
      <c r="B782" s="27"/>
      <c r="AO782" s="28"/>
      <c r="AP782" s="28"/>
    </row>
    <row r="783" spans="2:42" x14ac:dyDescent="0.25">
      <c r="B783" s="27"/>
      <c r="AO783" s="28"/>
      <c r="AP783" s="28"/>
    </row>
    <row r="784" spans="2:42" x14ac:dyDescent="0.25">
      <c r="B784" s="27"/>
      <c r="AO784" s="28"/>
      <c r="AP784" s="28"/>
    </row>
    <row r="785" spans="2:42" x14ac:dyDescent="0.25">
      <c r="B785" s="27"/>
      <c r="AO785" s="28"/>
      <c r="AP785" s="28"/>
    </row>
    <row r="786" spans="2:42" x14ac:dyDescent="0.25">
      <c r="B786" s="27"/>
      <c r="AO786" s="28"/>
      <c r="AP786" s="28"/>
    </row>
    <row r="787" spans="2:42" x14ac:dyDescent="0.25">
      <c r="B787" s="27"/>
      <c r="AO787" s="28"/>
      <c r="AP787" s="28"/>
    </row>
    <row r="788" spans="2:42" x14ac:dyDescent="0.25">
      <c r="B788" s="27"/>
      <c r="AO788" s="28"/>
      <c r="AP788" s="28"/>
    </row>
    <row r="789" spans="2:42" x14ac:dyDescent="0.25">
      <c r="B789" s="27"/>
      <c r="AO789" s="28"/>
      <c r="AP789" s="28"/>
    </row>
    <row r="790" spans="2:42" x14ac:dyDescent="0.25">
      <c r="B790" s="27"/>
      <c r="AO790" s="28"/>
      <c r="AP790" s="28"/>
    </row>
    <row r="791" spans="2:42" x14ac:dyDescent="0.25">
      <c r="B791" s="27"/>
      <c r="AO791" s="28"/>
      <c r="AP791" s="28"/>
    </row>
    <row r="792" spans="2:42" x14ac:dyDescent="0.25">
      <c r="B792" s="27"/>
      <c r="AO792" s="28"/>
      <c r="AP792" s="28"/>
    </row>
    <row r="793" spans="2:42" x14ac:dyDescent="0.25">
      <c r="B793" s="27"/>
      <c r="AO793" s="28"/>
      <c r="AP793" s="28"/>
    </row>
    <row r="794" spans="2:42" x14ac:dyDescent="0.25">
      <c r="B794" s="27"/>
      <c r="AO794" s="28"/>
      <c r="AP794" s="28"/>
    </row>
    <row r="795" spans="2:42" x14ac:dyDescent="0.25">
      <c r="B795" s="27"/>
      <c r="AO795" s="28"/>
      <c r="AP795" s="28"/>
    </row>
    <row r="796" spans="2:42" x14ac:dyDescent="0.25">
      <c r="B796" s="27"/>
      <c r="AO796" s="28"/>
      <c r="AP796" s="28"/>
    </row>
    <row r="797" spans="2:42" x14ac:dyDescent="0.25">
      <c r="B797" s="27"/>
      <c r="AO797" s="28"/>
      <c r="AP797" s="28"/>
    </row>
    <row r="798" spans="2:42" x14ac:dyDescent="0.25">
      <c r="B798" s="27"/>
      <c r="AO798" s="28"/>
      <c r="AP798" s="28"/>
    </row>
    <row r="799" spans="2:42" x14ac:dyDescent="0.25">
      <c r="B799" s="27"/>
      <c r="AO799" s="28"/>
      <c r="AP799" s="28"/>
    </row>
    <row r="800" spans="2:42" x14ac:dyDescent="0.25">
      <c r="B800" s="27"/>
      <c r="AO800" s="28"/>
      <c r="AP800" s="28"/>
    </row>
    <row r="801" spans="2:42" x14ac:dyDescent="0.25">
      <c r="B801" s="27"/>
      <c r="AO801" s="28"/>
      <c r="AP801" s="28"/>
    </row>
    <row r="802" spans="2:42" x14ac:dyDescent="0.25">
      <c r="B802" s="27"/>
      <c r="AO802" s="28"/>
      <c r="AP802" s="28"/>
    </row>
    <row r="803" spans="2:42" x14ac:dyDescent="0.25">
      <c r="B803" s="27"/>
      <c r="AO803" s="28"/>
      <c r="AP803" s="28"/>
    </row>
    <row r="804" spans="2:42" x14ac:dyDescent="0.25">
      <c r="B804" s="27"/>
      <c r="AO804" s="28"/>
      <c r="AP804" s="28"/>
    </row>
    <row r="805" spans="2:42" x14ac:dyDescent="0.25">
      <c r="B805" s="27"/>
      <c r="AO805" s="28"/>
      <c r="AP805" s="28"/>
    </row>
    <row r="806" spans="2:42" x14ac:dyDescent="0.25">
      <c r="B806" s="27"/>
      <c r="AO806" s="28"/>
      <c r="AP806" s="28"/>
    </row>
    <row r="807" spans="2:42" x14ac:dyDescent="0.25">
      <c r="B807" s="27"/>
      <c r="AO807" s="28"/>
      <c r="AP807" s="28"/>
    </row>
    <row r="808" spans="2:42" x14ac:dyDescent="0.25">
      <c r="B808" s="27"/>
      <c r="AO808" s="28"/>
      <c r="AP808" s="28"/>
    </row>
    <row r="809" spans="2:42" x14ac:dyDescent="0.25">
      <c r="B809" s="27"/>
      <c r="AO809" s="28"/>
      <c r="AP809" s="28"/>
    </row>
    <row r="810" spans="2:42" x14ac:dyDescent="0.25">
      <c r="B810" s="27"/>
      <c r="AO810" s="28"/>
      <c r="AP810" s="28"/>
    </row>
    <row r="811" spans="2:42" x14ac:dyDescent="0.25">
      <c r="B811" s="27"/>
      <c r="AO811" s="28"/>
      <c r="AP811" s="28"/>
    </row>
    <row r="812" spans="2:42" x14ac:dyDescent="0.25">
      <c r="B812" s="27"/>
      <c r="AO812" s="28"/>
      <c r="AP812" s="28"/>
    </row>
    <row r="813" spans="2:42" x14ac:dyDescent="0.25">
      <c r="B813" s="27"/>
      <c r="AO813" s="28"/>
      <c r="AP813" s="28"/>
    </row>
    <row r="814" spans="2:42" x14ac:dyDescent="0.25">
      <c r="B814" s="27"/>
      <c r="AO814" s="28"/>
      <c r="AP814" s="28"/>
    </row>
    <row r="815" spans="2:42" x14ac:dyDescent="0.25">
      <c r="B815" s="27"/>
      <c r="AO815" s="28"/>
      <c r="AP815" s="28"/>
    </row>
    <row r="816" spans="2:42" x14ac:dyDescent="0.25">
      <c r="B816" s="27"/>
      <c r="AO816" s="28"/>
      <c r="AP816" s="28"/>
    </row>
    <row r="817" spans="2:42" x14ac:dyDescent="0.25">
      <c r="B817" s="27"/>
      <c r="AO817" s="28"/>
      <c r="AP817" s="28"/>
    </row>
    <row r="818" spans="2:42" x14ac:dyDescent="0.25">
      <c r="B818" s="27"/>
      <c r="AO818" s="28"/>
      <c r="AP818" s="28"/>
    </row>
    <row r="819" spans="2:42" x14ac:dyDescent="0.25">
      <c r="B819" s="27"/>
      <c r="AO819" s="28"/>
      <c r="AP819" s="28"/>
    </row>
    <row r="820" spans="2:42" x14ac:dyDescent="0.25">
      <c r="B820" s="27"/>
      <c r="AO820" s="28"/>
      <c r="AP820" s="28"/>
    </row>
    <row r="821" spans="2:42" x14ac:dyDescent="0.25">
      <c r="B821" s="27"/>
      <c r="AO821" s="28"/>
      <c r="AP821" s="28"/>
    </row>
    <row r="822" spans="2:42" x14ac:dyDescent="0.25">
      <c r="B822" s="27"/>
      <c r="AO822" s="28"/>
      <c r="AP822" s="28"/>
    </row>
    <row r="823" spans="2:42" x14ac:dyDescent="0.25">
      <c r="B823" s="27"/>
      <c r="AO823" s="28"/>
      <c r="AP823" s="28"/>
    </row>
    <row r="824" spans="2:42" x14ac:dyDescent="0.25">
      <c r="B824" s="27"/>
      <c r="AO824" s="28"/>
      <c r="AP824" s="28"/>
    </row>
    <row r="825" spans="2:42" x14ac:dyDescent="0.25">
      <c r="B825" s="27"/>
      <c r="AO825" s="28"/>
      <c r="AP825" s="28"/>
    </row>
    <row r="826" spans="2:42" x14ac:dyDescent="0.25">
      <c r="B826" s="27"/>
      <c r="AO826" s="28"/>
      <c r="AP826" s="28"/>
    </row>
    <row r="827" spans="2:42" x14ac:dyDescent="0.25">
      <c r="B827" s="27"/>
      <c r="AO827" s="28"/>
      <c r="AP827" s="28"/>
    </row>
    <row r="828" spans="2:42" x14ac:dyDescent="0.25">
      <c r="B828" s="27"/>
      <c r="AO828" s="28"/>
      <c r="AP828" s="28"/>
    </row>
    <row r="829" spans="2:42" x14ac:dyDescent="0.25">
      <c r="B829" s="27"/>
      <c r="AO829" s="28"/>
      <c r="AP829" s="28"/>
    </row>
    <row r="830" spans="2:42" x14ac:dyDescent="0.25">
      <c r="B830" s="27"/>
      <c r="AO830" s="28"/>
      <c r="AP830" s="28"/>
    </row>
    <row r="831" spans="2:42" x14ac:dyDescent="0.25">
      <c r="B831" s="27"/>
      <c r="AO831" s="28"/>
      <c r="AP831" s="28"/>
    </row>
    <row r="832" spans="2:42" x14ac:dyDescent="0.25">
      <c r="B832" s="27"/>
      <c r="AO832" s="28"/>
      <c r="AP832" s="28"/>
    </row>
    <row r="833" spans="2:42" x14ac:dyDescent="0.25">
      <c r="B833" s="27"/>
      <c r="AO833" s="28"/>
      <c r="AP833" s="28"/>
    </row>
    <row r="834" spans="2:42" x14ac:dyDescent="0.25">
      <c r="B834" s="27"/>
      <c r="AO834" s="28"/>
      <c r="AP834" s="28"/>
    </row>
    <row r="835" spans="2:42" x14ac:dyDescent="0.25">
      <c r="B835" s="27"/>
      <c r="AO835" s="28"/>
      <c r="AP835" s="28"/>
    </row>
    <row r="836" spans="2:42" x14ac:dyDescent="0.25">
      <c r="B836" s="27"/>
      <c r="AO836" s="28"/>
      <c r="AP836" s="28"/>
    </row>
    <row r="837" spans="2:42" x14ac:dyDescent="0.25">
      <c r="B837" s="27"/>
      <c r="AO837" s="28"/>
      <c r="AP837" s="28"/>
    </row>
    <row r="838" spans="2:42" x14ac:dyDescent="0.25">
      <c r="B838" s="27"/>
      <c r="AO838" s="28"/>
      <c r="AP838" s="28"/>
    </row>
    <row r="839" spans="2:42" x14ac:dyDescent="0.25">
      <c r="B839" s="27"/>
      <c r="AO839" s="28"/>
      <c r="AP839" s="28"/>
    </row>
    <row r="840" spans="2:42" x14ac:dyDescent="0.25">
      <c r="B840" s="27"/>
      <c r="AO840" s="28"/>
      <c r="AP840" s="28"/>
    </row>
    <row r="841" spans="2:42" x14ac:dyDescent="0.25">
      <c r="B841" s="27"/>
      <c r="AO841" s="28"/>
      <c r="AP841" s="28"/>
    </row>
    <row r="842" spans="2:42" x14ac:dyDescent="0.25">
      <c r="B842" s="27"/>
      <c r="AO842" s="28"/>
      <c r="AP842" s="28"/>
    </row>
    <row r="843" spans="2:42" x14ac:dyDescent="0.25">
      <c r="B843" s="27"/>
      <c r="AO843" s="28"/>
      <c r="AP843" s="28"/>
    </row>
    <row r="844" spans="2:42" x14ac:dyDescent="0.25">
      <c r="B844" s="27"/>
      <c r="AO844" s="28"/>
      <c r="AP844" s="28"/>
    </row>
    <row r="845" spans="2:42" x14ac:dyDescent="0.25">
      <c r="B845" s="27"/>
      <c r="AO845" s="28"/>
      <c r="AP845" s="28"/>
    </row>
    <row r="846" spans="2:42" x14ac:dyDescent="0.25">
      <c r="B846" s="27"/>
      <c r="AO846" s="28"/>
      <c r="AP846" s="28"/>
    </row>
    <row r="847" spans="2:42" x14ac:dyDescent="0.25">
      <c r="B847" s="27"/>
      <c r="AO847" s="28"/>
      <c r="AP847" s="28"/>
    </row>
    <row r="848" spans="2:42" x14ac:dyDescent="0.25">
      <c r="B848" s="27"/>
      <c r="AO848" s="28"/>
      <c r="AP848" s="28"/>
    </row>
    <row r="849" spans="2:42" x14ac:dyDescent="0.25">
      <c r="B849" s="27"/>
      <c r="AO849" s="28"/>
      <c r="AP849" s="28"/>
    </row>
    <row r="850" spans="2:42" x14ac:dyDescent="0.25">
      <c r="B850" s="27"/>
      <c r="AO850" s="28"/>
      <c r="AP850" s="28"/>
    </row>
    <row r="851" spans="2:42" x14ac:dyDescent="0.25">
      <c r="B851" s="27"/>
      <c r="AO851" s="28"/>
      <c r="AP851" s="28"/>
    </row>
    <row r="852" spans="2:42" x14ac:dyDescent="0.25">
      <c r="B852" s="27"/>
      <c r="AO852" s="28"/>
      <c r="AP852" s="28"/>
    </row>
    <row r="853" spans="2:42" x14ac:dyDescent="0.25">
      <c r="B853" s="27"/>
      <c r="AO853" s="28"/>
      <c r="AP853" s="28"/>
    </row>
    <row r="854" spans="2:42" x14ac:dyDescent="0.25">
      <c r="B854" s="27"/>
      <c r="AO854" s="28"/>
      <c r="AP854" s="28"/>
    </row>
    <row r="855" spans="2:42" x14ac:dyDescent="0.25">
      <c r="B855" s="27"/>
      <c r="AO855" s="28"/>
      <c r="AP855" s="28"/>
    </row>
    <row r="856" spans="2:42" x14ac:dyDescent="0.25">
      <c r="B856" s="27"/>
      <c r="AO856" s="28"/>
      <c r="AP856" s="28"/>
    </row>
    <row r="857" spans="2:42" x14ac:dyDescent="0.25">
      <c r="B857" s="27"/>
      <c r="AO857" s="28"/>
      <c r="AP857" s="28"/>
    </row>
    <row r="858" spans="2:42" x14ac:dyDescent="0.25">
      <c r="B858" s="27"/>
      <c r="AO858" s="28"/>
      <c r="AP858" s="28"/>
    </row>
    <row r="859" spans="2:42" x14ac:dyDescent="0.25">
      <c r="B859" s="27"/>
      <c r="AO859" s="28"/>
      <c r="AP859" s="28"/>
    </row>
    <row r="860" spans="2:42" x14ac:dyDescent="0.25">
      <c r="B860" s="27"/>
      <c r="AO860" s="28"/>
      <c r="AP860" s="28"/>
    </row>
    <row r="861" spans="2:42" x14ac:dyDescent="0.25">
      <c r="B861" s="27"/>
      <c r="AO861" s="28"/>
      <c r="AP861" s="28"/>
    </row>
    <row r="862" spans="2:42" x14ac:dyDescent="0.25">
      <c r="B862" s="27"/>
      <c r="AO862" s="28"/>
      <c r="AP862" s="28"/>
    </row>
    <row r="863" spans="2:42" x14ac:dyDescent="0.25">
      <c r="B863" s="27"/>
      <c r="AO863" s="28"/>
      <c r="AP863" s="28"/>
    </row>
    <row r="864" spans="2:42" x14ac:dyDescent="0.25">
      <c r="B864" s="27"/>
      <c r="AO864" s="28"/>
      <c r="AP864" s="28"/>
    </row>
    <row r="865" spans="2:42" x14ac:dyDescent="0.25">
      <c r="B865" s="27"/>
      <c r="AO865" s="28"/>
      <c r="AP865" s="28"/>
    </row>
    <row r="866" spans="2:42" x14ac:dyDescent="0.25">
      <c r="B866" s="27"/>
      <c r="AO866" s="28"/>
      <c r="AP866" s="28"/>
    </row>
    <row r="867" spans="2:42" x14ac:dyDescent="0.25">
      <c r="B867" s="27"/>
      <c r="AO867" s="28"/>
      <c r="AP867" s="28"/>
    </row>
    <row r="868" spans="2:42" x14ac:dyDescent="0.25">
      <c r="B868" s="27"/>
      <c r="AO868" s="28"/>
      <c r="AP868" s="28"/>
    </row>
    <row r="869" spans="2:42" x14ac:dyDescent="0.25">
      <c r="B869" s="27"/>
      <c r="AO869" s="28"/>
      <c r="AP869" s="28"/>
    </row>
    <row r="870" spans="2:42" x14ac:dyDescent="0.25">
      <c r="B870" s="27"/>
      <c r="AO870" s="28"/>
      <c r="AP870" s="28"/>
    </row>
    <row r="871" spans="2:42" x14ac:dyDescent="0.25">
      <c r="B871" s="27"/>
      <c r="AO871" s="28"/>
      <c r="AP871" s="28"/>
    </row>
    <row r="872" spans="2:42" x14ac:dyDescent="0.25">
      <c r="B872" s="27"/>
      <c r="AO872" s="28"/>
      <c r="AP872" s="28"/>
    </row>
    <row r="873" spans="2:42" x14ac:dyDescent="0.25">
      <c r="B873" s="27"/>
      <c r="AO873" s="28"/>
      <c r="AP873" s="28"/>
    </row>
    <row r="874" spans="2:42" x14ac:dyDescent="0.25">
      <c r="B874" s="27"/>
      <c r="AO874" s="28"/>
      <c r="AP874" s="28"/>
    </row>
    <row r="875" spans="2:42" x14ac:dyDescent="0.25">
      <c r="B875" s="27"/>
      <c r="AO875" s="28"/>
      <c r="AP875" s="28"/>
    </row>
    <row r="876" spans="2:42" x14ac:dyDescent="0.25">
      <c r="B876" s="27"/>
      <c r="AO876" s="28"/>
      <c r="AP876" s="28"/>
    </row>
    <row r="877" spans="2:42" x14ac:dyDescent="0.25">
      <c r="B877" s="27"/>
      <c r="AO877" s="28"/>
      <c r="AP877" s="28"/>
    </row>
    <row r="878" spans="2:42" x14ac:dyDescent="0.25">
      <c r="B878" s="27"/>
      <c r="AO878" s="28"/>
      <c r="AP878" s="28"/>
    </row>
    <row r="879" spans="2:42" x14ac:dyDescent="0.25">
      <c r="B879" s="27"/>
      <c r="AO879" s="28"/>
      <c r="AP879" s="28"/>
    </row>
    <row r="880" spans="2:42" x14ac:dyDescent="0.25">
      <c r="B880" s="27"/>
      <c r="AO880" s="28"/>
      <c r="AP880" s="28"/>
    </row>
    <row r="881" spans="2:42" x14ac:dyDescent="0.25">
      <c r="B881" s="27"/>
      <c r="AO881" s="28"/>
      <c r="AP881" s="28"/>
    </row>
    <row r="882" spans="2:42" x14ac:dyDescent="0.25">
      <c r="B882" s="27"/>
      <c r="AO882" s="28"/>
      <c r="AP882" s="28"/>
    </row>
    <row r="883" spans="2:42" x14ac:dyDescent="0.25">
      <c r="B883" s="27"/>
      <c r="AO883" s="28"/>
      <c r="AP883" s="28"/>
    </row>
    <row r="884" spans="2:42" x14ac:dyDescent="0.25">
      <c r="B884" s="27"/>
      <c r="AO884" s="28"/>
      <c r="AP884" s="28"/>
    </row>
    <row r="885" spans="2:42" x14ac:dyDescent="0.25">
      <c r="B885" s="27"/>
      <c r="AO885" s="28"/>
      <c r="AP885" s="28"/>
    </row>
    <row r="886" spans="2:42" x14ac:dyDescent="0.25">
      <c r="B886" s="27"/>
      <c r="AO886" s="28"/>
      <c r="AP886" s="28"/>
    </row>
    <row r="887" spans="2:42" x14ac:dyDescent="0.25">
      <c r="B887" s="27"/>
      <c r="AO887" s="28"/>
      <c r="AP887" s="28"/>
    </row>
    <row r="888" spans="2:42" x14ac:dyDescent="0.25">
      <c r="B888" s="27"/>
      <c r="AO888" s="28"/>
      <c r="AP888" s="28"/>
    </row>
    <row r="889" spans="2:42" x14ac:dyDescent="0.25">
      <c r="B889" s="27"/>
      <c r="AO889" s="28"/>
      <c r="AP889" s="28"/>
    </row>
    <row r="890" spans="2:42" x14ac:dyDescent="0.25">
      <c r="B890" s="27"/>
      <c r="AO890" s="28"/>
      <c r="AP890" s="28"/>
    </row>
    <row r="891" spans="2:42" x14ac:dyDescent="0.25">
      <c r="B891" s="27"/>
      <c r="AO891" s="28"/>
      <c r="AP891" s="28"/>
    </row>
    <row r="892" spans="2:42" x14ac:dyDescent="0.25">
      <c r="B892" s="27"/>
      <c r="AO892" s="28"/>
      <c r="AP892" s="28"/>
    </row>
    <row r="893" spans="2:42" x14ac:dyDescent="0.25">
      <c r="B893" s="27"/>
      <c r="AO893" s="28"/>
      <c r="AP893" s="28"/>
    </row>
    <row r="894" spans="2:42" x14ac:dyDescent="0.25">
      <c r="B894" s="27"/>
      <c r="AO894" s="28"/>
      <c r="AP894" s="28"/>
    </row>
    <row r="895" spans="2:42" x14ac:dyDescent="0.25">
      <c r="B895" s="27"/>
      <c r="AO895" s="28"/>
      <c r="AP895" s="28"/>
    </row>
    <row r="896" spans="2:42" x14ac:dyDescent="0.25">
      <c r="B896" s="27"/>
      <c r="AO896" s="28"/>
      <c r="AP896" s="28"/>
    </row>
    <row r="897" spans="2:42" x14ac:dyDescent="0.25">
      <c r="B897" s="27"/>
      <c r="AO897" s="28"/>
      <c r="AP897" s="28"/>
    </row>
    <row r="898" spans="2:42" x14ac:dyDescent="0.25">
      <c r="B898" s="27"/>
      <c r="AO898" s="28"/>
      <c r="AP898" s="28"/>
    </row>
    <row r="899" spans="2:42" x14ac:dyDescent="0.25">
      <c r="B899" s="27"/>
      <c r="AO899" s="28"/>
      <c r="AP899" s="28"/>
    </row>
    <row r="900" spans="2:42" x14ac:dyDescent="0.25">
      <c r="B900" s="27"/>
      <c r="AO900" s="28"/>
      <c r="AP900" s="28"/>
    </row>
    <row r="901" spans="2:42" x14ac:dyDescent="0.25">
      <c r="B901" s="27"/>
      <c r="AO901" s="28"/>
      <c r="AP901" s="28"/>
    </row>
    <row r="902" spans="2:42" x14ac:dyDescent="0.25">
      <c r="B902" s="27"/>
      <c r="AO902" s="28"/>
      <c r="AP902" s="28"/>
    </row>
    <row r="903" spans="2:42" x14ac:dyDescent="0.25">
      <c r="B903" s="27"/>
      <c r="AO903" s="28"/>
      <c r="AP903" s="28"/>
    </row>
    <row r="904" spans="2:42" x14ac:dyDescent="0.25">
      <c r="B904" s="27"/>
      <c r="AO904" s="28"/>
      <c r="AP904" s="28"/>
    </row>
    <row r="905" spans="2:42" x14ac:dyDescent="0.25">
      <c r="B905" s="27"/>
      <c r="AO905" s="28"/>
      <c r="AP905" s="28"/>
    </row>
    <row r="906" spans="2:42" x14ac:dyDescent="0.25">
      <c r="B906" s="27"/>
      <c r="AO906" s="28"/>
      <c r="AP906" s="28"/>
    </row>
    <row r="907" spans="2:42" x14ac:dyDescent="0.25">
      <c r="B907" s="27"/>
      <c r="AO907" s="28"/>
      <c r="AP907" s="28"/>
    </row>
    <row r="908" spans="2:42" x14ac:dyDescent="0.25">
      <c r="B908" s="27"/>
      <c r="AO908" s="28"/>
      <c r="AP908" s="28"/>
    </row>
    <row r="909" spans="2:42" x14ac:dyDescent="0.25">
      <c r="B909" s="27"/>
      <c r="AO909" s="28"/>
      <c r="AP909" s="28"/>
    </row>
    <row r="910" spans="2:42" x14ac:dyDescent="0.25">
      <c r="B910" s="27"/>
      <c r="AO910" s="28"/>
      <c r="AP910" s="28"/>
    </row>
    <row r="911" spans="2:42" x14ac:dyDescent="0.25">
      <c r="B911" s="27"/>
      <c r="AO911" s="28"/>
      <c r="AP911" s="28"/>
    </row>
    <row r="912" spans="2:42" x14ac:dyDescent="0.25">
      <c r="B912" s="27"/>
      <c r="AO912" s="28"/>
      <c r="AP912" s="28"/>
    </row>
    <row r="913" spans="2:42" x14ac:dyDescent="0.25">
      <c r="B913" s="27"/>
      <c r="AO913" s="28"/>
      <c r="AP913" s="28"/>
    </row>
    <row r="914" spans="2:42" x14ac:dyDescent="0.25">
      <c r="B914" s="27"/>
      <c r="AO914" s="28"/>
      <c r="AP914" s="28"/>
    </row>
    <row r="915" spans="2:42" x14ac:dyDescent="0.25">
      <c r="B915" s="27"/>
      <c r="AO915" s="28"/>
      <c r="AP915" s="28"/>
    </row>
    <row r="916" spans="2:42" x14ac:dyDescent="0.25">
      <c r="B916" s="27"/>
      <c r="AO916" s="28"/>
      <c r="AP916" s="28"/>
    </row>
    <row r="917" spans="2:42" x14ac:dyDescent="0.25">
      <c r="B917" s="27"/>
      <c r="AO917" s="28"/>
      <c r="AP917" s="28"/>
    </row>
    <row r="918" spans="2:42" x14ac:dyDescent="0.25">
      <c r="B918" s="27"/>
      <c r="AO918" s="28"/>
      <c r="AP918" s="28"/>
    </row>
    <row r="919" spans="2:42" x14ac:dyDescent="0.25">
      <c r="B919" s="27"/>
      <c r="AO919" s="28"/>
      <c r="AP919" s="28"/>
    </row>
    <row r="920" spans="2:42" x14ac:dyDescent="0.25">
      <c r="B920" s="27"/>
      <c r="AO920" s="28"/>
      <c r="AP920" s="28"/>
    </row>
    <row r="921" spans="2:42" x14ac:dyDescent="0.25">
      <c r="B921" s="27"/>
      <c r="AO921" s="28"/>
      <c r="AP921" s="28"/>
    </row>
    <row r="922" spans="2:42" x14ac:dyDescent="0.25">
      <c r="B922" s="27"/>
      <c r="AO922" s="28"/>
      <c r="AP922" s="28"/>
    </row>
    <row r="923" spans="2:42" x14ac:dyDescent="0.25">
      <c r="B923" s="27"/>
      <c r="AO923" s="28"/>
      <c r="AP923" s="28"/>
    </row>
    <row r="924" spans="2:42" x14ac:dyDescent="0.25">
      <c r="B924" s="27"/>
      <c r="AO924" s="28"/>
      <c r="AP924" s="28"/>
    </row>
    <row r="925" spans="2:42" x14ac:dyDescent="0.25">
      <c r="B925" s="27"/>
      <c r="AO925" s="28"/>
      <c r="AP925" s="28"/>
    </row>
    <row r="926" spans="2:42" x14ac:dyDescent="0.25">
      <c r="B926" s="27"/>
      <c r="AO926" s="28"/>
      <c r="AP926" s="28"/>
    </row>
    <row r="927" spans="2:42" x14ac:dyDescent="0.25">
      <c r="B927" s="27"/>
      <c r="AO927" s="28"/>
      <c r="AP927" s="28"/>
    </row>
    <row r="928" spans="2:42" x14ac:dyDescent="0.25">
      <c r="B928" s="27"/>
      <c r="AO928" s="28"/>
      <c r="AP928" s="28"/>
    </row>
    <row r="929" spans="2:42" x14ac:dyDescent="0.25">
      <c r="B929" s="27"/>
      <c r="AO929" s="28"/>
      <c r="AP929" s="28"/>
    </row>
    <row r="930" spans="2:42" x14ac:dyDescent="0.25">
      <c r="B930" s="27"/>
      <c r="AO930" s="28"/>
      <c r="AP930" s="28"/>
    </row>
    <row r="931" spans="2:42" x14ac:dyDescent="0.25">
      <c r="B931" s="27"/>
      <c r="AO931" s="28"/>
      <c r="AP931" s="28"/>
    </row>
    <row r="932" spans="2:42" x14ac:dyDescent="0.25">
      <c r="B932" s="27"/>
      <c r="AO932" s="28"/>
      <c r="AP932" s="28"/>
    </row>
    <row r="933" spans="2:42" x14ac:dyDescent="0.25">
      <c r="B933" s="27"/>
      <c r="AO933" s="28"/>
      <c r="AP933" s="28"/>
    </row>
    <row r="934" spans="2:42" x14ac:dyDescent="0.25">
      <c r="B934" s="27"/>
      <c r="AO934" s="28"/>
      <c r="AP934" s="28"/>
    </row>
    <row r="935" spans="2:42" x14ac:dyDescent="0.25">
      <c r="B935" s="27"/>
      <c r="AO935" s="28"/>
      <c r="AP935" s="28"/>
    </row>
    <row r="936" spans="2:42" x14ac:dyDescent="0.25">
      <c r="B936" s="27"/>
      <c r="AO936" s="28"/>
      <c r="AP936" s="28"/>
    </row>
    <row r="937" spans="2:42" x14ac:dyDescent="0.25">
      <c r="B937" s="27"/>
      <c r="AO937" s="28"/>
      <c r="AP937" s="28"/>
    </row>
    <row r="938" spans="2:42" x14ac:dyDescent="0.25">
      <c r="B938" s="27"/>
      <c r="AO938" s="28"/>
      <c r="AP938" s="28"/>
    </row>
    <row r="939" spans="2:42" x14ac:dyDescent="0.25">
      <c r="B939" s="27"/>
      <c r="AO939" s="28"/>
      <c r="AP939" s="28"/>
    </row>
    <row r="940" spans="2:42" x14ac:dyDescent="0.25">
      <c r="B940" s="27"/>
      <c r="AO940" s="28"/>
      <c r="AP940" s="28"/>
    </row>
    <row r="941" spans="2:42" x14ac:dyDescent="0.25">
      <c r="B941" s="27"/>
      <c r="AO941" s="28"/>
      <c r="AP941" s="28"/>
    </row>
    <row r="942" spans="2:42" x14ac:dyDescent="0.25">
      <c r="B942" s="27"/>
      <c r="AO942" s="28"/>
      <c r="AP942" s="28"/>
    </row>
    <row r="943" spans="2:42" x14ac:dyDescent="0.25">
      <c r="B943" s="27"/>
      <c r="AO943" s="28"/>
      <c r="AP943" s="28"/>
    </row>
    <row r="944" spans="2:42" x14ac:dyDescent="0.25">
      <c r="B944" s="27"/>
      <c r="AO944" s="28"/>
      <c r="AP944" s="28"/>
    </row>
    <row r="945" spans="2:42" x14ac:dyDescent="0.25">
      <c r="B945" s="27"/>
      <c r="AO945" s="28"/>
      <c r="AP945" s="28"/>
    </row>
    <row r="946" spans="2:42" x14ac:dyDescent="0.25">
      <c r="B946" s="27"/>
      <c r="AO946" s="28"/>
      <c r="AP946" s="28"/>
    </row>
    <row r="947" spans="2:42" x14ac:dyDescent="0.25">
      <c r="B947" s="27"/>
      <c r="AO947" s="28"/>
      <c r="AP947" s="28"/>
    </row>
    <row r="948" spans="2:42" x14ac:dyDescent="0.25">
      <c r="B948" s="27"/>
      <c r="AO948" s="28"/>
      <c r="AP948" s="28"/>
    </row>
    <row r="949" spans="2:42" x14ac:dyDescent="0.25">
      <c r="B949" s="27"/>
      <c r="AO949" s="28"/>
      <c r="AP949" s="28"/>
    </row>
    <row r="950" spans="2:42" x14ac:dyDescent="0.25">
      <c r="B950" s="27"/>
      <c r="AO950" s="28"/>
      <c r="AP950" s="28"/>
    </row>
    <row r="951" spans="2:42" x14ac:dyDescent="0.25">
      <c r="B951" s="27"/>
      <c r="AO951" s="28"/>
      <c r="AP951" s="28"/>
    </row>
    <row r="952" spans="2:42" x14ac:dyDescent="0.25">
      <c r="B952" s="27"/>
      <c r="AO952" s="28"/>
      <c r="AP952" s="28"/>
    </row>
    <row r="953" spans="2:42" x14ac:dyDescent="0.25">
      <c r="B953" s="27"/>
      <c r="AO953" s="28"/>
      <c r="AP953" s="28"/>
    </row>
    <row r="954" spans="2:42" x14ac:dyDescent="0.25">
      <c r="B954" s="27"/>
      <c r="AO954" s="28"/>
      <c r="AP954" s="28"/>
    </row>
    <row r="955" spans="2:42" x14ac:dyDescent="0.25">
      <c r="B955" s="27"/>
      <c r="AO955" s="28"/>
      <c r="AP955" s="28"/>
    </row>
    <row r="956" spans="2:42" x14ac:dyDescent="0.25">
      <c r="B956" s="27"/>
      <c r="AO956" s="28"/>
      <c r="AP956" s="28"/>
    </row>
    <row r="957" spans="2:42" x14ac:dyDescent="0.25">
      <c r="B957" s="27"/>
      <c r="AO957" s="28"/>
      <c r="AP957" s="28"/>
    </row>
    <row r="958" spans="2:42" x14ac:dyDescent="0.25">
      <c r="B958" s="27"/>
      <c r="AO958" s="28"/>
      <c r="AP958" s="28"/>
    </row>
    <row r="959" spans="2:42" x14ac:dyDescent="0.25">
      <c r="B959" s="27"/>
      <c r="AO959" s="28"/>
      <c r="AP959" s="28"/>
    </row>
    <row r="960" spans="2:42" x14ac:dyDescent="0.25">
      <c r="B960" s="27"/>
      <c r="AO960" s="28"/>
      <c r="AP960" s="28"/>
    </row>
    <row r="961" spans="2:42" x14ac:dyDescent="0.25">
      <c r="B961" s="27"/>
      <c r="AO961" s="28"/>
      <c r="AP961" s="28"/>
    </row>
    <row r="962" spans="2:42" x14ac:dyDescent="0.25">
      <c r="B962" s="27"/>
      <c r="AO962" s="28"/>
      <c r="AP962" s="28"/>
    </row>
    <row r="963" spans="2:42" x14ac:dyDescent="0.25">
      <c r="B963" s="27"/>
      <c r="AO963" s="28"/>
      <c r="AP963" s="28"/>
    </row>
    <row r="964" spans="2:42" x14ac:dyDescent="0.25">
      <c r="B964" s="27"/>
      <c r="AO964" s="28"/>
      <c r="AP964" s="28"/>
    </row>
    <row r="965" spans="2:42" x14ac:dyDescent="0.25">
      <c r="B965" s="27"/>
      <c r="AO965" s="28"/>
      <c r="AP965" s="28"/>
    </row>
    <row r="966" spans="2:42" x14ac:dyDescent="0.25">
      <c r="B966" s="27"/>
      <c r="AO966" s="28"/>
      <c r="AP966" s="28"/>
    </row>
    <row r="967" spans="2:42" x14ac:dyDescent="0.25">
      <c r="B967" s="27"/>
      <c r="AO967" s="28"/>
      <c r="AP967" s="28"/>
    </row>
    <row r="968" spans="2:42" x14ac:dyDescent="0.25">
      <c r="B968" s="27"/>
      <c r="AO968" s="28"/>
      <c r="AP968" s="28"/>
    </row>
    <row r="969" spans="2:42" x14ac:dyDescent="0.25">
      <c r="B969" s="27"/>
      <c r="AO969" s="28"/>
      <c r="AP969" s="28"/>
    </row>
    <row r="970" spans="2:42" x14ac:dyDescent="0.25">
      <c r="B970" s="27"/>
      <c r="AO970" s="28"/>
      <c r="AP970" s="28"/>
    </row>
    <row r="971" spans="2:42" x14ac:dyDescent="0.25">
      <c r="B971" s="27"/>
      <c r="AO971" s="28"/>
      <c r="AP971" s="28"/>
    </row>
    <row r="972" spans="2:42" x14ac:dyDescent="0.25">
      <c r="B972" s="27"/>
      <c r="AO972" s="28"/>
      <c r="AP972" s="28"/>
    </row>
    <row r="973" spans="2:42" x14ac:dyDescent="0.25">
      <c r="B973" s="27"/>
      <c r="AO973" s="28"/>
      <c r="AP973" s="28"/>
    </row>
    <row r="974" spans="2:42" x14ac:dyDescent="0.25">
      <c r="B974" s="27"/>
      <c r="AO974" s="28"/>
      <c r="AP974" s="28"/>
    </row>
    <row r="975" spans="2:42" x14ac:dyDescent="0.25">
      <c r="B975" s="27"/>
      <c r="AO975" s="28"/>
      <c r="AP975" s="28"/>
    </row>
    <row r="976" spans="2:42" x14ac:dyDescent="0.25">
      <c r="B976" s="27"/>
      <c r="AO976" s="28"/>
      <c r="AP976" s="28"/>
    </row>
    <row r="977" spans="2:42" x14ac:dyDescent="0.25">
      <c r="B977" s="27"/>
      <c r="AO977" s="28"/>
      <c r="AP977" s="28"/>
    </row>
    <row r="978" spans="2:42" x14ac:dyDescent="0.25">
      <c r="B978" s="27"/>
      <c r="AO978" s="28"/>
      <c r="AP978" s="28"/>
    </row>
    <row r="979" spans="2:42" x14ac:dyDescent="0.25">
      <c r="B979" s="27"/>
      <c r="AO979" s="28"/>
      <c r="AP979" s="28"/>
    </row>
    <row r="980" spans="2:42" x14ac:dyDescent="0.25">
      <c r="B980" s="27"/>
      <c r="AO980" s="28"/>
      <c r="AP980" s="28"/>
    </row>
    <row r="981" spans="2:42" x14ac:dyDescent="0.25">
      <c r="B981" s="27"/>
      <c r="AO981" s="28"/>
      <c r="AP981" s="28"/>
    </row>
    <row r="982" spans="2:42" x14ac:dyDescent="0.25">
      <c r="B982" s="27"/>
      <c r="AO982" s="28"/>
      <c r="AP982" s="28"/>
    </row>
    <row r="983" spans="2:42" x14ac:dyDescent="0.25">
      <c r="B983" s="27"/>
      <c r="AO983" s="28"/>
      <c r="AP983" s="28"/>
    </row>
    <row r="984" spans="2:42" x14ac:dyDescent="0.25">
      <c r="B984" s="27"/>
      <c r="AO984" s="28"/>
      <c r="AP984" s="28"/>
    </row>
    <row r="985" spans="2:42" x14ac:dyDescent="0.25">
      <c r="B985" s="27"/>
      <c r="AO985" s="28"/>
      <c r="AP985" s="28"/>
    </row>
    <row r="986" spans="2:42" x14ac:dyDescent="0.25">
      <c r="B986" s="27"/>
      <c r="AO986" s="28"/>
      <c r="AP986" s="28"/>
    </row>
    <row r="987" spans="2:42" x14ac:dyDescent="0.25">
      <c r="B987" s="27"/>
      <c r="AO987" s="28"/>
      <c r="AP987" s="28"/>
    </row>
    <row r="988" spans="2:42" x14ac:dyDescent="0.25">
      <c r="B988" s="27"/>
      <c r="AO988" s="28"/>
      <c r="AP988" s="28"/>
    </row>
    <row r="989" spans="2:42" x14ac:dyDescent="0.25">
      <c r="B989" s="27"/>
      <c r="AO989" s="28"/>
      <c r="AP989" s="28"/>
    </row>
    <row r="990" spans="2:42" x14ac:dyDescent="0.25">
      <c r="B990" s="27"/>
      <c r="AO990" s="28"/>
      <c r="AP990" s="28"/>
    </row>
    <row r="991" spans="2:42" x14ac:dyDescent="0.25">
      <c r="B991" s="27"/>
      <c r="AO991" s="28"/>
      <c r="AP991" s="28"/>
    </row>
    <row r="992" spans="2:42" x14ac:dyDescent="0.25">
      <c r="B992" s="27"/>
      <c r="AO992" s="28"/>
      <c r="AP992" s="28"/>
    </row>
    <row r="993" spans="2:42" x14ac:dyDescent="0.25">
      <c r="B993" s="27"/>
      <c r="AO993" s="28"/>
      <c r="AP993" s="28"/>
    </row>
    <row r="994" spans="2:42" x14ac:dyDescent="0.25">
      <c r="B994" s="27"/>
      <c r="AO994" s="28"/>
      <c r="AP994" s="28"/>
    </row>
    <row r="995" spans="2:42" x14ac:dyDescent="0.25">
      <c r="B995" s="27"/>
      <c r="AO995" s="28"/>
      <c r="AP995" s="28"/>
    </row>
    <row r="996" spans="2:42" x14ac:dyDescent="0.25">
      <c r="B996" s="27"/>
      <c r="AO996" s="28"/>
      <c r="AP996" s="28"/>
    </row>
    <row r="997" spans="2:42" x14ac:dyDescent="0.25">
      <c r="B997" s="27"/>
      <c r="AO997" s="28"/>
      <c r="AP997" s="28"/>
    </row>
    <row r="998" spans="2:42" x14ac:dyDescent="0.25">
      <c r="B998" s="27"/>
      <c r="AO998" s="28"/>
      <c r="AP998" s="28"/>
    </row>
    <row r="999" spans="2:42" x14ac:dyDescent="0.25">
      <c r="B999" s="27"/>
      <c r="AO999" s="28"/>
      <c r="AP999" s="28"/>
    </row>
    <row r="1000" spans="2:42" x14ac:dyDescent="0.25">
      <c r="B1000" s="27"/>
      <c r="AO1000" s="28"/>
      <c r="AP1000" s="28"/>
    </row>
    <row r="1001" spans="2:42" x14ac:dyDescent="0.25">
      <c r="B1001" s="27"/>
      <c r="AO1001" s="28"/>
      <c r="AP1001" s="28"/>
    </row>
    <row r="1002" spans="2:42" x14ac:dyDescent="0.25">
      <c r="B1002" s="27"/>
      <c r="AO1002" s="28"/>
      <c r="AP1002" s="28"/>
    </row>
    <row r="1003" spans="2:42" x14ac:dyDescent="0.25">
      <c r="B1003" s="27"/>
      <c r="AO1003" s="28"/>
      <c r="AP1003" s="28"/>
    </row>
    <row r="1004" spans="2:42" x14ac:dyDescent="0.25">
      <c r="B1004" s="27"/>
      <c r="AO1004" s="28"/>
      <c r="AP1004" s="28"/>
    </row>
    <row r="1005" spans="2:42" x14ac:dyDescent="0.25">
      <c r="B1005" s="27"/>
      <c r="AO1005" s="28"/>
      <c r="AP1005" s="28"/>
    </row>
    <row r="1006" spans="2:42" x14ac:dyDescent="0.25">
      <c r="B1006" s="27"/>
      <c r="AO1006" s="28"/>
      <c r="AP1006" s="28"/>
    </row>
    <row r="1007" spans="2:42" x14ac:dyDescent="0.25">
      <c r="B1007" s="27"/>
      <c r="AO1007" s="28"/>
      <c r="AP1007" s="28"/>
    </row>
    <row r="1008" spans="2:42" x14ac:dyDescent="0.25">
      <c r="B1008" s="27"/>
      <c r="AO1008" s="28"/>
      <c r="AP1008" s="28"/>
    </row>
    <row r="1009" spans="2:42" x14ac:dyDescent="0.25">
      <c r="B1009" s="27"/>
      <c r="AO1009" s="28"/>
      <c r="AP1009" s="28"/>
    </row>
    <row r="1010" spans="2:42" x14ac:dyDescent="0.25">
      <c r="B1010" s="27"/>
      <c r="AO1010" s="28"/>
      <c r="AP1010" s="28"/>
    </row>
    <row r="1011" spans="2:42" x14ac:dyDescent="0.25">
      <c r="B1011" s="27"/>
      <c r="AO1011" s="28"/>
      <c r="AP1011" s="28"/>
    </row>
    <row r="1012" spans="2:42" x14ac:dyDescent="0.25">
      <c r="B1012" s="27"/>
      <c r="AO1012" s="28"/>
      <c r="AP1012" s="28"/>
    </row>
    <row r="1013" spans="2:42" x14ac:dyDescent="0.25">
      <c r="B1013" s="27"/>
      <c r="AO1013" s="28"/>
      <c r="AP1013" s="28"/>
    </row>
    <row r="1014" spans="2:42" x14ac:dyDescent="0.25">
      <c r="B1014" s="27"/>
      <c r="AO1014" s="28"/>
      <c r="AP1014" s="28"/>
    </row>
    <row r="1015" spans="2:42" x14ac:dyDescent="0.25">
      <c r="B1015" s="27"/>
      <c r="AO1015" s="28"/>
      <c r="AP1015" s="28"/>
    </row>
    <row r="1016" spans="2:42" x14ac:dyDescent="0.25">
      <c r="B1016" s="27"/>
      <c r="AO1016" s="28"/>
      <c r="AP1016" s="28"/>
    </row>
    <row r="1017" spans="2:42" x14ac:dyDescent="0.25">
      <c r="B1017" s="27"/>
      <c r="AO1017" s="28"/>
      <c r="AP1017" s="28"/>
    </row>
    <row r="1018" spans="2:42" x14ac:dyDescent="0.25">
      <c r="B1018" s="27"/>
      <c r="AO1018" s="28"/>
      <c r="AP1018" s="28"/>
    </row>
    <row r="1019" spans="2:42" x14ac:dyDescent="0.25">
      <c r="B1019" s="27"/>
      <c r="AO1019" s="28"/>
      <c r="AP1019" s="28"/>
    </row>
    <row r="1020" spans="2:42" x14ac:dyDescent="0.25">
      <c r="B1020" s="27"/>
      <c r="AO1020" s="28"/>
      <c r="AP1020" s="28"/>
    </row>
    <row r="1021" spans="2:42" x14ac:dyDescent="0.25">
      <c r="B1021" s="27"/>
      <c r="AO1021" s="28"/>
      <c r="AP1021" s="28"/>
    </row>
    <row r="1022" spans="2:42" x14ac:dyDescent="0.25">
      <c r="B1022" s="27"/>
      <c r="AO1022" s="28"/>
      <c r="AP1022" s="28"/>
    </row>
    <row r="1023" spans="2:42" x14ac:dyDescent="0.25">
      <c r="B1023" s="27"/>
      <c r="AO1023" s="28"/>
      <c r="AP1023" s="28"/>
    </row>
    <row r="1024" spans="2:42" x14ac:dyDescent="0.25">
      <c r="B1024" s="27"/>
      <c r="AO1024" s="28"/>
      <c r="AP1024" s="28"/>
    </row>
    <row r="1025" spans="2:42" x14ac:dyDescent="0.25">
      <c r="B1025" s="27"/>
      <c r="AO1025" s="28"/>
      <c r="AP1025" s="28"/>
    </row>
    <row r="1026" spans="2:42" x14ac:dyDescent="0.25">
      <c r="B1026" s="27"/>
      <c r="AO1026" s="28"/>
      <c r="AP1026" s="28"/>
    </row>
    <row r="1027" spans="2:42" x14ac:dyDescent="0.25">
      <c r="B1027" s="27"/>
      <c r="AO1027" s="28"/>
      <c r="AP1027" s="28"/>
    </row>
    <row r="1028" spans="2:42" x14ac:dyDescent="0.25">
      <c r="B1028" s="27"/>
      <c r="AO1028" s="28"/>
      <c r="AP1028" s="28"/>
    </row>
    <row r="1029" spans="2:42" x14ac:dyDescent="0.25">
      <c r="B1029" s="27"/>
      <c r="AO1029" s="28"/>
      <c r="AP1029" s="28"/>
    </row>
    <row r="1030" spans="2:42" x14ac:dyDescent="0.25">
      <c r="B1030" s="27"/>
      <c r="AO1030" s="28"/>
      <c r="AP1030" s="28"/>
    </row>
    <row r="1031" spans="2:42" x14ac:dyDescent="0.25">
      <c r="B1031" s="27"/>
      <c r="AO1031" s="28"/>
      <c r="AP1031" s="28"/>
    </row>
    <row r="1032" spans="2:42" x14ac:dyDescent="0.25">
      <c r="B1032" s="27"/>
      <c r="AO1032" s="28"/>
      <c r="AP1032" s="28"/>
    </row>
    <row r="1033" spans="2:42" x14ac:dyDescent="0.25">
      <c r="B1033" s="27"/>
      <c r="AO1033" s="28"/>
      <c r="AP1033" s="28"/>
    </row>
    <row r="1034" spans="2:42" x14ac:dyDescent="0.25">
      <c r="B1034" s="27"/>
      <c r="AO1034" s="28"/>
      <c r="AP1034" s="28"/>
    </row>
    <row r="1035" spans="2:42" x14ac:dyDescent="0.25">
      <c r="B1035" s="27"/>
      <c r="AO1035" s="28"/>
      <c r="AP1035" s="28"/>
    </row>
    <row r="1036" spans="2:42" x14ac:dyDescent="0.25">
      <c r="B1036" s="27"/>
      <c r="AO1036" s="28"/>
      <c r="AP1036" s="28"/>
    </row>
    <row r="1037" spans="2:42" x14ac:dyDescent="0.25">
      <c r="B1037" s="27"/>
      <c r="AO1037" s="28"/>
      <c r="AP1037" s="28"/>
    </row>
    <row r="1038" spans="2:42" x14ac:dyDescent="0.25">
      <c r="B1038" s="27"/>
      <c r="AO1038" s="28"/>
      <c r="AP1038" s="28"/>
    </row>
    <row r="1039" spans="2:42" x14ac:dyDescent="0.25">
      <c r="B1039" s="27"/>
      <c r="AO1039" s="28"/>
      <c r="AP1039" s="28"/>
    </row>
    <row r="1040" spans="2:42" x14ac:dyDescent="0.25">
      <c r="B1040" s="27"/>
      <c r="AO1040" s="28"/>
      <c r="AP1040" s="28"/>
    </row>
    <row r="1041" spans="2:42" x14ac:dyDescent="0.25">
      <c r="B1041" s="27"/>
      <c r="AO1041" s="28"/>
      <c r="AP1041" s="28"/>
    </row>
    <row r="1042" spans="2:42" x14ac:dyDescent="0.25">
      <c r="B1042" s="27"/>
      <c r="AO1042" s="28"/>
      <c r="AP1042" s="28"/>
    </row>
    <row r="1043" spans="2:42" x14ac:dyDescent="0.25">
      <c r="B1043" s="27"/>
      <c r="AO1043" s="28"/>
      <c r="AP1043" s="28"/>
    </row>
    <row r="1044" spans="2:42" x14ac:dyDescent="0.25">
      <c r="B1044" s="27"/>
      <c r="AO1044" s="28"/>
      <c r="AP1044" s="28"/>
    </row>
    <row r="1045" spans="2:42" x14ac:dyDescent="0.25">
      <c r="B1045" s="27"/>
      <c r="AO1045" s="28"/>
      <c r="AP1045" s="28"/>
    </row>
    <row r="1046" spans="2:42" x14ac:dyDescent="0.25">
      <c r="B1046" s="27"/>
      <c r="AO1046" s="28"/>
      <c r="AP1046" s="28"/>
    </row>
    <row r="1047" spans="2:42" x14ac:dyDescent="0.25">
      <c r="B1047" s="27"/>
      <c r="AO1047" s="28"/>
      <c r="AP1047" s="28"/>
    </row>
    <row r="1048" spans="2:42" x14ac:dyDescent="0.25">
      <c r="B1048" s="27"/>
      <c r="AO1048" s="28"/>
      <c r="AP1048" s="28"/>
    </row>
    <row r="1049" spans="2:42" x14ac:dyDescent="0.25">
      <c r="B1049" s="27"/>
      <c r="AO1049" s="28"/>
      <c r="AP1049" s="28"/>
    </row>
    <row r="1050" spans="2:42" x14ac:dyDescent="0.25">
      <c r="B1050" s="27"/>
      <c r="AO1050" s="28"/>
      <c r="AP1050" s="28"/>
    </row>
    <row r="1051" spans="2:42" x14ac:dyDescent="0.25">
      <c r="B1051" s="27"/>
      <c r="AO1051" s="28"/>
      <c r="AP1051" s="28"/>
    </row>
    <row r="1052" spans="2:42" x14ac:dyDescent="0.25">
      <c r="B1052" s="27"/>
      <c r="AO1052" s="28"/>
      <c r="AP1052" s="28"/>
    </row>
    <row r="1053" spans="2:42" x14ac:dyDescent="0.25">
      <c r="B1053" s="27"/>
      <c r="AO1053" s="28"/>
      <c r="AP1053" s="28"/>
    </row>
    <row r="1054" spans="2:42" x14ac:dyDescent="0.25">
      <c r="B1054" s="27"/>
      <c r="AO1054" s="28"/>
      <c r="AP1054" s="28"/>
    </row>
    <row r="1055" spans="2:42" x14ac:dyDescent="0.25">
      <c r="B1055" s="27"/>
      <c r="AO1055" s="28"/>
      <c r="AP1055" s="28"/>
    </row>
    <row r="1056" spans="2:42" x14ac:dyDescent="0.25">
      <c r="B1056" s="27"/>
      <c r="AO1056" s="28"/>
      <c r="AP1056" s="28"/>
    </row>
    <row r="1057" spans="2:42" x14ac:dyDescent="0.25">
      <c r="B1057" s="27"/>
      <c r="AO1057" s="28"/>
      <c r="AP1057" s="28"/>
    </row>
    <row r="1058" spans="2:42" x14ac:dyDescent="0.25">
      <c r="B1058" s="27"/>
      <c r="AO1058" s="28"/>
      <c r="AP1058" s="28"/>
    </row>
    <row r="1059" spans="2:42" x14ac:dyDescent="0.25">
      <c r="B1059" s="27"/>
      <c r="AO1059" s="28"/>
      <c r="AP1059" s="28"/>
    </row>
    <row r="1060" spans="2:42" x14ac:dyDescent="0.25">
      <c r="B1060" s="27"/>
      <c r="AO1060" s="28"/>
      <c r="AP1060" s="28"/>
    </row>
    <row r="1061" spans="2:42" x14ac:dyDescent="0.25">
      <c r="B1061" s="27"/>
      <c r="AO1061" s="28"/>
      <c r="AP1061" s="28"/>
    </row>
    <row r="1062" spans="2:42" x14ac:dyDescent="0.25">
      <c r="B1062" s="27"/>
      <c r="AO1062" s="28"/>
      <c r="AP1062" s="28"/>
    </row>
    <row r="1063" spans="2:42" x14ac:dyDescent="0.25">
      <c r="B1063" s="27"/>
      <c r="AO1063" s="28"/>
      <c r="AP1063" s="28"/>
    </row>
    <row r="1064" spans="2:42" x14ac:dyDescent="0.25">
      <c r="B1064" s="27"/>
      <c r="AO1064" s="28"/>
      <c r="AP1064" s="28"/>
    </row>
    <row r="1065" spans="2:42" x14ac:dyDescent="0.25">
      <c r="B1065" s="27"/>
      <c r="AO1065" s="28"/>
      <c r="AP1065" s="28"/>
    </row>
    <row r="1066" spans="2:42" x14ac:dyDescent="0.25">
      <c r="B1066" s="27"/>
      <c r="AO1066" s="28"/>
      <c r="AP1066" s="28"/>
    </row>
    <row r="1067" spans="2:42" x14ac:dyDescent="0.25">
      <c r="B1067" s="27"/>
      <c r="AO1067" s="28"/>
      <c r="AP1067" s="28"/>
    </row>
    <row r="1068" spans="2:42" x14ac:dyDescent="0.25">
      <c r="B1068" s="27"/>
      <c r="AO1068" s="28"/>
      <c r="AP1068" s="28"/>
    </row>
    <row r="1069" spans="2:42" x14ac:dyDescent="0.25">
      <c r="B1069" s="27"/>
      <c r="AO1069" s="28"/>
      <c r="AP1069" s="28"/>
    </row>
    <row r="1070" spans="2:42" x14ac:dyDescent="0.25">
      <c r="B1070" s="27"/>
      <c r="AO1070" s="28"/>
      <c r="AP1070" s="28"/>
    </row>
    <row r="1071" spans="2:42" x14ac:dyDescent="0.25">
      <c r="B1071" s="27"/>
      <c r="AO1071" s="28"/>
      <c r="AP1071" s="28"/>
    </row>
    <row r="1072" spans="2:42" x14ac:dyDescent="0.25">
      <c r="B1072" s="27"/>
      <c r="AO1072" s="28"/>
      <c r="AP1072" s="28"/>
    </row>
    <row r="1073" spans="2:42" x14ac:dyDescent="0.25">
      <c r="B1073" s="27"/>
      <c r="AO1073" s="28"/>
      <c r="AP1073" s="28"/>
    </row>
    <row r="1074" spans="2:42" x14ac:dyDescent="0.25">
      <c r="B1074" s="27"/>
      <c r="AO1074" s="28"/>
      <c r="AP1074" s="28"/>
    </row>
    <row r="1075" spans="2:42" x14ac:dyDescent="0.25">
      <c r="B1075" s="27"/>
      <c r="AO1075" s="28"/>
      <c r="AP1075" s="28"/>
    </row>
    <row r="1076" spans="2:42" x14ac:dyDescent="0.25">
      <c r="B1076" s="27"/>
      <c r="AO1076" s="28"/>
      <c r="AP1076" s="28"/>
    </row>
    <row r="1077" spans="2:42" x14ac:dyDescent="0.25">
      <c r="B1077" s="27"/>
      <c r="AO1077" s="28"/>
      <c r="AP1077" s="28"/>
    </row>
    <row r="1078" spans="2:42" x14ac:dyDescent="0.25">
      <c r="B1078" s="27"/>
      <c r="AO1078" s="28"/>
      <c r="AP1078" s="28"/>
    </row>
    <row r="1079" spans="2:42" x14ac:dyDescent="0.25">
      <c r="B1079" s="27"/>
      <c r="AO1079" s="28"/>
      <c r="AP1079" s="28"/>
    </row>
    <row r="1080" spans="2:42" x14ac:dyDescent="0.25">
      <c r="B1080" s="27"/>
      <c r="AO1080" s="28"/>
      <c r="AP1080" s="28"/>
    </row>
    <row r="1081" spans="2:42" x14ac:dyDescent="0.25">
      <c r="B1081" s="27"/>
      <c r="AO1081" s="28"/>
      <c r="AP1081" s="28"/>
    </row>
    <row r="1082" spans="2:42" x14ac:dyDescent="0.25">
      <c r="B1082" s="27"/>
      <c r="AO1082" s="28"/>
      <c r="AP1082" s="28"/>
    </row>
    <row r="1083" spans="2:42" x14ac:dyDescent="0.25">
      <c r="B1083" s="27"/>
      <c r="AO1083" s="28"/>
      <c r="AP1083" s="28"/>
    </row>
    <row r="1084" spans="2:42" x14ac:dyDescent="0.25">
      <c r="B1084" s="27"/>
      <c r="AO1084" s="28"/>
      <c r="AP1084" s="28"/>
    </row>
    <row r="1085" spans="2:42" x14ac:dyDescent="0.25">
      <c r="B1085" s="27"/>
      <c r="AO1085" s="28"/>
      <c r="AP1085" s="28"/>
    </row>
    <row r="1086" spans="2:42" x14ac:dyDescent="0.25">
      <c r="B1086" s="27"/>
      <c r="AO1086" s="28"/>
      <c r="AP1086" s="28"/>
    </row>
    <row r="1087" spans="2:42" x14ac:dyDescent="0.25">
      <c r="B1087" s="27"/>
      <c r="AO1087" s="28"/>
      <c r="AP1087" s="28"/>
    </row>
    <row r="1088" spans="2:42" x14ac:dyDescent="0.25">
      <c r="B1088" s="27"/>
      <c r="AO1088" s="28"/>
      <c r="AP1088" s="28"/>
    </row>
    <row r="1089" spans="2:42" x14ac:dyDescent="0.25">
      <c r="B1089" s="27"/>
      <c r="AO1089" s="28"/>
      <c r="AP1089" s="28"/>
    </row>
    <row r="1090" spans="2:42" x14ac:dyDescent="0.25">
      <c r="B1090" s="27"/>
      <c r="AO1090" s="28"/>
      <c r="AP1090" s="28"/>
    </row>
    <row r="1091" spans="2:42" x14ac:dyDescent="0.25">
      <c r="B1091" s="27"/>
      <c r="AO1091" s="28"/>
      <c r="AP1091" s="28"/>
    </row>
    <row r="1092" spans="2:42" x14ac:dyDescent="0.25">
      <c r="B1092" s="27"/>
      <c r="AO1092" s="28"/>
      <c r="AP1092" s="28"/>
    </row>
    <row r="1093" spans="2:42" x14ac:dyDescent="0.25">
      <c r="B1093" s="27"/>
      <c r="AO1093" s="28"/>
      <c r="AP1093" s="28"/>
    </row>
    <row r="1094" spans="2:42" x14ac:dyDescent="0.25">
      <c r="B1094" s="27"/>
      <c r="AO1094" s="28"/>
      <c r="AP1094" s="28"/>
    </row>
    <row r="1095" spans="2:42" x14ac:dyDescent="0.25">
      <c r="B1095" s="27"/>
      <c r="AO1095" s="28"/>
      <c r="AP1095" s="28"/>
    </row>
    <row r="1096" spans="2:42" x14ac:dyDescent="0.25">
      <c r="B1096" s="27"/>
      <c r="AO1096" s="28"/>
      <c r="AP1096" s="28"/>
    </row>
    <row r="1097" spans="2:42" x14ac:dyDescent="0.25">
      <c r="B1097" s="27"/>
      <c r="AO1097" s="28"/>
      <c r="AP1097" s="28"/>
    </row>
    <row r="1098" spans="2:42" x14ac:dyDescent="0.25">
      <c r="B1098" s="27"/>
      <c r="AO1098" s="28"/>
      <c r="AP1098" s="28"/>
    </row>
    <row r="1099" spans="2:42" x14ac:dyDescent="0.25">
      <c r="B1099" s="27"/>
      <c r="AO1099" s="28"/>
      <c r="AP1099" s="28"/>
    </row>
    <row r="1100" spans="2:42" x14ac:dyDescent="0.25">
      <c r="B1100" s="27"/>
      <c r="AO1100" s="28"/>
      <c r="AP1100" s="28"/>
    </row>
    <row r="1101" spans="2:42" x14ac:dyDescent="0.25">
      <c r="B1101" s="27"/>
      <c r="AO1101" s="28"/>
      <c r="AP1101" s="28"/>
    </row>
    <row r="1102" spans="2:42" x14ac:dyDescent="0.25">
      <c r="B1102" s="27"/>
      <c r="AO1102" s="28"/>
      <c r="AP1102" s="28"/>
    </row>
    <row r="1103" spans="2:42" x14ac:dyDescent="0.25">
      <c r="B1103" s="27"/>
      <c r="AO1103" s="28"/>
      <c r="AP1103" s="28"/>
    </row>
    <row r="1104" spans="2:42" x14ac:dyDescent="0.25">
      <c r="B1104" s="27"/>
      <c r="AO1104" s="28"/>
      <c r="AP1104" s="28"/>
    </row>
    <row r="1105" spans="2:42" x14ac:dyDescent="0.25">
      <c r="B1105" s="27"/>
      <c r="AO1105" s="28"/>
      <c r="AP1105" s="28"/>
    </row>
    <row r="1106" spans="2:42" x14ac:dyDescent="0.25">
      <c r="B1106" s="27"/>
      <c r="AO1106" s="28"/>
      <c r="AP1106" s="28"/>
    </row>
    <row r="1107" spans="2:42" x14ac:dyDescent="0.25">
      <c r="B1107" s="27"/>
      <c r="AO1107" s="28"/>
      <c r="AP1107" s="28"/>
    </row>
    <row r="1108" spans="2:42" x14ac:dyDescent="0.25">
      <c r="B1108" s="27"/>
      <c r="AO1108" s="28"/>
      <c r="AP1108" s="28"/>
    </row>
    <row r="1109" spans="2:42" x14ac:dyDescent="0.25">
      <c r="B1109" s="27"/>
      <c r="AO1109" s="28"/>
      <c r="AP1109" s="28"/>
    </row>
    <row r="1110" spans="2:42" x14ac:dyDescent="0.25">
      <c r="B1110" s="27"/>
      <c r="AO1110" s="28"/>
      <c r="AP1110" s="28"/>
    </row>
    <row r="1111" spans="2:42" x14ac:dyDescent="0.25">
      <c r="B1111" s="27"/>
      <c r="AO1111" s="28"/>
      <c r="AP1111" s="28"/>
    </row>
    <row r="1112" spans="2:42" x14ac:dyDescent="0.25">
      <c r="B1112" s="27"/>
      <c r="AO1112" s="28"/>
      <c r="AP1112" s="28"/>
    </row>
    <row r="1113" spans="2:42" x14ac:dyDescent="0.25">
      <c r="B1113" s="27"/>
      <c r="AO1113" s="28"/>
      <c r="AP1113" s="28"/>
    </row>
    <row r="1114" spans="2:42" x14ac:dyDescent="0.25">
      <c r="B1114" s="27"/>
      <c r="AO1114" s="28"/>
      <c r="AP1114" s="28"/>
    </row>
    <row r="1115" spans="2:42" x14ac:dyDescent="0.25">
      <c r="B1115" s="27"/>
      <c r="AO1115" s="28"/>
      <c r="AP1115" s="28"/>
    </row>
    <row r="1116" spans="2:42" x14ac:dyDescent="0.25">
      <c r="B1116" s="27"/>
      <c r="AO1116" s="28"/>
      <c r="AP1116" s="28"/>
    </row>
    <row r="1117" spans="2:42" x14ac:dyDescent="0.25">
      <c r="B1117" s="27"/>
      <c r="AO1117" s="28"/>
      <c r="AP1117" s="28"/>
    </row>
    <row r="1118" spans="2:42" x14ac:dyDescent="0.25">
      <c r="B1118" s="27"/>
      <c r="AO1118" s="28"/>
      <c r="AP1118" s="28"/>
    </row>
    <row r="1119" spans="2:42" x14ac:dyDescent="0.25">
      <c r="B1119" s="27"/>
      <c r="AO1119" s="28"/>
      <c r="AP1119" s="28"/>
    </row>
    <row r="1120" spans="2:42" x14ac:dyDescent="0.25">
      <c r="B1120" s="27"/>
      <c r="AO1120" s="28"/>
      <c r="AP1120" s="28"/>
    </row>
    <row r="1121" spans="2:42" x14ac:dyDescent="0.25">
      <c r="B1121" s="27"/>
      <c r="AO1121" s="28"/>
      <c r="AP1121" s="28"/>
    </row>
    <row r="1122" spans="2:42" x14ac:dyDescent="0.25">
      <c r="B1122" s="27"/>
      <c r="AO1122" s="28"/>
      <c r="AP1122" s="28"/>
    </row>
    <row r="1123" spans="2:42" x14ac:dyDescent="0.25">
      <c r="B1123" s="27"/>
      <c r="AO1123" s="28"/>
      <c r="AP1123" s="28"/>
    </row>
    <row r="1124" spans="2:42" x14ac:dyDescent="0.25">
      <c r="B1124" s="27"/>
      <c r="AO1124" s="28"/>
      <c r="AP1124" s="28"/>
    </row>
    <row r="1125" spans="2:42" x14ac:dyDescent="0.25">
      <c r="B1125" s="27"/>
      <c r="AO1125" s="28"/>
      <c r="AP1125" s="28"/>
    </row>
    <row r="1126" spans="2:42" x14ac:dyDescent="0.25">
      <c r="B1126" s="27"/>
      <c r="AO1126" s="28"/>
      <c r="AP1126" s="28"/>
    </row>
    <row r="1127" spans="2:42" x14ac:dyDescent="0.25">
      <c r="B1127" s="27"/>
      <c r="AO1127" s="28"/>
      <c r="AP1127" s="28"/>
    </row>
    <row r="1128" spans="2:42" x14ac:dyDescent="0.25">
      <c r="B1128" s="27"/>
      <c r="AO1128" s="28"/>
      <c r="AP1128" s="28"/>
    </row>
    <row r="1129" spans="2:42" x14ac:dyDescent="0.25">
      <c r="B1129" s="27"/>
      <c r="AO1129" s="28"/>
      <c r="AP1129" s="28"/>
    </row>
    <row r="1130" spans="2:42" x14ac:dyDescent="0.25">
      <c r="B1130" s="27"/>
      <c r="AO1130" s="28"/>
      <c r="AP1130" s="28"/>
    </row>
    <row r="1131" spans="2:42" x14ac:dyDescent="0.25">
      <c r="B1131" s="27"/>
      <c r="AO1131" s="28"/>
      <c r="AP1131" s="28"/>
    </row>
    <row r="1132" spans="2:42" x14ac:dyDescent="0.25">
      <c r="B1132" s="27"/>
      <c r="AO1132" s="28"/>
      <c r="AP1132" s="28"/>
    </row>
    <row r="1133" spans="2:42" x14ac:dyDescent="0.25">
      <c r="B1133" s="27"/>
      <c r="AO1133" s="28"/>
      <c r="AP1133" s="28"/>
    </row>
    <row r="1134" spans="2:42" x14ac:dyDescent="0.25">
      <c r="B1134" s="27"/>
      <c r="AO1134" s="28"/>
      <c r="AP1134" s="28"/>
    </row>
    <row r="1135" spans="2:42" x14ac:dyDescent="0.25">
      <c r="B1135" s="27"/>
      <c r="AO1135" s="28"/>
      <c r="AP1135" s="28"/>
    </row>
    <row r="1136" spans="2:42" x14ac:dyDescent="0.25">
      <c r="B1136" s="27"/>
      <c r="AO1136" s="28"/>
      <c r="AP1136" s="28"/>
    </row>
    <row r="1137" spans="2:42" x14ac:dyDescent="0.25">
      <c r="B1137" s="27"/>
      <c r="AO1137" s="28"/>
      <c r="AP1137" s="28"/>
    </row>
    <row r="1138" spans="2:42" x14ac:dyDescent="0.25">
      <c r="B1138" s="27"/>
      <c r="AO1138" s="28"/>
      <c r="AP1138" s="28"/>
    </row>
    <row r="1139" spans="2:42" x14ac:dyDescent="0.25">
      <c r="B1139" s="27"/>
      <c r="AO1139" s="28"/>
      <c r="AP1139" s="28"/>
    </row>
    <row r="1140" spans="2:42" x14ac:dyDescent="0.25">
      <c r="B1140" s="27"/>
      <c r="AO1140" s="28"/>
      <c r="AP1140" s="28"/>
    </row>
    <row r="1141" spans="2:42" x14ac:dyDescent="0.25">
      <c r="B1141" s="27"/>
      <c r="AO1141" s="28"/>
      <c r="AP1141" s="28"/>
    </row>
    <row r="1142" spans="2:42" x14ac:dyDescent="0.25">
      <c r="B1142" s="27"/>
      <c r="AO1142" s="28"/>
      <c r="AP1142" s="28"/>
    </row>
    <row r="1143" spans="2:42" x14ac:dyDescent="0.25">
      <c r="B1143" s="27"/>
      <c r="AO1143" s="28"/>
      <c r="AP1143" s="28"/>
    </row>
    <row r="1144" spans="2:42" x14ac:dyDescent="0.25">
      <c r="B1144" s="27"/>
      <c r="AO1144" s="28"/>
      <c r="AP1144" s="28"/>
    </row>
    <row r="1145" spans="2:42" x14ac:dyDescent="0.25">
      <c r="B1145" s="27"/>
      <c r="AO1145" s="28"/>
      <c r="AP1145" s="28"/>
    </row>
    <row r="1146" spans="2:42" x14ac:dyDescent="0.25">
      <c r="B1146" s="27"/>
      <c r="AO1146" s="28"/>
      <c r="AP1146" s="28"/>
    </row>
    <row r="1147" spans="2:42" x14ac:dyDescent="0.25">
      <c r="B1147" s="27"/>
      <c r="AO1147" s="28"/>
      <c r="AP1147" s="28"/>
    </row>
    <row r="1148" spans="2:42" x14ac:dyDescent="0.25">
      <c r="B1148" s="27"/>
      <c r="AO1148" s="28"/>
      <c r="AP1148" s="28"/>
    </row>
    <row r="1149" spans="2:42" x14ac:dyDescent="0.25">
      <c r="B1149" s="27"/>
      <c r="AO1149" s="28"/>
      <c r="AP1149" s="28"/>
    </row>
    <row r="1150" spans="2:42" x14ac:dyDescent="0.25">
      <c r="B1150" s="27"/>
      <c r="AO1150" s="28"/>
      <c r="AP1150" s="28"/>
    </row>
    <row r="1151" spans="2:42" x14ac:dyDescent="0.25">
      <c r="B1151" s="27"/>
      <c r="AO1151" s="28"/>
      <c r="AP1151" s="28"/>
    </row>
    <row r="1152" spans="2:42" x14ac:dyDescent="0.25">
      <c r="B1152" s="27"/>
      <c r="AO1152" s="28"/>
      <c r="AP1152" s="28"/>
    </row>
    <row r="1153" spans="2:42" x14ac:dyDescent="0.25">
      <c r="B1153" s="27"/>
      <c r="AO1153" s="28"/>
      <c r="AP1153" s="28"/>
    </row>
    <row r="1154" spans="2:42" x14ac:dyDescent="0.25">
      <c r="B1154" s="27"/>
      <c r="AO1154" s="28"/>
      <c r="AP1154" s="28"/>
    </row>
    <row r="1155" spans="2:42" x14ac:dyDescent="0.25">
      <c r="B1155" s="27"/>
      <c r="AO1155" s="28"/>
      <c r="AP1155" s="28"/>
    </row>
    <row r="1156" spans="2:42" x14ac:dyDescent="0.25">
      <c r="B1156" s="27"/>
      <c r="AO1156" s="28"/>
      <c r="AP1156" s="28"/>
    </row>
    <row r="1157" spans="2:42" x14ac:dyDescent="0.25">
      <c r="B1157" s="27"/>
      <c r="AO1157" s="28"/>
      <c r="AP1157" s="28"/>
    </row>
    <row r="1158" spans="2:42" x14ac:dyDescent="0.25">
      <c r="B1158" s="27"/>
      <c r="AO1158" s="28"/>
      <c r="AP1158" s="28"/>
    </row>
    <row r="1159" spans="2:42" x14ac:dyDescent="0.25">
      <c r="B1159" s="27"/>
      <c r="AO1159" s="28"/>
      <c r="AP1159" s="28"/>
    </row>
    <row r="1160" spans="2:42" x14ac:dyDescent="0.25">
      <c r="B1160" s="27"/>
      <c r="AO1160" s="28"/>
      <c r="AP1160" s="28"/>
    </row>
    <row r="1161" spans="2:42" x14ac:dyDescent="0.25">
      <c r="B1161" s="27"/>
      <c r="AO1161" s="28"/>
      <c r="AP1161" s="28"/>
    </row>
    <row r="1162" spans="2:42" x14ac:dyDescent="0.25">
      <c r="B1162" s="27"/>
      <c r="AO1162" s="28"/>
      <c r="AP1162" s="28"/>
    </row>
    <row r="1163" spans="2:42" x14ac:dyDescent="0.25">
      <c r="B1163" s="27"/>
      <c r="AO1163" s="28"/>
      <c r="AP1163" s="28"/>
    </row>
    <row r="1164" spans="2:42" x14ac:dyDescent="0.25">
      <c r="B1164" s="27"/>
      <c r="AO1164" s="28"/>
      <c r="AP1164" s="28"/>
    </row>
    <row r="1165" spans="2:42" x14ac:dyDescent="0.25">
      <c r="B1165" s="27"/>
      <c r="AO1165" s="28"/>
      <c r="AP1165" s="28"/>
    </row>
    <row r="1166" spans="2:42" x14ac:dyDescent="0.25">
      <c r="B1166" s="27"/>
      <c r="AO1166" s="28"/>
      <c r="AP1166" s="28"/>
    </row>
    <row r="1167" spans="2:42" x14ac:dyDescent="0.25">
      <c r="B1167" s="27"/>
      <c r="AO1167" s="28"/>
      <c r="AP1167" s="28"/>
    </row>
    <row r="1168" spans="2:42" x14ac:dyDescent="0.25">
      <c r="B1168" s="27"/>
      <c r="AO1168" s="28"/>
      <c r="AP1168" s="28"/>
    </row>
    <row r="1169" spans="2:42" x14ac:dyDescent="0.25">
      <c r="B1169" s="27"/>
      <c r="AO1169" s="28"/>
      <c r="AP1169" s="28"/>
    </row>
    <row r="1170" spans="2:42" x14ac:dyDescent="0.25">
      <c r="B1170" s="27"/>
      <c r="AO1170" s="28"/>
      <c r="AP1170" s="28"/>
    </row>
    <row r="1171" spans="2:42" x14ac:dyDescent="0.25">
      <c r="B1171" s="27"/>
      <c r="AO1171" s="28"/>
      <c r="AP1171" s="28"/>
    </row>
    <row r="1172" spans="2:42" x14ac:dyDescent="0.25">
      <c r="B1172" s="27"/>
      <c r="AO1172" s="28"/>
      <c r="AP1172" s="28"/>
    </row>
    <row r="1173" spans="2:42" x14ac:dyDescent="0.25">
      <c r="B1173" s="27"/>
      <c r="AO1173" s="28"/>
      <c r="AP1173" s="28"/>
    </row>
    <row r="1174" spans="2:42" x14ac:dyDescent="0.25">
      <c r="B1174" s="27"/>
      <c r="AO1174" s="28"/>
      <c r="AP1174" s="28"/>
    </row>
    <row r="1175" spans="2:42" x14ac:dyDescent="0.25">
      <c r="B1175" s="27"/>
      <c r="AO1175" s="28"/>
      <c r="AP1175" s="28"/>
    </row>
    <row r="1176" spans="2:42" x14ac:dyDescent="0.25">
      <c r="B1176" s="27"/>
      <c r="AO1176" s="28"/>
      <c r="AP1176" s="28"/>
    </row>
    <row r="1177" spans="2:42" x14ac:dyDescent="0.25">
      <c r="B1177" s="27"/>
      <c r="AO1177" s="28"/>
      <c r="AP1177" s="28"/>
    </row>
    <row r="1178" spans="2:42" x14ac:dyDescent="0.25">
      <c r="B1178" s="27"/>
      <c r="AO1178" s="28"/>
      <c r="AP1178" s="28"/>
    </row>
    <row r="1179" spans="2:42" x14ac:dyDescent="0.25">
      <c r="B1179" s="27"/>
      <c r="AO1179" s="28"/>
      <c r="AP1179" s="28"/>
    </row>
    <row r="1180" spans="2:42" x14ac:dyDescent="0.25">
      <c r="B1180" s="27"/>
      <c r="AO1180" s="28"/>
      <c r="AP1180" s="28"/>
    </row>
    <row r="1181" spans="2:42" x14ac:dyDescent="0.25">
      <c r="B1181" s="27"/>
      <c r="AO1181" s="28"/>
      <c r="AP1181" s="28"/>
    </row>
    <row r="1182" spans="2:42" x14ac:dyDescent="0.25">
      <c r="B1182" s="27"/>
      <c r="AO1182" s="28"/>
      <c r="AP1182" s="28"/>
    </row>
    <row r="1183" spans="2:42" x14ac:dyDescent="0.25">
      <c r="B1183" s="27"/>
      <c r="AO1183" s="28"/>
      <c r="AP1183" s="28"/>
    </row>
    <row r="1184" spans="2:42" x14ac:dyDescent="0.25">
      <c r="B1184" s="27"/>
      <c r="AO1184" s="28"/>
      <c r="AP1184" s="28"/>
    </row>
    <row r="1185" spans="2:42" x14ac:dyDescent="0.25">
      <c r="B1185" s="27"/>
      <c r="AO1185" s="28"/>
      <c r="AP1185" s="28"/>
    </row>
    <row r="1186" spans="2:42" x14ac:dyDescent="0.25">
      <c r="B1186" s="27"/>
      <c r="AO1186" s="28"/>
      <c r="AP1186" s="28"/>
    </row>
    <row r="1187" spans="2:42" x14ac:dyDescent="0.25">
      <c r="B1187" s="27"/>
      <c r="AO1187" s="28"/>
      <c r="AP1187" s="28"/>
    </row>
    <row r="1188" spans="2:42" x14ac:dyDescent="0.25">
      <c r="B1188" s="27"/>
      <c r="AO1188" s="28"/>
      <c r="AP1188" s="28"/>
    </row>
    <row r="1189" spans="2:42" x14ac:dyDescent="0.25">
      <c r="B1189" s="27"/>
      <c r="AO1189" s="28"/>
      <c r="AP1189" s="28"/>
    </row>
    <row r="1190" spans="2:42" x14ac:dyDescent="0.25">
      <c r="B1190" s="27"/>
      <c r="AO1190" s="28"/>
      <c r="AP1190" s="28"/>
    </row>
    <row r="1191" spans="2:42" x14ac:dyDescent="0.25">
      <c r="B1191" s="27"/>
      <c r="AO1191" s="28"/>
      <c r="AP1191" s="28"/>
    </row>
    <row r="1192" spans="2:42" x14ac:dyDescent="0.25">
      <c r="B1192" s="27"/>
      <c r="AO1192" s="28"/>
      <c r="AP1192" s="28"/>
    </row>
    <row r="1193" spans="2:42" x14ac:dyDescent="0.25">
      <c r="B1193" s="27"/>
      <c r="AO1193" s="28"/>
      <c r="AP1193" s="28"/>
    </row>
    <row r="1194" spans="2:42" x14ac:dyDescent="0.25">
      <c r="B1194" s="27"/>
      <c r="AO1194" s="28"/>
      <c r="AP1194" s="28"/>
    </row>
    <row r="1195" spans="2:42" x14ac:dyDescent="0.25">
      <c r="B1195" s="27"/>
      <c r="AO1195" s="28"/>
      <c r="AP1195" s="28"/>
    </row>
    <row r="1196" spans="2:42" x14ac:dyDescent="0.25">
      <c r="B1196" s="27"/>
      <c r="AO1196" s="28"/>
      <c r="AP1196" s="28"/>
    </row>
    <row r="1197" spans="2:42" x14ac:dyDescent="0.25">
      <c r="B1197" s="27"/>
      <c r="AO1197" s="28"/>
      <c r="AP1197" s="28"/>
    </row>
    <row r="1198" spans="2:42" x14ac:dyDescent="0.25">
      <c r="B1198" s="27"/>
      <c r="AO1198" s="28"/>
      <c r="AP1198" s="28"/>
    </row>
    <row r="1199" spans="2:42" x14ac:dyDescent="0.25">
      <c r="B1199" s="27"/>
      <c r="AO1199" s="28"/>
      <c r="AP1199" s="28"/>
    </row>
    <row r="1200" spans="2:42" x14ac:dyDescent="0.25">
      <c r="B1200" s="27"/>
      <c r="AO1200" s="28"/>
      <c r="AP1200" s="28"/>
    </row>
    <row r="1201" spans="2:42" x14ac:dyDescent="0.25">
      <c r="B1201" s="27"/>
      <c r="AO1201" s="28"/>
      <c r="AP1201" s="28"/>
    </row>
    <row r="1202" spans="2:42" x14ac:dyDescent="0.25">
      <c r="B1202" s="27"/>
      <c r="AO1202" s="28"/>
      <c r="AP1202" s="28"/>
    </row>
    <row r="1203" spans="2:42" x14ac:dyDescent="0.25">
      <c r="B1203" s="27"/>
      <c r="AO1203" s="28"/>
      <c r="AP1203" s="28"/>
    </row>
    <row r="1204" spans="2:42" x14ac:dyDescent="0.25">
      <c r="B1204" s="27"/>
      <c r="AO1204" s="28"/>
      <c r="AP1204" s="28"/>
    </row>
    <row r="1205" spans="2:42" x14ac:dyDescent="0.25">
      <c r="B1205" s="27"/>
      <c r="AO1205" s="28"/>
      <c r="AP1205" s="28"/>
    </row>
    <row r="1206" spans="2:42" x14ac:dyDescent="0.25">
      <c r="B1206" s="27"/>
      <c r="AO1206" s="28"/>
      <c r="AP1206" s="28"/>
    </row>
    <row r="1207" spans="2:42" x14ac:dyDescent="0.25">
      <c r="B1207" s="27"/>
      <c r="AO1207" s="28"/>
      <c r="AP1207" s="28"/>
    </row>
    <row r="1208" spans="2:42" x14ac:dyDescent="0.25">
      <c r="B1208" s="27"/>
      <c r="AO1208" s="28"/>
      <c r="AP1208" s="28"/>
    </row>
    <row r="1209" spans="2:42" x14ac:dyDescent="0.25">
      <c r="B1209" s="27"/>
      <c r="AO1209" s="28"/>
      <c r="AP1209" s="28"/>
    </row>
    <row r="1210" spans="2:42" x14ac:dyDescent="0.25">
      <c r="B1210" s="27"/>
      <c r="AO1210" s="28"/>
      <c r="AP1210" s="28"/>
    </row>
    <row r="1211" spans="2:42" x14ac:dyDescent="0.25">
      <c r="B1211" s="27"/>
      <c r="AO1211" s="28"/>
      <c r="AP1211" s="28"/>
    </row>
    <row r="1212" spans="2:42" x14ac:dyDescent="0.25">
      <c r="B1212" s="27"/>
      <c r="AO1212" s="28"/>
      <c r="AP1212" s="28"/>
    </row>
    <row r="1213" spans="2:42" x14ac:dyDescent="0.25">
      <c r="B1213" s="27"/>
      <c r="AO1213" s="28"/>
      <c r="AP1213" s="28"/>
    </row>
    <row r="1214" spans="2:42" x14ac:dyDescent="0.25">
      <c r="B1214" s="27"/>
      <c r="AO1214" s="28"/>
      <c r="AP1214" s="28"/>
    </row>
    <row r="1215" spans="2:42" x14ac:dyDescent="0.25">
      <c r="B1215" s="27"/>
      <c r="AO1215" s="28"/>
      <c r="AP1215" s="28"/>
    </row>
    <row r="1216" spans="2:42" x14ac:dyDescent="0.25">
      <c r="B1216" s="27"/>
      <c r="AO1216" s="28"/>
      <c r="AP1216" s="28"/>
    </row>
    <row r="1217" spans="2:42" x14ac:dyDescent="0.25">
      <c r="B1217" s="27"/>
      <c r="AO1217" s="28"/>
      <c r="AP1217" s="28"/>
    </row>
    <row r="1218" spans="2:42" x14ac:dyDescent="0.25">
      <c r="B1218" s="27"/>
      <c r="AO1218" s="28"/>
      <c r="AP1218" s="28"/>
    </row>
    <row r="1219" spans="2:42" x14ac:dyDescent="0.25">
      <c r="B1219" s="27"/>
      <c r="AO1219" s="28"/>
      <c r="AP1219" s="28"/>
    </row>
    <row r="1220" spans="2:42" x14ac:dyDescent="0.25">
      <c r="B1220" s="27"/>
      <c r="AO1220" s="28"/>
      <c r="AP1220" s="28"/>
    </row>
    <row r="1221" spans="2:42" x14ac:dyDescent="0.25">
      <c r="B1221" s="27"/>
      <c r="AO1221" s="28"/>
      <c r="AP1221" s="28"/>
    </row>
    <row r="1222" spans="2:42" x14ac:dyDescent="0.25">
      <c r="B1222" s="27"/>
      <c r="AO1222" s="28"/>
      <c r="AP1222" s="28"/>
    </row>
    <row r="1223" spans="2:42" x14ac:dyDescent="0.25">
      <c r="B1223" s="27"/>
      <c r="AO1223" s="28"/>
      <c r="AP1223" s="28"/>
    </row>
    <row r="1224" spans="2:42" x14ac:dyDescent="0.25">
      <c r="B1224" s="27"/>
      <c r="AO1224" s="28"/>
      <c r="AP1224" s="28"/>
    </row>
    <row r="1225" spans="2:42" x14ac:dyDescent="0.25">
      <c r="B1225" s="27"/>
      <c r="AO1225" s="28"/>
      <c r="AP1225" s="28"/>
    </row>
    <row r="1226" spans="2:42" x14ac:dyDescent="0.25">
      <c r="B1226" s="27"/>
      <c r="AO1226" s="28"/>
      <c r="AP1226" s="28"/>
    </row>
    <row r="1227" spans="2:42" x14ac:dyDescent="0.25">
      <c r="B1227" s="27"/>
      <c r="AO1227" s="28"/>
      <c r="AP1227" s="28"/>
    </row>
    <row r="1228" spans="2:42" x14ac:dyDescent="0.25">
      <c r="B1228" s="27"/>
      <c r="AO1228" s="28"/>
      <c r="AP1228" s="28"/>
    </row>
    <row r="1229" spans="2:42" x14ac:dyDescent="0.25">
      <c r="B1229" s="27"/>
      <c r="AO1229" s="28"/>
      <c r="AP1229" s="28"/>
    </row>
    <row r="1230" spans="2:42" x14ac:dyDescent="0.25">
      <c r="B1230" s="27"/>
      <c r="AO1230" s="28"/>
      <c r="AP1230" s="28"/>
    </row>
    <row r="1231" spans="2:42" x14ac:dyDescent="0.25">
      <c r="B1231" s="27"/>
      <c r="AO1231" s="28"/>
      <c r="AP1231" s="28"/>
    </row>
    <row r="1232" spans="2:42" x14ac:dyDescent="0.25">
      <c r="B1232" s="27"/>
      <c r="AO1232" s="28"/>
      <c r="AP1232" s="28"/>
    </row>
    <row r="1233" spans="2:42" x14ac:dyDescent="0.25">
      <c r="B1233" s="27"/>
      <c r="AO1233" s="28"/>
      <c r="AP1233" s="28"/>
    </row>
    <row r="1234" spans="2:42" x14ac:dyDescent="0.25">
      <c r="B1234" s="27"/>
      <c r="AO1234" s="28"/>
      <c r="AP1234" s="28"/>
    </row>
    <row r="1235" spans="2:42" x14ac:dyDescent="0.25">
      <c r="B1235" s="27"/>
      <c r="AO1235" s="28"/>
      <c r="AP1235" s="28"/>
    </row>
    <row r="1236" spans="2:42" x14ac:dyDescent="0.25">
      <c r="B1236" s="27"/>
      <c r="AO1236" s="28"/>
      <c r="AP1236" s="28"/>
    </row>
    <row r="1237" spans="2:42" x14ac:dyDescent="0.25">
      <c r="B1237" s="27"/>
      <c r="AO1237" s="28"/>
      <c r="AP1237" s="28"/>
    </row>
    <row r="1238" spans="2:42" x14ac:dyDescent="0.25">
      <c r="B1238" s="27"/>
      <c r="AO1238" s="28"/>
      <c r="AP1238" s="28"/>
    </row>
    <row r="1239" spans="2:42" x14ac:dyDescent="0.25">
      <c r="B1239" s="27"/>
      <c r="AO1239" s="28"/>
      <c r="AP1239" s="28"/>
    </row>
    <row r="1240" spans="2:42" x14ac:dyDescent="0.25">
      <c r="B1240" s="27"/>
      <c r="AO1240" s="28"/>
      <c r="AP1240" s="28"/>
    </row>
    <row r="1241" spans="2:42" x14ac:dyDescent="0.25">
      <c r="B1241" s="27"/>
      <c r="AO1241" s="28"/>
      <c r="AP1241" s="28"/>
    </row>
    <row r="1242" spans="2:42" x14ac:dyDescent="0.25">
      <c r="B1242" s="27"/>
      <c r="AO1242" s="28"/>
      <c r="AP1242" s="28"/>
    </row>
    <row r="1243" spans="2:42" x14ac:dyDescent="0.25">
      <c r="B1243" s="27"/>
      <c r="AO1243" s="28"/>
      <c r="AP1243" s="28"/>
    </row>
    <row r="1244" spans="2:42" x14ac:dyDescent="0.25">
      <c r="B1244" s="27"/>
      <c r="AO1244" s="28"/>
      <c r="AP1244" s="28"/>
    </row>
    <row r="1245" spans="2:42" x14ac:dyDescent="0.25">
      <c r="B1245" s="27"/>
      <c r="AO1245" s="28"/>
      <c r="AP1245" s="28"/>
    </row>
    <row r="1246" spans="2:42" x14ac:dyDescent="0.25">
      <c r="B1246" s="27"/>
      <c r="AO1246" s="28"/>
      <c r="AP1246" s="28"/>
    </row>
    <row r="1247" spans="2:42" x14ac:dyDescent="0.25">
      <c r="B1247" s="27"/>
      <c r="AO1247" s="28"/>
      <c r="AP1247" s="28"/>
    </row>
    <row r="1248" spans="2:42" x14ac:dyDescent="0.25">
      <c r="B1248" s="27"/>
      <c r="AO1248" s="28"/>
      <c r="AP1248" s="28"/>
    </row>
    <row r="1249" spans="2:42" x14ac:dyDescent="0.25">
      <c r="B1249" s="27"/>
      <c r="AO1249" s="28"/>
      <c r="AP1249" s="28"/>
    </row>
    <row r="1250" spans="2:42" x14ac:dyDescent="0.25">
      <c r="B1250" s="27"/>
      <c r="AO1250" s="28"/>
      <c r="AP1250" s="28"/>
    </row>
    <row r="1251" spans="2:42" x14ac:dyDescent="0.25">
      <c r="B1251" s="27"/>
      <c r="AO1251" s="28"/>
      <c r="AP1251" s="28"/>
    </row>
    <row r="1252" spans="2:42" x14ac:dyDescent="0.25">
      <c r="B1252" s="27"/>
      <c r="AO1252" s="28"/>
      <c r="AP1252" s="28"/>
    </row>
    <row r="1253" spans="2:42" x14ac:dyDescent="0.25">
      <c r="B1253" s="27"/>
      <c r="AO1253" s="28"/>
      <c r="AP1253" s="28"/>
    </row>
    <row r="1254" spans="2:42" x14ac:dyDescent="0.25">
      <c r="B1254" s="27"/>
      <c r="AO1254" s="28"/>
      <c r="AP1254" s="28"/>
    </row>
    <row r="1255" spans="2:42" x14ac:dyDescent="0.25">
      <c r="B1255" s="27"/>
      <c r="AO1255" s="28"/>
      <c r="AP1255" s="28"/>
    </row>
    <row r="1256" spans="2:42" x14ac:dyDescent="0.25">
      <c r="B1256" s="27"/>
      <c r="AO1256" s="28"/>
      <c r="AP1256" s="28"/>
    </row>
    <row r="1257" spans="2:42" x14ac:dyDescent="0.25">
      <c r="B1257" s="27"/>
      <c r="AO1257" s="28"/>
      <c r="AP1257" s="28"/>
    </row>
    <row r="1258" spans="2:42" x14ac:dyDescent="0.25">
      <c r="B1258" s="27"/>
      <c r="AO1258" s="28"/>
      <c r="AP1258" s="28"/>
    </row>
    <row r="1259" spans="2:42" x14ac:dyDescent="0.25">
      <c r="B1259" s="27"/>
      <c r="AO1259" s="28"/>
      <c r="AP1259" s="28"/>
    </row>
    <row r="1260" spans="2:42" x14ac:dyDescent="0.25">
      <c r="B1260" s="27"/>
      <c r="AO1260" s="28"/>
      <c r="AP1260" s="28"/>
    </row>
    <row r="1261" spans="2:42" x14ac:dyDescent="0.25">
      <c r="B1261" s="27"/>
      <c r="AO1261" s="28"/>
      <c r="AP1261" s="28"/>
    </row>
    <row r="1262" spans="2:42" x14ac:dyDescent="0.25">
      <c r="B1262" s="27"/>
      <c r="AO1262" s="28"/>
      <c r="AP1262" s="28"/>
    </row>
    <row r="1263" spans="2:42" x14ac:dyDescent="0.25">
      <c r="B1263" s="27"/>
      <c r="AO1263" s="28"/>
      <c r="AP1263" s="28"/>
    </row>
    <row r="1264" spans="2:42" x14ac:dyDescent="0.25">
      <c r="B1264" s="27"/>
      <c r="AO1264" s="28"/>
      <c r="AP1264" s="28"/>
    </row>
    <row r="1265" spans="2:42" x14ac:dyDescent="0.25">
      <c r="B1265" s="27"/>
      <c r="AO1265" s="28"/>
      <c r="AP1265" s="28"/>
    </row>
    <row r="1266" spans="2:42" x14ac:dyDescent="0.25">
      <c r="B1266" s="27"/>
      <c r="AO1266" s="28"/>
      <c r="AP1266" s="28"/>
    </row>
    <row r="1267" spans="2:42" x14ac:dyDescent="0.25">
      <c r="B1267" s="27"/>
      <c r="AO1267" s="28"/>
      <c r="AP1267" s="28"/>
    </row>
    <row r="1268" spans="2:42" x14ac:dyDescent="0.25">
      <c r="B1268" s="27"/>
      <c r="AO1268" s="28"/>
      <c r="AP1268" s="28"/>
    </row>
    <row r="1269" spans="2:42" x14ac:dyDescent="0.25">
      <c r="B1269" s="27"/>
      <c r="AO1269" s="28"/>
      <c r="AP1269" s="28"/>
    </row>
    <row r="1270" spans="2:42" x14ac:dyDescent="0.25">
      <c r="B1270" s="27"/>
      <c r="AO1270" s="28"/>
      <c r="AP1270" s="28"/>
    </row>
    <row r="1271" spans="2:42" x14ac:dyDescent="0.25">
      <c r="B1271" s="27"/>
      <c r="AO1271" s="28"/>
      <c r="AP1271" s="28"/>
    </row>
    <row r="1272" spans="2:42" x14ac:dyDescent="0.25">
      <c r="B1272" s="27"/>
      <c r="AO1272" s="28"/>
      <c r="AP1272" s="28"/>
    </row>
    <row r="1273" spans="2:42" x14ac:dyDescent="0.25">
      <c r="B1273" s="27"/>
      <c r="AO1273" s="28"/>
      <c r="AP1273" s="28"/>
    </row>
    <row r="1274" spans="2:42" x14ac:dyDescent="0.25">
      <c r="B1274" s="27"/>
      <c r="AO1274" s="28"/>
      <c r="AP1274" s="28"/>
    </row>
    <row r="1275" spans="2:42" x14ac:dyDescent="0.25">
      <c r="B1275" s="27"/>
      <c r="AO1275" s="28"/>
      <c r="AP1275" s="28"/>
    </row>
    <row r="1276" spans="2:42" x14ac:dyDescent="0.25">
      <c r="B1276" s="27"/>
      <c r="AO1276" s="28"/>
      <c r="AP1276" s="28"/>
    </row>
    <row r="1277" spans="2:42" x14ac:dyDescent="0.25">
      <c r="B1277" s="27"/>
      <c r="AO1277" s="28"/>
      <c r="AP1277" s="28"/>
    </row>
    <row r="1278" spans="2:42" x14ac:dyDescent="0.25">
      <c r="B1278" s="27"/>
      <c r="AO1278" s="28"/>
      <c r="AP1278" s="28"/>
    </row>
    <row r="1279" spans="2:42" x14ac:dyDescent="0.25">
      <c r="B1279" s="27"/>
      <c r="AO1279" s="28"/>
      <c r="AP1279" s="28"/>
    </row>
    <row r="1280" spans="2:42" x14ac:dyDescent="0.25">
      <c r="B1280" s="27"/>
      <c r="AO1280" s="28"/>
      <c r="AP1280" s="28"/>
    </row>
    <row r="1281" spans="2:42" x14ac:dyDescent="0.25">
      <c r="B1281" s="27"/>
      <c r="AO1281" s="28"/>
      <c r="AP1281" s="28"/>
    </row>
    <row r="1282" spans="2:42" x14ac:dyDescent="0.25">
      <c r="B1282" s="27"/>
      <c r="AO1282" s="28"/>
      <c r="AP1282" s="28"/>
    </row>
    <row r="1283" spans="2:42" x14ac:dyDescent="0.25">
      <c r="B1283" s="27"/>
      <c r="AO1283" s="28"/>
      <c r="AP1283" s="28"/>
    </row>
    <row r="1284" spans="2:42" x14ac:dyDescent="0.25">
      <c r="B1284" s="27"/>
      <c r="AO1284" s="28"/>
      <c r="AP1284" s="28"/>
    </row>
    <row r="1285" spans="2:42" x14ac:dyDescent="0.25">
      <c r="B1285" s="27"/>
      <c r="AO1285" s="28"/>
      <c r="AP1285" s="28"/>
    </row>
    <row r="1286" spans="2:42" x14ac:dyDescent="0.25">
      <c r="B1286" s="27"/>
      <c r="AO1286" s="28"/>
      <c r="AP1286" s="28"/>
    </row>
    <row r="1287" spans="2:42" x14ac:dyDescent="0.25">
      <c r="B1287" s="27"/>
      <c r="AO1287" s="28"/>
      <c r="AP1287" s="28"/>
    </row>
    <row r="1288" spans="2:42" x14ac:dyDescent="0.25">
      <c r="B1288" s="27"/>
      <c r="AO1288" s="28"/>
      <c r="AP1288" s="28"/>
    </row>
    <row r="1289" spans="2:42" x14ac:dyDescent="0.25">
      <c r="B1289" s="27"/>
      <c r="AO1289" s="28"/>
      <c r="AP1289" s="28"/>
    </row>
    <row r="1290" spans="2:42" x14ac:dyDescent="0.25">
      <c r="B1290" s="27"/>
      <c r="AO1290" s="28"/>
      <c r="AP1290" s="28"/>
    </row>
    <row r="1291" spans="2:42" x14ac:dyDescent="0.25">
      <c r="B1291" s="27"/>
      <c r="AO1291" s="28"/>
      <c r="AP1291" s="28"/>
    </row>
    <row r="1292" spans="2:42" x14ac:dyDescent="0.25">
      <c r="B1292" s="27"/>
      <c r="AO1292" s="28"/>
      <c r="AP1292" s="28"/>
    </row>
    <row r="1293" spans="2:42" x14ac:dyDescent="0.25">
      <c r="B1293" s="27"/>
      <c r="AO1293" s="28"/>
      <c r="AP1293" s="28"/>
    </row>
    <row r="1294" spans="2:42" x14ac:dyDescent="0.25">
      <c r="B1294" s="27"/>
      <c r="AO1294" s="28"/>
      <c r="AP1294" s="28"/>
    </row>
    <row r="1295" spans="2:42" x14ac:dyDescent="0.25">
      <c r="B1295" s="27"/>
      <c r="AO1295" s="28"/>
      <c r="AP1295" s="28"/>
    </row>
    <row r="1296" spans="2:42" x14ac:dyDescent="0.25">
      <c r="B1296" s="27"/>
      <c r="AO1296" s="28"/>
      <c r="AP1296" s="28"/>
    </row>
    <row r="1297" spans="2:42" x14ac:dyDescent="0.25">
      <c r="B1297" s="27"/>
      <c r="AO1297" s="28"/>
      <c r="AP1297" s="28"/>
    </row>
    <row r="1298" spans="2:42" x14ac:dyDescent="0.25">
      <c r="B1298" s="27"/>
      <c r="AO1298" s="28"/>
      <c r="AP1298" s="28"/>
    </row>
    <row r="1299" spans="2:42" x14ac:dyDescent="0.25">
      <c r="B1299" s="27"/>
      <c r="AO1299" s="28"/>
      <c r="AP1299" s="28"/>
    </row>
    <row r="1300" spans="2:42" x14ac:dyDescent="0.25">
      <c r="B1300" s="27"/>
      <c r="AO1300" s="28"/>
      <c r="AP1300" s="28"/>
    </row>
    <row r="1301" spans="2:42" x14ac:dyDescent="0.25">
      <c r="B1301" s="27"/>
      <c r="AO1301" s="28"/>
      <c r="AP1301" s="28"/>
    </row>
    <row r="1302" spans="2:42" x14ac:dyDescent="0.25">
      <c r="B1302" s="27"/>
      <c r="AO1302" s="28"/>
      <c r="AP1302" s="28"/>
    </row>
    <row r="1303" spans="2:42" x14ac:dyDescent="0.25">
      <c r="B1303" s="27"/>
      <c r="AO1303" s="28"/>
      <c r="AP1303" s="28"/>
    </row>
    <row r="1304" spans="2:42" x14ac:dyDescent="0.25">
      <c r="B1304" s="27"/>
      <c r="AO1304" s="28"/>
      <c r="AP1304" s="28"/>
    </row>
    <row r="1305" spans="2:42" x14ac:dyDescent="0.25">
      <c r="B1305" s="27"/>
      <c r="AO1305" s="28"/>
      <c r="AP1305" s="28"/>
    </row>
    <row r="1306" spans="2:42" x14ac:dyDescent="0.25">
      <c r="B1306" s="27"/>
      <c r="AO1306" s="28"/>
      <c r="AP1306" s="28"/>
    </row>
    <row r="1307" spans="2:42" x14ac:dyDescent="0.25">
      <c r="B1307" s="27"/>
      <c r="AO1307" s="28"/>
      <c r="AP1307" s="28"/>
    </row>
    <row r="1308" spans="2:42" x14ac:dyDescent="0.25">
      <c r="B1308" s="27"/>
      <c r="AO1308" s="28"/>
      <c r="AP1308" s="28"/>
    </row>
    <row r="1309" spans="2:42" x14ac:dyDescent="0.25">
      <c r="B1309" s="27"/>
      <c r="AO1309" s="28"/>
      <c r="AP1309" s="28"/>
    </row>
    <row r="1310" spans="2:42" x14ac:dyDescent="0.25">
      <c r="B1310" s="27"/>
      <c r="AO1310" s="28"/>
      <c r="AP1310" s="28"/>
    </row>
    <row r="1311" spans="2:42" x14ac:dyDescent="0.25">
      <c r="B1311" s="27"/>
      <c r="AO1311" s="28"/>
      <c r="AP1311" s="28"/>
    </row>
    <row r="1312" spans="2:42" x14ac:dyDescent="0.25">
      <c r="B1312" s="27"/>
      <c r="AO1312" s="28"/>
      <c r="AP1312" s="28"/>
    </row>
    <row r="1313" spans="2:42" x14ac:dyDescent="0.25">
      <c r="B1313" s="27"/>
      <c r="AO1313" s="28"/>
      <c r="AP1313" s="28"/>
    </row>
    <row r="1314" spans="2:42" x14ac:dyDescent="0.25">
      <c r="B1314" s="27"/>
      <c r="AO1314" s="28"/>
      <c r="AP1314" s="28"/>
    </row>
    <row r="1315" spans="2:42" x14ac:dyDescent="0.25">
      <c r="B1315" s="27"/>
      <c r="AO1315" s="28"/>
      <c r="AP1315" s="28"/>
    </row>
    <row r="1316" spans="2:42" x14ac:dyDescent="0.25">
      <c r="B1316" s="27"/>
      <c r="AO1316" s="28"/>
      <c r="AP1316" s="28"/>
    </row>
    <row r="1317" spans="2:42" x14ac:dyDescent="0.25">
      <c r="B1317" s="27"/>
      <c r="AO1317" s="28"/>
      <c r="AP1317" s="28"/>
    </row>
    <row r="1318" spans="2:42" x14ac:dyDescent="0.25">
      <c r="B1318" s="27"/>
      <c r="AO1318" s="28"/>
      <c r="AP1318" s="28"/>
    </row>
    <row r="1319" spans="2:42" x14ac:dyDescent="0.25">
      <c r="B1319" s="27"/>
      <c r="AO1319" s="28"/>
      <c r="AP1319" s="28"/>
    </row>
    <row r="1320" spans="2:42" x14ac:dyDescent="0.25">
      <c r="B1320" s="27"/>
      <c r="AO1320" s="28"/>
      <c r="AP1320" s="28"/>
    </row>
    <row r="1321" spans="2:42" x14ac:dyDescent="0.25">
      <c r="B1321" s="27"/>
      <c r="AO1321" s="28"/>
      <c r="AP1321" s="28"/>
    </row>
    <row r="1322" spans="2:42" x14ac:dyDescent="0.25">
      <c r="B1322" s="27"/>
      <c r="AO1322" s="28"/>
      <c r="AP1322" s="28"/>
    </row>
    <row r="1323" spans="2:42" x14ac:dyDescent="0.25">
      <c r="B1323" s="27"/>
      <c r="AO1323" s="28"/>
      <c r="AP1323" s="28"/>
    </row>
    <row r="1324" spans="2:42" x14ac:dyDescent="0.25">
      <c r="B1324" s="27"/>
      <c r="AO1324" s="28"/>
      <c r="AP1324" s="28"/>
    </row>
    <row r="1325" spans="2:42" x14ac:dyDescent="0.25">
      <c r="B1325" s="27"/>
      <c r="AO1325" s="28"/>
      <c r="AP1325" s="28"/>
    </row>
    <row r="1326" spans="2:42" x14ac:dyDescent="0.25">
      <c r="B1326" s="27"/>
    </row>
    <row r="1327" spans="2:42" x14ac:dyDescent="0.25">
      <c r="B1327" s="27"/>
    </row>
    <row r="1328" spans="2:42" x14ac:dyDescent="0.25">
      <c r="B1328" s="27"/>
    </row>
    <row r="1329" spans="2:2" x14ac:dyDescent="0.25">
      <c r="B1329" s="27"/>
    </row>
    <row r="1330" spans="2:2" x14ac:dyDescent="0.25">
      <c r="B1330" s="27"/>
    </row>
    <row r="1331" spans="2:2" x14ac:dyDescent="0.25">
      <c r="B1331" s="27"/>
    </row>
    <row r="1332" spans="2:2" x14ac:dyDescent="0.25">
      <c r="B1332" s="27"/>
    </row>
    <row r="1333" spans="2:2" x14ac:dyDescent="0.25">
      <c r="B1333" s="27"/>
    </row>
    <row r="1334" spans="2:2" x14ac:dyDescent="0.25">
      <c r="B1334" s="27"/>
    </row>
    <row r="1335" spans="2:2" x14ac:dyDescent="0.25">
      <c r="B1335" s="27"/>
    </row>
    <row r="1336" spans="2:2" x14ac:dyDescent="0.25">
      <c r="B1336" s="27"/>
    </row>
    <row r="1337" spans="2:2" x14ac:dyDescent="0.25">
      <c r="B1337" s="27"/>
    </row>
    <row r="1338" spans="2:2" x14ac:dyDescent="0.25">
      <c r="B1338" s="27"/>
    </row>
    <row r="1339" spans="2:2" x14ac:dyDescent="0.25">
      <c r="B1339" s="27"/>
    </row>
    <row r="1340" spans="2:2" x14ac:dyDescent="0.25">
      <c r="B1340" s="27"/>
    </row>
    <row r="1341" spans="2:2" x14ac:dyDescent="0.25">
      <c r="B1341" s="27"/>
    </row>
    <row r="1342" spans="2:2" x14ac:dyDescent="0.25">
      <c r="B1342" s="27"/>
    </row>
    <row r="1343" spans="2:2" x14ac:dyDescent="0.25">
      <c r="B1343" s="27"/>
    </row>
    <row r="1344" spans="2:2" x14ac:dyDescent="0.25">
      <c r="B1344" s="27"/>
    </row>
    <row r="1345" spans="2:2" x14ac:dyDescent="0.25">
      <c r="B1345" s="27"/>
    </row>
    <row r="1346" spans="2:2" x14ac:dyDescent="0.25">
      <c r="B1346" s="27"/>
    </row>
    <row r="1347" spans="2:2" x14ac:dyDescent="0.25">
      <c r="B1347" s="27"/>
    </row>
    <row r="1348" spans="2:2" x14ac:dyDescent="0.25">
      <c r="B1348" s="27"/>
    </row>
    <row r="1349" spans="2:2" x14ac:dyDescent="0.25">
      <c r="B1349" s="27"/>
    </row>
    <row r="1350" spans="2:2" x14ac:dyDescent="0.25">
      <c r="B1350" s="27"/>
    </row>
    <row r="1351" spans="2:2" x14ac:dyDescent="0.25">
      <c r="B1351" s="27"/>
    </row>
    <row r="1352" spans="2:2" x14ac:dyDescent="0.25">
      <c r="B1352" s="27"/>
    </row>
    <row r="1353" spans="2:2" x14ac:dyDescent="0.25">
      <c r="B1353" s="27"/>
    </row>
    <row r="1354" spans="2:2" x14ac:dyDescent="0.25">
      <c r="B1354" s="27"/>
    </row>
    <row r="1355" spans="2:2" x14ac:dyDescent="0.25">
      <c r="B1355" s="27"/>
    </row>
    <row r="1356" spans="2:2" x14ac:dyDescent="0.25">
      <c r="B1356" s="27"/>
    </row>
    <row r="1357" spans="2:2" x14ac:dyDescent="0.25">
      <c r="B1357" s="27"/>
    </row>
    <row r="1358" spans="2:2" x14ac:dyDescent="0.25">
      <c r="B1358" s="27"/>
    </row>
    <row r="1359" spans="2:2" x14ac:dyDescent="0.25">
      <c r="B1359" s="27"/>
    </row>
    <row r="1360" spans="2:2" x14ac:dyDescent="0.25">
      <c r="B1360" s="27"/>
    </row>
    <row r="1361" spans="2:2" x14ac:dyDescent="0.25">
      <c r="B1361" s="27"/>
    </row>
    <row r="1362" spans="2:2" x14ac:dyDescent="0.25">
      <c r="B1362" s="27"/>
    </row>
    <row r="1363" spans="2:2" x14ac:dyDescent="0.25">
      <c r="B1363" s="27"/>
    </row>
    <row r="1364" spans="2:2" x14ac:dyDescent="0.25">
      <c r="B1364" s="27"/>
    </row>
    <row r="1365" spans="2:2" x14ac:dyDescent="0.25">
      <c r="B1365" s="27"/>
    </row>
    <row r="1366" spans="2:2" x14ac:dyDescent="0.25">
      <c r="B1366" s="27"/>
    </row>
    <row r="1367" spans="2:2" x14ac:dyDescent="0.25">
      <c r="B1367" s="27"/>
    </row>
    <row r="1368" spans="2:2" x14ac:dyDescent="0.25">
      <c r="B1368" s="27"/>
    </row>
    <row r="1369" spans="2:2" x14ac:dyDescent="0.25">
      <c r="B1369" s="27"/>
    </row>
    <row r="1370" spans="2:2" x14ac:dyDescent="0.25">
      <c r="B1370" s="27"/>
    </row>
    <row r="1371" spans="2:2" x14ac:dyDescent="0.25">
      <c r="B1371" s="27"/>
    </row>
    <row r="1372" spans="2:2" x14ac:dyDescent="0.25">
      <c r="B1372" s="27"/>
    </row>
    <row r="1373" spans="2:2" x14ac:dyDescent="0.25">
      <c r="B1373" s="27"/>
    </row>
    <row r="1374" spans="2:2" x14ac:dyDescent="0.25">
      <c r="B1374" s="27"/>
    </row>
    <row r="1375" spans="2:2" x14ac:dyDescent="0.25">
      <c r="B1375" s="27"/>
    </row>
    <row r="1376" spans="2:2" x14ac:dyDescent="0.25">
      <c r="B1376" s="27"/>
    </row>
    <row r="1377" spans="2:2" x14ac:dyDescent="0.25">
      <c r="B1377" s="27"/>
    </row>
    <row r="1378" spans="2:2" x14ac:dyDescent="0.25">
      <c r="B1378" s="27"/>
    </row>
    <row r="1379" spans="2:2" x14ac:dyDescent="0.25">
      <c r="B1379" s="27"/>
    </row>
    <row r="1380" spans="2:2" x14ac:dyDescent="0.25">
      <c r="B1380" s="27"/>
    </row>
    <row r="1381" spans="2:2" x14ac:dyDescent="0.25">
      <c r="B1381" s="27"/>
    </row>
    <row r="1382" spans="2:2" x14ac:dyDescent="0.25">
      <c r="B1382" s="27"/>
    </row>
    <row r="1383" spans="2:2" x14ac:dyDescent="0.25">
      <c r="B1383" s="27"/>
    </row>
    <row r="1384" spans="2:2" x14ac:dyDescent="0.25">
      <c r="B1384" s="27"/>
    </row>
    <row r="1385" spans="2:2" x14ac:dyDescent="0.25">
      <c r="B1385" s="27"/>
    </row>
    <row r="1386" spans="2:2" x14ac:dyDescent="0.25">
      <c r="B1386" s="27"/>
    </row>
    <row r="1387" spans="2:2" x14ac:dyDescent="0.25">
      <c r="B1387" s="27"/>
    </row>
    <row r="1388" spans="2:2" x14ac:dyDescent="0.25">
      <c r="B1388" s="27"/>
    </row>
    <row r="1389" spans="2:2" x14ac:dyDescent="0.25">
      <c r="B1389" s="27"/>
    </row>
    <row r="1390" spans="2:2" x14ac:dyDescent="0.25">
      <c r="B1390" s="27"/>
    </row>
    <row r="1391" spans="2:2" x14ac:dyDescent="0.25">
      <c r="B1391" s="27"/>
    </row>
    <row r="1392" spans="2:2" x14ac:dyDescent="0.25">
      <c r="B1392" s="27"/>
    </row>
    <row r="1393" spans="2:2" x14ac:dyDescent="0.25">
      <c r="B1393" s="27"/>
    </row>
    <row r="1394" spans="2:2" x14ac:dyDescent="0.25">
      <c r="B1394" s="27"/>
    </row>
    <row r="1395" spans="2:2" x14ac:dyDescent="0.25">
      <c r="B1395" s="27"/>
    </row>
    <row r="1396" spans="2:2" x14ac:dyDescent="0.25">
      <c r="B1396" s="27"/>
    </row>
    <row r="1397" spans="2:2" x14ac:dyDescent="0.25">
      <c r="B1397" s="27"/>
    </row>
    <row r="1398" spans="2:2" x14ac:dyDescent="0.25">
      <c r="B1398" s="27"/>
    </row>
    <row r="1399" spans="2:2" x14ac:dyDescent="0.25">
      <c r="B1399" s="27"/>
    </row>
    <row r="1400" spans="2:2" x14ac:dyDescent="0.25">
      <c r="B1400" s="27"/>
    </row>
    <row r="1401" spans="2:2" x14ac:dyDescent="0.25">
      <c r="B1401" s="27"/>
    </row>
    <row r="1402" spans="2:2" x14ac:dyDescent="0.25">
      <c r="B1402" s="27"/>
    </row>
    <row r="1403" spans="2:2" x14ac:dyDescent="0.25">
      <c r="B1403" s="27"/>
    </row>
    <row r="1404" spans="2:2" x14ac:dyDescent="0.25">
      <c r="B1404" s="27"/>
    </row>
    <row r="1405" spans="2:2" x14ac:dyDescent="0.25">
      <c r="B1405" s="27"/>
    </row>
    <row r="1406" spans="2:2" x14ac:dyDescent="0.25">
      <c r="B1406" s="27"/>
    </row>
    <row r="1407" spans="2:2" x14ac:dyDescent="0.25">
      <c r="B1407" s="27"/>
    </row>
    <row r="1408" spans="2:2" x14ac:dyDescent="0.25">
      <c r="B1408" s="27"/>
    </row>
    <row r="1409" spans="2:2" x14ac:dyDescent="0.25">
      <c r="B1409" s="27"/>
    </row>
    <row r="1410" spans="2:2" x14ac:dyDescent="0.25">
      <c r="B1410" s="27"/>
    </row>
    <row r="1411" spans="2:2" x14ac:dyDescent="0.25">
      <c r="B1411" s="27"/>
    </row>
    <row r="1412" spans="2:2" x14ac:dyDescent="0.25">
      <c r="B1412" s="27"/>
    </row>
    <row r="1413" spans="2:2" x14ac:dyDescent="0.25">
      <c r="B1413" s="27"/>
    </row>
    <row r="1414" spans="2:2" x14ac:dyDescent="0.25">
      <c r="B1414" s="27"/>
    </row>
    <row r="1415" spans="2:2" x14ac:dyDescent="0.25">
      <c r="B1415" s="27"/>
    </row>
    <row r="1416" spans="2:2" x14ac:dyDescent="0.25">
      <c r="B1416" s="27"/>
    </row>
    <row r="1417" spans="2:2" x14ac:dyDescent="0.25">
      <c r="B1417" s="27"/>
    </row>
    <row r="1418" spans="2:2" x14ac:dyDescent="0.25">
      <c r="B1418" s="27"/>
    </row>
    <row r="1419" spans="2:2" x14ac:dyDescent="0.25">
      <c r="B1419" s="27"/>
    </row>
    <row r="1420" spans="2:2" x14ac:dyDescent="0.25">
      <c r="B1420" s="27"/>
    </row>
    <row r="1421" spans="2:2" x14ac:dyDescent="0.25">
      <c r="B1421" s="27"/>
    </row>
    <row r="1422" spans="2:2" x14ac:dyDescent="0.25">
      <c r="B1422" s="27"/>
    </row>
    <row r="1423" spans="2:2" x14ac:dyDescent="0.25">
      <c r="B1423" s="27"/>
    </row>
    <row r="1424" spans="2:2" x14ac:dyDescent="0.25">
      <c r="B1424" s="27"/>
    </row>
    <row r="1425" spans="2:2" x14ac:dyDescent="0.25">
      <c r="B1425" s="27"/>
    </row>
    <row r="1426" spans="2:2" x14ac:dyDescent="0.25">
      <c r="B1426" s="27"/>
    </row>
    <row r="1427" spans="2:2" x14ac:dyDescent="0.25">
      <c r="B1427" s="27"/>
    </row>
    <row r="1428" spans="2:2" x14ac:dyDescent="0.25">
      <c r="B1428" s="27"/>
    </row>
    <row r="1429" spans="2:2" x14ac:dyDescent="0.25">
      <c r="B1429" s="27"/>
    </row>
    <row r="1430" spans="2:2" x14ac:dyDescent="0.25">
      <c r="B1430" s="27"/>
    </row>
    <row r="1431" spans="2:2" x14ac:dyDescent="0.25">
      <c r="B1431" s="27"/>
    </row>
    <row r="1432" spans="2:2" x14ac:dyDescent="0.25">
      <c r="B1432" s="27"/>
    </row>
    <row r="1433" spans="2:2" x14ac:dyDescent="0.25">
      <c r="B1433" s="27"/>
    </row>
    <row r="1434" spans="2:2" x14ac:dyDescent="0.25">
      <c r="B1434" s="27"/>
    </row>
    <row r="1435" spans="2:2" x14ac:dyDescent="0.25">
      <c r="B1435" s="27"/>
    </row>
    <row r="1436" spans="2:2" x14ac:dyDescent="0.25">
      <c r="B1436" s="27"/>
    </row>
    <row r="1437" spans="2:2" x14ac:dyDescent="0.25">
      <c r="B1437" s="27"/>
    </row>
    <row r="1438" spans="2:2" x14ac:dyDescent="0.25">
      <c r="B1438" s="27"/>
    </row>
    <row r="1439" spans="2:2" x14ac:dyDescent="0.25">
      <c r="B1439" s="27"/>
    </row>
    <row r="1440" spans="2:2" x14ac:dyDescent="0.25">
      <c r="B1440" s="27"/>
    </row>
    <row r="1441" spans="2:2" x14ac:dyDescent="0.25">
      <c r="B1441" s="27"/>
    </row>
    <row r="1442" spans="2:2" x14ac:dyDescent="0.25">
      <c r="B1442" s="27"/>
    </row>
    <row r="1443" spans="2:2" x14ac:dyDescent="0.25">
      <c r="B1443" s="27"/>
    </row>
    <row r="1444" spans="2:2" x14ac:dyDescent="0.25">
      <c r="B1444" s="27"/>
    </row>
    <row r="1445" spans="2:2" x14ac:dyDescent="0.25">
      <c r="B1445" s="27"/>
    </row>
    <row r="1446" spans="2:2" x14ac:dyDescent="0.25">
      <c r="B1446" s="27"/>
    </row>
    <row r="1447" spans="2:2" x14ac:dyDescent="0.25">
      <c r="B1447" s="27"/>
    </row>
    <row r="1448" spans="2:2" x14ac:dyDescent="0.25">
      <c r="B1448" s="27"/>
    </row>
    <row r="1449" spans="2:2" x14ac:dyDescent="0.25">
      <c r="B1449" s="27"/>
    </row>
    <row r="1450" spans="2:2" x14ac:dyDescent="0.25">
      <c r="B1450" s="27"/>
    </row>
    <row r="1451" spans="2:2" x14ac:dyDescent="0.25">
      <c r="B1451" s="27"/>
    </row>
    <row r="1452" spans="2:2" x14ac:dyDescent="0.25">
      <c r="B1452" s="27"/>
    </row>
    <row r="1453" spans="2:2" x14ac:dyDescent="0.25">
      <c r="B1453" s="27"/>
    </row>
    <row r="1454" spans="2:2" x14ac:dyDescent="0.25">
      <c r="B1454" s="27"/>
    </row>
    <row r="1455" spans="2:2" x14ac:dyDescent="0.25">
      <c r="B1455" s="27"/>
    </row>
    <row r="1456" spans="2:2" x14ac:dyDescent="0.25">
      <c r="B1456" s="27"/>
    </row>
    <row r="1457" spans="2:2" x14ac:dyDescent="0.25">
      <c r="B1457" s="27"/>
    </row>
    <row r="1458" spans="2:2" x14ac:dyDescent="0.25">
      <c r="B1458" s="27"/>
    </row>
    <row r="1459" spans="2:2" x14ac:dyDescent="0.25">
      <c r="B1459" s="27"/>
    </row>
    <row r="1460" spans="2:2" x14ac:dyDescent="0.25">
      <c r="B1460" s="27"/>
    </row>
    <row r="1461" spans="2:2" x14ac:dyDescent="0.25">
      <c r="B1461" s="27"/>
    </row>
    <row r="1462" spans="2:2" x14ac:dyDescent="0.25">
      <c r="B1462" s="27"/>
    </row>
    <row r="1463" spans="2:2" x14ac:dyDescent="0.25">
      <c r="B1463" s="27"/>
    </row>
    <row r="1464" spans="2:2" x14ac:dyDescent="0.25">
      <c r="B1464" s="27"/>
    </row>
    <row r="1465" spans="2:2" x14ac:dyDescent="0.25">
      <c r="B1465" s="27"/>
    </row>
    <row r="1466" spans="2:2" x14ac:dyDescent="0.25">
      <c r="B1466" s="27"/>
    </row>
    <row r="1467" spans="2:2" x14ac:dyDescent="0.25">
      <c r="B1467" s="27"/>
    </row>
    <row r="1468" spans="2:2" x14ac:dyDescent="0.25">
      <c r="B1468" s="27"/>
    </row>
    <row r="1469" spans="2:2" x14ac:dyDescent="0.25">
      <c r="B1469" s="27"/>
    </row>
    <row r="1470" spans="2:2" x14ac:dyDescent="0.25">
      <c r="B1470" s="27"/>
    </row>
    <row r="1471" spans="2:2" x14ac:dyDescent="0.25">
      <c r="B1471" s="27"/>
    </row>
    <row r="1472" spans="2:2" x14ac:dyDescent="0.25">
      <c r="B1472" s="27"/>
    </row>
    <row r="1473" spans="2:2" x14ac:dyDescent="0.25">
      <c r="B1473" s="27"/>
    </row>
    <row r="1474" spans="2:2" x14ac:dyDescent="0.25">
      <c r="B1474" s="27"/>
    </row>
    <row r="1475" spans="2:2" x14ac:dyDescent="0.25">
      <c r="B1475" s="27"/>
    </row>
    <row r="1476" spans="2:2" x14ac:dyDescent="0.25">
      <c r="B1476" s="27"/>
    </row>
    <row r="1477" spans="2:2" x14ac:dyDescent="0.25">
      <c r="B1477" s="27"/>
    </row>
    <row r="1478" spans="2:2" x14ac:dyDescent="0.25">
      <c r="B1478" s="27"/>
    </row>
    <row r="1479" spans="2:2" x14ac:dyDescent="0.25">
      <c r="B1479" s="27"/>
    </row>
    <row r="1480" spans="2:2" x14ac:dyDescent="0.25">
      <c r="B1480" s="27"/>
    </row>
    <row r="1481" spans="2:2" x14ac:dyDescent="0.25">
      <c r="B1481" s="27"/>
    </row>
    <row r="1482" spans="2:2" x14ac:dyDescent="0.25">
      <c r="B1482" s="27"/>
    </row>
    <row r="1483" spans="2:2" x14ac:dyDescent="0.25">
      <c r="B1483" s="27"/>
    </row>
    <row r="1484" spans="2:2" x14ac:dyDescent="0.25">
      <c r="B1484" s="27"/>
    </row>
    <row r="1485" spans="2:2" x14ac:dyDescent="0.25">
      <c r="B1485" s="27"/>
    </row>
    <row r="1486" spans="2:2" x14ac:dyDescent="0.25">
      <c r="B1486" s="27"/>
    </row>
    <row r="1487" spans="2:2" x14ac:dyDescent="0.25">
      <c r="B1487" s="27"/>
    </row>
    <row r="1488" spans="2:2" x14ac:dyDescent="0.25">
      <c r="B1488" s="27"/>
    </row>
    <row r="1489" spans="2:2" x14ac:dyDescent="0.25">
      <c r="B1489" s="27"/>
    </row>
    <row r="1490" spans="2:2" x14ac:dyDescent="0.25">
      <c r="B1490" s="27"/>
    </row>
    <row r="1491" spans="2:2" x14ac:dyDescent="0.25">
      <c r="B1491" s="27"/>
    </row>
    <row r="1492" spans="2:2" x14ac:dyDescent="0.25">
      <c r="B1492" s="27"/>
    </row>
    <row r="1493" spans="2:2" x14ac:dyDescent="0.25">
      <c r="B1493" s="27"/>
    </row>
    <row r="1494" spans="2:2" x14ac:dyDescent="0.25">
      <c r="B1494" s="27"/>
    </row>
    <row r="1495" spans="2:2" x14ac:dyDescent="0.25">
      <c r="B1495" s="27"/>
    </row>
    <row r="1496" spans="2:2" x14ac:dyDescent="0.25">
      <c r="B1496" s="27"/>
    </row>
    <row r="1497" spans="2:2" x14ac:dyDescent="0.25">
      <c r="B1497" s="27"/>
    </row>
    <row r="1498" spans="2:2" x14ac:dyDescent="0.25">
      <c r="B1498" s="27"/>
    </row>
    <row r="1499" spans="2:2" x14ac:dyDescent="0.25">
      <c r="B1499" s="27"/>
    </row>
    <row r="1500" spans="2:2" x14ac:dyDescent="0.25">
      <c r="B1500" s="27"/>
    </row>
    <row r="1501" spans="2:2" x14ac:dyDescent="0.25">
      <c r="B1501" s="27"/>
    </row>
    <row r="1502" spans="2:2" x14ac:dyDescent="0.25">
      <c r="B1502" s="27"/>
    </row>
    <row r="1503" spans="2:2" x14ac:dyDescent="0.25">
      <c r="B1503" s="27"/>
    </row>
    <row r="1504" spans="2:2" x14ac:dyDescent="0.25">
      <c r="B1504" s="27"/>
    </row>
    <row r="1505" spans="2:2" x14ac:dyDescent="0.25">
      <c r="B1505" s="27"/>
    </row>
    <row r="1506" spans="2:2" x14ac:dyDescent="0.25">
      <c r="B1506" s="27"/>
    </row>
    <row r="1507" spans="2:2" x14ac:dyDescent="0.25">
      <c r="B1507" s="27"/>
    </row>
    <row r="1508" spans="2:2" x14ac:dyDescent="0.25">
      <c r="B1508" s="27"/>
    </row>
    <row r="1509" spans="2:2" x14ac:dyDescent="0.25">
      <c r="B1509" s="27"/>
    </row>
    <row r="1510" spans="2:2" x14ac:dyDescent="0.25">
      <c r="B1510" s="27"/>
    </row>
    <row r="1511" spans="2:2" x14ac:dyDescent="0.25">
      <c r="B1511" s="27"/>
    </row>
    <row r="1512" spans="2:2" x14ac:dyDescent="0.25">
      <c r="B1512" s="27"/>
    </row>
    <row r="1513" spans="2:2" x14ac:dyDescent="0.25">
      <c r="B1513" s="27"/>
    </row>
    <row r="1514" spans="2:2" x14ac:dyDescent="0.25">
      <c r="B1514" s="27"/>
    </row>
    <row r="1515" spans="2:2" x14ac:dyDescent="0.25">
      <c r="B1515" s="27"/>
    </row>
    <row r="1516" spans="2:2" x14ac:dyDescent="0.25">
      <c r="B1516" s="27"/>
    </row>
    <row r="1517" spans="2:2" x14ac:dyDescent="0.25">
      <c r="B1517" s="27"/>
    </row>
    <row r="1518" spans="2:2" x14ac:dyDescent="0.25">
      <c r="B1518" s="27"/>
    </row>
    <row r="1519" spans="2:2" x14ac:dyDescent="0.25">
      <c r="B1519" s="27"/>
    </row>
    <row r="1520" spans="2:2" x14ac:dyDescent="0.25">
      <c r="B1520" s="27"/>
    </row>
    <row r="1521" spans="2:2" x14ac:dyDescent="0.25">
      <c r="B1521" s="27"/>
    </row>
    <row r="1522" spans="2:2" x14ac:dyDescent="0.25">
      <c r="B1522" s="27"/>
    </row>
    <row r="1523" spans="2:2" x14ac:dyDescent="0.25">
      <c r="B1523" s="27"/>
    </row>
    <row r="1524" spans="2:2" x14ac:dyDescent="0.25">
      <c r="B1524" s="27"/>
    </row>
    <row r="1525" spans="2:2" x14ac:dyDescent="0.25">
      <c r="B1525" s="27"/>
    </row>
    <row r="1526" spans="2:2" x14ac:dyDescent="0.25">
      <c r="B1526" s="27"/>
    </row>
    <row r="1527" spans="2:2" x14ac:dyDescent="0.25">
      <c r="B1527" s="27"/>
    </row>
    <row r="1528" spans="2:2" x14ac:dyDescent="0.25">
      <c r="B1528" s="27"/>
    </row>
    <row r="1529" spans="2:2" x14ac:dyDescent="0.25">
      <c r="B1529" s="27"/>
    </row>
    <row r="1530" spans="2:2" x14ac:dyDescent="0.25">
      <c r="B1530" s="27"/>
    </row>
    <row r="1531" spans="2:2" x14ac:dyDescent="0.25">
      <c r="B1531" s="27"/>
    </row>
    <row r="1532" spans="2:2" x14ac:dyDescent="0.25">
      <c r="B1532" s="27"/>
    </row>
    <row r="1533" spans="2:2" x14ac:dyDescent="0.25">
      <c r="B1533" s="27"/>
    </row>
    <row r="1534" spans="2:2" x14ac:dyDescent="0.25">
      <c r="B1534" s="27"/>
    </row>
    <row r="1535" spans="2:2" x14ac:dyDescent="0.25">
      <c r="B1535" s="27"/>
    </row>
    <row r="1536" spans="2:2" x14ac:dyDescent="0.25">
      <c r="B1536" s="27"/>
    </row>
    <row r="1537" spans="2:2" x14ac:dyDescent="0.25">
      <c r="B1537" s="27"/>
    </row>
    <row r="1538" spans="2:2" x14ac:dyDescent="0.25">
      <c r="B1538" s="27"/>
    </row>
    <row r="1539" spans="2:2" x14ac:dyDescent="0.25">
      <c r="B1539" s="27"/>
    </row>
    <row r="1540" spans="2:2" x14ac:dyDescent="0.25">
      <c r="B1540" s="27"/>
    </row>
    <row r="1541" spans="2:2" x14ac:dyDescent="0.25">
      <c r="B1541" s="27"/>
    </row>
    <row r="1542" spans="2:2" x14ac:dyDescent="0.25">
      <c r="B1542" s="27"/>
    </row>
    <row r="1543" spans="2:2" x14ac:dyDescent="0.25">
      <c r="B1543" s="27"/>
    </row>
    <row r="1544" spans="2:2" x14ac:dyDescent="0.25">
      <c r="B1544" s="27"/>
    </row>
    <row r="1545" spans="2:2" x14ac:dyDescent="0.25">
      <c r="B1545" s="27"/>
    </row>
    <row r="1546" spans="2:2" x14ac:dyDescent="0.25">
      <c r="B1546" s="27"/>
    </row>
    <row r="1547" spans="2:2" x14ac:dyDescent="0.25">
      <c r="B1547" s="27"/>
    </row>
    <row r="1548" spans="2:2" x14ac:dyDescent="0.25">
      <c r="B1548" s="27"/>
    </row>
    <row r="1549" spans="2:2" x14ac:dyDescent="0.25">
      <c r="B1549" s="27"/>
    </row>
    <row r="1550" spans="2:2" x14ac:dyDescent="0.25">
      <c r="B1550" s="27"/>
    </row>
    <row r="1551" spans="2:2" x14ac:dyDescent="0.25">
      <c r="B1551" s="27"/>
    </row>
    <row r="1552" spans="2:2" x14ac:dyDescent="0.25">
      <c r="B1552" s="27"/>
    </row>
    <row r="1553" spans="2:2" x14ac:dyDescent="0.25">
      <c r="B1553" s="27"/>
    </row>
    <row r="1554" spans="2:2" x14ac:dyDescent="0.25">
      <c r="B1554" s="27"/>
    </row>
    <row r="1555" spans="2:2" x14ac:dyDescent="0.25">
      <c r="B1555" s="27"/>
    </row>
    <row r="1556" spans="2:2" x14ac:dyDescent="0.25">
      <c r="B1556" s="27"/>
    </row>
    <row r="1557" spans="2:2" x14ac:dyDescent="0.25">
      <c r="B1557" s="27"/>
    </row>
    <row r="1558" spans="2:2" x14ac:dyDescent="0.25">
      <c r="B1558" s="27"/>
    </row>
    <row r="1559" spans="2:2" x14ac:dyDescent="0.25">
      <c r="B1559" s="27"/>
    </row>
    <row r="1560" spans="2:2" x14ac:dyDescent="0.25">
      <c r="B1560" s="27"/>
    </row>
    <row r="1561" spans="2:2" x14ac:dyDescent="0.25">
      <c r="B1561" s="27"/>
    </row>
    <row r="1562" spans="2:2" x14ac:dyDescent="0.25">
      <c r="B1562" s="27"/>
    </row>
    <row r="1563" spans="2:2" x14ac:dyDescent="0.25">
      <c r="B1563" s="27"/>
    </row>
    <row r="1564" spans="2:2" x14ac:dyDescent="0.25">
      <c r="B1564" s="27"/>
    </row>
    <row r="1565" spans="2:2" x14ac:dyDescent="0.25">
      <c r="B1565" s="27"/>
    </row>
    <row r="1566" spans="2:2" x14ac:dyDescent="0.25">
      <c r="B1566" s="27"/>
    </row>
    <row r="1567" spans="2:2" x14ac:dyDescent="0.25">
      <c r="B1567" s="27"/>
    </row>
    <row r="1568" spans="2:2" x14ac:dyDescent="0.25">
      <c r="B1568" s="27"/>
    </row>
    <row r="1569" spans="2:2" x14ac:dyDescent="0.25">
      <c r="B1569" s="27"/>
    </row>
    <row r="1570" spans="2:2" x14ac:dyDescent="0.25">
      <c r="B1570" s="27"/>
    </row>
    <row r="1571" spans="2:2" x14ac:dyDescent="0.25">
      <c r="B1571" s="27"/>
    </row>
    <row r="1572" spans="2:2" x14ac:dyDescent="0.25">
      <c r="B1572" s="27"/>
    </row>
    <row r="1573" spans="2:2" x14ac:dyDescent="0.25">
      <c r="B1573" s="27"/>
    </row>
    <row r="1574" spans="2:2" x14ac:dyDescent="0.25">
      <c r="B1574" s="27"/>
    </row>
    <row r="1575" spans="2:2" x14ac:dyDescent="0.25">
      <c r="B1575" s="27"/>
    </row>
    <row r="1576" spans="2:2" x14ac:dyDescent="0.25">
      <c r="B1576" s="27"/>
    </row>
    <row r="1577" spans="2:2" x14ac:dyDescent="0.25">
      <c r="B1577" s="27"/>
    </row>
    <row r="1578" spans="2:2" x14ac:dyDescent="0.25">
      <c r="B1578" s="27"/>
    </row>
    <row r="1579" spans="2:2" x14ac:dyDescent="0.25">
      <c r="B1579" s="27"/>
    </row>
    <row r="1580" spans="2:2" x14ac:dyDescent="0.25">
      <c r="B1580" s="27"/>
    </row>
    <row r="1581" spans="2:2" x14ac:dyDescent="0.25">
      <c r="B1581" s="27"/>
    </row>
    <row r="1582" spans="2:2" x14ac:dyDescent="0.25">
      <c r="B1582" s="27"/>
    </row>
    <row r="1583" spans="2:2" x14ac:dyDescent="0.25">
      <c r="B1583" s="27"/>
    </row>
    <row r="1584" spans="2:2" x14ac:dyDescent="0.25">
      <c r="B1584" s="27"/>
    </row>
    <row r="1585" spans="2:2" x14ac:dyDescent="0.25">
      <c r="B1585" s="27"/>
    </row>
    <row r="1586" spans="2:2" x14ac:dyDescent="0.25">
      <c r="B1586" s="27"/>
    </row>
    <row r="1587" spans="2:2" x14ac:dyDescent="0.25">
      <c r="B1587" s="27"/>
    </row>
    <row r="1588" spans="2:2" x14ac:dyDescent="0.25">
      <c r="B1588" s="27"/>
    </row>
    <row r="1589" spans="2:2" x14ac:dyDescent="0.25">
      <c r="B1589" s="27"/>
    </row>
    <row r="1590" spans="2:2" x14ac:dyDescent="0.25">
      <c r="B1590" s="27"/>
    </row>
    <row r="1591" spans="2:2" x14ac:dyDescent="0.25">
      <c r="B1591" s="27"/>
    </row>
    <row r="1592" spans="2:2" x14ac:dyDescent="0.25">
      <c r="B1592" s="27"/>
    </row>
    <row r="1593" spans="2:2" x14ac:dyDescent="0.25">
      <c r="B1593" s="27"/>
    </row>
    <row r="1594" spans="2:2" x14ac:dyDescent="0.25">
      <c r="B1594" s="27"/>
    </row>
    <row r="1595" spans="2:2" x14ac:dyDescent="0.25">
      <c r="B1595" s="27"/>
    </row>
    <row r="1596" spans="2:2" x14ac:dyDescent="0.25">
      <c r="B1596" s="27"/>
    </row>
    <row r="1597" spans="2:2" x14ac:dyDescent="0.25">
      <c r="B1597" s="27"/>
    </row>
    <row r="1598" spans="2:2" x14ac:dyDescent="0.25">
      <c r="B1598" s="27"/>
    </row>
    <row r="1599" spans="2:2" x14ac:dyDescent="0.25">
      <c r="B1599" s="27"/>
    </row>
    <row r="1600" spans="2:2" x14ac:dyDescent="0.25">
      <c r="B1600" s="27"/>
    </row>
    <row r="1601" spans="2:2" x14ac:dyDescent="0.25">
      <c r="B1601" s="27"/>
    </row>
    <row r="1602" spans="2:2" x14ac:dyDescent="0.25">
      <c r="B1602" s="27"/>
    </row>
    <row r="1603" spans="2:2" x14ac:dyDescent="0.25">
      <c r="B1603" s="27"/>
    </row>
    <row r="1604" spans="2:2" x14ac:dyDescent="0.25">
      <c r="B1604" s="27"/>
    </row>
    <row r="1605" spans="2:2" x14ac:dyDescent="0.25">
      <c r="B1605" s="27"/>
    </row>
    <row r="1606" spans="2:2" x14ac:dyDescent="0.25">
      <c r="B1606" s="27"/>
    </row>
    <row r="1607" spans="2:2" x14ac:dyDescent="0.25">
      <c r="B1607" s="27"/>
    </row>
    <row r="1608" spans="2:2" x14ac:dyDescent="0.25">
      <c r="B1608" s="27"/>
    </row>
    <row r="1609" spans="2:2" x14ac:dyDescent="0.25">
      <c r="B1609" s="27"/>
    </row>
    <row r="1610" spans="2:2" x14ac:dyDescent="0.25">
      <c r="B1610" s="27"/>
    </row>
    <row r="1611" spans="2:2" x14ac:dyDescent="0.25">
      <c r="B1611" s="27"/>
    </row>
    <row r="1612" spans="2:2" x14ac:dyDescent="0.25">
      <c r="B1612" s="27"/>
    </row>
    <row r="1613" spans="2:2" x14ac:dyDescent="0.25">
      <c r="B1613" s="27"/>
    </row>
    <row r="1614" spans="2:2" x14ac:dyDescent="0.25">
      <c r="B1614" s="27"/>
    </row>
    <row r="1615" spans="2:2" x14ac:dyDescent="0.25">
      <c r="B1615" s="27"/>
    </row>
    <row r="1616" spans="2:2" x14ac:dyDescent="0.25">
      <c r="B1616" s="27"/>
    </row>
    <row r="1617" spans="2:2" x14ac:dyDescent="0.25">
      <c r="B1617" s="27"/>
    </row>
    <row r="1618" spans="2:2" x14ac:dyDescent="0.25">
      <c r="B1618" s="27"/>
    </row>
    <row r="1619" spans="2:2" x14ac:dyDescent="0.25">
      <c r="B1619" s="27"/>
    </row>
    <row r="1620" spans="2:2" x14ac:dyDescent="0.25">
      <c r="B1620" s="27"/>
    </row>
    <row r="1621" spans="2:2" x14ac:dyDescent="0.25">
      <c r="B1621" s="27"/>
    </row>
    <row r="1622" spans="2:2" x14ac:dyDescent="0.25">
      <c r="B1622" s="27"/>
    </row>
    <row r="1623" spans="2:2" x14ac:dyDescent="0.25">
      <c r="B1623" s="27"/>
    </row>
    <row r="1624" spans="2:2" x14ac:dyDescent="0.25">
      <c r="B1624" s="27"/>
    </row>
    <row r="1625" spans="2:2" x14ac:dyDescent="0.25">
      <c r="B1625" s="27"/>
    </row>
    <row r="1626" spans="2:2" x14ac:dyDescent="0.25">
      <c r="B1626" s="27"/>
    </row>
    <row r="1627" spans="2:2" x14ac:dyDescent="0.25">
      <c r="B1627" s="27"/>
    </row>
    <row r="1628" spans="2:2" x14ac:dyDescent="0.25">
      <c r="B1628" s="27"/>
    </row>
    <row r="1629" spans="2:2" x14ac:dyDescent="0.25">
      <c r="B1629" s="27"/>
    </row>
    <row r="1630" spans="2:2" x14ac:dyDescent="0.25">
      <c r="B1630" s="27"/>
    </row>
    <row r="1631" spans="2:2" x14ac:dyDescent="0.25">
      <c r="B1631" s="27"/>
    </row>
    <row r="1632" spans="2:2" x14ac:dyDescent="0.25">
      <c r="B1632" s="27"/>
    </row>
    <row r="1633" spans="2:2" x14ac:dyDescent="0.25">
      <c r="B1633" s="27"/>
    </row>
    <row r="1634" spans="2:2" x14ac:dyDescent="0.25">
      <c r="B1634" s="27"/>
    </row>
    <row r="1635" spans="2:2" x14ac:dyDescent="0.25">
      <c r="B1635" s="27"/>
    </row>
    <row r="1636" spans="2:2" x14ac:dyDescent="0.25">
      <c r="B1636" s="27"/>
    </row>
    <row r="1637" spans="2:2" x14ac:dyDescent="0.25">
      <c r="B1637" s="27"/>
    </row>
    <row r="1638" spans="2:2" x14ac:dyDescent="0.25">
      <c r="B1638" s="27"/>
    </row>
    <row r="1639" spans="2:2" x14ac:dyDescent="0.25">
      <c r="B1639" s="27"/>
    </row>
    <row r="1640" spans="2:2" x14ac:dyDescent="0.25">
      <c r="B1640" s="27"/>
    </row>
    <row r="1641" spans="2:2" x14ac:dyDescent="0.25">
      <c r="B1641" s="27"/>
    </row>
    <row r="1642" spans="2:2" x14ac:dyDescent="0.25">
      <c r="B1642" s="27"/>
    </row>
    <row r="1643" spans="2:2" x14ac:dyDescent="0.25">
      <c r="B1643" s="27"/>
    </row>
    <row r="1644" spans="2:2" x14ac:dyDescent="0.25">
      <c r="B1644" s="27"/>
    </row>
    <row r="1645" spans="2:2" x14ac:dyDescent="0.25">
      <c r="B1645" s="27"/>
    </row>
    <row r="1646" spans="2:2" x14ac:dyDescent="0.25">
      <c r="B1646" s="27"/>
    </row>
    <row r="1647" spans="2:2" x14ac:dyDescent="0.25">
      <c r="B1647" s="27"/>
    </row>
    <row r="1648" spans="2:2" x14ac:dyDescent="0.25">
      <c r="B1648" s="27"/>
    </row>
    <row r="1649" spans="2:2" x14ac:dyDescent="0.25">
      <c r="B1649" s="27"/>
    </row>
    <row r="1650" spans="2:2" x14ac:dyDescent="0.25">
      <c r="B1650" s="27"/>
    </row>
    <row r="1651" spans="2:2" x14ac:dyDescent="0.25">
      <c r="B1651" s="27"/>
    </row>
    <row r="1652" spans="2:2" x14ac:dyDescent="0.25">
      <c r="B1652" s="27"/>
    </row>
    <row r="1653" spans="2:2" x14ac:dyDescent="0.25">
      <c r="B1653" s="27"/>
    </row>
    <row r="1654" spans="2:2" x14ac:dyDescent="0.25">
      <c r="B1654" s="27"/>
    </row>
    <row r="1655" spans="2:2" x14ac:dyDescent="0.25">
      <c r="B1655" s="27"/>
    </row>
    <row r="1656" spans="2:2" x14ac:dyDescent="0.25">
      <c r="B1656" s="27"/>
    </row>
    <row r="1657" spans="2:2" x14ac:dyDescent="0.25">
      <c r="B1657" s="27"/>
    </row>
    <row r="1658" spans="2:2" x14ac:dyDescent="0.25">
      <c r="B1658" s="27"/>
    </row>
    <row r="1659" spans="2:2" x14ac:dyDescent="0.25">
      <c r="B1659" s="27"/>
    </row>
    <row r="1660" spans="2:2" x14ac:dyDescent="0.25">
      <c r="B1660" s="27"/>
    </row>
    <row r="1661" spans="2:2" x14ac:dyDescent="0.25">
      <c r="B1661" s="27"/>
    </row>
    <row r="1662" spans="2:2" x14ac:dyDescent="0.25">
      <c r="B1662" s="27"/>
    </row>
    <row r="1663" spans="2:2" x14ac:dyDescent="0.25">
      <c r="B1663" s="27"/>
    </row>
    <row r="1664" spans="2:2" x14ac:dyDescent="0.25">
      <c r="B1664" s="27"/>
    </row>
    <row r="1665" spans="2:2" x14ac:dyDescent="0.25">
      <c r="B1665" s="27"/>
    </row>
    <row r="1666" spans="2:2" x14ac:dyDescent="0.25">
      <c r="B1666" s="27"/>
    </row>
    <row r="1667" spans="2:2" x14ac:dyDescent="0.25">
      <c r="B1667" s="27"/>
    </row>
    <row r="1668" spans="2:2" x14ac:dyDescent="0.25">
      <c r="B1668" s="27"/>
    </row>
    <row r="1669" spans="2:2" x14ac:dyDescent="0.25">
      <c r="B1669" s="27"/>
    </row>
    <row r="1670" spans="2:2" x14ac:dyDescent="0.25">
      <c r="B1670" s="27"/>
    </row>
    <row r="1671" spans="2:2" x14ac:dyDescent="0.25">
      <c r="B1671" s="27"/>
    </row>
    <row r="1672" spans="2:2" x14ac:dyDescent="0.25">
      <c r="B1672" s="27"/>
    </row>
    <row r="1673" spans="2:2" x14ac:dyDescent="0.25">
      <c r="B1673" s="27"/>
    </row>
    <row r="1674" spans="2:2" x14ac:dyDescent="0.25">
      <c r="B1674" s="27"/>
    </row>
    <row r="1675" spans="2:2" x14ac:dyDescent="0.25">
      <c r="B1675" s="27"/>
    </row>
    <row r="1676" spans="2:2" x14ac:dyDescent="0.25">
      <c r="B1676" s="27"/>
    </row>
    <row r="1677" spans="2:2" x14ac:dyDescent="0.25">
      <c r="B1677" s="27"/>
    </row>
    <row r="1678" spans="2:2" x14ac:dyDescent="0.25">
      <c r="B1678" s="27"/>
    </row>
    <row r="1679" spans="2:2" x14ac:dyDescent="0.25">
      <c r="B1679" s="27"/>
    </row>
    <row r="1680" spans="2:2" x14ac:dyDescent="0.25">
      <c r="B1680" s="27"/>
    </row>
    <row r="1681" spans="2:2" x14ac:dyDescent="0.25">
      <c r="B1681" s="27"/>
    </row>
    <row r="1682" spans="2:2" x14ac:dyDescent="0.25">
      <c r="B1682" s="27"/>
    </row>
    <row r="1683" spans="2:2" x14ac:dyDescent="0.25">
      <c r="B1683" s="27"/>
    </row>
    <row r="1684" spans="2:2" x14ac:dyDescent="0.25">
      <c r="B1684" s="27"/>
    </row>
    <row r="1685" spans="2:2" x14ac:dyDescent="0.25">
      <c r="B1685" s="27"/>
    </row>
    <row r="1686" spans="2:2" x14ac:dyDescent="0.25">
      <c r="B1686" s="27"/>
    </row>
    <row r="1687" spans="2:2" x14ac:dyDescent="0.25">
      <c r="B1687" s="27"/>
    </row>
    <row r="1688" spans="2:2" x14ac:dyDescent="0.25">
      <c r="B1688" s="27"/>
    </row>
    <row r="1689" spans="2:2" x14ac:dyDescent="0.25">
      <c r="B1689" s="27"/>
    </row>
    <row r="1690" spans="2:2" x14ac:dyDescent="0.25">
      <c r="B1690" s="27"/>
    </row>
    <row r="1691" spans="2:2" x14ac:dyDescent="0.25">
      <c r="B1691" s="27"/>
    </row>
    <row r="1692" spans="2:2" x14ac:dyDescent="0.25">
      <c r="B1692" s="27"/>
    </row>
    <row r="1693" spans="2:2" x14ac:dyDescent="0.25">
      <c r="B1693" s="27"/>
    </row>
    <row r="1694" spans="2:2" x14ac:dyDescent="0.25">
      <c r="B1694" s="27"/>
    </row>
    <row r="1695" spans="2:2" x14ac:dyDescent="0.25">
      <c r="B1695" s="27"/>
    </row>
    <row r="1696" spans="2:2" x14ac:dyDescent="0.25">
      <c r="B1696" s="27"/>
    </row>
    <row r="1697" spans="2:2" x14ac:dyDescent="0.25">
      <c r="B1697" s="27"/>
    </row>
    <row r="1698" spans="2:2" x14ac:dyDescent="0.25">
      <c r="B1698" s="27"/>
    </row>
    <row r="1699" spans="2:2" x14ac:dyDescent="0.25">
      <c r="B1699" s="27"/>
    </row>
    <row r="1700" spans="2:2" x14ac:dyDescent="0.25">
      <c r="B1700" s="27"/>
    </row>
    <row r="1701" spans="2:2" x14ac:dyDescent="0.25">
      <c r="B1701" s="27"/>
    </row>
    <row r="1702" spans="2:2" x14ac:dyDescent="0.25">
      <c r="B1702" s="27"/>
    </row>
    <row r="1703" spans="2:2" x14ac:dyDescent="0.25">
      <c r="B1703" s="27"/>
    </row>
    <row r="1704" spans="2:2" x14ac:dyDescent="0.25">
      <c r="B1704" s="27"/>
    </row>
    <row r="1705" spans="2:2" x14ac:dyDescent="0.25">
      <c r="B1705" s="27"/>
    </row>
    <row r="1706" spans="2:2" x14ac:dyDescent="0.25">
      <c r="B1706" s="27"/>
    </row>
    <row r="1707" spans="2:2" x14ac:dyDescent="0.25">
      <c r="B1707" s="27"/>
    </row>
    <row r="1708" spans="2:2" x14ac:dyDescent="0.25">
      <c r="B1708" s="27"/>
    </row>
    <row r="1709" spans="2:2" x14ac:dyDescent="0.25">
      <c r="B1709" s="27"/>
    </row>
    <row r="1710" spans="2:2" x14ac:dyDescent="0.25">
      <c r="B1710" s="27"/>
    </row>
    <row r="1711" spans="2:2" x14ac:dyDescent="0.25">
      <c r="B1711" s="27"/>
    </row>
    <row r="1712" spans="2:2" x14ac:dyDescent="0.25">
      <c r="B1712" s="27"/>
    </row>
    <row r="1713" spans="2:2" x14ac:dyDescent="0.25">
      <c r="B1713" s="27"/>
    </row>
    <row r="1714" spans="2:2" x14ac:dyDescent="0.25">
      <c r="B1714" s="27"/>
    </row>
    <row r="1715" spans="2:2" x14ac:dyDescent="0.25">
      <c r="B1715" s="27"/>
    </row>
    <row r="1716" spans="2:2" x14ac:dyDescent="0.25">
      <c r="B1716" s="27"/>
    </row>
    <row r="1717" spans="2:2" x14ac:dyDescent="0.25">
      <c r="B1717" s="27"/>
    </row>
    <row r="1718" spans="2:2" x14ac:dyDescent="0.25">
      <c r="B1718" s="27"/>
    </row>
    <row r="1719" spans="2:2" x14ac:dyDescent="0.25">
      <c r="B1719" s="27"/>
    </row>
    <row r="1720" spans="2:2" x14ac:dyDescent="0.25">
      <c r="B1720" s="27"/>
    </row>
    <row r="1721" spans="2:2" x14ac:dyDescent="0.25">
      <c r="B1721" s="27"/>
    </row>
    <row r="1722" spans="2:2" x14ac:dyDescent="0.25">
      <c r="B1722" s="27"/>
    </row>
    <row r="1723" spans="2:2" x14ac:dyDescent="0.25">
      <c r="B1723" s="27"/>
    </row>
    <row r="1724" spans="2:2" x14ac:dyDescent="0.25">
      <c r="B1724" s="27"/>
    </row>
    <row r="1725" spans="2:2" x14ac:dyDescent="0.25">
      <c r="B1725" s="27"/>
    </row>
    <row r="1726" spans="2:2" x14ac:dyDescent="0.25">
      <c r="B1726" s="27"/>
    </row>
    <row r="1727" spans="2:2" x14ac:dyDescent="0.25">
      <c r="B1727" s="27"/>
    </row>
    <row r="1728" spans="2:2" x14ac:dyDescent="0.25">
      <c r="B1728" s="27"/>
    </row>
    <row r="1729" spans="2:2" x14ac:dyDescent="0.25">
      <c r="B1729" s="27"/>
    </row>
    <row r="1730" spans="2:2" x14ac:dyDescent="0.25">
      <c r="B1730" s="27"/>
    </row>
    <row r="1731" spans="2:2" x14ac:dyDescent="0.25">
      <c r="B1731" s="27"/>
    </row>
    <row r="1732" spans="2:2" x14ac:dyDescent="0.25">
      <c r="B1732" s="27"/>
    </row>
    <row r="1733" spans="2:2" x14ac:dyDescent="0.25">
      <c r="B1733" s="27"/>
    </row>
    <row r="1734" spans="2:2" x14ac:dyDescent="0.25">
      <c r="B1734" s="27"/>
    </row>
    <row r="1735" spans="2:2" x14ac:dyDescent="0.25">
      <c r="B1735" s="27"/>
    </row>
    <row r="1736" spans="2:2" x14ac:dyDescent="0.25">
      <c r="B1736" s="27"/>
    </row>
    <row r="1737" spans="2:2" x14ac:dyDescent="0.25">
      <c r="B1737" s="27"/>
    </row>
    <row r="1738" spans="2:2" x14ac:dyDescent="0.25">
      <c r="B1738" s="27"/>
    </row>
    <row r="1739" spans="2:2" x14ac:dyDescent="0.25">
      <c r="B1739" s="27"/>
    </row>
    <row r="1740" spans="2:2" x14ac:dyDescent="0.25">
      <c r="B1740" s="27"/>
    </row>
    <row r="1741" spans="2:2" x14ac:dyDescent="0.25">
      <c r="B1741" s="27"/>
    </row>
    <row r="1742" spans="2:2" x14ac:dyDescent="0.25">
      <c r="B1742" s="27"/>
    </row>
    <row r="1743" spans="2:2" x14ac:dyDescent="0.25">
      <c r="B1743" s="27"/>
    </row>
    <row r="1744" spans="2:2" x14ac:dyDescent="0.25">
      <c r="B1744" s="27"/>
    </row>
    <row r="1745" spans="2:2" x14ac:dyDescent="0.25">
      <c r="B1745" s="27"/>
    </row>
    <row r="1746" spans="2:2" x14ac:dyDescent="0.25">
      <c r="B1746" s="27"/>
    </row>
    <row r="1747" spans="2:2" x14ac:dyDescent="0.25">
      <c r="B1747" s="27"/>
    </row>
    <row r="1748" spans="2:2" x14ac:dyDescent="0.25">
      <c r="B1748" s="27"/>
    </row>
    <row r="1749" spans="2:2" x14ac:dyDescent="0.25">
      <c r="B1749" s="27"/>
    </row>
    <row r="1750" spans="2:2" x14ac:dyDescent="0.25">
      <c r="B1750" s="27"/>
    </row>
    <row r="1751" spans="2:2" x14ac:dyDescent="0.25">
      <c r="B1751" s="27"/>
    </row>
    <row r="1752" spans="2:2" x14ac:dyDescent="0.25">
      <c r="B1752" s="27"/>
    </row>
    <row r="1753" spans="2:2" x14ac:dyDescent="0.25">
      <c r="B1753" s="27"/>
    </row>
    <row r="1754" spans="2:2" x14ac:dyDescent="0.25">
      <c r="B1754" s="27"/>
    </row>
    <row r="1755" spans="2:2" x14ac:dyDescent="0.25">
      <c r="B1755" s="27"/>
    </row>
    <row r="1756" spans="2:2" x14ac:dyDescent="0.25">
      <c r="B1756" s="27"/>
    </row>
    <row r="1757" spans="2:2" x14ac:dyDescent="0.25">
      <c r="B1757" s="27"/>
    </row>
    <row r="1758" spans="2:2" x14ac:dyDescent="0.25">
      <c r="B1758" s="27"/>
    </row>
    <row r="1759" spans="2:2" x14ac:dyDescent="0.25">
      <c r="B1759" s="27"/>
    </row>
    <row r="1760" spans="2:2" x14ac:dyDescent="0.25">
      <c r="B1760" s="27"/>
    </row>
    <row r="1761" spans="2:2" x14ac:dyDescent="0.25">
      <c r="B1761" s="27"/>
    </row>
    <row r="1762" spans="2:2" x14ac:dyDescent="0.25">
      <c r="B1762" s="27"/>
    </row>
    <row r="1763" spans="2:2" x14ac:dyDescent="0.25">
      <c r="B1763" s="27"/>
    </row>
    <row r="1764" spans="2:2" x14ac:dyDescent="0.25">
      <c r="B1764" s="27"/>
    </row>
    <row r="1765" spans="2:2" x14ac:dyDescent="0.25">
      <c r="B1765" s="27"/>
    </row>
    <row r="1766" spans="2:2" x14ac:dyDescent="0.25">
      <c r="B1766" s="27"/>
    </row>
    <row r="1767" spans="2:2" x14ac:dyDescent="0.25">
      <c r="B1767" s="27"/>
    </row>
    <row r="1768" spans="2:2" x14ac:dyDescent="0.25">
      <c r="B1768" s="27"/>
    </row>
    <row r="1769" spans="2:2" x14ac:dyDescent="0.25">
      <c r="B1769" s="27"/>
    </row>
    <row r="1770" spans="2:2" x14ac:dyDescent="0.25">
      <c r="B1770" s="27"/>
    </row>
    <row r="1771" spans="2:2" x14ac:dyDescent="0.25">
      <c r="B1771" s="27"/>
    </row>
    <row r="1772" spans="2:2" x14ac:dyDescent="0.25">
      <c r="B1772" s="27"/>
    </row>
    <row r="1773" spans="2:2" x14ac:dyDescent="0.25">
      <c r="B1773" s="27"/>
    </row>
    <row r="1774" spans="2:2" x14ac:dyDescent="0.25">
      <c r="B1774" s="27"/>
    </row>
    <row r="1775" spans="2:2" x14ac:dyDescent="0.25">
      <c r="B1775" s="27"/>
    </row>
    <row r="1776" spans="2:2" x14ac:dyDescent="0.25">
      <c r="B1776" s="27"/>
    </row>
    <row r="1777" spans="2:2" x14ac:dyDescent="0.25">
      <c r="B1777" s="27"/>
    </row>
    <row r="1778" spans="2:2" x14ac:dyDescent="0.25">
      <c r="B1778" s="27"/>
    </row>
    <row r="1779" spans="2:2" x14ac:dyDescent="0.25">
      <c r="B1779" s="27"/>
    </row>
    <row r="1780" spans="2:2" x14ac:dyDescent="0.25">
      <c r="B1780" s="27"/>
    </row>
    <row r="1781" spans="2:2" x14ac:dyDescent="0.25">
      <c r="B1781" s="27"/>
    </row>
    <row r="1782" spans="2:2" x14ac:dyDescent="0.25">
      <c r="B1782" s="27"/>
    </row>
    <row r="1783" spans="2:2" x14ac:dyDescent="0.25">
      <c r="B1783" s="27"/>
    </row>
    <row r="1784" spans="2:2" x14ac:dyDescent="0.25">
      <c r="B1784" s="27"/>
    </row>
    <row r="1785" spans="2:2" x14ac:dyDescent="0.25">
      <c r="B1785" s="27"/>
    </row>
    <row r="1786" spans="2:2" x14ac:dyDescent="0.25">
      <c r="B1786" s="27"/>
    </row>
    <row r="1787" spans="2:2" x14ac:dyDescent="0.25">
      <c r="B1787" s="27"/>
    </row>
    <row r="1788" spans="2:2" x14ac:dyDescent="0.25">
      <c r="B1788" s="27"/>
    </row>
    <row r="1789" spans="2:2" x14ac:dyDescent="0.25">
      <c r="B1789" s="27"/>
    </row>
    <row r="1790" spans="2:2" x14ac:dyDescent="0.25">
      <c r="B1790" s="27"/>
    </row>
    <row r="1791" spans="2:2" x14ac:dyDescent="0.25">
      <c r="B1791" s="27"/>
    </row>
    <row r="1792" spans="2:2" x14ac:dyDescent="0.25">
      <c r="B1792" s="27"/>
    </row>
    <row r="1793" spans="2:2" x14ac:dyDescent="0.25">
      <c r="B1793" s="27"/>
    </row>
    <row r="1794" spans="2:2" x14ac:dyDescent="0.25">
      <c r="B1794" s="27"/>
    </row>
    <row r="1795" spans="2:2" x14ac:dyDescent="0.25">
      <c r="B1795" s="27"/>
    </row>
    <row r="1796" spans="2:2" x14ac:dyDescent="0.25">
      <c r="B1796" s="27"/>
    </row>
    <row r="1797" spans="2:2" x14ac:dyDescent="0.25">
      <c r="B1797" s="27"/>
    </row>
    <row r="1798" spans="2:2" x14ac:dyDescent="0.25">
      <c r="B1798" s="27"/>
    </row>
    <row r="1799" spans="2:2" x14ac:dyDescent="0.25">
      <c r="B1799" s="27"/>
    </row>
    <row r="1800" spans="2:2" x14ac:dyDescent="0.25">
      <c r="B1800" s="27"/>
    </row>
    <row r="1801" spans="2:2" x14ac:dyDescent="0.25">
      <c r="B1801" s="27"/>
    </row>
    <row r="1802" spans="2:2" x14ac:dyDescent="0.25">
      <c r="B1802" s="27"/>
    </row>
    <row r="1803" spans="2:2" x14ac:dyDescent="0.25">
      <c r="B1803" s="27"/>
    </row>
    <row r="1804" spans="2:2" x14ac:dyDescent="0.25">
      <c r="B1804" s="27"/>
    </row>
    <row r="1805" spans="2:2" x14ac:dyDescent="0.25">
      <c r="B1805" s="27"/>
    </row>
    <row r="1806" spans="2:2" x14ac:dyDescent="0.25">
      <c r="B1806" s="27"/>
    </row>
    <row r="1807" spans="2:2" x14ac:dyDescent="0.25">
      <c r="B1807" s="27"/>
    </row>
    <row r="1808" spans="2:2" x14ac:dyDescent="0.25">
      <c r="B1808" s="27"/>
    </row>
    <row r="1809" spans="2:2" x14ac:dyDescent="0.25">
      <c r="B1809" s="27"/>
    </row>
    <row r="1810" spans="2:2" x14ac:dyDescent="0.25">
      <c r="B1810" s="27"/>
    </row>
    <row r="1811" spans="2:2" x14ac:dyDescent="0.25">
      <c r="B1811" s="27"/>
    </row>
    <row r="1812" spans="2:2" x14ac:dyDescent="0.25">
      <c r="B1812" s="27"/>
    </row>
    <row r="1813" spans="2:2" x14ac:dyDescent="0.25">
      <c r="B1813" s="27"/>
    </row>
    <row r="1814" spans="2:2" x14ac:dyDescent="0.25">
      <c r="B1814" s="27"/>
    </row>
    <row r="1815" spans="2:2" x14ac:dyDescent="0.25">
      <c r="B1815" s="27"/>
    </row>
    <row r="1816" spans="2:2" x14ac:dyDescent="0.25">
      <c r="B1816" s="27"/>
    </row>
    <row r="1817" spans="2:2" x14ac:dyDescent="0.25">
      <c r="B1817" s="27"/>
    </row>
    <row r="1818" spans="2:2" x14ac:dyDescent="0.25">
      <c r="B1818" s="27"/>
    </row>
    <row r="1819" spans="2:2" x14ac:dyDescent="0.25">
      <c r="B1819" s="27"/>
    </row>
    <row r="1820" spans="2:2" x14ac:dyDescent="0.25">
      <c r="B1820" s="27"/>
    </row>
    <row r="1821" spans="2:2" x14ac:dyDescent="0.25">
      <c r="B1821" s="27"/>
    </row>
    <row r="1822" spans="2:2" x14ac:dyDescent="0.25">
      <c r="B1822" s="27"/>
    </row>
    <row r="1823" spans="2:2" x14ac:dyDescent="0.25">
      <c r="B1823" s="27"/>
    </row>
    <row r="1824" spans="2:2" x14ac:dyDescent="0.25">
      <c r="B1824" s="27"/>
    </row>
    <row r="1825" spans="2:2" x14ac:dyDescent="0.25">
      <c r="B1825" s="27"/>
    </row>
    <row r="1826" spans="2:2" x14ac:dyDescent="0.25">
      <c r="B1826" s="27"/>
    </row>
    <row r="1827" spans="2:2" x14ac:dyDescent="0.25">
      <c r="B1827" s="27"/>
    </row>
    <row r="1828" spans="2:2" x14ac:dyDescent="0.25">
      <c r="B1828" s="27"/>
    </row>
    <row r="1829" spans="2:2" x14ac:dyDescent="0.25">
      <c r="B1829" s="27"/>
    </row>
    <row r="1830" spans="2:2" x14ac:dyDescent="0.25">
      <c r="B1830" s="27"/>
    </row>
    <row r="1831" spans="2:2" x14ac:dyDescent="0.25">
      <c r="B1831" s="27"/>
    </row>
    <row r="1832" spans="2:2" x14ac:dyDescent="0.25">
      <c r="B1832" s="27"/>
    </row>
    <row r="1833" spans="2:2" x14ac:dyDescent="0.25">
      <c r="B1833" s="27"/>
    </row>
    <row r="1834" spans="2:2" x14ac:dyDescent="0.25">
      <c r="B1834" s="27"/>
    </row>
    <row r="1835" spans="2:2" x14ac:dyDescent="0.25">
      <c r="B1835" s="27"/>
    </row>
    <row r="1836" spans="2:2" x14ac:dyDescent="0.25">
      <c r="B1836" s="27"/>
    </row>
    <row r="1837" spans="2:2" x14ac:dyDescent="0.25">
      <c r="B1837" s="27"/>
    </row>
    <row r="1838" spans="2:2" x14ac:dyDescent="0.25">
      <c r="B1838" s="27"/>
    </row>
    <row r="1839" spans="2:2" x14ac:dyDescent="0.25">
      <c r="B1839" s="27"/>
    </row>
    <row r="1840" spans="2:2" x14ac:dyDescent="0.25">
      <c r="B1840" s="27"/>
    </row>
    <row r="1841" spans="2:2" x14ac:dyDescent="0.25">
      <c r="B1841" s="27"/>
    </row>
    <row r="1842" spans="2:2" x14ac:dyDescent="0.25">
      <c r="B1842" s="27"/>
    </row>
    <row r="1843" spans="2:2" x14ac:dyDescent="0.25">
      <c r="B1843" s="27"/>
    </row>
    <row r="1844" spans="2:2" x14ac:dyDescent="0.25">
      <c r="B1844" s="27"/>
    </row>
    <row r="1845" spans="2:2" x14ac:dyDescent="0.25">
      <c r="B1845" s="27"/>
    </row>
    <row r="1846" spans="2:2" x14ac:dyDescent="0.25">
      <c r="B1846" s="27"/>
    </row>
    <row r="1847" spans="2:2" x14ac:dyDescent="0.25">
      <c r="B1847" s="27"/>
    </row>
    <row r="1848" spans="2:2" x14ac:dyDescent="0.25">
      <c r="B1848" s="27"/>
    </row>
    <row r="1849" spans="2:2" x14ac:dyDescent="0.25">
      <c r="B1849" s="27"/>
    </row>
    <row r="1850" spans="2:2" x14ac:dyDescent="0.25">
      <c r="B1850" s="27"/>
    </row>
    <row r="1851" spans="2:2" x14ac:dyDescent="0.25">
      <c r="B1851" s="27"/>
    </row>
    <row r="1852" spans="2:2" x14ac:dyDescent="0.25">
      <c r="B1852" s="27"/>
    </row>
    <row r="1853" spans="2:2" x14ac:dyDescent="0.25">
      <c r="B1853" s="27"/>
    </row>
    <row r="1854" spans="2:2" x14ac:dyDescent="0.25">
      <c r="B1854" s="27"/>
    </row>
    <row r="1855" spans="2:2" x14ac:dyDescent="0.25">
      <c r="B1855" s="27"/>
    </row>
    <row r="1856" spans="2:2" x14ac:dyDescent="0.25">
      <c r="B1856" s="27"/>
    </row>
    <row r="1857" spans="2:2" x14ac:dyDescent="0.25">
      <c r="B1857" s="27"/>
    </row>
    <row r="1858" spans="2:2" x14ac:dyDescent="0.25">
      <c r="B1858" s="27"/>
    </row>
    <row r="1859" spans="2:2" x14ac:dyDescent="0.25">
      <c r="B1859" s="27"/>
    </row>
    <row r="1860" spans="2:2" x14ac:dyDescent="0.25">
      <c r="B1860" s="27"/>
    </row>
    <row r="1861" spans="2:2" x14ac:dyDescent="0.25">
      <c r="B1861" s="27"/>
    </row>
    <row r="1862" spans="2:2" x14ac:dyDescent="0.25">
      <c r="B1862" s="27"/>
    </row>
    <row r="1863" spans="2:2" x14ac:dyDescent="0.25">
      <c r="B1863" s="27"/>
    </row>
    <row r="1864" spans="2:2" x14ac:dyDescent="0.25">
      <c r="B1864" s="27"/>
    </row>
    <row r="1865" spans="2:2" x14ac:dyDescent="0.25">
      <c r="B1865" s="27"/>
    </row>
    <row r="1866" spans="2:2" x14ac:dyDescent="0.25">
      <c r="B1866" s="27"/>
    </row>
    <row r="1867" spans="2:2" x14ac:dyDescent="0.25">
      <c r="B1867" s="27"/>
    </row>
    <row r="1868" spans="2:2" x14ac:dyDescent="0.25">
      <c r="B1868" s="27"/>
    </row>
    <row r="1869" spans="2:2" x14ac:dyDescent="0.25">
      <c r="B1869" s="27"/>
    </row>
    <row r="1870" spans="2:2" x14ac:dyDescent="0.25">
      <c r="B1870" s="27"/>
    </row>
    <row r="1871" spans="2:2" x14ac:dyDescent="0.25">
      <c r="B1871" s="27"/>
    </row>
    <row r="1872" spans="2:2" x14ac:dyDescent="0.25">
      <c r="B1872" s="27"/>
    </row>
    <row r="1873" spans="2:2" x14ac:dyDescent="0.25">
      <c r="B1873" s="27"/>
    </row>
    <row r="1874" spans="2:2" x14ac:dyDescent="0.25">
      <c r="B1874" s="27"/>
    </row>
    <row r="1875" spans="2:2" x14ac:dyDescent="0.25">
      <c r="B1875" s="27"/>
    </row>
    <row r="1876" spans="2:2" x14ac:dyDescent="0.25">
      <c r="B1876" s="27"/>
    </row>
    <row r="1877" spans="2:2" x14ac:dyDescent="0.25">
      <c r="B1877" s="27"/>
    </row>
    <row r="1878" spans="2:2" x14ac:dyDescent="0.25">
      <c r="B1878" s="27"/>
    </row>
    <row r="1879" spans="2:2" x14ac:dyDescent="0.25">
      <c r="B1879" s="27"/>
    </row>
    <row r="1880" spans="2:2" x14ac:dyDescent="0.25">
      <c r="B1880" s="27"/>
    </row>
    <row r="1881" spans="2:2" x14ac:dyDescent="0.25">
      <c r="B1881" s="27"/>
    </row>
    <row r="1882" spans="2:2" x14ac:dyDescent="0.25">
      <c r="B1882" s="27"/>
    </row>
    <row r="1883" spans="2:2" x14ac:dyDescent="0.25">
      <c r="B1883" s="27"/>
    </row>
    <row r="1884" spans="2:2" x14ac:dyDescent="0.25">
      <c r="B1884" s="27"/>
    </row>
    <row r="1885" spans="2:2" x14ac:dyDescent="0.25">
      <c r="B1885" s="27"/>
    </row>
    <row r="1886" spans="2:2" x14ac:dyDescent="0.25">
      <c r="B1886" s="27"/>
    </row>
    <row r="1887" spans="2:2" x14ac:dyDescent="0.25">
      <c r="B1887" s="27"/>
    </row>
    <row r="1888" spans="2:2" x14ac:dyDescent="0.25">
      <c r="B1888" s="27"/>
    </row>
    <row r="1889" spans="2:2" x14ac:dyDescent="0.25">
      <c r="B1889" s="27"/>
    </row>
    <row r="1890" spans="2:2" x14ac:dyDescent="0.25">
      <c r="B1890" s="27"/>
    </row>
    <row r="1891" spans="2:2" x14ac:dyDescent="0.25">
      <c r="B1891" s="27"/>
    </row>
    <row r="1892" spans="2:2" x14ac:dyDescent="0.25">
      <c r="B1892" s="27"/>
    </row>
    <row r="1893" spans="2:2" x14ac:dyDescent="0.25">
      <c r="B1893" s="27"/>
    </row>
    <row r="1894" spans="2:2" x14ac:dyDescent="0.25">
      <c r="B1894" s="27"/>
    </row>
    <row r="1895" spans="2:2" x14ac:dyDescent="0.25">
      <c r="B1895" s="27"/>
    </row>
    <row r="1896" spans="2:2" x14ac:dyDescent="0.25">
      <c r="B1896" s="27"/>
    </row>
    <row r="1897" spans="2:2" x14ac:dyDescent="0.25">
      <c r="B1897" s="27"/>
    </row>
    <row r="1898" spans="2:2" x14ac:dyDescent="0.25">
      <c r="B1898" s="27"/>
    </row>
    <row r="1899" spans="2:2" x14ac:dyDescent="0.25">
      <c r="B1899" s="27"/>
    </row>
    <row r="1900" spans="2:2" x14ac:dyDescent="0.25">
      <c r="B1900" s="27"/>
    </row>
    <row r="1901" spans="2:2" x14ac:dyDescent="0.25">
      <c r="B1901" s="27"/>
    </row>
    <row r="1902" spans="2:2" x14ac:dyDescent="0.25">
      <c r="B1902" s="27"/>
    </row>
    <row r="1903" spans="2:2" x14ac:dyDescent="0.25">
      <c r="B1903" s="27"/>
    </row>
    <row r="1904" spans="2:2" x14ac:dyDescent="0.25">
      <c r="B1904" s="27"/>
    </row>
    <row r="1905" spans="2:2" x14ac:dyDescent="0.25">
      <c r="B1905" s="27"/>
    </row>
    <row r="1906" spans="2:2" x14ac:dyDescent="0.25">
      <c r="B1906" s="27"/>
    </row>
    <row r="1907" spans="2:2" x14ac:dyDescent="0.25">
      <c r="B1907" s="27"/>
    </row>
    <row r="1908" spans="2:2" x14ac:dyDescent="0.25">
      <c r="B1908" s="27"/>
    </row>
    <row r="1909" spans="2:2" x14ac:dyDescent="0.25">
      <c r="B1909" s="27"/>
    </row>
    <row r="1910" spans="2:2" x14ac:dyDescent="0.25">
      <c r="B1910" s="27"/>
    </row>
    <row r="1911" spans="2:2" x14ac:dyDescent="0.25">
      <c r="B1911" s="27"/>
    </row>
    <row r="1912" spans="2:2" x14ac:dyDescent="0.25">
      <c r="B1912" s="27"/>
    </row>
    <row r="1913" spans="2:2" x14ac:dyDescent="0.25">
      <c r="B1913" s="27"/>
    </row>
    <row r="1914" spans="2:2" x14ac:dyDescent="0.25">
      <c r="B1914" s="27"/>
    </row>
    <row r="1915" spans="2:2" x14ac:dyDescent="0.25">
      <c r="B1915" s="27"/>
    </row>
    <row r="1916" spans="2:2" x14ac:dyDescent="0.25">
      <c r="B1916" s="27"/>
    </row>
    <row r="1917" spans="2:2" x14ac:dyDescent="0.25">
      <c r="B1917" s="27"/>
    </row>
    <row r="1918" spans="2:2" x14ac:dyDescent="0.25">
      <c r="B1918" s="27"/>
    </row>
    <row r="1919" spans="2:2" x14ac:dyDescent="0.25">
      <c r="B1919" s="27"/>
    </row>
    <row r="1920" spans="2:2" x14ac:dyDescent="0.25">
      <c r="B1920" s="27"/>
    </row>
    <row r="1921" spans="2:2" x14ac:dyDescent="0.25">
      <c r="B1921" s="27"/>
    </row>
    <row r="1922" spans="2:2" x14ac:dyDescent="0.25">
      <c r="B1922" s="27"/>
    </row>
    <row r="1923" spans="2:2" x14ac:dyDescent="0.25">
      <c r="B1923" s="27"/>
    </row>
    <row r="1924" spans="2:2" x14ac:dyDescent="0.25">
      <c r="B1924" s="27"/>
    </row>
    <row r="1925" spans="2:2" x14ac:dyDescent="0.25">
      <c r="B1925" s="27"/>
    </row>
    <row r="1926" spans="2:2" x14ac:dyDescent="0.25">
      <c r="B1926" s="27"/>
    </row>
    <row r="1927" spans="2:2" x14ac:dyDescent="0.25">
      <c r="B1927" s="27"/>
    </row>
    <row r="1928" spans="2:2" x14ac:dyDescent="0.25">
      <c r="B1928" s="27"/>
    </row>
    <row r="1929" spans="2:2" x14ac:dyDescent="0.25">
      <c r="B1929" s="27"/>
    </row>
    <row r="1930" spans="2:2" x14ac:dyDescent="0.25">
      <c r="B1930" s="27"/>
    </row>
    <row r="1931" spans="2:2" x14ac:dyDescent="0.25">
      <c r="B1931" s="27"/>
    </row>
    <row r="1932" spans="2:2" x14ac:dyDescent="0.25">
      <c r="B1932" s="27"/>
    </row>
    <row r="1933" spans="2:2" x14ac:dyDescent="0.25">
      <c r="B1933" s="27"/>
    </row>
    <row r="1934" spans="2:2" x14ac:dyDescent="0.25">
      <c r="B1934" s="27"/>
    </row>
    <row r="1935" spans="2:2" x14ac:dyDescent="0.25">
      <c r="B1935" s="27"/>
    </row>
    <row r="1936" spans="2:2" x14ac:dyDescent="0.25">
      <c r="B1936" s="27"/>
    </row>
    <row r="1937" spans="2:2" x14ac:dyDescent="0.25">
      <c r="B1937" s="27"/>
    </row>
    <row r="1938" spans="2:2" x14ac:dyDescent="0.25">
      <c r="B1938" s="27"/>
    </row>
    <row r="1939" spans="2:2" x14ac:dyDescent="0.25">
      <c r="B1939" s="27"/>
    </row>
    <row r="1940" spans="2:2" x14ac:dyDescent="0.25">
      <c r="B1940" s="27"/>
    </row>
    <row r="1941" spans="2:2" x14ac:dyDescent="0.25">
      <c r="B1941" s="27"/>
    </row>
    <row r="1942" spans="2:2" x14ac:dyDescent="0.25">
      <c r="B1942" s="27"/>
    </row>
    <row r="1943" spans="2:2" x14ac:dyDescent="0.25">
      <c r="B1943" s="27"/>
    </row>
    <row r="1944" spans="2:2" x14ac:dyDescent="0.25">
      <c r="B1944" s="27"/>
    </row>
    <row r="1945" spans="2:2" x14ac:dyDescent="0.25">
      <c r="B1945" s="27"/>
    </row>
    <row r="1946" spans="2:2" x14ac:dyDescent="0.25">
      <c r="B1946" s="27"/>
    </row>
    <row r="1947" spans="2:2" x14ac:dyDescent="0.25">
      <c r="B1947" s="27"/>
    </row>
    <row r="1948" spans="2:2" x14ac:dyDescent="0.25">
      <c r="B1948" s="27"/>
    </row>
    <row r="1949" spans="2:2" x14ac:dyDescent="0.25">
      <c r="B1949" s="27"/>
    </row>
    <row r="1950" spans="2:2" x14ac:dyDescent="0.25">
      <c r="B1950" s="27"/>
    </row>
    <row r="1951" spans="2:2" x14ac:dyDescent="0.25">
      <c r="B1951" s="27"/>
    </row>
    <row r="1952" spans="2:2" x14ac:dyDescent="0.25">
      <c r="B1952" s="27"/>
    </row>
    <row r="1953" spans="2:2" x14ac:dyDescent="0.25">
      <c r="B1953" s="27"/>
    </row>
    <row r="1954" spans="2:2" x14ac:dyDescent="0.25">
      <c r="B1954" s="27"/>
    </row>
    <row r="1955" spans="2:2" x14ac:dyDescent="0.25">
      <c r="B1955" s="27"/>
    </row>
    <row r="1956" spans="2:2" x14ac:dyDescent="0.25">
      <c r="B1956" s="27"/>
    </row>
    <row r="1957" spans="2:2" x14ac:dyDescent="0.25">
      <c r="B1957" s="27"/>
    </row>
    <row r="1958" spans="2:2" x14ac:dyDescent="0.25">
      <c r="B1958" s="27"/>
    </row>
    <row r="1959" spans="2:2" x14ac:dyDescent="0.25">
      <c r="B1959" s="27"/>
    </row>
    <row r="1960" spans="2:2" x14ac:dyDescent="0.25">
      <c r="B1960" s="27"/>
    </row>
    <row r="1961" spans="2:2" x14ac:dyDescent="0.25">
      <c r="B1961" s="27"/>
    </row>
    <row r="1962" spans="2:2" x14ac:dyDescent="0.25">
      <c r="B1962" s="27"/>
    </row>
    <row r="1963" spans="2:2" x14ac:dyDescent="0.25">
      <c r="B1963" s="27"/>
    </row>
    <row r="1964" spans="2:2" x14ac:dyDescent="0.25">
      <c r="B1964" s="27"/>
    </row>
    <row r="1965" spans="2:2" x14ac:dyDescent="0.25">
      <c r="B1965" s="27"/>
    </row>
    <row r="1966" spans="2:2" x14ac:dyDescent="0.25">
      <c r="B1966" s="27"/>
    </row>
    <row r="1967" spans="2:2" x14ac:dyDescent="0.25">
      <c r="B1967" s="27"/>
    </row>
    <row r="1968" spans="2:2" x14ac:dyDescent="0.25">
      <c r="B1968" s="27"/>
    </row>
    <row r="1969" spans="2:2" x14ac:dyDescent="0.25">
      <c r="B1969" s="27"/>
    </row>
    <row r="1970" spans="2:2" x14ac:dyDescent="0.25">
      <c r="B1970" s="27"/>
    </row>
    <row r="1971" spans="2:2" x14ac:dyDescent="0.25">
      <c r="B1971" s="27"/>
    </row>
    <row r="1972" spans="2:2" x14ac:dyDescent="0.25">
      <c r="B1972" s="27"/>
    </row>
    <row r="1973" spans="2:2" x14ac:dyDescent="0.25">
      <c r="B1973" s="27"/>
    </row>
    <row r="1974" spans="2:2" x14ac:dyDescent="0.25">
      <c r="B1974" s="27"/>
    </row>
    <row r="1975" spans="2:2" x14ac:dyDescent="0.25">
      <c r="B1975" s="27"/>
    </row>
    <row r="1976" spans="2:2" x14ac:dyDescent="0.25">
      <c r="B1976" s="27"/>
    </row>
    <row r="1977" spans="2:2" x14ac:dyDescent="0.25">
      <c r="B1977" s="27"/>
    </row>
    <row r="1978" spans="2:2" x14ac:dyDescent="0.25">
      <c r="B1978" s="27"/>
    </row>
    <row r="1979" spans="2:2" x14ac:dyDescent="0.25">
      <c r="B1979" s="27"/>
    </row>
    <row r="1980" spans="2:2" x14ac:dyDescent="0.25">
      <c r="B1980" s="27"/>
    </row>
    <row r="1981" spans="2:2" x14ac:dyDescent="0.25">
      <c r="B1981" s="27"/>
    </row>
    <row r="1982" spans="2:2" x14ac:dyDescent="0.25">
      <c r="B1982" s="27"/>
    </row>
    <row r="1983" spans="2:2" x14ac:dyDescent="0.25">
      <c r="B1983" s="27"/>
    </row>
    <row r="1984" spans="2:2" x14ac:dyDescent="0.25">
      <c r="B1984" s="27"/>
    </row>
    <row r="1985" spans="2:2" x14ac:dyDescent="0.25">
      <c r="B1985" s="27"/>
    </row>
    <row r="1986" spans="2:2" x14ac:dyDescent="0.25">
      <c r="B1986" s="27"/>
    </row>
    <row r="1987" spans="2:2" x14ac:dyDescent="0.25">
      <c r="B1987" s="27"/>
    </row>
    <row r="1988" spans="2:2" x14ac:dyDescent="0.25">
      <c r="B1988" s="27"/>
    </row>
    <row r="1989" spans="2:2" x14ac:dyDescent="0.25">
      <c r="B1989" s="27"/>
    </row>
    <row r="1990" spans="2:2" x14ac:dyDescent="0.25">
      <c r="B1990" s="27"/>
    </row>
    <row r="1991" spans="2:2" x14ac:dyDescent="0.25">
      <c r="B1991" s="27"/>
    </row>
    <row r="1992" spans="2:2" x14ac:dyDescent="0.25">
      <c r="B1992" s="27"/>
    </row>
    <row r="1993" spans="2:2" x14ac:dyDescent="0.25">
      <c r="B1993" s="27"/>
    </row>
    <row r="1994" spans="2:2" x14ac:dyDescent="0.25">
      <c r="B1994" s="27"/>
    </row>
    <row r="1995" spans="2:2" x14ac:dyDescent="0.25">
      <c r="B1995" s="27"/>
    </row>
    <row r="1996" spans="2:2" x14ac:dyDescent="0.25">
      <c r="B1996" s="27"/>
    </row>
    <row r="1997" spans="2:2" x14ac:dyDescent="0.25">
      <c r="B1997" s="27"/>
    </row>
    <row r="1998" spans="2:2" x14ac:dyDescent="0.25">
      <c r="B1998" s="27"/>
    </row>
    <row r="1999" spans="2:2" x14ac:dyDescent="0.25">
      <c r="B1999" s="27"/>
    </row>
    <row r="2000" spans="2:2" x14ac:dyDescent="0.25">
      <c r="B2000" s="27"/>
    </row>
    <row r="2001" spans="2:2" x14ac:dyDescent="0.25">
      <c r="B2001" s="27"/>
    </row>
    <row r="2002" spans="2:2" x14ac:dyDescent="0.25">
      <c r="B2002" s="27"/>
    </row>
    <row r="2003" spans="2:2" x14ac:dyDescent="0.25">
      <c r="B2003" s="27"/>
    </row>
    <row r="2004" spans="2:2" x14ac:dyDescent="0.25">
      <c r="B2004" s="27"/>
    </row>
    <row r="2005" spans="2:2" x14ac:dyDescent="0.25">
      <c r="B2005" s="27"/>
    </row>
    <row r="2006" spans="2:2" x14ac:dyDescent="0.25">
      <c r="B2006" s="27"/>
    </row>
    <row r="2007" spans="2:2" x14ac:dyDescent="0.25">
      <c r="B2007" s="27"/>
    </row>
    <row r="2008" spans="2:2" x14ac:dyDescent="0.25">
      <c r="B2008" s="27"/>
    </row>
    <row r="2009" spans="2:2" x14ac:dyDescent="0.25">
      <c r="B2009" s="27"/>
    </row>
    <row r="2010" spans="2:2" x14ac:dyDescent="0.25">
      <c r="B2010" s="27"/>
    </row>
    <row r="2011" spans="2:2" x14ac:dyDescent="0.25">
      <c r="B2011" s="27"/>
    </row>
    <row r="2012" spans="2:2" x14ac:dyDescent="0.25">
      <c r="B2012" s="27"/>
    </row>
    <row r="2013" spans="2:2" x14ac:dyDescent="0.25">
      <c r="B2013" s="27"/>
    </row>
    <row r="2014" spans="2:2" x14ac:dyDescent="0.25">
      <c r="B2014" s="27"/>
    </row>
    <row r="2015" spans="2:2" x14ac:dyDescent="0.25">
      <c r="B2015" s="27"/>
    </row>
    <row r="2016" spans="2:2" x14ac:dyDescent="0.25">
      <c r="B2016" s="27"/>
    </row>
    <row r="2017" spans="2:2" x14ac:dyDescent="0.25">
      <c r="B2017" s="27"/>
    </row>
    <row r="2018" spans="2:2" x14ac:dyDescent="0.25">
      <c r="B2018" s="27"/>
    </row>
    <row r="2019" spans="2:2" x14ac:dyDescent="0.25">
      <c r="B2019" s="27"/>
    </row>
    <row r="2020" spans="2:2" x14ac:dyDescent="0.25">
      <c r="B2020" s="27"/>
    </row>
    <row r="2021" spans="2:2" x14ac:dyDescent="0.25">
      <c r="B2021" s="27"/>
    </row>
    <row r="2022" spans="2:2" x14ac:dyDescent="0.25">
      <c r="B2022" s="27"/>
    </row>
    <row r="2023" spans="2:2" x14ac:dyDescent="0.25">
      <c r="B2023" s="27"/>
    </row>
    <row r="2024" spans="2:2" x14ac:dyDescent="0.25">
      <c r="B2024" s="27"/>
    </row>
    <row r="2025" spans="2:2" x14ac:dyDescent="0.25">
      <c r="B2025" s="27"/>
    </row>
    <row r="2026" spans="2:2" x14ac:dyDescent="0.25">
      <c r="B2026" s="27"/>
    </row>
    <row r="2027" spans="2:2" x14ac:dyDescent="0.25">
      <c r="B2027" s="27"/>
    </row>
    <row r="2028" spans="2:2" x14ac:dyDescent="0.25">
      <c r="B2028" s="27"/>
    </row>
    <row r="2029" spans="2:2" x14ac:dyDescent="0.25">
      <c r="B2029" s="27"/>
    </row>
    <row r="2030" spans="2:2" x14ac:dyDescent="0.25">
      <c r="B2030" s="27"/>
    </row>
    <row r="2031" spans="2:2" x14ac:dyDescent="0.25">
      <c r="B2031" s="27"/>
    </row>
    <row r="2032" spans="2:2" x14ac:dyDescent="0.25">
      <c r="B2032" s="27"/>
    </row>
    <row r="2033" spans="2:2" x14ac:dyDescent="0.25">
      <c r="B2033" s="27"/>
    </row>
    <row r="2034" spans="2:2" x14ac:dyDescent="0.25">
      <c r="B2034" s="27"/>
    </row>
    <row r="2035" spans="2:2" x14ac:dyDescent="0.25">
      <c r="B2035" s="27"/>
    </row>
    <row r="2036" spans="2:2" x14ac:dyDescent="0.25">
      <c r="B2036" s="27"/>
    </row>
    <row r="2037" spans="2:2" x14ac:dyDescent="0.25">
      <c r="B2037" s="27"/>
    </row>
    <row r="2038" spans="2:2" x14ac:dyDescent="0.25">
      <c r="B2038" s="27"/>
    </row>
    <row r="2039" spans="2:2" x14ac:dyDescent="0.25">
      <c r="B2039" s="27"/>
    </row>
    <row r="2040" spans="2:2" x14ac:dyDescent="0.25">
      <c r="B2040" s="27"/>
    </row>
    <row r="2041" spans="2:2" x14ac:dyDescent="0.25">
      <c r="B2041" s="27"/>
    </row>
    <row r="2042" spans="2:2" x14ac:dyDescent="0.25">
      <c r="B2042" s="27"/>
    </row>
    <row r="2043" spans="2:2" x14ac:dyDescent="0.25">
      <c r="B2043" s="27"/>
    </row>
    <row r="2044" spans="2:2" x14ac:dyDescent="0.25">
      <c r="B2044" s="27"/>
    </row>
    <row r="2045" spans="2:2" x14ac:dyDescent="0.25">
      <c r="B2045" s="27"/>
    </row>
    <row r="2046" spans="2:2" x14ac:dyDescent="0.25">
      <c r="B2046" s="27"/>
    </row>
    <row r="2047" spans="2:2" x14ac:dyDescent="0.25">
      <c r="B2047" s="27"/>
    </row>
    <row r="2048" spans="2:2" x14ac:dyDescent="0.25">
      <c r="B2048" s="27"/>
    </row>
    <row r="2049" spans="2:2" x14ac:dyDescent="0.25">
      <c r="B2049" s="27"/>
    </row>
    <row r="2050" spans="2:2" x14ac:dyDescent="0.25">
      <c r="B2050" s="27"/>
    </row>
    <row r="2051" spans="2:2" x14ac:dyDescent="0.25">
      <c r="B2051" s="27"/>
    </row>
    <row r="2052" spans="2:2" x14ac:dyDescent="0.25">
      <c r="B2052" s="27"/>
    </row>
    <row r="2053" spans="2:2" x14ac:dyDescent="0.25">
      <c r="B2053" s="27"/>
    </row>
    <row r="2054" spans="2:2" x14ac:dyDescent="0.25">
      <c r="B2054" s="27"/>
    </row>
    <row r="2055" spans="2:2" x14ac:dyDescent="0.25">
      <c r="B2055" s="27"/>
    </row>
    <row r="2056" spans="2:2" x14ac:dyDescent="0.25">
      <c r="B2056" s="27"/>
    </row>
    <row r="2057" spans="2:2" x14ac:dyDescent="0.25">
      <c r="B2057" s="27"/>
    </row>
    <row r="2058" spans="2:2" x14ac:dyDescent="0.25">
      <c r="B2058" s="27"/>
    </row>
    <row r="2059" spans="2:2" x14ac:dyDescent="0.25">
      <c r="B2059" s="27"/>
    </row>
    <row r="2060" spans="2:2" x14ac:dyDescent="0.25">
      <c r="B2060" s="27"/>
    </row>
    <row r="2061" spans="2:2" x14ac:dyDescent="0.25">
      <c r="B2061" s="27"/>
    </row>
    <row r="2062" spans="2:2" x14ac:dyDescent="0.25">
      <c r="B2062" s="27"/>
    </row>
    <row r="2063" spans="2:2" x14ac:dyDescent="0.25">
      <c r="B2063" s="27"/>
    </row>
    <row r="2064" spans="2:2" x14ac:dyDescent="0.25">
      <c r="B2064" s="27"/>
    </row>
    <row r="2065" spans="2:2" x14ac:dyDescent="0.25">
      <c r="B2065" s="27"/>
    </row>
    <row r="2066" spans="2:2" x14ac:dyDescent="0.25">
      <c r="B2066" s="27"/>
    </row>
    <row r="2067" spans="2:2" x14ac:dyDescent="0.25">
      <c r="B2067" s="27"/>
    </row>
    <row r="2068" spans="2:2" x14ac:dyDescent="0.25">
      <c r="B2068" s="27"/>
    </row>
    <row r="2069" spans="2:2" x14ac:dyDescent="0.25">
      <c r="B2069" s="27"/>
    </row>
    <row r="2070" spans="2:2" x14ac:dyDescent="0.25">
      <c r="B2070" s="27"/>
    </row>
    <row r="2071" spans="2:2" x14ac:dyDescent="0.25">
      <c r="B2071" s="27"/>
    </row>
    <row r="2072" spans="2:2" x14ac:dyDescent="0.25">
      <c r="B2072" s="27"/>
    </row>
    <row r="2073" spans="2:2" x14ac:dyDescent="0.25">
      <c r="B2073" s="27"/>
    </row>
    <row r="2074" spans="2:2" x14ac:dyDescent="0.25">
      <c r="B2074" s="27"/>
    </row>
    <row r="2075" spans="2:2" x14ac:dyDescent="0.25">
      <c r="B2075" s="27"/>
    </row>
    <row r="2076" spans="2:2" x14ac:dyDescent="0.25">
      <c r="B2076" s="27"/>
    </row>
    <row r="2077" spans="2:2" x14ac:dyDescent="0.25">
      <c r="B2077" s="27"/>
    </row>
    <row r="2078" spans="2:2" x14ac:dyDescent="0.25">
      <c r="B2078" s="27"/>
    </row>
    <row r="2079" spans="2:2" x14ac:dyDescent="0.25">
      <c r="B2079" s="27"/>
    </row>
    <row r="2080" spans="2:2" x14ac:dyDescent="0.25">
      <c r="B2080" s="27"/>
    </row>
    <row r="2081" spans="2:2" x14ac:dyDescent="0.25">
      <c r="B2081" s="27"/>
    </row>
    <row r="2082" spans="2:2" x14ac:dyDescent="0.25">
      <c r="B2082" s="27"/>
    </row>
    <row r="2083" spans="2:2" x14ac:dyDescent="0.25">
      <c r="B2083" s="27"/>
    </row>
    <row r="2084" spans="2:2" x14ac:dyDescent="0.25">
      <c r="B2084" s="27"/>
    </row>
    <row r="2085" spans="2:2" x14ac:dyDescent="0.25">
      <c r="B2085" s="27"/>
    </row>
    <row r="2086" spans="2:2" x14ac:dyDescent="0.25">
      <c r="B2086" s="27"/>
    </row>
    <row r="2087" spans="2:2" x14ac:dyDescent="0.25">
      <c r="B2087" s="27"/>
    </row>
    <row r="2088" spans="2:2" x14ac:dyDescent="0.25">
      <c r="B2088" s="27"/>
    </row>
    <row r="2089" spans="2:2" x14ac:dyDescent="0.25">
      <c r="B2089" s="27"/>
    </row>
    <row r="2090" spans="2:2" x14ac:dyDescent="0.25">
      <c r="B2090" s="27"/>
    </row>
    <row r="2091" spans="2:2" x14ac:dyDescent="0.25">
      <c r="B2091" s="27"/>
    </row>
    <row r="2092" spans="2:2" x14ac:dyDescent="0.25">
      <c r="B2092" s="27"/>
    </row>
    <row r="2093" spans="2:2" x14ac:dyDescent="0.25">
      <c r="B2093" s="27"/>
    </row>
    <row r="2094" spans="2:2" x14ac:dyDescent="0.25">
      <c r="B2094" s="27"/>
    </row>
    <row r="2095" spans="2:2" x14ac:dyDescent="0.25">
      <c r="B2095" s="27"/>
    </row>
    <row r="2096" spans="2:2" x14ac:dyDescent="0.25">
      <c r="B2096" s="27"/>
    </row>
    <row r="2097" spans="2:2" x14ac:dyDescent="0.25">
      <c r="B2097" s="27"/>
    </row>
    <row r="2098" spans="2:2" x14ac:dyDescent="0.25">
      <c r="B2098" s="27"/>
    </row>
    <row r="2099" spans="2:2" x14ac:dyDescent="0.25">
      <c r="B2099" s="27"/>
    </row>
    <row r="2100" spans="2:2" x14ac:dyDescent="0.25">
      <c r="B2100" s="27"/>
    </row>
    <row r="2101" spans="2:2" x14ac:dyDescent="0.25">
      <c r="B2101" s="27"/>
    </row>
    <row r="2102" spans="2:2" x14ac:dyDescent="0.25">
      <c r="B2102" s="27"/>
    </row>
    <row r="2103" spans="2:2" x14ac:dyDescent="0.25">
      <c r="B2103" s="27"/>
    </row>
    <row r="2104" spans="2:2" x14ac:dyDescent="0.25">
      <c r="B2104" s="27"/>
    </row>
    <row r="2105" spans="2:2" x14ac:dyDescent="0.25">
      <c r="B2105" s="27"/>
    </row>
    <row r="2106" spans="2:2" x14ac:dyDescent="0.25">
      <c r="B2106" s="27"/>
    </row>
    <row r="2107" spans="2:2" x14ac:dyDescent="0.25">
      <c r="B2107" s="27"/>
    </row>
    <row r="2108" spans="2:2" x14ac:dyDescent="0.25">
      <c r="B2108" s="27"/>
    </row>
  </sheetData>
  <mergeCells count="15">
    <mergeCell ref="C10:E10"/>
    <mergeCell ref="S15:T15"/>
    <mergeCell ref="G2:I2"/>
    <mergeCell ref="C4:D4"/>
    <mergeCell ref="C6:D6"/>
    <mergeCell ref="C8:D8"/>
    <mergeCell ref="C2:E2"/>
    <mergeCell ref="G4:H4"/>
    <mergeCell ref="G8:H8"/>
    <mergeCell ref="AL15:AM15"/>
    <mergeCell ref="G12:H12"/>
    <mergeCell ref="G14:H14"/>
    <mergeCell ref="G6:H6"/>
    <mergeCell ref="G10:H10"/>
    <mergeCell ref="AD15:AE15"/>
  </mergeCells>
  <conditionalFormatting sqref="B20:L23 AH20:AN23 N20:U122 W20:AF122">
    <cfRule type="expression" dxfId="1" priority="5">
      <formula>MOD(ROW(),2)</formula>
    </cfRule>
  </conditionalFormatting>
  <conditionalFormatting sqref="B24:L122 AH24:AN122">
    <cfRule type="expression" dxfId="0" priority="3">
      <formula>MOD(ROW(),2)</formula>
    </cfRule>
  </conditionalFormatting>
  <dataValidations count="5">
    <dataValidation type="list" allowBlank="1" showInputMessage="1" sqref="I12" xr:uid="{00000000-0002-0000-0000-000000000000}">
      <formula1>"D,M,Q,Y"</formula1>
    </dataValidation>
    <dataValidation type="list" allowBlank="1" showInputMessage="1" showErrorMessage="1" sqref="U15 AF15" xr:uid="{00000000-0002-0000-0000-000001000000}">
      <formula1>"3m,12m,In Fiscal Year"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J20:AJ210 AL21:AL210 W18:Z18 AH20:AI41 AK20:AK41 B20:L41 AM20:AN41 W20:AF41 B18 N18:U18 N20:U41" xr:uid="{00000000-0002-0000-0000-000002000000}">
      <formula1>"FALSE"</formula1>
    </dataValidation>
    <dataValidation type="list" allowBlank="1" showInputMessage="1" showErrorMessage="1" sqref="I14 AN15" xr:uid="{00000000-0002-0000-0000-000003000000}">
      <formula1>"Units,Thousands,Millions,Billions"</formula1>
    </dataValidation>
    <dataValidation type="list" allowBlank="1" showInputMessage="1" showErrorMessage="1" sqref="I10" xr:uid="{F8AD99FA-59AD-48F4-AD47-734535C93B83}">
      <formula1>"ORIGINAL CURRENCY,USD,INFLATION ADJUSTED,EUR"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6B21-BFA5-4C62-ADED-C62FBFD41928}"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9.140625" bestFit="1" customWidth="1"/>
  </cols>
  <sheetData>
    <row r="1" spans="1:4" ht="70.150000000000006" customHeight="1" thickBot="1" x14ac:dyDescent="0.3"/>
    <row r="2" spans="1:4" ht="15.75" thickBot="1" x14ac:dyDescent="0.3">
      <c r="A2" s="57" t="str">
        <f>+_xll.ECOSECURITIES("stock","active",,"chl","xsgo","true","Acciones Chilenas")</f>
        <v>Acciones Chilenas</v>
      </c>
      <c r="B2" s="58" t="str">
        <f>+_xll.ECONOMATICA(A3:A500,"name",,,,,,,,"true")</f>
        <v>Nombre</v>
      </c>
      <c r="C2" s="58" t="str">
        <f>+_xll.ECONOMATICA($A$3:$A$500,"Ticker",,,,,,,,"true")</f>
        <v>Codigo</v>
      </c>
      <c r="D2" s="59" t="str">
        <f>+_xll.ECONOMATICA($A$3:$A$500,"Class",,,,,,,,"true")</f>
        <v>Clase</v>
      </c>
    </row>
    <row r="3" spans="1:4" x14ac:dyDescent="0.25">
      <c r="A3" t="s">
        <v>27</v>
      </c>
      <c r="B3" t="s">
        <v>28</v>
      </c>
      <c r="C3" t="s">
        <v>29</v>
      </c>
      <c r="D3" t="s">
        <v>30</v>
      </c>
    </row>
    <row r="4" spans="1:4" x14ac:dyDescent="0.25">
      <c r="A4" t="s">
        <v>31</v>
      </c>
      <c r="B4" t="s">
        <v>32</v>
      </c>
      <c r="C4" t="s">
        <v>33</v>
      </c>
      <c r="D4" t="s">
        <v>30</v>
      </c>
    </row>
    <row r="5" spans="1:4" x14ac:dyDescent="0.25">
      <c r="A5" t="s">
        <v>34</v>
      </c>
      <c r="B5" t="s">
        <v>35</v>
      </c>
      <c r="C5" t="s">
        <v>36</v>
      </c>
      <c r="D5" t="s">
        <v>30</v>
      </c>
    </row>
    <row r="6" spans="1:4" x14ac:dyDescent="0.25">
      <c r="A6" t="s">
        <v>37</v>
      </c>
      <c r="B6" t="s">
        <v>38</v>
      </c>
      <c r="C6" t="s">
        <v>39</v>
      </c>
      <c r="D6" t="s">
        <v>30</v>
      </c>
    </row>
    <row r="7" spans="1:4" x14ac:dyDescent="0.25">
      <c r="A7" t="s">
        <v>40</v>
      </c>
      <c r="B7" t="s">
        <v>41</v>
      </c>
      <c r="C7" t="s">
        <v>42</v>
      </c>
      <c r="D7" t="s">
        <v>30</v>
      </c>
    </row>
    <row r="8" spans="1:4" x14ac:dyDescent="0.25">
      <c r="A8" t="s">
        <v>43</v>
      </c>
      <c r="B8" t="s">
        <v>44</v>
      </c>
      <c r="C8" t="s">
        <v>45</v>
      </c>
      <c r="D8" t="s">
        <v>30</v>
      </c>
    </row>
    <row r="9" spans="1:4" x14ac:dyDescent="0.25">
      <c r="A9" t="s">
        <v>46</v>
      </c>
      <c r="B9" t="s">
        <v>47</v>
      </c>
      <c r="C9" t="s">
        <v>48</v>
      </c>
      <c r="D9" t="s">
        <v>30</v>
      </c>
    </row>
    <row r="10" spans="1:4" x14ac:dyDescent="0.25">
      <c r="A10" t="s">
        <v>49</v>
      </c>
      <c r="B10" t="s">
        <v>50</v>
      </c>
      <c r="C10" t="s">
        <v>51</v>
      </c>
      <c r="D10" t="s">
        <v>30</v>
      </c>
    </row>
    <row r="11" spans="1:4" x14ac:dyDescent="0.25">
      <c r="A11" t="s">
        <v>52</v>
      </c>
      <c r="B11" t="s">
        <v>53</v>
      </c>
      <c r="C11" t="s">
        <v>54</v>
      </c>
      <c r="D11" t="s">
        <v>55</v>
      </c>
    </row>
    <row r="12" spans="1:4" x14ac:dyDescent="0.25">
      <c r="A12" t="s">
        <v>56</v>
      </c>
      <c r="B12" t="s">
        <v>53</v>
      </c>
      <c r="C12" t="s">
        <v>57</v>
      </c>
      <c r="D12" t="s">
        <v>58</v>
      </c>
    </row>
    <row r="13" spans="1:4" x14ac:dyDescent="0.25">
      <c r="A13" t="s">
        <v>59</v>
      </c>
      <c r="B13" t="s">
        <v>60</v>
      </c>
      <c r="C13" t="s">
        <v>61</v>
      </c>
      <c r="D13" t="s">
        <v>30</v>
      </c>
    </row>
    <row r="14" spans="1:4" x14ac:dyDescent="0.25">
      <c r="A14" t="s">
        <v>62</v>
      </c>
      <c r="B14" t="s">
        <v>63</v>
      </c>
      <c r="C14" t="s">
        <v>64</v>
      </c>
      <c r="D14" t="s">
        <v>30</v>
      </c>
    </row>
    <row r="15" spans="1:4" x14ac:dyDescent="0.25">
      <c r="A15" t="s">
        <v>65</v>
      </c>
      <c r="B15" t="s">
        <v>66</v>
      </c>
      <c r="C15" t="s">
        <v>67</v>
      </c>
      <c r="D15" t="s">
        <v>30</v>
      </c>
    </row>
    <row r="16" spans="1:4" x14ac:dyDescent="0.25">
      <c r="A16" t="s">
        <v>68</v>
      </c>
      <c r="B16" t="s">
        <v>69</v>
      </c>
      <c r="C16" t="s">
        <v>70</v>
      </c>
      <c r="D16" t="s">
        <v>30</v>
      </c>
    </row>
    <row r="17" spans="1:4" x14ac:dyDescent="0.25">
      <c r="A17" t="s">
        <v>71</v>
      </c>
      <c r="B17" t="s">
        <v>72</v>
      </c>
      <c r="C17" t="s">
        <v>73</v>
      </c>
      <c r="D17" t="s">
        <v>30</v>
      </c>
    </row>
    <row r="18" spans="1:4" x14ac:dyDescent="0.25">
      <c r="A18" t="s">
        <v>74</v>
      </c>
      <c r="B18" t="s">
        <v>75</v>
      </c>
      <c r="C18" t="s">
        <v>76</v>
      </c>
      <c r="D18" t="s">
        <v>30</v>
      </c>
    </row>
    <row r="19" spans="1:4" x14ac:dyDescent="0.25">
      <c r="A19" t="s">
        <v>77</v>
      </c>
      <c r="B19" t="s">
        <v>78</v>
      </c>
      <c r="C19" t="s">
        <v>79</v>
      </c>
      <c r="D19" t="s">
        <v>30</v>
      </c>
    </row>
    <row r="20" spans="1:4" x14ac:dyDescent="0.25">
      <c r="A20" t="s">
        <v>80</v>
      </c>
      <c r="B20" t="s">
        <v>81</v>
      </c>
      <c r="C20" t="s">
        <v>82</v>
      </c>
      <c r="D20" t="s">
        <v>30</v>
      </c>
    </row>
    <row r="21" spans="1:4" x14ac:dyDescent="0.25">
      <c r="A21" t="s">
        <v>83</v>
      </c>
      <c r="B21" t="s">
        <v>84</v>
      </c>
      <c r="C21" t="s">
        <v>85</v>
      </c>
      <c r="D21" t="s">
        <v>30</v>
      </c>
    </row>
    <row r="22" spans="1:4" x14ac:dyDescent="0.25">
      <c r="A22" t="s">
        <v>86</v>
      </c>
      <c r="B22" t="s">
        <v>87</v>
      </c>
      <c r="C22" t="s">
        <v>88</v>
      </c>
      <c r="D22" t="s">
        <v>30</v>
      </c>
    </row>
    <row r="23" spans="1:4" x14ac:dyDescent="0.25">
      <c r="A23" t="s">
        <v>89</v>
      </c>
      <c r="B23" t="s">
        <v>90</v>
      </c>
      <c r="C23" t="s">
        <v>91</v>
      </c>
      <c r="D23" t="s">
        <v>30</v>
      </c>
    </row>
    <row r="24" spans="1:4" x14ac:dyDescent="0.25">
      <c r="A24" t="s">
        <v>92</v>
      </c>
      <c r="B24" t="s">
        <v>93</v>
      </c>
      <c r="C24" t="s">
        <v>94</v>
      </c>
      <c r="D24" t="s">
        <v>30</v>
      </c>
    </row>
    <row r="25" spans="1:4" x14ac:dyDescent="0.25">
      <c r="A25" t="s">
        <v>95</v>
      </c>
      <c r="B25" t="s">
        <v>96</v>
      </c>
      <c r="C25" t="s">
        <v>97</v>
      </c>
      <c r="D25" t="s">
        <v>30</v>
      </c>
    </row>
    <row r="26" spans="1:4" x14ac:dyDescent="0.25">
      <c r="A26" t="s">
        <v>98</v>
      </c>
      <c r="B26" t="s">
        <v>99</v>
      </c>
      <c r="C26" t="s">
        <v>100</v>
      </c>
      <c r="D26" t="s">
        <v>30</v>
      </c>
    </row>
    <row r="27" spans="1:4" x14ac:dyDescent="0.25">
      <c r="A27" t="s">
        <v>101</v>
      </c>
      <c r="B27" t="s">
        <v>102</v>
      </c>
      <c r="C27" t="s">
        <v>103</v>
      </c>
      <c r="D27" t="s">
        <v>30</v>
      </c>
    </row>
    <row r="28" spans="1:4" x14ac:dyDescent="0.25">
      <c r="A28" t="s">
        <v>104</v>
      </c>
      <c r="B28" t="s">
        <v>105</v>
      </c>
      <c r="C28" t="s">
        <v>106</v>
      </c>
      <c r="D28" t="s">
        <v>30</v>
      </c>
    </row>
    <row r="29" spans="1:4" x14ac:dyDescent="0.25">
      <c r="A29" t="s">
        <v>107</v>
      </c>
      <c r="B29" t="s">
        <v>108</v>
      </c>
      <c r="C29" t="s">
        <v>109</v>
      </c>
      <c r="D29" t="s">
        <v>30</v>
      </c>
    </row>
    <row r="30" spans="1:4" x14ac:dyDescent="0.25">
      <c r="A30" t="s">
        <v>110</v>
      </c>
      <c r="B30" t="s">
        <v>111</v>
      </c>
      <c r="C30" t="s">
        <v>112</v>
      </c>
      <c r="D30" t="s">
        <v>30</v>
      </c>
    </row>
    <row r="31" spans="1:4" x14ac:dyDescent="0.25">
      <c r="A31" t="s">
        <v>113</v>
      </c>
      <c r="B31" t="s">
        <v>114</v>
      </c>
      <c r="C31" t="s">
        <v>115</v>
      </c>
      <c r="D31" t="s">
        <v>30</v>
      </c>
    </row>
    <row r="32" spans="1:4" x14ac:dyDescent="0.25">
      <c r="A32" t="s">
        <v>116</v>
      </c>
      <c r="B32" t="s">
        <v>117</v>
      </c>
      <c r="C32" t="s">
        <v>118</v>
      </c>
      <c r="D32" t="s">
        <v>30</v>
      </c>
    </row>
    <row r="33" spans="1:4" x14ac:dyDescent="0.25">
      <c r="A33" t="s">
        <v>119</v>
      </c>
      <c r="B33" t="s">
        <v>120</v>
      </c>
      <c r="C33" t="s">
        <v>121</v>
      </c>
      <c r="D33" t="s">
        <v>30</v>
      </c>
    </row>
    <row r="34" spans="1:4" x14ac:dyDescent="0.25">
      <c r="A34" t="s">
        <v>122</v>
      </c>
      <c r="B34" t="s">
        <v>123</v>
      </c>
      <c r="C34" t="s">
        <v>124</v>
      </c>
      <c r="D34" t="s">
        <v>30</v>
      </c>
    </row>
    <row r="35" spans="1:4" x14ac:dyDescent="0.25">
      <c r="A35" t="s">
        <v>125</v>
      </c>
      <c r="B35" t="s">
        <v>126</v>
      </c>
      <c r="C35" t="s">
        <v>127</v>
      </c>
      <c r="D35" t="s">
        <v>30</v>
      </c>
    </row>
    <row r="36" spans="1:4" x14ac:dyDescent="0.25">
      <c r="A36" t="s">
        <v>128</v>
      </c>
      <c r="B36" t="s">
        <v>129</v>
      </c>
      <c r="C36" t="s">
        <v>130</v>
      </c>
      <c r="D36" t="s">
        <v>30</v>
      </c>
    </row>
    <row r="37" spans="1:4" x14ac:dyDescent="0.25">
      <c r="A37" t="s">
        <v>131</v>
      </c>
      <c r="B37" t="s">
        <v>132</v>
      </c>
      <c r="C37" t="s">
        <v>133</v>
      </c>
      <c r="D37" t="s">
        <v>30</v>
      </c>
    </row>
    <row r="38" spans="1:4" x14ac:dyDescent="0.25">
      <c r="A38" t="s">
        <v>134</v>
      </c>
      <c r="B38" t="s">
        <v>135</v>
      </c>
      <c r="C38" t="s">
        <v>136</v>
      </c>
      <c r="D38" t="s">
        <v>30</v>
      </c>
    </row>
    <row r="39" spans="1:4" x14ac:dyDescent="0.25">
      <c r="A39" t="s">
        <v>137</v>
      </c>
      <c r="B39" t="s">
        <v>138</v>
      </c>
      <c r="C39" t="s">
        <v>139</v>
      </c>
      <c r="D39" t="s">
        <v>30</v>
      </c>
    </row>
    <row r="40" spans="1:4" x14ac:dyDescent="0.25">
      <c r="A40" t="s">
        <v>140</v>
      </c>
      <c r="B40" t="s">
        <v>141</v>
      </c>
      <c r="C40" t="s">
        <v>142</v>
      </c>
      <c r="D40" t="s">
        <v>30</v>
      </c>
    </row>
    <row r="41" spans="1:4" x14ac:dyDescent="0.25">
      <c r="A41" t="s">
        <v>143</v>
      </c>
      <c r="B41" t="s">
        <v>144</v>
      </c>
      <c r="C41" t="s">
        <v>145</v>
      </c>
      <c r="D41" t="s">
        <v>30</v>
      </c>
    </row>
    <row r="42" spans="1:4" x14ac:dyDescent="0.25">
      <c r="A42" t="s">
        <v>146</v>
      </c>
      <c r="B42" t="s">
        <v>147</v>
      </c>
      <c r="C42" t="s">
        <v>148</v>
      </c>
      <c r="D42" t="s">
        <v>30</v>
      </c>
    </row>
    <row r="43" spans="1:4" x14ac:dyDescent="0.25">
      <c r="A43" t="s">
        <v>149</v>
      </c>
      <c r="B43" t="s">
        <v>150</v>
      </c>
      <c r="C43" t="s">
        <v>151</v>
      </c>
      <c r="D43" t="s">
        <v>30</v>
      </c>
    </row>
    <row r="44" spans="1:4" x14ac:dyDescent="0.25">
      <c r="A44" t="s">
        <v>152</v>
      </c>
      <c r="B44" t="s">
        <v>153</v>
      </c>
      <c r="C44" t="s">
        <v>154</v>
      </c>
      <c r="D44" t="s">
        <v>30</v>
      </c>
    </row>
    <row r="45" spans="1:4" x14ac:dyDescent="0.25">
      <c r="A45" t="s">
        <v>155</v>
      </c>
      <c r="B45" t="s">
        <v>156</v>
      </c>
      <c r="C45" t="s">
        <v>157</v>
      </c>
      <c r="D45" t="s">
        <v>30</v>
      </c>
    </row>
    <row r="46" spans="1:4" x14ac:dyDescent="0.25">
      <c r="A46" t="s">
        <v>158</v>
      </c>
      <c r="B46" t="s">
        <v>159</v>
      </c>
      <c r="C46" t="s">
        <v>160</v>
      </c>
      <c r="D46" t="s">
        <v>30</v>
      </c>
    </row>
    <row r="47" spans="1:4" x14ac:dyDescent="0.25">
      <c r="A47" t="s">
        <v>161</v>
      </c>
      <c r="B47" t="s">
        <v>162</v>
      </c>
      <c r="C47" t="s">
        <v>163</v>
      </c>
      <c r="D47" t="s">
        <v>55</v>
      </c>
    </row>
    <row r="48" spans="1:4" x14ac:dyDescent="0.25">
      <c r="A48" t="s">
        <v>164</v>
      </c>
      <c r="B48" t="s">
        <v>162</v>
      </c>
      <c r="C48" t="s">
        <v>165</v>
      </c>
      <c r="D48" t="s">
        <v>58</v>
      </c>
    </row>
    <row r="49" spans="1:4" x14ac:dyDescent="0.25">
      <c r="A49" t="s">
        <v>166</v>
      </c>
      <c r="B49" t="s">
        <v>167</v>
      </c>
      <c r="C49" t="s">
        <v>168</v>
      </c>
      <c r="D49" t="s">
        <v>30</v>
      </c>
    </row>
    <row r="50" spans="1:4" x14ac:dyDescent="0.25">
      <c r="A50" t="s">
        <v>169</v>
      </c>
      <c r="B50" t="s">
        <v>170</v>
      </c>
      <c r="C50" t="s">
        <v>171</v>
      </c>
      <c r="D50" t="s">
        <v>30</v>
      </c>
    </row>
    <row r="51" spans="1:4" x14ac:dyDescent="0.25">
      <c r="A51" t="s">
        <v>172</v>
      </c>
      <c r="B51" t="s">
        <v>173</v>
      </c>
      <c r="C51" t="s">
        <v>174</v>
      </c>
      <c r="D51" t="s">
        <v>30</v>
      </c>
    </row>
    <row r="52" spans="1:4" x14ac:dyDescent="0.25">
      <c r="A52" t="s">
        <v>175</v>
      </c>
      <c r="B52" t="s">
        <v>176</v>
      </c>
      <c r="C52" t="s">
        <v>177</v>
      </c>
      <c r="D52" t="s">
        <v>30</v>
      </c>
    </row>
    <row r="53" spans="1:4" x14ac:dyDescent="0.25">
      <c r="A53" t="s">
        <v>178</v>
      </c>
      <c r="B53" t="s">
        <v>179</v>
      </c>
      <c r="C53" t="s">
        <v>180</v>
      </c>
      <c r="D53" t="s">
        <v>30</v>
      </c>
    </row>
    <row r="54" spans="1:4" x14ac:dyDescent="0.25">
      <c r="A54" t="s">
        <v>181</v>
      </c>
      <c r="B54" t="s">
        <v>182</v>
      </c>
      <c r="C54" t="s">
        <v>183</v>
      </c>
      <c r="D54" t="s">
        <v>30</v>
      </c>
    </row>
    <row r="55" spans="1:4" x14ac:dyDescent="0.25">
      <c r="A55" t="s">
        <v>184</v>
      </c>
      <c r="B55" t="s">
        <v>185</v>
      </c>
      <c r="C55" t="s">
        <v>186</v>
      </c>
      <c r="D55" t="s">
        <v>30</v>
      </c>
    </row>
    <row r="56" spans="1:4" x14ac:dyDescent="0.25">
      <c r="A56" t="s">
        <v>187</v>
      </c>
      <c r="B56" t="s">
        <v>188</v>
      </c>
      <c r="C56" t="s">
        <v>189</v>
      </c>
      <c r="D56" t="s">
        <v>30</v>
      </c>
    </row>
    <row r="57" spans="1:4" x14ac:dyDescent="0.25">
      <c r="A57" t="s">
        <v>190</v>
      </c>
      <c r="B57" t="s">
        <v>191</v>
      </c>
      <c r="C57" t="s">
        <v>192</v>
      </c>
      <c r="D57" t="s">
        <v>30</v>
      </c>
    </row>
    <row r="58" spans="1:4" x14ac:dyDescent="0.25">
      <c r="A58" t="s">
        <v>193</v>
      </c>
      <c r="B58" t="s">
        <v>194</v>
      </c>
      <c r="C58" t="s">
        <v>195</v>
      </c>
      <c r="D58" t="s">
        <v>30</v>
      </c>
    </row>
    <row r="59" spans="1:4" x14ac:dyDescent="0.25">
      <c r="A59" t="s">
        <v>196</v>
      </c>
      <c r="B59" t="s">
        <v>197</v>
      </c>
      <c r="C59" t="s">
        <v>198</v>
      </c>
      <c r="D59" t="s">
        <v>30</v>
      </c>
    </row>
    <row r="60" spans="1:4" x14ac:dyDescent="0.25">
      <c r="A60" t="s">
        <v>199</v>
      </c>
      <c r="B60" t="s">
        <v>200</v>
      </c>
      <c r="C60" t="s">
        <v>201</v>
      </c>
      <c r="D60" t="s">
        <v>30</v>
      </c>
    </row>
    <row r="61" spans="1:4" x14ac:dyDescent="0.25">
      <c r="A61" t="s">
        <v>202</v>
      </c>
      <c r="B61" t="s">
        <v>203</v>
      </c>
      <c r="C61" t="s">
        <v>204</v>
      </c>
      <c r="D61" t="s">
        <v>30</v>
      </c>
    </row>
    <row r="62" spans="1:4" x14ac:dyDescent="0.25">
      <c r="A62" t="s">
        <v>205</v>
      </c>
      <c r="B62" t="s">
        <v>206</v>
      </c>
      <c r="C62" t="s">
        <v>207</v>
      </c>
      <c r="D62" t="s">
        <v>30</v>
      </c>
    </row>
    <row r="63" spans="1:4" x14ac:dyDescent="0.25">
      <c r="A63" t="s">
        <v>208</v>
      </c>
      <c r="B63" t="s">
        <v>209</v>
      </c>
      <c r="C63" t="s">
        <v>210</v>
      </c>
      <c r="D63" t="s">
        <v>30</v>
      </c>
    </row>
    <row r="64" spans="1:4" x14ac:dyDescent="0.25">
      <c r="A64" t="s">
        <v>211</v>
      </c>
      <c r="B64" t="s">
        <v>212</v>
      </c>
      <c r="C64" t="s">
        <v>213</v>
      </c>
      <c r="D64" t="s">
        <v>30</v>
      </c>
    </row>
    <row r="65" spans="1:4" x14ac:dyDescent="0.25">
      <c r="A65" t="s">
        <v>214</v>
      </c>
      <c r="B65" t="s">
        <v>215</v>
      </c>
      <c r="C65" t="s">
        <v>216</v>
      </c>
      <c r="D65" t="s">
        <v>30</v>
      </c>
    </row>
    <row r="66" spans="1:4" x14ac:dyDescent="0.25">
      <c r="A66" t="s">
        <v>217</v>
      </c>
      <c r="B66" t="s">
        <v>218</v>
      </c>
      <c r="C66" t="s">
        <v>219</v>
      </c>
      <c r="D66" t="s">
        <v>30</v>
      </c>
    </row>
    <row r="67" spans="1:4" x14ac:dyDescent="0.25">
      <c r="A67" t="s">
        <v>220</v>
      </c>
      <c r="B67" t="s">
        <v>221</v>
      </c>
      <c r="C67" t="s">
        <v>222</v>
      </c>
      <c r="D67" t="s">
        <v>30</v>
      </c>
    </row>
    <row r="68" spans="1:4" x14ac:dyDescent="0.25">
      <c r="A68" t="s">
        <v>223</v>
      </c>
      <c r="B68" t="s">
        <v>224</v>
      </c>
      <c r="C68" t="s">
        <v>225</v>
      </c>
      <c r="D68" t="s">
        <v>30</v>
      </c>
    </row>
    <row r="69" spans="1:4" x14ac:dyDescent="0.25">
      <c r="A69" t="s">
        <v>226</v>
      </c>
      <c r="B69" t="s">
        <v>227</v>
      </c>
      <c r="C69" t="s">
        <v>228</v>
      </c>
      <c r="D69" t="s">
        <v>30</v>
      </c>
    </row>
    <row r="70" spans="1:4" x14ac:dyDescent="0.25">
      <c r="A70" t="s">
        <v>229</v>
      </c>
      <c r="B70" t="s">
        <v>230</v>
      </c>
      <c r="C70" t="s">
        <v>231</v>
      </c>
      <c r="D70" t="s">
        <v>30</v>
      </c>
    </row>
    <row r="71" spans="1:4" x14ac:dyDescent="0.25">
      <c r="A71" t="s">
        <v>232</v>
      </c>
      <c r="B71" t="s">
        <v>233</v>
      </c>
      <c r="C71" t="s">
        <v>234</v>
      </c>
      <c r="D71" t="s">
        <v>30</v>
      </c>
    </row>
    <row r="72" spans="1:4" x14ac:dyDescent="0.25">
      <c r="A72" t="s">
        <v>235</v>
      </c>
      <c r="B72" t="s">
        <v>236</v>
      </c>
      <c r="C72" t="s">
        <v>237</v>
      </c>
      <c r="D72" t="s">
        <v>55</v>
      </c>
    </row>
    <row r="73" spans="1:4" x14ac:dyDescent="0.25">
      <c r="A73" t="s">
        <v>238</v>
      </c>
      <c r="B73" t="s">
        <v>236</v>
      </c>
      <c r="C73" t="s">
        <v>239</v>
      </c>
      <c r="D73" t="s">
        <v>58</v>
      </c>
    </row>
    <row r="74" spans="1:4" x14ac:dyDescent="0.25">
      <c r="A74" t="s">
        <v>240</v>
      </c>
      <c r="B74" t="s">
        <v>241</v>
      </c>
      <c r="C74" t="s">
        <v>242</v>
      </c>
      <c r="D74" t="s">
        <v>55</v>
      </c>
    </row>
    <row r="75" spans="1:4" x14ac:dyDescent="0.25">
      <c r="A75" t="s">
        <v>243</v>
      </c>
      <c r="B75" t="s">
        <v>241</v>
      </c>
      <c r="C75" t="s">
        <v>244</v>
      </c>
      <c r="D75" t="s">
        <v>58</v>
      </c>
    </row>
    <row r="76" spans="1:4" x14ac:dyDescent="0.25">
      <c r="A76" t="s">
        <v>245</v>
      </c>
      <c r="B76" t="s">
        <v>246</v>
      </c>
      <c r="C76" t="s">
        <v>247</v>
      </c>
      <c r="D76" t="s">
        <v>30</v>
      </c>
    </row>
    <row r="77" spans="1:4" x14ac:dyDescent="0.25">
      <c r="A77" t="s">
        <v>248</v>
      </c>
      <c r="B77" t="s">
        <v>249</v>
      </c>
      <c r="C77" t="s">
        <v>250</v>
      </c>
      <c r="D77" t="s">
        <v>30</v>
      </c>
    </row>
    <row r="78" spans="1:4" x14ac:dyDescent="0.25">
      <c r="A78" t="s">
        <v>251</v>
      </c>
      <c r="B78" t="s">
        <v>252</v>
      </c>
      <c r="C78" t="s">
        <v>253</v>
      </c>
      <c r="D78" t="s">
        <v>30</v>
      </c>
    </row>
    <row r="79" spans="1:4" x14ac:dyDescent="0.25">
      <c r="A79" t="s">
        <v>254</v>
      </c>
      <c r="B79" t="s">
        <v>255</v>
      </c>
      <c r="C79" t="s">
        <v>256</v>
      </c>
      <c r="D79" t="s">
        <v>30</v>
      </c>
    </row>
    <row r="80" spans="1:4" x14ac:dyDescent="0.25">
      <c r="A80" t="s">
        <v>257</v>
      </c>
      <c r="B80" t="s">
        <v>258</v>
      </c>
      <c r="C80" t="s">
        <v>259</v>
      </c>
      <c r="D80" t="s">
        <v>30</v>
      </c>
    </row>
    <row r="81" spans="1:4" x14ac:dyDescent="0.25">
      <c r="A81" t="s">
        <v>260</v>
      </c>
      <c r="B81" t="s">
        <v>261</v>
      </c>
      <c r="C81" t="s">
        <v>262</v>
      </c>
      <c r="D81" t="s">
        <v>30</v>
      </c>
    </row>
    <row r="82" spans="1:4" x14ac:dyDescent="0.25">
      <c r="A82" t="s">
        <v>263</v>
      </c>
      <c r="B82" t="s">
        <v>264</v>
      </c>
      <c r="C82" t="s">
        <v>265</v>
      </c>
      <c r="D82" t="s">
        <v>30</v>
      </c>
    </row>
    <row r="83" spans="1:4" x14ac:dyDescent="0.25">
      <c r="A83" t="s">
        <v>266</v>
      </c>
      <c r="B83" t="s">
        <v>267</v>
      </c>
      <c r="C83" t="s">
        <v>268</v>
      </c>
      <c r="D83" t="s">
        <v>30</v>
      </c>
    </row>
    <row r="84" spans="1:4" x14ac:dyDescent="0.25">
      <c r="A84" t="s">
        <v>269</v>
      </c>
      <c r="B84" t="s">
        <v>270</v>
      </c>
      <c r="C84" t="s">
        <v>271</v>
      </c>
      <c r="D84" t="s">
        <v>30</v>
      </c>
    </row>
    <row r="85" spans="1:4" x14ac:dyDescent="0.25">
      <c r="A85" t="s">
        <v>272</v>
      </c>
      <c r="B85" t="s">
        <v>273</v>
      </c>
      <c r="C85" t="s">
        <v>274</v>
      </c>
      <c r="D85" t="s">
        <v>30</v>
      </c>
    </row>
    <row r="86" spans="1:4" x14ac:dyDescent="0.25">
      <c r="A86" t="s">
        <v>275</v>
      </c>
      <c r="B86" t="s">
        <v>276</v>
      </c>
      <c r="C86" t="s">
        <v>277</v>
      </c>
      <c r="D86" t="s">
        <v>30</v>
      </c>
    </row>
    <row r="87" spans="1:4" x14ac:dyDescent="0.25">
      <c r="A87" t="s">
        <v>278</v>
      </c>
      <c r="B87" t="s">
        <v>279</v>
      </c>
      <c r="C87" t="s">
        <v>280</v>
      </c>
      <c r="D87" t="s">
        <v>30</v>
      </c>
    </row>
    <row r="88" spans="1:4" x14ac:dyDescent="0.25">
      <c r="A88" t="s">
        <v>281</v>
      </c>
      <c r="B88" t="s">
        <v>282</v>
      </c>
      <c r="C88" t="s">
        <v>283</v>
      </c>
      <c r="D88" t="s">
        <v>30</v>
      </c>
    </row>
    <row r="89" spans="1:4" x14ac:dyDescent="0.25">
      <c r="A89" t="s">
        <v>284</v>
      </c>
      <c r="B89" t="s">
        <v>285</v>
      </c>
      <c r="C89" t="s">
        <v>286</v>
      </c>
      <c r="D89" t="s">
        <v>30</v>
      </c>
    </row>
    <row r="90" spans="1:4" x14ac:dyDescent="0.25">
      <c r="A90" t="s">
        <v>287</v>
      </c>
      <c r="B90" t="s">
        <v>288</v>
      </c>
      <c r="C90" t="s">
        <v>289</v>
      </c>
      <c r="D90" t="s">
        <v>30</v>
      </c>
    </row>
    <row r="91" spans="1:4" x14ac:dyDescent="0.25">
      <c r="A91" t="s">
        <v>290</v>
      </c>
      <c r="B91" t="s">
        <v>291</v>
      </c>
      <c r="C91" t="s">
        <v>292</v>
      </c>
      <c r="D91" t="s">
        <v>30</v>
      </c>
    </row>
    <row r="92" spans="1:4" x14ac:dyDescent="0.25">
      <c r="A92" t="s">
        <v>293</v>
      </c>
      <c r="B92" t="s">
        <v>294</v>
      </c>
      <c r="C92" t="s">
        <v>295</v>
      </c>
      <c r="D92" t="s">
        <v>30</v>
      </c>
    </row>
    <row r="93" spans="1:4" x14ac:dyDescent="0.25">
      <c r="A93" t="s">
        <v>296</v>
      </c>
      <c r="B93" t="s">
        <v>297</v>
      </c>
      <c r="C93" t="s">
        <v>298</v>
      </c>
      <c r="D93" t="s">
        <v>30</v>
      </c>
    </row>
    <row r="94" spans="1:4" x14ac:dyDescent="0.25">
      <c r="A94" t="s">
        <v>299</v>
      </c>
      <c r="B94" t="s">
        <v>300</v>
      </c>
      <c r="C94" t="s">
        <v>301</v>
      </c>
      <c r="D94" t="s">
        <v>30</v>
      </c>
    </row>
    <row r="95" spans="1:4" x14ac:dyDescent="0.25">
      <c r="A95" t="s">
        <v>302</v>
      </c>
      <c r="B95" t="s">
        <v>303</v>
      </c>
      <c r="C95" t="s">
        <v>304</v>
      </c>
      <c r="D95" t="s">
        <v>30</v>
      </c>
    </row>
    <row r="96" spans="1:4" x14ac:dyDescent="0.25">
      <c r="A96" t="s">
        <v>305</v>
      </c>
      <c r="B96" t="s">
        <v>306</v>
      </c>
      <c r="C96" t="s">
        <v>307</v>
      </c>
      <c r="D96" t="s">
        <v>30</v>
      </c>
    </row>
    <row r="97" spans="1:4" x14ac:dyDescent="0.25">
      <c r="A97" t="s">
        <v>308</v>
      </c>
      <c r="B97" t="s">
        <v>309</v>
      </c>
      <c r="C97" t="s">
        <v>310</v>
      </c>
      <c r="D97" t="s">
        <v>30</v>
      </c>
    </row>
    <row r="98" spans="1:4" x14ac:dyDescent="0.25">
      <c r="A98" t="s">
        <v>311</v>
      </c>
      <c r="B98" t="s">
        <v>312</v>
      </c>
      <c r="C98" t="s">
        <v>313</v>
      </c>
      <c r="D98" t="s">
        <v>30</v>
      </c>
    </row>
    <row r="99" spans="1:4" x14ac:dyDescent="0.25">
      <c r="A99" t="s">
        <v>314</v>
      </c>
      <c r="B99" t="s">
        <v>315</v>
      </c>
      <c r="C99" t="s">
        <v>316</v>
      </c>
      <c r="D99" t="s">
        <v>30</v>
      </c>
    </row>
    <row r="100" spans="1:4" x14ac:dyDescent="0.25">
      <c r="A100" t="s">
        <v>317</v>
      </c>
      <c r="B100" t="s">
        <v>318</v>
      </c>
      <c r="C100" t="s">
        <v>319</v>
      </c>
      <c r="D100" t="s">
        <v>55</v>
      </c>
    </row>
    <row r="101" spans="1:4" x14ac:dyDescent="0.25">
      <c r="A101" t="s">
        <v>320</v>
      </c>
      <c r="B101" t="s">
        <v>318</v>
      </c>
      <c r="C101" t="s">
        <v>321</v>
      </c>
      <c r="D101" t="s">
        <v>58</v>
      </c>
    </row>
    <row r="102" spans="1:4" x14ac:dyDescent="0.25">
      <c r="A102" t="s">
        <v>322</v>
      </c>
      <c r="B102" t="s">
        <v>318</v>
      </c>
      <c r="C102" t="s">
        <v>323</v>
      </c>
      <c r="D102" t="s">
        <v>324</v>
      </c>
    </row>
    <row r="103" spans="1:4" x14ac:dyDescent="0.25">
      <c r="A103" t="s">
        <v>325</v>
      </c>
      <c r="B103" t="s">
        <v>326</v>
      </c>
      <c r="C103" t="s">
        <v>327</v>
      </c>
      <c r="D103" t="s">
        <v>30</v>
      </c>
    </row>
    <row r="104" spans="1:4" x14ac:dyDescent="0.25">
      <c r="A104" t="s">
        <v>328</v>
      </c>
      <c r="B104" t="s">
        <v>329</v>
      </c>
      <c r="C104" t="s">
        <v>330</v>
      </c>
      <c r="D104" t="s">
        <v>55</v>
      </c>
    </row>
    <row r="105" spans="1:4" x14ac:dyDescent="0.25">
      <c r="A105" t="s">
        <v>331</v>
      </c>
      <c r="B105" t="s">
        <v>329</v>
      </c>
      <c r="C105" t="s">
        <v>332</v>
      </c>
      <c r="D105" t="s">
        <v>58</v>
      </c>
    </row>
    <row r="106" spans="1:4" x14ac:dyDescent="0.25">
      <c r="A106" t="s">
        <v>333</v>
      </c>
      <c r="B106" t="s">
        <v>329</v>
      </c>
      <c r="C106" t="s">
        <v>334</v>
      </c>
      <c r="D106" t="s">
        <v>324</v>
      </c>
    </row>
    <row r="107" spans="1:4" x14ac:dyDescent="0.25">
      <c r="A107" t="s">
        <v>335</v>
      </c>
      <c r="B107" t="s">
        <v>336</v>
      </c>
      <c r="C107" t="s">
        <v>15</v>
      </c>
      <c r="D107" t="s">
        <v>30</v>
      </c>
    </row>
    <row r="108" spans="1:4" x14ac:dyDescent="0.25">
      <c r="A108" t="s">
        <v>337</v>
      </c>
      <c r="B108" t="s">
        <v>338</v>
      </c>
      <c r="C108" t="s">
        <v>339</v>
      </c>
      <c r="D108" t="s">
        <v>30</v>
      </c>
    </row>
    <row r="109" spans="1:4" x14ac:dyDescent="0.25">
      <c r="A109" t="s">
        <v>340</v>
      </c>
      <c r="B109" t="s">
        <v>341</v>
      </c>
      <c r="C109" t="s">
        <v>342</v>
      </c>
      <c r="D109" t="s">
        <v>30</v>
      </c>
    </row>
    <row r="110" spans="1:4" x14ac:dyDescent="0.25">
      <c r="A110" t="s">
        <v>343</v>
      </c>
      <c r="B110" t="s">
        <v>344</v>
      </c>
      <c r="C110" t="s">
        <v>345</v>
      </c>
      <c r="D110" t="s">
        <v>30</v>
      </c>
    </row>
    <row r="111" spans="1:4" x14ac:dyDescent="0.25">
      <c r="A111" t="s">
        <v>346</v>
      </c>
      <c r="B111" t="s">
        <v>347</v>
      </c>
      <c r="C111" t="s">
        <v>348</v>
      </c>
      <c r="D111" t="s">
        <v>30</v>
      </c>
    </row>
    <row r="112" spans="1:4" x14ac:dyDescent="0.25">
      <c r="A112" t="s">
        <v>349</v>
      </c>
      <c r="B112" t="s">
        <v>350</v>
      </c>
      <c r="C112" t="s">
        <v>351</v>
      </c>
      <c r="D112" t="s">
        <v>30</v>
      </c>
    </row>
    <row r="113" spans="1:4" x14ac:dyDescent="0.25">
      <c r="A113" t="s">
        <v>352</v>
      </c>
      <c r="B113" t="s">
        <v>353</v>
      </c>
      <c r="C113" t="s">
        <v>354</v>
      </c>
      <c r="D113" t="s">
        <v>30</v>
      </c>
    </row>
    <row r="114" spans="1:4" x14ac:dyDescent="0.25">
      <c r="A114" t="s">
        <v>355</v>
      </c>
      <c r="B114" t="s">
        <v>356</v>
      </c>
      <c r="C114" t="s">
        <v>357</v>
      </c>
      <c r="D114" t="s">
        <v>30</v>
      </c>
    </row>
    <row r="115" spans="1:4" x14ac:dyDescent="0.25">
      <c r="A115" t="s">
        <v>358</v>
      </c>
      <c r="B115" t="s">
        <v>359</v>
      </c>
      <c r="C115" t="s">
        <v>360</v>
      </c>
      <c r="D115" t="s">
        <v>30</v>
      </c>
    </row>
    <row r="116" spans="1:4" x14ac:dyDescent="0.25">
      <c r="A116" t="s">
        <v>361</v>
      </c>
      <c r="B116" t="s">
        <v>362</v>
      </c>
      <c r="C116" t="s">
        <v>363</v>
      </c>
      <c r="D116" t="s">
        <v>30</v>
      </c>
    </row>
    <row r="117" spans="1:4" x14ac:dyDescent="0.25">
      <c r="A117" t="s">
        <v>364</v>
      </c>
      <c r="B117" t="s">
        <v>365</v>
      </c>
      <c r="C117" t="s">
        <v>366</v>
      </c>
      <c r="D117" t="s">
        <v>30</v>
      </c>
    </row>
    <row r="118" spans="1:4" x14ac:dyDescent="0.25">
      <c r="A118" t="s">
        <v>367</v>
      </c>
      <c r="B118" t="s">
        <v>368</v>
      </c>
      <c r="C118" t="s">
        <v>369</v>
      </c>
      <c r="D118" t="s">
        <v>30</v>
      </c>
    </row>
    <row r="119" spans="1:4" x14ac:dyDescent="0.25">
      <c r="A119" t="s">
        <v>370</v>
      </c>
      <c r="B119" t="s">
        <v>371</v>
      </c>
      <c r="C119" t="s">
        <v>372</v>
      </c>
    </row>
    <row r="120" spans="1:4" x14ac:dyDescent="0.25">
      <c r="A120" t="s">
        <v>373</v>
      </c>
      <c r="B120" t="s">
        <v>374</v>
      </c>
      <c r="C120" t="s">
        <v>375</v>
      </c>
      <c r="D120" t="s">
        <v>30</v>
      </c>
    </row>
    <row r="121" spans="1:4" x14ac:dyDescent="0.25">
      <c r="A121" t="s">
        <v>376</v>
      </c>
      <c r="B121" t="s">
        <v>377</v>
      </c>
      <c r="C121" t="s">
        <v>378</v>
      </c>
      <c r="D121" t="s">
        <v>30</v>
      </c>
    </row>
    <row r="122" spans="1:4" x14ac:dyDescent="0.25">
      <c r="A122" t="s">
        <v>379</v>
      </c>
      <c r="B122" t="s">
        <v>380</v>
      </c>
      <c r="C122" t="s">
        <v>381</v>
      </c>
      <c r="D122" t="s">
        <v>30</v>
      </c>
    </row>
    <row r="123" spans="1:4" x14ac:dyDescent="0.25">
      <c r="A123" t="s">
        <v>382</v>
      </c>
      <c r="B123" t="s">
        <v>383</v>
      </c>
      <c r="C123" t="s">
        <v>384</v>
      </c>
      <c r="D123" t="s">
        <v>30</v>
      </c>
    </row>
    <row r="124" spans="1:4" x14ac:dyDescent="0.25">
      <c r="A124" t="s">
        <v>385</v>
      </c>
      <c r="B124" t="s">
        <v>386</v>
      </c>
      <c r="C124" t="s">
        <v>387</v>
      </c>
      <c r="D124" t="s">
        <v>30</v>
      </c>
    </row>
    <row r="125" spans="1:4" x14ac:dyDescent="0.25">
      <c r="A125" t="s">
        <v>388</v>
      </c>
      <c r="B125" t="s">
        <v>389</v>
      </c>
      <c r="C125" t="s">
        <v>390</v>
      </c>
      <c r="D125" t="s">
        <v>30</v>
      </c>
    </row>
    <row r="126" spans="1:4" x14ac:dyDescent="0.25">
      <c r="A126" t="s">
        <v>391</v>
      </c>
      <c r="B126" t="s">
        <v>392</v>
      </c>
      <c r="C126" t="s">
        <v>393</v>
      </c>
      <c r="D126" t="s">
        <v>30</v>
      </c>
    </row>
    <row r="127" spans="1:4" x14ac:dyDescent="0.25">
      <c r="A127" t="s">
        <v>394</v>
      </c>
      <c r="B127" t="s">
        <v>395</v>
      </c>
      <c r="C127" t="s">
        <v>396</v>
      </c>
      <c r="D127" t="s">
        <v>30</v>
      </c>
    </row>
    <row r="128" spans="1:4" x14ac:dyDescent="0.25">
      <c r="A128" t="s">
        <v>397</v>
      </c>
      <c r="B128" t="s">
        <v>398</v>
      </c>
      <c r="C128" t="s">
        <v>399</v>
      </c>
      <c r="D128" t="s">
        <v>30</v>
      </c>
    </row>
    <row r="129" spans="1:4" x14ac:dyDescent="0.25">
      <c r="A129" t="s">
        <v>400</v>
      </c>
      <c r="B129" t="s">
        <v>401</v>
      </c>
      <c r="C129" t="s">
        <v>402</v>
      </c>
      <c r="D129" t="s">
        <v>58</v>
      </c>
    </row>
    <row r="130" spans="1:4" x14ac:dyDescent="0.25">
      <c r="A130" t="s">
        <v>403</v>
      </c>
      <c r="B130" t="s">
        <v>404</v>
      </c>
      <c r="C130" t="s">
        <v>405</v>
      </c>
      <c r="D130" t="s">
        <v>30</v>
      </c>
    </row>
    <row r="131" spans="1:4" x14ac:dyDescent="0.25">
      <c r="A131" t="s">
        <v>406</v>
      </c>
      <c r="B131" t="s">
        <v>407</v>
      </c>
      <c r="C131" t="s">
        <v>408</v>
      </c>
      <c r="D131" t="s">
        <v>30</v>
      </c>
    </row>
    <row r="132" spans="1:4" x14ac:dyDescent="0.25">
      <c r="A132" t="s">
        <v>409</v>
      </c>
      <c r="B132" t="s">
        <v>410</v>
      </c>
      <c r="C132" t="s">
        <v>411</v>
      </c>
      <c r="D132" t="s">
        <v>30</v>
      </c>
    </row>
    <row r="133" spans="1:4" x14ac:dyDescent="0.25">
      <c r="A133" t="s">
        <v>412</v>
      </c>
      <c r="B133" t="s">
        <v>413</v>
      </c>
      <c r="C133" t="s">
        <v>414</v>
      </c>
      <c r="D133" t="s">
        <v>30</v>
      </c>
    </row>
    <row r="134" spans="1:4" x14ac:dyDescent="0.25">
      <c r="A134" t="s">
        <v>415</v>
      </c>
      <c r="B134" t="s">
        <v>416</v>
      </c>
      <c r="C134" t="s">
        <v>417</v>
      </c>
      <c r="D134" t="s">
        <v>30</v>
      </c>
    </row>
    <row r="135" spans="1:4" x14ac:dyDescent="0.25">
      <c r="A135" t="s">
        <v>418</v>
      </c>
      <c r="B135" t="s">
        <v>419</v>
      </c>
      <c r="C135" t="s">
        <v>420</v>
      </c>
      <c r="D135" t="s">
        <v>30</v>
      </c>
    </row>
    <row r="136" spans="1:4" x14ac:dyDescent="0.25">
      <c r="A136" t="s">
        <v>421</v>
      </c>
      <c r="B136" t="s">
        <v>422</v>
      </c>
      <c r="C136" t="s">
        <v>423</v>
      </c>
      <c r="D136" t="s">
        <v>30</v>
      </c>
    </row>
    <row r="137" spans="1:4" x14ac:dyDescent="0.25">
      <c r="A137" t="s">
        <v>424</v>
      </c>
      <c r="B137" t="s">
        <v>425</v>
      </c>
      <c r="C137" t="s">
        <v>426</v>
      </c>
      <c r="D137" t="s">
        <v>30</v>
      </c>
    </row>
    <row r="138" spans="1:4" x14ac:dyDescent="0.25">
      <c r="A138" t="s">
        <v>427</v>
      </c>
      <c r="B138" t="s">
        <v>428</v>
      </c>
      <c r="C138" t="s">
        <v>429</v>
      </c>
      <c r="D138" t="s">
        <v>30</v>
      </c>
    </row>
    <row r="139" spans="1:4" x14ac:dyDescent="0.25">
      <c r="A139" t="s">
        <v>430</v>
      </c>
      <c r="B139" t="s">
        <v>431</v>
      </c>
      <c r="C139" t="s">
        <v>432</v>
      </c>
      <c r="D139" t="s">
        <v>30</v>
      </c>
    </row>
    <row r="140" spans="1:4" x14ac:dyDescent="0.25">
      <c r="A140" t="s">
        <v>433</v>
      </c>
      <c r="B140" t="s">
        <v>434</v>
      </c>
      <c r="C140" t="s">
        <v>435</v>
      </c>
      <c r="D140" t="s">
        <v>30</v>
      </c>
    </row>
    <row r="141" spans="1:4" x14ac:dyDescent="0.25">
      <c r="A141" t="s">
        <v>436</v>
      </c>
      <c r="B141" t="s">
        <v>437</v>
      </c>
      <c r="C141" t="s">
        <v>438</v>
      </c>
      <c r="D141" t="s">
        <v>30</v>
      </c>
    </row>
    <row r="142" spans="1:4" x14ac:dyDescent="0.25">
      <c r="A142" t="s">
        <v>439</v>
      </c>
      <c r="B142" t="s">
        <v>440</v>
      </c>
      <c r="C142" t="s">
        <v>441</v>
      </c>
      <c r="D142" t="s">
        <v>30</v>
      </c>
    </row>
    <row r="143" spans="1:4" x14ac:dyDescent="0.25">
      <c r="A143" t="s">
        <v>442</v>
      </c>
      <c r="B143" t="s">
        <v>443</v>
      </c>
      <c r="C143" t="s">
        <v>444</v>
      </c>
      <c r="D143" t="s">
        <v>30</v>
      </c>
    </row>
    <row r="144" spans="1:4" x14ac:dyDescent="0.25">
      <c r="A144" t="s">
        <v>445</v>
      </c>
      <c r="B144" t="s">
        <v>446</v>
      </c>
      <c r="C144" t="s">
        <v>447</v>
      </c>
      <c r="D144" t="s">
        <v>30</v>
      </c>
    </row>
    <row r="145" spans="1:4" x14ac:dyDescent="0.25">
      <c r="A145" t="s">
        <v>448</v>
      </c>
      <c r="B145" t="s">
        <v>449</v>
      </c>
      <c r="C145" t="s">
        <v>450</v>
      </c>
      <c r="D145" t="s">
        <v>30</v>
      </c>
    </row>
    <row r="146" spans="1:4" x14ac:dyDescent="0.25">
      <c r="A146" t="s">
        <v>451</v>
      </c>
      <c r="B146" t="s">
        <v>452</v>
      </c>
      <c r="C146" t="s">
        <v>453</v>
      </c>
      <c r="D146" t="s">
        <v>30</v>
      </c>
    </row>
    <row r="147" spans="1:4" x14ac:dyDescent="0.25">
      <c r="A147" t="s">
        <v>454</v>
      </c>
      <c r="B147" t="s">
        <v>455</v>
      </c>
      <c r="C147" t="s">
        <v>456</v>
      </c>
      <c r="D147" t="s">
        <v>30</v>
      </c>
    </row>
    <row r="148" spans="1:4" x14ac:dyDescent="0.25">
      <c r="A148" t="s">
        <v>457</v>
      </c>
      <c r="B148" t="s">
        <v>458</v>
      </c>
      <c r="C148" t="s">
        <v>459</v>
      </c>
      <c r="D148" t="s">
        <v>30</v>
      </c>
    </row>
    <row r="149" spans="1:4" x14ac:dyDescent="0.25">
      <c r="A149" t="s">
        <v>460</v>
      </c>
      <c r="B149" t="s">
        <v>461</v>
      </c>
      <c r="C149" t="s">
        <v>462</v>
      </c>
      <c r="D149" t="s">
        <v>30</v>
      </c>
    </row>
    <row r="150" spans="1:4" x14ac:dyDescent="0.25">
      <c r="A150" t="s">
        <v>463</v>
      </c>
      <c r="B150" t="s">
        <v>464</v>
      </c>
      <c r="C150" t="s">
        <v>465</v>
      </c>
      <c r="D150" t="s">
        <v>30</v>
      </c>
    </row>
    <row r="151" spans="1:4" x14ac:dyDescent="0.25">
      <c r="A151" t="s">
        <v>466</v>
      </c>
      <c r="B151" t="s">
        <v>467</v>
      </c>
      <c r="C151" t="s">
        <v>468</v>
      </c>
      <c r="D151" t="s">
        <v>30</v>
      </c>
    </row>
    <row r="152" spans="1:4" x14ac:dyDescent="0.25">
      <c r="A152" t="s">
        <v>469</v>
      </c>
      <c r="B152" t="s">
        <v>470</v>
      </c>
      <c r="C152" t="s">
        <v>471</v>
      </c>
    </row>
    <row r="153" spans="1:4" x14ac:dyDescent="0.25">
      <c r="A153" t="s">
        <v>472</v>
      </c>
      <c r="B153" t="s">
        <v>473</v>
      </c>
      <c r="C153" t="s">
        <v>474</v>
      </c>
      <c r="D153" t="s">
        <v>30</v>
      </c>
    </row>
    <row r="154" spans="1:4" x14ac:dyDescent="0.25">
      <c r="A154" t="s">
        <v>475</v>
      </c>
      <c r="B154" t="s">
        <v>476</v>
      </c>
      <c r="C154" t="s">
        <v>477</v>
      </c>
      <c r="D154" t="s">
        <v>30</v>
      </c>
    </row>
    <row r="155" spans="1:4" x14ac:dyDescent="0.25">
      <c r="A155" t="s">
        <v>478</v>
      </c>
      <c r="B155" t="s">
        <v>479</v>
      </c>
      <c r="C155" t="s">
        <v>480</v>
      </c>
      <c r="D155" t="s">
        <v>30</v>
      </c>
    </row>
    <row r="156" spans="1:4" x14ac:dyDescent="0.25">
      <c r="A156" t="s">
        <v>481</v>
      </c>
      <c r="B156" t="s">
        <v>482</v>
      </c>
      <c r="C156" t="s">
        <v>483</v>
      </c>
      <c r="D156" t="s">
        <v>30</v>
      </c>
    </row>
    <row r="157" spans="1:4" x14ac:dyDescent="0.25">
      <c r="A157" t="s">
        <v>484</v>
      </c>
      <c r="B157" t="s">
        <v>485</v>
      </c>
      <c r="C157" t="s">
        <v>486</v>
      </c>
      <c r="D157" t="s">
        <v>30</v>
      </c>
    </row>
    <row r="158" spans="1:4" x14ac:dyDescent="0.25">
      <c r="A158" t="s">
        <v>487</v>
      </c>
      <c r="B158" t="s">
        <v>488</v>
      </c>
      <c r="C158" t="s">
        <v>489</v>
      </c>
      <c r="D158" t="s">
        <v>30</v>
      </c>
    </row>
    <row r="159" spans="1:4" x14ac:dyDescent="0.25">
      <c r="A159" t="s">
        <v>490</v>
      </c>
      <c r="B159" t="s">
        <v>491</v>
      </c>
      <c r="C159" t="s">
        <v>492</v>
      </c>
      <c r="D159" t="s">
        <v>30</v>
      </c>
    </row>
    <row r="160" spans="1:4" x14ac:dyDescent="0.25">
      <c r="A160" t="s">
        <v>493</v>
      </c>
      <c r="B160" t="s">
        <v>494</v>
      </c>
      <c r="C160" t="s">
        <v>495</v>
      </c>
      <c r="D160" t="s">
        <v>30</v>
      </c>
    </row>
    <row r="161" spans="1:4" x14ac:dyDescent="0.25">
      <c r="A161" t="s">
        <v>496</v>
      </c>
      <c r="B161" t="s">
        <v>497</v>
      </c>
      <c r="C161" t="s">
        <v>498</v>
      </c>
      <c r="D161" t="s">
        <v>30</v>
      </c>
    </row>
    <row r="162" spans="1:4" x14ac:dyDescent="0.25">
      <c r="A162" t="s">
        <v>499</v>
      </c>
      <c r="B162" t="s">
        <v>500</v>
      </c>
      <c r="C162" t="s">
        <v>501</v>
      </c>
    </row>
    <row r="163" spans="1:4" x14ac:dyDescent="0.25">
      <c r="A163" t="s">
        <v>502</v>
      </c>
      <c r="B163" t="s">
        <v>503</v>
      </c>
      <c r="C163" t="s">
        <v>504</v>
      </c>
      <c r="D163" t="s">
        <v>30</v>
      </c>
    </row>
    <row r="164" spans="1:4" x14ac:dyDescent="0.25">
      <c r="A164" t="s">
        <v>505</v>
      </c>
      <c r="B164" t="s">
        <v>506</v>
      </c>
      <c r="C164" t="s">
        <v>507</v>
      </c>
      <c r="D164" t="s">
        <v>30</v>
      </c>
    </row>
    <row r="165" spans="1:4" x14ac:dyDescent="0.25">
      <c r="A165" t="s">
        <v>508</v>
      </c>
      <c r="B165" t="s">
        <v>509</v>
      </c>
      <c r="C165" t="s">
        <v>510</v>
      </c>
      <c r="D165" t="s">
        <v>55</v>
      </c>
    </row>
    <row r="166" spans="1:4" x14ac:dyDescent="0.25">
      <c r="A166" t="s">
        <v>511</v>
      </c>
      <c r="B166" t="s">
        <v>509</v>
      </c>
      <c r="C166" t="s">
        <v>512</v>
      </c>
      <c r="D166" t="s">
        <v>58</v>
      </c>
    </row>
    <row r="167" spans="1:4" x14ac:dyDescent="0.25">
      <c r="A167" t="s">
        <v>513</v>
      </c>
      <c r="B167" t="s">
        <v>514</v>
      </c>
      <c r="C167" t="s">
        <v>515</v>
      </c>
      <c r="D167" t="s">
        <v>55</v>
      </c>
    </row>
    <row r="168" spans="1:4" x14ac:dyDescent="0.25">
      <c r="A168" t="s">
        <v>516</v>
      </c>
      <c r="B168" t="s">
        <v>514</v>
      </c>
      <c r="C168" t="s">
        <v>517</v>
      </c>
      <c r="D168" t="s">
        <v>58</v>
      </c>
    </row>
    <row r="169" spans="1:4" x14ac:dyDescent="0.25">
      <c r="A169" t="s">
        <v>518</v>
      </c>
      <c r="B169" t="s">
        <v>514</v>
      </c>
      <c r="C169" t="s">
        <v>519</v>
      </c>
      <c r="D169" t="s">
        <v>520</v>
      </c>
    </row>
    <row r="170" spans="1:4" x14ac:dyDescent="0.25">
      <c r="A170" t="s">
        <v>521</v>
      </c>
      <c r="B170" t="s">
        <v>522</v>
      </c>
      <c r="C170" t="s">
        <v>523</v>
      </c>
      <c r="D170" t="s">
        <v>30</v>
      </c>
    </row>
    <row r="171" spans="1:4" x14ac:dyDescent="0.25">
      <c r="A171" t="s">
        <v>524</v>
      </c>
      <c r="B171" t="s">
        <v>525</v>
      </c>
      <c r="C171" t="s">
        <v>526</v>
      </c>
      <c r="D171" t="s">
        <v>30</v>
      </c>
    </row>
    <row r="172" spans="1:4" x14ac:dyDescent="0.25">
      <c r="A172" t="s">
        <v>527</v>
      </c>
      <c r="B172" t="s">
        <v>528</v>
      </c>
      <c r="C172" t="s">
        <v>529</v>
      </c>
      <c r="D172" t="s">
        <v>30</v>
      </c>
    </row>
    <row r="173" spans="1:4" x14ac:dyDescent="0.25">
      <c r="A173" t="s">
        <v>530</v>
      </c>
      <c r="B173" t="s">
        <v>531</v>
      </c>
      <c r="C173" t="s">
        <v>532</v>
      </c>
      <c r="D173" t="s">
        <v>30</v>
      </c>
    </row>
    <row r="174" spans="1:4" x14ac:dyDescent="0.25">
      <c r="A174" t="s">
        <v>533</v>
      </c>
      <c r="B174" t="s">
        <v>534</v>
      </c>
      <c r="C174" t="s">
        <v>535</v>
      </c>
      <c r="D174" t="s">
        <v>30</v>
      </c>
    </row>
    <row r="175" spans="1:4" x14ac:dyDescent="0.25">
      <c r="A175" t="s">
        <v>536</v>
      </c>
      <c r="B175" t="s">
        <v>537</v>
      </c>
      <c r="C175" t="s">
        <v>538</v>
      </c>
    </row>
    <row r="176" spans="1:4" x14ac:dyDescent="0.25">
      <c r="A176" t="s">
        <v>539</v>
      </c>
      <c r="B176" t="s">
        <v>540</v>
      </c>
      <c r="C176" t="s">
        <v>541</v>
      </c>
      <c r="D176" t="s">
        <v>55</v>
      </c>
    </row>
    <row r="177" spans="1:4" x14ac:dyDescent="0.25">
      <c r="A177" t="s">
        <v>542</v>
      </c>
      <c r="B177" t="s">
        <v>540</v>
      </c>
      <c r="C177" t="s">
        <v>543</v>
      </c>
      <c r="D177" t="s">
        <v>58</v>
      </c>
    </row>
    <row r="178" spans="1:4" x14ac:dyDescent="0.25">
      <c r="A178" t="s">
        <v>544</v>
      </c>
      <c r="B178" t="s">
        <v>545</v>
      </c>
      <c r="C178" t="s">
        <v>546</v>
      </c>
      <c r="D178" t="s">
        <v>30</v>
      </c>
    </row>
    <row r="179" spans="1:4" x14ac:dyDescent="0.25">
      <c r="A179" t="s">
        <v>547</v>
      </c>
      <c r="B179" t="s">
        <v>548</v>
      </c>
      <c r="C179" t="s">
        <v>549</v>
      </c>
      <c r="D179" t="s">
        <v>30</v>
      </c>
    </row>
    <row r="180" spans="1:4" x14ac:dyDescent="0.25">
      <c r="A180" t="s">
        <v>550</v>
      </c>
      <c r="B180" t="s">
        <v>551</v>
      </c>
      <c r="C180" t="s">
        <v>552</v>
      </c>
      <c r="D180" t="s">
        <v>30</v>
      </c>
    </row>
    <row r="181" spans="1:4" x14ac:dyDescent="0.25">
      <c r="A181" t="s">
        <v>553</v>
      </c>
      <c r="B181" t="s">
        <v>554</v>
      </c>
      <c r="C181" t="s">
        <v>555</v>
      </c>
    </row>
    <row r="182" spans="1:4" x14ac:dyDescent="0.25">
      <c r="A182" t="s">
        <v>556</v>
      </c>
      <c r="B182" t="s">
        <v>557</v>
      </c>
      <c r="C182" t="s">
        <v>558</v>
      </c>
      <c r="D182" t="s">
        <v>30</v>
      </c>
    </row>
    <row r="183" spans="1:4" x14ac:dyDescent="0.25">
      <c r="A183" t="s">
        <v>559</v>
      </c>
      <c r="B183" t="s">
        <v>560</v>
      </c>
      <c r="C183" t="s">
        <v>561</v>
      </c>
      <c r="D183" t="s">
        <v>30</v>
      </c>
    </row>
    <row r="184" spans="1:4" x14ac:dyDescent="0.25">
      <c r="A184" t="s">
        <v>562</v>
      </c>
      <c r="B184" t="s">
        <v>563</v>
      </c>
      <c r="C184" t="s">
        <v>564</v>
      </c>
      <c r="D184" t="s">
        <v>55</v>
      </c>
    </row>
    <row r="185" spans="1:4" x14ac:dyDescent="0.25">
      <c r="A185" t="s">
        <v>565</v>
      </c>
      <c r="B185" t="s">
        <v>566</v>
      </c>
      <c r="C185" t="s">
        <v>567</v>
      </c>
      <c r="D185" t="s">
        <v>30</v>
      </c>
    </row>
    <row r="186" spans="1:4" x14ac:dyDescent="0.25">
      <c r="A186" t="s">
        <v>568</v>
      </c>
      <c r="B186" t="s">
        <v>569</v>
      </c>
      <c r="C186" t="s">
        <v>570</v>
      </c>
      <c r="D186" t="s">
        <v>30</v>
      </c>
    </row>
    <row r="187" spans="1:4" x14ac:dyDescent="0.25">
      <c r="A187" t="s">
        <v>571</v>
      </c>
      <c r="B187" t="s">
        <v>572</v>
      </c>
      <c r="C187" t="s">
        <v>573</v>
      </c>
      <c r="D187" t="s">
        <v>30</v>
      </c>
    </row>
    <row r="188" spans="1:4" x14ac:dyDescent="0.25">
      <c r="A188" t="s">
        <v>574</v>
      </c>
      <c r="B188" t="s">
        <v>575</v>
      </c>
      <c r="C188" t="s">
        <v>576</v>
      </c>
      <c r="D188" t="s">
        <v>30</v>
      </c>
    </row>
    <row r="189" spans="1:4" x14ac:dyDescent="0.25">
      <c r="A189" t="s">
        <v>577</v>
      </c>
      <c r="B189" t="s">
        <v>578</v>
      </c>
      <c r="C189" t="s">
        <v>579</v>
      </c>
      <c r="D189" t="s">
        <v>30</v>
      </c>
    </row>
    <row r="190" spans="1:4" x14ac:dyDescent="0.25">
      <c r="A190" t="s">
        <v>580</v>
      </c>
      <c r="B190" t="s">
        <v>581</v>
      </c>
      <c r="C190" t="s">
        <v>582</v>
      </c>
      <c r="D190" t="s">
        <v>30</v>
      </c>
    </row>
    <row r="191" spans="1:4" x14ac:dyDescent="0.25">
      <c r="A191" t="s">
        <v>583</v>
      </c>
      <c r="B191" t="s">
        <v>584</v>
      </c>
      <c r="C191" t="s">
        <v>585</v>
      </c>
      <c r="D191" t="s">
        <v>30</v>
      </c>
    </row>
    <row r="192" spans="1:4" x14ac:dyDescent="0.25">
      <c r="A192" t="s">
        <v>586</v>
      </c>
      <c r="B192" t="s">
        <v>587</v>
      </c>
      <c r="C192" t="s">
        <v>588</v>
      </c>
      <c r="D192" t="s">
        <v>30</v>
      </c>
    </row>
    <row r="193" spans="1:4" x14ac:dyDescent="0.25">
      <c r="A193" t="s">
        <v>589</v>
      </c>
      <c r="B193" t="s">
        <v>590</v>
      </c>
      <c r="C193" t="s">
        <v>591</v>
      </c>
      <c r="D193" t="s">
        <v>30</v>
      </c>
    </row>
    <row r="194" spans="1:4" x14ac:dyDescent="0.25">
      <c r="A194" t="s">
        <v>592</v>
      </c>
      <c r="B194" t="s">
        <v>593</v>
      </c>
      <c r="C194" t="s">
        <v>594</v>
      </c>
      <c r="D194" t="s">
        <v>30</v>
      </c>
    </row>
    <row r="195" spans="1:4" x14ac:dyDescent="0.25">
      <c r="A195" t="s">
        <v>595</v>
      </c>
      <c r="B195" t="s">
        <v>596</v>
      </c>
      <c r="C195" t="s">
        <v>597</v>
      </c>
      <c r="D195" t="s">
        <v>55</v>
      </c>
    </row>
    <row r="196" spans="1:4" x14ac:dyDescent="0.25">
      <c r="A196" t="s">
        <v>598</v>
      </c>
      <c r="B196" t="s">
        <v>596</v>
      </c>
      <c r="C196" t="s">
        <v>599</v>
      </c>
      <c r="D196" t="s">
        <v>58</v>
      </c>
    </row>
    <row r="197" spans="1:4" x14ac:dyDescent="0.25">
      <c r="A197" t="s">
        <v>600</v>
      </c>
      <c r="B197" t="s">
        <v>601</v>
      </c>
      <c r="C197" t="s">
        <v>602</v>
      </c>
      <c r="D197" t="s">
        <v>55</v>
      </c>
    </row>
    <row r="198" spans="1:4" x14ac:dyDescent="0.25">
      <c r="A198" t="s">
        <v>603</v>
      </c>
      <c r="B198" t="s">
        <v>601</v>
      </c>
      <c r="C198" t="s">
        <v>604</v>
      </c>
      <c r="D198" t="s">
        <v>58</v>
      </c>
    </row>
    <row r="199" spans="1:4" x14ac:dyDescent="0.25">
      <c r="A199" t="s">
        <v>605</v>
      </c>
      <c r="B199" t="s">
        <v>606</v>
      </c>
      <c r="C199" t="s">
        <v>607</v>
      </c>
      <c r="D199" t="s">
        <v>30</v>
      </c>
    </row>
    <row r="200" spans="1:4" x14ac:dyDescent="0.25">
      <c r="A200" t="s">
        <v>608</v>
      </c>
      <c r="B200" t="s">
        <v>609</v>
      </c>
      <c r="C200" t="s">
        <v>610</v>
      </c>
      <c r="D200" t="s">
        <v>30</v>
      </c>
    </row>
    <row r="201" spans="1:4" x14ac:dyDescent="0.25">
      <c r="A201" t="s">
        <v>611</v>
      </c>
      <c r="B201" t="s">
        <v>612</v>
      </c>
      <c r="C201" t="s">
        <v>613</v>
      </c>
      <c r="D201" t="s">
        <v>30</v>
      </c>
    </row>
    <row r="202" spans="1:4" x14ac:dyDescent="0.25">
      <c r="A202" t="s">
        <v>614</v>
      </c>
      <c r="B202" t="s">
        <v>615</v>
      </c>
      <c r="C202" t="s">
        <v>616</v>
      </c>
      <c r="D202" t="s">
        <v>30</v>
      </c>
    </row>
    <row r="203" spans="1:4" x14ac:dyDescent="0.25">
      <c r="A203" t="s">
        <v>617</v>
      </c>
      <c r="B203" t="s">
        <v>618</v>
      </c>
      <c r="C203" t="s">
        <v>619</v>
      </c>
      <c r="D203" t="s">
        <v>55</v>
      </c>
    </row>
    <row r="204" spans="1:4" x14ac:dyDescent="0.25">
      <c r="A204" t="s">
        <v>620</v>
      </c>
      <c r="B204" t="s">
        <v>618</v>
      </c>
      <c r="C204" t="s">
        <v>621</v>
      </c>
      <c r="D204" t="s">
        <v>58</v>
      </c>
    </row>
    <row r="205" spans="1:4" x14ac:dyDescent="0.25">
      <c r="A205" t="s">
        <v>622</v>
      </c>
      <c r="B205" t="s">
        <v>623</v>
      </c>
      <c r="C205" t="s">
        <v>624</v>
      </c>
      <c r="D205" t="s">
        <v>30</v>
      </c>
    </row>
    <row r="206" spans="1:4" x14ac:dyDescent="0.25">
      <c r="A206" t="s">
        <v>625</v>
      </c>
      <c r="B206" t="s">
        <v>626</v>
      </c>
      <c r="C206" t="s">
        <v>627</v>
      </c>
      <c r="D206" t="s">
        <v>30</v>
      </c>
    </row>
    <row r="207" spans="1:4" x14ac:dyDescent="0.25">
      <c r="A207" t="s">
        <v>628</v>
      </c>
      <c r="B207" t="s">
        <v>629</v>
      </c>
      <c r="C207" t="s">
        <v>630</v>
      </c>
      <c r="D207" t="s">
        <v>30</v>
      </c>
    </row>
    <row r="208" spans="1:4" x14ac:dyDescent="0.25">
      <c r="A208" t="s">
        <v>631</v>
      </c>
      <c r="B208" t="s">
        <v>632</v>
      </c>
      <c r="C208" t="s">
        <v>633</v>
      </c>
      <c r="D208" t="s">
        <v>30</v>
      </c>
    </row>
    <row r="209" spans="1:4" x14ac:dyDescent="0.25">
      <c r="A209" t="s">
        <v>634</v>
      </c>
      <c r="B209" t="s">
        <v>635</v>
      </c>
      <c r="C209" t="s">
        <v>636</v>
      </c>
      <c r="D209" t="s">
        <v>30</v>
      </c>
    </row>
    <row r="210" spans="1:4" x14ac:dyDescent="0.25">
      <c r="A210" t="s">
        <v>637</v>
      </c>
      <c r="B210" t="s">
        <v>638</v>
      </c>
      <c r="C210" t="s">
        <v>639</v>
      </c>
      <c r="D210" t="s">
        <v>30</v>
      </c>
    </row>
    <row r="211" spans="1:4" x14ac:dyDescent="0.25">
      <c r="A211" t="s">
        <v>640</v>
      </c>
      <c r="B211" t="s">
        <v>641</v>
      </c>
      <c r="C211" t="s">
        <v>642</v>
      </c>
      <c r="D211" t="s">
        <v>30</v>
      </c>
    </row>
    <row r="212" spans="1:4" x14ac:dyDescent="0.25">
      <c r="A212" t="s">
        <v>643</v>
      </c>
      <c r="B212" t="s">
        <v>644</v>
      </c>
      <c r="C212" t="s">
        <v>645</v>
      </c>
      <c r="D212" t="s">
        <v>30</v>
      </c>
    </row>
    <row r="213" spans="1:4" x14ac:dyDescent="0.25">
      <c r="A213" t="s">
        <v>646</v>
      </c>
      <c r="B213" t="s">
        <v>647</v>
      </c>
      <c r="C213" t="s">
        <v>648</v>
      </c>
      <c r="D213" t="s">
        <v>30</v>
      </c>
    </row>
    <row r="214" spans="1:4" x14ac:dyDescent="0.25">
      <c r="A214" t="s">
        <v>649</v>
      </c>
      <c r="B214" t="s">
        <v>650</v>
      </c>
      <c r="C214" t="s">
        <v>651</v>
      </c>
      <c r="D214" t="s">
        <v>30</v>
      </c>
    </row>
    <row r="215" spans="1:4" x14ac:dyDescent="0.25">
      <c r="A215" t="s">
        <v>652</v>
      </c>
      <c r="B215" t="s">
        <v>653</v>
      </c>
      <c r="C215" t="s">
        <v>654</v>
      </c>
      <c r="D215" t="s">
        <v>30</v>
      </c>
    </row>
    <row r="216" spans="1:4" x14ac:dyDescent="0.25">
      <c r="A216" t="s">
        <v>658</v>
      </c>
      <c r="B216" t="s">
        <v>656</v>
      </c>
      <c r="C216" t="s">
        <v>659</v>
      </c>
    </row>
    <row r="217" spans="1:4" x14ac:dyDescent="0.25">
      <c r="A217" t="s">
        <v>655</v>
      </c>
      <c r="B217" t="s">
        <v>656</v>
      </c>
      <c r="C217" t="s">
        <v>657</v>
      </c>
    </row>
    <row r="218" spans="1:4" x14ac:dyDescent="0.25">
      <c r="A218" t="s">
        <v>660</v>
      </c>
      <c r="B218" t="s">
        <v>661</v>
      </c>
      <c r="C218" t="s">
        <v>662</v>
      </c>
      <c r="D218" t="s">
        <v>30</v>
      </c>
    </row>
    <row r="219" spans="1:4" x14ac:dyDescent="0.25">
      <c r="A219" t="s">
        <v>663</v>
      </c>
      <c r="B219" t="s">
        <v>664</v>
      </c>
      <c r="C219" t="s">
        <v>665</v>
      </c>
      <c r="D219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Análisis Fundamental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dcterms:created xsi:type="dcterms:W3CDTF">2018-09-20T20:51:29Z</dcterms:created>
  <dcterms:modified xsi:type="dcterms:W3CDTF">2020-06-17T23:21:15Z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1276901633</vt:lpwstr>
  </property>
  <property fmtid="{D5CDD505-2E9C-101B-9397-08002B2CF9AE}" pid="3" name="EcoUpdateMessage">
    <vt:lpwstr>2020/06/17-22:53:53</vt:lpwstr>
  </property>
  <property fmtid="{D5CDD505-2E9C-101B-9397-08002B2CF9AE}" pid="4" name="EcoUpdateStatus">
    <vt:lpwstr>2020-06-17=BRA:St,ME,Fd;USA:St,ME;ARG:St,ME,TP;MEX:St,ME,Fd;CHL:St,ME;COL:St,ME;PER:St,ME,Fd|2020-06-16=BRA:TP;ARG:Fd;MEX:TP;CHL:Fd;COL:Fd;PER:TP|2000-07-28=USA:TP|2019-10-28=CHL:TP|2014-02-26=VEN:St|2002-11-08=JPN:St|2020-06-15=GBR:St,ME|2016-08-18=NNN:S</vt:lpwstr>
  </property>
</Properties>
</file>