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marce\Desktop\Planillas\"/>
    </mc:Choice>
  </mc:AlternateContent>
  <xr:revisionPtr revIDLastSave="0" documentId="13_ncr:1_{8CE3B65A-D47A-4F3B-8E91-30E5EB3E54F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icha Técnica" sheetId="2" r:id="rId1"/>
    <sheet name="Múltiplos" sheetId="1" r:id="rId2"/>
    <sheet name="Dividendos" sheetId="5" r:id="rId3"/>
    <sheet name="Base Gráfico" sheetId="3" r:id="rId4"/>
  </sheets>
  <functionGroups builtInGroupCount="19"/>
  <definedNames>
    <definedName name="_ECO_RANGE_ID057e1651c8134da09d595464fb2b8391" localSheetId="2" hidden="1">Dividendos!$F$7:$F$16</definedName>
    <definedName name="_ECO_RANGE_ID13ba0c3efd3a4951865ec4db2d294710" localSheetId="1" hidden="1">Múltiplos!$E$7:$E$16</definedName>
    <definedName name="_ECO_RANGE_ID14fdf85ca6544b16891ba801ab3e4cd5" localSheetId="1" hidden="1">Múltiplos!$AZ$7:$AZ$16</definedName>
    <definedName name="_ECO_RANGE_ID16a7923ca79d4f5d9a5ea00dbbd4cd6f" localSheetId="2" hidden="1">Dividendos!$I$7:$I$16</definedName>
    <definedName name="_ECO_RANGE_ID1d4607ec23224daba18634624ab6f8a6" localSheetId="1" hidden="1">Múltiplos!$AX$7:$AX$16</definedName>
    <definedName name="_ECO_RANGE_ID1dffd8326c604c179e4053c0ddc93654" localSheetId="1" hidden="1">Múltiplos!$Y$7:$Y$16</definedName>
    <definedName name="_ECO_RANGE_ID20336e30a0c749a6bacd42e4f8f8c3b8" localSheetId="1" hidden="1">Múltiplos!$K$7:$K$16</definedName>
    <definedName name="_ECO_RANGE_ID27eb327096e74410ac891e5300c0aa66" localSheetId="1" hidden="1">Múltiplos!$D$7:$D$16</definedName>
    <definedName name="_ECO_RANGE_ID285a15e979584c95a3eb2b6092799f73" localSheetId="2" hidden="1">Dividendos!$O$7:$O$16</definedName>
    <definedName name="_ECO_RANGE_ID30d206604b414c49af6074381096c760" localSheetId="1" hidden="1">Múltiplos!$AI$7:$AI$16</definedName>
    <definedName name="_ECO_RANGE_ID30df0c19c3714c15935864bb41131876" localSheetId="1" hidden="1">Múltiplos!$AR$7:$AR$16</definedName>
    <definedName name="_ECO_RANGE_ID311dd0d641fe416fa3769fb10f5508e2" localSheetId="2" hidden="1">Dividendos!$H$7:$H$16</definedName>
    <definedName name="_ECO_RANGE_ID3237a5abb5f54788b9f79e683325aec6" localSheetId="2" hidden="1">Dividendos!$L$7:$L$16</definedName>
    <definedName name="_ECO_RANGE_ID3932100280d048a2a1d82774b808e1af" localSheetId="1" hidden="1">Múltiplos!$H$7:$H$16</definedName>
    <definedName name="_ECO_RANGE_ID42aeefd0d9ae45f6a69419c4c9665ae9" localSheetId="1" hidden="1">Múltiplos!$J$7:$J$16</definedName>
    <definedName name="_ECO_RANGE_ID45261780a3f7493399d28e490acd6ef6" localSheetId="1" hidden="1">Múltiplos!$AY$7:$AY$16</definedName>
    <definedName name="_ECO_RANGE_ID4adf84cdb7d643088194efd24fbe1e6d" localSheetId="1" hidden="1">Múltiplos!$L$7:$L$16</definedName>
    <definedName name="_ECO_RANGE_ID58c1e25b035b431e926e8c6b8d953166" localSheetId="1" hidden="1">Múltiplos!$Z$7:$Z$16</definedName>
    <definedName name="_ECO_RANGE_ID5946ed88834b4f75aa203e2e53a3389b" localSheetId="1" hidden="1">Múltiplos!$T$7:$T$16</definedName>
    <definedName name="_ECO_RANGE_ID5dd0b9a05a764cfa80370d1481dd0ad9" localSheetId="1" hidden="1">Múltiplos!$I$7:$I$16</definedName>
    <definedName name="_ECO_RANGE_ID5e53acfa84dd425aa6b46068652fb5cc" localSheetId="1" hidden="1">Múltiplos!$B$7:$B$16</definedName>
    <definedName name="_ECO_RANGE_ID5e79192f969842128ef8e4312245b7d9" localSheetId="1" hidden="1">Múltiplos!$AS$7:$AS$16</definedName>
    <definedName name="_ECO_RANGE_ID605b42f80d8546fabbdc77e65c9b9ca8" localSheetId="2" hidden="1">Dividendos!$M$7:$M$16</definedName>
    <definedName name="_ECO_RANGE_ID639db67742644ed6b0e103c0b99863e2" localSheetId="1" hidden="1">Múltiplos!$AJ$7:$AJ$16</definedName>
    <definedName name="_ECO_RANGE_ID7554bfde56a74bacaf044e4679c7edb1" localSheetId="1" hidden="1">Múltiplos!$Q$7:$Q$16</definedName>
    <definedName name="_ECO_RANGE_ID81ba03b64c9743daae4fffaef052a095" localSheetId="1" hidden="1">Múltiplos!$AF$7:$AF$16</definedName>
    <definedName name="_ECO_RANGE_ID839aafe4b7894e7f85ba13faeaebd7fa" localSheetId="1" hidden="1">Múltiplos!$AO$7:$AO$16</definedName>
    <definedName name="_ECO_RANGE_ID87adbb20c3d94536a6ae1af8ed287283" localSheetId="3" hidden="1">'Base Gráfico'!$A$9:$B$139</definedName>
    <definedName name="_ECO_RANGE_ID8993aeb16028407f98a9352722b54dce" localSheetId="1" hidden="1">Múltiplos!$AP$7:$AP$16</definedName>
    <definedName name="_ECO_RANGE_ID8a66bf25707b4142afb699ec68669428" localSheetId="3" hidden="1">'Base Gráfico'!$C$9:$C$139</definedName>
    <definedName name="_ECO_RANGE_ID8abdb115f560477d999054563eb73512" localSheetId="2" hidden="1">Dividendos!$D$7:$D$16</definedName>
    <definedName name="_ECO_RANGE_ID8cfdf6958ebe47e5915ff744db8b7b6f" localSheetId="2" hidden="1">Dividendos!$K$7:$K$16</definedName>
    <definedName name="_ECO_RANGE_ID905d7467a1784fa8a4241c02b4b21d83" localSheetId="3" hidden="1">'Base Gráfico'!$B$8</definedName>
    <definedName name="_ECO_RANGE_ID90fc7d2369ee42928f0effd858405000" localSheetId="2" hidden="1">Dividendos!$N$7:$N$16</definedName>
    <definedName name="_ECO_RANGE_ID92ce119f96db4b4ab0ddd9f107de3ce8" localSheetId="1" hidden="1">Múltiplos!$BA$7:$BA$16</definedName>
    <definedName name="_ECO_RANGE_ID9413681ad6c5465bac39197f271198c0" localSheetId="1" hidden="1">Múltiplos!$AW$7:$AW$16</definedName>
    <definedName name="_ECO_RANGE_ID9723cdbf23b847d9919228df1bf39584" localSheetId="1" hidden="1">Múltiplos!$AQ$7:$AQ$16</definedName>
    <definedName name="_ECO_RANGE_ID9bad6ef5358e4f929b1f67bf569d0ed7" localSheetId="1" hidden="1">Múltiplos!$X$7:$X$16</definedName>
    <definedName name="_ECO_RANGE_IDb4e1b2f12c6c4ba493cf07ac6c2f465b" localSheetId="2" hidden="1">Dividendos!$C$7:$C$16</definedName>
    <definedName name="_ECO_RANGE_IDb8af719863a04da38715de67ce5a666f" localSheetId="2" hidden="1">Dividendos!$J$7:$J$16</definedName>
    <definedName name="_ECO_RANGE_IDbe8c23f459c34b98a7f4d59c3c9b14cd" localSheetId="1" hidden="1">Múltiplos!$C$7:$C$16</definedName>
    <definedName name="_ECO_RANGE_IDc6c06847b7db456f8b3d2d819d91e2f2" localSheetId="1" hidden="1">Múltiplos!$F$7:$F$16</definedName>
    <definedName name="_ECO_RANGE_IDcfa9129e587a4a15ba4129e69d833d11" localSheetId="1" hidden="1">Múltiplos!$AA$7:$AA$16</definedName>
    <definedName name="_ECO_RANGE_IDd91e79d358224bf49298836563858234" localSheetId="2" hidden="1">Dividendos!$G$7:$G$16</definedName>
    <definedName name="_ECO_RANGE_IDd9972a3779c944ca9a44f12f78312b65" localSheetId="1" hidden="1">Múltiplos!$AG$7:$AG$16</definedName>
    <definedName name="_ECO_RANGE_IDdf79b28b80cd460986e77309c9f9060e" localSheetId="1" hidden="1">Múltiplos!$P$7:$P$16</definedName>
    <definedName name="_ECO_RANGE_IDe736b4c1102e40159759d84d369d8a6c" localSheetId="1" hidden="1">Múltiplos!$AB$7:$AB$16</definedName>
    <definedName name="_ECO_RANGE_IDe75665380ed94fbda4bcc4076a80771b" localSheetId="2" hidden="1">Dividendos!$E$7:$E$16</definedName>
    <definedName name="_ECO_RANGE_IDe756f7a8b1f94236981849911da2802c" localSheetId="1" hidden="1">Múltiplos!$S$7:$S$16</definedName>
    <definedName name="_ECO_RANGE_IDed00d4fe193043b4aafd4823b813b5a6" localSheetId="3" hidden="1">'Base Gráfico'!$D$9:$D$139</definedName>
    <definedName name="_ECO_RANGE_IDf08abe5e8f324628be637ca96a877814" localSheetId="1" hidden="1">Múltiplos!$R$7:$R$16</definedName>
    <definedName name="_ECO_RANGE_IDf2308bec657d4a899a0faeb129c67fb4" localSheetId="2" hidden="1">Dividendos!$B$7:$B$16</definedName>
    <definedName name="_ECO_RANGE_IDf3ed4cad06a84d8a8031cb24f7d4da64" localSheetId="1" hidden="1">Múltiplos!$AH$7:$AH$16</definedName>
    <definedName name="_xlnm._FilterDatabase" localSheetId="2" hidden="1">Dividendos!$B$1:$C$1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3" l="1"/>
  <c r="B6" i="5"/>
  <c r="D6" i="5"/>
  <c r="B6" i="1"/>
  <c r="BA6" i="1"/>
  <c r="E6" i="5"/>
  <c r="L37" i="2"/>
  <c r="D6" i="1"/>
  <c r="AD5" i="2"/>
  <c r="E6" i="1"/>
  <c r="C7" i="2"/>
  <c r="S54" i="2" l="1"/>
  <c r="S48" i="2"/>
  <c r="S42" i="2"/>
  <c r="S46" i="2"/>
  <c r="S50" i="2"/>
  <c r="S44" i="2"/>
  <c r="S52" i="2"/>
  <c r="W50" i="2"/>
  <c r="W48" i="2"/>
  <c r="W46" i="2"/>
  <c r="W54" i="2"/>
  <c r="W52" i="2"/>
  <c r="Q8" i="5" l="1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7" i="5"/>
  <c r="BC8" i="1" l="1"/>
  <c r="AU7" i="1"/>
  <c r="AM7" i="1"/>
  <c r="V7" i="1"/>
  <c r="N7" i="1"/>
  <c r="S197" i="5" l="1"/>
  <c r="R197" i="5"/>
  <c r="P197" i="5"/>
  <c r="S196" i="5"/>
  <c r="R196" i="5"/>
  <c r="P196" i="5"/>
  <c r="S195" i="5"/>
  <c r="R195" i="5"/>
  <c r="P195" i="5"/>
  <c r="S194" i="5"/>
  <c r="R194" i="5"/>
  <c r="P194" i="5"/>
  <c r="S193" i="5"/>
  <c r="R193" i="5"/>
  <c r="P193" i="5"/>
  <c r="S192" i="5"/>
  <c r="R192" i="5"/>
  <c r="P192" i="5"/>
  <c r="S191" i="5"/>
  <c r="R191" i="5"/>
  <c r="P191" i="5"/>
  <c r="S190" i="5"/>
  <c r="R190" i="5"/>
  <c r="P190" i="5"/>
  <c r="S189" i="5"/>
  <c r="R189" i="5"/>
  <c r="P189" i="5"/>
  <c r="S188" i="5"/>
  <c r="R188" i="5"/>
  <c r="P188" i="5"/>
  <c r="S187" i="5"/>
  <c r="R187" i="5"/>
  <c r="P187" i="5"/>
  <c r="S186" i="5"/>
  <c r="R186" i="5"/>
  <c r="P186" i="5"/>
  <c r="S185" i="5"/>
  <c r="R185" i="5"/>
  <c r="P185" i="5"/>
  <c r="S184" i="5"/>
  <c r="R184" i="5"/>
  <c r="P184" i="5"/>
  <c r="S183" i="5"/>
  <c r="R183" i="5"/>
  <c r="P183" i="5"/>
  <c r="S182" i="5"/>
  <c r="R182" i="5"/>
  <c r="P182" i="5"/>
  <c r="S181" i="5"/>
  <c r="R181" i="5"/>
  <c r="P181" i="5"/>
  <c r="S180" i="5"/>
  <c r="R180" i="5"/>
  <c r="P180" i="5"/>
  <c r="S179" i="5"/>
  <c r="R179" i="5"/>
  <c r="P179" i="5"/>
  <c r="S178" i="5"/>
  <c r="R178" i="5"/>
  <c r="P178" i="5"/>
  <c r="S177" i="5"/>
  <c r="R177" i="5"/>
  <c r="P177" i="5"/>
  <c r="S176" i="5"/>
  <c r="R176" i="5"/>
  <c r="P176" i="5"/>
  <c r="S175" i="5"/>
  <c r="R175" i="5"/>
  <c r="P175" i="5"/>
  <c r="S174" i="5"/>
  <c r="R174" i="5"/>
  <c r="P174" i="5"/>
  <c r="S173" i="5"/>
  <c r="R173" i="5"/>
  <c r="P173" i="5"/>
  <c r="S172" i="5"/>
  <c r="R172" i="5"/>
  <c r="P172" i="5"/>
  <c r="S171" i="5"/>
  <c r="R171" i="5"/>
  <c r="P171" i="5"/>
  <c r="S170" i="5"/>
  <c r="R170" i="5"/>
  <c r="P170" i="5"/>
  <c r="S169" i="5"/>
  <c r="R169" i="5"/>
  <c r="P169" i="5"/>
  <c r="S168" i="5"/>
  <c r="R168" i="5"/>
  <c r="P168" i="5"/>
  <c r="S167" i="5"/>
  <c r="R167" i="5"/>
  <c r="P167" i="5"/>
  <c r="S166" i="5"/>
  <c r="R166" i="5"/>
  <c r="P166" i="5"/>
  <c r="S165" i="5"/>
  <c r="R165" i="5"/>
  <c r="P165" i="5"/>
  <c r="S164" i="5"/>
  <c r="R164" i="5"/>
  <c r="P164" i="5"/>
  <c r="S163" i="5"/>
  <c r="R163" i="5"/>
  <c r="P163" i="5"/>
  <c r="S162" i="5"/>
  <c r="R162" i="5"/>
  <c r="P162" i="5"/>
  <c r="S161" i="5"/>
  <c r="R161" i="5"/>
  <c r="P161" i="5"/>
  <c r="S160" i="5"/>
  <c r="R160" i="5"/>
  <c r="P160" i="5"/>
  <c r="S159" i="5"/>
  <c r="R159" i="5"/>
  <c r="P159" i="5"/>
  <c r="S158" i="5"/>
  <c r="R158" i="5"/>
  <c r="P158" i="5"/>
  <c r="S157" i="5"/>
  <c r="R157" i="5"/>
  <c r="P157" i="5"/>
  <c r="S156" i="5"/>
  <c r="R156" i="5"/>
  <c r="P156" i="5"/>
  <c r="S155" i="5"/>
  <c r="R155" i="5"/>
  <c r="P155" i="5"/>
  <c r="S154" i="5"/>
  <c r="R154" i="5"/>
  <c r="P154" i="5"/>
  <c r="S153" i="5"/>
  <c r="R153" i="5"/>
  <c r="P153" i="5"/>
  <c r="S152" i="5"/>
  <c r="R152" i="5"/>
  <c r="P152" i="5"/>
  <c r="S151" i="5"/>
  <c r="R151" i="5"/>
  <c r="P151" i="5"/>
  <c r="S150" i="5"/>
  <c r="R150" i="5"/>
  <c r="P150" i="5"/>
  <c r="S149" i="5"/>
  <c r="R149" i="5"/>
  <c r="P149" i="5"/>
  <c r="S148" i="5"/>
  <c r="R148" i="5"/>
  <c r="P148" i="5"/>
  <c r="S147" i="5"/>
  <c r="R147" i="5"/>
  <c r="P147" i="5"/>
  <c r="S146" i="5"/>
  <c r="R146" i="5"/>
  <c r="P146" i="5"/>
  <c r="S145" i="5"/>
  <c r="R145" i="5"/>
  <c r="P145" i="5"/>
  <c r="S144" i="5"/>
  <c r="R144" i="5"/>
  <c r="P144" i="5"/>
  <c r="S143" i="5"/>
  <c r="R143" i="5"/>
  <c r="P143" i="5"/>
  <c r="S142" i="5"/>
  <c r="R142" i="5"/>
  <c r="P142" i="5"/>
  <c r="S141" i="5"/>
  <c r="R141" i="5"/>
  <c r="P141" i="5"/>
  <c r="S140" i="5"/>
  <c r="R140" i="5"/>
  <c r="P140" i="5"/>
  <c r="S139" i="5"/>
  <c r="R139" i="5"/>
  <c r="P139" i="5"/>
  <c r="S138" i="5"/>
  <c r="R138" i="5"/>
  <c r="P138" i="5"/>
  <c r="S137" i="5"/>
  <c r="R137" i="5"/>
  <c r="P137" i="5"/>
  <c r="S136" i="5"/>
  <c r="R136" i="5"/>
  <c r="P136" i="5"/>
  <c r="S135" i="5"/>
  <c r="R135" i="5"/>
  <c r="P135" i="5"/>
  <c r="S134" i="5"/>
  <c r="R134" i="5"/>
  <c r="P134" i="5"/>
  <c r="S133" i="5"/>
  <c r="R133" i="5"/>
  <c r="P133" i="5"/>
  <c r="S132" i="5"/>
  <c r="R132" i="5"/>
  <c r="P132" i="5"/>
  <c r="S131" i="5"/>
  <c r="R131" i="5"/>
  <c r="P131" i="5"/>
  <c r="S130" i="5"/>
  <c r="R130" i="5"/>
  <c r="P130" i="5"/>
  <c r="S129" i="5"/>
  <c r="R129" i="5"/>
  <c r="P129" i="5"/>
  <c r="S128" i="5"/>
  <c r="R128" i="5"/>
  <c r="P128" i="5"/>
  <c r="S127" i="5"/>
  <c r="R127" i="5"/>
  <c r="P127" i="5"/>
  <c r="S126" i="5"/>
  <c r="R126" i="5"/>
  <c r="P126" i="5"/>
  <c r="S125" i="5"/>
  <c r="R125" i="5"/>
  <c r="P125" i="5"/>
  <c r="S124" i="5"/>
  <c r="R124" i="5"/>
  <c r="P124" i="5"/>
  <c r="S123" i="5"/>
  <c r="R123" i="5"/>
  <c r="P123" i="5"/>
  <c r="S122" i="5"/>
  <c r="R122" i="5"/>
  <c r="P122" i="5"/>
  <c r="S121" i="5"/>
  <c r="R121" i="5"/>
  <c r="P121" i="5"/>
  <c r="S120" i="5"/>
  <c r="R120" i="5"/>
  <c r="P120" i="5"/>
  <c r="S119" i="5"/>
  <c r="R119" i="5"/>
  <c r="P119" i="5"/>
  <c r="S118" i="5"/>
  <c r="R118" i="5"/>
  <c r="P118" i="5"/>
  <c r="S117" i="5"/>
  <c r="R117" i="5"/>
  <c r="P117" i="5"/>
  <c r="S116" i="5"/>
  <c r="R116" i="5"/>
  <c r="P116" i="5"/>
  <c r="S115" i="5"/>
  <c r="R115" i="5"/>
  <c r="P115" i="5"/>
  <c r="S114" i="5"/>
  <c r="R114" i="5"/>
  <c r="P114" i="5"/>
  <c r="S113" i="5"/>
  <c r="R113" i="5"/>
  <c r="P113" i="5"/>
  <c r="S112" i="5"/>
  <c r="R112" i="5"/>
  <c r="P112" i="5"/>
  <c r="S111" i="5"/>
  <c r="R111" i="5"/>
  <c r="P111" i="5"/>
  <c r="S110" i="5"/>
  <c r="R110" i="5"/>
  <c r="P110" i="5"/>
  <c r="S109" i="5"/>
  <c r="R109" i="5"/>
  <c r="P109" i="5"/>
  <c r="S108" i="5"/>
  <c r="R108" i="5"/>
  <c r="P108" i="5"/>
  <c r="S107" i="5"/>
  <c r="R107" i="5"/>
  <c r="P107" i="5"/>
  <c r="S106" i="5"/>
  <c r="R106" i="5"/>
  <c r="P106" i="5"/>
  <c r="S105" i="5"/>
  <c r="R105" i="5"/>
  <c r="P105" i="5"/>
  <c r="S104" i="5"/>
  <c r="R104" i="5"/>
  <c r="P104" i="5"/>
  <c r="S103" i="5"/>
  <c r="R103" i="5"/>
  <c r="P103" i="5"/>
  <c r="S102" i="5"/>
  <c r="R102" i="5"/>
  <c r="P102" i="5"/>
  <c r="S101" i="5"/>
  <c r="R101" i="5"/>
  <c r="P101" i="5"/>
  <c r="S100" i="5"/>
  <c r="R100" i="5"/>
  <c r="P100" i="5"/>
  <c r="S99" i="5"/>
  <c r="R99" i="5"/>
  <c r="P99" i="5"/>
  <c r="S98" i="5"/>
  <c r="R98" i="5"/>
  <c r="P98" i="5"/>
  <c r="S97" i="5"/>
  <c r="R97" i="5"/>
  <c r="P97" i="5"/>
  <c r="S96" i="5"/>
  <c r="R96" i="5"/>
  <c r="P96" i="5"/>
  <c r="S95" i="5"/>
  <c r="R95" i="5"/>
  <c r="P95" i="5"/>
  <c r="S94" i="5"/>
  <c r="R94" i="5"/>
  <c r="P94" i="5"/>
  <c r="S93" i="5"/>
  <c r="R93" i="5"/>
  <c r="P93" i="5"/>
  <c r="S92" i="5"/>
  <c r="R92" i="5"/>
  <c r="P92" i="5"/>
  <c r="S91" i="5"/>
  <c r="R91" i="5"/>
  <c r="P91" i="5"/>
  <c r="S90" i="5"/>
  <c r="R90" i="5"/>
  <c r="P90" i="5"/>
  <c r="S89" i="5"/>
  <c r="R89" i="5"/>
  <c r="P89" i="5"/>
  <c r="S88" i="5"/>
  <c r="R88" i="5"/>
  <c r="P88" i="5"/>
  <c r="S87" i="5"/>
  <c r="R87" i="5"/>
  <c r="P87" i="5"/>
  <c r="S86" i="5"/>
  <c r="R86" i="5"/>
  <c r="P86" i="5"/>
  <c r="S85" i="5"/>
  <c r="R85" i="5"/>
  <c r="P85" i="5"/>
  <c r="S84" i="5"/>
  <c r="R84" i="5"/>
  <c r="P84" i="5"/>
  <c r="S83" i="5"/>
  <c r="R83" i="5"/>
  <c r="P83" i="5"/>
  <c r="S82" i="5"/>
  <c r="R82" i="5"/>
  <c r="P82" i="5"/>
  <c r="S81" i="5"/>
  <c r="R81" i="5"/>
  <c r="P81" i="5"/>
  <c r="S80" i="5"/>
  <c r="R80" i="5"/>
  <c r="P80" i="5"/>
  <c r="S79" i="5"/>
  <c r="R79" i="5"/>
  <c r="P79" i="5"/>
  <c r="S78" i="5"/>
  <c r="R78" i="5"/>
  <c r="P78" i="5"/>
  <c r="S77" i="5"/>
  <c r="R77" i="5"/>
  <c r="P77" i="5"/>
  <c r="S76" i="5"/>
  <c r="R76" i="5"/>
  <c r="P76" i="5"/>
  <c r="S75" i="5"/>
  <c r="R75" i="5"/>
  <c r="P75" i="5"/>
  <c r="S74" i="5"/>
  <c r="R74" i="5"/>
  <c r="P74" i="5"/>
  <c r="S73" i="5"/>
  <c r="R73" i="5"/>
  <c r="P73" i="5"/>
  <c r="S72" i="5"/>
  <c r="R72" i="5"/>
  <c r="P72" i="5"/>
  <c r="S71" i="5"/>
  <c r="R71" i="5"/>
  <c r="P71" i="5"/>
  <c r="S70" i="5"/>
  <c r="R70" i="5"/>
  <c r="P70" i="5"/>
  <c r="S69" i="5"/>
  <c r="R69" i="5"/>
  <c r="P69" i="5"/>
  <c r="S68" i="5"/>
  <c r="R68" i="5"/>
  <c r="P68" i="5"/>
  <c r="S67" i="5"/>
  <c r="R67" i="5"/>
  <c r="P67" i="5"/>
  <c r="S66" i="5"/>
  <c r="R66" i="5"/>
  <c r="P66" i="5"/>
  <c r="S65" i="5"/>
  <c r="R65" i="5"/>
  <c r="P65" i="5"/>
  <c r="S64" i="5"/>
  <c r="R64" i="5"/>
  <c r="P64" i="5"/>
  <c r="S63" i="5"/>
  <c r="R63" i="5"/>
  <c r="P63" i="5"/>
  <c r="S62" i="5"/>
  <c r="R62" i="5"/>
  <c r="P62" i="5"/>
  <c r="S61" i="5"/>
  <c r="R61" i="5"/>
  <c r="P61" i="5"/>
  <c r="S60" i="5"/>
  <c r="R60" i="5"/>
  <c r="P60" i="5"/>
  <c r="S59" i="5"/>
  <c r="R59" i="5"/>
  <c r="P59" i="5"/>
  <c r="S58" i="5"/>
  <c r="R58" i="5"/>
  <c r="P58" i="5"/>
  <c r="S57" i="5"/>
  <c r="R57" i="5"/>
  <c r="P57" i="5"/>
  <c r="S56" i="5"/>
  <c r="R56" i="5"/>
  <c r="P56" i="5"/>
  <c r="S55" i="5"/>
  <c r="R55" i="5"/>
  <c r="P55" i="5"/>
  <c r="S54" i="5"/>
  <c r="R54" i="5"/>
  <c r="P54" i="5"/>
  <c r="S53" i="5"/>
  <c r="R53" i="5"/>
  <c r="P53" i="5"/>
  <c r="S52" i="5"/>
  <c r="R52" i="5"/>
  <c r="P52" i="5"/>
  <c r="S51" i="5"/>
  <c r="R51" i="5"/>
  <c r="P51" i="5"/>
  <c r="S50" i="5"/>
  <c r="R50" i="5"/>
  <c r="P50" i="5"/>
  <c r="S49" i="5"/>
  <c r="R49" i="5"/>
  <c r="P49" i="5"/>
  <c r="S48" i="5"/>
  <c r="R48" i="5"/>
  <c r="P48" i="5"/>
  <c r="S47" i="5"/>
  <c r="R47" i="5"/>
  <c r="P47" i="5"/>
  <c r="S46" i="5"/>
  <c r="R46" i="5"/>
  <c r="P46" i="5"/>
  <c r="S45" i="5"/>
  <c r="R45" i="5"/>
  <c r="P45" i="5"/>
  <c r="S44" i="5"/>
  <c r="R44" i="5"/>
  <c r="P44" i="5"/>
  <c r="S43" i="5"/>
  <c r="R43" i="5"/>
  <c r="P43" i="5"/>
  <c r="S42" i="5"/>
  <c r="R42" i="5"/>
  <c r="P42" i="5"/>
  <c r="S41" i="5"/>
  <c r="R41" i="5"/>
  <c r="P41" i="5"/>
  <c r="S40" i="5"/>
  <c r="R40" i="5"/>
  <c r="P40" i="5"/>
  <c r="S39" i="5"/>
  <c r="R39" i="5"/>
  <c r="P39" i="5"/>
  <c r="S38" i="5"/>
  <c r="R38" i="5"/>
  <c r="P38" i="5"/>
  <c r="S37" i="5"/>
  <c r="R37" i="5"/>
  <c r="P37" i="5"/>
  <c r="S36" i="5"/>
  <c r="R36" i="5"/>
  <c r="P36" i="5"/>
  <c r="S35" i="5"/>
  <c r="R35" i="5"/>
  <c r="P35" i="5"/>
  <c r="S34" i="5"/>
  <c r="R34" i="5"/>
  <c r="P34" i="5"/>
  <c r="S33" i="5"/>
  <c r="R33" i="5"/>
  <c r="P33" i="5"/>
  <c r="S32" i="5"/>
  <c r="R32" i="5"/>
  <c r="P32" i="5"/>
  <c r="S31" i="5"/>
  <c r="R31" i="5"/>
  <c r="P31" i="5"/>
  <c r="S30" i="5"/>
  <c r="R30" i="5"/>
  <c r="P30" i="5"/>
  <c r="S29" i="5"/>
  <c r="R29" i="5"/>
  <c r="P29" i="5"/>
  <c r="S28" i="5"/>
  <c r="R28" i="5"/>
  <c r="P28" i="5"/>
  <c r="S27" i="5"/>
  <c r="R27" i="5"/>
  <c r="P27" i="5"/>
  <c r="S26" i="5"/>
  <c r="R26" i="5"/>
  <c r="P26" i="5"/>
  <c r="S25" i="5"/>
  <c r="R25" i="5"/>
  <c r="P25" i="5"/>
  <c r="S24" i="5"/>
  <c r="R24" i="5"/>
  <c r="P24" i="5"/>
  <c r="S23" i="5"/>
  <c r="R23" i="5"/>
  <c r="P23" i="5"/>
  <c r="S22" i="5"/>
  <c r="R22" i="5"/>
  <c r="P22" i="5"/>
  <c r="S21" i="5"/>
  <c r="R21" i="5"/>
  <c r="P21" i="5"/>
  <c r="S20" i="5"/>
  <c r="R20" i="5"/>
  <c r="P20" i="5"/>
  <c r="S19" i="5"/>
  <c r="R19" i="5"/>
  <c r="P19" i="5"/>
  <c r="S18" i="5"/>
  <c r="R18" i="5"/>
  <c r="P18" i="5"/>
  <c r="S17" i="5"/>
  <c r="R17" i="5"/>
  <c r="P17" i="5"/>
  <c r="S16" i="5"/>
  <c r="R16" i="5"/>
  <c r="P16" i="5"/>
  <c r="S15" i="5"/>
  <c r="R15" i="5"/>
  <c r="P15" i="5"/>
  <c r="S14" i="5"/>
  <c r="R14" i="5"/>
  <c r="P14" i="5"/>
  <c r="S13" i="5"/>
  <c r="R13" i="5"/>
  <c r="P13" i="5"/>
  <c r="S12" i="5"/>
  <c r="R12" i="5"/>
  <c r="P12" i="5"/>
  <c r="S11" i="5"/>
  <c r="R11" i="5"/>
  <c r="P11" i="5"/>
  <c r="S10" i="5"/>
  <c r="R10" i="5"/>
  <c r="P10" i="5"/>
  <c r="S9" i="5"/>
  <c r="R9" i="5"/>
  <c r="P9" i="5"/>
  <c r="S8" i="5"/>
  <c r="R8" i="5"/>
  <c r="P8" i="5"/>
  <c r="S7" i="5"/>
  <c r="R7" i="5"/>
  <c r="P7" i="5"/>
  <c r="Q11" i="2"/>
  <c r="W15" i="2"/>
  <c r="C6" i="5"/>
  <c r="U12" i="2"/>
  <c r="O12" i="2"/>
  <c r="AC14" i="2"/>
  <c r="Q12" i="2"/>
  <c r="AA11" i="2"/>
  <c r="Y14" i="2"/>
  <c r="O15" i="2"/>
  <c r="W12" i="2"/>
  <c r="AC15" i="2"/>
  <c r="S12" i="2"/>
  <c r="AC12" i="2"/>
  <c r="O14" i="2"/>
  <c r="S11" i="2"/>
  <c r="Y12" i="2"/>
  <c r="AC11" i="2"/>
  <c r="U14" i="2"/>
  <c r="S14" i="2"/>
  <c r="U15" i="2"/>
  <c r="AA12" i="2"/>
  <c r="W14" i="2"/>
  <c r="S15" i="2"/>
  <c r="Y11" i="2"/>
  <c r="W11" i="2"/>
  <c r="O11" i="2"/>
  <c r="U11" i="2"/>
  <c r="Y15" i="2"/>
  <c r="Q15" i="2"/>
  <c r="AA15" i="2"/>
  <c r="Q14" i="2"/>
  <c r="AA14" i="2"/>
  <c r="U52" i="2" l="1"/>
  <c r="AC13" i="2"/>
  <c r="W13" i="2"/>
  <c r="Y13" i="2"/>
  <c r="U13" i="2"/>
  <c r="AA13" i="2"/>
  <c r="S13" i="2"/>
  <c r="Q13" i="2"/>
  <c r="C1" i="1"/>
  <c r="Y52" i="2"/>
  <c r="F6" i="1"/>
  <c r="AB6" i="1"/>
  <c r="AB5" i="1" l="1"/>
  <c r="BC201" i="1"/>
  <c r="BB201" i="1"/>
  <c r="AU201" i="1"/>
  <c r="AT201" i="1"/>
  <c r="AM201" i="1"/>
  <c r="AK201" i="1"/>
  <c r="AL201" i="1" s="1"/>
  <c r="AD201" i="1"/>
  <c r="AC201" i="1"/>
  <c r="V201" i="1"/>
  <c r="U201" i="1"/>
  <c r="N201" i="1"/>
  <c r="M201" i="1"/>
  <c r="BC200" i="1"/>
  <c r="BB200" i="1"/>
  <c r="AU200" i="1"/>
  <c r="AT200" i="1"/>
  <c r="AM200" i="1"/>
  <c r="AK200" i="1"/>
  <c r="AL200" i="1" s="1"/>
  <c r="AD200" i="1"/>
  <c r="AC200" i="1"/>
  <c r="V200" i="1"/>
  <c r="U200" i="1"/>
  <c r="N200" i="1"/>
  <c r="M200" i="1"/>
  <c r="BC199" i="1"/>
  <c r="BB199" i="1"/>
  <c r="AU199" i="1"/>
  <c r="AT199" i="1"/>
  <c r="AM199" i="1"/>
  <c r="AK199" i="1"/>
  <c r="AL199" i="1" s="1"/>
  <c r="AD199" i="1"/>
  <c r="AC199" i="1"/>
  <c r="V199" i="1"/>
  <c r="U199" i="1"/>
  <c r="N199" i="1"/>
  <c r="M199" i="1"/>
  <c r="BC198" i="1"/>
  <c r="BB198" i="1"/>
  <c r="AU198" i="1"/>
  <c r="AT198" i="1"/>
  <c r="AM198" i="1"/>
  <c r="AK198" i="1"/>
  <c r="AL198" i="1" s="1"/>
  <c r="AD198" i="1"/>
  <c r="AC198" i="1"/>
  <c r="V198" i="1"/>
  <c r="U198" i="1"/>
  <c r="N198" i="1"/>
  <c r="M198" i="1"/>
  <c r="BC197" i="1"/>
  <c r="BB197" i="1"/>
  <c r="AU197" i="1"/>
  <c r="AT197" i="1"/>
  <c r="AM197" i="1"/>
  <c r="AK197" i="1"/>
  <c r="AL197" i="1" s="1"/>
  <c r="AD197" i="1"/>
  <c r="AC197" i="1"/>
  <c r="V197" i="1"/>
  <c r="U197" i="1"/>
  <c r="N197" i="1"/>
  <c r="M197" i="1"/>
  <c r="BC196" i="1"/>
  <c r="BB196" i="1"/>
  <c r="AU196" i="1"/>
  <c r="AT196" i="1"/>
  <c r="AM196" i="1"/>
  <c r="AK196" i="1"/>
  <c r="AL196" i="1" s="1"/>
  <c r="AD196" i="1"/>
  <c r="AC196" i="1"/>
  <c r="V196" i="1"/>
  <c r="U196" i="1"/>
  <c r="N196" i="1"/>
  <c r="M196" i="1"/>
  <c r="BC195" i="1"/>
  <c r="BB195" i="1"/>
  <c r="AU195" i="1"/>
  <c r="AT195" i="1"/>
  <c r="AM195" i="1"/>
  <c r="AK195" i="1"/>
  <c r="AL195" i="1" s="1"/>
  <c r="AD195" i="1"/>
  <c r="AC195" i="1"/>
  <c r="V195" i="1"/>
  <c r="U195" i="1"/>
  <c r="N195" i="1"/>
  <c r="M195" i="1"/>
  <c r="BC194" i="1"/>
  <c r="BB194" i="1"/>
  <c r="AU194" i="1"/>
  <c r="AT194" i="1"/>
  <c r="AM194" i="1"/>
  <c r="AK194" i="1"/>
  <c r="AL194" i="1" s="1"/>
  <c r="AD194" i="1"/>
  <c r="AC194" i="1"/>
  <c r="V194" i="1"/>
  <c r="U194" i="1"/>
  <c r="N194" i="1"/>
  <c r="M194" i="1"/>
  <c r="BC193" i="1"/>
  <c r="BB193" i="1"/>
  <c r="AU193" i="1"/>
  <c r="AT193" i="1"/>
  <c r="AM193" i="1"/>
  <c r="AK193" i="1"/>
  <c r="AL193" i="1" s="1"/>
  <c r="AD193" i="1"/>
  <c r="AC193" i="1"/>
  <c r="V193" i="1"/>
  <c r="U193" i="1"/>
  <c r="N193" i="1"/>
  <c r="M193" i="1"/>
  <c r="BC192" i="1"/>
  <c r="BB192" i="1"/>
  <c r="AU192" i="1"/>
  <c r="AT192" i="1"/>
  <c r="AM192" i="1"/>
  <c r="AK192" i="1"/>
  <c r="AL192" i="1" s="1"/>
  <c r="AD192" i="1"/>
  <c r="AC192" i="1"/>
  <c r="V192" i="1"/>
  <c r="U192" i="1"/>
  <c r="N192" i="1"/>
  <c r="M192" i="1"/>
  <c r="BC191" i="1"/>
  <c r="BB191" i="1"/>
  <c r="AU191" i="1"/>
  <c r="AT191" i="1"/>
  <c r="AM191" i="1"/>
  <c r="AK191" i="1"/>
  <c r="AL191" i="1" s="1"/>
  <c r="AD191" i="1"/>
  <c r="AC191" i="1"/>
  <c r="V191" i="1"/>
  <c r="U191" i="1"/>
  <c r="N191" i="1"/>
  <c r="M191" i="1"/>
  <c r="BC190" i="1"/>
  <c r="BB190" i="1"/>
  <c r="AU190" i="1"/>
  <c r="AT190" i="1"/>
  <c r="AM190" i="1"/>
  <c r="AK190" i="1"/>
  <c r="AL190" i="1" s="1"/>
  <c r="AD190" i="1"/>
  <c r="AC190" i="1"/>
  <c r="V190" i="1"/>
  <c r="U190" i="1"/>
  <c r="N190" i="1"/>
  <c r="M190" i="1"/>
  <c r="BC189" i="1"/>
  <c r="BB189" i="1"/>
  <c r="AU189" i="1"/>
  <c r="AT189" i="1"/>
  <c r="AM189" i="1"/>
  <c r="AK189" i="1"/>
  <c r="AL189" i="1" s="1"/>
  <c r="AD189" i="1"/>
  <c r="AC189" i="1"/>
  <c r="V189" i="1"/>
  <c r="U189" i="1"/>
  <c r="N189" i="1"/>
  <c r="M189" i="1"/>
  <c r="BC188" i="1"/>
  <c r="BB188" i="1"/>
  <c r="AU188" i="1"/>
  <c r="AT188" i="1"/>
  <c r="AM188" i="1"/>
  <c r="AK188" i="1"/>
  <c r="AL188" i="1" s="1"/>
  <c r="AD188" i="1"/>
  <c r="AC188" i="1"/>
  <c r="V188" i="1"/>
  <c r="U188" i="1"/>
  <c r="N188" i="1"/>
  <c r="M188" i="1"/>
  <c r="BC187" i="1"/>
  <c r="BB187" i="1"/>
  <c r="AU187" i="1"/>
  <c r="AT187" i="1"/>
  <c r="AM187" i="1"/>
  <c r="AK187" i="1"/>
  <c r="AL187" i="1" s="1"/>
  <c r="AD187" i="1"/>
  <c r="AC187" i="1"/>
  <c r="V187" i="1"/>
  <c r="U187" i="1"/>
  <c r="N187" i="1"/>
  <c r="M187" i="1"/>
  <c r="BC186" i="1"/>
  <c r="BB186" i="1"/>
  <c r="AU186" i="1"/>
  <c r="AT186" i="1"/>
  <c r="AM186" i="1"/>
  <c r="AK186" i="1"/>
  <c r="AL186" i="1" s="1"/>
  <c r="AD186" i="1"/>
  <c r="AC186" i="1"/>
  <c r="V186" i="1"/>
  <c r="U186" i="1"/>
  <c r="N186" i="1"/>
  <c r="M186" i="1"/>
  <c r="BC185" i="1"/>
  <c r="BB185" i="1"/>
  <c r="AU185" i="1"/>
  <c r="AT185" i="1"/>
  <c r="AM185" i="1"/>
  <c r="AK185" i="1"/>
  <c r="AL185" i="1" s="1"/>
  <c r="AD185" i="1"/>
  <c r="AC185" i="1"/>
  <c r="V185" i="1"/>
  <c r="U185" i="1"/>
  <c r="N185" i="1"/>
  <c r="M185" i="1"/>
  <c r="BC184" i="1"/>
  <c r="BB184" i="1"/>
  <c r="AU184" i="1"/>
  <c r="AT184" i="1"/>
  <c r="AM184" i="1"/>
  <c r="AK184" i="1"/>
  <c r="AL184" i="1" s="1"/>
  <c r="AD184" i="1"/>
  <c r="AC184" i="1"/>
  <c r="V184" i="1"/>
  <c r="U184" i="1"/>
  <c r="N184" i="1"/>
  <c r="M184" i="1"/>
  <c r="BC183" i="1"/>
  <c r="BB183" i="1"/>
  <c r="AU183" i="1"/>
  <c r="AT183" i="1"/>
  <c r="AM183" i="1"/>
  <c r="AK183" i="1"/>
  <c r="AL183" i="1" s="1"/>
  <c r="AD183" i="1"/>
  <c r="AC183" i="1"/>
  <c r="V183" i="1"/>
  <c r="U183" i="1"/>
  <c r="N183" i="1"/>
  <c r="M183" i="1"/>
  <c r="BC182" i="1"/>
  <c r="BB182" i="1"/>
  <c r="AU182" i="1"/>
  <c r="AT182" i="1"/>
  <c r="AM182" i="1"/>
  <c r="AK182" i="1"/>
  <c r="AL182" i="1" s="1"/>
  <c r="AD182" i="1"/>
  <c r="AC182" i="1"/>
  <c r="V182" i="1"/>
  <c r="U182" i="1"/>
  <c r="N182" i="1"/>
  <c r="M182" i="1"/>
  <c r="BC181" i="1"/>
  <c r="BB181" i="1"/>
  <c r="AU181" i="1"/>
  <c r="AT181" i="1"/>
  <c r="AM181" i="1"/>
  <c r="AK181" i="1"/>
  <c r="AL181" i="1" s="1"/>
  <c r="AD181" i="1"/>
  <c r="AC181" i="1"/>
  <c r="V181" i="1"/>
  <c r="U181" i="1"/>
  <c r="N181" i="1"/>
  <c r="M181" i="1"/>
  <c r="BC180" i="1"/>
  <c r="BB180" i="1"/>
  <c r="AU180" i="1"/>
  <c r="AT180" i="1"/>
  <c r="AM180" i="1"/>
  <c r="AK180" i="1"/>
  <c r="AL180" i="1" s="1"/>
  <c r="AD180" i="1"/>
  <c r="AC180" i="1"/>
  <c r="V180" i="1"/>
  <c r="U180" i="1"/>
  <c r="N180" i="1"/>
  <c r="M180" i="1"/>
  <c r="BC179" i="1"/>
  <c r="BB179" i="1"/>
  <c r="AU179" i="1"/>
  <c r="AT179" i="1"/>
  <c r="AM179" i="1"/>
  <c r="AK179" i="1"/>
  <c r="AL179" i="1" s="1"/>
  <c r="AD179" i="1"/>
  <c r="AC179" i="1"/>
  <c r="V179" i="1"/>
  <c r="U179" i="1"/>
  <c r="N179" i="1"/>
  <c r="M179" i="1"/>
  <c r="BC178" i="1"/>
  <c r="BB178" i="1"/>
  <c r="AU178" i="1"/>
  <c r="AT178" i="1"/>
  <c r="AM178" i="1"/>
  <c r="AK178" i="1"/>
  <c r="AL178" i="1" s="1"/>
  <c r="AD178" i="1"/>
  <c r="AC178" i="1"/>
  <c r="V178" i="1"/>
  <c r="U178" i="1"/>
  <c r="N178" i="1"/>
  <c r="M178" i="1"/>
  <c r="BC177" i="1"/>
  <c r="BB177" i="1"/>
  <c r="AU177" i="1"/>
  <c r="AT177" i="1"/>
  <c r="AM177" i="1"/>
  <c r="AK177" i="1"/>
  <c r="AL177" i="1" s="1"/>
  <c r="AD177" i="1"/>
  <c r="AC177" i="1"/>
  <c r="V177" i="1"/>
  <c r="U177" i="1"/>
  <c r="N177" i="1"/>
  <c r="M177" i="1"/>
  <c r="BC176" i="1"/>
  <c r="BB176" i="1"/>
  <c r="AU176" i="1"/>
  <c r="AT176" i="1"/>
  <c r="AM176" i="1"/>
  <c r="AK176" i="1"/>
  <c r="AL176" i="1" s="1"/>
  <c r="AD176" i="1"/>
  <c r="AC176" i="1"/>
  <c r="V176" i="1"/>
  <c r="U176" i="1"/>
  <c r="N176" i="1"/>
  <c r="M176" i="1"/>
  <c r="BC175" i="1"/>
  <c r="BB175" i="1"/>
  <c r="AU175" i="1"/>
  <c r="AT175" i="1"/>
  <c r="AM175" i="1"/>
  <c r="AK175" i="1"/>
  <c r="AL175" i="1" s="1"/>
  <c r="AD175" i="1"/>
  <c r="AC175" i="1"/>
  <c r="V175" i="1"/>
  <c r="U175" i="1"/>
  <c r="N175" i="1"/>
  <c r="M175" i="1"/>
  <c r="BC174" i="1"/>
  <c r="BB174" i="1"/>
  <c r="AU174" i="1"/>
  <c r="AT174" i="1"/>
  <c r="AM174" i="1"/>
  <c r="AK174" i="1"/>
  <c r="AL174" i="1" s="1"/>
  <c r="AD174" i="1"/>
  <c r="AC174" i="1"/>
  <c r="V174" i="1"/>
  <c r="U174" i="1"/>
  <c r="N174" i="1"/>
  <c r="M174" i="1"/>
  <c r="BC173" i="1"/>
  <c r="BB173" i="1"/>
  <c r="AU173" i="1"/>
  <c r="AT173" i="1"/>
  <c r="AM173" i="1"/>
  <c r="AK173" i="1"/>
  <c r="AL173" i="1" s="1"/>
  <c r="AD173" i="1"/>
  <c r="AC173" i="1"/>
  <c r="V173" i="1"/>
  <c r="U173" i="1"/>
  <c r="N173" i="1"/>
  <c r="M173" i="1"/>
  <c r="BC172" i="1"/>
  <c r="BB172" i="1"/>
  <c r="AU172" i="1"/>
  <c r="AT172" i="1"/>
  <c r="AM172" i="1"/>
  <c r="AK172" i="1"/>
  <c r="AL172" i="1" s="1"/>
  <c r="AD172" i="1"/>
  <c r="AC172" i="1"/>
  <c r="V172" i="1"/>
  <c r="U172" i="1"/>
  <c r="N172" i="1"/>
  <c r="M172" i="1"/>
  <c r="BC171" i="1"/>
  <c r="BB171" i="1"/>
  <c r="AU171" i="1"/>
  <c r="AT171" i="1"/>
  <c r="AM171" i="1"/>
  <c r="AK171" i="1"/>
  <c r="AL171" i="1" s="1"/>
  <c r="AD171" i="1"/>
  <c r="AC171" i="1"/>
  <c r="V171" i="1"/>
  <c r="U171" i="1"/>
  <c r="N171" i="1"/>
  <c r="M171" i="1"/>
  <c r="BC170" i="1"/>
  <c r="BB170" i="1"/>
  <c r="AU170" i="1"/>
  <c r="AT170" i="1"/>
  <c r="AM170" i="1"/>
  <c r="AK170" i="1"/>
  <c r="AL170" i="1" s="1"/>
  <c r="AD170" i="1"/>
  <c r="AC170" i="1"/>
  <c r="V170" i="1"/>
  <c r="U170" i="1"/>
  <c r="N170" i="1"/>
  <c r="M170" i="1"/>
  <c r="BC169" i="1"/>
  <c r="BB169" i="1"/>
  <c r="AU169" i="1"/>
  <c r="AT169" i="1"/>
  <c r="AM169" i="1"/>
  <c r="AK169" i="1"/>
  <c r="AL169" i="1" s="1"/>
  <c r="AD169" i="1"/>
  <c r="AC169" i="1"/>
  <c r="V169" i="1"/>
  <c r="U169" i="1"/>
  <c r="N169" i="1"/>
  <c r="M169" i="1"/>
  <c r="BC168" i="1"/>
  <c r="BB168" i="1"/>
  <c r="AU168" i="1"/>
  <c r="AT168" i="1"/>
  <c r="AM168" i="1"/>
  <c r="AK168" i="1"/>
  <c r="AL168" i="1" s="1"/>
  <c r="AD168" i="1"/>
  <c r="AC168" i="1"/>
  <c r="V168" i="1"/>
  <c r="U168" i="1"/>
  <c r="N168" i="1"/>
  <c r="M168" i="1"/>
  <c r="BC167" i="1"/>
  <c r="BB167" i="1"/>
  <c r="AU167" i="1"/>
  <c r="AT167" i="1"/>
  <c r="AM167" i="1"/>
  <c r="AK167" i="1"/>
  <c r="AL167" i="1" s="1"/>
  <c r="AD167" i="1"/>
  <c r="AC167" i="1"/>
  <c r="V167" i="1"/>
  <c r="U167" i="1"/>
  <c r="N167" i="1"/>
  <c r="M167" i="1"/>
  <c r="BC166" i="1"/>
  <c r="BB166" i="1"/>
  <c r="AU166" i="1"/>
  <c r="AT166" i="1"/>
  <c r="AM166" i="1"/>
  <c r="AK166" i="1"/>
  <c r="AL166" i="1" s="1"/>
  <c r="AD166" i="1"/>
  <c r="AC166" i="1"/>
  <c r="V166" i="1"/>
  <c r="U166" i="1"/>
  <c r="N166" i="1"/>
  <c r="M166" i="1"/>
  <c r="BC165" i="1"/>
  <c r="BB165" i="1"/>
  <c r="AU165" i="1"/>
  <c r="AT165" i="1"/>
  <c r="AM165" i="1"/>
  <c r="AK165" i="1"/>
  <c r="AL165" i="1" s="1"/>
  <c r="AD165" i="1"/>
  <c r="AC165" i="1"/>
  <c r="V165" i="1"/>
  <c r="U165" i="1"/>
  <c r="N165" i="1"/>
  <c r="M165" i="1"/>
  <c r="BC164" i="1"/>
  <c r="BB164" i="1"/>
  <c r="AU164" i="1"/>
  <c r="AT164" i="1"/>
  <c r="AM164" i="1"/>
  <c r="AK164" i="1"/>
  <c r="AL164" i="1" s="1"/>
  <c r="AD164" i="1"/>
  <c r="AC164" i="1"/>
  <c r="V164" i="1"/>
  <c r="U164" i="1"/>
  <c r="N164" i="1"/>
  <c r="M164" i="1"/>
  <c r="BC163" i="1"/>
  <c r="BB163" i="1"/>
  <c r="AU163" i="1"/>
  <c r="AT163" i="1"/>
  <c r="AM163" i="1"/>
  <c r="AK163" i="1"/>
  <c r="AL163" i="1" s="1"/>
  <c r="AD163" i="1"/>
  <c r="AC163" i="1"/>
  <c r="V163" i="1"/>
  <c r="U163" i="1"/>
  <c r="N163" i="1"/>
  <c r="M163" i="1"/>
  <c r="BC162" i="1"/>
  <c r="BB162" i="1"/>
  <c r="AU162" i="1"/>
  <c r="AT162" i="1"/>
  <c r="AM162" i="1"/>
  <c r="AK162" i="1"/>
  <c r="AL162" i="1" s="1"/>
  <c r="AD162" i="1"/>
  <c r="AC162" i="1"/>
  <c r="V162" i="1"/>
  <c r="U162" i="1"/>
  <c r="N162" i="1"/>
  <c r="M162" i="1"/>
  <c r="BC161" i="1"/>
  <c r="BB161" i="1"/>
  <c r="AU161" i="1"/>
  <c r="AT161" i="1"/>
  <c r="AM161" i="1"/>
  <c r="AK161" i="1"/>
  <c r="AL161" i="1" s="1"/>
  <c r="AD161" i="1"/>
  <c r="AC161" i="1"/>
  <c r="V161" i="1"/>
  <c r="U161" i="1"/>
  <c r="N161" i="1"/>
  <c r="M161" i="1"/>
  <c r="BC160" i="1"/>
  <c r="BB160" i="1"/>
  <c r="AU160" i="1"/>
  <c r="AT160" i="1"/>
  <c r="AM160" i="1"/>
  <c r="AK160" i="1"/>
  <c r="AL160" i="1" s="1"/>
  <c r="AD160" i="1"/>
  <c r="AC160" i="1"/>
  <c r="V160" i="1"/>
  <c r="U160" i="1"/>
  <c r="N160" i="1"/>
  <c r="M160" i="1"/>
  <c r="BC159" i="1"/>
  <c r="BB159" i="1"/>
  <c r="AU159" i="1"/>
  <c r="AT159" i="1"/>
  <c r="AM159" i="1"/>
  <c r="AK159" i="1"/>
  <c r="AL159" i="1" s="1"/>
  <c r="AD159" i="1"/>
  <c r="AC159" i="1"/>
  <c r="V159" i="1"/>
  <c r="U159" i="1"/>
  <c r="N159" i="1"/>
  <c r="M159" i="1"/>
  <c r="BC158" i="1"/>
  <c r="BB158" i="1"/>
  <c r="AU158" i="1"/>
  <c r="AT158" i="1"/>
  <c r="AM158" i="1"/>
  <c r="AK158" i="1"/>
  <c r="AL158" i="1" s="1"/>
  <c r="AD158" i="1"/>
  <c r="AC158" i="1"/>
  <c r="V158" i="1"/>
  <c r="U158" i="1"/>
  <c r="N158" i="1"/>
  <c r="M158" i="1"/>
  <c r="BC157" i="1"/>
  <c r="BB157" i="1"/>
  <c r="AU157" i="1"/>
  <c r="AT157" i="1"/>
  <c r="AM157" i="1"/>
  <c r="AK157" i="1"/>
  <c r="AL157" i="1" s="1"/>
  <c r="AD157" i="1"/>
  <c r="AC157" i="1"/>
  <c r="V157" i="1"/>
  <c r="U157" i="1"/>
  <c r="N157" i="1"/>
  <c r="M157" i="1"/>
  <c r="BC156" i="1"/>
  <c r="BB156" i="1"/>
  <c r="AU156" i="1"/>
  <c r="AT156" i="1"/>
  <c r="AM156" i="1"/>
  <c r="AK156" i="1"/>
  <c r="AL156" i="1" s="1"/>
  <c r="AD156" i="1"/>
  <c r="AC156" i="1"/>
  <c r="V156" i="1"/>
  <c r="U156" i="1"/>
  <c r="N156" i="1"/>
  <c r="M156" i="1"/>
  <c r="BC155" i="1"/>
  <c r="BB155" i="1"/>
  <c r="AU155" i="1"/>
  <c r="AT155" i="1"/>
  <c r="AM155" i="1"/>
  <c r="AK155" i="1"/>
  <c r="AL155" i="1" s="1"/>
  <c r="AD155" i="1"/>
  <c r="AC155" i="1"/>
  <c r="V155" i="1"/>
  <c r="U155" i="1"/>
  <c r="N155" i="1"/>
  <c r="M155" i="1"/>
  <c r="BC154" i="1"/>
  <c r="BB154" i="1"/>
  <c r="AU154" i="1"/>
  <c r="AT154" i="1"/>
  <c r="AM154" i="1"/>
  <c r="AK154" i="1"/>
  <c r="AL154" i="1" s="1"/>
  <c r="AD154" i="1"/>
  <c r="AC154" i="1"/>
  <c r="V154" i="1"/>
  <c r="U154" i="1"/>
  <c r="N154" i="1"/>
  <c r="M154" i="1"/>
  <c r="BC153" i="1"/>
  <c r="BB153" i="1"/>
  <c r="AU153" i="1"/>
  <c r="AT153" i="1"/>
  <c r="AM153" i="1"/>
  <c r="AK153" i="1"/>
  <c r="AL153" i="1" s="1"/>
  <c r="AD153" i="1"/>
  <c r="AC153" i="1"/>
  <c r="V153" i="1"/>
  <c r="U153" i="1"/>
  <c r="N153" i="1"/>
  <c r="M153" i="1"/>
  <c r="BC152" i="1"/>
  <c r="BB152" i="1"/>
  <c r="AU152" i="1"/>
  <c r="AT152" i="1"/>
  <c r="AM152" i="1"/>
  <c r="AK152" i="1"/>
  <c r="AL152" i="1" s="1"/>
  <c r="AD152" i="1"/>
  <c r="AC152" i="1"/>
  <c r="V152" i="1"/>
  <c r="U152" i="1"/>
  <c r="N152" i="1"/>
  <c r="M152" i="1"/>
  <c r="BC151" i="1"/>
  <c r="BB151" i="1"/>
  <c r="AU151" i="1"/>
  <c r="AT151" i="1"/>
  <c r="AM151" i="1"/>
  <c r="AK151" i="1"/>
  <c r="AL151" i="1" s="1"/>
  <c r="AD151" i="1"/>
  <c r="AC151" i="1"/>
  <c r="V151" i="1"/>
  <c r="U151" i="1"/>
  <c r="N151" i="1"/>
  <c r="M151" i="1"/>
  <c r="BC150" i="1"/>
  <c r="BB150" i="1"/>
  <c r="AU150" i="1"/>
  <c r="AT150" i="1"/>
  <c r="AM150" i="1"/>
  <c r="AK150" i="1"/>
  <c r="AL150" i="1" s="1"/>
  <c r="AD150" i="1"/>
  <c r="AC150" i="1"/>
  <c r="V150" i="1"/>
  <c r="U150" i="1"/>
  <c r="N150" i="1"/>
  <c r="M150" i="1"/>
  <c r="BC149" i="1"/>
  <c r="BB149" i="1"/>
  <c r="AU149" i="1"/>
  <c r="AT149" i="1"/>
  <c r="AM149" i="1"/>
  <c r="AK149" i="1"/>
  <c r="AL149" i="1" s="1"/>
  <c r="AD149" i="1"/>
  <c r="AC149" i="1"/>
  <c r="V149" i="1"/>
  <c r="U149" i="1"/>
  <c r="N149" i="1"/>
  <c r="M149" i="1"/>
  <c r="BC148" i="1"/>
  <c r="BB148" i="1"/>
  <c r="AU148" i="1"/>
  <c r="AT148" i="1"/>
  <c r="AM148" i="1"/>
  <c r="AK148" i="1"/>
  <c r="AL148" i="1" s="1"/>
  <c r="AD148" i="1"/>
  <c r="AC148" i="1"/>
  <c r="V148" i="1"/>
  <c r="U148" i="1"/>
  <c r="N148" i="1"/>
  <c r="M148" i="1"/>
  <c r="BC147" i="1"/>
  <c r="BB147" i="1"/>
  <c r="AU147" i="1"/>
  <c r="AT147" i="1"/>
  <c r="AM147" i="1"/>
  <c r="AK147" i="1"/>
  <c r="AL147" i="1" s="1"/>
  <c r="AD147" i="1"/>
  <c r="AC147" i="1"/>
  <c r="V147" i="1"/>
  <c r="U147" i="1"/>
  <c r="N147" i="1"/>
  <c r="M147" i="1"/>
  <c r="BC146" i="1"/>
  <c r="BB146" i="1"/>
  <c r="AU146" i="1"/>
  <c r="AT146" i="1"/>
  <c r="AM146" i="1"/>
  <c r="AK146" i="1"/>
  <c r="AL146" i="1" s="1"/>
  <c r="AD146" i="1"/>
  <c r="AC146" i="1"/>
  <c r="V146" i="1"/>
  <c r="U146" i="1"/>
  <c r="N146" i="1"/>
  <c r="M146" i="1"/>
  <c r="BC145" i="1"/>
  <c r="BB145" i="1"/>
  <c r="AU145" i="1"/>
  <c r="AT145" i="1"/>
  <c r="AM145" i="1"/>
  <c r="AK145" i="1"/>
  <c r="AL145" i="1" s="1"/>
  <c r="AD145" i="1"/>
  <c r="AC145" i="1"/>
  <c r="V145" i="1"/>
  <c r="U145" i="1"/>
  <c r="N145" i="1"/>
  <c r="M145" i="1"/>
  <c r="BC144" i="1"/>
  <c r="BB144" i="1"/>
  <c r="AU144" i="1"/>
  <c r="AT144" i="1"/>
  <c r="AM144" i="1"/>
  <c r="AK144" i="1"/>
  <c r="AL144" i="1" s="1"/>
  <c r="AD144" i="1"/>
  <c r="AC144" i="1"/>
  <c r="V144" i="1"/>
  <c r="U144" i="1"/>
  <c r="N144" i="1"/>
  <c r="M144" i="1"/>
  <c r="BC143" i="1"/>
  <c r="BB143" i="1"/>
  <c r="AU143" i="1"/>
  <c r="AT143" i="1"/>
  <c r="AM143" i="1"/>
  <c r="AK143" i="1"/>
  <c r="AL143" i="1" s="1"/>
  <c r="AD143" i="1"/>
  <c r="AC143" i="1"/>
  <c r="V143" i="1"/>
  <c r="U143" i="1"/>
  <c r="N143" i="1"/>
  <c r="M143" i="1"/>
  <c r="BC142" i="1"/>
  <c r="BB142" i="1"/>
  <c r="AU142" i="1"/>
  <c r="AT142" i="1"/>
  <c r="AM142" i="1"/>
  <c r="AK142" i="1"/>
  <c r="AL142" i="1" s="1"/>
  <c r="AD142" i="1"/>
  <c r="AC142" i="1"/>
  <c r="V142" i="1"/>
  <c r="U142" i="1"/>
  <c r="N142" i="1"/>
  <c r="M142" i="1"/>
  <c r="BC141" i="1"/>
  <c r="BB141" i="1"/>
  <c r="AU141" i="1"/>
  <c r="AT141" i="1"/>
  <c r="AM141" i="1"/>
  <c r="AK141" i="1"/>
  <c r="AL141" i="1" s="1"/>
  <c r="AD141" i="1"/>
  <c r="AC141" i="1"/>
  <c r="V141" i="1"/>
  <c r="U141" i="1"/>
  <c r="N141" i="1"/>
  <c r="M141" i="1"/>
  <c r="BC140" i="1"/>
  <c r="BB140" i="1"/>
  <c r="AU140" i="1"/>
  <c r="AT140" i="1"/>
  <c r="AM140" i="1"/>
  <c r="AK140" i="1"/>
  <c r="AL140" i="1" s="1"/>
  <c r="AD140" i="1"/>
  <c r="AC140" i="1"/>
  <c r="V140" i="1"/>
  <c r="U140" i="1"/>
  <c r="N140" i="1"/>
  <c r="M140" i="1"/>
  <c r="BC139" i="1"/>
  <c r="BB139" i="1"/>
  <c r="AU139" i="1"/>
  <c r="AT139" i="1"/>
  <c r="AM139" i="1"/>
  <c r="AK139" i="1"/>
  <c r="AL139" i="1" s="1"/>
  <c r="AD139" i="1"/>
  <c r="AC139" i="1"/>
  <c r="V139" i="1"/>
  <c r="U139" i="1"/>
  <c r="N139" i="1"/>
  <c r="M139" i="1"/>
  <c r="BC138" i="1"/>
  <c r="BB138" i="1"/>
  <c r="AU138" i="1"/>
  <c r="AT138" i="1"/>
  <c r="AM138" i="1"/>
  <c r="AK138" i="1"/>
  <c r="AL138" i="1" s="1"/>
  <c r="AD138" i="1"/>
  <c r="AC138" i="1"/>
  <c r="V138" i="1"/>
  <c r="U138" i="1"/>
  <c r="N138" i="1"/>
  <c r="M138" i="1"/>
  <c r="BC137" i="1"/>
  <c r="BB137" i="1"/>
  <c r="AU137" i="1"/>
  <c r="AT137" i="1"/>
  <c r="AM137" i="1"/>
  <c r="AK137" i="1"/>
  <c r="AL137" i="1" s="1"/>
  <c r="AD137" i="1"/>
  <c r="AC137" i="1"/>
  <c r="V137" i="1"/>
  <c r="U137" i="1"/>
  <c r="N137" i="1"/>
  <c r="M137" i="1"/>
  <c r="BC136" i="1"/>
  <c r="BB136" i="1"/>
  <c r="AU136" i="1"/>
  <c r="AT136" i="1"/>
  <c r="AM136" i="1"/>
  <c r="AK136" i="1"/>
  <c r="AL136" i="1" s="1"/>
  <c r="AD136" i="1"/>
  <c r="AC136" i="1"/>
  <c r="V136" i="1"/>
  <c r="U136" i="1"/>
  <c r="N136" i="1"/>
  <c r="M136" i="1"/>
  <c r="BC135" i="1"/>
  <c r="BB135" i="1"/>
  <c r="AU135" i="1"/>
  <c r="AT135" i="1"/>
  <c r="AM135" i="1"/>
  <c r="AK135" i="1"/>
  <c r="AL135" i="1" s="1"/>
  <c r="AD135" i="1"/>
  <c r="AC135" i="1"/>
  <c r="V135" i="1"/>
  <c r="U135" i="1"/>
  <c r="N135" i="1"/>
  <c r="M135" i="1"/>
  <c r="BC134" i="1"/>
  <c r="BB134" i="1"/>
  <c r="AU134" i="1"/>
  <c r="AT134" i="1"/>
  <c r="AM134" i="1"/>
  <c r="AK134" i="1"/>
  <c r="AL134" i="1" s="1"/>
  <c r="AD134" i="1"/>
  <c r="AC134" i="1"/>
  <c r="V134" i="1"/>
  <c r="U134" i="1"/>
  <c r="N134" i="1"/>
  <c r="M134" i="1"/>
  <c r="BC133" i="1"/>
  <c r="BB133" i="1"/>
  <c r="AU133" i="1"/>
  <c r="AT133" i="1"/>
  <c r="AM133" i="1"/>
  <c r="AK133" i="1"/>
  <c r="AL133" i="1" s="1"/>
  <c r="AD133" i="1"/>
  <c r="AC133" i="1"/>
  <c r="V133" i="1"/>
  <c r="U133" i="1"/>
  <c r="N133" i="1"/>
  <c r="M133" i="1"/>
  <c r="BC132" i="1"/>
  <c r="BB132" i="1"/>
  <c r="AU132" i="1"/>
  <c r="AT132" i="1"/>
  <c r="AM132" i="1"/>
  <c r="AK132" i="1"/>
  <c r="AL132" i="1" s="1"/>
  <c r="AD132" i="1"/>
  <c r="AC132" i="1"/>
  <c r="V132" i="1"/>
  <c r="U132" i="1"/>
  <c r="N132" i="1"/>
  <c r="M132" i="1"/>
  <c r="BC131" i="1"/>
  <c r="BB131" i="1"/>
  <c r="AU131" i="1"/>
  <c r="AT131" i="1"/>
  <c r="AM131" i="1"/>
  <c r="AK131" i="1"/>
  <c r="AL131" i="1" s="1"/>
  <c r="AD131" i="1"/>
  <c r="AC131" i="1"/>
  <c r="V131" i="1"/>
  <c r="U131" i="1"/>
  <c r="N131" i="1"/>
  <c r="M131" i="1"/>
  <c r="BC130" i="1"/>
  <c r="BB130" i="1"/>
  <c r="AU130" i="1"/>
  <c r="AT130" i="1"/>
  <c r="AM130" i="1"/>
  <c r="AK130" i="1"/>
  <c r="AL130" i="1" s="1"/>
  <c r="AD130" i="1"/>
  <c r="AC130" i="1"/>
  <c r="V130" i="1"/>
  <c r="U130" i="1"/>
  <c r="N130" i="1"/>
  <c r="M130" i="1"/>
  <c r="BC129" i="1"/>
  <c r="BB129" i="1"/>
  <c r="AU129" i="1"/>
  <c r="AT129" i="1"/>
  <c r="AM129" i="1"/>
  <c r="AK129" i="1"/>
  <c r="AL129" i="1" s="1"/>
  <c r="AD129" i="1"/>
  <c r="AC129" i="1"/>
  <c r="V129" i="1"/>
  <c r="U129" i="1"/>
  <c r="N129" i="1"/>
  <c r="M129" i="1"/>
  <c r="BC128" i="1"/>
  <c r="BB128" i="1"/>
  <c r="AU128" i="1"/>
  <c r="AT128" i="1"/>
  <c r="AM128" i="1"/>
  <c r="AK128" i="1"/>
  <c r="AL128" i="1" s="1"/>
  <c r="AD128" i="1"/>
  <c r="AC128" i="1"/>
  <c r="V128" i="1"/>
  <c r="U128" i="1"/>
  <c r="N128" i="1"/>
  <c r="M128" i="1"/>
  <c r="BC127" i="1"/>
  <c r="BB127" i="1"/>
  <c r="AU127" i="1"/>
  <c r="AT127" i="1"/>
  <c r="AM127" i="1"/>
  <c r="AK127" i="1"/>
  <c r="AL127" i="1" s="1"/>
  <c r="AD127" i="1"/>
  <c r="AC127" i="1"/>
  <c r="V127" i="1"/>
  <c r="U127" i="1"/>
  <c r="N127" i="1"/>
  <c r="M127" i="1"/>
  <c r="BC126" i="1"/>
  <c r="BB126" i="1"/>
  <c r="AU126" i="1"/>
  <c r="AT126" i="1"/>
  <c r="AM126" i="1"/>
  <c r="AK126" i="1"/>
  <c r="AL126" i="1" s="1"/>
  <c r="AD126" i="1"/>
  <c r="AC126" i="1"/>
  <c r="V126" i="1"/>
  <c r="U126" i="1"/>
  <c r="N126" i="1"/>
  <c r="M126" i="1"/>
  <c r="BC125" i="1"/>
  <c r="BB125" i="1"/>
  <c r="AU125" i="1"/>
  <c r="AT125" i="1"/>
  <c r="AM125" i="1"/>
  <c r="AK125" i="1"/>
  <c r="AL125" i="1" s="1"/>
  <c r="AD125" i="1"/>
  <c r="AC125" i="1"/>
  <c r="V125" i="1"/>
  <c r="U125" i="1"/>
  <c r="N125" i="1"/>
  <c r="M125" i="1"/>
  <c r="BC124" i="1"/>
  <c r="BB124" i="1"/>
  <c r="AU124" i="1"/>
  <c r="AT124" i="1"/>
  <c r="AM124" i="1"/>
  <c r="AK124" i="1"/>
  <c r="AL124" i="1" s="1"/>
  <c r="AD124" i="1"/>
  <c r="AC124" i="1"/>
  <c r="V124" i="1"/>
  <c r="U124" i="1"/>
  <c r="N124" i="1"/>
  <c r="M124" i="1"/>
  <c r="BC123" i="1"/>
  <c r="BB123" i="1"/>
  <c r="AU123" i="1"/>
  <c r="AT123" i="1"/>
  <c r="AM123" i="1"/>
  <c r="AK123" i="1"/>
  <c r="AL123" i="1" s="1"/>
  <c r="AD123" i="1"/>
  <c r="AC123" i="1"/>
  <c r="V123" i="1"/>
  <c r="U123" i="1"/>
  <c r="N123" i="1"/>
  <c r="M123" i="1"/>
  <c r="BC122" i="1"/>
  <c r="BB122" i="1"/>
  <c r="AU122" i="1"/>
  <c r="AT122" i="1"/>
  <c r="AM122" i="1"/>
  <c r="AK122" i="1"/>
  <c r="AL122" i="1" s="1"/>
  <c r="AD122" i="1"/>
  <c r="AC122" i="1"/>
  <c r="V122" i="1"/>
  <c r="U122" i="1"/>
  <c r="N122" i="1"/>
  <c r="M122" i="1"/>
  <c r="BC121" i="1"/>
  <c r="BB121" i="1"/>
  <c r="AU121" i="1"/>
  <c r="AT121" i="1"/>
  <c r="AM121" i="1"/>
  <c r="AK121" i="1"/>
  <c r="AL121" i="1" s="1"/>
  <c r="AD121" i="1"/>
  <c r="AC121" i="1"/>
  <c r="V121" i="1"/>
  <c r="U121" i="1"/>
  <c r="N121" i="1"/>
  <c r="M121" i="1"/>
  <c r="BC120" i="1"/>
  <c r="BB120" i="1"/>
  <c r="AU120" i="1"/>
  <c r="AT120" i="1"/>
  <c r="AM120" i="1"/>
  <c r="AK120" i="1"/>
  <c r="AL120" i="1" s="1"/>
  <c r="AD120" i="1"/>
  <c r="AC120" i="1"/>
  <c r="V120" i="1"/>
  <c r="U120" i="1"/>
  <c r="N120" i="1"/>
  <c r="M120" i="1"/>
  <c r="BC119" i="1"/>
  <c r="BB119" i="1"/>
  <c r="AU119" i="1"/>
  <c r="AT119" i="1"/>
  <c r="AM119" i="1"/>
  <c r="AK119" i="1"/>
  <c r="AL119" i="1" s="1"/>
  <c r="AD119" i="1"/>
  <c r="AC119" i="1"/>
  <c r="V119" i="1"/>
  <c r="U119" i="1"/>
  <c r="N119" i="1"/>
  <c r="M119" i="1"/>
  <c r="BC118" i="1"/>
  <c r="BB118" i="1"/>
  <c r="AU118" i="1"/>
  <c r="AT118" i="1"/>
  <c r="AM118" i="1"/>
  <c r="AK118" i="1"/>
  <c r="AL118" i="1" s="1"/>
  <c r="AD118" i="1"/>
  <c r="AC118" i="1"/>
  <c r="V118" i="1"/>
  <c r="U118" i="1"/>
  <c r="N118" i="1"/>
  <c r="M118" i="1"/>
  <c r="BC117" i="1"/>
  <c r="BB117" i="1"/>
  <c r="AU117" i="1"/>
  <c r="AT117" i="1"/>
  <c r="AM117" i="1"/>
  <c r="AK117" i="1"/>
  <c r="AL117" i="1" s="1"/>
  <c r="AD117" i="1"/>
  <c r="AC117" i="1"/>
  <c r="V117" i="1"/>
  <c r="U117" i="1"/>
  <c r="N117" i="1"/>
  <c r="M117" i="1"/>
  <c r="BC116" i="1"/>
  <c r="BB116" i="1"/>
  <c r="AU116" i="1"/>
  <c r="AT116" i="1"/>
  <c r="AM116" i="1"/>
  <c r="AK116" i="1"/>
  <c r="AL116" i="1" s="1"/>
  <c r="AD116" i="1"/>
  <c r="AC116" i="1"/>
  <c r="V116" i="1"/>
  <c r="U116" i="1"/>
  <c r="N116" i="1"/>
  <c r="M116" i="1"/>
  <c r="BC115" i="1"/>
  <c r="BB115" i="1"/>
  <c r="AU115" i="1"/>
  <c r="AT115" i="1"/>
  <c r="AM115" i="1"/>
  <c r="AK115" i="1"/>
  <c r="AL115" i="1" s="1"/>
  <c r="AD115" i="1"/>
  <c r="AC115" i="1"/>
  <c r="V115" i="1"/>
  <c r="U115" i="1"/>
  <c r="N115" i="1"/>
  <c r="M115" i="1"/>
  <c r="BC114" i="1"/>
  <c r="BB114" i="1"/>
  <c r="AU114" i="1"/>
  <c r="AT114" i="1"/>
  <c r="AM114" i="1"/>
  <c r="AK114" i="1"/>
  <c r="AL114" i="1" s="1"/>
  <c r="AD114" i="1"/>
  <c r="AC114" i="1"/>
  <c r="V114" i="1"/>
  <c r="U114" i="1"/>
  <c r="N114" i="1"/>
  <c r="M114" i="1"/>
  <c r="BC113" i="1"/>
  <c r="BB113" i="1"/>
  <c r="AU113" i="1"/>
  <c r="AT113" i="1"/>
  <c r="AM113" i="1"/>
  <c r="AK113" i="1"/>
  <c r="AL113" i="1" s="1"/>
  <c r="AD113" i="1"/>
  <c r="AC113" i="1"/>
  <c r="V113" i="1"/>
  <c r="U113" i="1"/>
  <c r="N113" i="1"/>
  <c r="M113" i="1"/>
  <c r="BC112" i="1"/>
  <c r="BB112" i="1"/>
  <c r="AU112" i="1"/>
  <c r="AT112" i="1"/>
  <c r="AM112" i="1"/>
  <c r="AK112" i="1"/>
  <c r="AL112" i="1" s="1"/>
  <c r="AD112" i="1"/>
  <c r="AC112" i="1"/>
  <c r="V112" i="1"/>
  <c r="U112" i="1"/>
  <c r="N112" i="1"/>
  <c r="M112" i="1"/>
  <c r="BC111" i="1"/>
  <c r="BB111" i="1"/>
  <c r="AU111" i="1"/>
  <c r="AT111" i="1"/>
  <c r="AM111" i="1"/>
  <c r="AK111" i="1"/>
  <c r="AL111" i="1" s="1"/>
  <c r="AD111" i="1"/>
  <c r="AC111" i="1"/>
  <c r="V111" i="1"/>
  <c r="U111" i="1"/>
  <c r="N111" i="1"/>
  <c r="M111" i="1"/>
  <c r="BC110" i="1"/>
  <c r="BB110" i="1"/>
  <c r="AU110" i="1"/>
  <c r="AT110" i="1"/>
  <c r="AM110" i="1"/>
  <c r="AK110" i="1"/>
  <c r="AL110" i="1" s="1"/>
  <c r="AD110" i="1"/>
  <c r="AC110" i="1"/>
  <c r="V110" i="1"/>
  <c r="U110" i="1"/>
  <c r="N110" i="1"/>
  <c r="M110" i="1"/>
  <c r="BC109" i="1"/>
  <c r="BB109" i="1"/>
  <c r="AU109" i="1"/>
  <c r="AT109" i="1"/>
  <c r="AM109" i="1"/>
  <c r="AK109" i="1"/>
  <c r="AL109" i="1" s="1"/>
  <c r="AD109" i="1"/>
  <c r="AC109" i="1"/>
  <c r="V109" i="1"/>
  <c r="U109" i="1"/>
  <c r="N109" i="1"/>
  <c r="M109" i="1"/>
  <c r="BC108" i="1"/>
  <c r="BB108" i="1"/>
  <c r="AU108" i="1"/>
  <c r="AT108" i="1"/>
  <c r="AM108" i="1"/>
  <c r="AK108" i="1"/>
  <c r="AL108" i="1" s="1"/>
  <c r="AD108" i="1"/>
  <c r="AC108" i="1"/>
  <c r="V108" i="1"/>
  <c r="U108" i="1"/>
  <c r="N108" i="1"/>
  <c r="M108" i="1"/>
  <c r="BC107" i="1"/>
  <c r="BB107" i="1"/>
  <c r="AU107" i="1"/>
  <c r="AT107" i="1"/>
  <c r="AM107" i="1"/>
  <c r="AK107" i="1"/>
  <c r="AL107" i="1" s="1"/>
  <c r="AD107" i="1"/>
  <c r="AC107" i="1"/>
  <c r="V107" i="1"/>
  <c r="U107" i="1"/>
  <c r="N107" i="1"/>
  <c r="M107" i="1"/>
  <c r="BC106" i="1"/>
  <c r="BB106" i="1"/>
  <c r="AU106" i="1"/>
  <c r="AT106" i="1"/>
  <c r="AM106" i="1"/>
  <c r="AK106" i="1"/>
  <c r="AL106" i="1" s="1"/>
  <c r="AD106" i="1"/>
  <c r="AC106" i="1"/>
  <c r="V106" i="1"/>
  <c r="U106" i="1"/>
  <c r="N106" i="1"/>
  <c r="M106" i="1"/>
  <c r="BC105" i="1"/>
  <c r="BB105" i="1"/>
  <c r="AU105" i="1"/>
  <c r="AT105" i="1"/>
  <c r="AM105" i="1"/>
  <c r="AK105" i="1"/>
  <c r="AL105" i="1" s="1"/>
  <c r="AD105" i="1"/>
  <c r="AC105" i="1"/>
  <c r="V105" i="1"/>
  <c r="U105" i="1"/>
  <c r="N105" i="1"/>
  <c r="M105" i="1"/>
  <c r="BC104" i="1"/>
  <c r="BB104" i="1"/>
  <c r="AU104" i="1"/>
  <c r="AT104" i="1"/>
  <c r="AM104" i="1"/>
  <c r="AK104" i="1"/>
  <c r="AL104" i="1" s="1"/>
  <c r="AD104" i="1"/>
  <c r="AC104" i="1"/>
  <c r="V104" i="1"/>
  <c r="U104" i="1"/>
  <c r="N104" i="1"/>
  <c r="M104" i="1"/>
  <c r="BC103" i="1"/>
  <c r="BB103" i="1"/>
  <c r="AU103" i="1"/>
  <c r="AT103" i="1"/>
  <c r="AM103" i="1"/>
  <c r="AK103" i="1"/>
  <c r="AL103" i="1" s="1"/>
  <c r="AD103" i="1"/>
  <c r="AC103" i="1"/>
  <c r="V103" i="1"/>
  <c r="U103" i="1"/>
  <c r="N103" i="1"/>
  <c r="M103" i="1"/>
  <c r="BC102" i="1"/>
  <c r="BB102" i="1"/>
  <c r="AU102" i="1"/>
  <c r="AT102" i="1"/>
  <c r="AM102" i="1"/>
  <c r="AK102" i="1"/>
  <c r="AL102" i="1" s="1"/>
  <c r="AD102" i="1"/>
  <c r="AC102" i="1"/>
  <c r="V102" i="1"/>
  <c r="U102" i="1"/>
  <c r="N102" i="1"/>
  <c r="M102" i="1"/>
  <c r="BC101" i="1"/>
  <c r="BB101" i="1"/>
  <c r="AU101" i="1"/>
  <c r="AT101" i="1"/>
  <c r="AM101" i="1"/>
  <c r="AK101" i="1"/>
  <c r="AL101" i="1" s="1"/>
  <c r="AD101" i="1"/>
  <c r="AC101" i="1"/>
  <c r="V101" i="1"/>
  <c r="U101" i="1"/>
  <c r="N101" i="1"/>
  <c r="M101" i="1"/>
  <c r="BC100" i="1"/>
  <c r="BB100" i="1"/>
  <c r="AU100" i="1"/>
  <c r="AT100" i="1"/>
  <c r="AM100" i="1"/>
  <c r="AK100" i="1"/>
  <c r="AL100" i="1" s="1"/>
  <c r="AD100" i="1"/>
  <c r="AC100" i="1"/>
  <c r="V100" i="1"/>
  <c r="U100" i="1"/>
  <c r="N100" i="1"/>
  <c r="M100" i="1"/>
  <c r="BC99" i="1"/>
  <c r="BB99" i="1"/>
  <c r="AU99" i="1"/>
  <c r="AT99" i="1"/>
  <c r="AM99" i="1"/>
  <c r="AK99" i="1"/>
  <c r="AL99" i="1" s="1"/>
  <c r="AD99" i="1"/>
  <c r="AC99" i="1"/>
  <c r="V99" i="1"/>
  <c r="U99" i="1"/>
  <c r="N99" i="1"/>
  <c r="M99" i="1"/>
  <c r="BC98" i="1"/>
  <c r="BB98" i="1"/>
  <c r="AU98" i="1"/>
  <c r="AT98" i="1"/>
  <c r="AM98" i="1"/>
  <c r="AK98" i="1"/>
  <c r="AL98" i="1" s="1"/>
  <c r="AD98" i="1"/>
  <c r="AC98" i="1"/>
  <c r="V98" i="1"/>
  <c r="U98" i="1"/>
  <c r="N98" i="1"/>
  <c r="M98" i="1"/>
  <c r="BC97" i="1"/>
  <c r="BB97" i="1"/>
  <c r="AU97" i="1"/>
  <c r="AT97" i="1"/>
  <c r="AM97" i="1"/>
  <c r="AK97" i="1"/>
  <c r="AL97" i="1" s="1"/>
  <c r="AD97" i="1"/>
  <c r="AC97" i="1"/>
  <c r="V97" i="1"/>
  <c r="U97" i="1"/>
  <c r="N97" i="1"/>
  <c r="M97" i="1"/>
  <c r="BC96" i="1"/>
  <c r="BB96" i="1"/>
  <c r="AU96" i="1"/>
  <c r="AT96" i="1"/>
  <c r="AM96" i="1"/>
  <c r="AK96" i="1"/>
  <c r="AL96" i="1" s="1"/>
  <c r="AD96" i="1"/>
  <c r="AC96" i="1"/>
  <c r="V96" i="1"/>
  <c r="U96" i="1"/>
  <c r="N96" i="1"/>
  <c r="M96" i="1"/>
  <c r="BC95" i="1"/>
  <c r="BB95" i="1"/>
  <c r="AU95" i="1"/>
  <c r="AT95" i="1"/>
  <c r="AM95" i="1"/>
  <c r="AK95" i="1"/>
  <c r="AL95" i="1" s="1"/>
  <c r="AD95" i="1"/>
  <c r="AC95" i="1"/>
  <c r="V95" i="1"/>
  <c r="U95" i="1"/>
  <c r="N95" i="1"/>
  <c r="M95" i="1"/>
  <c r="BC94" i="1"/>
  <c r="BB94" i="1"/>
  <c r="AU94" i="1"/>
  <c r="AT94" i="1"/>
  <c r="AM94" i="1"/>
  <c r="AK94" i="1"/>
  <c r="AL94" i="1" s="1"/>
  <c r="AD94" i="1"/>
  <c r="AC94" i="1"/>
  <c r="V94" i="1"/>
  <c r="U94" i="1"/>
  <c r="N94" i="1"/>
  <c r="M94" i="1"/>
  <c r="BC93" i="1"/>
  <c r="BB93" i="1"/>
  <c r="AU93" i="1"/>
  <c r="AT93" i="1"/>
  <c r="AM93" i="1"/>
  <c r="AK93" i="1"/>
  <c r="AL93" i="1" s="1"/>
  <c r="AD93" i="1"/>
  <c r="AC93" i="1"/>
  <c r="V93" i="1"/>
  <c r="U93" i="1"/>
  <c r="N93" i="1"/>
  <c r="M93" i="1"/>
  <c r="BC92" i="1"/>
  <c r="BB92" i="1"/>
  <c r="AU92" i="1"/>
  <c r="AT92" i="1"/>
  <c r="AM92" i="1"/>
  <c r="AK92" i="1"/>
  <c r="AL92" i="1" s="1"/>
  <c r="AD92" i="1"/>
  <c r="AC92" i="1"/>
  <c r="V92" i="1"/>
  <c r="U92" i="1"/>
  <c r="N92" i="1"/>
  <c r="M92" i="1"/>
  <c r="BC91" i="1"/>
  <c r="BB91" i="1"/>
  <c r="AU91" i="1"/>
  <c r="AT91" i="1"/>
  <c r="AM91" i="1"/>
  <c r="AK91" i="1"/>
  <c r="AL91" i="1" s="1"/>
  <c r="AD91" i="1"/>
  <c r="AC91" i="1"/>
  <c r="V91" i="1"/>
  <c r="U91" i="1"/>
  <c r="N91" i="1"/>
  <c r="M91" i="1"/>
  <c r="BC90" i="1"/>
  <c r="BB90" i="1"/>
  <c r="AU90" i="1"/>
  <c r="AT90" i="1"/>
  <c r="AM90" i="1"/>
  <c r="AK90" i="1"/>
  <c r="AL90" i="1" s="1"/>
  <c r="AD90" i="1"/>
  <c r="AC90" i="1"/>
  <c r="V90" i="1"/>
  <c r="U90" i="1"/>
  <c r="N90" i="1"/>
  <c r="M90" i="1"/>
  <c r="BC89" i="1"/>
  <c r="BB89" i="1"/>
  <c r="AU89" i="1"/>
  <c r="AT89" i="1"/>
  <c r="AM89" i="1"/>
  <c r="AK89" i="1"/>
  <c r="AL89" i="1" s="1"/>
  <c r="AD89" i="1"/>
  <c r="AC89" i="1"/>
  <c r="V89" i="1"/>
  <c r="U89" i="1"/>
  <c r="N89" i="1"/>
  <c r="M89" i="1"/>
  <c r="BC88" i="1"/>
  <c r="BB88" i="1"/>
  <c r="AU88" i="1"/>
  <c r="AT88" i="1"/>
  <c r="AM88" i="1"/>
  <c r="AK88" i="1"/>
  <c r="AL88" i="1" s="1"/>
  <c r="AD88" i="1"/>
  <c r="AC88" i="1"/>
  <c r="V88" i="1"/>
  <c r="U88" i="1"/>
  <c r="N88" i="1"/>
  <c r="M88" i="1"/>
  <c r="BC87" i="1"/>
  <c r="BB87" i="1"/>
  <c r="AU87" i="1"/>
  <c r="AT87" i="1"/>
  <c r="AM87" i="1"/>
  <c r="AK87" i="1"/>
  <c r="AL87" i="1" s="1"/>
  <c r="AD87" i="1"/>
  <c r="AC87" i="1"/>
  <c r="V87" i="1"/>
  <c r="U87" i="1"/>
  <c r="N87" i="1"/>
  <c r="M87" i="1"/>
  <c r="BC86" i="1"/>
  <c r="BB86" i="1"/>
  <c r="AU86" i="1"/>
  <c r="AT86" i="1"/>
  <c r="AM86" i="1"/>
  <c r="AK86" i="1"/>
  <c r="AL86" i="1" s="1"/>
  <c r="AD86" i="1"/>
  <c r="AC86" i="1"/>
  <c r="V86" i="1"/>
  <c r="U86" i="1"/>
  <c r="N86" i="1"/>
  <c r="M86" i="1"/>
  <c r="BC85" i="1"/>
  <c r="BB85" i="1"/>
  <c r="AU85" i="1"/>
  <c r="AT85" i="1"/>
  <c r="AM85" i="1"/>
  <c r="AK85" i="1"/>
  <c r="AL85" i="1" s="1"/>
  <c r="AD85" i="1"/>
  <c r="AC85" i="1"/>
  <c r="V85" i="1"/>
  <c r="U85" i="1"/>
  <c r="N85" i="1"/>
  <c r="M85" i="1"/>
  <c r="BC84" i="1"/>
  <c r="BB84" i="1"/>
  <c r="AU84" i="1"/>
  <c r="AT84" i="1"/>
  <c r="AM84" i="1"/>
  <c r="AK84" i="1"/>
  <c r="AL84" i="1" s="1"/>
  <c r="AD84" i="1"/>
  <c r="AC84" i="1"/>
  <c r="V84" i="1"/>
  <c r="U84" i="1"/>
  <c r="N84" i="1"/>
  <c r="M84" i="1"/>
  <c r="BC83" i="1"/>
  <c r="BB83" i="1"/>
  <c r="AU83" i="1"/>
  <c r="AT83" i="1"/>
  <c r="AM83" i="1"/>
  <c r="AK83" i="1"/>
  <c r="AL83" i="1" s="1"/>
  <c r="AD83" i="1"/>
  <c r="AC83" i="1"/>
  <c r="V83" i="1"/>
  <c r="U83" i="1"/>
  <c r="N83" i="1"/>
  <c r="M83" i="1"/>
  <c r="BC82" i="1"/>
  <c r="BB82" i="1"/>
  <c r="AU82" i="1"/>
  <c r="AT82" i="1"/>
  <c r="AM82" i="1"/>
  <c r="AK82" i="1"/>
  <c r="AL82" i="1" s="1"/>
  <c r="AD82" i="1"/>
  <c r="AC82" i="1"/>
  <c r="V82" i="1"/>
  <c r="U82" i="1"/>
  <c r="N82" i="1"/>
  <c r="M82" i="1"/>
  <c r="BC81" i="1"/>
  <c r="BB81" i="1"/>
  <c r="AU81" i="1"/>
  <c r="AT81" i="1"/>
  <c r="AM81" i="1"/>
  <c r="AK81" i="1"/>
  <c r="AL81" i="1" s="1"/>
  <c r="AD81" i="1"/>
  <c r="AC81" i="1"/>
  <c r="V81" i="1"/>
  <c r="U81" i="1"/>
  <c r="N81" i="1"/>
  <c r="M81" i="1"/>
  <c r="BC80" i="1"/>
  <c r="BB80" i="1"/>
  <c r="AU80" i="1"/>
  <c r="AT80" i="1"/>
  <c r="AM80" i="1"/>
  <c r="AK80" i="1"/>
  <c r="AL80" i="1" s="1"/>
  <c r="AD80" i="1"/>
  <c r="AC80" i="1"/>
  <c r="V80" i="1"/>
  <c r="U80" i="1"/>
  <c r="N80" i="1"/>
  <c r="M80" i="1"/>
  <c r="BC79" i="1"/>
  <c r="BB79" i="1"/>
  <c r="AU79" i="1"/>
  <c r="AT79" i="1"/>
  <c r="AM79" i="1"/>
  <c r="AK79" i="1"/>
  <c r="AL79" i="1" s="1"/>
  <c r="AD79" i="1"/>
  <c r="AC79" i="1"/>
  <c r="V79" i="1"/>
  <c r="U79" i="1"/>
  <c r="N79" i="1"/>
  <c r="M79" i="1"/>
  <c r="BC78" i="1"/>
  <c r="BB78" i="1"/>
  <c r="AU78" i="1"/>
  <c r="AT78" i="1"/>
  <c r="AM78" i="1"/>
  <c r="AK78" i="1"/>
  <c r="AL78" i="1" s="1"/>
  <c r="AD78" i="1"/>
  <c r="AC78" i="1"/>
  <c r="V78" i="1"/>
  <c r="U78" i="1"/>
  <c r="N78" i="1"/>
  <c r="M78" i="1"/>
  <c r="BC77" i="1"/>
  <c r="BB77" i="1"/>
  <c r="AU77" i="1"/>
  <c r="AT77" i="1"/>
  <c r="AM77" i="1"/>
  <c r="AK77" i="1"/>
  <c r="AL77" i="1" s="1"/>
  <c r="AD77" i="1"/>
  <c r="AC77" i="1"/>
  <c r="V77" i="1"/>
  <c r="U77" i="1"/>
  <c r="N77" i="1"/>
  <c r="M77" i="1"/>
  <c r="BC76" i="1"/>
  <c r="BB76" i="1"/>
  <c r="AU76" i="1"/>
  <c r="AT76" i="1"/>
  <c r="AM76" i="1"/>
  <c r="AK76" i="1"/>
  <c r="AL76" i="1" s="1"/>
  <c r="AD76" i="1"/>
  <c r="AC76" i="1"/>
  <c r="V76" i="1"/>
  <c r="U76" i="1"/>
  <c r="N76" i="1"/>
  <c r="M76" i="1"/>
  <c r="BC75" i="1"/>
  <c r="BB75" i="1"/>
  <c r="AU75" i="1"/>
  <c r="AT75" i="1"/>
  <c r="AM75" i="1"/>
  <c r="AK75" i="1"/>
  <c r="AL75" i="1" s="1"/>
  <c r="AD75" i="1"/>
  <c r="AC75" i="1"/>
  <c r="V75" i="1"/>
  <c r="U75" i="1"/>
  <c r="N75" i="1"/>
  <c r="M75" i="1"/>
  <c r="BC74" i="1"/>
  <c r="BB74" i="1"/>
  <c r="AU74" i="1"/>
  <c r="AT74" i="1"/>
  <c r="AM74" i="1"/>
  <c r="AK74" i="1"/>
  <c r="AL74" i="1" s="1"/>
  <c r="AD74" i="1"/>
  <c r="AC74" i="1"/>
  <c r="V74" i="1"/>
  <c r="U74" i="1"/>
  <c r="N74" i="1"/>
  <c r="M74" i="1"/>
  <c r="BC73" i="1"/>
  <c r="BB73" i="1"/>
  <c r="AU73" i="1"/>
  <c r="AT73" i="1"/>
  <c r="AM73" i="1"/>
  <c r="AK73" i="1"/>
  <c r="AL73" i="1" s="1"/>
  <c r="AD73" i="1"/>
  <c r="AC73" i="1"/>
  <c r="V73" i="1"/>
  <c r="U73" i="1"/>
  <c r="N73" i="1"/>
  <c r="M73" i="1"/>
  <c r="BC72" i="1"/>
  <c r="BB72" i="1"/>
  <c r="AU72" i="1"/>
  <c r="AT72" i="1"/>
  <c r="AM72" i="1"/>
  <c r="AK72" i="1"/>
  <c r="AL72" i="1" s="1"/>
  <c r="AD72" i="1"/>
  <c r="AC72" i="1"/>
  <c r="V72" i="1"/>
  <c r="U72" i="1"/>
  <c r="N72" i="1"/>
  <c r="M72" i="1"/>
  <c r="BC71" i="1"/>
  <c r="BB71" i="1"/>
  <c r="AU71" i="1"/>
  <c r="AT71" i="1"/>
  <c r="AM71" i="1"/>
  <c r="AK71" i="1"/>
  <c r="AL71" i="1" s="1"/>
  <c r="AD71" i="1"/>
  <c r="AC71" i="1"/>
  <c r="V71" i="1"/>
  <c r="U71" i="1"/>
  <c r="N71" i="1"/>
  <c r="M71" i="1"/>
  <c r="BC70" i="1"/>
  <c r="BB70" i="1"/>
  <c r="AU70" i="1"/>
  <c r="AT70" i="1"/>
  <c r="AM70" i="1"/>
  <c r="AK70" i="1"/>
  <c r="AL70" i="1" s="1"/>
  <c r="AD70" i="1"/>
  <c r="AC70" i="1"/>
  <c r="V70" i="1"/>
  <c r="U70" i="1"/>
  <c r="N70" i="1"/>
  <c r="M70" i="1"/>
  <c r="BC69" i="1"/>
  <c r="BB69" i="1"/>
  <c r="AU69" i="1"/>
  <c r="AT69" i="1"/>
  <c r="AM69" i="1"/>
  <c r="AK69" i="1"/>
  <c r="AL69" i="1" s="1"/>
  <c r="AD69" i="1"/>
  <c r="AC69" i="1"/>
  <c r="V69" i="1"/>
  <c r="U69" i="1"/>
  <c r="N69" i="1"/>
  <c r="M69" i="1"/>
  <c r="BC68" i="1"/>
  <c r="BB68" i="1"/>
  <c r="AU68" i="1"/>
  <c r="AT68" i="1"/>
  <c r="AM68" i="1"/>
  <c r="AK68" i="1"/>
  <c r="AL68" i="1" s="1"/>
  <c r="AD68" i="1"/>
  <c r="AC68" i="1"/>
  <c r="V68" i="1"/>
  <c r="U68" i="1"/>
  <c r="N68" i="1"/>
  <c r="M68" i="1"/>
  <c r="BC67" i="1"/>
  <c r="BB67" i="1"/>
  <c r="AU67" i="1"/>
  <c r="AT67" i="1"/>
  <c r="AM67" i="1"/>
  <c r="AK67" i="1"/>
  <c r="AL67" i="1" s="1"/>
  <c r="AD67" i="1"/>
  <c r="AC67" i="1"/>
  <c r="V67" i="1"/>
  <c r="U67" i="1"/>
  <c r="N67" i="1"/>
  <c r="M67" i="1"/>
  <c r="BC66" i="1"/>
  <c r="BB66" i="1"/>
  <c r="AU66" i="1"/>
  <c r="AT66" i="1"/>
  <c r="AM66" i="1"/>
  <c r="AK66" i="1"/>
  <c r="AL66" i="1" s="1"/>
  <c r="AD66" i="1"/>
  <c r="AC66" i="1"/>
  <c r="V66" i="1"/>
  <c r="U66" i="1"/>
  <c r="N66" i="1"/>
  <c r="M66" i="1"/>
  <c r="BC65" i="1"/>
  <c r="BB65" i="1"/>
  <c r="AU65" i="1"/>
  <c r="AT65" i="1"/>
  <c r="AM65" i="1"/>
  <c r="AK65" i="1"/>
  <c r="AL65" i="1" s="1"/>
  <c r="AD65" i="1"/>
  <c r="AC65" i="1"/>
  <c r="V65" i="1"/>
  <c r="U65" i="1"/>
  <c r="N65" i="1"/>
  <c r="M65" i="1"/>
  <c r="BC64" i="1"/>
  <c r="BB64" i="1"/>
  <c r="AU64" i="1"/>
  <c r="AT64" i="1"/>
  <c r="AM64" i="1"/>
  <c r="AK64" i="1"/>
  <c r="AL64" i="1" s="1"/>
  <c r="AD64" i="1"/>
  <c r="AC64" i="1"/>
  <c r="V64" i="1"/>
  <c r="U64" i="1"/>
  <c r="N64" i="1"/>
  <c r="M64" i="1"/>
  <c r="BC63" i="1"/>
  <c r="BB63" i="1"/>
  <c r="AU63" i="1"/>
  <c r="AT63" i="1"/>
  <c r="AM63" i="1"/>
  <c r="AK63" i="1"/>
  <c r="AL63" i="1" s="1"/>
  <c r="AD63" i="1"/>
  <c r="AC63" i="1"/>
  <c r="V63" i="1"/>
  <c r="U63" i="1"/>
  <c r="N63" i="1"/>
  <c r="M63" i="1"/>
  <c r="BC62" i="1"/>
  <c r="BB62" i="1"/>
  <c r="AU62" i="1"/>
  <c r="AT62" i="1"/>
  <c r="AM62" i="1"/>
  <c r="AK62" i="1"/>
  <c r="AL62" i="1" s="1"/>
  <c r="AD62" i="1"/>
  <c r="AC62" i="1"/>
  <c r="V62" i="1"/>
  <c r="U62" i="1"/>
  <c r="N62" i="1"/>
  <c r="M62" i="1"/>
  <c r="BC61" i="1"/>
  <c r="BB61" i="1"/>
  <c r="AU61" i="1"/>
  <c r="AT61" i="1"/>
  <c r="AM61" i="1"/>
  <c r="AK61" i="1"/>
  <c r="AL61" i="1" s="1"/>
  <c r="AD61" i="1"/>
  <c r="AC61" i="1"/>
  <c r="V61" i="1"/>
  <c r="U61" i="1"/>
  <c r="N61" i="1"/>
  <c r="M61" i="1"/>
  <c r="BC60" i="1"/>
  <c r="BB60" i="1"/>
  <c r="AU60" i="1"/>
  <c r="AT60" i="1"/>
  <c r="AM60" i="1"/>
  <c r="AK60" i="1"/>
  <c r="AL60" i="1" s="1"/>
  <c r="AD60" i="1"/>
  <c r="AC60" i="1"/>
  <c r="V60" i="1"/>
  <c r="U60" i="1"/>
  <c r="N60" i="1"/>
  <c r="M60" i="1"/>
  <c r="BC59" i="1"/>
  <c r="BB59" i="1"/>
  <c r="AU59" i="1"/>
  <c r="AT59" i="1"/>
  <c r="AM59" i="1"/>
  <c r="AK59" i="1"/>
  <c r="AL59" i="1" s="1"/>
  <c r="AD59" i="1"/>
  <c r="AC59" i="1"/>
  <c r="V59" i="1"/>
  <c r="U59" i="1"/>
  <c r="N59" i="1"/>
  <c r="M59" i="1"/>
  <c r="BC58" i="1"/>
  <c r="BB58" i="1"/>
  <c r="AU58" i="1"/>
  <c r="AT58" i="1"/>
  <c r="AM58" i="1"/>
  <c r="AK58" i="1"/>
  <c r="AL58" i="1" s="1"/>
  <c r="AD58" i="1"/>
  <c r="AC58" i="1"/>
  <c r="V58" i="1"/>
  <c r="U58" i="1"/>
  <c r="N58" i="1"/>
  <c r="M58" i="1"/>
  <c r="BC57" i="1"/>
  <c r="BB57" i="1"/>
  <c r="AU57" i="1"/>
  <c r="AT57" i="1"/>
  <c r="AM57" i="1"/>
  <c r="AK57" i="1"/>
  <c r="AL57" i="1" s="1"/>
  <c r="AD57" i="1"/>
  <c r="AC57" i="1"/>
  <c r="V57" i="1"/>
  <c r="U57" i="1"/>
  <c r="N57" i="1"/>
  <c r="M57" i="1"/>
  <c r="BC56" i="1"/>
  <c r="BB56" i="1"/>
  <c r="AU56" i="1"/>
  <c r="AT56" i="1"/>
  <c r="AM56" i="1"/>
  <c r="AK56" i="1"/>
  <c r="AL56" i="1" s="1"/>
  <c r="AD56" i="1"/>
  <c r="AC56" i="1"/>
  <c r="V56" i="1"/>
  <c r="U56" i="1"/>
  <c r="N56" i="1"/>
  <c r="M56" i="1"/>
  <c r="BC55" i="1"/>
  <c r="BB55" i="1"/>
  <c r="AU55" i="1"/>
  <c r="AT55" i="1"/>
  <c r="AM55" i="1"/>
  <c r="AK55" i="1"/>
  <c r="AL55" i="1" s="1"/>
  <c r="AD55" i="1"/>
  <c r="AC55" i="1"/>
  <c r="V55" i="1"/>
  <c r="U55" i="1"/>
  <c r="N55" i="1"/>
  <c r="M55" i="1"/>
  <c r="BC54" i="1"/>
  <c r="BB54" i="1"/>
  <c r="AU54" i="1"/>
  <c r="AT54" i="1"/>
  <c r="AM54" i="1"/>
  <c r="AK54" i="1"/>
  <c r="AL54" i="1" s="1"/>
  <c r="AD54" i="1"/>
  <c r="AC54" i="1"/>
  <c r="V54" i="1"/>
  <c r="U54" i="1"/>
  <c r="N54" i="1"/>
  <c r="M54" i="1"/>
  <c r="BC53" i="1"/>
  <c r="BB53" i="1"/>
  <c r="AU53" i="1"/>
  <c r="AT53" i="1"/>
  <c r="AM53" i="1"/>
  <c r="AK53" i="1"/>
  <c r="AL53" i="1" s="1"/>
  <c r="AD53" i="1"/>
  <c r="AC53" i="1"/>
  <c r="V53" i="1"/>
  <c r="U53" i="1"/>
  <c r="N53" i="1"/>
  <c r="M53" i="1"/>
  <c r="BC52" i="1"/>
  <c r="BB52" i="1"/>
  <c r="AU52" i="1"/>
  <c r="AT52" i="1"/>
  <c r="AM52" i="1"/>
  <c r="AK52" i="1"/>
  <c r="AL52" i="1" s="1"/>
  <c r="AD52" i="1"/>
  <c r="AC52" i="1"/>
  <c r="V52" i="1"/>
  <c r="U52" i="1"/>
  <c r="N52" i="1"/>
  <c r="M52" i="1"/>
  <c r="BC51" i="1"/>
  <c r="BB51" i="1"/>
  <c r="AU51" i="1"/>
  <c r="AT51" i="1"/>
  <c r="AM51" i="1"/>
  <c r="AK51" i="1"/>
  <c r="AL51" i="1" s="1"/>
  <c r="AD51" i="1"/>
  <c r="AC51" i="1"/>
  <c r="V51" i="1"/>
  <c r="U51" i="1"/>
  <c r="N51" i="1"/>
  <c r="M51" i="1"/>
  <c r="BC50" i="1"/>
  <c r="BB50" i="1"/>
  <c r="AU50" i="1"/>
  <c r="AT50" i="1"/>
  <c r="AM50" i="1"/>
  <c r="AK50" i="1"/>
  <c r="AL50" i="1" s="1"/>
  <c r="AD50" i="1"/>
  <c r="AC50" i="1"/>
  <c r="V50" i="1"/>
  <c r="U50" i="1"/>
  <c r="N50" i="1"/>
  <c r="M50" i="1"/>
  <c r="BC49" i="1"/>
  <c r="BB49" i="1"/>
  <c r="AU49" i="1"/>
  <c r="AT49" i="1"/>
  <c r="AM49" i="1"/>
  <c r="AK49" i="1"/>
  <c r="AL49" i="1" s="1"/>
  <c r="AD49" i="1"/>
  <c r="AC49" i="1"/>
  <c r="V49" i="1"/>
  <c r="U49" i="1"/>
  <c r="N49" i="1"/>
  <c r="M49" i="1"/>
  <c r="BC48" i="1"/>
  <c r="BB48" i="1"/>
  <c r="AU48" i="1"/>
  <c r="AT48" i="1"/>
  <c r="AM48" i="1"/>
  <c r="AK48" i="1"/>
  <c r="AL48" i="1" s="1"/>
  <c r="AD48" i="1"/>
  <c r="AC48" i="1"/>
  <c r="V48" i="1"/>
  <c r="U48" i="1"/>
  <c r="N48" i="1"/>
  <c r="M48" i="1"/>
  <c r="BC47" i="1"/>
  <c r="BB47" i="1"/>
  <c r="AU47" i="1"/>
  <c r="AT47" i="1"/>
  <c r="AM47" i="1"/>
  <c r="AK47" i="1"/>
  <c r="AL47" i="1" s="1"/>
  <c r="AD47" i="1"/>
  <c r="AC47" i="1"/>
  <c r="V47" i="1"/>
  <c r="U47" i="1"/>
  <c r="N47" i="1"/>
  <c r="M47" i="1"/>
  <c r="BC46" i="1"/>
  <c r="BB46" i="1"/>
  <c r="AU46" i="1"/>
  <c r="AT46" i="1"/>
  <c r="AM46" i="1"/>
  <c r="AK46" i="1"/>
  <c r="AL46" i="1" s="1"/>
  <c r="AD46" i="1"/>
  <c r="AC46" i="1"/>
  <c r="V46" i="1"/>
  <c r="U46" i="1"/>
  <c r="N46" i="1"/>
  <c r="M46" i="1"/>
  <c r="BC45" i="1"/>
  <c r="BB45" i="1"/>
  <c r="AU45" i="1"/>
  <c r="AT45" i="1"/>
  <c r="AM45" i="1"/>
  <c r="AK45" i="1"/>
  <c r="AL45" i="1" s="1"/>
  <c r="AD45" i="1"/>
  <c r="AC45" i="1"/>
  <c r="V45" i="1"/>
  <c r="U45" i="1"/>
  <c r="N45" i="1"/>
  <c r="M45" i="1"/>
  <c r="BC44" i="1"/>
  <c r="BB44" i="1"/>
  <c r="AU44" i="1"/>
  <c r="AT44" i="1"/>
  <c r="AM44" i="1"/>
  <c r="AK44" i="1"/>
  <c r="AL44" i="1" s="1"/>
  <c r="AD44" i="1"/>
  <c r="AC44" i="1"/>
  <c r="V44" i="1"/>
  <c r="U44" i="1"/>
  <c r="N44" i="1"/>
  <c r="M44" i="1"/>
  <c r="BC43" i="1"/>
  <c r="BB43" i="1"/>
  <c r="AU43" i="1"/>
  <c r="AT43" i="1"/>
  <c r="AM43" i="1"/>
  <c r="AK43" i="1"/>
  <c r="AL43" i="1" s="1"/>
  <c r="AD43" i="1"/>
  <c r="AC43" i="1"/>
  <c r="V43" i="1"/>
  <c r="U43" i="1"/>
  <c r="N43" i="1"/>
  <c r="M43" i="1"/>
  <c r="BC42" i="1"/>
  <c r="BB42" i="1"/>
  <c r="AU42" i="1"/>
  <c r="AT42" i="1"/>
  <c r="AM42" i="1"/>
  <c r="AK42" i="1"/>
  <c r="AL42" i="1" s="1"/>
  <c r="AD42" i="1"/>
  <c r="AC42" i="1"/>
  <c r="V42" i="1"/>
  <c r="U42" i="1"/>
  <c r="N42" i="1"/>
  <c r="M42" i="1"/>
  <c r="BC41" i="1"/>
  <c r="BB41" i="1"/>
  <c r="AU41" i="1"/>
  <c r="AT41" i="1"/>
  <c r="AM41" i="1"/>
  <c r="AK41" i="1"/>
  <c r="AL41" i="1" s="1"/>
  <c r="AD41" i="1"/>
  <c r="AC41" i="1"/>
  <c r="V41" i="1"/>
  <c r="U41" i="1"/>
  <c r="N41" i="1"/>
  <c r="M41" i="1"/>
  <c r="BC40" i="1"/>
  <c r="BB40" i="1"/>
  <c r="AU40" i="1"/>
  <c r="AT40" i="1"/>
  <c r="AM40" i="1"/>
  <c r="AK40" i="1"/>
  <c r="AL40" i="1" s="1"/>
  <c r="AD40" i="1"/>
  <c r="AC40" i="1"/>
  <c r="V40" i="1"/>
  <c r="U40" i="1"/>
  <c r="N40" i="1"/>
  <c r="M40" i="1"/>
  <c r="BC39" i="1"/>
  <c r="BB39" i="1"/>
  <c r="AU39" i="1"/>
  <c r="AT39" i="1"/>
  <c r="AM39" i="1"/>
  <c r="AK39" i="1"/>
  <c r="AL39" i="1" s="1"/>
  <c r="AD39" i="1"/>
  <c r="AC39" i="1"/>
  <c r="V39" i="1"/>
  <c r="U39" i="1"/>
  <c r="N39" i="1"/>
  <c r="M39" i="1"/>
  <c r="BC38" i="1"/>
  <c r="BB38" i="1"/>
  <c r="AU38" i="1"/>
  <c r="AT38" i="1"/>
  <c r="AM38" i="1"/>
  <c r="AK38" i="1"/>
  <c r="AL38" i="1" s="1"/>
  <c r="AD38" i="1"/>
  <c r="AC38" i="1"/>
  <c r="V38" i="1"/>
  <c r="U38" i="1"/>
  <c r="N38" i="1"/>
  <c r="M38" i="1"/>
  <c r="BC37" i="1"/>
  <c r="BB37" i="1"/>
  <c r="AU37" i="1"/>
  <c r="AT37" i="1"/>
  <c r="AM37" i="1"/>
  <c r="AK37" i="1"/>
  <c r="AL37" i="1" s="1"/>
  <c r="AD37" i="1"/>
  <c r="AC37" i="1"/>
  <c r="V37" i="1"/>
  <c r="U37" i="1"/>
  <c r="N37" i="1"/>
  <c r="M37" i="1"/>
  <c r="BC36" i="1"/>
  <c r="BB36" i="1"/>
  <c r="AU36" i="1"/>
  <c r="AT36" i="1"/>
  <c r="AM36" i="1"/>
  <c r="AK36" i="1"/>
  <c r="AL36" i="1" s="1"/>
  <c r="AD36" i="1"/>
  <c r="AC36" i="1"/>
  <c r="V36" i="1"/>
  <c r="U36" i="1"/>
  <c r="N36" i="1"/>
  <c r="M36" i="1"/>
  <c r="BC35" i="1"/>
  <c r="BB35" i="1"/>
  <c r="AU35" i="1"/>
  <c r="AT35" i="1"/>
  <c r="AM35" i="1"/>
  <c r="AK35" i="1"/>
  <c r="AL35" i="1" s="1"/>
  <c r="AD35" i="1"/>
  <c r="AC35" i="1"/>
  <c r="V35" i="1"/>
  <c r="U35" i="1"/>
  <c r="N35" i="1"/>
  <c r="M35" i="1"/>
  <c r="BC34" i="1"/>
  <c r="BB34" i="1"/>
  <c r="AU34" i="1"/>
  <c r="AT34" i="1"/>
  <c r="AM34" i="1"/>
  <c r="AK34" i="1"/>
  <c r="AL34" i="1" s="1"/>
  <c r="AD34" i="1"/>
  <c r="AC34" i="1"/>
  <c r="V34" i="1"/>
  <c r="U34" i="1"/>
  <c r="N34" i="1"/>
  <c r="M34" i="1"/>
  <c r="BC33" i="1"/>
  <c r="BB33" i="1"/>
  <c r="AU33" i="1"/>
  <c r="AT33" i="1"/>
  <c r="AM33" i="1"/>
  <c r="AK33" i="1"/>
  <c r="AL33" i="1" s="1"/>
  <c r="AD33" i="1"/>
  <c r="AC33" i="1"/>
  <c r="V33" i="1"/>
  <c r="U33" i="1"/>
  <c r="N33" i="1"/>
  <c r="M33" i="1"/>
  <c r="BC32" i="1"/>
  <c r="BB32" i="1"/>
  <c r="AU32" i="1"/>
  <c r="AT32" i="1"/>
  <c r="AM32" i="1"/>
  <c r="AK32" i="1"/>
  <c r="AL32" i="1" s="1"/>
  <c r="AD32" i="1"/>
  <c r="AC32" i="1"/>
  <c r="V32" i="1"/>
  <c r="U32" i="1"/>
  <c r="N32" i="1"/>
  <c r="M32" i="1"/>
  <c r="BC31" i="1"/>
  <c r="BB31" i="1"/>
  <c r="AU31" i="1"/>
  <c r="AT31" i="1"/>
  <c r="AM31" i="1"/>
  <c r="AK31" i="1"/>
  <c r="AL31" i="1" s="1"/>
  <c r="AD31" i="1"/>
  <c r="AC31" i="1"/>
  <c r="V31" i="1"/>
  <c r="U31" i="1"/>
  <c r="N31" i="1"/>
  <c r="M31" i="1"/>
  <c r="BC30" i="1"/>
  <c r="BB30" i="1"/>
  <c r="AU30" i="1"/>
  <c r="AT30" i="1"/>
  <c r="AM30" i="1"/>
  <c r="AK30" i="1"/>
  <c r="AL30" i="1" s="1"/>
  <c r="AD30" i="1"/>
  <c r="AC30" i="1"/>
  <c r="V30" i="1"/>
  <c r="U30" i="1"/>
  <c r="N30" i="1"/>
  <c r="M30" i="1"/>
  <c r="BC29" i="1"/>
  <c r="BB29" i="1"/>
  <c r="AU29" i="1"/>
  <c r="AT29" i="1"/>
  <c r="AM29" i="1"/>
  <c r="AK29" i="1"/>
  <c r="AL29" i="1" s="1"/>
  <c r="AD29" i="1"/>
  <c r="AC29" i="1"/>
  <c r="V29" i="1"/>
  <c r="U29" i="1"/>
  <c r="N29" i="1"/>
  <c r="M29" i="1"/>
  <c r="BC28" i="1"/>
  <c r="BB28" i="1"/>
  <c r="AU28" i="1"/>
  <c r="AT28" i="1"/>
  <c r="AM28" i="1"/>
  <c r="AK28" i="1"/>
  <c r="AL28" i="1" s="1"/>
  <c r="AD28" i="1"/>
  <c r="AC28" i="1"/>
  <c r="V28" i="1"/>
  <c r="U28" i="1"/>
  <c r="N28" i="1"/>
  <c r="M28" i="1"/>
  <c r="BC27" i="1"/>
  <c r="BB27" i="1"/>
  <c r="AU27" i="1"/>
  <c r="AT27" i="1"/>
  <c r="AM27" i="1"/>
  <c r="AK27" i="1"/>
  <c r="AL27" i="1" s="1"/>
  <c r="AD27" i="1"/>
  <c r="AC27" i="1"/>
  <c r="V27" i="1"/>
  <c r="U27" i="1"/>
  <c r="N27" i="1"/>
  <c r="M27" i="1"/>
  <c r="BC26" i="1"/>
  <c r="BB26" i="1"/>
  <c r="AU26" i="1"/>
  <c r="AT26" i="1"/>
  <c r="AM26" i="1"/>
  <c r="AK26" i="1"/>
  <c r="AL26" i="1" s="1"/>
  <c r="AD26" i="1"/>
  <c r="AC26" i="1"/>
  <c r="V26" i="1"/>
  <c r="U26" i="1"/>
  <c r="N26" i="1"/>
  <c r="M26" i="1"/>
  <c r="BC25" i="1"/>
  <c r="BB25" i="1"/>
  <c r="AU25" i="1"/>
  <c r="AT25" i="1"/>
  <c r="AM25" i="1"/>
  <c r="AK25" i="1"/>
  <c r="AL25" i="1" s="1"/>
  <c r="AD25" i="1"/>
  <c r="AC25" i="1"/>
  <c r="V25" i="1"/>
  <c r="U25" i="1"/>
  <c r="N25" i="1"/>
  <c r="M25" i="1"/>
  <c r="BC24" i="1"/>
  <c r="BB24" i="1"/>
  <c r="AU24" i="1"/>
  <c r="AT24" i="1"/>
  <c r="AM24" i="1"/>
  <c r="AK24" i="1"/>
  <c r="AL24" i="1" s="1"/>
  <c r="AD24" i="1"/>
  <c r="AC24" i="1"/>
  <c r="V24" i="1"/>
  <c r="U24" i="1"/>
  <c r="N24" i="1"/>
  <c r="M24" i="1"/>
  <c r="BC23" i="1"/>
  <c r="BB23" i="1"/>
  <c r="AU23" i="1"/>
  <c r="AT23" i="1"/>
  <c r="AM23" i="1"/>
  <c r="AK23" i="1"/>
  <c r="AL23" i="1" s="1"/>
  <c r="AD23" i="1"/>
  <c r="AC23" i="1"/>
  <c r="V23" i="1"/>
  <c r="U23" i="1"/>
  <c r="N23" i="1"/>
  <c r="M23" i="1"/>
  <c r="BC22" i="1"/>
  <c r="BB22" i="1"/>
  <c r="AU22" i="1"/>
  <c r="AT22" i="1"/>
  <c r="AM22" i="1"/>
  <c r="AK22" i="1"/>
  <c r="AL22" i="1" s="1"/>
  <c r="AD22" i="1"/>
  <c r="AC22" i="1"/>
  <c r="V22" i="1"/>
  <c r="U22" i="1"/>
  <c r="N22" i="1"/>
  <c r="M22" i="1"/>
  <c r="BC21" i="1"/>
  <c r="BB21" i="1"/>
  <c r="AU21" i="1"/>
  <c r="AT21" i="1"/>
  <c r="AM21" i="1"/>
  <c r="AK21" i="1"/>
  <c r="AL21" i="1" s="1"/>
  <c r="AD21" i="1"/>
  <c r="AC21" i="1"/>
  <c r="V21" i="1"/>
  <c r="U21" i="1"/>
  <c r="N21" i="1"/>
  <c r="M21" i="1"/>
  <c r="BC20" i="1"/>
  <c r="BB20" i="1"/>
  <c r="AU20" i="1"/>
  <c r="AT20" i="1"/>
  <c r="AM20" i="1"/>
  <c r="AK20" i="1"/>
  <c r="AL20" i="1" s="1"/>
  <c r="AD20" i="1"/>
  <c r="AC20" i="1"/>
  <c r="V20" i="1"/>
  <c r="U20" i="1"/>
  <c r="N20" i="1"/>
  <c r="M20" i="1"/>
  <c r="BC19" i="1"/>
  <c r="BB19" i="1"/>
  <c r="AU19" i="1"/>
  <c r="AT19" i="1"/>
  <c r="AM19" i="1"/>
  <c r="AK19" i="1"/>
  <c r="AL19" i="1" s="1"/>
  <c r="AD19" i="1"/>
  <c r="AC19" i="1"/>
  <c r="V19" i="1"/>
  <c r="U19" i="1"/>
  <c r="N19" i="1"/>
  <c r="M19" i="1"/>
  <c r="BC18" i="1"/>
  <c r="BB18" i="1"/>
  <c r="AU18" i="1"/>
  <c r="AT18" i="1"/>
  <c r="AM18" i="1"/>
  <c r="AK18" i="1"/>
  <c r="AL18" i="1" s="1"/>
  <c r="AD18" i="1"/>
  <c r="AC18" i="1"/>
  <c r="V18" i="1"/>
  <c r="U18" i="1"/>
  <c r="N18" i="1"/>
  <c r="M18" i="1"/>
  <c r="BC17" i="1"/>
  <c r="BB17" i="1"/>
  <c r="AU17" i="1"/>
  <c r="AT17" i="1"/>
  <c r="AM17" i="1"/>
  <c r="AK17" i="1"/>
  <c r="AL17" i="1" s="1"/>
  <c r="AD17" i="1"/>
  <c r="AC17" i="1"/>
  <c r="V17" i="1"/>
  <c r="U17" i="1"/>
  <c r="N17" i="1"/>
  <c r="M17" i="1"/>
  <c r="BC16" i="1"/>
  <c r="BB16" i="1"/>
  <c r="AU16" i="1"/>
  <c r="AT16" i="1"/>
  <c r="AM16" i="1"/>
  <c r="AK16" i="1"/>
  <c r="AL16" i="1" s="1"/>
  <c r="AD16" i="1"/>
  <c r="AC16" i="1"/>
  <c r="V16" i="1"/>
  <c r="U16" i="1"/>
  <c r="N16" i="1"/>
  <c r="M16" i="1"/>
  <c r="BC15" i="1"/>
  <c r="BB15" i="1"/>
  <c r="AU15" i="1"/>
  <c r="AT15" i="1"/>
  <c r="AM15" i="1"/>
  <c r="AK15" i="1"/>
  <c r="AL15" i="1" s="1"/>
  <c r="AD15" i="1"/>
  <c r="AC15" i="1"/>
  <c r="V15" i="1"/>
  <c r="U15" i="1"/>
  <c r="N15" i="1"/>
  <c r="M15" i="1"/>
  <c r="BC14" i="1"/>
  <c r="BB14" i="1"/>
  <c r="AU14" i="1"/>
  <c r="AT14" i="1"/>
  <c r="AM14" i="1"/>
  <c r="AK14" i="1"/>
  <c r="AL14" i="1" s="1"/>
  <c r="AD14" i="1"/>
  <c r="AC14" i="1"/>
  <c r="V14" i="1"/>
  <c r="U14" i="1"/>
  <c r="N14" i="1"/>
  <c r="M14" i="1"/>
  <c r="BC13" i="1"/>
  <c r="BB13" i="1"/>
  <c r="AU13" i="1"/>
  <c r="AT13" i="1"/>
  <c r="AM13" i="1"/>
  <c r="AK13" i="1"/>
  <c r="AL13" i="1" s="1"/>
  <c r="AD13" i="1"/>
  <c r="AC13" i="1"/>
  <c r="V13" i="1"/>
  <c r="U13" i="1"/>
  <c r="N13" i="1"/>
  <c r="M13" i="1"/>
  <c r="BC12" i="1"/>
  <c r="BB12" i="1"/>
  <c r="AU12" i="1"/>
  <c r="AT12" i="1"/>
  <c r="AM12" i="1"/>
  <c r="AK12" i="1"/>
  <c r="AL12" i="1" s="1"/>
  <c r="AD12" i="1"/>
  <c r="AC12" i="1"/>
  <c r="V12" i="1"/>
  <c r="U12" i="1"/>
  <c r="N12" i="1"/>
  <c r="M12" i="1"/>
  <c r="BC11" i="1"/>
  <c r="BB11" i="1"/>
  <c r="AU11" i="1"/>
  <c r="AT11" i="1"/>
  <c r="AM11" i="1"/>
  <c r="AK11" i="1"/>
  <c r="AL11" i="1" s="1"/>
  <c r="AD11" i="1"/>
  <c r="AC11" i="1"/>
  <c r="V11" i="1"/>
  <c r="U11" i="1"/>
  <c r="N11" i="1"/>
  <c r="M11" i="1"/>
  <c r="BC10" i="1"/>
  <c r="BB10" i="1"/>
  <c r="AU10" i="1"/>
  <c r="AT10" i="1"/>
  <c r="AM10" i="1"/>
  <c r="AK10" i="1"/>
  <c r="AL10" i="1" s="1"/>
  <c r="AD10" i="1"/>
  <c r="AC10" i="1"/>
  <c r="V10" i="1"/>
  <c r="U10" i="1"/>
  <c r="N10" i="1"/>
  <c r="M10" i="1"/>
  <c r="BC9" i="1"/>
  <c r="BB9" i="1"/>
  <c r="AU9" i="1"/>
  <c r="AT9" i="1"/>
  <c r="AM9" i="1"/>
  <c r="AK9" i="1"/>
  <c r="AL9" i="1" s="1"/>
  <c r="AD9" i="1"/>
  <c r="AC9" i="1"/>
  <c r="V9" i="1"/>
  <c r="U9" i="1"/>
  <c r="N9" i="1"/>
  <c r="M9" i="1"/>
  <c r="BB8" i="1"/>
  <c r="AU8" i="1"/>
  <c r="AT8" i="1"/>
  <c r="AM8" i="1"/>
  <c r="AK8" i="1"/>
  <c r="AL8" i="1" s="1"/>
  <c r="AD8" i="1"/>
  <c r="AC8" i="1"/>
  <c r="V8" i="1"/>
  <c r="U8" i="1"/>
  <c r="N8" i="1"/>
  <c r="M8" i="1"/>
  <c r="BC7" i="1"/>
  <c r="BB7" i="1"/>
  <c r="AT7" i="1"/>
  <c r="AK7" i="1"/>
  <c r="AL7" i="1" s="1"/>
  <c r="AD7" i="1"/>
  <c r="AC7" i="1"/>
  <c r="U7" i="1"/>
  <c r="M7" i="1"/>
  <c r="E30" i="2"/>
  <c r="E37" i="2"/>
  <c r="E33" i="2"/>
  <c r="E50" i="2"/>
  <c r="E39" i="2"/>
  <c r="E42" i="2"/>
  <c r="E35" i="2"/>
  <c r="C6" i="1"/>
  <c r="E46" i="2"/>
  <c r="B7" i="3"/>
  <c r="E52" i="2"/>
  <c r="E40" i="2"/>
  <c r="E53" i="2"/>
  <c r="E49" i="2"/>
  <c r="E51" i="2"/>
  <c r="B2" i="3"/>
  <c r="E44" i="2"/>
  <c r="E45" i="2"/>
  <c r="E31" i="2"/>
  <c r="E54" i="2"/>
  <c r="E56" i="2"/>
  <c r="E38" i="2"/>
  <c r="E36" i="2"/>
  <c r="E41" i="2"/>
  <c r="E47" i="2"/>
  <c r="E55" i="2"/>
  <c r="E34" i="2"/>
  <c r="E48" i="2"/>
  <c r="E32" i="2"/>
  <c r="B3" i="3" l="1"/>
  <c r="U46" i="2"/>
  <c r="U50" i="2"/>
  <c r="U42" i="2"/>
  <c r="U48" i="2"/>
  <c r="U54" i="2"/>
  <c r="U44" i="2"/>
  <c r="Y42" i="2"/>
  <c r="Y54" i="2"/>
  <c r="Y46" i="2"/>
  <c r="Y44" i="2"/>
  <c r="Y48" i="2"/>
  <c r="Y50" i="2"/>
  <c r="G30" i="2"/>
  <c r="I30" i="2"/>
  <c r="I33" i="2"/>
  <c r="G49" i="2"/>
  <c r="G33" i="2"/>
  <c r="I55" i="2"/>
  <c r="E57" i="2"/>
  <c r="G32" i="2"/>
  <c r="G40" i="2"/>
  <c r="A8" i="3"/>
  <c r="E43" i="2"/>
  <c r="G35" i="2"/>
  <c r="G41" i="2"/>
  <c r="I39" i="2"/>
  <c r="I56" i="2"/>
  <c r="G39" i="2"/>
  <c r="I45" i="2"/>
  <c r="I32" i="2"/>
  <c r="I40" i="2"/>
  <c r="I48" i="2"/>
  <c r="G48" i="2"/>
  <c r="G57" i="2"/>
  <c r="I41" i="2"/>
  <c r="I57" i="2"/>
  <c r="C8" i="3"/>
  <c r="G34" i="2"/>
  <c r="G31" i="2"/>
  <c r="I49" i="2"/>
  <c r="I42" i="2"/>
  <c r="I47" i="2"/>
  <c r="G38" i="2"/>
  <c r="I51" i="2"/>
  <c r="I50" i="2"/>
  <c r="I43" i="2"/>
  <c r="I34" i="2"/>
  <c r="G36" i="2"/>
  <c r="I53" i="2"/>
  <c r="I46" i="2"/>
  <c r="G45" i="2"/>
  <c r="I52" i="2"/>
  <c r="D8" i="3"/>
  <c r="G37" i="2"/>
  <c r="G51" i="2"/>
  <c r="G56" i="2"/>
  <c r="I44" i="2"/>
  <c r="G54" i="2"/>
  <c r="G52" i="2"/>
  <c r="I37" i="2"/>
  <c r="G46" i="2"/>
  <c r="I36" i="2"/>
  <c r="I54" i="2"/>
  <c r="I35" i="2"/>
  <c r="G42" i="2"/>
  <c r="G50" i="2"/>
  <c r="G53" i="2"/>
  <c r="I38" i="2"/>
  <c r="G55" i="2"/>
  <c r="G43" i="2"/>
  <c r="I31" i="2"/>
  <c r="G44" i="2"/>
  <c r="G47" i="2"/>
  <c r="E10" i="2" l="1"/>
  <c r="E19" i="2"/>
  <c r="E24" i="2"/>
  <c r="E11" i="2"/>
  <c r="E27" i="2"/>
  <c r="E12" i="2"/>
  <c r="E16" i="2"/>
  <c r="E18" i="2"/>
  <c r="E22" i="2"/>
  <c r="E25" i="2"/>
  <c r="E14" i="2"/>
  <c r="E21" i="2"/>
  <c r="E13" i="2"/>
  <c r="E17" i="2"/>
  <c r="E15" i="2"/>
  <c r="E26" i="2"/>
  <c r="E20" i="2"/>
  <c r="E23" i="2"/>
  <c r="I10" i="2" l="1"/>
  <c r="O13" i="2"/>
  <c r="G10" i="2"/>
  <c r="I15" i="2"/>
  <c r="G14" i="2"/>
  <c r="I26" i="2"/>
  <c r="I22" i="2"/>
  <c r="I11" i="2"/>
  <c r="G20" i="2"/>
  <c r="G15" i="2"/>
  <c r="G21" i="2"/>
  <c r="G17" i="2"/>
  <c r="I17" i="2"/>
  <c r="G27" i="2"/>
  <c r="I25" i="2"/>
  <c r="I13" i="2"/>
  <c r="I24" i="2"/>
  <c r="G18" i="2"/>
  <c r="I12" i="2"/>
  <c r="I27" i="2"/>
  <c r="I16" i="2"/>
  <c r="G26" i="2"/>
  <c r="G13" i="2"/>
  <c r="I23" i="2"/>
  <c r="G19" i="2"/>
  <c r="G22" i="2"/>
  <c r="G25" i="2"/>
  <c r="G12" i="2"/>
  <c r="I20" i="2"/>
  <c r="I19" i="2"/>
  <c r="I18" i="2"/>
  <c r="G23" i="2"/>
  <c r="I14" i="2"/>
  <c r="G24" i="2"/>
  <c r="G11" i="2"/>
  <c r="I21" i="2"/>
  <c r="G16" i="2"/>
  <c r="B4" i="3" l="1"/>
  <c r="D4" i="3" l="1"/>
  <c r="D3" i="3"/>
  <c r="C1" i="5"/>
  <c r="N5" i="5" s="1"/>
  <c r="C5" i="3"/>
  <c r="N6" i="5"/>
  <c r="O6" i="5"/>
  <c r="L5" i="1" l="1"/>
  <c r="T5" i="1"/>
  <c r="AS5" i="1"/>
  <c r="AJ5" i="1"/>
  <c r="S5" i="1"/>
  <c r="AA5" i="1"/>
  <c r="AR5" i="1"/>
  <c r="K5" i="1"/>
  <c r="AI5" i="1"/>
  <c r="AZ5" i="1"/>
  <c r="L5" i="5"/>
  <c r="AJ6" i="1"/>
  <c r="S6" i="1"/>
  <c r="AR6" i="1"/>
  <c r="K6" i="1"/>
  <c r="T6" i="1"/>
  <c r="AA6" i="1"/>
  <c r="M6" i="5"/>
  <c r="AS6" i="1"/>
  <c r="L6" i="5"/>
  <c r="L6" i="1"/>
  <c r="AZ6" i="1"/>
  <c r="AI6" i="1"/>
  <c r="J5" i="1" l="1"/>
  <c r="AQ5" i="1"/>
  <c r="Z5" i="1"/>
  <c r="R5" i="1"/>
  <c r="J5" i="5"/>
  <c r="AY5" i="1"/>
  <c r="W44" i="2"/>
  <c r="AH5" i="1"/>
  <c r="W42" i="2"/>
  <c r="AY6" i="1"/>
  <c r="R6" i="1"/>
  <c r="AQ6" i="1"/>
  <c r="J6" i="5"/>
  <c r="AH6" i="1"/>
  <c r="K6" i="5"/>
  <c r="Z6" i="1"/>
  <c r="J6" i="1"/>
  <c r="AX5" i="1" l="1"/>
  <c r="H5" i="5"/>
  <c r="Y5" i="1"/>
  <c r="Q5" i="1"/>
  <c r="AG5" i="1"/>
  <c r="AP5" i="1"/>
  <c r="I5" i="1"/>
  <c r="I6" i="1"/>
  <c r="AP6" i="1"/>
  <c r="H6" i="5"/>
  <c r="AX6" i="1"/>
  <c r="Q6" i="1"/>
  <c r="AG6" i="1"/>
  <c r="I6" i="5"/>
  <c r="Y6" i="1"/>
  <c r="AF5" i="1" l="1"/>
  <c r="P5" i="1"/>
  <c r="X5" i="1"/>
  <c r="H5" i="1"/>
  <c r="AO5" i="1"/>
  <c r="F5" i="5"/>
  <c r="AW5" i="1"/>
  <c r="H6" i="1"/>
  <c r="AF6" i="1"/>
  <c r="AO6" i="1"/>
  <c r="F6" i="5"/>
  <c r="G6" i="5"/>
  <c r="P6" i="1"/>
  <c r="AW6" i="1"/>
  <c r="X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Economatica</author>
  </authors>
  <commentList>
    <comment ref="AB17" authorId="0" shapeId="0" xr:uid="{FEC1F591-6F78-42DF-BB60-3F873E2EC2CF}">
      <text>
        <r>
          <rPr>
            <b/>
            <sz val="9"/>
            <color indexed="81"/>
            <rFont val="Tahoma"/>
            <family val="2"/>
          </rPr>
          <t>Economatica:</t>
        </r>
        <r>
          <rPr>
            <sz val="9"/>
            <color indexed="81"/>
            <rFont val="Tahoma"/>
            <family val="2"/>
          </rPr>
          <t xml:space="preserve">
Seleccione el periodo o ingrese una nueva fecha (ej: 02/05/2017)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Economatica</author>
  </authors>
  <commentList>
    <comment ref="B1" authorId="0" shapeId="0" xr:uid="{C401EF22-45E1-41EB-966A-EB4CBD986FF7}">
      <text>
        <r>
          <rPr>
            <b/>
            <sz val="9"/>
            <color indexed="81"/>
            <rFont val="Tahoma"/>
            <family val="2"/>
          </rPr>
          <t>Economatica:</t>
        </r>
        <r>
          <rPr>
            <sz val="9"/>
            <color indexed="81"/>
            <rFont val="Tahoma"/>
            <family val="2"/>
          </rPr>
          <t xml:space="preserve">
¡NO MODIFICAR!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Economatica</author>
  </authors>
  <commentList>
    <comment ref="B1" authorId="0" shapeId="0" xr:uid="{FFFE5F5F-EAB7-44C4-9D19-5CCDC4A13C8E}">
      <text>
        <r>
          <rPr>
            <b/>
            <sz val="9"/>
            <color indexed="81"/>
            <rFont val="Tahoma"/>
            <family val="2"/>
          </rPr>
          <t>Economatica:</t>
        </r>
        <r>
          <rPr>
            <sz val="9"/>
            <color indexed="81"/>
            <rFont val="Tahoma"/>
            <family val="2"/>
          </rPr>
          <t xml:space="preserve">
¡NO MODIFICAR!</t>
        </r>
      </text>
    </comment>
  </commentList>
</comments>
</file>

<file path=xl/sharedStrings.xml><?xml version="1.0" encoding="utf-8"?>
<sst xmlns="http://schemas.openxmlformats.org/spreadsheetml/2006/main" count="207" uniqueCount="138">
  <si>
    <t>EV / EBITDA</t>
  </si>
  <si>
    <t>D/(D+E)</t>
  </si>
  <si>
    <t>LATEST</t>
  </si>
  <si>
    <t>1D</t>
  </si>
  <si>
    <t>1M</t>
  </si>
  <si>
    <t>6M</t>
  </si>
  <si>
    <t>12M</t>
  </si>
  <si>
    <t>24M</t>
  </si>
  <si>
    <t>36M</t>
  </si>
  <si>
    <t>48M</t>
  </si>
  <si>
    <t>60M</t>
  </si>
  <si>
    <t>Sharpe</t>
  </si>
  <si>
    <t>Market Cap</t>
  </si>
  <si>
    <t>EV</t>
  </si>
  <si>
    <t>Dividend Yield</t>
  </si>
  <si>
    <t>Beta</t>
  </si>
  <si>
    <t>Drawdown</t>
  </si>
  <si>
    <t>EBITDA</t>
  </si>
  <si>
    <t>ROE</t>
  </si>
  <si>
    <t>ROIC</t>
  </si>
  <si>
    <t>ROA</t>
  </si>
  <si>
    <t>Max Loss</t>
  </si>
  <si>
    <t>SECTOR</t>
  </si>
  <si>
    <t xml:space="preserve">EBIT </t>
  </si>
  <si>
    <t>PRICE /SALES</t>
  </si>
  <si>
    <t>Max</t>
  </si>
  <si>
    <t>Min</t>
  </si>
  <si>
    <t>FICHA TÉCNICA</t>
  </si>
  <si>
    <t>Ingrese el código:</t>
  </si>
  <si>
    <t>Unidades:</t>
  </si>
  <si>
    <t>Cierre</t>
  </si>
  <si>
    <t>Fecha:</t>
  </si>
  <si>
    <t>Fecha de preferencia:</t>
  </si>
  <si>
    <t>Máx.</t>
  </si>
  <si>
    <t>Mín.</t>
  </si>
  <si>
    <t>Retorno</t>
  </si>
  <si>
    <t>Volumen prom.</t>
  </si>
  <si>
    <t>INDICADORES DE MERCADO</t>
  </si>
  <si>
    <t>P/Valor Libro</t>
  </si>
  <si>
    <t>Divid. Efec. pago por Acc.</t>
  </si>
  <si>
    <t>P/EBITDA</t>
  </si>
  <si>
    <t>Correlación</t>
  </si>
  <si>
    <t>P/FCL</t>
  </si>
  <si>
    <t>INDICADORES FINANCIEROS</t>
  </si>
  <si>
    <t>Activo Total</t>
  </si>
  <si>
    <t>Patrimonio Neto</t>
  </si>
  <si>
    <t>Capital de Trabajo</t>
  </si>
  <si>
    <t>Deuda Total Bruta</t>
  </si>
  <si>
    <t>Deuda Total Neta</t>
  </si>
  <si>
    <t>Deuda Bruta/Act. Total</t>
  </si>
  <si>
    <t>Deuda Neta/Pat. Neto</t>
  </si>
  <si>
    <t>Margen EBIT</t>
  </si>
  <si>
    <t>Margen EBITDA</t>
  </si>
  <si>
    <t>Ingresos</t>
  </si>
  <si>
    <t>Ingresos Brutos</t>
  </si>
  <si>
    <t>Margen Bruto</t>
  </si>
  <si>
    <t>Ingresos Netos</t>
  </si>
  <si>
    <t>Margen Neto</t>
  </si>
  <si>
    <t>Liquidez Corriente</t>
  </si>
  <si>
    <t>Liquidez Ácida</t>
  </si>
  <si>
    <t>Alfa de Jensen</t>
  </si>
  <si>
    <t>UPA</t>
  </si>
  <si>
    <t>VLA</t>
  </si>
  <si>
    <t>Ventas/Acción</t>
  </si>
  <si>
    <t>EBITDA/Acción</t>
  </si>
  <si>
    <t>Ciclo Operativo (días)</t>
  </si>
  <si>
    <t>TABLA DE RETORNOS</t>
  </si>
  <si>
    <t>Benchmark (IPSA)</t>
  </si>
  <si>
    <t>Volatilidad</t>
  </si>
  <si>
    <t>GRÁFICO BASE 100</t>
  </si>
  <si>
    <t>Periodo:</t>
  </si>
  <si>
    <t>Diferencia Benchmark</t>
  </si>
  <si>
    <t>IPSA</t>
  </si>
  <si>
    <t>IGPA</t>
  </si>
  <si>
    <t>Fecha</t>
  </si>
  <si>
    <t>Fecha final:</t>
  </si>
  <si>
    <t>Fecha inicial:</t>
  </si>
  <si>
    <t>Código:</t>
  </si>
  <si>
    <t>Por favor no modifique - Tabla Dinámica</t>
  </si>
  <si>
    <t>EMPRESA</t>
  </si>
  <si>
    <t>P/E **</t>
  </si>
  <si>
    <t>EV / EBITDA**</t>
  </si>
  <si>
    <t>Price / Sales **</t>
  </si>
  <si>
    <t>* Promedio 5 años |** Promedio 4 años (valores &gt;0 y &lt;50) |*** Promedio 5 años (valores &gt;0 y &lt;30)</t>
  </si>
  <si>
    <t>Mediana</t>
  </si>
  <si>
    <t>Promedio*</t>
  </si>
  <si>
    <t>Promedio</t>
  </si>
  <si>
    <t>Prom. General*</t>
  </si>
  <si>
    <t>Precio / Valor Libro***</t>
  </si>
  <si>
    <t>Deuda Neta / EBITDA**</t>
  </si>
  <si>
    <t>Mediana 5 años</t>
  </si>
  <si>
    <t>Promedio 5 años
(valores &gt;0 y &lt;50)</t>
  </si>
  <si>
    <t>Promedio 5 años</t>
  </si>
  <si>
    <t>PRECIO / VALOR LIBRO</t>
  </si>
  <si>
    <t>Promedio 5 años
(valores &gt;0 y &lt;30)</t>
  </si>
  <si>
    <t>P/VL actual vs Máx. 5 años</t>
  </si>
  <si>
    <t>Máx. 5 años</t>
  </si>
  <si>
    <t>DEUDA NETA / EBITDA</t>
  </si>
  <si>
    <t>PRECIO / UTILIDAD</t>
  </si>
  <si>
    <t>DIVIDENDOS ANUALES</t>
  </si>
  <si>
    <t>Indicadores de los últimos 5 años</t>
  </si>
  <si>
    <t>Máximo:</t>
  </si>
  <si>
    <t>Mínimo:</t>
  </si>
  <si>
    <t>Millions</t>
  </si>
  <si>
    <t>CENCOSUD&lt;XSGO&gt;</t>
  </si>
  <si>
    <t>HITES&lt;XSGO&gt;</t>
  </si>
  <si>
    <t>NUEVAPOLAR&lt;XSGO&gt;</t>
  </si>
  <si>
    <t>TRICOT&lt;XSGO&gt;</t>
  </si>
  <si>
    <t>FALABELLA&lt;XSGO&gt;</t>
  </si>
  <si>
    <t>FORUS&lt;XSGO&gt;</t>
  </si>
  <si>
    <t>MALLPLAZA&lt;XSGO&gt;</t>
  </si>
  <si>
    <t>RIPLEY&lt;XSGO&gt;</t>
  </si>
  <si>
    <t>SMU&lt;XSGO&gt;</t>
  </si>
  <si>
    <t>ZOFRI&lt;XSGO&gt;</t>
  </si>
  <si>
    <t>CENCOSUD</t>
  </si>
  <si>
    <t>HITES</t>
  </si>
  <si>
    <t>NUEVAPOLAR</t>
  </si>
  <si>
    <t>TRICOT</t>
  </si>
  <si>
    <t>FALABELLA</t>
  </si>
  <si>
    <t>FORUS</t>
  </si>
  <si>
    <t>MALLPLAZA</t>
  </si>
  <si>
    <t>RIPLEY</t>
  </si>
  <si>
    <t>SMU</t>
  </si>
  <si>
    <t>ZOFRI</t>
  </si>
  <si>
    <t>Cencosud S.A.</t>
  </si>
  <si>
    <t>Empresas Hites S.A.</t>
  </si>
  <si>
    <t>Empresas La Polar S.A.</t>
  </si>
  <si>
    <t>Empresas Tricot S.A.</t>
  </si>
  <si>
    <t>Falabella S.A.</t>
  </si>
  <si>
    <t>Forus S.A.</t>
  </si>
  <si>
    <t>Plaza S.A.</t>
  </si>
  <si>
    <t>Ripley Corp S.A.</t>
  </si>
  <si>
    <t>Smu S.A.</t>
  </si>
  <si>
    <t>Zona Franca De Iquique S.A.</t>
  </si>
  <si>
    <t>Nivel de profundidad del Sector:</t>
  </si>
  <si>
    <t xml:space="preserve">            DIGITE UNA FECHA. PUEDE TRABAJAR CON LA FECHA DE LA ÚLTIMA COTIZACIÓN; PARA ESO, DEJE ESTA CELDA EN BLANCO</t>
  </si>
  <si>
    <t>NO MODIFICAR</t>
  </si>
  <si>
    <t>Grandes almacenes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</si>
</sst>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 &quot;$&quot;* #,##0_ ;_ &quot;$&quot;* \-#,##0_ ;_ &quot;$&quot;* &quot;-&quot;_ ;_ @_ 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R$&quot;* #,##0.00_);_(&quot;R$&quot;* \(#,##0.00\);_(&quot;R$&quot;* &quot;-&quot;??_);_(@_)"/>
    <numFmt numFmtId="167" formatCode="yyyy"/>
    <numFmt numFmtId="168" formatCode="dd/mm/yy;@"/>
    <numFmt numFmtId="169" formatCode="mmm/yyyy"/>
    <numFmt numFmtId="170" formatCode="#,##0.00%;[Red]\-#,##0.00%"/>
    <numFmt numFmtId="171" formatCode="0.00\ &quot;x&quot;"/>
    <numFmt numFmtId="172" formatCode="dd/mm/yy"/>
    <numFmt numFmtId="173" formatCode="_-&quot;R$&quot;\ * #,##0_-;\-&quot;R$&quot;\ * #,##0_-;_-&quot;R$&quot;\ * &quot;-&quot;??_-;_-@_-"/>
    <numFmt numFmtId="174" formatCode="0.00\ \x"/>
    <numFmt numFmtId="175" formatCode="0.0%"/>
    <numFmt numFmtId="176" formatCode="#,##0.00_ ;\-#,##0.00\ "/>
    <numFmt numFmtId="177" formatCode="dd\-mm\-yyyy"/>
    <numFmt numFmtId="178" formatCode="0.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6B6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6B66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6B66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C59C00"/>
      <name val="Calibri"/>
      <family val="2"/>
      <scheme val="minor"/>
    </font>
    <font>
      <b/>
      <sz val="18"/>
      <color theme="1" tint="0.34998626667073579"/>
      <name val="Calibri"/>
      <family val="2"/>
      <scheme val="minor"/>
    </font>
    <font>
      <b/>
      <sz val="12"/>
      <color rgb="FF006B66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B6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59C00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sz val="14"/>
      <color rgb="FFC59C00"/>
      <name val="Calibri"/>
      <family val="2"/>
      <scheme val="minor"/>
    </font>
    <font>
      <sz val="14"/>
      <color rgb="FFC59C00"/>
      <name val="Calibri"/>
      <family val="2"/>
      <scheme val="minor"/>
    </font>
    <font>
      <b/>
      <sz val="18"/>
      <color theme="0" tint="-0.34998626667073579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2" tint="-0.249977111117893"/>
      <name val="Calibri"/>
      <family val="2"/>
      <scheme val="minor"/>
    </font>
    <font>
      <sz val="8"/>
      <color theme="0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6B66"/>
        <bgColor indexed="64"/>
      </patternFill>
    </fill>
    <fill>
      <patternFill patternType="solid">
        <fgColor rgb="FFDAE2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rgb="FF006B66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rgb="FF006B66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ck">
        <color rgb="FF006B66"/>
      </top>
      <bottom style="thin">
        <color theme="0"/>
      </bottom>
      <diagonal/>
    </border>
    <border>
      <left/>
      <right style="thin">
        <color theme="0"/>
      </right>
      <top style="thick">
        <color rgb="FF006B66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ck">
        <color rgb="FF006B66"/>
      </left>
      <right/>
      <top style="thick">
        <color rgb="FF006B66"/>
      </top>
      <bottom/>
      <diagonal/>
    </border>
    <border>
      <left/>
      <right/>
      <top style="thick">
        <color rgb="FF006B66"/>
      </top>
      <bottom/>
      <diagonal/>
    </border>
    <border>
      <left style="thick">
        <color rgb="FF006B66"/>
      </left>
      <right/>
      <top/>
      <bottom/>
      <diagonal/>
    </border>
    <border>
      <left style="thin">
        <color theme="0"/>
      </left>
      <right style="thick">
        <color rgb="FF006B66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rgb="FF006B66"/>
      </bottom>
      <diagonal/>
    </border>
    <border>
      <left style="thin">
        <color theme="0"/>
      </left>
      <right style="thick">
        <color rgb="FF006B66"/>
      </right>
      <top style="thin">
        <color theme="0"/>
      </top>
      <bottom style="thick">
        <color rgb="FF006B66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ck">
        <color rgb="FF006B66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ck">
        <color rgb="FF006B66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ck">
        <color rgb="FF006B66"/>
      </left>
      <right/>
      <top/>
      <bottom style="thick">
        <color rgb="FF006B66"/>
      </bottom>
      <diagonal/>
    </border>
    <border>
      <left/>
      <right style="thin">
        <color theme="0"/>
      </right>
      <top/>
      <bottom style="thick">
        <color rgb="FF006B66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ck">
        <color rgb="FF006B66"/>
      </right>
      <top/>
      <bottom/>
      <diagonal/>
    </border>
    <border>
      <left/>
      <right style="thick">
        <color rgb="FF006B66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rgb="FF006B66"/>
      </top>
      <bottom style="thin">
        <color theme="0"/>
      </bottom>
      <diagonal/>
    </border>
    <border>
      <left style="thin">
        <color theme="0"/>
      </left>
      <right style="thick">
        <color rgb="FF006B66"/>
      </right>
      <top style="thick">
        <color rgb="FF006B66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rgb="FF006B66"/>
      </top>
      <bottom/>
      <diagonal/>
    </border>
    <border>
      <left/>
      <right/>
      <top/>
      <bottom style="thick">
        <color theme="0" tint="-0.24994659260841701"/>
      </bottom>
      <diagonal/>
    </border>
    <border>
      <left/>
      <right/>
      <top style="medium">
        <color rgb="FFC59C00"/>
      </top>
      <bottom style="medium">
        <color rgb="FFC59C00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thick">
        <color rgb="FF006B66"/>
      </top>
      <bottom style="thin">
        <color theme="0"/>
      </bottom>
      <diagonal/>
    </border>
    <border>
      <left/>
      <right/>
      <top style="thick">
        <color rgb="FFC59C00"/>
      </top>
      <bottom style="thick">
        <color rgb="FFC59C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9" fillId="0" borderId="0" xfId="0" applyFont="1" applyAlignment="1">
      <alignment vertical="center"/>
    </xf>
    <xf numFmtId="0" fontId="10" fillId="0" borderId="0" xfId="0" applyFont="1"/>
    <xf numFmtId="10" fontId="10" fillId="0" borderId="0" xfId="3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0" fontId="2" fillId="0" borderId="0" xfId="3" applyNumberFormat="1" applyFont="1" applyAlignment="1">
      <alignment horizontal="center" vertical="center"/>
    </xf>
    <xf numFmtId="0" fontId="11" fillId="0" borderId="0" xfId="0" applyFont="1"/>
    <xf numFmtId="0" fontId="15" fillId="0" borderId="0" xfId="0" applyFont="1"/>
    <xf numFmtId="0" fontId="6" fillId="0" borderId="0" xfId="0" applyFont="1"/>
    <xf numFmtId="0" fontId="14" fillId="0" borderId="1" xfId="0" applyFont="1" applyBorder="1"/>
    <xf numFmtId="0" fontId="16" fillId="0" borderId="1" xfId="0" applyFont="1" applyBorder="1"/>
    <xf numFmtId="0" fontId="8" fillId="0" borderId="1" xfId="0" applyFont="1" applyBorder="1"/>
    <xf numFmtId="0" fontId="5" fillId="0" borderId="1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10" fillId="0" borderId="3" xfId="0" applyFont="1" applyBorder="1"/>
    <xf numFmtId="2" fontId="2" fillId="0" borderId="0" xfId="2" applyNumberFormat="1" applyFont="1" applyAlignment="1">
      <alignment horizontal="center"/>
    </xf>
    <xf numFmtId="10" fontId="2" fillId="0" borderId="0" xfId="0" applyNumberFormat="1" applyFont="1"/>
    <xf numFmtId="171" fontId="2" fillId="0" borderId="0" xfId="0" applyNumberFormat="1" applyFont="1"/>
    <xf numFmtId="0" fontId="2" fillId="0" borderId="0" xfId="0" quotePrefix="1" applyFont="1"/>
    <xf numFmtId="2" fontId="2" fillId="0" borderId="0" xfId="2" applyNumberFormat="1" applyFont="1" applyAlignment="1">
      <alignment horizontal="center" vertical="center"/>
    </xf>
    <xf numFmtId="14" fontId="2" fillId="0" borderId="0" xfId="0" applyNumberFormat="1" applyFont="1"/>
    <xf numFmtId="0" fontId="5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38" fontId="2" fillId="0" borderId="0" xfId="0" applyNumberFormat="1" applyFont="1" applyAlignment="1">
      <alignment horizontal="center" vertical="center"/>
    </xf>
    <xf numFmtId="38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3" fontId="5" fillId="3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2" fontId="10" fillId="0" borderId="0" xfId="0" applyNumberFormat="1" applyFont="1" applyAlignment="1">
      <alignment horizontal="center" vertical="center"/>
    </xf>
    <xf numFmtId="10" fontId="0" fillId="0" borderId="0" xfId="3" applyNumberFormat="1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174" fontId="10" fillId="0" borderId="0" xfId="0" applyNumberFormat="1" applyFont="1" applyAlignment="1">
      <alignment horizontal="center" vertical="center"/>
    </xf>
    <xf numFmtId="174" fontId="10" fillId="0" borderId="0" xfId="3" applyNumberFormat="1" applyFont="1" applyAlignment="1">
      <alignment horizontal="center" vertical="center"/>
    </xf>
    <xf numFmtId="174" fontId="2" fillId="0" borderId="0" xfId="0" applyNumberFormat="1" applyFont="1" applyAlignment="1">
      <alignment horizontal="center" vertical="center"/>
    </xf>
    <xf numFmtId="174" fontId="2" fillId="0" borderId="0" xfId="3" applyNumberFormat="1" applyFont="1" applyAlignment="1">
      <alignment horizontal="center" vertical="center"/>
    </xf>
    <xf numFmtId="0" fontId="19" fillId="0" borderId="0" xfId="0" applyFont="1" applyAlignment="1">
      <alignment horizontal="left"/>
    </xf>
    <xf numFmtId="0" fontId="5" fillId="0" borderId="29" xfId="0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4" fontId="20" fillId="0" borderId="0" xfId="0" applyNumberFormat="1" applyFont="1" applyAlignment="1">
      <alignment horizontal="left" vertical="center"/>
    </xf>
    <xf numFmtId="175" fontId="5" fillId="3" borderId="2" xfId="3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5" fillId="3" borderId="2" xfId="0" applyNumberFormat="1" applyFont="1" applyFill="1" applyBorder="1" applyAlignment="1">
      <alignment horizontal="center" vertical="center"/>
    </xf>
    <xf numFmtId="0" fontId="10" fillId="0" borderId="0" xfId="0" applyFont="1" applyBorder="1"/>
    <xf numFmtId="177" fontId="2" fillId="0" borderId="0" xfId="2" applyNumberFormat="1" applyFont="1" applyAlignment="1">
      <alignment horizontal="left"/>
    </xf>
    <xf numFmtId="177" fontId="2" fillId="0" borderId="0" xfId="0" applyNumberFormat="1" applyFont="1" applyAlignment="1">
      <alignment horizontal="center"/>
    </xf>
    <xf numFmtId="0" fontId="13" fillId="0" borderId="31" xfId="0" applyFont="1" applyBorder="1"/>
    <xf numFmtId="0" fontId="0" fillId="0" borderId="31" xfId="0" applyBorder="1"/>
    <xf numFmtId="0" fontId="12" fillId="0" borderId="31" xfId="0" applyFont="1" applyBorder="1" applyAlignment="1">
      <alignment vertical="center"/>
    </xf>
    <xf numFmtId="0" fontId="11" fillId="0" borderId="31" xfId="0" applyFont="1" applyBorder="1"/>
    <xf numFmtId="0" fontId="2" fillId="0" borderId="0" xfId="0" applyFont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14" fillId="0" borderId="0" xfId="0" applyFont="1" applyBorder="1"/>
    <xf numFmtId="0" fontId="24" fillId="0" borderId="0" xfId="0" applyFont="1" applyBorder="1"/>
    <xf numFmtId="0" fontId="25" fillId="0" borderId="0" xfId="0" applyFont="1" applyBorder="1"/>
    <xf numFmtId="0" fontId="24" fillId="0" borderId="0" xfId="0" applyFont="1" applyBorder="1" applyAlignment="1">
      <alignment horizontal="right"/>
    </xf>
    <xf numFmtId="0" fontId="26" fillId="0" borderId="31" xfId="0" applyFont="1" applyBorder="1" applyAlignment="1">
      <alignment horizontal="right"/>
    </xf>
    <xf numFmtId="0" fontId="27" fillId="6" borderId="32" xfId="0" applyFont="1" applyFill="1" applyBorder="1" applyAlignment="1">
      <alignment vertical="center"/>
    </xf>
    <xf numFmtId="0" fontId="30" fillId="6" borderId="32" xfId="0" applyFont="1" applyFill="1" applyBorder="1" applyAlignment="1">
      <alignment vertical="center"/>
    </xf>
    <xf numFmtId="0" fontId="27" fillId="6" borderId="32" xfId="0" applyFont="1" applyFill="1" applyBorder="1" applyAlignment="1">
      <alignment horizontal="right" vertical="center"/>
    </xf>
    <xf numFmtId="0" fontId="5" fillId="0" borderId="33" xfId="0" applyFont="1" applyBorder="1" applyAlignment="1">
      <alignment horizontal="center" vertical="center"/>
    </xf>
    <xf numFmtId="0" fontId="10" fillId="0" borderId="0" xfId="0" applyFont="1"/>
    <xf numFmtId="0" fontId="3" fillId="0" borderId="1" xfId="0" applyFont="1" applyBorder="1" applyAlignment="1">
      <alignment horizontal="right"/>
    </xf>
    <xf numFmtId="0" fontId="5" fillId="3" borderId="2" xfId="0" applyNumberFormat="1" applyFont="1" applyFill="1" applyBorder="1" applyAlignment="1">
      <alignment horizontal="center" vertical="center" wrapText="1"/>
    </xf>
    <xf numFmtId="167" fontId="6" fillId="7" borderId="2" xfId="0" applyNumberFormat="1" applyFont="1" applyFill="1" applyBorder="1" applyAlignment="1">
      <alignment horizontal="center" vertical="center"/>
    </xf>
    <xf numFmtId="168" fontId="6" fillId="7" borderId="2" xfId="0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14" fontId="6" fillId="7" borderId="2" xfId="0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Continuous" vertical="center"/>
    </xf>
    <xf numFmtId="0" fontId="5" fillId="0" borderId="29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42" fontId="2" fillId="0" borderId="0" xfId="4" applyFont="1" applyAlignment="1">
      <alignment horizontal="center"/>
    </xf>
    <xf numFmtId="42" fontId="0" fillId="0" borderId="0" xfId="4" applyFont="1" applyAlignment="1">
      <alignment horizontal="center"/>
    </xf>
    <xf numFmtId="42" fontId="4" fillId="0" borderId="2" xfId="4" applyFont="1" applyBorder="1" applyAlignment="1">
      <alignment horizontal="center" vertical="center" wrapText="1"/>
    </xf>
    <xf numFmtId="42" fontId="5" fillId="3" borderId="2" xfId="4" applyFont="1" applyFill="1" applyBorder="1" applyAlignment="1">
      <alignment horizontal="center" vertical="center" wrapText="1"/>
    </xf>
    <xf numFmtId="42" fontId="10" fillId="0" borderId="0" xfId="4" applyFont="1" applyAlignment="1">
      <alignment horizontal="left"/>
    </xf>
    <xf numFmtId="42" fontId="2" fillId="0" borderId="0" xfId="4" applyFont="1" applyAlignment="1">
      <alignment horizontal="left"/>
    </xf>
    <xf numFmtId="0" fontId="5" fillId="0" borderId="0" xfId="0" applyFont="1" applyAlignment="1">
      <alignment horizontal="right" vertical="center"/>
    </xf>
    <xf numFmtId="172" fontId="5" fillId="8" borderId="2" xfId="0" applyNumberFormat="1" applyFont="1" applyFill="1" applyBorder="1" applyAlignment="1">
      <alignment horizontal="center" vertical="center" wrapText="1"/>
    </xf>
    <xf numFmtId="0" fontId="17" fillId="7" borderId="29" xfId="0" applyFont="1" applyFill="1" applyBorder="1" applyAlignment="1">
      <alignment horizontal="centerContinuous" vertical="center"/>
    </xf>
    <xf numFmtId="0" fontId="17" fillId="7" borderId="37" xfId="0" applyFont="1" applyFill="1" applyBorder="1" applyAlignment="1">
      <alignment horizontal="centerContinuous" vertical="center"/>
    </xf>
    <xf numFmtId="0" fontId="5" fillId="0" borderId="33" xfId="0" applyFont="1" applyBorder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5" fillId="3" borderId="0" xfId="0" applyFont="1" applyFill="1" applyAlignment="1">
      <alignment horizontal="center"/>
    </xf>
    <xf numFmtId="2" fontId="5" fillId="3" borderId="0" xfId="2" applyNumberFormat="1" applyFont="1" applyFill="1" applyAlignment="1">
      <alignment horizontal="center"/>
    </xf>
    <xf numFmtId="0" fontId="5" fillId="0" borderId="38" xfId="0" applyFont="1" applyBorder="1" applyAlignment="1">
      <alignment horizontal="right" vertical="center"/>
    </xf>
    <xf numFmtId="0" fontId="5" fillId="0" borderId="39" xfId="0" applyFont="1" applyBorder="1" applyAlignment="1">
      <alignment horizontal="right" vertical="center"/>
    </xf>
    <xf numFmtId="0" fontId="5" fillId="0" borderId="40" xfId="0" applyFont="1" applyBorder="1" applyAlignment="1">
      <alignment horizontal="right" vertical="center"/>
    </xf>
    <xf numFmtId="0" fontId="9" fillId="0" borderId="19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5" borderId="19" xfId="0" applyFont="1" applyFill="1" applyBorder="1" applyAlignment="1">
      <alignment horizontal="left" vertical="center"/>
    </xf>
    <xf numFmtId="0" fontId="9" fillId="5" borderId="7" xfId="0" applyFont="1" applyFill="1" applyBorder="1" applyAlignment="1">
      <alignment horizontal="left" vertical="center"/>
    </xf>
    <xf numFmtId="0" fontId="9" fillId="5" borderId="20" xfId="0" applyFont="1" applyFill="1" applyBorder="1" applyAlignment="1">
      <alignment horizontal="left" vertical="center"/>
    </xf>
    <xf numFmtId="0" fontId="9" fillId="5" borderId="17" xfId="0" applyFont="1" applyFill="1" applyBorder="1" applyAlignment="1">
      <alignment horizontal="left" vertical="center"/>
    </xf>
    <xf numFmtId="0" fontId="9" fillId="5" borderId="18" xfId="0" applyFont="1" applyFill="1" applyBorder="1" applyAlignment="1">
      <alignment horizontal="left" vertical="center"/>
    </xf>
    <xf numFmtId="0" fontId="9" fillId="5" borderId="15" xfId="0" applyFont="1" applyFill="1" applyBorder="1" applyAlignment="1">
      <alignment horizontal="left" vertical="center"/>
    </xf>
    <xf numFmtId="0" fontId="9" fillId="5" borderId="2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9" fillId="5" borderId="22" xfId="0" applyFont="1" applyFill="1" applyBorder="1" applyAlignment="1">
      <alignment horizontal="left" vertical="center"/>
    </xf>
    <xf numFmtId="171" fontId="10" fillId="0" borderId="24" xfId="0" applyNumberFormat="1" applyFont="1" applyBorder="1" applyAlignment="1">
      <alignment horizontal="center" vertical="center"/>
    </xf>
    <xf numFmtId="171" fontId="10" fillId="0" borderId="20" xfId="0" applyNumberFormat="1" applyFont="1" applyBorder="1" applyAlignment="1">
      <alignment horizontal="center" vertical="center"/>
    </xf>
    <xf numFmtId="171" fontId="10" fillId="0" borderId="14" xfId="0" applyNumberFormat="1" applyFont="1" applyBorder="1" applyAlignment="1">
      <alignment horizontal="center" vertical="center"/>
    </xf>
    <xf numFmtId="171" fontId="10" fillId="0" borderId="15" xfId="0" applyNumberFormat="1" applyFont="1" applyBorder="1" applyAlignment="1">
      <alignment horizontal="center" vertical="center"/>
    </xf>
    <xf numFmtId="10" fontId="10" fillId="5" borderId="2" xfId="3" applyNumberFormat="1" applyFont="1" applyFill="1" applyBorder="1" applyAlignment="1">
      <alignment horizontal="center" vertical="center"/>
    </xf>
    <xf numFmtId="10" fontId="10" fillId="5" borderId="12" xfId="3" applyNumberFormat="1" applyFont="1" applyFill="1" applyBorder="1" applyAlignment="1">
      <alignment horizontal="center" vertical="center"/>
    </xf>
    <xf numFmtId="171" fontId="10" fillId="0" borderId="24" xfId="0" quotePrefix="1" applyNumberFormat="1" applyFont="1" applyBorder="1" applyAlignment="1">
      <alignment horizontal="center" vertical="center"/>
    </xf>
    <xf numFmtId="171" fontId="10" fillId="0" borderId="20" xfId="0" quotePrefix="1" applyNumberFormat="1" applyFont="1" applyBorder="1" applyAlignment="1">
      <alignment horizontal="center" vertical="center"/>
    </xf>
    <xf numFmtId="171" fontId="10" fillId="0" borderId="14" xfId="0" quotePrefix="1" applyNumberFormat="1" applyFont="1" applyBorder="1" applyAlignment="1">
      <alignment horizontal="center" vertical="center"/>
    </xf>
    <xf numFmtId="171" fontId="10" fillId="0" borderId="15" xfId="0" quotePrefix="1" applyNumberFormat="1" applyFont="1" applyBorder="1" applyAlignment="1">
      <alignment horizontal="center" vertical="center"/>
    </xf>
    <xf numFmtId="171" fontId="10" fillId="5" borderId="24" xfId="0" applyNumberFormat="1" applyFont="1" applyFill="1" applyBorder="1" applyAlignment="1">
      <alignment horizontal="center" vertical="center"/>
    </xf>
    <xf numFmtId="171" fontId="10" fillId="5" borderId="20" xfId="0" applyNumberFormat="1" applyFont="1" applyFill="1" applyBorder="1" applyAlignment="1">
      <alignment horizontal="center" vertical="center"/>
    </xf>
    <xf numFmtId="171" fontId="10" fillId="5" borderId="14" xfId="0" applyNumberFormat="1" applyFont="1" applyFill="1" applyBorder="1" applyAlignment="1">
      <alignment horizontal="center" vertical="center"/>
    </xf>
    <xf numFmtId="171" fontId="10" fillId="5" borderId="15" xfId="0" applyNumberFormat="1" applyFont="1" applyFill="1" applyBorder="1" applyAlignment="1">
      <alignment horizontal="center" vertical="center"/>
    </xf>
    <xf numFmtId="171" fontId="10" fillId="5" borderId="24" xfId="0" quotePrefix="1" applyNumberFormat="1" applyFont="1" applyFill="1" applyBorder="1" applyAlignment="1">
      <alignment horizontal="center" vertical="center"/>
    </xf>
    <xf numFmtId="171" fontId="10" fillId="5" borderId="20" xfId="0" quotePrefix="1" applyNumberFormat="1" applyFont="1" applyFill="1" applyBorder="1" applyAlignment="1">
      <alignment horizontal="center" vertical="center"/>
    </xf>
    <xf numFmtId="171" fontId="10" fillId="5" borderId="14" xfId="0" quotePrefix="1" applyNumberFormat="1" applyFont="1" applyFill="1" applyBorder="1" applyAlignment="1">
      <alignment horizontal="center" vertical="center"/>
    </xf>
    <xf numFmtId="171" fontId="10" fillId="5" borderId="15" xfId="0" quotePrefix="1" applyNumberFormat="1" applyFont="1" applyFill="1" applyBorder="1" applyAlignment="1">
      <alignment horizontal="center" vertical="center"/>
    </xf>
    <xf numFmtId="10" fontId="10" fillId="0" borderId="2" xfId="3" applyNumberFormat="1" applyFont="1" applyBorder="1" applyAlignment="1">
      <alignment horizontal="center" vertical="center"/>
    </xf>
    <xf numFmtId="171" fontId="10" fillId="5" borderId="23" xfId="0" applyNumberFormat="1" applyFont="1" applyFill="1" applyBorder="1" applyAlignment="1">
      <alignment horizontal="center" vertical="center"/>
    </xf>
    <xf numFmtId="171" fontId="10" fillId="5" borderId="25" xfId="0" applyNumberFormat="1" applyFont="1" applyFill="1" applyBorder="1" applyAlignment="1">
      <alignment horizontal="center" vertical="center"/>
    </xf>
    <xf numFmtId="171" fontId="10" fillId="5" borderId="26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/>
    </xf>
    <xf numFmtId="170" fontId="10" fillId="4" borderId="0" xfId="3" applyNumberFormat="1" applyFont="1" applyFill="1" applyAlignment="1">
      <alignment horizontal="center"/>
    </xf>
    <xf numFmtId="170" fontId="10" fillId="0" borderId="0" xfId="3" applyNumberFormat="1" applyFont="1" applyAlignment="1">
      <alignment horizontal="right"/>
    </xf>
    <xf numFmtId="0" fontId="9" fillId="0" borderId="0" xfId="0" applyFont="1" applyAlignment="1">
      <alignment horizontal="left"/>
    </xf>
    <xf numFmtId="10" fontId="10" fillId="5" borderId="11" xfId="3" applyNumberFormat="1" applyFont="1" applyFill="1" applyBorder="1" applyAlignment="1">
      <alignment horizontal="center" vertical="center"/>
    </xf>
    <xf numFmtId="10" fontId="10" fillId="5" borderId="13" xfId="3" applyNumberFormat="1" applyFont="1" applyFill="1" applyBorder="1" applyAlignment="1">
      <alignment horizontal="center" vertical="center"/>
    </xf>
    <xf numFmtId="10" fontId="10" fillId="0" borderId="11" xfId="3" applyNumberFormat="1" applyFont="1" applyBorder="1" applyAlignment="1">
      <alignment horizontal="center" vertical="center"/>
    </xf>
    <xf numFmtId="171" fontId="10" fillId="0" borderId="23" xfId="0" applyNumberFormat="1" applyFont="1" applyBorder="1" applyAlignment="1">
      <alignment horizontal="center" vertical="center"/>
    </xf>
    <xf numFmtId="171" fontId="10" fillId="0" borderId="25" xfId="0" applyNumberFormat="1" applyFont="1" applyBorder="1" applyAlignment="1">
      <alignment horizontal="center" vertical="center"/>
    </xf>
    <xf numFmtId="171" fontId="10" fillId="0" borderId="26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/>
    </xf>
    <xf numFmtId="178" fontId="10" fillId="0" borderId="3" xfId="4" applyNumberFormat="1" applyFont="1" applyBorder="1"/>
    <xf numFmtId="164" fontId="10" fillId="0" borderId="0" xfId="0" applyNumberFormat="1" applyFont="1"/>
    <xf numFmtId="0" fontId="9" fillId="5" borderId="19" xfId="0" applyFont="1" applyFill="1" applyBorder="1" applyAlignment="1">
      <alignment horizontal="left" vertical="center" wrapText="1"/>
    </xf>
    <xf numFmtId="0" fontId="9" fillId="5" borderId="7" xfId="0" applyFont="1" applyFill="1" applyBorder="1" applyAlignment="1">
      <alignment horizontal="left" vertical="center" wrapText="1"/>
    </xf>
    <xf numFmtId="0" fontId="9" fillId="5" borderId="20" xfId="0" applyFont="1" applyFill="1" applyBorder="1" applyAlignment="1">
      <alignment horizontal="left" vertical="center" wrapText="1"/>
    </xf>
    <xf numFmtId="0" fontId="9" fillId="5" borderId="17" xfId="0" applyFont="1" applyFill="1" applyBorder="1" applyAlignment="1">
      <alignment horizontal="left" vertical="center" wrapText="1"/>
    </xf>
    <xf numFmtId="0" fontId="9" fillId="5" borderId="18" xfId="0" applyFont="1" applyFill="1" applyBorder="1" applyAlignment="1">
      <alignment horizontal="left" vertical="center" wrapText="1"/>
    </xf>
    <xf numFmtId="0" fontId="9" fillId="5" borderId="15" xfId="0" applyFont="1" applyFill="1" applyBorder="1" applyAlignment="1">
      <alignment horizontal="left" vertical="center" wrapText="1"/>
    </xf>
    <xf numFmtId="171" fontId="10" fillId="5" borderId="16" xfId="0" applyNumberFormat="1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left" vertical="center"/>
    </xf>
    <xf numFmtId="0" fontId="9" fillId="5" borderId="0" xfId="0" applyFont="1" applyFill="1" applyAlignment="1">
      <alignment horizontal="left" vertical="center"/>
    </xf>
    <xf numFmtId="0" fontId="9" fillId="5" borderId="16" xfId="0" applyFont="1" applyFill="1" applyBorder="1" applyAlignment="1">
      <alignment horizontal="left" vertical="center"/>
    </xf>
    <xf numFmtId="0" fontId="5" fillId="3" borderId="27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34" fillId="0" borderId="1" xfId="0" applyFont="1" applyBorder="1" applyAlignment="1">
      <alignment horizontal="center"/>
    </xf>
    <xf numFmtId="177" fontId="5" fillId="3" borderId="4" xfId="0" applyNumberFormat="1" applyFont="1" applyFill="1" applyBorder="1" applyAlignment="1">
      <alignment horizontal="center"/>
    </xf>
    <xf numFmtId="169" fontId="5" fillId="3" borderId="4" xfId="0" applyNumberFormat="1" applyFont="1" applyFill="1" applyBorder="1" applyAlignment="1">
      <alignment horizontal="center"/>
    </xf>
    <xf numFmtId="177" fontId="5" fillId="3" borderId="5" xfId="0" applyNumberFormat="1" applyFont="1" applyFill="1" applyBorder="1" applyAlignment="1">
      <alignment horizontal="center"/>
    </xf>
    <xf numFmtId="177" fontId="5" fillId="3" borderId="34" xfId="0" applyNumberFormat="1" applyFont="1" applyFill="1" applyBorder="1" applyAlignment="1">
      <alignment horizontal="center"/>
    </xf>
    <xf numFmtId="177" fontId="5" fillId="3" borderId="6" xfId="0" applyNumberFormat="1" applyFont="1" applyFill="1" applyBorder="1" applyAlignment="1">
      <alignment horizontal="center"/>
    </xf>
    <xf numFmtId="0" fontId="9" fillId="4" borderId="0" xfId="0" applyFont="1" applyFill="1" applyAlignment="1">
      <alignment horizontal="left"/>
    </xf>
    <xf numFmtId="0" fontId="9" fillId="4" borderId="3" xfId="0" applyFont="1" applyFill="1" applyBorder="1" applyAlignment="1">
      <alignment horizontal="left"/>
    </xf>
    <xf numFmtId="170" fontId="10" fillId="0" borderId="3" xfId="3" applyNumberFormat="1" applyFont="1" applyBorder="1" applyAlignment="1">
      <alignment horizontal="right"/>
    </xf>
    <xf numFmtId="171" fontId="10" fillId="0" borderId="0" xfId="0" applyNumberFormat="1" applyFont="1"/>
    <xf numFmtId="176" fontId="10" fillId="0" borderId="0" xfId="2" applyNumberFormat="1" applyFont="1" applyAlignment="1">
      <alignment horizontal="right"/>
    </xf>
    <xf numFmtId="0" fontId="9" fillId="0" borderId="0" xfId="0" applyFont="1" applyFill="1" applyAlignment="1" applyProtection="1">
      <alignment horizontal="left"/>
      <protection locked="0"/>
    </xf>
    <xf numFmtId="2" fontId="10" fillId="4" borderId="3" xfId="1" applyNumberFormat="1" applyFont="1" applyFill="1" applyBorder="1" applyAlignment="1">
      <alignment horizontal="center"/>
    </xf>
    <xf numFmtId="164" fontId="10" fillId="0" borderId="0" xfId="0" applyNumberFormat="1" applyFont="1" applyFill="1"/>
    <xf numFmtId="170" fontId="10" fillId="0" borderId="0" xfId="3" applyNumberFormat="1" applyFont="1" applyFill="1" applyAlignment="1">
      <alignment horizontal="right"/>
    </xf>
    <xf numFmtId="164" fontId="10" fillId="0" borderId="0" xfId="2" applyNumberFormat="1" applyFont="1" applyFill="1"/>
    <xf numFmtId="164" fontId="10" fillId="0" borderId="0" xfId="0" applyNumberFormat="1" applyFont="1" applyFill="1" applyBorder="1"/>
    <xf numFmtId="0" fontId="35" fillId="0" borderId="41" xfId="0" applyFont="1" applyBorder="1" applyAlignment="1">
      <alignment horizontal="center" vertical="top"/>
    </xf>
    <xf numFmtId="0" fontId="28" fillId="6" borderId="32" xfId="0" applyFont="1" applyFill="1" applyBorder="1" applyAlignment="1">
      <alignment horizontal="left" vertical="center" wrapText="1"/>
    </xf>
    <xf numFmtId="0" fontId="5" fillId="0" borderId="33" xfId="0" applyFont="1" applyBorder="1" applyAlignment="1">
      <alignment horizontal="center" vertical="center"/>
    </xf>
    <xf numFmtId="177" fontId="31" fillId="0" borderId="33" xfId="0" applyNumberFormat="1" applyFont="1" applyBorder="1" applyAlignment="1">
      <alignment horizontal="center" vertical="center"/>
    </xf>
    <xf numFmtId="14" fontId="5" fillId="3" borderId="14" xfId="0" applyNumberFormat="1" applyFont="1" applyFill="1" applyBorder="1" applyAlignment="1">
      <alignment horizontal="center"/>
    </xf>
    <xf numFmtId="14" fontId="5" fillId="3" borderId="18" xfId="0" applyNumberFormat="1" applyFont="1" applyFill="1" applyBorder="1" applyAlignment="1">
      <alignment horizontal="center"/>
    </xf>
    <xf numFmtId="14" fontId="5" fillId="3" borderId="15" xfId="0" applyNumberFormat="1" applyFont="1" applyFill="1" applyBorder="1" applyAlignment="1">
      <alignment horizontal="center"/>
    </xf>
    <xf numFmtId="14" fontId="22" fillId="2" borderId="1" xfId="0" applyNumberFormat="1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14" fontId="31" fillId="0" borderId="33" xfId="0" applyNumberFormat="1" applyFont="1" applyBorder="1" applyAlignment="1">
      <alignment horizontal="center" vertical="center"/>
    </xf>
    <xf numFmtId="0" fontId="29" fillId="6" borderId="32" xfId="0" applyFont="1" applyFill="1" applyBorder="1" applyAlignment="1">
      <alignment horizontal="left" vertical="center"/>
    </xf>
    <xf numFmtId="14" fontId="5" fillId="3" borderId="4" xfId="0" applyNumberFormat="1" applyFont="1" applyFill="1" applyBorder="1" applyAlignment="1">
      <alignment horizontal="right"/>
    </xf>
    <xf numFmtId="169" fontId="5" fillId="3" borderId="4" xfId="0" applyNumberFormat="1" applyFont="1" applyFill="1" applyBorder="1" applyAlignment="1">
      <alignment horizontal="right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9" fillId="3" borderId="30" xfId="0" applyFont="1" applyFill="1" applyBorder="1" applyAlignment="1">
      <alignment horizontal="center"/>
    </xf>
    <xf numFmtId="164" fontId="10" fillId="0" borderId="0" xfId="2" applyNumberFormat="1" applyFont="1" applyFill="1" applyBorder="1"/>
    <xf numFmtId="167" fontId="6" fillId="7" borderId="29" xfId="0" applyNumberFormat="1" applyFont="1" applyFill="1" applyBorder="1" applyAlignment="1">
      <alignment horizontal="center" vertical="center"/>
    </xf>
    <xf numFmtId="167" fontId="6" fillId="7" borderId="36" xfId="0" applyNumberFormat="1" applyFont="1" applyFill="1" applyBorder="1" applyAlignment="1">
      <alignment horizontal="center" vertical="center"/>
    </xf>
  </cellXfs>
  <cellStyles count="5">
    <cellStyle name="Millares" xfId="1" builtinId="3"/>
    <cellStyle name="Moneda" xfId="2" builtinId="4"/>
    <cellStyle name="Moneda [0]" xfId="4" builtinId="7"/>
    <cellStyle name="Normal" xfId="0" builtinId="0"/>
    <cellStyle name="Porcentaje" xfId="3" builtinId="5"/>
  </cellStyles>
  <dxfs count="39"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theme="9"/>
      </font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0" defaultTableStyle="TableStyleMedium2" defaultPivotStyle="PivotStyleLight16"/>
  <colors>
    <mruColors>
      <color rgb="FFDAE2DD"/>
      <color rgb="FF006B66"/>
      <color rgb="FFC59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tdsrv.aa9effcb73a74300902d334e10645502">
      <tp t="e">
        <v>#N/A</v>
        <stp/>
        <stp>d0c77f45-8e61-4827-afde-ada2a3320ffe</stp>
        <stp>1</stp>
        <tr r="G15" s="2"/>
      </tp>
      <tp t="e">
        <v>#N/A</v>
        <stp/>
        <stp>13a89492-245f-452a-b865-2f6adb083a79</stp>
        <stp>1</stp>
        <tr r="G22" s="2"/>
      </tp>
    </main>
    <main first="rtdsrv.aa9effcb73a74300902d334e10645502">
      <tp t="e">
        <v>#N/A</v>
        <stp/>
        <stp>5f5e1030-b880-408e-b88b-3c40806712a0</stp>
        <stp>1</stp>
        <tr r="E22" s="2"/>
      </tp>
      <tp t="e">
        <v>#N/A</v>
        <stp/>
        <stp>27a11cac-c6a8-4244-922d-db7dae1a15b5</stp>
        <stp>1</stp>
        <tr r="W15" s="2"/>
      </tp>
    </main>
    <main first="rtdsrv.aa9effcb73a74300902d334e10645502">
      <tp t="e">
        <v>#N/A</v>
        <stp/>
        <stp>cd98e712-cc99-4f8f-b0a0-b3f82d262351</stp>
        <stp>1</stp>
        <tr r="E46" s="2"/>
      </tp>
      <tp t="e">
        <v>#N/A</v>
        <stp/>
        <stp>a9767290-6ce8-49bd-a9cf-cd7d0c8c0d34</stp>
        <stp>1</stp>
        <tr r="Q15" s="2"/>
      </tp>
      <tp t="e">
        <v>#N/A</v>
        <stp/>
        <stp>257b70f4-a7c0-4f84-b9c1-aca8f223a472</stp>
        <stp>1</stp>
        <tr r="I46" s="2"/>
      </tp>
      <tp t="e">
        <v>#N/A</v>
        <stp/>
        <stp>9967adab-f662-4d1f-bf90-6346e9f87b7c</stp>
        <stp>1</stp>
        <tr r="G12" s="2"/>
      </tp>
      <tp t="e">
        <v>#N/A</v>
        <stp/>
        <stp>1dda4c48-621c-41ce-b3c8-f3138de130b1</stp>
        <stp>1</stp>
        <tr r="I43" s="2"/>
      </tp>
    </main>
    <main first="rtdsrv.aa9effcb73a74300902d334e10645502">
      <tp t="e">
        <v>#N/A</v>
        <stp/>
        <stp>01ca3b44-0dbf-46e1-8c05-134be14b6080</stp>
        <stp>1</stp>
        <tr r="AA12" s="2"/>
      </tp>
      <tp t="e">
        <v>#N/A</v>
        <stp/>
        <stp>2d34ab97-fc0c-4d79-b1f6-e65255e6f158</stp>
        <stp>1</stp>
        <tr r="G44" s="2"/>
      </tp>
    </main>
    <main first="rtdsrv.aa9effcb73a74300902d334e10645502">
      <tp t="e">
        <v>#N/A</v>
        <stp/>
        <stp>d7700040-8c11-4ce4-bc7b-18510bc14429</stp>
        <stp>1</stp>
        <tr r="E15" s="2"/>
      </tp>
    </main>
    <main first="rtdsrv.aa9effcb73a74300902d334e10645502">
      <tp t="e">
        <v>#N/A</v>
        <stp/>
        <stp>52e997ef-f566-45f1-a1aa-475907b41349</stp>
        <stp>1</stp>
        <tr r="I34" s="2"/>
      </tp>
      <tp t="e">
        <v>#N/A</v>
        <stp/>
        <stp>13e250ed-98d7-412d-99ce-9b9db086e18b</stp>
        <stp>1</stp>
        <tr r="B7" s="3"/>
      </tp>
      <tp t="e">
        <v>#N/A</v>
        <stp/>
        <stp>fdf650fa-f0ee-4edc-8795-78eee2d35d73</stp>
        <stp>1</stp>
        <tr r="E35" s="2"/>
      </tp>
    </main>
    <main first="rtdsrv.aa9effcb73a74300902d334e10645502">
      <tp t="e">
        <v>#N/A</v>
        <stp/>
        <stp>59f307e4-8a93-4618-a0f0-dae6e991a66d</stp>
        <stp>1</stp>
        <tr r="E45" s="2"/>
      </tp>
    </main>
    <main first="rtdsrv.aa9effcb73a74300902d334e10645502">
      <tp t="e">
        <v>#N/A</v>
        <stp/>
        <stp>5436550b-e548-4a71-85df-9d6ff6fac0e5</stp>
        <stp>1</stp>
        <tr r="L6" s="1"/>
      </tp>
      <tp t="e">
        <v>#N/A</v>
        <stp/>
        <stp>bcceab19-071c-40de-9915-6cae35e84142</stp>
        <stp>1</stp>
        <tr r="AF6" s="1"/>
      </tp>
      <tp t="e">
        <v>#N/A</v>
        <stp/>
        <stp>8e6104f4-553e-4da6-9104-d72a086dfc1e</stp>
        <stp>1</stp>
        <tr r="B2" s="3"/>
      </tp>
      <tp t="e">
        <v>#N/A</v>
        <stp/>
        <stp>b93e88d9-f4f3-47a1-854e-94969a614e39</stp>
        <stp>1</stp>
        <tr r="E27" s="2"/>
      </tp>
    </main>
    <main first="rtdsrv.aa9effcb73a74300902d334e10645502">
      <tp t="e">
        <v>#N/A</v>
        <stp/>
        <stp>7640ac41-f612-4254-9ac0-710f34f7a60a</stp>
        <stp>1</stp>
        <tr r="Q12" s="2"/>
      </tp>
      <tp t="e">
        <v>#N/A</v>
        <stp/>
        <stp>86f6b7d0-5f8a-4ccd-ae10-8e70454ed93b</stp>
        <stp>1</stp>
        <tr r="E19" s="2"/>
      </tp>
    </main>
    <main first="rtdsrv.aa9effcb73a74300902d334e10645502">
      <tp t="e">
        <v>#N/A</v>
        <stp/>
        <stp>6d904c3d-1e0a-4200-8986-9644abb0c2fa</stp>
        <stp>1</stp>
        <tr r="AX6" s="1"/>
      </tp>
    </main>
    <main first="rtdsrv.aa9effcb73a74300902d334e10645502">
      <tp t="e">
        <v>#N/A</v>
        <stp/>
        <stp>252032d7-e119-4a3c-8e9d-1e2c43629fe5</stp>
        <stp>1</stp>
        <tr r="G46" s="2"/>
      </tp>
      <tp t="e">
        <v>#N/A</v>
        <stp/>
        <stp>f175129f-886c-4fa6-b876-168f69054bb9</stp>
        <stp>1</stp>
        <tr r="AI6" s="1"/>
      </tp>
    </main>
    <main first="rtdsrv.aa9effcb73a74300902d334e10645502">
      <tp t="e">
        <v>#N/A</v>
        <stp/>
        <stp>e1fbfd70-f317-47b1-be57-da428f08bde0</stp>
        <stp>1</stp>
        <tr r="E36" s="2"/>
      </tp>
    </main>
    <main first="rtdsrv.aa9effcb73a74300902d334e10645502">
      <tp t="e">
        <v>#N/A</v>
        <stp/>
        <stp>0422499c-5d5c-4607-8174-459ad7a1e606</stp>
        <stp>1</stp>
        <tr r="G50" s="2"/>
      </tp>
    </main>
    <main first="rtdsrv.aa9effcb73a74300902d334e10645502">
      <tp t="e">
        <v>#N/A</v>
        <stp/>
        <stp>39cf5974-0772-4ab7-abf4-ad1f9c366b79</stp>
        <stp>1</stp>
        <tr r="J6" s="5"/>
      </tp>
    </main>
    <main first="rtdsrv.aa9effcb73a74300902d334e10645502">
      <tp t="e">
        <v>#N/A</v>
        <stp/>
        <stp>ba3f6d6a-e41a-4fbc-813c-c1b202019d9e</stp>
        <stp>1</stp>
        <tr r="I42" s="2"/>
      </tp>
      <tp t="e">
        <v>#N/A</v>
        <stp/>
        <stp>b5707d8c-4beb-4826-a707-a5e3fc04a5af</stp>
        <stp>1</stp>
        <tr r="K6" s="5"/>
      </tp>
      <tp t="e">
        <v>#N/A</v>
        <stp/>
        <stp>001b8ea4-a853-4807-a970-ee56d306e394</stp>
        <stp>1</stp>
        <tr r="X6" s="1"/>
      </tp>
    </main>
    <main first="rtdsrv.aa9effcb73a74300902d334e10645502">
      <tp t="e">
        <v>#N/A</v>
        <stp/>
        <stp>4633c702-7e36-412f-a4ed-53bb903849d6</stp>
        <stp>1</stp>
        <tr r="G13" s="2"/>
      </tp>
      <tp t="e">
        <v>#N/A</v>
        <stp/>
        <stp>b1e13bff-a9a1-4dcd-9901-dd84334b3b93</stp>
        <stp>1</stp>
        <tr r="I11" s="2"/>
      </tp>
    </main>
    <main first="rtdsrv.aa9effcb73a74300902d334e10645502">
      <tp t="e">
        <v>#N/A</v>
        <stp/>
        <stp>ba0a2ea7-6e08-4242-8214-005f2f927696</stp>
        <stp>1</stp>
        <tr r="O12" s="2"/>
      </tp>
      <tp t="e">
        <v>#N/A</v>
        <stp/>
        <stp>5b4a63d5-0a1f-4a74-8323-50385db3e078</stp>
        <stp>1</stp>
        <tr r="AS6" s="1"/>
      </tp>
    </main>
    <main first="rtdsrv.aa9effcb73a74300902d334e10645502">
      <tp t="e">
        <v>#N/A</v>
        <stp/>
        <stp>3ba2c883-08e9-4520-9ec3-cfc1c89f45b0</stp>
        <stp>1</stp>
        <tr r="I15" s="2"/>
      </tp>
    </main>
    <main first="rtdsrv.aa9effcb73a74300902d334e10645502">
      <tp t="e">
        <v>#N/A</v>
        <stp/>
        <stp>7e28b915-310d-4bff-ae9f-f27139734f13</stp>
        <stp>1</stp>
        <tr r="E14" s="2"/>
      </tp>
      <tp t="e">
        <v>#N/A</v>
        <stp/>
        <stp>fcf3c293-64d3-4b7d-8411-75234e14ebf6</stp>
        <stp>1</stp>
        <tr r="S12" s="2"/>
      </tp>
      <tp t="e">
        <v>#N/A</v>
        <stp/>
        <stp>ea621479-87d0-4c36-b12f-fa921232cfba</stp>
        <stp>1</stp>
        <tr r="AD5" s="2"/>
      </tp>
      <tp t="e">
        <v>#N/A</v>
        <stp/>
        <stp>516522ea-c025-4948-bcd5-8944a45dbe6b</stp>
        <stp>1</stp>
        <tr r="AY6" s="1"/>
      </tp>
      <tp t="e">
        <v>#N/A</v>
        <stp/>
        <stp>eeeba1dc-f090-4e0c-b125-e132611a8ffc</stp>
        <stp>1</stp>
        <tr r="I48" s="2"/>
      </tp>
    </main>
    <main first="rtdsrv.aa9effcb73a74300902d334e10645502">
      <tp t="e">
        <v>#N/A</v>
        <stp/>
        <stp>aaebdb42-5e30-4f4d-83cd-411f6d5b4609</stp>
        <stp>1</stp>
        <tr r="AW6" s="1"/>
      </tp>
      <tp t="e">
        <v>#N/A</v>
        <stp/>
        <stp>ff92cc19-9859-4b66-ac15-f6a23ad68689</stp>
        <stp>1</stp>
        <tr r="U15" s="2"/>
      </tp>
      <tp t="e">
        <v>#N/A</v>
        <stp/>
        <stp>f284ec66-4ed5-4d4c-afb6-634c47d1bc41</stp>
        <stp>1</stp>
        <tr r="I25" s="2"/>
      </tp>
    </main>
    <main first="rtdsrv.aa9effcb73a74300902d334e10645502">
      <tp t="e">
        <v>#N/A</v>
        <stp/>
        <stp>7c289d1a-b3e8-47e5-bf05-903012d8026a</stp>
        <stp>1</stp>
        <tr r="I17" s="2"/>
      </tp>
    </main>
    <main first="rtdsrv.aa9effcb73a74300902d334e10645502">
      <tp t="e">
        <v>#N/A</v>
        <stp/>
        <stp>8356123c-236f-4b7e-ab9f-54546a3b1c36</stp>
        <stp>1</stp>
        <tr r="E6" s="5"/>
      </tp>
    </main>
    <main first="rtdsrv.aa9effcb73a74300902d334e10645502">
      <tp t="e">
        <v>#N/A</v>
        <stp/>
        <stp>9c983d6a-8607-4047-8059-140740f3ccee</stp>
        <stp>1</stp>
        <tr r="O6" s="5"/>
      </tp>
      <tp t="e">
        <v>#N/A</v>
        <stp/>
        <stp>ad7dcb5d-0142-42fb-b4cb-1a43902b49c5</stp>
        <stp>1</stp>
        <tr r="AA14" s="2"/>
      </tp>
    </main>
    <main first="rtdsrv.aa9effcb73a74300902d334e10645502">
      <tp t="e">
        <v>#N/A</v>
        <stp/>
        <stp>e211da22-e93d-4fdf-a933-9670acddc8eb</stp>
        <stp>1</stp>
        <tr r="I24" s="2"/>
      </tp>
    </main>
    <main first="rtdsrv.aa9effcb73a74300902d334e10645502">
      <tp t="e">
        <v>#N/A</v>
        <stp/>
        <stp>cf01fc5c-2c1b-48b8-9795-1ae53647294a</stp>
        <stp>1</stp>
        <tr r="I38" s="2"/>
      </tp>
    </main>
    <main first="rtdsrv.aa9effcb73a74300902d334e10645502">
      <tp t="e">
        <v>#N/A</v>
        <stp/>
        <stp>e806363a-201b-4810-ac67-2968978bc04d</stp>
        <stp>1</stp>
        <tr r="I32" s="2"/>
      </tp>
      <tp t="e">
        <v>#N/A</v>
        <stp/>
        <stp>505118aa-0125-48d4-88d4-bdf0e405b56f</stp>
        <stp>1</stp>
        <tr r="E12" s="2"/>
      </tp>
    </main>
    <main first="rtdsrv.aa9effcb73a74300902d334e10645502">
      <tp t="e">
        <v>#N/A</v>
        <stp/>
        <stp>cd151dba-90d7-460a-8f1e-6728ceb35774</stp>
        <stp>1</stp>
        <tr r="H6" s="5"/>
      </tp>
    </main>
    <main first="rtdsrv.aa9effcb73a74300902d334e10645502">
      <tp t="e">
        <v>#N/A</v>
        <stp/>
        <stp>877c2d8e-b615-483d-8316-65760e80ab20</stp>
        <stp>1</stp>
        <tr r="G57" s="2"/>
      </tp>
    </main>
    <main first="rtdsrv.aa9effcb73a74300902d334e10645502">
      <tp t="e">
        <v>#N/A</v>
        <stp/>
        <stp>f2270b39-5b59-437d-b940-84b6acd83caf</stp>
        <stp>1</stp>
        <tr r="B6" s="1"/>
      </tp>
      <tp t="e">
        <v>#N/A</v>
        <stp/>
        <stp>0bf97e5c-81d0-49c1-9297-979914edddfa</stp>
        <stp>1</stp>
        <tr r="E55" s="2"/>
      </tp>
      <tp t="e">
        <v>#N/A</v>
        <stp/>
        <stp>e3853f02-0013-4566-b230-f4f461aad5b6</stp>
        <stp>1</stp>
        <tr r="G14" s="2"/>
      </tp>
      <tp t="e">
        <v>#N/A</v>
        <stp/>
        <stp>c93e9cd6-f36b-4e99-948d-5d062f34f669</stp>
        <stp>1</stp>
        <tr r="T6" s="1"/>
      </tp>
    </main>
    <main first="rtdsrv.aa9effcb73a74300902d334e10645502">
      <tp t="e">
        <v>#N/A</v>
        <stp/>
        <stp>4ac61c49-b0c1-40c1-9d52-bcc54bfb38d0</stp>
        <stp>1</stp>
        <tr r="I22" s="2"/>
      </tp>
      <tp t="e">
        <v>#N/A</v>
        <stp/>
        <stp>9ad100e0-1da7-4907-99b7-6320ea50591b</stp>
        <stp>1</stp>
        <tr r="AB6" s="1"/>
      </tp>
    </main>
    <main first="rtdsrv.aa9effcb73a74300902d334e10645502">
      <tp t="e">
        <v>#N/A</v>
        <stp/>
        <stp>dffd9ca1-0c75-45ab-832c-98d97517501b</stp>
        <stp>1</stp>
        <tr r="AD5" s="2"/>
      </tp>
    </main>
    <main first="rtdsrv.aa9effcb73a74300902d334e10645502">
      <tp t="e">
        <v>#N/A</v>
        <stp/>
        <stp>5455dc65-9afb-4b5f-be30-f4eea541dd91</stp>
        <stp>1</stp>
        <tr r="I33" s="2"/>
      </tp>
      <tp t="e">
        <v>#N/A</v>
        <stp/>
        <stp>38f1617a-e27b-4b61-acc6-73df5da00ce1</stp>
        <stp>1</stp>
        <tr r="D6" s="5"/>
      </tp>
      <tp t="e">
        <v>#N/A</v>
        <stp/>
        <stp>64d04a11-9579-4e24-8dc4-2242142bcf78</stp>
        <stp>1</stp>
        <tr r="I50" s="2"/>
      </tp>
    </main>
    <main first="rtdsrv.aa9effcb73a74300902d334e10645502">
      <tp t="e">
        <v>#N/A</v>
        <stp/>
        <stp>10bab84a-789b-41ec-a6d7-cd3382e8507a</stp>
        <stp>1</stp>
        <tr r="B6" s="5"/>
      </tp>
      <tp t="e">
        <v>#N/A</v>
        <stp/>
        <stp>bf340067-8af9-4a2e-bea3-a0ba740ae55e</stp>
        <stp>1</stp>
        <tr r="E13" s="2"/>
      </tp>
      <tp t="e">
        <v>#N/A</v>
        <stp/>
        <stp>1a9a4baf-c2ac-44b2-98e2-2f49e2fee444</stp>
        <stp>1</stp>
        <tr r="E47" s="2"/>
      </tp>
    </main>
    <main first="rtdsrv.aa9effcb73a74300902d334e10645502">
      <tp t="e">
        <v>#N/A</v>
        <stp/>
        <stp>f45ab7c2-eb07-4539-b2a0-81dc52bc5697</stp>
        <stp>1</stp>
        <tr r="G39" s="2"/>
      </tp>
      <tp t="e">
        <v>#N/A</v>
        <stp/>
        <stp>56ffc34c-a5fb-47ed-b61b-e48dbdff4fd7</stp>
        <stp>1</stp>
        <tr r="AC15" s="2"/>
      </tp>
    </main>
    <main first="rtdsrv.aa9effcb73a74300902d334e10645502">
      <tp t="e">
        <v>#N/A</v>
        <stp/>
        <stp>b860ac3d-51f2-4ce3-9a2d-ec46d75dd4d9</stp>
        <stp>1</stp>
        <tr r="E53" s="2"/>
      </tp>
    </main>
    <main first="rtdsrv.aa9effcb73a74300902d334e10645502">
      <tp t="e">
        <v>#N/A</v>
        <stp/>
        <stp>d1b211f4-e7a7-44ed-bcd5-db37a98721e2</stp>
        <stp>1</stp>
        <tr r="E41" s="2"/>
      </tp>
      <tp t="e">
        <v>#N/A</v>
        <stp/>
        <stp>ad5a8f14-e61c-451d-be28-ebbab02e6344</stp>
        <stp>1</stp>
        <tr r="G34" s="2"/>
      </tp>
      <tp t="e">
        <v>#N/A</v>
        <stp/>
        <stp>572bad04-84ab-4f33-a882-7300b54e152f</stp>
        <stp>1</stp>
        <tr r="B6" s="5"/>
      </tp>
      <tp t="e">
        <v>#N/A</v>
        <stp/>
        <stp>97662ab0-7c8b-4390-9df3-8c404312acf5</stp>
        <stp>1</stp>
        <tr r="E21" s="2"/>
      </tp>
      <tp t="e">
        <v>#N/A</v>
        <stp/>
        <stp>d27fb589-9261-4b20-a35a-9a2867cacc80</stp>
        <stp>1</stp>
        <tr r="AC11" s="2"/>
      </tp>
      <tp t="e">
        <v>#N/A</v>
        <stp/>
        <stp>117c597b-789a-44de-87e4-c2a7d4fd460c</stp>
        <stp>1</stp>
        <tr r="K6" s="1"/>
      </tp>
    </main>
    <main first="rtdsrv.aa9effcb73a74300902d334e10645502">
      <tp t="e">
        <v>#N/A</v>
        <stp/>
        <stp>8052ea3b-ee58-4b51-b6a2-a72d0c967d03</stp>
        <stp>1</stp>
        <tr r="G42" s="2"/>
      </tp>
      <tp t="e">
        <v>#N/A</v>
        <stp/>
        <stp>1a2e4805-6d23-4482-b729-9850110f25ef</stp>
        <stp>1</stp>
        <tr r="G21" s="2"/>
      </tp>
      <tp t="e">
        <v>#N/A</v>
        <stp/>
        <stp>1691e098-6224-4943-a5b9-f85d5be618f5</stp>
        <stp>1</stp>
        <tr r="U11" s="2"/>
      </tp>
    </main>
    <main first="rtdsrv.aa9effcb73a74300902d334e10645502">
      <tp t="e">
        <v>#N/A</v>
        <stp/>
        <stp>280b035c-4a51-4dc9-a6fd-ef248f952fe4</stp>
        <stp>1</stp>
        <tr r="AA11" s="2"/>
      </tp>
      <tp t="e">
        <v>#N/A</v>
        <stp/>
        <stp>1d346fad-2449-416c-bc7f-40fd6984c73c</stp>
        <stp>1</stp>
        <tr r="I19" s="2"/>
      </tp>
    </main>
    <main first="rtdsrv.aa9effcb73a74300902d334e10645502">
      <tp t="e">
        <v>#N/A</v>
        <stp/>
        <stp>264b171e-73ce-497b-92d2-fd5c27d0c283</stp>
        <stp>1</stp>
        <tr r="I40" s="2"/>
      </tp>
    </main>
    <main first="rtdsrv.aa9effcb73a74300902d334e10645502">
      <tp t="e">
        <v>#N/A</v>
        <stp/>
        <stp>bae675c8-b9a9-4837-8ba4-73c0d1a880ec</stp>
        <stp>1</stp>
        <tr r="S15" s="2"/>
      </tp>
    </main>
    <main first="rtdsrv.aa9effcb73a74300902d334e10645502">
      <tp t="e">
        <v>#N/A</v>
        <stp/>
        <stp>6a765188-8215-4688-983d-17fff21d2da6</stp>
        <stp>1</stp>
        <tr r="E37" s="2"/>
      </tp>
    </main>
    <main first="rtdsrv.aa9effcb73a74300902d334e10645502">
      <tp t="e">
        <v>#N/A</v>
        <stp/>
        <stp>1b115ce2-bae4-4e1a-8a23-e4bb259d07b8</stp>
        <stp>1</stp>
        <tr r="E50" s="2"/>
      </tp>
    </main>
    <main first="rtdsrv.aa9effcb73a74300902d334e10645502">
      <tp t="e">
        <v>#N/A</v>
        <stp/>
        <stp>72e2f56d-0402-401e-bb59-28fa113c3da3</stp>
        <stp>1</stp>
        <tr r="G26" s="2"/>
      </tp>
      <tp t="e">
        <v>#N/A</v>
        <stp/>
        <stp>2ddd3bd7-1d33-4768-ad33-1387dc707274</stp>
        <stp>1</stp>
        <tr r="E26" s="2"/>
      </tp>
      <tp t="e">
        <v>#N/A</v>
        <stp/>
        <stp>38cd0725-5427-42f8-a9d6-c4ac7a3d6312</stp>
        <stp>1</stp>
        <tr r="E17" s="2"/>
      </tp>
    </main>
    <main first="rtdsrv.aa9effcb73a74300902d334e10645502">
      <tp t="e">
        <v>#N/A</v>
        <stp/>
        <stp>a3cf45cd-afea-492e-becf-cc880ea6a787</stp>
        <stp>1</stp>
        <tr r="Q14" s="2"/>
      </tp>
    </main>
    <main first="rtdsrv.aa9effcb73a74300902d334e10645502">
      <tp t="e">
        <v>#N/A</v>
        <stp/>
        <stp>b48f698d-46af-4eee-b81a-9c8674aa9fb6</stp>
        <stp>1</stp>
        <tr r="I6" s="1"/>
      </tp>
      <tp t="e">
        <v>#N/A</v>
        <stp/>
        <stp>d2e8b275-3451-4d01-9348-12531241188a</stp>
        <stp>1</stp>
        <tr r="W14" s="2"/>
      </tp>
    </main>
    <main first="rtdsrv.aa9effcb73a74300902d334e10645502">
      <tp t="e">
        <v>#N/A</v>
        <stp/>
        <stp>a4d91a27-622d-4634-881b-8afc6c6b0d75</stp>
        <stp>1</stp>
        <tr r="E49" s="2"/>
      </tp>
    </main>
    <main first="rtdsrv.aa9effcb73a74300902d334e10645502">
      <tp t="e">
        <v>#N/A</v>
        <stp/>
        <stp>d9da76fa-04e3-4e52-a777-f27d029e83af</stp>
        <stp>1</stp>
        <tr r="G40" s="2"/>
      </tp>
    </main>
    <main first="rtdsrv.aa9effcb73a74300902d334e10645502">
      <tp t="e">
        <v>#N/A</v>
        <stp/>
        <stp>4f3349e6-68a3-488b-b722-47b1d8098580</stp>
        <stp>1</stp>
        <tr r="G23" s="2"/>
      </tp>
      <tp t="e">
        <v>#N/A</v>
        <stp/>
        <stp>2b270142-73b8-4323-8813-f2c0384b3d18</stp>
        <stp>1</stp>
        <tr r="I37" s="2"/>
      </tp>
      <tp t="e">
        <v>#N/A</v>
        <stp/>
        <stp>e01911b9-87cc-43b5-81bc-b71eb8994532</stp>
        <stp>1</stp>
        <tr r="G56" s="2"/>
      </tp>
    </main>
    <main first="rtdsrv.aa9effcb73a74300902d334e10645502">
      <tp t="e">
        <v>#N/A</v>
        <stp/>
        <stp>7f156f3a-7088-4050-9f3e-daa0e58b98e1</stp>
        <stp>1</stp>
        <tr r="I21" s="2"/>
      </tp>
      <tp t="e">
        <v>#N/A</v>
        <stp/>
        <stp>0e0c14ac-3fec-4ec0-84af-81044343d699</stp>
        <stp>1</stp>
        <tr r="I13" s="2"/>
      </tp>
      <tp t="e">
        <v>#N/A</v>
        <stp/>
        <stp>393410f5-25d7-4bee-9b34-beed4a598e8e</stp>
        <stp>1</stp>
        <tr r="C7" s="2"/>
      </tp>
    </main>
    <main first="rtdsrv.aa9effcb73a74300902d334e10645502">
      <tp t="e">
        <v>#N/A</v>
        <stp/>
        <stp>850fb767-2eaf-40b3-b22e-5b4389a592db</stp>
        <stp>1</stp>
        <tr r="O15" s="2"/>
      </tp>
    </main>
    <main first="rtdsrv.aa9effcb73a74300902d334e10645502">
      <tp t="e">
        <v>#N/A</v>
        <stp/>
        <stp>cd1a5396-7b55-4943-8c8e-16f70de0402c</stp>
        <stp>1</stp>
        <tr r="E57" s="2"/>
      </tp>
    </main>
    <main first="rtdsrv.aa9effcb73a74300902d334e10645502">
      <tp t="e">
        <v>#N/A</v>
        <stp/>
        <stp>45ac2097-e724-4403-afa6-d43e9983fb8b</stp>
        <stp>1</stp>
        <tr r="AZ6" s="1"/>
      </tp>
      <tp t="e">
        <v>#N/A</v>
        <stp/>
        <stp>8b46062b-70a5-4fbb-b08b-7d60537b206d</stp>
        <stp>1</stp>
        <tr r="I56" s="2"/>
      </tp>
      <tp t="e">
        <v>#N/A</v>
        <stp/>
        <stp>55db6ada-934b-4653-a242-3640d8a97ad1</stp>
        <stp>1</stp>
        <tr r="G31" s="2"/>
      </tp>
      <tp t="e">
        <v>#N/A</v>
        <stp/>
        <stp>438b3e78-c01c-4937-814c-07371996f9e3</stp>
        <stp>1</stp>
        <tr r="R6" s="1"/>
      </tp>
    </main>
    <main first="rtdsrv.aa9effcb73a74300902d334e10645502">
      <tp t="e">
        <v>#N/A</v>
        <stp/>
        <stp>9ce56295-213f-4ece-9982-68fed3dacbf3</stp>
        <stp>1</stp>
        <tr r="G33" s="2"/>
      </tp>
    </main>
    <main first="rtdsrv.aa9effcb73a74300902d334e10645502">
      <tp t="e">
        <v>#N/A</v>
        <stp/>
        <stp>e97ca662-700f-411a-9376-629c6b9eb467</stp>
        <stp>1</stp>
        <tr r="E44" s="2"/>
      </tp>
      <tp t="e">
        <v>#N/A</v>
        <stp/>
        <stp>cbe205c9-683e-4134-a80a-31fb207f3d24</stp>
        <stp>1</stp>
        <tr r="C8" s="3"/>
      </tp>
      <tp t="e">
        <v>#N/A</v>
        <stp/>
        <stp>79908668-6497-422e-a1f4-6b8efb99ef8f</stp>
        <stp>1</stp>
        <tr r="E54" s="2"/>
      </tp>
    </main>
    <main first="rtdsrv.aa9effcb73a74300902d334e10645502">
      <tp t="e">
        <v>#N/A</v>
        <stp/>
        <stp>d1a27cfa-0f9f-4fa0-baea-2b610006a941</stp>
        <stp>1</stp>
        <tr r="G52" s="2"/>
      </tp>
      <tp t="e">
        <v>#N/A</v>
        <stp/>
        <stp>699b9fcf-75ab-4758-844b-c4303c41dd23</stp>
        <stp>1</stp>
        <tr r="Y6" s="1"/>
      </tp>
    </main>
    <main first="rtdsrv.aa9effcb73a74300902d334e10645502">
      <tp t="e">
        <v>#N/A</v>
        <stp/>
        <stp>caae1a63-6a8b-4eb4-a7b5-d3bb5d3b7223</stp>
        <stp>1</stp>
        <tr r="E16" s="2"/>
      </tp>
      <tp t="e">
        <v>#N/A</v>
        <stp/>
        <stp>88b175a6-950e-4d4e-9c86-602619bf889c</stp>
        <stp>1</stp>
        <tr r="G41" s="2"/>
      </tp>
    </main>
    <main first="rtdsrv.aa9effcb73a74300902d334e10645502">
      <tp t="e">
        <v>#N/A</v>
        <stp/>
        <stp>822bd9a8-eee1-4221-af20-710f2a2574cf</stp>
        <stp>1</stp>
        <tr r="J6" s="1"/>
      </tp>
    </main>
    <main first="rtdsrv.aa9effcb73a74300902d334e10645502">
      <tp t="e">
        <v>#N/A</v>
        <stp/>
        <stp>68b80f4a-84ce-4f7a-a831-614c6c2a86df</stp>
        <stp>1</stp>
        <tr r="I54" s="2"/>
      </tp>
    </main>
    <main first="rtdsrv.aa9effcb73a74300902d334e10645502">
      <tp t="e">
        <v>#N/A</v>
        <stp/>
        <stp>ebac79c7-13a6-4682-94c8-9fc2194267ac</stp>
        <stp>1</stp>
        <tr r="E52" s="2"/>
      </tp>
      <tp t="e">
        <v>#N/A</v>
        <stp/>
        <stp>d6d8854d-2814-423a-a0b9-162170001d1f</stp>
        <stp>1</stp>
        <tr r="N6" s="5"/>
      </tp>
      <tp t="e">
        <v>#N/A</v>
        <stp/>
        <stp>4f96016c-9219-4fee-89c4-978420f6029a</stp>
        <stp>1</stp>
        <tr r="E20" s="2"/>
      </tp>
      <tp t="e">
        <v>#N/A</v>
        <stp/>
        <stp>a803bc03-bf9e-4d0e-b1ab-a41b66aa6a1f</stp>
        <stp>1</stp>
        <tr r="G27" s="2"/>
      </tp>
    </main>
    <main first="rtdsrv.aa9effcb73a74300902d334e10645502">
      <tp t="e">
        <v>#N/A</v>
        <stp/>
        <stp>2142f0f9-c3d2-4b8a-ab33-10ea410e9672</stp>
        <stp>1</stp>
        <tr r="G20" s="2"/>
      </tp>
    </main>
    <main first="rtdsrv.aa9effcb73a74300902d334e10645502">
      <tp t="e">
        <v>#N/A</v>
        <stp/>
        <stp>374cfe27-58c8-47e4-b4a5-160a49c87bca</stp>
        <stp>1</stp>
        <tr r="I51" s="2"/>
      </tp>
      <tp t="e">
        <v>#N/A</v>
        <stp/>
        <stp>d6ad2e5a-7ccc-4ea5-a8bd-6a355328e105</stp>
        <stp>1</stp>
        <tr r="I12" s="2"/>
      </tp>
    </main>
    <main first="rtdsrv.aa9effcb73a74300902d334e10645502">
      <tp t="e">
        <v>#N/A</v>
        <stp/>
        <stp>56f1429d-b507-479f-ba09-4c448bef6838</stp>
        <stp>1</stp>
        <tr r="G11" s="2"/>
      </tp>
    </main>
    <main first="rtdsrv.aa9effcb73a74300902d334e10645502">
      <tp t="e">
        <v>#N/A</v>
        <stp/>
        <stp>c8eb29e7-157c-4bb9-a994-643f00fd9b99</stp>
        <stp>1</stp>
        <tr r="G24" s="2"/>
      </tp>
      <tp t="e">
        <v>#N/A</v>
        <stp/>
        <stp>e7fc11ce-385e-4fca-84cf-7f80eefad6df</stp>
        <stp>1</stp>
        <tr r="E33" s="2"/>
      </tp>
      <tp t="e">
        <v>#N/A</v>
        <stp/>
        <stp>e4c472f3-268e-4e69-81b9-1a1d7928f32d</stp>
        <stp>1</stp>
        <tr r="AQ6" s="1"/>
      </tp>
      <tp t="e">
        <v>#N/A</v>
        <stp/>
        <stp>a52d4254-ee3c-4e17-b908-ff230e292a64</stp>
        <stp>1</stp>
        <tr r="I20" s="2"/>
      </tp>
      <tp t="e">
        <v>#N/A</v>
        <stp/>
        <stp>6bcfd398-c9a1-46b8-b2d7-b5e1b23c7f0b</stp>
        <stp>1</stp>
        <tr r="G45" s="2"/>
      </tp>
    </main>
    <main first="rtdsrv.aa9effcb73a74300902d334e10645502">
      <tp t="e">
        <v>#N/A</v>
        <stp/>
        <stp>cd102111-6ecb-465f-9bdd-081d3c1cdac1</stp>
        <stp>1</stp>
        <tr r="H6" s="1"/>
      </tp>
      <tp t="e">
        <v>#N/A</v>
        <stp/>
        <stp>2818f7c9-4111-4300-8684-a6d17685668d</stp>
        <stp>1</stp>
        <tr r="I47" s="2"/>
      </tp>
      <tp t="e">
        <v>#N/A</v>
        <stp/>
        <stp>2259543f-93dd-4055-bf1a-3f348a427634</stp>
        <stp>1</stp>
        <tr r="U12" s="2"/>
      </tp>
      <tp t="e">
        <v>#N/A</v>
        <stp/>
        <stp>3beb54f2-9b56-470f-9801-337c226079ac</stp>
        <stp>1</stp>
        <tr r="Q6" s="1"/>
      </tp>
      <tp t="e">
        <v>#N/A</v>
        <stp/>
        <stp>67545e11-7f69-48e3-a171-ff87dbb1e4f7</stp>
        <stp>1</stp>
        <tr r="E48" s="2"/>
      </tp>
      <tp t="e">
        <v>#N/A</v>
        <stp/>
        <stp>c50810c5-467b-4a99-8f35-ed2969f666e7</stp>
        <stp>1</stp>
        <tr r="AR6" s="1"/>
      </tp>
      <tp t="e">
        <v>#N/A</v>
        <stp/>
        <stp>190f3c6f-79c2-4cda-be8a-67288d2350e2</stp>
        <stp>1</stp>
        <tr r="I23" s="2"/>
      </tp>
      <tp t="e">
        <v>#N/A</v>
        <stp/>
        <stp>b0f73c28-6b79-4376-96a9-826823a04eca</stp>
        <stp>1</stp>
        <tr r="E25" s="2"/>
      </tp>
      <tp t="e">
        <v>#N/A</v>
        <stp/>
        <stp>b3cdfaef-bd82-4ade-b4ca-f61af8d30550</stp>
        <stp>1</stp>
        <tr r="S14" s="2"/>
      </tp>
      <tp t="e">
        <v>#N/A</v>
        <stp/>
        <stp>02b10c44-2d11-4c40-b355-e96903231d0d</stp>
        <stp>1</stp>
        <tr r="Z6" s="1"/>
      </tp>
      <tp t="e">
        <v>#N/A</v>
        <stp/>
        <stp>23a769da-6548-4ad7-99cc-b5ccfa8487f6</stp>
        <stp>1</stp>
        <tr r="G32" s="2"/>
      </tp>
      <tp t="e">
        <v>#N/A</v>
        <stp/>
        <stp>ee0bbe3c-6951-4c54-9e33-500ace41447b</stp>
        <stp>1</stp>
        <tr r="I36" s="2"/>
      </tp>
      <tp t="e">
        <v>#N/A</v>
        <stp/>
        <stp>50365ed3-5bdd-4344-9bc3-441105422964</stp>
        <stp>1</stp>
        <tr r="I45" s="2"/>
      </tp>
      <tp t="e">
        <v>#N/A</v>
        <stp/>
        <stp>889b7cc9-e5cb-4f95-b83b-4a7c9414acb7</stp>
        <stp>1</stp>
        <tr r="G18" s="2"/>
      </tp>
    </main>
    <main first="rtdsrv.aa9effcb73a74300902d334e10645502">
      <tp t="e">
        <v>#N/A</v>
        <stp/>
        <stp>b2bcb358-57d1-4e36-a48c-aee59a0fcd24</stp>
        <stp>1</stp>
        <tr r="Y11" s="2"/>
      </tp>
    </main>
    <main first="rtdsrv.aa9effcb73a74300902d334e10645502">
      <tp t="e">
        <v>#N/A</v>
        <stp/>
        <stp>d3c4e303-1e91-45c5-a82d-5b90cf3524a3</stp>
        <stp>1</stp>
        <tr r="AA15" s="2"/>
      </tp>
    </main>
    <main first="rtdsrv.aa9effcb73a74300902d334e10645502">
      <tp t="e">
        <v>#N/A</v>
        <stp/>
        <stp>79e2f639-8b38-4485-ae1a-469b10f5d6bf</stp>
        <stp>1</stp>
        <tr r="G35" s="2"/>
      </tp>
      <tp t="e">
        <v>#N/A</v>
        <stp/>
        <stp>b621af0e-fcee-4b77-9c87-568739f5bf84</stp>
        <stp>1</stp>
        <tr r="D6" s="1"/>
      </tp>
    </main>
    <main first="rtdsrv.aa9effcb73a74300902d334e10645502">
      <tp t="e">
        <v>#N/A</v>
        <stp/>
        <stp>ba4fc62f-644e-4299-9e5c-731770aed6d1</stp>
        <stp>1</stp>
        <tr r="G43" s="2"/>
      </tp>
    </main>
    <main first="rtdsrv.aa9effcb73a74300902d334e10645502">
      <tp t="e">
        <v>#N/A</v>
        <stp/>
        <stp>1b0f2729-0e12-45e1-a8dd-29952bda27f2</stp>
        <stp>1</stp>
        <tr r="G47" s="2"/>
      </tp>
    </main>
    <main first="rtdsrv.aa9effcb73a74300902d334e10645502">
      <tp t="e">
        <v>#N/A</v>
        <stp/>
        <stp>2f539119-e095-4087-8acf-553716228f7b</stp>
        <stp>1</stp>
        <tr r="AH6" s="1"/>
      </tp>
    </main>
    <main first="rtdsrv.aa9effcb73a74300902d334e10645502">
      <tp t="e">
        <v>#N/A</v>
        <stp/>
        <stp>782b9114-571d-46d2-8899-8357789a8a7b</stp>
        <stp>1</stp>
        <tr r="AA6" s="1"/>
      </tp>
    </main>
    <main first="rtdsrv.aa9effcb73a74300902d334e10645502">
      <tp t="e">
        <v>#N/A</v>
        <stp/>
        <stp>fc938fd4-458f-476c-abb2-6f047599d7c9</stp>
        <stp>1</stp>
        <tr r="Y15" s="2"/>
      </tp>
      <tp t="e">
        <v>#N/A</v>
        <stp/>
        <stp>94136f37-eb77-4cd9-ba7a-a8e9c86043ef</stp>
        <stp>1</stp>
        <tr r="E18" s="2"/>
      </tp>
      <tp t="e">
        <v>#N/A</v>
        <stp/>
        <stp>f4d76602-9817-453c-a189-3caf87c9da1b</stp>
        <stp>1</stp>
        <tr r="P6" s="1"/>
      </tp>
    </main>
    <main first="rtdsrv.aa9effcb73a74300902d334e10645502">
      <tp t="e">
        <v>#N/A</v>
        <stp/>
        <stp>255da9a3-1b7e-41f1-9022-ed3e052cf593</stp>
        <stp>1</stp>
        <tr r="I6" s="5"/>
      </tp>
      <tp t="e">
        <v>#N/A</v>
        <stp/>
        <stp>84c75521-d505-44f2-90e9-00636c5a48e4</stp>
        <stp>1</stp>
        <tr r="G19" s="2"/>
      </tp>
    </main>
    <main first="rtdsrv.aa9effcb73a74300902d334e10645502">
      <tp t="e">
        <v>#N/A</v>
        <stp/>
        <stp>3c753b30-aacf-4868-93d0-c2694ea21162</stp>
        <stp>1</stp>
        <tr r="Y14" s="2"/>
      </tp>
    </main>
    <main first="rtdsrv.aa9effcb73a74300902d334e10645502">
      <tp t="e">
        <v>#N/A</v>
        <stp/>
        <stp>d51017c2-b544-4391-9cb4-61f0922e3477</stp>
        <stp>1</stp>
        <tr r="O14" s="2"/>
      </tp>
      <tp t="e">
        <v>#N/A</v>
        <stp/>
        <stp>c8b0f0a3-487d-4b7a-8d92-2e0cd647b66d</stp>
        <stp>1</stp>
        <tr r="I57" s="2"/>
      </tp>
      <tp t="e">
        <v>#N/A</v>
        <stp/>
        <stp>0a5244e8-db64-4dcf-b3b9-7c2cae037ef4</stp>
        <stp>1</stp>
        <tr r="AP6" s="1"/>
      </tp>
      <tp t="e">
        <v>#N/A</v>
        <stp/>
        <stp>ab998dd9-2b21-41fe-a7e4-0674eb51a229</stp>
        <stp>1</stp>
        <tr r="E38" s="2"/>
      </tp>
    </main>
    <main first="rtdsrv.aa9effcb73a74300902d334e10645502">
      <tp t="e">
        <v>#N/A</v>
        <stp/>
        <stp>8d32b614-1ccd-42f4-a639-1a64ff4e35e9</stp>
        <stp>1</stp>
        <tr r="I35" s="2"/>
      </tp>
    </main>
    <main first="rtdsrv.aa9effcb73a74300902d334e10645502">
      <tp t="e">
        <v>#N/A</v>
        <stp/>
        <stp>986cb010-193e-4571-966f-43e4dd2c94ae</stp>
        <stp>1</stp>
        <tr r="G37" s="2"/>
      </tp>
    </main>
    <main first="rtdsrv.aa9effcb73a74300902d334e10645502">
      <tp t="e">
        <v>#N/A</v>
        <stp/>
        <stp>5b9f9151-3b46-42b6-9b18-51d4e9328310</stp>
        <stp>1</stp>
        <tr r="G36" s="2"/>
      </tp>
      <tp t="e">
        <v>#N/A</v>
        <stp/>
        <stp>625c4fe8-1981-40d6-8112-75251c3e8cee</stp>
        <stp>1</stp>
        <tr r="I31" s="2"/>
      </tp>
      <tp t="e">
        <v>#N/A</v>
        <stp/>
        <stp>afa042c5-a828-48a4-b743-30dbda8e7de4</stp>
        <stp>1</stp>
        <tr r="AG6" s="1"/>
      </tp>
      <tp t="e">
        <v>#N/A</v>
        <stp/>
        <stp>31aeb593-6c5e-4bd9-a030-ac40ca8892b6</stp>
        <stp>1</stp>
        <tr r="I16" s="2"/>
      </tp>
      <tp t="e">
        <v>#N/A</v>
        <stp/>
        <stp>ab9a0e6c-72d6-4a40-a16a-7749e80b7f7b</stp>
        <stp>1</stp>
        <tr r="F6" s="5"/>
      </tp>
    </main>
    <main first="rtdsrv.aa9effcb73a74300902d334e10645502">
      <tp t="e">
        <v>#N/A</v>
        <stp/>
        <stp>36333929-d290-4f6a-ac35-cb181d61fc6b</stp>
        <stp>1</stp>
        <tr r="E43" s="2"/>
      </tp>
      <tp t="e">
        <v>#N/A</v>
        <stp/>
        <stp>c9f33424-5595-4b02-a11e-428a54026f41</stp>
        <stp>1</stp>
        <tr r="I18" s="2"/>
      </tp>
    </main>
    <main first="rtdsrv.aa9effcb73a74300902d334e10645502">
      <tp t="e">
        <v>#N/A</v>
        <stp/>
        <stp>16ca446c-a501-49f4-bee0-6b9f3a5f2d19</stp>
        <stp>1</stp>
        <tr r="E24" s="2"/>
      </tp>
    </main>
    <main first="rtdsrv.aa9effcb73a74300902d334e10645502">
      <tp t="e">
        <v>#N/A</v>
        <stp/>
        <stp>6d3289c0-ecd0-4949-9bc0-f08e186f27e5</stp>
        <stp>1</stp>
        <tr r="W12" s="2"/>
      </tp>
    </main>
    <main first="rtdsrv.aa9effcb73a74300902d334e10645502">
      <tp t="e">
        <v>#N/A</v>
        <stp/>
        <stp>aaf3e4bb-12ec-419b-814b-a45c53285f66</stp>
        <stp>1</stp>
        <tr r="AC14" s="2"/>
      </tp>
      <tp t="e">
        <v>#N/A</v>
        <stp/>
        <stp>938707bd-b820-4563-be68-f82d31e365a1</stp>
        <stp>1</stp>
        <tr r="AC12" s="2"/>
      </tp>
      <tp t="e">
        <v>#N/A</v>
        <stp/>
        <stp>465bff9a-6916-4b84-a7cd-6d8a985f5f3f</stp>
        <stp>1</stp>
        <tr r="G54" s="2"/>
      </tp>
      <tp t="e">
        <v>#N/A</v>
        <stp/>
        <stp>aa6b86fc-8c70-4c7e-a386-53bc64e03057</stp>
        <stp>1</stp>
        <tr r="I14" s="2"/>
      </tp>
      <tp t="e">
        <v>#N/A</v>
        <stp/>
        <stp>c5cea474-5837-468e-b782-12a24a26ad2b</stp>
        <stp>1</stp>
        <tr r="AD5" s="2"/>
      </tp>
      <tp t="e">
        <v>#N/A</v>
        <stp/>
        <stp>5e3dea71-de65-4512-a148-0eb1b73e1a42</stp>
        <stp>1</stp>
        <tr r="G6" s="5"/>
      </tp>
    </main>
    <main first="rtdsrv.aa9effcb73a74300902d334e10645502">
      <tp t="e">
        <v>#N/A</v>
        <stp/>
        <stp>4f664e5e-950b-413d-9571-f289825a40cb</stp>
        <stp>1</stp>
        <tr r="D8" s="3"/>
      </tp>
    </main>
    <main first="rtdsrv.aa9effcb73a74300902d334e10645502">
      <tp t="e">
        <v>#N/A</v>
        <stp/>
        <stp>bcc3949d-41f3-4c88-b5fd-e034d22437fa</stp>
        <stp>1</stp>
        <tr r="I49" s="2"/>
      </tp>
      <tp t="e">
        <v>#N/A</v>
        <stp/>
        <stp>3caecf48-dceb-4e0e-b7c2-294a36d8e4f7</stp>
        <stp>1</stp>
        <tr r="AO6" s="1"/>
      </tp>
      <tp t="e">
        <v>#N/A</v>
        <stp/>
        <stp>66c6e3cc-350b-4569-bed7-ccef7410e4f5</stp>
        <stp>1</stp>
        <tr r="I39" s="2"/>
      </tp>
      <tp t="e">
        <v>#N/A</v>
        <stp/>
        <stp>756aec97-0708-4650-b90c-d2924e9ed854</stp>
        <stp>1</stp>
        <tr r="C6" s="1"/>
      </tp>
    </main>
    <main first="rtdsrv.aa9effcb73a74300902d334e10645502">
      <tp t="e">
        <v>#N/A</v>
        <stp/>
        <stp>ea13f585-06b9-484e-854d-6e457af9c0e9</stp>
        <stp>1</stp>
        <tr r="E40" s="2"/>
      </tp>
    </main>
    <main first="rtdsrv.aa9effcb73a74300902d334e10645502">
      <tp t="e">
        <v>#N/A</v>
        <stp/>
        <stp>5505b8fc-1ef0-4be6-aed4-1d3cf51f46bd</stp>
        <stp>1</stp>
        <tr r="E30" s="2"/>
      </tp>
    </main>
    <main first="rtdsrv.aa9effcb73a74300902d334e10645502">
      <tp t="e">
        <v>#N/A</v>
        <stp/>
        <stp>db24240f-d4a7-4d17-97c0-efc6f929d0d3</stp>
        <stp>1</stp>
        <tr r="G25" s="2"/>
      </tp>
    </main>
    <main first="rtdsrv.aa9effcb73a74300902d334e10645502">
      <tp t="e">
        <v>#N/A</v>
        <stp/>
        <stp>fcc91f28-f314-4971-948d-88c03836d07d</stp>
        <stp>1</stp>
        <tr r="G49" s="2"/>
      </tp>
      <tp t="e">
        <v>#N/A</v>
        <stp/>
        <stp>86c13793-56d7-4e49-999f-4a632f2b8339</stp>
        <stp>1</stp>
        <tr r="L6" s="5"/>
      </tp>
      <tp t="e">
        <v>#N/A</v>
        <stp/>
        <stp>3ddcfbf7-6df0-4583-ac67-f674404db6bd</stp>
        <stp>1</stp>
        <tr r="G17" s="2"/>
      </tp>
    </main>
    <main first="rtdsrv.aa9effcb73a74300902d334e10645502">
      <tp t="e">
        <v>#N/A</v>
        <stp/>
        <stp>f5b40176-669c-4fb4-957b-98cd0a5ca861</stp>
        <stp>1</stp>
        <tr r="G55" s="2"/>
      </tp>
    </main>
    <main first="rtdsrv.aa9effcb73a74300902d334e10645502">
      <tp t="e">
        <v>#N/A</v>
        <stp/>
        <stp>c7fddc3a-f0ca-4d75-ab17-d523577c249a</stp>
        <stp>1</stp>
        <tr r="U14" s="2"/>
      </tp>
    </main>
    <main first="rtdsrv.aa9effcb73a74300902d334e10645502">
      <tp t="e">
        <v>#N/A</v>
        <stp/>
        <stp>116a3f6a-8694-4e6f-912e-6c3d6c43480a</stp>
        <stp>1</stp>
        <tr r="I52" s="2"/>
      </tp>
      <tp t="e">
        <v>#N/A</v>
        <stp/>
        <stp>9877f0a0-be5e-45ee-b802-ac9707032de2</stp>
        <stp>1</stp>
        <tr r="E34" s="2"/>
      </tp>
    </main>
    <main first="rtdsrv.aa9effcb73a74300902d334e10645502">
      <tp t="e">
        <v>#N/A</v>
        <stp/>
        <stp>ff788e56-f673-4507-b885-37e521e1d4d9</stp>
        <stp>1</stp>
        <tr r="E32" s="2"/>
      </tp>
      <tp t="e">
        <v>#N/A</v>
        <stp/>
        <stp>9773d846-763f-4e99-ae71-2d1138d6f50f</stp>
        <stp>1</stp>
        <tr r="I44" s="2"/>
      </tp>
    </main>
    <main first="rtdsrv.aa9effcb73a74300902d334e10645502">
      <tp t="e">
        <v>#N/A</v>
        <stp/>
        <stp>4c0c6086-0f82-438a-80c4-0e55a475e165</stp>
        <stp>1</stp>
        <tr r="I27" s="2"/>
      </tp>
      <tp t="e">
        <v>#N/A</v>
        <stp/>
        <stp>d94ad815-812e-40b7-a981-30f781fc94b0</stp>
        <stp>1</stp>
        <tr r="E11" s="2"/>
      </tp>
      <tp t="e">
        <v>#N/A</v>
        <stp/>
        <stp>5e852ffc-55b5-4eb1-b77c-94fb34c4bce6</stp>
        <stp>1</stp>
        <tr r="E42" s="2"/>
      </tp>
      <tp t="e">
        <v>#N/A</v>
        <stp/>
        <stp>9c343254-ea3e-4d0c-ad34-7efa7bd45860</stp>
        <stp>1</stp>
        <tr r="W11" s="2"/>
      </tp>
    </main>
    <main first="rtdsrv.aa9effcb73a74300902d334e10645502">
      <tp t="e">
        <v>#N/A</v>
        <stp/>
        <stp>91a48dc0-f242-44fb-af3e-809edbfc8eb0</stp>
        <stp>1</stp>
        <tr r="E56" s="2"/>
      </tp>
    </main>
    <main first="rtdsrv.aa9effcb73a74300902d334e10645502">
      <tp t="e">
        <v>#N/A</v>
        <stp/>
        <stp>fd407b7f-1326-4bec-8022-b070341d0bd9</stp>
        <stp>1</stp>
        <tr r="I55" s="2"/>
      </tp>
    </main>
    <main first="rtdsrv.aa9effcb73a74300902d334e10645502">
      <tp t="e">
        <v>#N/A</v>
        <stp/>
        <stp>8b9997ce-8a93-460a-ba03-498b2b1eb50b</stp>
        <stp>1</stp>
        <tr r="I26" s="2"/>
      </tp>
    </main>
    <main first="rtdsrv.aa9effcb73a74300902d334e10645502">
      <tp t="e">
        <v>#N/A</v>
        <stp/>
        <stp>021ef9f0-ab9e-4382-8355-c8bfb8ff5593</stp>
        <stp>1</stp>
        <tr r="E23" s="2"/>
      </tp>
      <tp t="e">
        <v>#N/A</v>
        <stp/>
        <stp>369ed16d-dcac-4344-8d46-9fb13c98e2e6</stp>
        <stp>1</stp>
        <tr r="G51" s="2"/>
      </tp>
      <tp t="e">
        <v>#N/A</v>
        <stp/>
        <stp>a53f0e4d-6324-4ad4-a55a-6899088983fd</stp>
        <stp>1</stp>
        <tr r="G16" s="2"/>
      </tp>
    </main>
    <main first="rtdsrv.aa9effcb73a74300902d334e10645502">
      <tp t="e">
        <v>#N/A</v>
        <stp/>
        <stp>a8427bae-4168-4342-b27a-77ca10fd148a</stp>
        <stp>1</stp>
        <tr r="Q11" s="2"/>
      </tp>
    </main>
    <main first="rtdsrv.aa9effcb73a74300902d334e10645502">
      <tp t="e">
        <v>#N/A</v>
        <stp/>
        <stp>15efaaba-f7c3-4120-a318-6c05b5dc1667</stp>
        <stp>1</stp>
        <tr r="BA6" s="1"/>
      </tp>
    </main>
    <main first="rtdsrv.aa9effcb73a74300902d334e10645502">
      <tp t="e">
        <v>#N/A</v>
        <stp/>
        <stp>bd96d862-d427-420d-94be-b61cb7839288</stp>
        <stp>1</stp>
        <tr r="S11" s="2"/>
      </tp>
    </main>
    <main first="rtdsrv.aa9effcb73a74300902d334e10645502">
      <tp t="e">
        <v>#N/A</v>
        <stp/>
        <stp>8dcdeaeb-9abf-46c5-8ca7-16c8217d130c</stp>
        <stp>1</stp>
        <tr r="I41" s="2"/>
      </tp>
    </main>
    <main first="rtdsrv.aa9effcb73a74300902d334e10645502">
      <tp t="e">
        <v>#N/A</v>
        <stp/>
        <stp>f96c2255-e334-4260-901e-c0632a19d8c1</stp>
        <stp>1</stp>
        <tr r="E39" s="2"/>
      </tp>
      <tp t="e">
        <v>#N/A</v>
        <stp/>
        <stp>1b9ea438-986b-4000-826d-4e518f47dca0</stp>
        <stp>1</stp>
        <tr r="S6" s="1"/>
      </tp>
    </main>
    <main first="rtdsrv.aa9effcb73a74300902d334e10645502">
      <tp t="e">
        <v>#N/A</v>
        <stp/>
        <stp>3dd3e929-6230-4262-93ff-b246bd83957b</stp>
        <stp>1</stp>
        <tr r="G38" s="2"/>
      </tp>
      <tp t="e">
        <v>#N/A</v>
        <stp/>
        <stp>b2563277-0aa2-41b0-a1b0-82f7b5340fef</stp>
        <stp>1</stp>
        <tr r="Y12" s="2"/>
      </tp>
    </main>
    <main first="rtdsrv.aa9effcb73a74300902d334e10645502">
      <tp t="e">
        <v>#N/A</v>
        <stp/>
        <stp>e96fa203-26a5-4459-addc-28a72a28d928</stp>
        <stp>1</stp>
        <tr r="G48" s="2"/>
      </tp>
      <tp t="e">
        <v>#N/A</v>
        <stp/>
        <stp>c5a90522-613b-4ded-b85f-8c98aa0e26a5</stp>
        <stp>1</stp>
        <tr r="L37" s="2"/>
      </tp>
      <tp t="e">
        <v>#N/A</v>
        <stp/>
        <stp>70c26ae9-0ffc-455c-9f1b-60d6e762d593</stp>
        <stp>1</stp>
        <tr r="E31" s="2"/>
      </tp>
      <tp t="e">
        <v>#N/A</v>
        <stp/>
        <stp>c11f066b-1bda-4b90-aeba-8d9b433fc001</stp>
        <stp>1</stp>
        <tr r="I53" s="2"/>
      </tp>
      <tp t="e">
        <v>#N/A</v>
        <stp/>
        <stp>0ecbf37b-8e09-4479-a786-002df11a8e06</stp>
        <stp>1</stp>
        <tr r="E6" s="1"/>
      </tp>
    </main>
    <main first="rtdsrv.aa9effcb73a74300902d334e10645502">
      <tp t="e">
        <v>#N/A</v>
        <stp/>
        <stp>5c5eba2b-500b-4d17-a0fb-45ed5c5e9efe</stp>
        <stp>1</stp>
        <tr r="C6" s="5"/>
      </tp>
    </main>
    <main first="rtdsrv.aa9effcb73a74300902d334e10645502">
      <tp t="e">
        <v>#N/A</v>
        <stp/>
        <stp>b006278f-d12d-4483-a7c6-0733006d1ca6</stp>
        <stp>1</stp>
        <tr r="F6" s="1"/>
      </tp>
    </main>
    <main first="rtdsrv.aa9effcb73a74300902d334e10645502">
      <tp t="e">
        <v>#N/A</v>
        <stp/>
        <stp>760002e7-593d-41d2-a310-cb9b846d9884</stp>
        <stp>1</stp>
        <tr r="B6" s="1"/>
      </tp>
      <tp t="e">
        <v>#N/A</v>
        <stp/>
        <stp>63f75659-4772-437c-865b-bb2c7cd55ae2</stp>
        <stp>1</stp>
        <tr r="AJ6" s="1"/>
      </tp>
      <tp t="e">
        <v>#N/A</v>
        <stp/>
        <stp>b7d8986e-8b44-49c5-bb38-0fa55aab56e3</stp>
        <stp>1</stp>
        <tr r="M6" s="5"/>
      </tp>
    </main>
    <main first="rtdsrv.aa9effcb73a74300902d334e10645502">
      <tp t="e">
        <v>#N/A</v>
        <stp/>
        <stp>a4d7de73-fb36-4443-b50d-a5c8d56721c9</stp>
        <stp>1</stp>
        <tr r="O11" s="2"/>
      </tp>
    </main>
    <main first="rtdsrv.aa9effcb73a74300902d334e10645502">
      <tp t="e">
        <v>#N/A</v>
        <stp/>
        <stp>80470e99-e608-451d-9909-f5a11096f33b</stp>
        <stp>1</stp>
        <tr r="A8" s="3"/>
      </tp>
    </main>
    <main first="rtdsrv.aa9effcb73a74300902d334e10645502">
      <tp t="e">
        <v>#N/A</v>
        <stp/>
        <stp>b4179431-1e93-49de-8efb-2861d95947da</stp>
        <stp>1</stp>
        <tr r="E51" s="2"/>
      </tp>
    </main>
    <main first="rtdsrv.aa9effcb73a74300902d334e10645502">
      <tp t="e">
        <v>#N/A</v>
        <stp/>
        <stp>a55e7091-53e8-426f-aed4-78d46d6bc84c</stp>
        <stp>1</stp>
        <tr r="G53" s="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volatileDependencies" Target="volatileDependenci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932446716845846E-2"/>
          <c:y val="0.10931720219199972"/>
          <c:w val="0.92537220523801189"/>
          <c:h val="0.67436606640871699"/>
        </c:manualLayout>
      </c:layout>
      <c:lineChart>
        <c:grouping val="standard"/>
        <c:varyColors val="0"/>
        <c:ser>
          <c:idx val="1"/>
          <c:order val="0"/>
          <c:tx>
            <c:strRef>
              <c:f>'Base Gráfico'!$B$7</c:f>
              <c:strCache>
                <c:ptCount val="1"/>
                <c:pt idx="0">
                  <c:v>FALABELLA</c:v>
                </c:pt>
              </c:strCache>
            </c:strRef>
          </c:tx>
          <c:spPr>
            <a:ln w="15875" cap="rnd">
              <a:solidFill>
                <a:srgbClr val="006B66"/>
              </a:solidFill>
              <a:round/>
            </a:ln>
            <a:effectLst/>
          </c:spPr>
          <c:marker>
            <c:symbol val="none"/>
          </c:marker>
          <c:cat>
            <c:numRef>
              <c:f>'Base Gráfico'!$A$8:$A$10000</c:f>
              <c:numCache>
                <c:formatCode>m/d/yyyy</c:formatCode>
                <c:ptCount val="9993"/>
                <c:pt idx="0" formatCode="dd\-mm\-yyyy">
                  <c:v>43816</c:v>
                </c:pt>
                <c:pt idx="1">
                  <c:v>43817</c:v>
                </c:pt>
                <c:pt idx="2">
                  <c:v>43818</c:v>
                </c:pt>
                <c:pt idx="3">
                  <c:v>43819</c:v>
                </c:pt>
                <c:pt idx="4">
                  <c:v>43822</c:v>
                </c:pt>
                <c:pt idx="5">
                  <c:v>43823</c:v>
                </c:pt>
                <c:pt idx="6">
                  <c:v>43824</c:v>
                </c:pt>
                <c:pt idx="7">
                  <c:v>43825</c:v>
                </c:pt>
                <c:pt idx="8">
                  <c:v>43826</c:v>
                </c:pt>
                <c:pt idx="9">
                  <c:v>43829</c:v>
                </c:pt>
                <c:pt idx="10">
                  <c:v>43830</c:v>
                </c:pt>
                <c:pt idx="11">
                  <c:v>43831</c:v>
                </c:pt>
                <c:pt idx="12">
                  <c:v>43832</c:v>
                </c:pt>
                <c:pt idx="13">
                  <c:v>43833</c:v>
                </c:pt>
                <c:pt idx="14">
                  <c:v>43836</c:v>
                </c:pt>
                <c:pt idx="15">
                  <c:v>43837</c:v>
                </c:pt>
                <c:pt idx="16">
                  <c:v>43838</c:v>
                </c:pt>
                <c:pt idx="17">
                  <c:v>43839</c:v>
                </c:pt>
                <c:pt idx="18">
                  <c:v>43840</c:v>
                </c:pt>
                <c:pt idx="19">
                  <c:v>43843</c:v>
                </c:pt>
                <c:pt idx="20">
                  <c:v>43844</c:v>
                </c:pt>
                <c:pt idx="21">
                  <c:v>43845</c:v>
                </c:pt>
                <c:pt idx="22">
                  <c:v>43846</c:v>
                </c:pt>
                <c:pt idx="23">
                  <c:v>43847</c:v>
                </c:pt>
                <c:pt idx="24">
                  <c:v>43850</c:v>
                </c:pt>
                <c:pt idx="25">
                  <c:v>43851</c:v>
                </c:pt>
                <c:pt idx="26">
                  <c:v>43852</c:v>
                </c:pt>
                <c:pt idx="27">
                  <c:v>43853</c:v>
                </c:pt>
                <c:pt idx="28">
                  <c:v>43854</c:v>
                </c:pt>
                <c:pt idx="29">
                  <c:v>43857</c:v>
                </c:pt>
                <c:pt idx="30">
                  <c:v>43858</c:v>
                </c:pt>
                <c:pt idx="31">
                  <c:v>43859</c:v>
                </c:pt>
                <c:pt idx="32">
                  <c:v>43860</c:v>
                </c:pt>
                <c:pt idx="33">
                  <c:v>43861</c:v>
                </c:pt>
                <c:pt idx="34">
                  <c:v>43864</c:v>
                </c:pt>
                <c:pt idx="35">
                  <c:v>43865</c:v>
                </c:pt>
                <c:pt idx="36">
                  <c:v>43866</c:v>
                </c:pt>
                <c:pt idx="37">
                  <c:v>43867</c:v>
                </c:pt>
                <c:pt idx="38">
                  <c:v>43868</c:v>
                </c:pt>
                <c:pt idx="39">
                  <c:v>43871</c:v>
                </c:pt>
                <c:pt idx="40">
                  <c:v>43872</c:v>
                </c:pt>
                <c:pt idx="41">
                  <c:v>43873</c:v>
                </c:pt>
                <c:pt idx="42">
                  <c:v>43874</c:v>
                </c:pt>
                <c:pt idx="43">
                  <c:v>43875</c:v>
                </c:pt>
                <c:pt idx="44">
                  <c:v>43878</c:v>
                </c:pt>
                <c:pt idx="45">
                  <c:v>43879</c:v>
                </c:pt>
                <c:pt idx="46">
                  <c:v>43880</c:v>
                </c:pt>
                <c:pt idx="47">
                  <c:v>43881</c:v>
                </c:pt>
                <c:pt idx="48">
                  <c:v>43882</c:v>
                </c:pt>
                <c:pt idx="49">
                  <c:v>43885</c:v>
                </c:pt>
                <c:pt idx="50">
                  <c:v>43886</c:v>
                </c:pt>
                <c:pt idx="51">
                  <c:v>43887</c:v>
                </c:pt>
                <c:pt idx="52">
                  <c:v>43888</c:v>
                </c:pt>
                <c:pt idx="53">
                  <c:v>43889</c:v>
                </c:pt>
                <c:pt idx="54">
                  <c:v>43892</c:v>
                </c:pt>
                <c:pt idx="55">
                  <c:v>43893</c:v>
                </c:pt>
                <c:pt idx="56">
                  <c:v>43894</c:v>
                </c:pt>
                <c:pt idx="57">
                  <c:v>43895</c:v>
                </c:pt>
                <c:pt idx="58">
                  <c:v>43896</c:v>
                </c:pt>
                <c:pt idx="59">
                  <c:v>43899</c:v>
                </c:pt>
                <c:pt idx="60">
                  <c:v>43900</c:v>
                </c:pt>
                <c:pt idx="61">
                  <c:v>43901</c:v>
                </c:pt>
                <c:pt idx="62">
                  <c:v>43902</c:v>
                </c:pt>
                <c:pt idx="63">
                  <c:v>43903</c:v>
                </c:pt>
                <c:pt idx="64">
                  <c:v>43906</c:v>
                </c:pt>
                <c:pt idx="65">
                  <c:v>43907</c:v>
                </c:pt>
                <c:pt idx="66">
                  <c:v>43908</c:v>
                </c:pt>
                <c:pt idx="67">
                  <c:v>43909</c:v>
                </c:pt>
                <c:pt idx="68">
                  <c:v>43910</c:v>
                </c:pt>
                <c:pt idx="69">
                  <c:v>43913</c:v>
                </c:pt>
                <c:pt idx="70">
                  <c:v>43914</c:v>
                </c:pt>
                <c:pt idx="71">
                  <c:v>43915</c:v>
                </c:pt>
                <c:pt idx="72">
                  <c:v>43916</c:v>
                </c:pt>
                <c:pt idx="73">
                  <c:v>43917</c:v>
                </c:pt>
                <c:pt idx="74">
                  <c:v>43920</c:v>
                </c:pt>
                <c:pt idx="75">
                  <c:v>43921</c:v>
                </c:pt>
                <c:pt idx="76">
                  <c:v>43922</c:v>
                </c:pt>
                <c:pt idx="77">
                  <c:v>43923</c:v>
                </c:pt>
                <c:pt idx="78">
                  <c:v>43924</c:v>
                </c:pt>
                <c:pt idx="79">
                  <c:v>43927</c:v>
                </c:pt>
                <c:pt idx="80">
                  <c:v>43928</c:v>
                </c:pt>
                <c:pt idx="81">
                  <c:v>43929</c:v>
                </c:pt>
                <c:pt idx="82">
                  <c:v>43930</c:v>
                </c:pt>
                <c:pt idx="83">
                  <c:v>43931</c:v>
                </c:pt>
                <c:pt idx="84">
                  <c:v>43934</c:v>
                </c:pt>
                <c:pt idx="85">
                  <c:v>43935</c:v>
                </c:pt>
                <c:pt idx="86">
                  <c:v>43936</c:v>
                </c:pt>
                <c:pt idx="87">
                  <c:v>43937</c:v>
                </c:pt>
                <c:pt idx="88">
                  <c:v>43938</c:v>
                </c:pt>
                <c:pt idx="89">
                  <c:v>43941</c:v>
                </c:pt>
                <c:pt idx="90">
                  <c:v>43942</c:v>
                </c:pt>
                <c:pt idx="91">
                  <c:v>43943</c:v>
                </c:pt>
                <c:pt idx="92">
                  <c:v>43944</c:v>
                </c:pt>
                <c:pt idx="93">
                  <c:v>43945</c:v>
                </c:pt>
                <c:pt idx="94">
                  <c:v>43948</c:v>
                </c:pt>
                <c:pt idx="95">
                  <c:v>43949</c:v>
                </c:pt>
                <c:pt idx="96">
                  <c:v>43950</c:v>
                </c:pt>
                <c:pt idx="97">
                  <c:v>43951</c:v>
                </c:pt>
                <c:pt idx="98">
                  <c:v>43952</c:v>
                </c:pt>
                <c:pt idx="99">
                  <c:v>43955</c:v>
                </c:pt>
                <c:pt idx="100">
                  <c:v>43956</c:v>
                </c:pt>
                <c:pt idx="101">
                  <c:v>43957</c:v>
                </c:pt>
                <c:pt idx="102">
                  <c:v>43958</c:v>
                </c:pt>
                <c:pt idx="103">
                  <c:v>43959</c:v>
                </c:pt>
                <c:pt idx="104">
                  <c:v>43962</c:v>
                </c:pt>
                <c:pt idx="105">
                  <c:v>43963</c:v>
                </c:pt>
                <c:pt idx="106">
                  <c:v>43964</c:v>
                </c:pt>
                <c:pt idx="107">
                  <c:v>43965</c:v>
                </c:pt>
                <c:pt idx="108">
                  <c:v>43966</c:v>
                </c:pt>
                <c:pt idx="109">
                  <c:v>43969</c:v>
                </c:pt>
                <c:pt idx="110">
                  <c:v>43970</c:v>
                </c:pt>
                <c:pt idx="111">
                  <c:v>43971</c:v>
                </c:pt>
                <c:pt idx="112">
                  <c:v>43972</c:v>
                </c:pt>
                <c:pt idx="113">
                  <c:v>43973</c:v>
                </c:pt>
                <c:pt idx="114">
                  <c:v>43976</c:v>
                </c:pt>
                <c:pt idx="115">
                  <c:v>43977</c:v>
                </c:pt>
                <c:pt idx="116">
                  <c:v>43978</c:v>
                </c:pt>
                <c:pt idx="117">
                  <c:v>43979</c:v>
                </c:pt>
                <c:pt idx="118">
                  <c:v>43980</c:v>
                </c:pt>
                <c:pt idx="119">
                  <c:v>43983</c:v>
                </c:pt>
                <c:pt idx="120">
                  <c:v>43984</c:v>
                </c:pt>
                <c:pt idx="121">
                  <c:v>43985</c:v>
                </c:pt>
                <c:pt idx="122">
                  <c:v>43986</c:v>
                </c:pt>
                <c:pt idx="123">
                  <c:v>43987</c:v>
                </c:pt>
                <c:pt idx="124">
                  <c:v>43990</c:v>
                </c:pt>
                <c:pt idx="125">
                  <c:v>43991</c:v>
                </c:pt>
                <c:pt idx="126">
                  <c:v>43992</c:v>
                </c:pt>
                <c:pt idx="127">
                  <c:v>43993</c:v>
                </c:pt>
                <c:pt idx="128">
                  <c:v>43994</c:v>
                </c:pt>
                <c:pt idx="129">
                  <c:v>43997</c:v>
                </c:pt>
                <c:pt idx="130">
                  <c:v>43998</c:v>
                </c:pt>
                <c:pt idx="131">
                  <c:v>43999</c:v>
                </c:pt>
              </c:numCache>
            </c:numRef>
          </c:cat>
          <c:val>
            <c:numRef>
              <c:f>'Base Gráfico'!$B$8:$B$10000</c:f>
              <c:numCache>
                <c:formatCode>0.00</c:formatCode>
                <c:ptCount val="9993"/>
                <c:pt idx="0">
                  <c:v>99.999999999883599</c:v>
                </c:pt>
                <c:pt idx="1">
                  <c:v>98.518506613443606</c:v>
                </c:pt>
                <c:pt idx="2">
                  <c:v>97.915170848369598</c:v>
                </c:pt>
                <c:pt idx="3">
                  <c:v>99.274370659375606</c:v>
                </c:pt>
                <c:pt idx="4">
                  <c:v>101.97698159609</c:v>
                </c:pt>
                <c:pt idx="5">
                  <c:v>101.531710472307</c:v>
                </c:pt>
                <c:pt idx="7">
                  <c:v>99.636257064761594</c:v>
                </c:pt>
                <c:pt idx="8">
                  <c:v>102.25646937766599</c:v>
                </c:pt>
                <c:pt idx="9">
                  <c:v>101.78290177101699</c:v>
                </c:pt>
                <c:pt idx="12">
                  <c:v>104.627118807402</c:v>
                </c:pt>
                <c:pt idx="13">
                  <c:v>104.405000647181</c:v>
                </c:pt>
                <c:pt idx="14">
                  <c:v>105.048492940958</c:v>
                </c:pt>
                <c:pt idx="15">
                  <c:v>105.06136870652</c:v>
                </c:pt>
                <c:pt idx="16">
                  <c:v>105.064076240757</c:v>
                </c:pt>
                <c:pt idx="17">
                  <c:v>106.450002433034</c:v>
                </c:pt>
                <c:pt idx="18">
                  <c:v>109.114616252598</c:v>
                </c:pt>
                <c:pt idx="19">
                  <c:v>104.775626880582</c:v>
                </c:pt>
                <c:pt idx="20">
                  <c:v>100.61529887549101</c:v>
                </c:pt>
                <c:pt idx="21">
                  <c:v>100.280154629843</c:v>
                </c:pt>
                <c:pt idx="22">
                  <c:v>99.707623680587901</c:v>
                </c:pt>
                <c:pt idx="23">
                  <c:v>98.773772862507002</c:v>
                </c:pt>
                <c:pt idx="24">
                  <c:v>97.707959731691503</c:v>
                </c:pt>
                <c:pt idx="25">
                  <c:v>94.695761077571703</c:v>
                </c:pt>
                <c:pt idx="26">
                  <c:v>96.394982095342101</c:v>
                </c:pt>
                <c:pt idx="27">
                  <c:v>96.192733907140806</c:v>
                </c:pt>
                <c:pt idx="28">
                  <c:v>97.131643893197193</c:v>
                </c:pt>
                <c:pt idx="29">
                  <c:v>94.016217649215804</c:v>
                </c:pt>
                <c:pt idx="30">
                  <c:v>94.420142182381795</c:v>
                </c:pt>
                <c:pt idx="31">
                  <c:v>93.642236234038094</c:v>
                </c:pt>
                <c:pt idx="32">
                  <c:v>93.188988678972194</c:v>
                </c:pt>
                <c:pt idx="33">
                  <c:v>92.488665651297197</c:v>
                </c:pt>
                <c:pt idx="34">
                  <c:v>92.355565120000406</c:v>
                </c:pt>
                <c:pt idx="35">
                  <c:v>94.054838946787598</c:v>
                </c:pt>
                <c:pt idx="36">
                  <c:v>96.146591139608105</c:v>
                </c:pt>
                <c:pt idx="37">
                  <c:v>96.346067878999705</c:v>
                </c:pt>
                <c:pt idx="38">
                  <c:v>95.777982673025704</c:v>
                </c:pt>
                <c:pt idx="39">
                  <c:v>94.191414804779896</c:v>
                </c:pt>
                <c:pt idx="40">
                  <c:v>93.1733605432091</c:v>
                </c:pt>
                <c:pt idx="41">
                  <c:v>93.424811570905106</c:v>
                </c:pt>
                <c:pt idx="42">
                  <c:v>94.304219570127302</c:v>
                </c:pt>
                <c:pt idx="43">
                  <c:v>93.389527332154103</c:v>
                </c:pt>
                <c:pt idx="44">
                  <c:v>93.395348572405098</c:v>
                </c:pt>
                <c:pt idx="45">
                  <c:v>92.478265003301203</c:v>
                </c:pt>
                <c:pt idx="46">
                  <c:v>90.812545558670493</c:v>
                </c:pt>
                <c:pt idx="47">
                  <c:v>89.871332409791606</c:v>
                </c:pt>
                <c:pt idx="48">
                  <c:v>88.204621709650397</c:v>
                </c:pt>
                <c:pt idx="49">
                  <c:v>87.067939570289994</c:v>
                </c:pt>
                <c:pt idx="50">
                  <c:v>84.564153853454599</c:v>
                </c:pt>
                <c:pt idx="51">
                  <c:v>82.035009976127199</c:v>
                </c:pt>
                <c:pt idx="52">
                  <c:v>80.416325252736002</c:v>
                </c:pt>
                <c:pt idx="53">
                  <c:v>78.321388226002497</c:v>
                </c:pt>
                <c:pt idx="54">
                  <c:v>83.725043323007398</c:v>
                </c:pt>
                <c:pt idx="55">
                  <c:v>82.491525978199206</c:v>
                </c:pt>
                <c:pt idx="56">
                  <c:v>83.589040447375694</c:v>
                </c:pt>
                <c:pt idx="57">
                  <c:v>82.186538521433206</c:v>
                </c:pt>
                <c:pt idx="58">
                  <c:v>77.713505186256995</c:v>
                </c:pt>
                <c:pt idx="59">
                  <c:v>73.719944489654196</c:v>
                </c:pt>
                <c:pt idx="60">
                  <c:v>71.820120910066194</c:v>
                </c:pt>
                <c:pt idx="61">
                  <c:v>71.422879198682494</c:v>
                </c:pt>
                <c:pt idx="62">
                  <c:v>68.108092755079298</c:v>
                </c:pt>
                <c:pt idx="63">
                  <c:v>65.927667464478901</c:v>
                </c:pt>
                <c:pt idx="64">
                  <c:v>53.937673483160303</c:v>
                </c:pt>
                <c:pt idx="65">
                  <c:v>51.953930904506699</c:v>
                </c:pt>
                <c:pt idx="66">
                  <c:v>46.148011163691997</c:v>
                </c:pt>
                <c:pt idx="67">
                  <c:v>45.498983561526998</c:v>
                </c:pt>
                <c:pt idx="68">
                  <c:v>46.8545133412117</c:v>
                </c:pt>
                <c:pt idx="69">
                  <c:v>42.256814489490402</c:v>
                </c:pt>
                <c:pt idx="70">
                  <c:v>41.763122276577597</c:v>
                </c:pt>
                <c:pt idx="71">
                  <c:v>43.842282362398699</c:v>
                </c:pt>
                <c:pt idx="72">
                  <c:v>44.0301326547633</c:v>
                </c:pt>
                <c:pt idx="73">
                  <c:v>44.699725952988999</c:v>
                </c:pt>
                <c:pt idx="74">
                  <c:v>46.600892551301499</c:v>
                </c:pt>
                <c:pt idx="75">
                  <c:v>52.379015942336999</c:v>
                </c:pt>
                <c:pt idx="76">
                  <c:v>50.206100242095999</c:v>
                </c:pt>
                <c:pt idx="77">
                  <c:v>52.571620059490698</c:v>
                </c:pt>
                <c:pt idx="78">
                  <c:v>52.576924109831502</c:v>
                </c:pt>
                <c:pt idx="79">
                  <c:v>54.353404942085</c:v>
                </c:pt>
                <c:pt idx="80">
                  <c:v>54.361945129232502</c:v>
                </c:pt>
                <c:pt idx="81">
                  <c:v>55.828224609431302</c:v>
                </c:pt>
                <c:pt idx="82">
                  <c:v>57.938955803751</c:v>
                </c:pt>
                <c:pt idx="84">
                  <c:v>58.767457082401997</c:v>
                </c:pt>
                <c:pt idx="85">
                  <c:v>61.642191058606798</c:v>
                </c:pt>
                <c:pt idx="86">
                  <c:v>61.208802171808202</c:v>
                </c:pt>
                <c:pt idx="87">
                  <c:v>58.971052380628002</c:v>
                </c:pt>
                <c:pt idx="88">
                  <c:v>60.653810768562799</c:v>
                </c:pt>
                <c:pt idx="89">
                  <c:v>59.481241311179502</c:v>
                </c:pt>
                <c:pt idx="90">
                  <c:v>56.685189542244203</c:v>
                </c:pt>
                <c:pt idx="91">
                  <c:v>55.892862788692597</c:v>
                </c:pt>
                <c:pt idx="92">
                  <c:v>57.1606053601718</c:v>
                </c:pt>
                <c:pt idx="93">
                  <c:v>56.7846110265818</c:v>
                </c:pt>
                <c:pt idx="94">
                  <c:v>59.175882945710299</c:v>
                </c:pt>
                <c:pt idx="95">
                  <c:v>60.902311986719702</c:v>
                </c:pt>
                <c:pt idx="96">
                  <c:v>64.5907520807814</c:v>
                </c:pt>
                <c:pt idx="97">
                  <c:v>64.054049630649402</c:v>
                </c:pt>
                <c:pt idx="99">
                  <c:v>63.533917863212999</c:v>
                </c:pt>
                <c:pt idx="100">
                  <c:v>66.834548041573697</c:v>
                </c:pt>
                <c:pt idx="101">
                  <c:v>69.565728195244404</c:v>
                </c:pt>
                <c:pt idx="102">
                  <c:v>71.065216774586602</c:v>
                </c:pt>
                <c:pt idx="103">
                  <c:v>68.104105356498593</c:v>
                </c:pt>
                <c:pt idx="104">
                  <c:v>68.6703484654427</c:v>
                </c:pt>
                <c:pt idx="105">
                  <c:v>68.201328655355596</c:v>
                </c:pt>
                <c:pt idx="106">
                  <c:v>64.398217137903004</c:v>
                </c:pt>
                <c:pt idx="107">
                  <c:v>63.505647076351998</c:v>
                </c:pt>
                <c:pt idx="108">
                  <c:v>61.139095745282198</c:v>
                </c:pt>
                <c:pt idx="109">
                  <c:v>63.2431468934519</c:v>
                </c:pt>
                <c:pt idx="110">
                  <c:v>61.060789936862399</c:v>
                </c:pt>
                <c:pt idx="111">
                  <c:v>63.1727595736156</c:v>
                </c:pt>
                <c:pt idx="113">
                  <c:v>63.341344716725899</c:v>
                </c:pt>
                <c:pt idx="114">
                  <c:v>63.483105822815602</c:v>
                </c:pt>
                <c:pt idx="115">
                  <c:v>60.400844028219602</c:v>
                </c:pt>
                <c:pt idx="116">
                  <c:v>59.6002382158185</c:v>
                </c:pt>
                <c:pt idx="117">
                  <c:v>54.557353178912301</c:v>
                </c:pt>
                <c:pt idx="118">
                  <c:v>54.341538569773498</c:v>
                </c:pt>
                <c:pt idx="119">
                  <c:v>55.7580912371632</c:v>
                </c:pt>
                <c:pt idx="120">
                  <c:v>59.0202806828311</c:v>
                </c:pt>
                <c:pt idx="121">
                  <c:v>62.011821244202999</c:v>
                </c:pt>
                <c:pt idx="122">
                  <c:v>64.907694851281093</c:v>
                </c:pt>
                <c:pt idx="123">
                  <c:v>71.143306946847602</c:v>
                </c:pt>
                <c:pt idx="124">
                  <c:v>73.801735773682594</c:v>
                </c:pt>
                <c:pt idx="125">
                  <c:v>74.966323624481404</c:v>
                </c:pt>
                <c:pt idx="126">
                  <c:v>71.479991356376601</c:v>
                </c:pt>
                <c:pt idx="127">
                  <c:v>68.490707642980894</c:v>
                </c:pt>
                <c:pt idx="128">
                  <c:v>70.592566499602995</c:v>
                </c:pt>
                <c:pt idx="129">
                  <c:v>71.307614542660303</c:v>
                </c:pt>
                <c:pt idx="130">
                  <c:v>69.828010517288902</c:v>
                </c:pt>
                <c:pt idx="131">
                  <c:v>74.013423001277303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DD0-4CF9-BABA-C616BC015AC7}"/>
            </c:ext>
          </c:extLst>
        </c:ser>
        <c:ser>
          <c:idx val="2"/>
          <c:order val="1"/>
          <c:tx>
            <c:strRef>
              <c:f>'Base Gráfico'!$C$7</c:f>
              <c:strCache>
                <c:ptCount val="1"/>
                <c:pt idx="0">
                  <c:v>IPSA</c:v>
                </c:pt>
              </c:strCache>
            </c:strRef>
          </c:tx>
          <c:spPr>
            <a:ln w="15875" cap="rnd">
              <a:solidFill>
                <a:srgbClr val="C59C00"/>
              </a:solidFill>
              <a:round/>
            </a:ln>
            <a:effectLst/>
          </c:spPr>
          <c:marker>
            <c:symbol val="none"/>
          </c:marker>
          <c:cat>
            <c:numRef>
              <c:f>'Base Gráfico'!$A$8:$A$10000</c:f>
              <c:numCache>
                <c:formatCode>m/d/yyyy</c:formatCode>
                <c:ptCount val="9993"/>
                <c:pt idx="0" formatCode="dd\-mm\-yyyy">
                  <c:v>43816</c:v>
                </c:pt>
                <c:pt idx="1">
                  <c:v>43817</c:v>
                </c:pt>
                <c:pt idx="2">
                  <c:v>43818</c:v>
                </c:pt>
                <c:pt idx="3">
                  <c:v>43819</c:v>
                </c:pt>
                <c:pt idx="4">
                  <c:v>43822</c:v>
                </c:pt>
                <c:pt idx="5">
                  <c:v>43823</c:v>
                </c:pt>
                <c:pt idx="6">
                  <c:v>43824</c:v>
                </c:pt>
                <c:pt idx="7">
                  <c:v>43825</c:v>
                </c:pt>
                <c:pt idx="8">
                  <c:v>43826</c:v>
                </c:pt>
                <c:pt idx="9">
                  <c:v>43829</c:v>
                </c:pt>
                <c:pt idx="10">
                  <c:v>43830</c:v>
                </c:pt>
                <c:pt idx="11">
                  <c:v>43831</c:v>
                </c:pt>
                <c:pt idx="12">
                  <c:v>43832</c:v>
                </c:pt>
                <c:pt idx="13">
                  <c:v>43833</c:v>
                </c:pt>
                <c:pt idx="14">
                  <c:v>43836</c:v>
                </c:pt>
                <c:pt idx="15">
                  <c:v>43837</c:v>
                </c:pt>
                <c:pt idx="16">
                  <c:v>43838</c:v>
                </c:pt>
                <c:pt idx="17">
                  <c:v>43839</c:v>
                </c:pt>
                <c:pt idx="18">
                  <c:v>43840</c:v>
                </c:pt>
                <c:pt idx="19">
                  <c:v>43843</c:v>
                </c:pt>
                <c:pt idx="20">
                  <c:v>43844</c:v>
                </c:pt>
                <c:pt idx="21">
                  <c:v>43845</c:v>
                </c:pt>
                <c:pt idx="22">
                  <c:v>43846</c:v>
                </c:pt>
                <c:pt idx="23">
                  <c:v>43847</c:v>
                </c:pt>
                <c:pt idx="24">
                  <c:v>43850</c:v>
                </c:pt>
                <c:pt idx="25">
                  <c:v>43851</c:v>
                </c:pt>
                <c:pt idx="26">
                  <c:v>43852</c:v>
                </c:pt>
                <c:pt idx="27">
                  <c:v>43853</c:v>
                </c:pt>
                <c:pt idx="28">
                  <c:v>43854</c:v>
                </c:pt>
                <c:pt idx="29">
                  <c:v>43857</c:v>
                </c:pt>
                <c:pt idx="30">
                  <c:v>43858</c:v>
                </c:pt>
                <c:pt idx="31">
                  <c:v>43859</c:v>
                </c:pt>
                <c:pt idx="32">
                  <c:v>43860</c:v>
                </c:pt>
                <c:pt idx="33">
                  <c:v>43861</c:v>
                </c:pt>
                <c:pt idx="34">
                  <c:v>43864</c:v>
                </c:pt>
                <c:pt idx="35">
                  <c:v>43865</c:v>
                </c:pt>
                <c:pt idx="36">
                  <c:v>43866</c:v>
                </c:pt>
                <c:pt idx="37">
                  <c:v>43867</c:v>
                </c:pt>
                <c:pt idx="38">
                  <c:v>43868</c:v>
                </c:pt>
                <c:pt idx="39">
                  <c:v>43871</c:v>
                </c:pt>
                <c:pt idx="40">
                  <c:v>43872</c:v>
                </c:pt>
                <c:pt idx="41">
                  <c:v>43873</c:v>
                </c:pt>
                <c:pt idx="42">
                  <c:v>43874</c:v>
                </c:pt>
                <c:pt idx="43">
                  <c:v>43875</c:v>
                </c:pt>
                <c:pt idx="44">
                  <c:v>43878</c:v>
                </c:pt>
                <c:pt idx="45">
                  <c:v>43879</c:v>
                </c:pt>
                <c:pt idx="46">
                  <c:v>43880</c:v>
                </c:pt>
                <c:pt idx="47">
                  <c:v>43881</c:v>
                </c:pt>
                <c:pt idx="48">
                  <c:v>43882</c:v>
                </c:pt>
                <c:pt idx="49">
                  <c:v>43885</c:v>
                </c:pt>
                <c:pt idx="50">
                  <c:v>43886</c:v>
                </c:pt>
                <c:pt idx="51">
                  <c:v>43887</c:v>
                </c:pt>
                <c:pt idx="52">
                  <c:v>43888</c:v>
                </c:pt>
                <c:pt idx="53">
                  <c:v>43889</c:v>
                </c:pt>
                <c:pt idx="54">
                  <c:v>43892</c:v>
                </c:pt>
                <c:pt idx="55">
                  <c:v>43893</c:v>
                </c:pt>
                <c:pt idx="56">
                  <c:v>43894</c:v>
                </c:pt>
                <c:pt idx="57">
                  <c:v>43895</c:v>
                </c:pt>
                <c:pt idx="58">
                  <c:v>43896</c:v>
                </c:pt>
                <c:pt idx="59">
                  <c:v>43899</c:v>
                </c:pt>
                <c:pt idx="60">
                  <c:v>43900</c:v>
                </c:pt>
                <c:pt idx="61">
                  <c:v>43901</c:v>
                </c:pt>
                <c:pt idx="62">
                  <c:v>43902</c:v>
                </c:pt>
                <c:pt idx="63">
                  <c:v>43903</c:v>
                </c:pt>
                <c:pt idx="64">
                  <c:v>43906</c:v>
                </c:pt>
                <c:pt idx="65">
                  <c:v>43907</c:v>
                </c:pt>
                <c:pt idx="66">
                  <c:v>43908</c:v>
                </c:pt>
                <c:pt idx="67">
                  <c:v>43909</c:v>
                </c:pt>
                <c:pt idx="68">
                  <c:v>43910</c:v>
                </c:pt>
                <c:pt idx="69">
                  <c:v>43913</c:v>
                </c:pt>
                <c:pt idx="70">
                  <c:v>43914</c:v>
                </c:pt>
                <c:pt idx="71">
                  <c:v>43915</c:v>
                </c:pt>
                <c:pt idx="72">
                  <c:v>43916</c:v>
                </c:pt>
                <c:pt idx="73">
                  <c:v>43917</c:v>
                </c:pt>
                <c:pt idx="74">
                  <c:v>43920</c:v>
                </c:pt>
                <c:pt idx="75">
                  <c:v>43921</c:v>
                </c:pt>
                <c:pt idx="76">
                  <c:v>43922</c:v>
                </c:pt>
                <c:pt idx="77">
                  <c:v>43923</c:v>
                </c:pt>
                <c:pt idx="78">
                  <c:v>43924</c:v>
                </c:pt>
                <c:pt idx="79">
                  <c:v>43927</c:v>
                </c:pt>
                <c:pt idx="80">
                  <c:v>43928</c:v>
                </c:pt>
                <c:pt idx="81">
                  <c:v>43929</c:v>
                </c:pt>
                <c:pt idx="82">
                  <c:v>43930</c:v>
                </c:pt>
                <c:pt idx="83">
                  <c:v>43931</c:v>
                </c:pt>
                <c:pt idx="84">
                  <c:v>43934</c:v>
                </c:pt>
                <c:pt idx="85">
                  <c:v>43935</c:v>
                </c:pt>
                <c:pt idx="86">
                  <c:v>43936</c:v>
                </c:pt>
                <c:pt idx="87">
                  <c:v>43937</c:v>
                </c:pt>
                <c:pt idx="88">
                  <c:v>43938</c:v>
                </c:pt>
                <c:pt idx="89">
                  <c:v>43941</c:v>
                </c:pt>
                <c:pt idx="90">
                  <c:v>43942</c:v>
                </c:pt>
                <c:pt idx="91">
                  <c:v>43943</c:v>
                </c:pt>
                <c:pt idx="92">
                  <c:v>43944</c:v>
                </c:pt>
                <c:pt idx="93">
                  <c:v>43945</c:v>
                </c:pt>
                <c:pt idx="94">
                  <c:v>43948</c:v>
                </c:pt>
                <c:pt idx="95">
                  <c:v>43949</c:v>
                </c:pt>
                <c:pt idx="96">
                  <c:v>43950</c:v>
                </c:pt>
                <c:pt idx="97">
                  <c:v>43951</c:v>
                </c:pt>
                <c:pt idx="98">
                  <c:v>43952</c:v>
                </c:pt>
                <c:pt idx="99">
                  <c:v>43955</c:v>
                </c:pt>
                <c:pt idx="100">
                  <c:v>43956</c:v>
                </c:pt>
                <c:pt idx="101">
                  <c:v>43957</c:v>
                </c:pt>
                <c:pt idx="102">
                  <c:v>43958</c:v>
                </c:pt>
                <c:pt idx="103">
                  <c:v>43959</c:v>
                </c:pt>
                <c:pt idx="104">
                  <c:v>43962</c:v>
                </c:pt>
                <c:pt idx="105">
                  <c:v>43963</c:v>
                </c:pt>
                <c:pt idx="106">
                  <c:v>43964</c:v>
                </c:pt>
                <c:pt idx="107">
                  <c:v>43965</c:v>
                </c:pt>
                <c:pt idx="108">
                  <c:v>43966</c:v>
                </c:pt>
                <c:pt idx="109">
                  <c:v>43969</c:v>
                </c:pt>
                <c:pt idx="110">
                  <c:v>43970</c:v>
                </c:pt>
                <c:pt idx="111">
                  <c:v>43971</c:v>
                </c:pt>
                <c:pt idx="112">
                  <c:v>43972</c:v>
                </c:pt>
                <c:pt idx="113">
                  <c:v>43973</c:v>
                </c:pt>
                <c:pt idx="114">
                  <c:v>43976</c:v>
                </c:pt>
                <c:pt idx="115">
                  <c:v>43977</c:v>
                </c:pt>
                <c:pt idx="116">
                  <c:v>43978</c:v>
                </c:pt>
                <c:pt idx="117">
                  <c:v>43979</c:v>
                </c:pt>
                <c:pt idx="118">
                  <c:v>43980</c:v>
                </c:pt>
                <c:pt idx="119">
                  <c:v>43983</c:v>
                </c:pt>
                <c:pt idx="120">
                  <c:v>43984</c:v>
                </c:pt>
                <c:pt idx="121">
                  <c:v>43985</c:v>
                </c:pt>
                <c:pt idx="122">
                  <c:v>43986</c:v>
                </c:pt>
                <c:pt idx="123">
                  <c:v>43987</c:v>
                </c:pt>
                <c:pt idx="124">
                  <c:v>43990</c:v>
                </c:pt>
                <c:pt idx="125">
                  <c:v>43991</c:v>
                </c:pt>
                <c:pt idx="126">
                  <c:v>43992</c:v>
                </c:pt>
                <c:pt idx="127">
                  <c:v>43993</c:v>
                </c:pt>
                <c:pt idx="128">
                  <c:v>43994</c:v>
                </c:pt>
                <c:pt idx="129">
                  <c:v>43997</c:v>
                </c:pt>
                <c:pt idx="130">
                  <c:v>43998</c:v>
                </c:pt>
                <c:pt idx="131">
                  <c:v>43999</c:v>
                </c:pt>
              </c:numCache>
            </c:numRef>
          </c:cat>
          <c:val>
            <c:numRef>
              <c:f>'Base Gráfico'!$C$8:$C$10000</c:f>
              <c:numCache>
                <c:formatCode>0.00</c:formatCode>
                <c:ptCount val="9993"/>
                <c:pt idx="0">
                  <c:v>100</c:v>
                </c:pt>
                <c:pt idx="1">
                  <c:v>99.198383423150503</c:v>
                </c:pt>
                <c:pt idx="2">
                  <c:v>100.096903242054</c:v>
                </c:pt>
                <c:pt idx="3">
                  <c:v>99.700800697668498</c:v>
                </c:pt>
                <c:pt idx="4">
                  <c:v>99.854221348185106</c:v>
                </c:pt>
                <c:pt idx="5">
                  <c:v>99.079691744642304</c:v>
                </c:pt>
                <c:pt idx="7">
                  <c:v>98.604377906070994</c:v>
                </c:pt>
                <c:pt idx="8">
                  <c:v>99.091983452555695</c:v>
                </c:pt>
                <c:pt idx="9">
                  <c:v>99.404739876161301</c:v>
                </c:pt>
                <c:pt idx="12">
                  <c:v>101.675300052506</c:v>
                </c:pt>
                <c:pt idx="13">
                  <c:v>101.668955691508</c:v>
                </c:pt>
                <c:pt idx="14">
                  <c:v>102.05068848293701</c:v>
                </c:pt>
                <c:pt idx="15">
                  <c:v>100.864197278977</c:v>
                </c:pt>
                <c:pt idx="16">
                  <c:v>100.602579056984</c:v>
                </c:pt>
                <c:pt idx="17">
                  <c:v>101.208150365157</c:v>
                </c:pt>
                <c:pt idx="18">
                  <c:v>103.52104527666199</c:v>
                </c:pt>
                <c:pt idx="19">
                  <c:v>101.95994497067301</c:v>
                </c:pt>
                <c:pt idx="20">
                  <c:v>100.27807962871201</c:v>
                </c:pt>
                <c:pt idx="21">
                  <c:v>100.194121549721</c:v>
                </c:pt>
                <c:pt idx="22">
                  <c:v>100.411882801098</c:v>
                </c:pt>
                <c:pt idx="23">
                  <c:v>99.998336905613499</c:v>
                </c:pt>
                <c:pt idx="24">
                  <c:v>98.918914545094594</c:v>
                </c:pt>
                <c:pt idx="25">
                  <c:v>96.592805024585701</c:v>
                </c:pt>
                <c:pt idx="26">
                  <c:v>96.029068059869999</c:v>
                </c:pt>
                <c:pt idx="27">
                  <c:v>95.449200390488798</c:v>
                </c:pt>
                <c:pt idx="28">
                  <c:v>95.2493798749056</c:v>
                </c:pt>
                <c:pt idx="29">
                  <c:v>93.0705999882193</c:v>
                </c:pt>
                <c:pt idx="30">
                  <c:v>91.911382112535605</c:v>
                </c:pt>
                <c:pt idx="31">
                  <c:v>91.936183436540901</c:v>
                </c:pt>
                <c:pt idx="32">
                  <c:v>91.478261795127807</c:v>
                </c:pt>
                <c:pt idx="33">
                  <c:v>90.780001612845794</c:v>
                </c:pt>
                <c:pt idx="34">
                  <c:v>90.799052756628996</c:v>
                </c:pt>
                <c:pt idx="35">
                  <c:v>93.527550551574706</c:v>
                </c:pt>
                <c:pt idx="36">
                  <c:v>94.751318973721894</c:v>
                </c:pt>
                <c:pt idx="37">
                  <c:v>95.824222827563105</c:v>
                </c:pt>
                <c:pt idx="38">
                  <c:v>95.298501312499894</c:v>
                </c:pt>
                <c:pt idx="39">
                  <c:v>92.981302684173002</c:v>
                </c:pt>
                <c:pt idx="40">
                  <c:v>92.785618476686096</c:v>
                </c:pt>
                <c:pt idx="41">
                  <c:v>93.314851601142394</c:v>
                </c:pt>
                <c:pt idx="42">
                  <c:v>93.649525090935597</c:v>
                </c:pt>
                <c:pt idx="43">
                  <c:v>92.769891755771795</c:v>
                </c:pt>
                <c:pt idx="44">
                  <c:v>92.534933151910096</c:v>
                </c:pt>
                <c:pt idx="45">
                  <c:v>90.895543593796901</c:v>
                </c:pt>
                <c:pt idx="46">
                  <c:v>89.832899559522005</c:v>
                </c:pt>
                <c:pt idx="47">
                  <c:v>90.114151531830402</c:v>
                </c:pt>
                <c:pt idx="48">
                  <c:v>89.249697723425896</c:v>
                </c:pt>
                <c:pt idx="49">
                  <c:v>86.664503037580303</c:v>
                </c:pt>
                <c:pt idx="50">
                  <c:v>85.311488546314607</c:v>
                </c:pt>
                <c:pt idx="51">
                  <c:v>84.279457242577294</c:v>
                </c:pt>
                <c:pt idx="52">
                  <c:v>83.253683280548998</c:v>
                </c:pt>
                <c:pt idx="53">
                  <c:v>80.024706335272597</c:v>
                </c:pt>
                <c:pt idx="54">
                  <c:v>82.928246605442794</c:v>
                </c:pt>
                <c:pt idx="55">
                  <c:v>83.124851434258701</c:v>
                </c:pt>
                <c:pt idx="56">
                  <c:v>85.400116745499005</c:v>
                </c:pt>
                <c:pt idx="57">
                  <c:v>84.331327873631395</c:v>
                </c:pt>
                <c:pt idx="58">
                  <c:v>81.382676949491696</c:v>
                </c:pt>
                <c:pt idx="59">
                  <c:v>77.136803265428199</c:v>
                </c:pt>
                <c:pt idx="60">
                  <c:v>76.684346770052798</c:v>
                </c:pt>
                <c:pt idx="61">
                  <c:v>75.5599148897454</c:v>
                </c:pt>
                <c:pt idx="62">
                  <c:v>70.682456852053306</c:v>
                </c:pt>
                <c:pt idx="63">
                  <c:v>69.942076905397698</c:v>
                </c:pt>
                <c:pt idx="64">
                  <c:v>61.068437597365097</c:v>
                </c:pt>
                <c:pt idx="65">
                  <c:v>60.950454998761401</c:v>
                </c:pt>
                <c:pt idx="66">
                  <c:v>53.2884220774868</c:v>
                </c:pt>
                <c:pt idx="67">
                  <c:v>56.588880173221703</c:v>
                </c:pt>
                <c:pt idx="68">
                  <c:v>56.157318349171</c:v>
                </c:pt>
                <c:pt idx="69">
                  <c:v>53.933757251652402</c:v>
                </c:pt>
                <c:pt idx="70">
                  <c:v>53.250281201966601</c:v>
                </c:pt>
                <c:pt idx="71">
                  <c:v>58.425080257933601</c:v>
                </c:pt>
                <c:pt idx="72">
                  <c:v>60.329390874772798</c:v>
                </c:pt>
                <c:pt idx="73">
                  <c:v>61.228025936696199</c:v>
                </c:pt>
                <c:pt idx="74">
                  <c:v>62.909075182862601</c:v>
                </c:pt>
                <c:pt idx="75">
                  <c:v>65.292592042591394</c:v>
                </c:pt>
                <c:pt idx="76">
                  <c:v>63.623964195547202</c:v>
                </c:pt>
                <c:pt idx="77">
                  <c:v>65.285276058712</c:v>
                </c:pt>
                <c:pt idx="78">
                  <c:v>67.553539878805196</c:v>
                </c:pt>
                <c:pt idx="79">
                  <c:v>68.733886430156403</c:v>
                </c:pt>
                <c:pt idx="80">
                  <c:v>68.856515729916296</c:v>
                </c:pt>
                <c:pt idx="81">
                  <c:v>70.738150509307204</c:v>
                </c:pt>
                <c:pt idx="82">
                  <c:v>71.077988523640698</c:v>
                </c:pt>
                <c:pt idx="84">
                  <c:v>72.842879813979394</c:v>
                </c:pt>
                <c:pt idx="85">
                  <c:v>73.544761339901001</c:v>
                </c:pt>
                <c:pt idx="86">
                  <c:v>71.962750238832101</c:v>
                </c:pt>
                <c:pt idx="87">
                  <c:v>70.099815006833495</c:v>
                </c:pt>
                <c:pt idx="88">
                  <c:v>70.9831801295513</c:v>
                </c:pt>
                <c:pt idx="89">
                  <c:v>69.911707110819407</c:v>
                </c:pt>
                <c:pt idx="90">
                  <c:v>67.610025839530906</c:v>
                </c:pt>
                <c:pt idx="91">
                  <c:v>67.598847322398797</c:v>
                </c:pt>
                <c:pt idx="92">
                  <c:v>69.346541087608799</c:v>
                </c:pt>
                <c:pt idx="93">
                  <c:v>67.872796440962702</c:v>
                </c:pt>
                <c:pt idx="94">
                  <c:v>70.227464238880202</c:v>
                </c:pt>
                <c:pt idx="95">
                  <c:v>72.137386674759895</c:v>
                </c:pt>
                <c:pt idx="96">
                  <c:v>74.7841128908331</c:v>
                </c:pt>
                <c:pt idx="97">
                  <c:v>75.325544968829504</c:v>
                </c:pt>
                <c:pt idx="99">
                  <c:v>72.855702797532999</c:v>
                </c:pt>
                <c:pt idx="100">
                  <c:v>74.099977612379007</c:v>
                </c:pt>
                <c:pt idx="101">
                  <c:v>75.428103808429995</c:v>
                </c:pt>
                <c:pt idx="102">
                  <c:v>75.538246537791593</c:v>
                </c:pt>
                <c:pt idx="103">
                  <c:v>72.339756443281701</c:v>
                </c:pt>
                <c:pt idx="104">
                  <c:v>72.968938108649994</c:v>
                </c:pt>
                <c:pt idx="105">
                  <c:v>71.624380674096798</c:v>
                </c:pt>
                <c:pt idx="106">
                  <c:v>69.492882670136197</c:v>
                </c:pt>
                <c:pt idx="107">
                  <c:v>70.354410748230293</c:v>
                </c:pt>
                <c:pt idx="108">
                  <c:v>69.757698998320805</c:v>
                </c:pt>
                <c:pt idx="109">
                  <c:v>72.367479305365094</c:v>
                </c:pt>
                <c:pt idx="110">
                  <c:v>72.010345336981104</c:v>
                </c:pt>
                <c:pt idx="111">
                  <c:v>72.6478216348914</c:v>
                </c:pt>
                <c:pt idx="113">
                  <c:v>73.196647103060997</c:v>
                </c:pt>
                <c:pt idx="114">
                  <c:v>73.779675691970596</c:v>
                </c:pt>
                <c:pt idx="115">
                  <c:v>73.576634078519405</c:v>
                </c:pt>
                <c:pt idx="116">
                  <c:v>74.456349952728502</c:v>
                </c:pt>
                <c:pt idx="117">
                  <c:v>70.9521386511624</c:v>
                </c:pt>
                <c:pt idx="118">
                  <c:v>71.107581707299701</c:v>
                </c:pt>
                <c:pt idx="119">
                  <c:v>72.446761164930606</c:v>
                </c:pt>
                <c:pt idx="120">
                  <c:v>74.602254930883603</c:v>
                </c:pt>
                <c:pt idx="121">
                  <c:v>77.564487870899001</c:v>
                </c:pt>
                <c:pt idx="122">
                  <c:v>80.037193177733599</c:v>
                </c:pt>
                <c:pt idx="123">
                  <c:v>82.391705682733999</c:v>
                </c:pt>
                <c:pt idx="124">
                  <c:v>85.734876169241005</c:v>
                </c:pt>
                <c:pt idx="125">
                  <c:v>84.983645267784595</c:v>
                </c:pt>
                <c:pt idx="126">
                  <c:v>83.380044045508797</c:v>
                </c:pt>
                <c:pt idx="127">
                  <c:v>81.385113935801201</c:v>
                </c:pt>
                <c:pt idx="128">
                  <c:v>80.402848397265203</c:v>
                </c:pt>
                <c:pt idx="129">
                  <c:v>78.0063416787889</c:v>
                </c:pt>
                <c:pt idx="130">
                  <c:v>78.334205793333197</c:v>
                </c:pt>
                <c:pt idx="131">
                  <c:v>81.252380441525005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DD0-4CF9-BABA-C616BC015AC7}"/>
            </c:ext>
          </c:extLst>
        </c:ser>
        <c:ser>
          <c:idx val="3"/>
          <c:order val="2"/>
          <c:tx>
            <c:strRef>
              <c:f>'Base Gráfico'!$D$7</c:f>
              <c:strCache>
                <c:ptCount val="1"/>
                <c:pt idx="0">
                  <c:v>IGPA</c:v>
                </c:pt>
              </c:strCache>
            </c:strRef>
          </c:tx>
          <c:spPr>
            <a:ln w="158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'Base Gráfico'!$A$8:$A$10000</c:f>
              <c:numCache>
                <c:formatCode>m/d/yyyy</c:formatCode>
                <c:ptCount val="9993"/>
                <c:pt idx="0" formatCode="dd\-mm\-yyyy">
                  <c:v>43816</c:v>
                </c:pt>
                <c:pt idx="1">
                  <c:v>43817</c:v>
                </c:pt>
                <c:pt idx="2">
                  <c:v>43818</c:v>
                </c:pt>
                <c:pt idx="3">
                  <c:v>43819</c:v>
                </c:pt>
                <c:pt idx="4">
                  <c:v>43822</c:v>
                </c:pt>
                <c:pt idx="5">
                  <c:v>43823</c:v>
                </c:pt>
                <c:pt idx="6">
                  <c:v>43824</c:v>
                </c:pt>
                <c:pt idx="7">
                  <c:v>43825</c:v>
                </c:pt>
                <c:pt idx="8">
                  <c:v>43826</c:v>
                </c:pt>
                <c:pt idx="9">
                  <c:v>43829</c:v>
                </c:pt>
                <c:pt idx="10">
                  <c:v>43830</c:v>
                </c:pt>
                <c:pt idx="11">
                  <c:v>43831</c:v>
                </c:pt>
                <c:pt idx="12">
                  <c:v>43832</c:v>
                </c:pt>
                <c:pt idx="13">
                  <c:v>43833</c:v>
                </c:pt>
                <c:pt idx="14">
                  <c:v>43836</c:v>
                </c:pt>
                <c:pt idx="15">
                  <c:v>43837</c:v>
                </c:pt>
                <c:pt idx="16">
                  <c:v>43838</c:v>
                </c:pt>
                <c:pt idx="17">
                  <c:v>43839</c:v>
                </c:pt>
                <c:pt idx="18">
                  <c:v>43840</c:v>
                </c:pt>
                <c:pt idx="19">
                  <c:v>43843</c:v>
                </c:pt>
                <c:pt idx="20">
                  <c:v>43844</c:v>
                </c:pt>
                <c:pt idx="21">
                  <c:v>43845</c:v>
                </c:pt>
                <c:pt idx="22">
                  <c:v>43846</c:v>
                </c:pt>
                <c:pt idx="23">
                  <c:v>43847</c:v>
                </c:pt>
                <c:pt idx="24">
                  <c:v>43850</c:v>
                </c:pt>
                <c:pt idx="25">
                  <c:v>43851</c:v>
                </c:pt>
                <c:pt idx="26">
                  <c:v>43852</c:v>
                </c:pt>
                <c:pt idx="27">
                  <c:v>43853</c:v>
                </c:pt>
                <c:pt idx="28">
                  <c:v>43854</c:v>
                </c:pt>
                <c:pt idx="29">
                  <c:v>43857</c:v>
                </c:pt>
                <c:pt idx="30">
                  <c:v>43858</c:v>
                </c:pt>
                <c:pt idx="31">
                  <c:v>43859</c:v>
                </c:pt>
                <c:pt idx="32">
                  <c:v>43860</c:v>
                </c:pt>
                <c:pt idx="33">
                  <c:v>43861</c:v>
                </c:pt>
                <c:pt idx="34">
                  <c:v>43864</c:v>
                </c:pt>
                <c:pt idx="35">
                  <c:v>43865</c:v>
                </c:pt>
                <c:pt idx="36">
                  <c:v>43866</c:v>
                </c:pt>
                <c:pt idx="37">
                  <c:v>43867</c:v>
                </c:pt>
                <c:pt idx="38">
                  <c:v>43868</c:v>
                </c:pt>
                <c:pt idx="39">
                  <c:v>43871</c:v>
                </c:pt>
                <c:pt idx="40">
                  <c:v>43872</c:v>
                </c:pt>
                <c:pt idx="41">
                  <c:v>43873</c:v>
                </c:pt>
                <c:pt idx="42">
                  <c:v>43874</c:v>
                </c:pt>
                <c:pt idx="43">
                  <c:v>43875</c:v>
                </c:pt>
                <c:pt idx="44">
                  <c:v>43878</c:v>
                </c:pt>
                <c:pt idx="45">
                  <c:v>43879</c:v>
                </c:pt>
                <c:pt idx="46">
                  <c:v>43880</c:v>
                </c:pt>
                <c:pt idx="47">
                  <c:v>43881</c:v>
                </c:pt>
                <c:pt idx="48">
                  <c:v>43882</c:v>
                </c:pt>
                <c:pt idx="49">
                  <c:v>43885</c:v>
                </c:pt>
                <c:pt idx="50">
                  <c:v>43886</c:v>
                </c:pt>
                <c:pt idx="51">
                  <c:v>43887</c:v>
                </c:pt>
                <c:pt idx="52">
                  <c:v>43888</c:v>
                </c:pt>
                <c:pt idx="53">
                  <c:v>43889</c:v>
                </c:pt>
                <c:pt idx="54">
                  <c:v>43892</c:v>
                </c:pt>
                <c:pt idx="55">
                  <c:v>43893</c:v>
                </c:pt>
                <c:pt idx="56">
                  <c:v>43894</c:v>
                </c:pt>
                <c:pt idx="57">
                  <c:v>43895</c:v>
                </c:pt>
                <c:pt idx="58">
                  <c:v>43896</c:v>
                </c:pt>
                <c:pt idx="59">
                  <c:v>43899</c:v>
                </c:pt>
                <c:pt idx="60">
                  <c:v>43900</c:v>
                </c:pt>
                <c:pt idx="61">
                  <c:v>43901</c:v>
                </c:pt>
                <c:pt idx="62">
                  <c:v>43902</c:v>
                </c:pt>
                <c:pt idx="63">
                  <c:v>43903</c:v>
                </c:pt>
                <c:pt idx="64">
                  <c:v>43906</c:v>
                </c:pt>
                <c:pt idx="65">
                  <c:v>43907</c:v>
                </c:pt>
                <c:pt idx="66">
                  <c:v>43908</c:v>
                </c:pt>
                <c:pt idx="67">
                  <c:v>43909</c:v>
                </c:pt>
                <c:pt idx="68">
                  <c:v>43910</c:v>
                </c:pt>
                <c:pt idx="69">
                  <c:v>43913</c:v>
                </c:pt>
                <c:pt idx="70">
                  <c:v>43914</c:v>
                </c:pt>
                <c:pt idx="71">
                  <c:v>43915</c:v>
                </c:pt>
                <c:pt idx="72">
                  <c:v>43916</c:v>
                </c:pt>
                <c:pt idx="73">
                  <c:v>43917</c:v>
                </c:pt>
                <c:pt idx="74">
                  <c:v>43920</c:v>
                </c:pt>
                <c:pt idx="75">
                  <c:v>43921</c:v>
                </c:pt>
                <c:pt idx="76">
                  <c:v>43922</c:v>
                </c:pt>
                <c:pt idx="77">
                  <c:v>43923</c:v>
                </c:pt>
                <c:pt idx="78">
                  <c:v>43924</c:v>
                </c:pt>
                <c:pt idx="79">
                  <c:v>43927</c:v>
                </c:pt>
                <c:pt idx="80">
                  <c:v>43928</c:v>
                </c:pt>
                <c:pt idx="81">
                  <c:v>43929</c:v>
                </c:pt>
                <c:pt idx="82">
                  <c:v>43930</c:v>
                </c:pt>
                <c:pt idx="83">
                  <c:v>43931</c:v>
                </c:pt>
                <c:pt idx="84">
                  <c:v>43934</c:v>
                </c:pt>
                <c:pt idx="85">
                  <c:v>43935</c:v>
                </c:pt>
                <c:pt idx="86">
                  <c:v>43936</c:v>
                </c:pt>
                <c:pt idx="87">
                  <c:v>43937</c:v>
                </c:pt>
                <c:pt idx="88">
                  <c:v>43938</c:v>
                </c:pt>
                <c:pt idx="89">
                  <c:v>43941</c:v>
                </c:pt>
                <c:pt idx="90">
                  <c:v>43942</c:v>
                </c:pt>
                <c:pt idx="91">
                  <c:v>43943</c:v>
                </c:pt>
                <c:pt idx="92">
                  <c:v>43944</c:v>
                </c:pt>
                <c:pt idx="93">
                  <c:v>43945</c:v>
                </c:pt>
                <c:pt idx="94">
                  <c:v>43948</c:v>
                </c:pt>
                <c:pt idx="95">
                  <c:v>43949</c:v>
                </c:pt>
                <c:pt idx="96">
                  <c:v>43950</c:v>
                </c:pt>
                <c:pt idx="97">
                  <c:v>43951</c:v>
                </c:pt>
                <c:pt idx="98">
                  <c:v>43952</c:v>
                </c:pt>
                <c:pt idx="99">
                  <c:v>43955</c:v>
                </c:pt>
                <c:pt idx="100">
                  <c:v>43956</c:v>
                </c:pt>
                <c:pt idx="101">
                  <c:v>43957</c:v>
                </c:pt>
                <c:pt idx="102">
                  <c:v>43958</c:v>
                </c:pt>
                <c:pt idx="103">
                  <c:v>43959</c:v>
                </c:pt>
                <c:pt idx="104">
                  <c:v>43962</c:v>
                </c:pt>
                <c:pt idx="105">
                  <c:v>43963</c:v>
                </c:pt>
                <c:pt idx="106">
                  <c:v>43964</c:v>
                </c:pt>
                <c:pt idx="107">
                  <c:v>43965</c:v>
                </c:pt>
                <c:pt idx="108">
                  <c:v>43966</c:v>
                </c:pt>
                <c:pt idx="109">
                  <c:v>43969</c:v>
                </c:pt>
                <c:pt idx="110">
                  <c:v>43970</c:v>
                </c:pt>
                <c:pt idx="111">
                  <c:v>43971</c:v>
                </c:pt>
                <c:pt idx="112">
                  <c:v>43972</c:v>
                </c:pt>
                <c:pt idx="113">
                  <c:v>43973</c:v>
                </c:pt>
                <c:pt idx="114">
                  <c:v>43976</c:v>
                </c:pt>
                <c:pt idx="115">
                  <c:v>43977</c:v>
                </c:pt>
                <c:pt idx="116">
                  <c:v>43978</c:v>
                </c:pt>
                <c:pt idx="117">
                  <c:v>43979</c:v>
                </c:pt>
                <c:pt idx="118">
                  <c:v>43980</c:v>
                </c:pt>
                <c:pt idx="119">
                  <c:v>43983</c:v>
                </c:pt>
                <c:pt idx="120">
                  <c:v>43984</c:v>
                </c:pt>
                <c:pt idx="121">
                  <c:v>43985</c:v>
                </c:pt>
                <c:pt idx="122">
                  <c:v>43986</c:v>
                </c:pt>
                <c:pt idx="123">
                  <c:v>43987</c:v>
                </c:pt>
                <c:pt idx="124">
                  <c:v>43990</c:v>
                </c:pt>
                <c:pt idx="125">
                  <c:v>43991</c:v>
                </c:pt>
                <c:pt idx="126">
                  <c:v>43992</c:v>
                </c:pt>
                <c:pt idx="127">
                  <c:v>43993</c:v>
                </c:pt>
                <c:pt idx="128">
                  <c:v>43994</c:v>
                </c:pt>
                <c:pt idx="129">
                  <c:v>43997</c:v>
                </c:pt>
                <c:pt idx="130">
                  <c:v>43998</c:v>
                </c:pt>
                <c:pt idx="131">
                  <c:v>43999</c:v>
                </c:pt>
              </c:numCache>
            </c:numRef>
          </c:cat>
          <c:val>
            <c:numRef>
              <c:f>'Base Gráfico'!$D$8:$D$10000</c:f>
              <c:numCache>
                <c:formatCode>0.00</c:formatCode>
                <c:ptCount val="9993"/>
                <c:pt idx="0">
                  <c:v>100</c:v>
                </c:pt>
                <c:pt idx="1">
                  <c:v>99.2946195523255</c:v>
                </c:pt>
                <c:pt idx="2">
                  <c:v>100.147267768509</c:v>
                </c:pt>
                <c:pt idx="3">
                  <c:v>99.828659977414603</c:v>
                </c:pt>
                <c:pt idx="4">
                  <c:v>99.993035659892499</c:v>
                </c:pt>
                <c:pt idx="5">
                  <c:v>99.265561331529199</c:v>
                </c:pt>
                <c:pt idx="7">
                  <c:v>98.900429597007999</c:v>
                </c:pt>
                <c:pt idx="8">
                  <c:v>99.436099642771296</c:v>
                </c:pt>
                <c:pt idx="9">
                  <c:v>99.813998438185095</c:v>
                </c:pt>
                <c:pt idx="12">
                  <c:v>101.76132052403401</c:v>
                </c:pt>
                <c:pt idx="13">
                  <c:v>101.67223927110901</c:v>
                </c:pt>
                <c:pt idx="14">
                  <c:v>101.963430873118</c:v>
                </c:pt>
                <c:pt idx="15">
                  <c:v>100.899990296224</c:v>
                </c:pt>
                <c:pt idx="16">
                  <c:v>100.52669500187</c:v>
                </c:pt>
                <c:pt idx="17">
                  <c:v>101.16291227995001</c:v>
                </c:pt>
                <c:pt idx="18">
                  <c:v>103.320466939243</c:v>
                </c:pt>
                <c:pt idx="19">
                  <c:v>101.88893220410699</c:v>
                </c:pt>
                <c:pt idx="20">
                  <c:v>100.31219553842701</c:v>
                </c:pt>
                <c:pt idx="21">
                  <c:v>100.300890136627</c:v>
                </c:pt>
                <c:pt idx="22">
                  <c:v>100.49766831309501</c:v>
                </c:pt>
                <c:pt idx="23">
                  <c:v>100.19427196681499</c:v>
                </c:pt>
                <c:pt idx="24">
                  <c:v>99.279317128821305</c:v>
                </c:pt>
                <c:pt idx="25">
                  <c:v>97.270267017185702</c:v>
                </c:pt>
                <c:pt idx="26">
                  <c:v>96.654253645450794</c:v>
                </c:pt>
                <c:pt idx="27">
                  <c:v>96.050045358599206</c:v>
                </c:pt>
                <c:pt idx="28">
                  <c:v>95.908036732929801</c:v>
                </c:pt>
                <c:pt idx="29">
                  <c:v>93.796919154585296</c:v>
                </c:pt>
                <c:pt idx="30">
                  <c:v>92.600446187076201</c:v>
                </c:pt>
                <c:pt idx="31">
                  <c:v>92.519721270305993</c:v>
                </c:pt>
                <c:pt idx="32">
                  <c:v>92.141004394390606</c:v>
                </c:pt>
                <c:pt idx="33">
                  <c:v>91.365332111716299</c:v>
                </c:pt>
                <c:pt idx="34">
                  <c:v>91.317866241908604</c:v>
                </c:pt>
                <c:pt idx="35">
                  <c:v>93.879149843822205</c:v>
                </c:pt>
                <c:pt idx="36">
                  <c:v>95.122883729054607</c:v>
                </c:pt>
                <c:pt idx="37">
                  <c:v>96.126265682629295</c:v>
                </c:pt>
                <c:pt idx="38">
                  <c:v>95.638334529939996</c:v>
                </c:pt>
                <c:pt idx="39">
                  <c:v>93.453511606436194</c:v>
                </c:pt>
                <c:pt idx="40">
                  <c:v>93.237820066045998</c:v>
                </c:pt>
                <c:pt idx="41">
                  <c:v>93.7656438359991</c:v>
                </c:pt>
                <c:pt idx="42">
                  <c:v>94.089201708091394</c:v>
                </c:pt>
                <c:pt idx="43">
                  <c:v>93.228240260039499</c:v>
                </c:pt>
                <c:pt idx="44">
                  <c:v>93.075466135283904</c:v>
                </c:pt>
                <c:pt idx="45">
                  <c:v>91.535467658657595</c:v>
                </c:pt>
                <c:pt idx="46">
                  <c:v>90.505301226978204</c:v>
                </c:pt>
                <c:pt idx="47">
                  <c:v>90.628458011196898</c:v>
                </c:pt>
                <c:pt idx="48">
                  <c:v>89.682179926428901</c:v>
                </c:pt>
                <c:pt idx="49">
                  <c:v>87.190821702592103</c:v>
                </c:pt>
                <c:pt idx="50">
                  <c:v>85.902085406240104</c:v>
                </c:pt>
                <c:pt idx="51">
                  <c:v>84.912760837352806</c:v>
                </c:pt>
                <c:pt idx="52">
                  <c:v>83.782513050246095</c:v>
                </c:pt>
                <c:pt idx="53">
                  <c:v>80.737827735138097</c:v>
                </c:pt>
                <c:pt idx="54">
                  <c:v>83.295223811641307</c:v>
                </c:pt>
                <c:pt idx="55">
                  <c:v>83.479177584522404</c:v>
                </c:pt>
                <c:pt idx="56">
                  <c:v>85.498403657227797</c:v>
                </c:pt>
                <c:pt idx="57">
                  <c:v>84.481315801618607</c:v>
                </c:pt>
                <c:pt idx="58">
                  <c:v>81.630188942071996</c:v>
                </c:pt>
                <c:pt idx="59">
                  <c:v>77.538502106093802</c:v>
                </c:pt>
                <c:pt idx="60">
                  <c:v>76.994526004768005</c:v>
                </c:pt>
                <c:pt idx="61">
                  <c:v>75.911033732816605</c:v>
                </c:pt>
                <c:pt idx="62">
                  <c:v>71.158672097371905</c:v>
                </c:pt>
                <c:pt idx="63">
                  <c:v>70.285225853091106</c:v>
                </c:pt>
                <c:pt idx="64">
                  <c:v>62.227923747966997</c:v>
                </c:pt>
                <c:pt idx="65">
                  <c:v>61.8270623040153</c:v>
                </c:pt>
                <c:pt idx="66">
                  <c:v>54.5467207207694</c:v>
                </c:pt>
                <c:pt idx="67">
                  <c:v>57.320883960288498</c:v>
                </c:pt>
                <c:pt idx="68">
                  <c:v>57.012599560548601</c:v>
                </c:pt>
                <c:pt idx="69">
                  <c:v>55.124706375994698</c:v>
                </c:pt>
                <c:pt idx="70">
                  <c:v>54.517855686077397</c:v>
                </c:pt>
                <c:pt idx="71">
                  <c:v>58.985378230747301</c:v>
                </c:pt>
                <c:pt idx="72">
                  <c:v>60.850035176554201</c:v>
                </c:pt>
                <c:pt idx="73">
                  <c:v>61.704575990617698</c:v>
                </c:pt>
                <c:pt idx="74">
                  <c:v>63.320526364725097</c:v>
                </c:pt>
                <c:pt idx="75">
                  <c:v>65.656472757575102</c:v>
                </c:pt>
                <c:pt idx="76">
                  <c:v>64.052164371940293</c:v>
                </c:pt>
                <c:pt idx="77">
                  <c:v>65.522001699893707</c:v>
                </c:pt>
                <c:pt idx="78">
                  <c:v>67.408585751545601</c:v>
                </c:pt>
                <c:pt idx="79">
                  <c:v>68.549362872727201</c:v>
                </c:pt>
                <c:pt idx="80">
                  <c:v>68.813825478544501</c:v>
                </c:pt>
                <c:pt idx="81">
                  <c:v>70.885964449960696</c:v>
                </c:pt>
                <c:pt idx="82">
                  <c:v>71.306388533324906</c:v>
                </c:pt>
                <c:pt idx="84">
                  <c:v>73.006249134661601</c:v>
                </c:pt>
                <c:pt idx="85">
                  <c:v>73.685102946357802</c:v>
                </c:pt>
                <c:pt idx="86">
                  <c:v>72.207225575926699</c:v>
                </c:pt>
                <c:pt idx="87">
                  <c:v>70.4188872219529</c:v>
                </c:pt>
                <c:pt idx="88">
                  <c:v>71.363087915116907</c:v>
                </c:pt>
                <c:pt idx="89">
                  <c:v>70.419900272972896</c:v>
                </c:pt>
                <c:pt idx="90">
                  <c:v>68.194021391216694</c:v>
                </c:pt>
                <c:pt idx="91">
                  <c:v>68.148295175167704</c:v>
                </c:pt>
                <c:pt idx="92">
                  <c:v>69.754903645603903</c:v>
                </c:pt>
                <c:pt idx="93">
                  <c:v>68.338510310743004</c:v>
                </c:pt>
                <c:pt idx="94">
                  <c:v>70.390522057306995</c:v>
                </c:pt>
                <c:pt idx="95">
                  <c:v>72.164668441284405</c:v>
                </c:pt>
                <c:pt idx="96">
                  <c:v>74.634989646612695</c:v>
                </c:pt>
                <c:pt idx="97">
                  <c:v>75.173876370419705</c:v>
                </c:pt>
                <c:pt idx="99">
                  <c:v>73.113968534162296</c:v>
                </c:pt>
                <c:pt idx="100">
                  <c:v>74.285697517450899</c:v>
                </c:pt>
                <c:pt idx="101">
                  <c:v>75.5324180426542</c:v>
                </c:pt>
                <c:pt idx="102">
                  <c:v>75.596069820923702</c:v>
                </c:pt>
                <c:pt idx="103">
                  <c:v>72.7886325292056</c:v>
                </c:pt>
                <c:pt idx="104">
                  <c:v>73.467295915470501</c:v>
                </c:pt>
                <c:pt idx="105">
                  <c:v>72.296038457308896</c:v>
                </c:pt>
                <c:pt idx="106">
                  <c:v>70.150426036328994</c:v>
                </c:pt>
                <c:pt idx="107">
                  <c:v>70.849594308645507</c:v>
                </c:pt>
                <c:pt idx="108">
                  <c:v>70.280090182437604</c:v>
                </c:pt>
                <c:pt idx="109">
                  <c:v>72.790099742822306</c:v>
                </c:pt>
                <c:pt idx="110">
                  <c:v>72.579802861670004</c:v>
                </c:pt>
                <c:pt idx="111">
                  <c:v>73.330515384324798</c:v>
                </c:pt>
                <c:pt idx="113">
                  <c:v>73.960697729373393</c:v>
                </c:pt>
                <c:pt idx="114">
                  <c:v>74.508979385951505</c:v>
                </c:pt>
                <c:pt idx="115">
                  <c:v>74.349163305712906</c:v>
                </c:pt>
                <c:pt idx="116">
                  <c:v>75.037303043645807</c:v>
                </c:pt>
                <c:pt idx="117">
                  <c:v>71.817215732531594</c:v>
                </c:pt>
                <c:pt idx="118">
                  <c:v>71.762217529816596</c:v>
                </c:pt>
                <c:pt idx="119">
                  <c:v>72.954984716139705</c:v>
                </c:pt>
                <c:pt idx="120">
                  <c:v>75.203882734174798</c:v>
                </c:pt>
                <c:pt idx="121">
                  <c:v>77.951215090230093</c:v>
                </c:pt>
                <c:pt idx="122">
                  <c:v>80.549489975092001</c:v>
                </c:pt>
                <c:pt idx="123">
                  <c:v>82.789722706191199</c:v>
                </c:pt>
                <c:pt idx="124">
                  <c:v>86.021260502980994</c:v>
                </c:pt>
                <c:pt idx="125">
                  <c:v>85.308727303869105</c:v>
                </c:pt>
                <c:pt idx="126">
                  <c:v>83.769115052884402</c:v>
                </c:pt>
                <c:pt idx="127">
                  <c:v>82.024105772725306</c:v>
                </c:pt>
                <c:pt idx="128">
                  <c:v>80.913358571939199</c:v>
                </c:pt>
                <c:pt idx="129">
                  <c:v>78.705419548321501</c:v>
                </c:pt>
                <c:pt idx="130">
                  <c:v>78.943517994135604</c:v>
                </c:pt>
                <c:pt idx="131">
                  <c:v>81.772943615913405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68-4715-BFDD-3280AAF416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7888576"/>
        <c:axId val="477888968"/>
      </c:lineChart>
      <c:dateAx>
        <c:axId val="477888576"/>
        <c:scaling>
          <c:orientation val="minMax"/>
        </c:scaling>
        <c:delete val="0"/>
        <c:axPos val="b"/>
        <c:numFmt formatCode="mm/dd/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Segoe UI" panose="020B0502040204020203" pitchFamily="34" charset="0"/>
                <a:cs typeface="Segoe UI" panose="020B0502040204020203" pitchFamily="34" charset="0"/>
              </a:defRPr>
            </a:pPr>
            <a:endParaRPr lang="es-CL"/>
          </a:p>
        </c:txPr>
        <c:crossAx val="477888968"/>
        <c:crosses val="autoZero"/>
        <c:auto val="0"/>
        <c:lblOffset val="100"/>
        <c:baseTimeUnit val="days"/>
      </c:dateAx>
      <c:valAx>
        <c:axId val="477888968"/>
        <c:scaling>
          <c:orientation val="minMax"/>
          <c:max val="110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ash"/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Segoe UI" panose="020B0502040204020203" pitchFamily="34" charset="0"/>
                <a:cs typeface="Segoe UI" panose="020B0502040204020203" pitchFamily="34" charset="0"/>
              </a:defRPr>
            </a:pPr>
            <a:endParaRPr lang="es-CL"/>
          </a:p>
        </c:txPr>
        <c:crossAx val="477888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Segoe UI" panose="020B0502040204020203" pitchFamily="34" charset="0"/>
              <a:cs typeface="Segoe UI" panose="020B0502040204020203" pitchFamily="34" charset="0"/>
            </a:defRPr>
          </a:pPr>
          <a:endParaRPr lang="es-CL"/>
        </a:p>
      </c:txPr>
    </c:legend>
    <c:plotVisOnly val="0"/>
    <c:dispBlanksAs val="span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000">
          <a:latin typeface="+mn-lt"/>
          <a:ea typeface="Segoe UI" panose="020B0502040204020203" pitchFamily="34" charset="0"/>
          <a:cs typeface="Segoe UI" panose="020B0502040204020203" pitchFamily="34" charset="0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47</xdr:row>
      <xdr:rowOff>0</xdr:rowOff>
    </xdr:from>
    <xdr:ext cx="309239" cy="301232"/>
    <xdr:sp macro="" textlink="">
      <xdr:nvSpPr>
        <xdr:cNvPr id="2" name="AutoForma 11" descr="economatic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4057650" y="8086725"/>
          <a:ext cx="309239" cy="3012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11</xdr:col>
      <xdr:colOff>0</xdr:colOff>
      <xdr:row>17</xdr:row>
      <xdr:rowOff>59267</xdr:rowOff>
    </xdr:from>
    <xdr:to>
      <xdr:col>30</xdr:col>
      <xdr:colOff>0</xdr:colOff>
      <xdr:row>35</xdr:row>
      <xdr:rowOff>0</xdr:rowOff>
    </xdr:to>
    <xdr:graphicFrame macro="">
      <xdr:nvGraphicFramePr>
        <xdr:cNvPr id="3" name="Base10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58</xdr:row>
      <xdr:rowOff>47625</xdr:rowOff>
    </xdr:from>
    <xdr:to>
      <xdr:col>30</xdr:col>
      <xdr:colOff>0</xdr:colOff>
      <xdr:row>58</xdr:row>
      <xdr:rowOff>119625</xdr:rowOff>
    </xdr:to>
    <xdr:sp macro="" textlink="">
      <xdr:nvSpPr>
        <xdr:cNvPr id="6" name="Retângu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10020300"/>
          <a:ext cx="13477875" cy="7200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</xdr:col>
      <xdr:colOff>2</xdr:colOff>
      <xdr:row>0</xdr:row>
      <xdr:rowOff>0</xdr:rowOff>
    </xdr:from>
    <xdr:to>
      <xdr:col>29</xdr:col>
      <xdr:colOff>259027</xdr:colOff>
      <xdr:row>0</xdr:row>
      <xdr:rowOff>651932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A26464B-1E03-475F-A2C8-A59719191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027335" y="-6841066"/>
          <a:ext cx="651932" cy="14334064"/>
        </a:xfrm>
        <a:prstGeom prst="rect">
          <a:avLst/>
        </a:prstGeom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127001</xdr:colOff>
      <xdr:row>0</xdr:row>
      <xdr:rowOff>101599</xdr:rowOff>
    </xdr:from>
    <xdr:to>
      <xdr:col>5</xdr:col>
      <xdr:colOff>2461</xdr:colOff>
      <xdr:row>0</xdr:row>
      <xdr:rowOff>575732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836A630-9BCC-48B8-885D-A05711AA1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268" y="101599"/>
          <a:ext cx="2061448" cy="474133"/>
        </a:xfrm>
        <a:prstGeom prst="rect">
          <a:avLst/>
        </a:prstGeom>
      </xdr:spPr>
    </xdr:pic>
    <xdr:clientData/>
  </xdr:twoCellAnchor>
  <xdr:twoCellAnchor>
    <xdr:from>
      <xdr:col>9</xdr:col>
      <xdr:colOff>59267</xdr:colOff>
      <xdr:row>6</xdr:row>
      <xdr:rowOff>152400</xdr:rowOff>
    </xdr:from>
    <xdr:to>
      <xdr:col>9</xdr:col>
      <xdr:colOff>270936</xdr:colOff>
      <xdr:row>6</xdr:row>
      <xdr:rowOff>152401</xdr:rowOff>
    </xdr:to>
    <xdr:cxnSp macro="">
      <xdr:nvCxnSpPr>
        <xdr:cNvPr id="7" name="Conector recto de flecha 6">
          <a:extLst>
            <a:ext uri="{FF2B5EF4-FFF2-40B4-BE49-F238E27FC236}">
              <a16:creationId xmlns:a16="http://schemas.microsoft.com/office/drawing/2014/main" id="{8B5C7A02-4894-4BC5-A972-854990BEC5F3}"/>
            </a:ext>
          </a:extLst>
        </xdr:cNvPr>
        <xdr:cNvCxnSpPr/>
      </xdr:nvCxnSpPr>
      <xdr:spPr>
        <a:xfrm flipH="1" flipV="1">
          <a:off x="4910667" y="1888067"/>
          <a:ext cx="211669" cy="1"/>
        </a:xfrm>
        <a:prstGeom prst="straightConnector1">
          <a:avLst/>
        </a:prstGeom>
        <a:ln>
          <a:solidFill>
            <a:schemeClr val="bg1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693420</xdr:colOff>
      <xdr:row>1</xdr:row>
      <xdr:rowOff>137160</xdr:rowOff>
    </xdr:from>
    <xdr:to>
      <xdr:col>6</xdr:col>
      <xdr:colOff>45720</xdr:colOff>
      <xdr:row>4</xdr:row>
      <xdr:rowOff>213360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A4176D5D-32F2-449B-AB1D-D98352C69123}"/>
            </a:ext>
          </a:extLst>
        </xdr:cNvPr>
        <xdr:cNvSpPr txBox="1"/>
      </xdr:nvSpPr>
      <xdr:spPr>
        <a:xfrm>
          <a:off x="2651760" y="137160"/>
          <a:ext cx="3909060" cy="1021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L" sz="1400">
              <a:solidFill>
                <a:schemeClr val="bg1">
                  <a:lumMod val="65000"/>
                </a:schemeClr>
              </a:solidFill>
            </a:rPr>
            <a:t>Utilice esta lámina para conocer el comportamiento del sector a través de los principales múltiplos de análisis financiero y del mercado</a:t>
          </a:r>
          <a:r>
            <a:rPr lang="es-CL" sz="1400" baseline="0">
              <a:solidFill>
                <a:schemeClr val="bg1">
                  <a:lumMod val="65000"/>
                </a:schemeClr>
              </a:solidFill>
            </a:rPr>
            <a:t> en un periodo de 5 años.</a:t>
          </a:r>
          <a:endParaRPr lang="es-CL" sz="14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 editAs="oneCell">
    <xdr:from>
      <xdr:col>1</xdr:col>
      <xdr:colOff>198120</xdr:colOff>
      <xdr:row>1</xdr:row>
      <xdr:rowOff>114300</xdr:rowOff>
    </xdr:from>
    <xdr:to>
      <xdr:col>1</xdr:col>
      <xdr:colOff>762000</xdr:colOff>
      <xdr:row>2</xdr:row>
      <xdr:rowOff>45720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76C4C30-63A6-417B-9D3F-D6DB1F185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" y="114300"/>
          <a:ext cx="563880" cy="5638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129540</xdr:rowOff>
    </xdr:from>
    <xdr:to>
      <xdr:col>1</xdr:col>
      <xdr:colOff>754380</xdr:colOff>
      <xdr:row>2</xdr:row>
      <xdr:rowOff>60960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D016C5-6965-43DA-B902-CA7B6C62B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29540"/>
          <a:ext cx="563880" cy="563880"/>
        </a:xfrm>
        <a:prstGeom prst="rect">
          <a:avLst/>
        </a:prstGeom>
      </xdr:spPr>
    </xdr:pic>
    <xdr:clientData/>
  </xdr:twoCellAnchor>
  <xdr:twoCellAnchor>
    <xdr:from>
      <xdr:col>3</xdr:col>
      <xdr:colOff>693420</xdr:colOff>
      <xdr:row>1</xdr:row>
      <xdr:rowOff>121920</xdr:rowOff>
    </xdr:from>
    <xdr:to>
      <xdr:col>4</xdr:col>
      <xdr:colOff>1059180</xdr:colOff>
      <xdr:row>5</xdr:row>
      <xdr:rowOff>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DE4B3776-7535-4CAF-9F39-8EB5F502792B}"/>
            </a:ext>
          </a:extLst>
        </xdr:cNvPr>
        <xdr:cNvSpPr txBox="1"/>
      </xdr:nvSpPr>
      <xdr:spPr>
        <a:xfrm>
          <a:off x="2880360" y="121920"/>
          <a:ext cx="2590800" cy="10744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L" sz="1400">
              <a:solidFill>
                <a:schemeClr val="bg1">
                  <a:lumMod val="65000"/>
                </a:schemeClr>
              </a:solidFill>
            </a:rPr>
            <a:t>Utilice esta lámina para conocer los dividendos anuales de las empresas componentes del sector NAICS</a:t>
          </a:r>
          <a:r>
            <a:rPr lang="es-CL" sz="1400" baseline="0">
              <a:solidFill>
                <a:schemeClr val="bg1">
                  <a:lumMod val="65000"/>
                </a:schemeClr>
              </a:solidFill>
            </a:rPr>
            <a:t>. </a:t>
          </a:r>
          <a:endParaRPr lang="es-CL" sz="14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tabColor rgb="FF006B66"/>
  </sheetPr>
  <dimension ref="A1:AK59"/>
  <sheetViews>
    <sheetView showGridLines="0" tabSelected="1" zoomScale="80" zoomScaleNormal="80" zoomScaleSheetLayoutView="100" zoomScalePageLayoutView="70" workbookViewId="0">
      <selection activeCell="D5" sqref="D5:E5"/>
    </sheetView>
  </sheetViews>
  <sheetFormatPr baseColWidth="10" defaultColWidth="4.42578125" defaultRowHeight="15" x14ac:dyDescent="0.25"/>
  <cols>
    <col min="1" max="1" width="2.7109375" style="1" customWidth="1"/>
    <col min="2" max="4" width="7" style="1" customWidth="1"/>
    <col min="5" max="5" width="11.140625" style="1" customWidth="1"/>
    <col min="6" max="6" width="7.85546875" style="1" customWidth="1"/>
    <col min="7" max="7" width="9.28515625" style="1" customWidth="1"/>
    <col min="8" max="8" width="10.85546875" style="1" customWidth="1"/>
    <col min="9" max="10" width="9.28515625" style="1" customWidth="1"/>
    <col min="11" max="11" width="3.28515625" style="1" customWidth="1"/>
    <col min="12" max="13" width="6.28515625" style="1" customWidth="1"/>
    <col min="14" max="14" width="12.7109375" style="1" customWidth="1"/>
    <col min="15" max="25" width="6.28515625" style="1" customWidth="1"/>
    <col min="26" max="26" width="8.28515625" style="1" customWidth="1"/>
    <col min="27" max="28" width="6.28515625" style="1" customWidth="1"/>
    <col min="29" max="30" width="7" style="1" customWidth="1"/>
    <col min="31" max="31" width="0.85546875" customWidth="1"/>
    <col min="32" max="32" width="10.7109375" style="1" bestFit="1" customWidth="1"/>
    <col min="33" max="33" width="2.140625" style="1" customWidth="1"/>
    <col min="34" max="16384" width="4.42578125" style="1"/>
  </cols>
  <sheetData>
    <row r="1" spans="1:37" ht="56.45" customHeight="1" x14ac:dyDescent="0.25"/>
    <row r="2" spans="1:37" ht="14.45" customHeight="1" x14ac:dyDescent="0.25"/>
    <row r="3" spans="1:37" s="17" customFormat="1" ht="21.95" customHeight="1" thickBot="1" x14ac:dyDescent="0.4">
      <c r="A3" s="1"/>
      <c r="B3" s="69"/>
      <c r="C3" s="69"/>
      <c r="D3" s="70"/>
      <c r="E3" s="70"/>
      <c r="F3" s="70"/>
      <c r="G3" s="70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2"/>
      <c r="W3" s="72"/>
      <c r="X3" s="72"/>
      <c r="Y3" s="72"/>
      <c r="Z3" s="72"/>
      <c r="AA3" s="72"/>
      <c r="AB3" s="71"/>
      <c r="AC3" s="71"/>
      <c r="AD3" s="79" t="s">
        <v>27</v>
      </c>
      <c r="AE3"/>
      <c r="AG3"/>
    </row>
    <row r="4" spans="1:37" ht="7.9" customHeight="1" thickTop="1" thickBot="1" x14ac:dyDescent="0.3"/>
    <row r="5" spans="1:37" s="18" customFormat="1" ht="28.15" customHeight="1" thickBot="1" x14ac:dyDescent="0.3">
      <c r="A5" s="1"/>
      <c r="B5" s="195" t="s">
        <v>28</v>
      </c>
      <c r="C5" s="195"/>
      <c r="D5" s="204" t="s">
        <v>118</v>
      </c>
      <c r="E5" s="204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1"/>
      <c r="AD5" s="82" t="str">
        <f>IFERROR(UPPER(_xll.ECONOMATICA($D$5,"name")&amp;" "&amp;_xll.ECONOMATICA($D$5,"class")&amp;"   |    NAICS SECTOR: "&amp;_xll.ECONOMATICA($D$5,"SECTOR NAICS",,,,,,,,,,"nivnaics="&amp;$AD$7)),"")</f>
        <v>FALABELLA S.A. ORD   |    NAICS SECTOR: GRANDES ALMACENES</v>
      </c>
      <c r="AE5"/>
    </row>
    <row r="6" spans="1:37" s="18" customFormat="1" ht="7.9" customHeight="1" thickBot="1" x14ac:dyDescent="0.35">
      <c r="A6" s="1"/>
      <c r="B6" s="73"/>
      <c r="C6" s="73"/>
      <c r="D6" s="74"/>
      <c r="E6" s="74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6"/>
      <c r="W6" s="76"/>
      <c r="X6" s="76"/>
      <c r="Y6" s="76"/>
      <c r="Z6" s="76"/>
      <c r="AA6" s="76"/>
      <c r="AB6" s="76"/>
      <c r="AC6" s="77"/>
      <c r="AD6" s="78"/>
      <c r="AE6"/>
    </row>
    <row r="7" spans="1:37" ht="22.9" customHeight="1" thickBot="1" x14ac:dyDescent="0.3">
      <c r="B7" s="83" t="s">
        <v>31</v>
      </c>
      <c r="C7" s="197">
        <f>IF(H7="",_xll.ECONOMATICA("SP IPSA","Date of Last Quote"),H7)</f>
        <v>43999</v>
      </c>
      <c r="D7" s="203"/>
      <c r="F7" s="196" t="s">
        <v>32</v>
      </c>
      <c r="G7" s="196"/>
      <c r="H7" s="197"/>
      <c r="I7" s="197"/>
      <c r="J7" s="107" t="s">
        <v>135</v>
      </c>
      <c r="Z7" s="110" t="s">
        <v>134</v>
      </c>
      <c r="AA7" s="111"/>
      <c r="AB7" s="111"/>
      <c r="AC7" s="112"/>
      <c r="AD7" s="106">
        <v>3</v>
      </c>
    </row>
    <row r="8" spans="1:37" ht="28.15" customHeight="1" x14ac:dyDescent="0.25">
      <c r="B8" s="194" t="s">
        <v>136</v>
      </c>
      <c r="C8" s="194"/>
      <c r="D8" s="194"/>
    </row>
    <row r="9" spans="1:37" s="18" customFormat="1" ht="14.1" customHeight="1" thickBot="1" x14ac:dyDescent="0.3">
      <c r="B9" s="20" t="s">
        <v>37</v>
      </c>
      <c r="C9" s="20"/>
      <c r="D9" s="20"/>
      <c r="E9" s="20"/>
      <c r="F9" s="20"/>
      <c r="G9" s="20"/>
      <c r="H9" s="21" t="s">
        <v>29</v>
      </c>
      <c r="I9" s="177" t="s">
        <v>103</v>
      </c>
      <c r="J9" s="177"/>
      <c r="L9" s="20" t="s">
        <v>66</v>
      </c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/>
      <c r="AI9"/>
      <c r="AJ9"/>
      <c r="AK9"/>
    </row>
    <row r="10" spans="1:37" ht="14.1" customHeight="1" thickTop="1" x14ac:dyDescent="0.25">
      <c r="B10" s="198"/>
      <c r="C10" s="199"/>
      <c r="D10" s="200"/>
      <c r="E10" s="205">
        <f>C7</f>
        <v>43999</v>
      </c>
      <c r="F10" s="206"/>
      <c r="G10" s="206">
        <f>IFERROR(DATE(YEAR($E$10)-1,12,31),"")</f>
        <v>43830</v>
      </c>
      <c r="H10" s="206"/>
      <c r="I10" s="206">
        <f>IFERROR(DATE(YEAR($E$10)-2,12,31),"")</f>
        <v>43465</v>
      </c>
      <c r="J10" s="206"/>
      <c r="K10" s="13"/>
      <c r="L10" s="210"/>
      <c r="M10" s="210"/>
      <c r="N10" s="211"/>
      <c r="O10" s="207" t="s">
        <v>3</v>
      </c>
      <c r="P10" s="207"/>
      <c r="Q10" s="207" t="s">
        <v>4</v>
      </c>
      <c r="R10" s="207"/>
      <c r="S10" s="207" t="s">
        <v>5</v>
      </c>
      <c r="T10" s="207"/>
      <c r="U10" s="207" t="s">
        <v>6</v>
      </c>
      <c r="V10" s="207"/>
      <c r="W10" s="207" t="s">
        <v>7</v>
      </c>
      <c r="X10" s="207"/>
      <c r="Y10" s="207" t="s">
        <v>8</v>
      </c>
      <c r="Z10" s="207"/>
      <c r="AA10" s="207" t="s">
        <v>9</v>
      </c>
      <c r="AB10" s="207"/>
      <c r="AC10" s="208" t="s">
        <v>10</v>
      </c>
      <c r="AD10" s="209"/>
      <c r="AF10"/>
      <c r="AI10"/>
      <c r="AJ10"/>
      <c r="AK10"/>
    </row>
    <row r="11" spans="1:37" ht="14.1" customHeight="1" x14ac:dyDescent="0.25">
      <c r="B11" s="183" t="s">
        <v>30</v>
      </c>
      <c r="C11" s="183"/>
      <c r="D11" s="183"/>
      <c r="E11" s="212">
        <f>IFERROR(_xll.ECONOMATICA($D$5,"close",,E$10,,,,,,,,{"tc.pers=3"}),"")</f>
        <v>2435</v>
      </c>
      <c r="F11" s="212"/>
      <c r="G11" s="193">
        <f>IFERROR(_xll.ECONOMATICA($D$5,"close",,G$10,,,,,,,,{"tc.pers=3"}),"")</f>
        <v>3200.4039386063801</v>
      </c>
      <c r="H11" s="193"/>
      <c r="I11" s="193">
        <f>IFERROR(_xll.ECONOMATICA($D$5,"close",,I$10,,,,,,,,{"tc.pers=3"}),"")</f>
        <v>4949.9615888893604</v>
      </c>
      <c r="J11" s="193"/>
      <c r="K11" s="13"/>
      <c r="L11" s="183" t="s">
        <v>35</v>
      </c>
      <c r="M11" s="183"/>
      <c r="N11" s="183"/>
      <c r="O11" s="153">
        <f>IFERROR(_xll.ECONOMATICA($D$5,"RETURN",O$10,$C$7,,,,"decimal"),"")</f>
        <v>3.6302506703577798E-2</v>
      </c>
      <c r="P11" s="153"/>
      <c r="Q11" s="153">
        <f>IFERROR(_xll.ECONOMATICA($D$5,"RETURN",Q$10,$C$7,,,,"decimal"),"")</f>
        <v>0.14609808905152</v>
      </c>
      <c r="R11" s="153"/>
      <c r="S11" s="153">
        <f>IFERROR(_xll.ECONOMATICA($D$5,"RETURN",S$10,$C$7,,,,"decimal"),"")</f>
        <v>-0.244079836132296</v>
      </c>
      <c r="T11" s="153"/>
      <c r="U11" s="153">
        <f>IFERROR(_xll.ECONOMATICA($D$5,"RETURN",U$10,$C$7,,,,"decimal"),"")</f>
        <v>-0.430511046985048</v>
      </c>
      <c r="V11" s="153"/>
      <c r="W11" s="153">
        <f>IFERROR(_xll.ECONOMATICA($D$5,"RETURN",W$10,$C$7,,,,"decimal"),"")</f>
        <v>-0.58722081398533199</v>
      </c>
      <c r="X11" s="153"/>
      <c r="Y11" s="153">
        <f>IFERROR(_xll.ECONOMATICA($D$5,"RETURN",Y$10,$C$7,,,,"decimal"),"")</f>
        <v>-0.55264256696857095</v>
      </c>
      <c r="Z11" s="153"/>
      <c r="AA11" s="153">
        <f>IFERROR(_xll.ECONOMATICA($D$5,"RETURN",AA$10,$C$7,,,,"decimal"),"")</f>
        <v>-0.47391925336269203</v>
      </c>
      <c r="AB11" s="153"/>
      <c r="AC11" s="153">
        <f>IFERROR(_xll.ECONOMATICA($D$5,"RETURN",AC$10,$C$7,,,,"decimal"),"")</f>
        <v>-0.43325748059956798</v>
      </c>
      <c r="AD11" s="153"/>
      <c r="AF11"/>
      <c r="AI11"/>
      <c r="AJ11"/>
      <c r="AK11"/>
    </row>
    <row r="12" spans="1:37" ht="14.1" customHeight="1" x14ac:dyDescent="0.25">
      <c r="B12" s="183" t="s">
        <v>33</v>
      </c>
      <c r="C12" s="183"/>
      <c r="D12" s="183"/>
      <c r="E12" s="192">
        <f>IFERROR(_xll.ECONOMATICA($D$5,"High","in the year",E$10,,,),"")</f>
        <v>3562.12140323222</v>
      </c>
      <c r="F12" s="192"/>
      <c r="G12" s="190">
        <f>IFERROR(_xll.ECONOMATICA($D$5,"High","in the year",G$10,,,),"")</f>
        <v>5269.59219523519</v>
      </c>
      <c r="H12" s="190"/>
      <c r="I12" s="190">
        <f>IFERROR(_xll.ECONOMATICA($D$5,"High","in the year",I$10,,,),"")</f>
        <v>6290.2771861478705</v>
      </c>
      <c r="J12" s="190"/>
      <c r="K12" s="13"/>
      <c r="L12" s="183" t="s">
        <v>67</v>
      </c>
      <c r="M12" s="183"/>
      <c r="N12" s="183"/>
      <c r="O12" s="153">
        <f>IFERROR(_xll.ECONOMATICA("SP IPSA","RETURN",O10,$C$7,,,,"decimal"),"")</f>
        <v>1.41224009094003E-2</v>
      </c>
      <c r="P12" s="153"/>
      <c r="Q12" s="153">
        <f>IFERROR(_xll.ECONOMATICA("SP IPSA","RETURN",Q10,$C$7,,,,"decimal"),"")</f>
        <v>0.102742864082829</v>
      </c>
      <c r="R12" s="153"/>
      <c r="S12" s="153">
        <f>IFERROR(_xll.ECONOMATICA("SP IPSA","RETURN",S10,$C$7,,,,"decimal"),"")</f>
        <v>-0.17014630255755001</v>
      </c>
      <c r="T12" s="153"/>
      <c r="U12" s="153">
        <f>IFERROR(_xll.ECONOMATICA("SP IPSA","RETURN",U10,$C$7,,,,"decimal"),"")</f>
        <v>-0.20490808289469001</v>
      </c>
      <c r="V12" s="153"/>
      <c r="W12" s="153">
        <f>IFERROR(_xll.ECONOMATICA("SP IPSA","RETURN",W10,$C$7,,,,"decimal"),"")</f>
        <v>-0.269607948519406</v>
      </c>
      <c r="X12" s="153"/>
      <c r="Y12" s="153">
        <f>IFERROR(_xll.ECONOMATICA("SP IPSA","RETURN",Y10,$C$7,,,,"decimal"),"")</f>
        <v>-0.17384419179696101</v>
      </c>
      <c r="Z12" s="153"/>
      <c r="AA12" s="153">
        <f>IFERROR(_xll.ECONOMATICA("SP IPSA","RETURN",AA10,$C$7,,,,"decimal"),"")</f>
        <v>4.6807974449620798E-3</v>
      </c>
      <c r="AB12" s="153"/>
      <c r="AC12" s="153">
        <f>IFERROR(_xll.ECONOMATICA("SP IPSA","RETURN",AC10,$C$7,,,,"decimal"),"")</f>
        <v>1.12820972317422E-2</v>
      </c>
      <c r="AD12" s="153"/>
      <c r="AF12"/>
      <c r="AI12"/>
      <c r="AJ12"/>
      <c r="AK12"/>
    </row>
    <row r="13" spans="1:37" ht="14.1" customHeight="1" x14ac:dyDescent="0.25">
      <c r="B13" s="183" t="s">
        <v>34</v>
      </c>
      <c r="C13" s="183"/>
      <c r="D13" s="183"/>
      <c r="E13" s="192">
        <f>IFERROR(_xll.ECONOMATICA($D$5,"Low","in the year",E$10),"")</f>
        <v>1518.5415845494699</v>
      </c>
      <c r="F13" s="192"/>
      <c r="G13" s="190">
        <f>IFERROR(_xll.ECONOMATICA($D$5,"Low","in the year",G$10),"")</f>
        <v>3002.02036833391</v>
      </c>
      <c r="H13" s="190"/>
      <c r="I13" s="190">
        <f>IFERROR(_xll.ECONOMATICA($D$5,"Low","in the year",I$10),"")</f>
        <v>4668.3070627674497</v>
      </c>
      <c r="J13" s="190"/>
      <c r="K13" s="13"/>
      <c r="L13" s="183" t="s">
        <v>71</v>
      </c>
      <c r="M13" s="183"/>
      <c r="N13" s="183"/>
      <c r="O13" s="153">
        <f>IFERROR(O11-O12,"")</f>
        <v>2.21801057941775E-2</v>
      </c>
      <c r="P13" s="153"/>
      <c r="Q13" s="153">
        <f>IFERROR(Q11-Q12,"")</f>
        <v>4.3355224968691E-2</v>
      </c>
      <c r="R13" s="153"/>
      <c r="S13" s="153">
        <f>IFERROR(S11-S12,"")</f>
        <v>-7.3933533574745997E-2</v>
      </c>
      <c r="T13" s="153"/>
      <c r="U13" s="153">
        <f>IFERROR(U11-U12,"")</f>
        <v>-0.22560296409035799</v>
      </c>
      <c r="V13" s="153"/>
      <c r="W13" s="153">
        <f>IFERROR(W11-W12,"")</f>
        <v>-0.31761286546592599</v>
      </c>
      <c r="X13" s="153"/>
      <c r="Y13" s="153">
        <f>IFERROR(Y11-Y12,"")</f>
        <v>-0.37879837517160997</v>
      </c>
      <c r="Z13" s="153"/>
      <c r="AA13" s="153">
        <f>IFERROR(AA11-AA12,"")</f>
        <v>-0.47860005080765411</v>
      </c>
      <c r="AB13" s="153"/>
      <c r="AC13" s="153">
        <f>IFERROR(AC11-AC12,"")</f>
        <v>-0.44453957783131015</v>
      </c>
      <c r="AD13" s="153"/>
      <c r="AF13"/>
    </row>
    <row r="14" spans="1:37" ht="14.1" customHeight="1" x14ac:dyDescent="0.25">
      <c r="B14" s="183" t="s">
        <v>35</v>
      </c>
      <c r="C14" s="183"/>
      <c r="D14" s="183"/>
      <c r="E14" s="191">
        <f>IFERROR(_xll.ECONOMATICA($D$5,"return","in the year",E$10,,,,"decimal"),"")</f>
        <v>-0.23915854163729799</v>
      </c>
      <c r="F14" s="191"/>
      <c r="G14" s="191">
        <f>IFERROR(_xll.ECONOMATICA($D$5,"return","in the year",G$10,,,,"decimal"),"")</f>
        <v>-0.35344873265537902</v>
      </c>
      <c r="H14" s="191"/>
      <c r="I14" s="191">
        <f>IFERROR(_xll.ECONOMATICA($D$5,"return","in the year",I$10,,,,"decimal"),"")</f>
        <v>-0.162957421800529</v>
      </c>
      <c r="J14" s="191"/>
      <c r="K14" s="13"/>
      <c r="L14" s="183" t="s">
        <v>68</v>
      </c>
      <c r="M14" s="183"/>
      <c r="N14" s="183"/>
      <c r="O14" s="153">
        <f>IFERROR(_xll.ECONOMATICA($D$5,"volatility",O10,$C$7,,,,"decimal"),"")</f>
        <v>0</v>
      </c>
      <c r="P14" s="153"/>
      <c r="Q14" s="153">
        <f>IFERROR(_xll.ECONOMATICA($D$5,"volatility",Q10,$C$7,,,,"decimal"),"")</f>
        <v>0.63266316798748401</v>
      </c>
      <c r="R14" s="153"/>
      <c r="S14" s="153">
        <f>IFERROR(_xll.ECONOMATICA($D$5,"volatility",S10,$C$7,,,,"decimal"),"")</f>
        <v>0.61909495531755998</v>
      </c>
      <c r="T14" s="153"/>
      <c r="U14" s="153">
        <f>IFERROR(_xll.ECONOMATICA($D$5,"volatility",U10,$C$7,,,,"decimal"),"")</f>
        <v>0.51081302892998803</v>
      </c>
      <c r="V14" s="153"/>
      <c r="W14" s="153">
        <f>IFERROR(_xll.ECONOMATICA($D$5,"volatility",W10,$C$7,,,,"decimal"),"")</f>
        <v>0.38140063241007699</v>
      </c>
      <c r="X14" s="153"/>
      <c r="Y14" s="153">
        <f>IFERROR(_xll.ECONOMATICA($D$5,"volatility",Y10,$C$7,,,,"decimal"),"")</f>
        <v>0.32846724721137399</v>
      </c>
      <c r="Z14" s="153"/>
      <c r="AA14" s="153">
        <f>IFERROR(_xll.ECONOMATICA($D$5,"volatility",AA10,$C$7,,,,"decimal"),"")</f>
        <v>0.29511888076842302</v>
      </c>
      <c r="AB14" s="153"/>
      <c r="AC14" s="153">
        <f>IFERROR(_xll.ECONOMATICA($D$5,"volatility",AC10,$C$7,,,,"decimal"),"")</f>
        <v>0.27658343781658901</v>
      </c>
      <c r="AD14" s="153"/>
      <c r="AF14"/>
    </row>
    <row r="15" spans="1:37" ht="14.1" customHeight="1" x14ac:dyDescent="0.25">
      <c r="B15" s="183" t="s">
        <v>36</v>
      </c>
      <c r="C15" s="183"/>
      <c r="D15" s="183"/>
      <c r="E15" s="190">
        <f>IFERROR(_xll.ECONOMATICA($D$5,"Hist Average","in the year",E10,,,,$I$9,,,,{"std.tec.cals=7"}),"")</f>
        <v>9304.5710128281207</v>
      </c>
      <c r="F15" s="190"/>
      <c r="G15" s="190">
        <f>IFERROR(_xll.ECONOMATICA($D$5,"Hist Average","in the year",G10,,,,$I$9,,,,{"std.tec.cals=7"}),"")</f>
        <v>9691.6102448281308</v>
      </c>
      <c r="H15" s="190"/>
      <c r="I15" s="190">
        <f>IFERROR(_xll.ECONOMATICA($D$5,"Hist Average","in the year",I10,,,,$I$9,,,,{"std.tec.cals=7"}),"")</f>
        <v>10947.217656749999</v>
      </c>
      <c r="J15" s="190"/>
      <c r="K15" s="13"/>
      <c r="L15" s="184" t="s">
        <v>11</v>
      </c>
      <c r="M15" s="184"/>
      <c r="N15" s="184"/>
      <c r="O15" s="189" t="str">
        <f>IFERROR(_xll.ECONOMATICA($D$5,"sharpe",O10,$C$7,,,),"")</f>
        <v/>
      </c>
      <c r="P15" s="189"/>
      <c r="Q15" s="189">
        <f>IFERROR(_xll.ECONOMATICA($D$5,"sharpe",Q10,$C$7,,,),"")</f>
        <v>6.2092455079837201</v>
      </c>
      <c r="R15" s="189"/>
      <c r="S15" s="189">
        <f>IFERROR(_xll.ECONOMATICA($D$5,"sharpe",S10,$C$7,,,),"")</f>
        <v>-0.60104680188487702</v>
      </c>
      <c r="T15" s="189"/>
      <c r="U15" s="189">
        <f>IFERROR(_xll.ECONOMATICA($D$5,"sharpe",U10,$C$7,,,),"")</f>
        <v>-0.77457959735875204</v>
      </c>
      <c r="V15" s="189"/>
      <c r="W15" s="189">
        <f>IFERROR(_xll.ECONOMATICA($D$5,"sharpe",W10,$C$7,,,),"")</f>
        <v>-0.97220546803691799</v>
      </c>
      <c r="X15" s="189"/>
      <c r="Y15" s="189">
        <f>IFERROR(_xll.ECONOMATICA($D$5,"sharpe",Y10,$C$7,,,),"")</f>
        <v>-0.74872679208510795</v>
      </c>
      <c r="Z15" s="189"/>
      <c r="AA15" s="189">
        <f>IFERROR(_xll.ECONOMATICA($D$5,"sharpe",AA10,$C$7,,,),"")</f>
        <v>-0.54009389766906701</v>
      </c>
      <c r="AB15" s="189"/>
      <c r="AC15" s="189">
        <f>IFERROR(_xll.ECONOMATICA($D$5,"sharpe",AC10,$C$7,,,),"")</f>
        <v>-0.433547745873057</v>
      </c>
      <c r="AD15" s="189"/>
      <c r="AF15"/>
    </row>
    <row r="16" spans="1:37" ht="14.1" customHeight="1" x14ac:dyDescent="0.25">
      <c r="B16" s="183" t="s">
        <v>12</v>
      </c>
      <c r="C16" s="183"/>
      <c r="D16" s="183"/>
      <c r="E16" s="164">
        <f>IFERROR(_xll.ECONOMATICA($D$5,"MarketCapitaliz",,E$10,,,,$I$9),"")</f>
        <v>6109036.6716160001</v>
      </c>
      <c r="F16" s="164"/>
      <c r="G16" s="164">
        <f>IFERROR(_xll.ECONOMATICA($D$5,"MarketCapitaliz",,G$10,,,,$I$9),"")</f>
        <v>8131165.4425919997</v>
      </c>
      <c r="H16" s="164"/>
      <c r="I16" s="164">
        <f>IFERROR(_xll.ECONOMATICA($D$5,"MarketCapitaliz",,I$10,,,,$I$9),"")</f>
        <v>12769015.583024001</v>
      </c>
      <c r="J16" s="164"/>
      <c r="K16" s="13"/>
      <c r="AF16"/>
    </row>
    <row r="17" spans="2:32" ht="14.1" customHeight="1" thickBot="1" x14ac:dyDescent="0.3">
      <c r="B17" s="188" t="s">
        <v>13</v>
      </c>
      <c r="C17" s="188"/>
      <c r="D17" s="188"/>
      <c r="E17" s="164">
        <f>IFERROR(_xll.ECONOMATICA($D$5,"EV",,E$10,,,,$I$9),"")</f>
        <v>10515614.933615999</v>
      </c>
      <c r="F17" s="164"/>
      <c r="G17" s="164">
        <f>IFERROR(_xll.ECONOMATICA($D$5,"EV",,G$10,,,,$I$9),"")</f>
        <v>12047519.454608001</v>
      </c>
      <c r="H17" s="164"/>
      <c r="I17" s="164">
        <f>IFERROR(_xll.ECONOMATICA($D$5,"EV",,I$10,,,,$I$9),"")</f>
        <v>17107228.185040001</v>
      </c>
      <c r="J17" s="164"/>
      <c r="K17" s="13"/>
      <c r="L17" s="20" t="s">
        <v>69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85" t="s">
        <v>70</v>
      </c>
      <c r="AC17" s="201" t="s">
        <v>5</v>
      </c>
      <c r="AD17" s="202"/>
      <c r="AF17"/>
    </row>
    <row r="18" spans="2:32" ht="14.1" customHeight="1" thickTop="1" x14ac:dyDescent="0.25">
      <c r="B18" s="183" t="s">
        <v>40</v>
      </c>
      <c r="C18" s="183"/>
      <c r="D18" s="183"/>
      <c r="E18" s="186">
        <f>IFERROR(_xll.ECONOMATICA($D$5,"P/EBITDA",,E$10),"")</f>
        <v>7.9677517673189904</v>
      </c>
      <c r="F18" s="186"/>
      <c r="G18" s="186">
        <f>IFERROR(_xll.ECONOMATICA($D$5,"P/EBITDA",,G$10),"")</f>
        <v>10.0133936233615</v>
      </c>
      <c r="H18" s="186"/>
      <c r="I18" s="186">
        <f>IFERROR(_xll.ECONOMATICA($D$5,"P/EBITDA",,I$10),"")</f>
        <v>11.369058444004599</v>
      </c>
      <c r="J18" s="186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2:32" ht="14.1" customHeight="1" x14ac:dyDescent="0.25">
      <c r="B19" s="183" t="s">
        <v>38</v>
      </c>
      <c r="C19" s="183"/>
      <c r="D19" s="183"/>
      <c r="E19" s="186">
        <f>IFERROR(_xll.ECONOMATICA($D$5,"P/BV",,E$10,,,),"")</f>
        <v>1.12913261405083</v>
      </c>
      <c r="F19" s="186"/>
      <c r="G19" s="186">
        <f>IFERROR(_xll.ECONOMATICA($D$5,"P/BV",,G$10,,,),"")</f>
        <v>1.54615843352258</v>
      </c>
      <c r="H19" s="186"/>
      <c r="I19" s="186">
        <f>IFERROR(_xll.ECONOMATICA($D$5,"P/BV",,I$10,,,),"")</f>
        <v>2.51960568280992</v>
      </c>
      <c r="J19" s="186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2:32" ht="14.1" customHeight="1" x14ac:dyDescent="0.25">
      <c r="B20" s="183" t="s">
        <v>14</v>
      </c>
      <c r="C20" s="183"/>
      <c r="D20" s="183"/>
      <c r="E20" s="154">
        <f>IFERROR(_xll.ECONOMATICA($D$5,"Div Yld (start)","12M",E$10,,,,"decimal"),"")</f>
        <v>8.3140877598179893E-3</v>
      </c>
      <c r="F20" s="154"/>
      <c r="G20" s="154">
        <f>IFERROR(_xll.ECONOMATICA($D$5,"Div Yld (start)","12M",G$10,,,,"decimal"),"")</f>
        <v>1.4932411191475699E-2</v>
      </c>
      <c r="H20" s="154"/>
      <c r="I20" s="154">
        <f>IFERROR(_xll.ECONOMATICA($D$5,"Div Yld (start)","12M",I$10,,,,"decimal"),"")</f>
        <v>8.8029604029907192E-3</v>
      </c>
      <c r="J20" s="154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</row>
    <row r="21" spans="2:32" ht="14.1" customHeight="1" x14ac:dyDescent="0.25">
      <c r="B21" s="183" t="s">
        <v>39</v>
      </c>
      <c r="C21" s="183"/>
      <c r="D21" s="183"/>
      <c r="E21" s="187">
        <f>IFERROR(_xll.ECONOMATICA($D$5,"Divid per Share","12M",E$10,,,),"")</f>
        <v>36</v>
      </c>
      <c r="F21" s="187"/>
      <c r="G21" s="187">
        <f>IFERROR(_xll.ECONOMATICA($D$5,"Divid per Share","12M",G$10,,,),"")</f>
        <v>76</v>
      </c>
      <c r="H21" s="187"/>
      <c r="I21" s="187">
        <f>IFERROR(_xll.ECONOMATICA($D$5,"Divid per Share","12M",I$10,,,),"")</f>
        <v>54</v>
      </c>
      <c r="J21" s="187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2:32" ht="14.1" customHeight="1" x14ac:dyDescent="0.25">
      <c r="B22" s="183" t="s">
        <v>42</v>
      </c>
      <c r="C22" s="183"/>
      <c r="D22" s="183"/>
      <c r="E22" s="187">
        <f>IFERROR(_xll.ECONOMATICA($D$5,"P/FCF","12M",E$10),"")</f>
        <v>4.7656008526246296</v>
      </c>
      <c r="F22" s="187"/>
      <c r="G22" s="187">
        <f>IFERROR(_xll.ECONOMATICA($D$5,"P/FCF","12M",G$10),"")</f>
        <v>9.6614725718682202</v>
      </c>
      <c r="H22" s="187"/>
      <c r="I22" s="187">
        <f>IFERROR(_xll.ECONOMATICA($D$5,"P/FCF","12M",I$10),"")</f>
        <v>22.642676141113</v>
      </c>
      <c r="J22" s="187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2:32" ht="14.1" customHeight="1" x14ac:dyDescent="0.25">
      <c r="B23" s="183" t="s">
        <v>15</v>
      </c>
      <c r="C23" s="183"/>
      <c r="D23" s="183"/>
      <c r="E23" s="186">
        <f>IFERROR(_xll.ECONOMATICA($D$5,"beta","in the year",E$10,,,,,,,,{"jtc.per=0"}),"")</f>
        <v>1.14576222294636</v>
      </c>
      <c r="F23" s="186"/>
      <c r="G23" s="186">
        <f>IFERROR(_xll.ECONOMATICA($D$5,"beta","in the year",G$10,,,,,,,,{"jtc.per=0"}),"")</f>
        <v>1.3144802204115</v>
      </c>
      <c r="H23" s="186"/>
      <c r="I23" s="186">
        <f>IFERROR(_xll.ECONOMATICA($D$5,"beta","in the year",I$10,,,,,,,,{"jtc.per=0"}),"")</f>
        <v>0.89712237244748405</v>
      </c>
      <c r="J23" s="186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</row>
    <row r="24" spans="2:32" ht="14.1" customHeight="1" x14ac:dyDescent="0.25">
      <c r="B24" s="183" t="s">
        <v>41</v>
      </c>
      <c r="C24" s="183"/>
      <c r="D24" s="183"/>
      <c r="E24" s="186">
        <f>IFERROR(_xll.ECONOMATICA($D$5,"Correlation","in the year",E$10,,,,,,,,{"jtc.per=0"}),"")</f>
        <v>0.80907197306350997</v>
      </c>
      <c r="F24" s="186"/>
      <c r="G24" s="186">
        <f>IFERROR(_xll.ECONOMATICA($D$5,"Correlation","in the year",G$10,,,,,,,,{"jtc.per=0"}),"")</f>
        <v>0.77213076580665096</v>
      </c>
      <c r="H24" s="186"/>
      <c r="I24" s="186">
        <f>IFERROR(_xll.ECONOMATICA($D$5,"Correlation","in the year",I$10,,,,,,,,{"jtc.per=0"}),"")</f>
        <v>0.58568099798503703</v>
      </c>
      <c r="J24" s="186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2:32" ht="14.1" customHeight="1" x14ac:dyDescent="0.25">
      <c r="B25" s="183" t="s">
        <v>60</v>
      </c>
      <c r="C25" s="183"/>
      <c r="D25" s="183"/>
      <c r="E25" s="186">
        <f>IFERROR(_xll.ECONOMATICA($D$5,"Alpha","in the year",E$10,,,,,,,,{"jtc.per=0"}),"")</f>
        <v>-7.6276552898780201</v>
      </c>
      <c r="F25" s="186"/>
      <c r="G25" s="186">
        <f>IFERROR(_xll.ECONOMATICA($D$5,"Alpha","in the year",G$10,,,,,,,,{"jtc.per=0"}),"")</f>
        <v>-23.0922122882039</v>
      </c>
      <c r="H25" s="186"/>
      <c r="I25" s="186">
        <f>IFERROR(_xll.ECONOMATICA($D$5,"Alpha","in the year",I$10,,,,,,,,{"jtc.per=0"}),"")</f>
        <v>-10.0120175171614</v>
      </c>
      <c r="J25" s="186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</row>
    <row r="26" spans="2:32" ht="14.1" customHeight="1" x14ac:dyDescent="0.25">
      <c r="B26" s="183" t="s">
        <v>16</v>
      </c>
      <c r="C26" s="183"/>
      <c r="D26" s="183"/>
      <c r="E26" s="154">
        <f>IFERROR(_xll.ECONOMATICA($D$5,"MaxDrawdown","in the year",E$10,,,,"decimal"),"")</f>
        <v>0</v>
      </c>
      <c r="F26" s="154"/>
      <c r="G26" s="154">
        <f>IFERROR(_xll.ECONOMATICA($D$5,"MaxDrawdown","in the year",G$10,,,,"decimal"),"")</f>
        <v>-3.06818181813651E-2</v>
      </c>
      <c r="H26" s="154"/>
      <c r="I26" s="154">
        <f>IFERROR(_xll.ECONOMATICA($D$5,"MaxDrawdown","in the year",I$10,,,,"decimal"),"")</f>
        <v>-1.27370372126097E-2</v>
      </c>
      <c r="J26" s="154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</row>
    <row r="27" spans="2:32" ht="14.1" customHeight="1" x14ac:dyDescent="0.25">
      <c r="B27" s="184" t="s">
        <v>21</v>
      </c>
      <c r="C27" s="184"/>
      <c r="D27" s="184"/>
      <c r="E27" s="185">
        <f>IFERROR(_xll.ECONOMATICA($D$5,"MaxLoss","in the year",E$10,,,,"decimal"),"")</f>
        <v>-0.56901408450678004</v>
      </c>
      <c r="F27" s="185"/>
      <c r="G27" s="185">
        <f>IFERROR(_xll.ECONOMATICA($D$5,"MaxLoss","in the year",G$10,,,,"decimal"),"")</f>
        <v>-0.40479211995319903</v>
      </c>
      <c r="H27" s="185"/>
      <c r="I27" s="185">
        <f>IFERROR(_xll.ECONOMATICA($D$5,"MaxLoss","in the year",I$10,,,,"decimal"),"")</f>
        <v>-0.25121395773225202</v>
      </c>
      <c r="J27" s="185"/>
      <c r="K27" s="13"/>
      <c r="AD27" s="19"/>
    </row>
    <row r="28" spans="2:32" ht="22.15" customHeight="1" x14ac:dyDescent="0.25"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2:32" ht="14.1" customHeight="1" thickBot="1" x14ac:dyDescent="0.3">
      <c r="B29" s="20" t="s">
        <v>43</v>
      </c>
      <c r="C29" s="22"/>
      <c r="D29" s="22"/>
      <c r="E29" s="22"/>
      <c r="F29" s="22"/>
      <c r="G29" s="22"/>
      <c r="H29" s="21" t="s">
        <v>29</v>
      </c>
      <c r="I29" s="177" t="s">
        <v>103</v>
      </c>
      <c r="J29" s="177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2:32" ht="14.1" customHeight="1" thickTop="1" x14ac:dyDescent="0.25">
      <c r="B30" s="180"/>
      <c r="C30" s="181"/>
      <c r="D30" s="182"/>
      <c r="E30" s="178">
        <f>IFERROR(_xll.ECONOMATICA($D$5,"Fin Statm Date"),"")</f>
        <v>43921</v>
      </c>
      <c r="F30" s="179"/>
      <c r="G30" s="179">
        <f>IFERROR(DATE(YEAR($E$30)-1,12,31),"")</f>
        <v>43830</v>
      </c>
      <c r="H30" s="179"/>
      <c r="I30" s="179">
        <f>IFERROR(DATE(YEAR($E$30)-2,12,31),"")</f>
        <v>43465</v>
      </c>
      <c r="J30" s="179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2:32" ht="14.1" customHeight="1" x14ac:dyDescent="0.25">
      <c r="B31" s="155" t="s">
        <v>44</v>
      </c>
      <c r="C31" s="155"/>
      <c r="D31" s="155"/>
      <c r="E31" s="164">
        <f>IFERROR(_xll.ECONOMATICA($D$5,"Total Assets",,E$30,,,,$I$29),"")</f>
        <v>20249756.622016001</v>
      </c>
      <c r="F31" s="164"/>
      <c r="G31" s="164">
        <f>IFERROR(_xll.ECONOMATICA($D$5,"Total Assets",,G$30,,,,$I$29),"")</f>
        <v>18333670.838016</v>
      </c>
      <c r="H31" s="164"/>
      <c r="I31" s="164">
        <f>IFERROR(_xll.ECONOMATICA($D$5,"Total Assets",,I$30,,,,$I$29),"")</f>
        <v>15878737.437008001</v>
      </c>
      <c r="J31" s="164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2:32" ht="14.1" customHeight="1" x14ac:dyDescent="0.25">
      <c r="B32" s="155" t="s">
        <v>45</v>
      </c>
      <c r="C32" s="155"/>
      <c r="D32" s="155"/>
      <c r="E32" s="164">
        <f>IFERROR(_xll.ECONOMATICA($D$5,"Stock Eq Par",,E$30,,,,$I$29),"")</f>
        <v>5410380.1409999998</v>
      </c>
      <c r="F32" s="164"/>
      <c r="G32" s="164">
        <f>IFERROR(_xll.ECONOMATICA($D$5,"Stock Eq Par",,G$30,,,,$I$29),"")</f>
        <v>5258947.1210000003</v>
      </c>
      <c r="H32" s="164"/>
      <c r="I32" s="164">
        <f>IFERROR(_xll.ECONOMATICA($D$5,"Stock Eq Par",,I$30,,,,$I$29),"")</f>
        <v>5067862.67</v>
      </c>
      <c r="J32" s="164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2:30" ht="14.1" customHeight="1" x14ac:dyDescent="0.25">
      <c r="B33" s="155" t="s">
        <v>47</v>
      </c>
      <c r="C33" s="155"/>
      <c r="D33" s="155"/>
      <c r="E33" s="164">
        <f>IFERROR(_xll.ECONOMATICA($D$5,"TtDebtGr",,E$30,,,,$I$29),"")</f>
        <v>4375500.1809999999</v>
      </c>
      <c r="F33" s="164"/>
      <c r="G33" s="164">
        <f>IFERROR(_xll.ECONOMATICA($D$5,"TtDebtGr",,G$30,,,,$I$29),"")</f>
        <v>3257231.733</v>
      </c>
      <c r="H33" s="164"/>
      <c r="I33" s="164">
        <f>IFERROR(_xll.ECONOMATICA($D$5,"TtDebtGr",,I$30,,,,$I$29),"")</f>
        <v>3796650.4929999998</v>
      </c>
      <c r="J33" s="164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4" spans="2:30" ht="14.1" customHeight="1" x14ac:dyDescent="0.25">
      <c r="B34" s="155" t="s">
        <v>48</v>
      </c>
      <c r="C34" s="155"/>
      <c r="D34" s="155"/>
      <c r="E34" s="164">
        <f>IFERROR(_xll.ECONOMATICA($D$5,"TtNetDebt",,E$30,,,,$I$29),"")</f>
        <v>3425977.0279999999</v>
      </c>
      <c r="F34" s="164"/>
      <c r="G34" s="164">
        <f>IFERROR(_xll.ECONOMATICA($D$5,"TtNetDebt",,G$30,,,,$I$29),"")</f>
        <v>2942689.057</v>
      </c>
      <c r="H34" s="164"/>
      <c r="I34" s="164">
        <f>IFERROR(_xll.ECONOMATICA($D$5,"TtNetDebt",,I$30,,,,$I$29),"")</f>
        <v>3418718.0490000001</v>
      </c>
      <c r="J34" s="164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</row>
    <row r="35" spans="2:30" ht="14.1" customHeight="1" x14ac:dyDescent="0.25">
      <c r="B35" s="155" t="s">
        <v>49</v>
      </c>
      <c r="C35" s="155"/>
      <c r="D35" s="155"/>
      <c r="E35" s="154">
        <f>IFERROR(_xll.ECONOMATICA($D$5,"DebtGr/Assets",,E$30,,,,"decimal"),"")</f>
        <v>0.21607667996577201</v>
      </c>
      <c r="F35" s="154"/>
      <c r="G35" s="154">
        <f>IFERROR(_xll.ECONOMATICA($D$5,"DebtGr/Assets",,G$30,,,,"decimal"),"")</f>
        <v>0.177663914760051</v>
      </c>
      <c r="H35" s="154"/>
      <c r="I35" s="154">
        <f>IFERROR(_xll.ECONOMATICA($D$5,"DebtGr/Assets",,I$30,,,,"decimal"),"")</f>
        <v>0.23910279441683099</v>
      </c>
      <c r="J35" s="154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</row>
    <row r="36" spans="2:30" ht="14.1" customHeight="1" x14ac:dyDescent="0.25">
      <c r="B36" s="155" t="s">
        <v>50</v>
      </c>
      <c r="C36" s="155"/>
      <c r="D36" s="155"/>
      <c r="E36" s="154">
        <f>IFERROR(_xll.ECONOMATICA($D$5,"NetDebt/StckhEq",,E$30,,,,"decimal"),"")</f>
        <v>0.53606431109365105</v>
      </c>
      <c r="F36" s="154"/>
      <c r="G36" s="154">
        <f>IFERROR(_xll.ECONOMATICA($D$5,"NetDebt/StckhEq",,G$30,,,,"decimal"),"")</f>
        <v>0.47214378516015099</v>
      </c>
      <c r="H36" s="154"/>
      <c r="I36" s="154">
        <f>IFERROR(_xll.ECONOMATICA($D$5,"NetDebt/StckhEq",,I$30,,,,"decimal"),"")</f>
        <v>0.57098949029925306</v>
      </c>
      <c r="J36" s="154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</row>
    <row r="37" spans="2:30" ht="14.1" customHeight="1" thickBot="1" x14ac:dyDescent="0.3">
      <c r="B37" s="155" t="s">
        <v>1</v>
      </c>
      <c r="C37" s="155"/>
      <c r="D37" s="155"/>
      <c r="E37" s="154">
        <f>IFERROR(_xll.ECONOMATICA($D$5,"Cap Str(Mkt Cap)",,E$30,,,,"decimal"),"")</f>
        <v>0.48044505849946301</v>
      </c>
      <c r="F37" s="154"/>
      <c r="G37" s="154">
        <f>IFERROR(_xll.ECONOMATICA($D$5,"Cap Str(Mkt Cap)",,G$30,,,,"decimal"),"")</f>
        <v>0.28601318366185302</v>
      </c>
      <c r="H37" s="154"/>
      <c r="I37" s="154">
        <f>IFERROR(_xll.ECONOMATICA($D$5,"Cap Str(Mkt Cap)",,I$30,,,,"decimal"),"")</f>
        <v>0.22918791647593001</v>
      </c>
      <c r="J37" s="154"/>
      <c r="K37" s="13"/>
      <c r="L37" s="20" t="str">
        <f>IFERROR("TABLA COMPARATIVA (SECTOR NAICS): "&amp;_xll.ECONOMATICA('Ficha Técnica'!D5,"SECTOR NAICS"),"")</f>
        <v>TABLA COMPARATIVA (SECTOR NAICS): Grandes almacenes</v>
      </c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</row>
    <row r="38" spans="2:30" ht="14.1" customHeight="1" thickTop="1" x14ac:dyDescent="0.25">
      <c r="B38" s="155" t="s">
        <v>53</v>
      </c>
      <c r="C38" s="155"/>
      <c r="D38" s="155"/>
      <c r="E38" s="164">
        <f>IFERROR(_xll.ECONOMATICA($D$5,"Revenues","12M",E$30,,,,$I$29),"")</f>
        <v>8014380.9349999996</v>
      </c>
      <c r="F38" s="164"/>
      <c r="G38" s="164">
        <f>IFERROR(_xll.ECONOMATICA($D$5,"Revenues","12M",G$30,,,,$I$29),"")</f>
        <v>8053582.835</v>
      </c>
      <c r="H38" s="164"/>
      <c r="I38" s="164">
        <f>IFERROR(_xll.ECONOMATICA($D$5,"Revenues","12M",I$30,,,,$I$29),"")</f>
        <v>8483577.3330000006</v>
      </c>
      <c r="J38" s="164"/>
      <c r="K38" s="13"/>
      <c r="L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</row>
    <row r="39" spans="2:30" ht="14.1" customHeight="1" thickBot="1" x14ac:dyDescent="0.3">
      <c r="B39" s="155" t="s">
        <v>54</v>
      </c>
      <c r="C39" s="155"/>
      <c r="D39" s="155"/>
      <c r="E39" s="164">
        <f>IFERROR(_xll.ECONOMATICA($D$5,"Gross Profit","12M",E$30,,,,$I$29),"")</f>
        <v>2603299.2969999998</v>
      </c>
      <c r="F39" s="164"/>
      <c r="G39" s="164">
        <f>IFERROR(_xll.ECONOMATICA($D$5,"Gross Profit","12M",G$30,,,,$I$29),"")</f>
        <v>2620512.585</v>
      </c>
      <c r="H39" s="164"/>
      <c r="I39" s="164">
        <f>IFERROR(_xll.ECONOMATICA($D$5,"Gross Profit","12M",I$30,,,,$I$29),"")</f>
        <v>2975031.9589999998</v>
      </c>
      <c r="J39" s="164"/>
      <c r="K39" s="13"/>
      <c r="L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</row>
    <row r="40" spans="2:30" ht="14.1" customHeight="1" thickTop="1" x14ac:dyDescent="0.25">
      <c r="B40" s="155" t="s">
        <v>55</v>
      </c>
      <c r="C40" s="155"/>
      <c r="D40" s="155"/>
      <c r="E40" s="154">
        <f>IFERROR(_xll.ECONOMATICA($D$5,"GrossMargin","12M",E$30,,,,"decimal"),"")</f>
        <v>0.324828494940884</v>
      </c>
      <c r="F40" s="154"/>
      <c r="G40" s="154">
        <f>IFERROR(_xll.ECONOMATICA($D$5,"GrossMargin","12M",G$30,,,,"decimal"),"")</f>
        <v>0.32538469383027402</v>
      </c>
      <c r="H40" s="154"/>
      <c r="I40" s="154">
        <f>IFERROR(_xll.ECONOMATICA($D$5,"GrossMargin","12M",I$30,,,,"decimal"),"")</f>
        <v>0.35068130367901201</v>
      </c>
      <c r="J40" s="154"/>
      <c r="K40" s="13"/>
      <c r="L40" s="13"/>
      <c r="P40" s="24"/>
      <c r="Q40" s="25"/>
      <c r="R40" s="25"/>
      <c r="S40" s="175" t="s">
        <v>79</v>
      </c>
      <c r="T40" s="175"/>
      <c r="U40" s="175"/>
      <c r="V40" s="175"/>
      <c r="W40" s="175" t="s">
        <v>22</v>
      </c>
      <c r="X40" s="175"/>
      <c r="Y40" s="175"/>
      <c r="Z40" s="176"/>
      <c r="AA40"/>
      <c r="AB40"/>
      <c r="AC40" s="13"/>
      <c r="AD40" s="13"/>
    </row>
    <row r="41" spans="2:30" ht="14.1" customHeight="1" x14ac:dyDescent="0.25">
      <c r="B41" s="155" t="s">
        <v>23</v>
      </c>
      <c r="C41" s="155"/>
      <c r="D41" s="155"/>
      <c r="E41" s="164">
        <f>IFERROR(_xll.ECONOMATICA($D$5,"EBIT","12M",E$30,,,,$I$29),"")</f>
        <v>359462.723</v>
      </c>
      <c r="F41" s="164"/>
      <c r="G41" s="164">
        <f>IFERROR(_xll.ECONOMATICA($D$5,"EBIT","12M",G$30,,,,$I$29),"")</f>
        <v>411164.22</v>
      </c>
      <c r="H41" s="164"/>
      <c r="I41" s="164">
        <f>IFERROR(_xll.ECONOMATICA($D$5,"EBIT","12M",I$30,,,,$I$29),"")</f>
        <v>793946.29599999997</v>
      </c>
      <c r="J41" s="164"/>
      <c r="K41" s="13"/>
      <c r="L41" s="13"/>
      <c r="P41" s="26"/>
      <c r="S41" s="150" t="s">
        <v>84</v>
      </c>
      <c r="T41" s="150"/>
      <c r="U41" s="150" t="s">
        <v>85</v>
      </c>
      <c r="V41" s="150"/>
      <c r="W41" s="151" t="s">
        <v>86</v>
      </c>
      <c r="X41" s="151"/>
      <c r="Y41" s="150" t="s">
        <v>87</v>
      </c>
      <c r="Z41" s="152"/>
      <c r="AA41"/>
      <c r="AB41"/>
      <c r="AC41" s="13"/>
      <c r="AD41" s="13"/>
    </row>
    <row r="42" spans="2:30" x14ac:dyDescent="0.25">
      <c r="B42" s="155" t="s">
        <v>51</v>
      </c>
      <c r="C42" s="155"/>
      <c r="D42" s="155"/>
      <c r="E42" s="154">
        <f>IFERROR(_xll.ECONOMATICA($D$5,"EBITMargin","12M",E$30,,,,"decimal"),"")</f>
        <v>4.4852213279518799E-2</v>
      </c>
      <c r="F42" s="154"/>
      <c r="G42" s="154">
        <f>IFERROR(_xll.ECONOMATICA($D$5,"EBITMargin","12M",G$30,,,,"decimal"),"")</f>
        <v>5.1053578068749599E-2</v>
      </c>
      <c r="H42" s="154"/>
      <c r="I42" s="154">
        <f>IFERROR(_xll.ECONOMATICA($D$5,"EBITMargin","12M",I$30,,,,"decimal"),"")</f>
        <v>9.3586262591270494E-2</v>
      </c>
      <c r="J42" s="154"/>
      <c r="K42" s="13"/>
      <c r="L42" s="13"/>
      <c r="M42" s="13"/>
      <c r="P42" s="172" t="s">
        <v>80</v>
      </c>
      <c r="Q42" s="173"/>
      <c r="R42" s="174"/>
      <c r="S42" s="147">
        <f>IFERROR(INDEX(Múltiplos!L:L,MATCH('Base Gráfico'!$B$5,Múltiplos!$E:$E,0)),"")</f>
        <v>25.255147878255201</v>
      </c>
      <c r="T42" s="171"/>
      <c r="U42" s="147">
        <f>IFERROR(INDEX(Múltiplos!N:N,MATCH('Base Gráfico'!$B$5,Múltiplos!$E:$E,0)),"")</f>
        <v>25.871125644253318</v>
      </c>
      <c r="V42" s="171"/>
      <c r="W42" s="147">
        <f>AVERAGEIFS(Múltiplos!$L:$L,Múltiplos!$L:$L,"&gt;0",Múltiplos!$L:$L,"&lt;50")</f>
        <v>22.315990928890635</v>
      </c>
      <c r="X42" s="171"/>
      <c r="Y42" s="147">
        <f>AVERAGE(Múltiplos!N:N)</f>
        <v>20.381437330087088</v>
      </c>
      <c r="Z42" s="148"/>
      <c r="AA42"/>
      <c r="AB42"/>
      <c r="AC42" s="13"/>
      <c r="AD42" s="13"/>
    </row>
    <row r="43" spans="2:30" ht="14.1" customHeight="1" x14ac:dyDescent="0.25">
      <c r="B43" s="155" t="s">
        <v>17</v>
      </c>
      <c r="C43" s="155"/>
      <c r="D43" s="155"/>
      <c r="E43" s="164">
        <f>IFERROR(_xll.ECONOMATICA($D$5,"EBITDA","12M",E$30,,,,$I$29),"")</f>
        <v>766720.255</v>
      </c>
      <c r="F43" s="164"/>
      <c r="G43" s="164">
        <f>IFERROR(_xll.ECONOMATICA($D$5,"EBITDA","12M",G$30,,,,$I$29),"")</f>
        <v>812028.94200000004</v>
      </c>
      <c r="H43" s="164"/>
      <c r="I43" s="164">
        <f>IFERROR(_xll.ECONOMATICA($D$5,"EBITDA","12M",I$30,,,,$I$29),"")</f>
        <v>1098102.125</v>
      </c>
      <c r="J43" s="164"/>
      <c r="K43" s="13"/>
      <c r="L43" s="13"/>
      <c r="M43" s="13"/>
      <c r="P43" s="122"/>
      <c r="Q43" s="123"/>
      <c r="R43" s="124"/>
      <c r="S43" s="140"/>
      <c r="T43" s="141"/>
      <c r="U43" s="140"/>
      <c r="V43" s="141"/>
      <c r="W43" s="140"/>
      <c r="X43" s="141"/>
      <c r="Y43" s="140"/>
      <c r="Z43" s="149"/>
      <c r="AA43"/>
      <c r="AB43"/>
      <c r="AC43" s="13"/>
      <c r="AD43" s="13"/>
    </row>
    <row r="44" spans="2:30" ht="14.1" customHeight="1" x14ac:dyDescent="0.25">
      <c r="B44" s="155" t="s">
        <v>52</v>
      </c>
      <c r="C44" s="155"/>
      <c r="D44" s="155"/>
      <c r="E44" s="154">
        <f>IFERROR(_xll.ECONOMATICA($D$5,"EbitdaMargin","12M",E$30,,,,"decimal"),"")</f>
        <v>9.5668057360744602E-2</v>
      </c>
      <c r="F44" s="154"/>
      <c r="G44" s="154">
        <f>IFERROR(_xll.ECONOMATICA($D$5,"EbitdaMargin","12M",G$30,,,,"decimal"),"")</f>
        <v>0.100828284582967</v>
      </c>
      <c r="H44" s="154"/>
      <c r="I44" s="154">
        <f>IFERROR(_xll.ECONOMATICA($D$5,"EbitdaMargin","12M",I$30,,,,"decimal"),"")</f>
        <v>0.12943857076999801</v>
      </c>
      <c r="J44" s="154"/>
      <c r="K44" s="13"/>
      <c r="L44" s="13"/>
      <c r="M44" s="13"/>
      <c r="P44" s="113" t="s">
        <v>81</v>
      </c>
      <c r="Q44" s="114"/>
      <c r="R44" s="115"/>
      <c r="S44" s="128">
        <f>IFERROR(INDEX(Múltiplos!$T:$T,MATCH('Base Gráfico'!$B$5,Múltiplos!$E:$E,0)),"")</f>
        <v>13.7150608256925</v>
      </c>
      <c r="T44" s="129"/>
      <c r="U44" s="128">
        <f>IFERROR(INDEX(Múltiplos!$V:$V,MATCH('Base Gráfico'!$B$5,Múltiplos!$E:$E,0)),"")</f>
        <v>15.314157816194339</v>
      </c>
      <c r="V44" s="129"/>
      <c r="W44" s="128">
        <f>AVERAGEIFS(Múltiplos!$T:$T,Múltiplos!$T:$T,"&gt;0",Múltiplos!$T:$T,"&lt;50")</f>
        <v>10.826538724655853</v>
      </c>
      <c r="X44" s="129"/>
      <c r="Y44" s="159">
        <f>AVERAGE(Múltiplos!V:V)</f>
        <v>13.27492421871032</v>
      </c>
      <c r="Z44" s="160"/>
      <c r="AA44"/>
      <c r="AB44"/>
      <c r="AC44" s="13"/>
      <c r="AD44" s="13"/>
    </row>
    <row r="45" spans="2:30" ht="14.1" customHeight="1" x14ac:dyDescent="0.25">
      <c r="B45" s="155" t="s">
        <v>56</v>
      </c>
      <c r="C45" s="155"/>
      <c r="D45" s="155"/>
      <c r="E45" s="164">
        <f>IFERROR(_xll.ECONOMATICA($D$5,"Net Income","12M",E$30,,,,$I$29),"")</f>
        <v>241892.73</v>
      </c>
      <c r="F45" s="164"/>
      <c r="G45" s="164">
        <f>IFERROR(_xll.ECONOMATICA($D$5,"Net Income","12M",G$30,,,,$I$29),"")</f>
        <v>295473.53000000003</v>
      </c>
      <c r="H45" s="164"/>
      <c r="I45" s="164">
        <f>IFERROR(_xll.ECONOMATICA($D$5,"Net Income","12M",I$30,,,,$I$29),"")</f>
        <v>478468.37599999999</v>
      </c>
      <c r="J45" s="164"/>
      <c r="K45" s="13"/>
      <c r="L45" s="13"/>
      <c r="M45" s="13"/>
      <c r="P45" s="116"/>
      <c r="Q45" s="117"/>
      <c r="R45" s="118"/>
      <c r="S45" s="130"/>
      <c r="T45" s="131"/>
      <c r="U45" s="130"/>
      <c r="V45" s="131"/>
      <c r="W45" s="130"/>
      <c r="X45" s="131"/>
      <c r="Y45" s="130"/>
      <c r="Z45" s="161"/>
      <c r="AA45"/>
      <c r="AB45"/>
      <c r="AC45" s="13"/>
      <c r="AD45" s="13"/>
    </row>
    <row r="46" spans="2:30" ht="14.1" customHeight="1" x14ac:dyDescent="0.25">
      <c r="B46" s="155" t="s">
        <v>57</v>
      </c>
      <c r="C46" s="155"/>
      <c r="D46" s="155"/>
      <c r="E46" s="154">
        <f>IFERROR(_xll.ECONOMATICA($D$5,"Net Margin","12M",E$30,,,,"decimal"),"")</f>
        <v>3.7442988477050701E-2</v>
      </c>
      <c r="F46" s="154"/>
      <c r="G46" s="154">
        <f>IFERROR(_xll.ECONOMATICA($D$5,"Net Margin","12M",G$30,,,,"decimal"),"")</f>
        <v>4.42258410073555E-2</v>
      </c>
      <c r="H46" s="154"/>
      <c r="I46" s="154">
        <f>IFERROR(_xll.ECONOMATICA($D$5,"Net Margin","12M",I$30,,,,"decimal"),"")</f>
        <v>6.4091757127607701E-2</v>
      </c>
      <c r="J46" s="154"/>
      <c r="K46" s="13"/>
      <c r="L46" s="13"/>
      <c r="M46" s="13"/>
      <c r="P46" s="165" t="s">
        <v>88</v>
      </c>
      <c r="Q46" s="166"/>
      <c r="R46" s="167"/>
      <c r="S46" s="138">
        <f>IFERROR(INDEX(Múltiplos!AJ:AJ,MATCH('Base Gráfico'!$B$5,Múltiplos!$E:$E,0)),"")</f>
        <v>1.12913261405083</v>
      </c>
      <c r="T46" s="139"/>
      <c r="U46" s="142">
        <f>IFERROR(INDEX(Múltiplos!AM:AM,MATCH('Base Gráfico'!$B$5,Múltiplos!$E:$E,0)),"")</f>
        <v>2.3351851713625358</v>
      </c>
      <c r="V46" s="143"/>
      <c r="W46" s="138">
        <f>AVERAGE(Múltiplos!AJ7:AJ1048576)</f>
        <v>1.0505826079373943</v>
      </c>
      <c r="X46" s="139"/>
      <c r="Y46" s="147">
        <f>AVERAGE(Múltiplos!AM:AM)</f>
        <v>1.6356162229791238</v>
      </c>
      <c r="Z46" s="148"/>
      <c r="AA46"/>
      <c r="AB46"/>
      <c r="AC46" s="13"/>
      <c r="AD46" s="13"/>
    </row>
    <row r="47" spans="2:30" ht="14.1" customHeight="1" x14ac:dyDescent="0.25">
      <c r="B47" s="155" t="s">
        <v>18</v>
      </c>
      <c r="C47" s="155"/>
      <c r="D47" s="155"/>
      <c r="E47" s="154">
        <f>IFERROR(_xll.ECONOMATICA($D$5,"ROE (avg)","12M",E$30,,,,"decimal"),"")</f>
        <v>4.8830622925961499E-2</v>
      </c>
      <c r="F47" s="154"/>
      <c r="G47" s="154">
        <f>IFERROR(_xll.ECONOMATICA($D$5,"ROE (avg)","12M",G$30,,,,"decimal"),"")</f>
        <v>5.8294168387001299E-2</v>
      </c>
      <c r="H47" s="154"/>
      <c r="I47" s="154">
        <f>IFERROR(_xll.ECONOMATICA($D$5,"ROE (avg)","12M",I$30,,,,"decimal"),"")</f>
        <v>9.6398600838438098E-2</v>
      </c>
      <c r="J47" s="154"/>
      <c r="K47" s="13"/>
      <c r="L47" s="13"/>
      <c r="M47" s="13"/>
      <c r="P47" s="168"/>
      <c r="Q47" s="169"/>
      <c r="R47" s="170"/>
      <c r="S47" s="140"/>
      <c r="T47" s="141"/>
      <c r="U47" s="144"/>
      <c r="V47" s="145"/>
      <c r="W47" s="140"/>
      <c r="X47" s="141"/>
      <c r="Y47" s="140"/>
      <c r="Z47" s="149"/>
      <c r="AA47"/>
      <c r="AB47"/>
      <c r="AC47" s="13"/>
      <c r="AD47" s="13"/>
    </row>
    <row r="48" spans="2:30" ht="14.1" customHeight="1" x14ac:dyDescent="0.25">
      <c r="B48" s="155" t="s">
        <v>19</v>
      </c>
      <c r="C48" s="155"/>
      <c r="D48" s="155"/>
      <c r="E48" s="154">
        <f>IFERROR(_xll.ECONOMATICA($D$5,"ROIC (avg IC) %","12M",E$30,,,,"decimal"),"")</f>
        <v>1.60234943706382E-2</v>
      </c>
      <c r="F48" s="154"/>
      <c r="G48" s="154">
        <f>IFERROR(_xll.ECONOMATICA($D$5,"ROIC (avg IC) %","12M",G$30,,,,"decimal"),"")</f>
        <v>1.97476187149732E-2</v>
      </c>
      <c r="H48" s="154"/>
      <c r="I48" s="154">
        <f>IFERROR(_xll.ECONOMATICA($D$5,"ROIC (avg IC) %","12M",I$30,,,,"decimal"),"")</f>
        <v>4.3569274137698802E-2</v>
      </c>
      <c r="J48" s="154"/>
      <c r="K48" s="13"/>
      <c r="L48" s="13"/>
      <c r="M48" s="13"/>
      <c r="P48" s="113" t="s">
        <v>82</v>
      </c>
      <c r="Q48" s="114"/>
      <c r="R48" s="115"/>
      <c r="S48" s="128">
        <f>IFERROR(INDEX(Múltiplos!AS:AS,MATCH('Base Gráfico'!$B$5,Múltiplos!$E:$E,0)),"")</f>
        <v>0.76225933311252403</v>
      </c>
      <c r="T48" s="129"/>
      <c r="U48" s="134">
        <f>IFERROR(INDEX(Múltiplos!AU:AU,MATCH('Base Gráfico'!$B$5,Múltiplos!$E:$E,0)),"")</f>
        <v>1.337739695498021</v>
      </c>
      <c r="V48" s="135"/>
      <c r="W48" s="128">
        <f>AVERAGE(Múltiplos!AS7:AS1048576)</f>
        <v>1.5894913962109505</v>
      </c>
      <c r="X48" s="129"/>
      <c r="Y48" s="159">
        <f>AVERAGE(Múltiplos!AU:AU)</f>
        <v>1.9811074846323227</v>
      </c>
      <c r="Z48" s="160"/>
      <c r="AA48"/>
      <c r="AB48"/>
      <c r="AC48" s="13"/>
      <c r="AD48" s="13"/>
    </row>
    <row r="49" spans="2:30" ht="14.1" customHeight="1" x14ac:dyDescent="0.25">
      <c r="B49" s="155" t="s">
        <v>20</v>
      </c>
      <c r="C49" s="155"/>
      <c r="D49" s="155"/>
      <c r="E49" s="154">
        <f>IFERROR(_xll.ECONOMATICA($D$5,"ROA","12M",E$30,,,,"decimal"),"")</f>
        <v>1.48190607226388E-2</v>
      </c>
      <c r="F49" s="154"/>
      <c r="G49" s="154">
        <f>IFERROR(_xll.ECONOMATICA($D$5,"ROA","12M",G$30,,,,"decimal"),"")</f>
        <v>1.9427450026050799E-2</v>
      </c>
      <c r="H49" s="154"/>
      <c r="I49" s="154">
        <f>IFERROR(_xll.ECONOMATICA($D$5,"ROA","12M",I$30,,,,"decimal"),"")</f>
        <v>3.4242481819274001E-2</v>
      </c>
      <c r="J49" s="154"/>
      <c r="K49" s="13"/>
      <c r="L49" s="13"/>
      <c r="M49" s="13"/>
      <c r="P49" s="116"/>
      <c r="Q49" s="117"/>
      <c r="R49" s="118"/>
      <c r="S49" s="130"/>
      <c r="T49" s="131"/>
      <c r="U49" s="136"/>
      <c r="V49" s="137"/>
      <c r="W49" s="130"/>
      <c r="X49" s="131"/>
      <c r="Y49" s="130"/>
      <c r="Z49" s="161"/>
      <c r="AA49"/>
      <c r="AB49"/>
      <c r="AC49" s="13"/>
      <c r="AD49" s="13"/>
    </row>
    <row r="50" spans="2:30" ht="14.1" customHeight="1" x14ac:dyDescent="0.25">
      <c r="B50" s="155" t="s">
        <v>58</v>
      </c>
      <c r="C50" s="155"/>
      <c r="D50" s="155"/>
      <c r="E50" s="154">
        <f>IFERROR(_xll.ECONOMATICA($D$5,"CurrRatio",,E$30,,,,"decimal"),"")</f>
        <v>1.12914583205929E-2</v>
      </c>
      <c r="F50" s="154"/>
      <c r="G50" s="154">
        <f>IFERROR(_xll.ECONOMATICA($D$5,"CurrRatio",,G$30,,,,"decimal"),"")</f>
        <v>1.2000124674723301E-2</v>
      </c>
      <c r="H50" s="154"/>
      <c r="I50" s="154">
        <f>IFERROR(_xll.ECONOMATICA($D$5,"CurrRatio",,I$30,,,,"decimal"),"")</f>
        <v>1.6311459434073201E-2</v>
      </c>
      <c r="J50" s="154"/>
      <c r="K50" s="13"/>
      <c r="L50" s="13"/>
      <c r="M50" s="13"/>
      <c r="P50" s="119" t="s">
        <v>89</v>
      </c>
      <c r="Q50" s="120"/>
      <c r="R50" s="121"/>
      <c r="S50" s="138">
        <f>IFERROR(INDEX(Múltiplos!BA:BA,MATCH('Base Gráfico'!$B$5,Múltiplos!$E:$E,0)),"")</f>
        <v>4.4683533605129897</v>
      </c>
      <c r="T50" s="139"/>
      <c r="U50" s="142">
        <f>IFERROR(INDEX(Múltiplos!BC:BC,MATCH('Base Gráfico'!$B$5,Múltiplos!$E:$E,0)),"")</f>
        <v>3.4954766039591059</v>
      </c>
      <c r="V50" s="143"/>
      <c r="W50" s="138">
        <f>AVERAGE(Múltiplos!BA7:BA1048576)</f>
        <v>783.80537483985995</v>
      </c>
      <c r="X50" s="139"/>
      <c r="Y50" s="147">
        <f>AVERAGE(Múltiplos!BC:BC)</f>
        <v>6.2989700862396987</v>
      </c>
      <c r="Z50" s="148"/>
      <c r="AA50"/>
      <c r="AB50"/>
      <c r="AC50" s="13"/>
      <c r="AD50" s="13"/>
    </row>
    <row r="51" spans="2:30" ht="14.1" customHeight="1" x14ac:dyDescent="0.25">
      <c r="B51" s="155" t="s">
        <v>59</v>
      </c>
      <c r="C51" s="155"/>
      <c r="D51" s="155"/>
      <c r="E51" s="154">
        <f>IFERROR(_xll.ECONOMATICA($D$5,"QuickRatio",,E$30,,,,"decimal"),"")</f>
        <v>6.1320667817562902E-3</v>
      </c>
      <c r="F51" s="154"/>
      <c r="G51" s="154">
        <f>IFERROR(_xll.ECONOMATICA($D$5,"QuickRatio",,G$30,,,,"decimal"),"")</f>
        <v>5.4106064155075703E-3</v>
      </c>
      <c r="H51" s="154"/>
      <c r="I51" s="154">
        <f>IFERROR(_xll.ECONOMATICA($D$5,"QuickRatio",,I$30,,,,"decimal"),"")</f>
        <v>1.0742222205462899E-2</v>
      </c>
      <c r="J51" s="154"/>
      <c r="K51" s="13"/>
      <c r="L51" s="13"/>
      <c r="M51" s="13"/>
      <c r="P51" s="122"/>
      <c r="Q51" s="123"/>
      <c r="R51" s="124"/>
      <c r="S51" s="140"/>
      <c r="T51" s="141"/>
      <c r="U51" s="144"/>
      <c r="V51" s="145"/>
      <c r="W51" s="140"/>
      <c r="X51" s="141"/>
      <c r="Y51" s="140"/>
      <c r="Z51" s="149"/>
      <c r="AA51"/>
      <c r="AB51"/>
      <c r="AC51" s="13"/>
      <c r="AD51" s="13"/>
    </row>
    <row r="52" spans="2:30" ht="14.1" customHeight="1" x14ac:dyDescent="0.25">
      <c r="B52" s="155" t="s">
        <v>46</v>
      </c>
      <c r="C52" s="155"/>
      <c r="D52" s="155"/>
      <c r="E52" s="164">
        <f>IFERROR(_xll.ECONOMATICA($D$5,"WorkCap",,E$30,,,,$I$29),"")</f>
        <v>356394.739</v>
      </c>
      <c r="F52" s="164"/>
      <c r="G52" s="164">
        <f>IFERROR(_xll.ECONOMATICA($D$5,"WorkCap",,G$30,,,,$I$29),"")</f>
        <v>404562.728</v>
      </c>
      <c r="H52" s="164"/>
      <c r="I52" s="164">
        <f>IFERROR(_xll.ECONOMATICA($D$5,"WorkCap",,I$30,,,,$I$29),"")</f>
        <v>1598473.7560000001</v>
      </c>
      <c r="J52" s="164"/>
      <c r="K52" s="13"/>
      <c r="L52" s="13"/>
      <c r="M52" s="13"/>
      <c r="P52" s="113" t="s">
        <v>14</v>
      </c>
      <c r="Q52" s="114"/>
      <c r="R52" s="115"/>
      <c r="S52" s="146">
        <f>IFERROR(INDEX(Dividendos!$N:$N,MATCH('Base Gráfico'!$B$5,Dividendos!$E:$E,0)),"")</f>
        <v>8.3140877598179893E-3</v>
      </c>
      <c r="T52" s="146"/>
      <c r="U52" s="146">
        <f>IFERROR(INDEX(Dividendos!$P:$P,MATCH('Base Gráfico'!$B$5,Dividendos!$E:$E,0)),"")</f>
        <v>9.2657164223978149E-3</v>
      </c>
      <c r="V52" s="146"/>
      <c r="W52" s="146">
        <f>AVERAGE(Dividendos!N7:N1048576)</f>
        <v>1.874344827022742E-2</v>
      </c>
      <c r="X52" s="146"/>
      <c r="Y52" s="146">
        <f>AVERAGE(Dividendos!P:P)</f>
        <v>1.7083013296564326E-2</v>
      </c>
      <c r="Z52" s="158"/>
      <c r="AA52"/>
      <c r="AB52"/>
      <c r="AC52" s="13"/>
      <c r="AD52" s="13"/>
    </row>
    <row r="53" spans="2:30" ht="14.1" customHeight="1" x14ac:dyDescent="0.25">
      <c r="B53" s="155" t="s">
        <v>61</v>
      </c>
      <c r="C53" s="155"/>
      <c r="D53" s="155"/>
      <c r="E53" s="164">
        <f>IFERROR(_xll.ECONOMATICA($D$5,"eps",,E$30,,,,),"")</f>
        <v>6.7262088711795496</v>
      </c>
      <c r="F53" s="164"/>
      <c r="G53" s="164">
        <f>IFERROR(_xll.ECONOMATICA($D$5,"eps",,G$30,,,,),"")</f>
        <v>117.772749674972</v>
      </c>
      <c r="H53" s="164"/>
      <c r="I53" s="164">
        <f>IFERROR(_xll.ECONOMATICA($D$5,"eps",,I$30,,,,),"")</f>
        <v>195.06064657657399</v>
      </c>
      <c r="J53" s="164"/>
      <c r="K53" s="13"/>
      <c r="L53" s="13"/>
      <c r="M53" s="13"/>
      <c r="P53" s="116"/>
      <c r="Q53" s="117"/>
      <c r="R53" s="118"/>
      <c r="S53" s="146"/>
      <c r="T53" s="146"/>
      <c r="U53" s="146"/>
      <c r="V53" s="146"/>
      <c r="W53" s="146"/>
      <c r="X53" s="146"/>
      <c r="Y53" s="146"/>
      <c r="Z53" s="158"/>
      <c r="AA53"/>
      <c r="AB53"/>
      <c r="AC53" s="13"/>
      <c r="AD53" s="13"/>
    </row>
    <row r="54" spans="2:30" ht="14.1" customHeight="1" x14ac:dyDescent="0.25">
      <c r="B54" s="155" t="s">
        <v>62</v>
      </c>
      <c r="C54" s="155"/>
      <c r="D54" s="155"/>
      <c r="E54" s="164">
        <f>IFERROR(_xll.ECONOMATICA($D$5,"BVperShare",,E$30),"")</f>
        <v>2156.5225994698699</v>
      </c>
      <c r="F54" s="164"/>
      <c r="G54" s="164">
        <f>IFERROR(_xll.ECONOMATICA($D$5,"BVperShare",,G$30),"")</f>
        <v>2096.1629350073599</v>
      </c>
      <c r="H54" s="164"/>
      <c r="I54" s="164">
        <f>IFERROR(_xll.ECONOMATICA($D$5,"BVperShare",,I$30),"")</f>
        <v>2019.99861911684</v>
      </c>
      <c r="J54" s="164"/>
      <c r="K54" s="13"/>
      <c r="L54" s="13"/>
      <c r="M54" s="13"/>
      <c r="P54" s="119" t="s">
        <v>1</v>
      </c>
      <c r="Q54" s="120"/>
      <c r="R54" s="121"/>
      <c r="S54" s="132">
        <f>IFERROR(INDEX(Múltiplos!AB:AB,MATCH('Base Gráfico'!$B$5,Múltiplos!$E:$E,0)),"")</f>
        <v>0.41732889516279098</v>
      </c>
      <c r="T54" s="132"/>
      <c r="U54" s="132">
        <f>IFERROR(INDEX(Múltiplos!AD:AD,MATCH('Base Gráfico'!$B$5,Múltiplos!$E:$E,0)),"")</f>
        <v>0.27243521189282183</v>
      </c>
      <c r="V54" s="132"/>
      <c r="W54" s="132">
        <f>AVERAGE(Múltiplos!AB7:AB1048576)</f>
        <v>0.42272426117304712</v>
      </c>
      <c r="X54" s="132"/>
      <c r="Y54" s="132">
        <f>AVERAGE(Múltiplos!AD:AD)</f>
        <v>0.33894941412441182</v>
      </c>
      <c r="Z54" s="156"/>
      <c r="AA54"/>
      <c r="AB54"/>
      <c r="AC54" s="13"/>
      <c r="AD54" s="13"/>
    </row>
    <row r="55" spans="2:30" ht="14.1" customHeight="1" thickBot="1" x14ac:dyDescent="0.3">
      <c r="B55" s="155" t="s">
        <v>63</v>
      </c>
      <c r="C55" s="155"/>
      <c r="D55" s="155"/>
      <c r="E55" s="164">
        <f>IFERROR(_xll.ECONOMATICA($D$5,"Sales/Share",,E$30),"")</f>
        <v>752.417503331788</v>
      </c>
      <c r="F55" s="164"/>
      <c r="G55" s="164">
        <f>IFERROR(_xll.ECONOMATICA($D$5,"Sales/Share",,G$30),"")</f>
        <v>3210.07636526227</v>
      </c>
      <c r="H55" s="164"/>
      <c r="I55" s="164">
        <f>IFERROR(_xll.ECONOMATICA($D$5,"Sales/Share",,I$30),"")</f>
        <v>3458.5610311217602</v>
      </c>
      <c r="J55" s="164"/>
      <c r="K55" s="13"/>
      <c r="L55" s="13"/>
      <c r="M55" s="13"/>
      <c r="P55" s="125"/>
      <c r="Q55" s="126"/>
      <c r="R55" s="127"/>
      <c r="S55" s="133"/>
      <c r="T55" s="133"/>
      <c r="U55" s="133"/>
      <c r="V55" s="133"/>
      <c r="W55" s="133"/>
      <c r="X55" s="133"/>
      <c r="Y55" s="133"/>
      <c r="Z55" s="157"/>
      <c r="AA55"/>
      <c r="AB55"/>
      <c r="AC55" s="13"/>
      <c r="AD55" s="13"/>
    </row>
    <row r="56" spans="2:30" ht="14.1" customHeight="1" thickTop="1" x14ac:dyDescent="0.25">
      <c r="B56" s="155" t="s">
        <v>64</v>
      </c>
      <c r="C56" s="155"/>
      <c r="D56" s="155"/>
      <c r="E56" s="164">
        <f>IFERROR(_xll.ECONOMATICA($D$5,"EBITDA/Share",,E$30),"")</f>
        <v>56.252855744271102</v>
      </c>
      <c r="F56" s="164"/>
      <c r="G56" s="164">
        <f>IFERROR(_xll.ECONOMATICA($D$5,"EBITDA/Share",,G$30),"")</f>
        <v>323.66649328963803</v>
      </c>
      <c r="H56" s="164"/>
      <c r="I56" s="164">
        <f>IFERROR(_xll.ECONOMATICA($D$5,"EBITDA/Share",,I$30),"")</f>
        <v>447.67119678948097</v>
      </c>
      <c r="J56" s="164"/>
      <c r="K56" s="13"/>
    </row>
    <row r="57" spans="2:30" ht="14.1" customHeight="1" x14ac:dyDescent="0.25">
      <c r="B57" s="162" t="s">
        <v>65</v>
      </c>
      <c r="C57" s="162"/>
      <c r="D57" s="162"/>
      <c r="E57" s="163">
        <f>IFERROR(_xll.ECONOMATICA($D$5,"OperatTurn",,E$30),"")</f>
        <v>118.32376409985601</v>
      </c>
      <c r="F57" s="163"/>
      <c r="G57" s="163">
        <f>IFERROR(_xll.ECONOMATICA($D$5,"OperatTurn",,G$30),"")</f>
        <v>110.83386006113101</v>
      </c>
      <c r="H57" s="163"/>
      <c r="I57" s="163">
        <f>IFERROR(_xll.ECONOMATICA($D$5,"OperatTurn",,I$30),"")</f>
        <v>179.16197119513501</v>
      </c>
      <c r="J57" s="163"/>
      <c r="K57" s="13"/>
      <c r="L57" s="27"/>
      <c r="M57" s="27"/>
      <c r="N57" s="27"/>
      <c r="O57" s="27"/>
      <c r="P57" s="27" t="s">
        <v>83</v>
      </c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</row>
    <row r="58" spans="2:30" ht="14.1" customHeight="1" x14ac:dyDescent="0.25">
      <c r="K58" s="66"/>
    </row>
    <row r="59" spans="2:30" ht="14.1" customHeight="1" x14ac:dyDescent="0.25"/>
  </sheetData>
  <mergeCells count="289">
    <mergeCell ref="B8:D8"/>
    <mergeCell ref="B5:C5"/>
    <mergeCell ref="F7:G7"/>
    <mergeCell ref="H7:I7"/>
    <mergeCell ref="B10:D10"/>
    <mergeCell ref="AC17:AD17"/>
    <mergeCell ref="C7:D7"/>
    <mergeCell ref="D5:E5"/>
    <mergeCell ref="I9:J9"/>
    <mergeCell ref="E10:F10"/>
    <mergeCell ref="G10:H10"/>
    <mergeCell ref="I10:J10"/>
    <mergeCell ref="O10:P10"/>
    <mergeCell ref="Q10:R10"/>
    <mergeCell ref="S10:T10"/>
    <mergeCell ref="U10:V10"/>
    <mergeCell ref="W10:X10"/>
    <mergeCell ref="Y10:Z10"/>
    <mergeCell ref="AA10:AB10"/>
    <mergeCell ref="AC10:AD10"/>
    <mergeCell ref="L10:N10"/>
    <mergeCell ref="B11:D11"/>
    <mergeCell ref="E11:F11"/>
    <mergeCell ref="G11:H11"/>
    <mergeCell ref="I11:J11"/>
    <mergeCell ref="L11:N11"/>
    <mergeCell ref="O11:P11"/>
    <mergeCell ref="AC11:AD11"/>
    <mergeCell ref="B12:D12"/>
    <mergeCell ref="W11:X11"/>
    <mergeCell ref="Y11:Z11"/>
    <mergeCell ref="AA11:AB11"/>
    <mergeCell ref="O13:P13"/>
    <mergeCell ref="Q13:R13"/>
    <mergeCell ref="S13:T13"/>
    <mergeCell ref="U13:V13"/>
    <mergeCell ref="Q11:R11"/>
    <mergeCell ref="S11:T11"/>
    <mergeCell ref="U11:V11"/>
    <mergeCell ref="B13:D13"/>
    <mergeCell ref="E13:F13"/>
    <mergeCell ref="G13:H13"/>
    <mergeCell ref="I13:J13"/>
    <mergeCell ref="L12:N12"/>
    <mergeCell ref="O12:P12"/>
    <mergeCell ref="AC12:AD12"/>
    <mergeCell ref="Q12:R12"/>
    <mergeCell ref="S12:T12"/>
    <mergeCell ref="B14:D14"/>
    <mergeCell ref="E14:F14"/>
    <mergeCell ref="G14:H14"/>
    <mergeCell ref="I14:J14"/>
    <mergeCell ref="L13:N13"/>
    <mergeCell ref="W12:X12"/>
    <mergeCell ref="Y12:Z12"/>
    <mergeCell ref="AA12:AB12"/>
    <mergeCell ref="E12:F12"/>
    <mergeCell ref="G12:H12"/>
    <mergeCell ref="I12:J12"/>
    <mergeCell ref="W13:X13"/>
    <mergeCell ref="Y13:Z13"/>
    <mergeCell ref="AA13:AB13"/>
    <mergeCell ref="E15:F15"/>
    <mergeCell ref="G15:H15"/>
    <mergeCell ref="I15:J15"/>
    <mergeCell ref="L14:N14"/>
    <mergeCell ref="O14:P14"/>
    <mergeCell ref="AC14:AD14"/>
    <mergeCell ref="Q14:R14"/>
    <mergeCell ref="S14:T14"/>
    <mergeCell ref="U14:V14"/>
    <mergeCell ref="W14:X14"/>
    <mergeCell ref="Y14:Z14"/>
    <mergeCell ref="AA14:AB14"/>
    <mergeCell ref="Y15:Z15"/>
    <mergeCell ref="AA15:AB15"/>
    <mergeCell ref="B17:D17"/>
    <mergeCell ref="E17:F17"/>
    <mergeCell ref="G17:H17"/>
    <mergeCell ref="I17:J17"/>
    <mergeCell ref="B19:D19"/>
    <mergeCell ref="E19:F19"/>
    <mergeCell ref="G19:H19"/>
    <mergeCell ref="I19:J19"/>
    <mergeCell ref="AC15:AD15"/>
    <mergeCell ref="B16:D16"/>
    <mergeCell ref="E16:F16"/>
    <mergeCell ref="G16:H16"/>
    <mergeCell ref="I16:J16"/>
    <mergeCell ref="L15:N15"/>
    <mergeCell ref="O15:P15"/>
    <mergeCell ref="Q15:R15"/>
    <mergeCell ref="S15:T15"/>
    <mergeCell ref="U15:V15"/>
    <mergeCell ref="W15:X15"/>
    <mergeCell ref="E18:F18"/>
    <mergeCell ref="G18:H18"/>
    <mergeCell ref="I18:J18"/>
    <mergeCell ref="B18:D18"/>
    <mergeCell ref="B15:D15"/>
    <mergeCell ref="B22:D22"/>
    <mergeCell ref="E22:F22"/>
    <mergeCell ref="G22:H22"/>
    <mergeCell ref="I22:J22"/>
    <mergeCell ref="B23:D23"/>
    <mergeCell ref="E23:F23"/>
    <mergeCell ref="G23:H23"/>
    <mergeCell ref="I23:J23"/>
    <mergeCell ref="B20:D20"/>
    <mergeCell ref="E20:F20"/>
    <mergeCell ref="G20:H20"/>
    <mergeCell ref="I20:J20"/>
    <mergeCell ref="B21:D21"/>
    <mergeCell ref="E21:F21"/>
    <mergeCell ref="G21:H21"/>
    <mergeCell ref="I21:J21"/>
    <mergeCell ref="B26:D26"/>
    <mergeCell ref="E26:F26"/>
    <mergeCell ref="G26:H26"/>
    <mergeCell ref="I26:J26"/>
    <mergeCell ref="B27:D27"/>
    <mergeCell ref="E27:F27"/>
    <mergeCell ref="G27:H27"/>
    <mergeCell ref="I27:J27"/>
    <mergeCell ref="B24:D24"/>
    <mergeCell ref="E24:F24"/>
    <mergeCell ref="G24:H24"/>
    <mergeCell ref="I24:J24"/>
    <mergeCell ref="B25:D25"/>
    <mergeCell ref="E25:F25"/>
    <mergeCell ref="G25:H25"/>
    <mergeCell ref="I25:J25"/>
    <mergeCell ref="B32:D32"/>
    <mergeCell ref="E32:F32"/>
    <mergeCell ref="G32:H32"/>
    <mergeCell ref="I32:J32"/>
    <mergeCell ref="B52:D52"/>
    <mergeCell ref="E52:F52"/>
    <mergeCell ref="G52:H52"/>
    <mergeCell ref="I52:J52"/>
    <mergeCell ref="I29:J29"/>
    <mergeCell ref="E30:F30"/>
    <mergeCell ref="G30:H30"/>
    <mergeCell ref="I30:J30"/>
    <mergeCell ref="B31:D31"/>
    <mergeCell ref="E31:F31"/>
    <mergeCell ref="G31:H31"/>
    <mergeCell ref="I31:J31"/>
    <mergeCell ref="B30:D30"/>
    <mergeCell ref="B35:D35"/>
    <mergeCell ref="E35:F35"/>
    <mergeCell ref="G35:H35"/>
    <mergeCell ref="I35:J35"/>
    <mergeCell ref="B37:D37"/>
    <mergeCell ref="E37:F37"/>
    <mergeCell ref="G37:H37"/>
    <mergeCell ref="B38:D38"/>
    <mergeCell ref="E38:F38"/>
    <mergeCell ref="G38:H38"/>
    <mergeCell ref="I38:J38"/>
    <mergeCell ref="I37:J37"/>
    <mergeCell ref="B33:D33"/>
    <mergeCell ref="E33:F33"/>
    <mergeCell ref="G33:H33"/>
    <mergeCell ref="I33:J33"/>
    <mergeCell ref="B34:D34"/>
    <mergeCell ref="E34:F34"/>
    <mergeCell ref="G34:H34"/>
    <mergeCell ref="I34:J34"/>
    <mergeCell ref="E36:F36"/>
    <mergeCell ref="B36:D36"/>
    <mergeCell ref="G36:H36"/>
    <mergeCell ref="I36:J36"/>
    <mergeCell ref="B41:D41"/>
    <mergeCell ref="E41:F41"/>
    <mergeCell ref="G41:H41"/>
    <mergeCell ref="I41:J41"/>
    <mergeCell ref="S40:V40"/>
    <mergeCell ref="W40:Z40"/>
    <mergeCell ref="B39:D39"/>
    <mergeCell ref="E39:F39"/>
    <mergeCell ref="G39:H39"/>
    <mergeCell ref="I39:J39"/>
    <mergeCell ref="B40:D40"/>
    <mergeCell ref="E40:F40"/>
    <mergeCell ref="G40:H40"/>
    <mergeCell ref="I40:J40"/>
    <mergeCell ref="B43:D43"/>
    <mergeCell ref="E43:F43"/>
    <mergeCell ref="G43:H43"/>
    <mergeCell ref="I43:J43"/>
    <mergeCell ref="S42:T43"/>
    <mergeCell ref="U42:V43"/>
    <mergeCell ref="W42:X43"/>
    <mergeCell ref="P42:R43"/>
    <mergeCell ref="B42:D42"/>
    <mergeCell ref="E42:F42"/>
    <mergeCell ref="G42:H42"/>
    <mergeCell ref="I42:J42"/>
    <mergeCell ref="B47:D47"/>
    <mergeCell ref="E47:F47"/>
    <mergeCell ref="G47:H47"/>
    <mergeCell ref="I47:J47"/>
    <mergeCell ref="Y44:Z45"/>
    <mergeCell ref="B46:D46"/>
    <mergeCell ref="E46:F46"/>
    <mergeCell ref="G46:H46"/>
    <mergeCell ref="I46:J46"/>
    <mergeCell ref="B45:D45"/>
    <mergeCell ref="E45:F45"/>
    <mergeCell ref="G45:H45"/>
    <mergeCell ref="I45:J45"/>
    <mergeCell ref="P44:R45"/>
    <mergeCell ref="W44:X45"/>
    <mergeCell ref="S46:T47"/>
    <mergeCell ref="U46:V47"/>
    <mergeCell ref="W46:X47"/>
    <mergeCell ref="Y46:Z47"/>
    <mergeCell ref="P46:R47"/>
    <mergeCell ref="B44:D44"/>
    <mergeCell ref="E44:F44"/>
    <mergeCell ref="G44:H44"/>
    <mergeCell ref="I44:J44"/>
    <mergeCell ref="B57:D57"/>
    <mergeCell ref="E57:F57"/>
    <mergeCell ref="G57:H57"/>
    <mergeCell ref="I57:J57"/>
    <mergeCell ref="I54:J54"/>
    <mergeCell ref="B53:D53"/>
    <mergeCell ref="E53:F53"/>
    <mergeCell ref="G53:H53"/>
    <mergeCell ref="I53:J53"/>
    <mergeCell ref="B55:D55"/>
    <mergeCell ref="B56:D56"/>
    <mergeCell ref="E55:F55"/>
    <mergeCell ref="G55:H55"/>
    <mergeCell ref="I55:J55"/>
    <mergeCell ref="E56:F56"/>
    <mergeCell ref="G56:H56"/>
    <mergeCell ref="I56:J56"/>
    <mergeCell ref="B54:D54"/>
    <mergeCell ref="E54:F54"/>
    <mergeCell ref="G54:H54"/>
    <mergeCell ref="E48:F48"/>
    <mergeCell ref="G48:H48"/>
    <mergeCell ref="I48:J48"/>
    <mergeCell ref="B51:D51"/>
    <mergeCell ref="E51:F51"/>
    <mergeCell ref="G51:H51"/>
    <mergeCell ref="I51:J51"/>
    <mergeCell ref="W54:X55"/>
    <mergeCell ref="Y54:Z55"/>
    <mergeCell ref="W50:X51"/>
    <mergeCell ref="Y50:Z51"/>
    <mergeCell ref="W52:X53"/>
    <mergeCell ref="Y52:Z53"/>
    <mergeCell ref="W48:X49"/>
    <mergeCell ref="Y48:Z49"/>
    <mergeCell ref="B49:D49"/>
    <mergeCell ref="E49:F49"/>
    <mergeCell ref="G49:H49"/>
    <mergeCell ref="I49:J49"/>
    <mergeCell ref="B48:D48"/>
    <mergeCell ref="B50:D50"/>
    <mergeCell ref="E50:F50"/>
    <mergeCell ref="G50:H50"/>
    <mergeCell ref="I50:J50"/>
    <mergeCell ref="Z7:AC7"/>
    <mergeCell ref="P48:R49"/>
    <mergeCell ref="P50:R51"/>
    <mergeCell ref="P52:R53"/>
    <mergeCell ref="P54:R55"/>
    <mergeCell ref="S44:T45"/>
    <mergeCell ref="S54:T55"/>
    <mergeCell ref="U44:V45"/>
    <mergeCell ref="U54:V55"/>
    <mergeCell ref="S48:T49"/>
    <mergeCell ref="U48:V49"/>
    <mergeCell ref="S50:T51"/>
    <mergeCell ref="U50:V51"/>
    <mergeCell ref="S52:T53"/>
    <mergeCell ref="U52:V53"/>
    <mergeCell ref="Y42:Z43"/>
    <mergeCell ref="S41:T41"/>
    <mergeCell ref="U41:V41"/>
    <mergeCell ref="W41:X41"/>
    <mergeCell ref="Y41:Z41"/>
    <mergeCell ref="AC13:AD13"/>
    <mergeCell ref="U12:V12"/>
  </mergeCells>
  <conditionalFormatting sqref="B11:J17 B37:J49 B51:D51 B19:J27 B31:J35 B52:J52 B57:D57 B53:D54">
    <cfRule type="expression" dxfId="38" priority="48">
      <formula>MOD(ROW(),2)=0</formula>
    </cfRule>
  </conditionalFormatting>
  <conditionalFormatting sqref="B12:J12">
    <cfRule type="expression" dxfId="37" priority="47">
      <formula>MOD(ROW(),2)=0</formula>
    </cfRule>
  </conditionalFormatting>
  <conditionalFormatting sqref="L13:AC13 L11:P11 L12:AD12 L14:P15">
    <cfRule type="expression" dxfId="36" priority="45">
      <formula>MOD(ROW(),2)=0</formula>
    </cfRule>
  </conditionalFormatting>
  <conditionalFormatting sqref="Q11:AD11">
    <cfRule type="expression" dxfId="35" priority="44">
      <formula>MOD(ROW(),2)=0</formula>
    </cfRule>
  </conditionalFormatting>
  <conditionalFormatting sqref="Q15:AD15">
    <cfRule type="expression" dxfId="34" priority="40">
      <formula>MOD(ROW(),2)=0</formula>
    </cfRule>
  </conditionalFormatting>
  <conditionalFormatting sqref="Q14:AD14">
    <cfRule type="expression" dxfId="33" priority="41">
      <formula>MOD(ROW(),2)=0</formula>
    </cfRule>
  </conditionalFormatting>
  <conditionalFormatting sqref="G18:H18">
    <cfRule type="expression" dxfId="32" priority="36">
      <formula>MOD(ROW(),2)=0</formula>
    </cfRule>
  </conditionalFormatting>
  <conditionalFormatting sqref="I18:J18">
    <cfRule type="expression" dxfId="31" priority="35">
      <formula>MOD(ROW(),2)=0</formula>
    </cfRule>
  </conditionalFormatting>
  <conditionalFormatting sqref="B18:D18">
    <cfRule type="expression" dxfId="30" priority="34">
      <formula>MOD(ROW(),2)=0</formula>
    </cfRule>
  </conditionalFormatting>
  <conditionalFormatting sqref="E18:F18">
    <cfRule type="expression" dxfId="29" priority="33">
      <formula>MOD(ROW(),2)=0</formula>
    </cfRule>
  </conditionalFormatting>
  <conditionalFormatting sqref="E36:F36">
    <cfRule type="expression" dxfId="28" priority="32">
      <formula>MOD(ROW(),2)=0</formula>
    </cfRule>
  </conditionalFormatting>
  <conditionalFormatting sqref="B36:D36">
    <cfRule type="expression" dxfId="27" priority="31">
      <formula>MOD(ROW(),2)=0</formula>
    </cfRule>
  </conditionalFormatting>
  <conditionalFormatting sqref="G36:H36">
    <cfRule type="expression" dxfId="26" priority="30">
      <formula>MOD(ROW(),2)=0</formula>
    </cfRule>
  </conditionalFormatting>
  <conditionalFormatting sqref="I36:J36">
    <cfRule type="expression" dxfId="25" priority="29">
      <formula>MOD(ROW(),2)=0</formula>
    </cfRule>
  </conditionalFormatting>
  <conditionalFormatting sqref="E50:F50">
    <cfRule type="expression" dxfId="24" priority="28">
      <formula>MOD(ROW(),2)=0</formula>
    </cfRule>
  </conditionalFormatting>
  <conditionalFormatting sqref="G50:H50">
    <cfRule type="expression" dxfId="23" priority="27">
      <formula>MOD(ROW(),2)=0</formula>
    </cfRule>
  </conditionalFormatting>
  <conditionalFormatting sqref="I50:J50">
    <cfRule type="expression" dxfId="22" priority="26">
      <formula>MOD(ROW(),2)=0</formula>
    </cfRule>
  </conditionalFormatting>
  <conditionalFormatting sqref="E51:F51">
    <cfRule type="expression" dxfId="21" priority="25">
      <formula>MOD(ROW(),2)=0</formula>
    </cfRule>
  </conditionalFormatting>
  <conditionalFormatting sqref="G51:H51">
    <cfRule type="expression" dxfId="20" priority="24">
      <formula>MOD(ROW(),2)=0</formula>
    </cfRule>
  </conditionalFormatting>
  <conditionalFormatting sqref="I51:J51">
    <cfRule type="expression" dxfId="19" priority="23">
      <formula>MOD(ROW(),2)=0</formula>
    </cfRule>
  </conditionalFormatting>
  <conditionalFormatting sqref="B50:D50">
    <cfRule type="expression" dxfId="18" priority="22">
      <formula>MOD(ROW(),2)=0</formula>
    </cfRule>
  </conditionalFormatting>
  <conditionalFormatting sqref="E53:J54">
    <cfRule type="expression" dxfId="17" priority="13">
      <formula>MOD(ROW(),2)=0</formula>
    </cfRule>
  </conditionalFormatting>
  <conditionalFormatting sqref="E57:F57">
    <cfRule type="expression" dxfId="16" priority="3">
      <formula>MOD(ROW(),2)=0</formula>
    </cfRule>
  </conditionalFormatting>
  <conditionalFormatting sqref="G57:H57">
    <cfRule type="expression" dxfId="15" priority="2">
      <formula>MOD(ROW(),2)=0</formula>
    </cfRule>
  </conditionalFormatting>
  <conditionalFormatting sqref="I57:J57">
    <cfRule type="expression" dxfId="14" priority="1">
      <formula>MOD(ROW(),2)=0</formula>
    </cfRule>
  </conditionalFormatting>
  <conditionalFormatting sqref="I56:J56">
    <cfRule type="expression" dxfId="13" priority="4">
      <formula>MOD(ROW(),2)=0</formula>
    </cfRule>
  </conditionalFormatting>
  <conditionalFormatting sqref="B55:D56">
    <cfRule type="expression" dxfId="12" priority="12">
      <formula>MOD(ROW(),2)=0</formula>
    </cfRule>
  </conditionalFormatting>
  <conditionalFormatting sqref="I55:J55">
    <cfRule type="expression" dxfId="11" priority="7">
      <formula>MOD(ROW(),2)=0</formula>
    </cfRule>
  </conditionalFormatting>
  <conditionalFormatting sqref="E56:F56">
    <cfRule type="expression" dxfId="10" priority="9">
      <formula>MOD(ROW(),2)=0</formula>
    </cfRule>
  </conditionalFormatting>
  <conditionalFormatting sqref="G55:H55">
    <cfRule type="expression" dxfId="9" priority="8">
      <formula>MOD(ROW(),2)=0</formula>
    </cfRule>
  </conditionalFormatting>
  <conditionalFormatting sqref="E55:F55">
    <cfRule type="expression" dxfId="8" priority="6">
      <formula>MOD(ROW(),2)=0</formula>
    </cfRule>
  </conditionalFormatting>
  <conditionalFormatting sqref="G56:H56">
    <cfRule type="expression" dxfId="7" priority="5">
      <formula>MOD(ROW(),2)=0</formula>
    </cfRule>
  </conditionalFormatting>
  <dataValidations count="3">
    <dataValidation type="list" allowBlank="1" showInputMessage="1" showErrorMessage="1" sqref="I29:J29 I9" xr:uid="{00000000-0002-0000-0000-000000000000}">
      <formula1>"Units,Thousands,Millions,Billions"</formula1>
    </dataValidation>
    <dataValidation type="list" allowBlank="1" showInputMessage="1" sqref="AC17:AD17" xr:uid="{00000000-0002-0000-0000-000001000000}">
      <formula1>"6M,12M,24M,36M,48M,60M, DESDE EL INICIO"</formula1>
    </dataValidation>
    <dataValidation type="list" allowBlank="1" showInputMessage="1" showErrorMessage="1" sqref="AD7" xr:uid="{77D2EA80-F617-40B5-A675-5BFBC5C74AB3}">
      <formula1>"1,2,3"</formula1>
    </dataValidation>
  </dataValidation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0" fitToWidth="0" fitToHeight="0" orientation="landscape" r:id="rId1"/>
  <headerFooter>
    <oddFooter xml:space="preserve">&amp;L&amp;"Segoe UI,Negrito"&amp;10&amp;K006B66       Fonte: Economatica&amp;C&amp;"Segoe UI,Negrito"&amp;10&amp;K006B66 www.economatica.com&amp;R&amp;"Segoe UI,Negrito"&amp;10&amp;K006B66        Tel: +55 (11) 4081-3800     </oddFooter>
  </headerFooter>
  <ignoredErrors>
    <ignoredError sqref="E55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4">
    <tabColor rgb="FFC59C00"/>
  </sheetPr>
  <dimension ref="A1:BC381"/>
  <sheetViews>
    <sheetView showGridLines="0" topLeftCell="A2" zoomScale="80" zoomScaleNormal="80" workbookViewId="0">
      <pane xSplit="7" ySplit="5" topLeftCell="H7" activePane="bottomRight" state="frozen"/>
      <selection activeCell="A2" sqref="A2"/>
      <selection pane="topRight" activeCell="H2" sqref="H2"/>
      <selection pane="bottomLeft" activeCell="A7" sqref="A7"/>
      <selection pane="bottomRight" activeCell="B6" sqref="B6"/>
    </sheetView>
  </sheetViews>
  <sheetFormatPr baseColWidth="10" defaultColWidth="9.140625" defaultRowHeight="15" x14ac:dyDescent="0.25"/>
  <cols>
    <col min="1" max="1" width="1.7109375" style="1" customWidth="1"/>
    <col min="2" max="3" width="13.42578125" style="1" bestFit="1" customWidth="1"/>
    <col min="4" max="4" width="34" style="1" customWidth="1"/>
    <col min="5" max="5" width="19.140625" style="1" customWidth="1"/>
    <col min="6" max="6" width="13.28515625" style="96" customWidth="1"/>
    <col min="7" max="7" width="1.7109375" customWidth="1"/>
    <col min="8" max="12" width="11.85546875" style="15" bestFit="1" customWidth="1"/>
    <col min="13" max="13" width="10" style="8" customWidth="1"/>
    <col min="14" max="14" width="14.85546875" style="8" customWidth="1"/>
    <col min="15" max="15" width="1.7109375" customWidth="1"/>
    <col min="16" max="20" width="11.85546875" style="15" bestFit="1" customWidth="1"/>
    <col min="21" max="21" width="10" style="15" customWidth="1"/>
    <col min="22" max="22" width="14.85546875" style="15" customWidth="1"/>
    <col min="23" max="23" width="1.7109375" customWidth="1"/>
    <col min="24" max="28" width="11.85546875" style="16" bestFit="1" customWidth="1"/>
    <col min="29" max="29" width="10" style="16" customWidth="1"/>
    <col min="30" max="30" width="8.7109375" style="16" bestFit="1" customWidth="1"/>
    <col min="31" max="31" width="1.7109375" customWidth="1"/>
    <col min="32" max="36" width="11.85546875" style="15" bestFit="1" customWidth="1"/>
    <col min="37" max="37" width="10" style="15" customWidth="1"/>
    <col min="38" max="38" width="14.5703125" style="15" customWidth="1"/>
    <col min="39" max="39" width="14.85546875" style="8" bestFit="1" customWidth="1"/>
    <col min="40" max="40" width="1.7109375" customWidth="1"/>
    <col min="41" max="44" width="10" style="8" customWidth="1"/>
    <col min="45" max="45" width="11.7109375" style="8" bestFit="1" customWidth="1"/>
    <col min="46" max="46" width="10" style="8" customWidth="1"/>
    <col min="47" max="47" width="14.85546875" style="8" customWidth="1"/>
    <col min="48" max="48" width="1.7109375" customWidth="1"/>
    <col min="49" max="52" width="11.7109375" style="8" bestFit="1" customWidth="1"/>
    <col min="53" max="53" width="13.28515625" style="8" bestFit="1" customWidth="1"/>
    <col min="54" max="54" width="9.85546875" style="8" bestFit="1" customWidth="1"/>
    <col min="55" max="55" width="14.85546875" style="8" customWidth="1"/>
    <col min="56" max="16384" width="9.140625" style="8"/>
  </cols>
  <sheetData>
    <row r="1" spans="2:55" s="1" customFormat="1" ht="49.9" hidden="1" customHeight="1" thickBot="1" x14ac:dyDescent="0.3">
      <c r="B1" s="94" t="s">
        <v>31</v>
      </c>
      <c r="C1" s="59">
        <f>'Ficha Técnica'!C7</f>
        <v>43999</v>
      </c>
      <c r="F1" s="96"/>
      <c r="G1"/>
      <c r="O1"/>
      <c r="W1"/>
      <c r="AE1"/>
      <c r="AN1"/>
      <c r="AV1"/>
    </row>
    <row r="2" spans="2:55" s="1" customFormat="1" ht="49.9" customHeight="1" thickBot="1" x14ac:dyDescent="0.3">
      <c r="B2" s="95"/>
      <c r="C2" s="64"/>
      <c r="F2" s="96"/>
      <c r="G2"/>
      <c r="O2"/>
      <c r="W2"/>
      <c r="AE2"/>
      <c r="AN2"/>
      <c r="AV2"/>
    </row>
    <row r="3" spans="2:55" customFormat="1" ht="19.899999999999999" customHeight="1" thickTop="1" thickBot="1" x14ac:dyDescent="0.3">
      <c r="B3" s="1"/>
      <c r="C3" s="1"/>
      <c r="D3" s="52"/>
      <c r="F3" s="97"/>
      <c r="H3" s="93" t="s">
        <v>98</v>
      </c>
      <c r="I3" s="93"/>
      <c r="J3" s="93"/>
      <c r="K3" s="93"/>
      <c r="L3" s="93"/>
      <c r="M3" s="93"/>
      <c r="N3" s="93"/>
      <c r="P3" s="93" t="s">
        <v>0</v>
      </c>
      <c r="Q3" s="93"/>
      <c r="R3" s="93"/>
      <c r="S3" s="93"/>
      <c r="T3" s="93"/>
      <c r="U3" s="93"/>
      <c r="V3" s="93"/>
      <c r="X3" s="93" t="s">
        <v>1</v>
      </c>
      <c r="Y3" s="93"/>
      <c r="Z3" s="93"/>
      <c r="AA3" s="93"/>
      <c r="AB3" s="93"/>
      <c r="AC3" s="93"/>
      <c r="AD3" s="93"/>
      <c r="AF3" s="93" t="s">
        <v>93</v>
      </c>
      <c r="AG3" s="93"/>
      <c r="AH3" s="93"/>
      <c r="AI3" s="93"/>
      <c r="AJ3" s="93"/>
      <c r="AK3" s="93"/>
      <c r="AL3" s="93"/>
      <c r="AM3" s="93"/>
      <c r="AO3" s="93" t="s">
        <v>24</v>
      </c>
      <c r="AP3" s="93"/>
      <c r="AQ3" s="93"/>
      <c r="AR3" s="93"/>
      <c r="AS3" s="93"/>
      <c r="AT3" s="93"/>
      <c r="AU3" s="93"/>
      <c r="AW3" s="93" t="s">
        <v>97</v>
      </c>
      <c r="AX3" s="93"/>
      <c r="AY3" s="93"/>
      <c r="AZ3" s="93"/>
      <c r="BA3" s="93"/>
      <c r="BB3" s="93"/>
      <c r="BC3" s="93"/>
    </row>
    <row r="4" spans="2:55" s="1" customFormat="1" ht="5.0999999999999996" customHeight="1" thickTop="1" x14ac:dyDescent="0.25">
      <c r="F4" s="96"/>
      <c r="G4"/>
      <c r="H4" s="4"/>
      <c r="I4" s="4"/>
      <c r="J4" s="4"/>
      <c r="K4" s="4"/>
      <c r="L4" s="4"/>
      <c r="M4" s="4"/>
      <c r="N4" s="4"/>
      <c r="O4"/>
      <c r="P4" s="5"/>
      <c r="Q4" s="5"/>
      <c r="R4" s="5"/>
      <c r="S4" s="5"/>
      <c r="T4" s="5"/>
      <c r="U4" s="5"/>
      <c r="V4" s="5"/>
      <c r="W4"/>
      <c r="X4" s="5"/>
      <c r="Y4" s="5"/>
      <c r="Z4" s="5"/>
      <c r="AA4" s="5"/>
      <c r="AB4" s="5"/>
      <c r="AC4" s="5"/>
      <c r="AD4" s="5"/>
      <c r="AE4"/>
      <c r="AF4" s="5"/>
      <c r="AG4" s="5"/>
      <c r="AH4" s="5"/>
      <c r="AI4" s="5"/>
      <c r="AJ4" s="5"/>
      <c r="AK4" s="5"/>
      <c r="AL4" s="5"/>
      <c r="AN4"/>
      <c r="AO4" s="5"/>
      <c r="AP4" s="5"/>
      <c r="AQ4" s="5"/>
      <c r="AR4" s="5"/>
      <c r="AS4" s="5"/>
      <c r="AT4" s="5"/>
      <c r="AU4" s="5"/>
      <c r="AV4"/>
      <c r="AW4" s="5"/>
      <c r="AX4" s="5"/>
      <c r="AY4" s="5"/>
      <c r="AZ4" s="5"/>
      <c r="BA4" s="5"/>
      <c r="BB4" s="5"/>
      <c r="BC4" s="5"/>
    </row>
    <row r="5" spans="2:55" ht="18" customHeight="1" x14ac:dyDescent="0.25">
      <c r="B5" s="58"/>
      <c r="C5" s="8"/>
      <c r="D5" s="6"/>
      <c r="E5" s="6"/>
      <c r="F5" s="98"/>
      <c r="G5" s="7"/>
      <c r="H5" s="87">
        <f>EOMONTH(I5,-12)</f>
        <v>42735</v>
      </c>
      <c r="I5" s="87">
        <f>EOMONTH(J5,-12)</f>
        <v>43100</v>
      </c>
      <c r="J5" s="87">
        <f>EOMONTH(K5,-12)</f>
        <v>43465</v>
      </c>
      <c r="K5" s="87">
        <f>DATE(YEAR($C$1)-1,12,31)</f>
        <v>43830</v>
      </c>
      <c r="L5" s="88">
        <f>$C$1</f>
        <v>43999</v>
      </c>
      <c r="M5" s="89"/>
      <c r="N5" s="90"/>
      <c r="O5" s="7"/>
      <c r="P5" s="87">
        <f>EOMONTH(Q5,-12)</f>
        <v>42735</v>
      </c>
      <c r="Q5" s="87">
        <f>EOMONTH(R5,-12)</f>
        <v>43100</v>
      </c>
      <c r="R5" s="87">
        <f>EOMONTH(S5,-12)</f>
        <v>43465</v>
      </c>
      <c r="S5" s="87">
        <f>DATE(YEAR($C$1)-1,12,31)</f>
        <v>43830</v>
      </c>
      <c r="T5" s="88">
        <f>$C$1</f>
        <v>43999</v>
      </c>
      <c r="U5" s="91"/>
      <c r="V5" s="90"/>
      <c r="W5" s="7"/>
      <c r="X5" s="87">
        <f>EOMONTH(Y5,-12)</f>
        <v>42735</v>
      </c>
      <c r="Y5" s="87">
        <f>EOMONTH(Z5,-12)</f>
        <v>43100</v>
      </c>
      <c r="Z5" s="87">
        <f>EOMONTH(AA5,-12)</f>
        <v>43465</v>
      </c>
      <c r="AA5" s="87">
        <f>DATE(YEAR($C$1)-1,12,31)</f>
        <v>43830</v>
      </c>
      <c r="AB5" s="88">
        <f>$C$1</f>
        <v>43999</v>
      </c>
      <c r="AC5" s="89"/>
      <c r="AD5" s="89"/>
      <c r="AE5" s="7"/>
      <c r="AF5" s="87">
        <f>EOMONTH(AG5,-12)</f>
        <v>42735</v>
      </c>
      <c r="AG5" s="87">
        <f>EOMONTH(AH5,-12)</f>
        <v>43100</v>
      </c>
      <c r="AH5" s="87">
        <f>EOMONTH(AI5,-12)</f>
        <v>43465</v>
      </c>
      <c r="AI5" s="87">
        <f>DATE(YEAR($C$1)-1,12,31)</f>
        <v>43830</v>
      </c>
      <c r="AJ5" s="88">
        <f>$C$1</f>
        <v>43999</v>
      </c>
      <c r="AK5" s="89"/>
      <c r="AL5" s="89"/>
      <c r="AM5" s="92"/>
      <c r="AN5" s="7"/>
      <c r="AO5" s="87">
        <f>EOMONTH(AP5,-12)</f>
        <v>42735</v>
      </c>
      <c r="AP5" s="87">
        <f>EOMONTH(AQ5,-12)</f>
        <v>43100</v>
      </c>
      <c r="AQ5" s="87">
        <f>EOMONTH(AR5,-12)</f>
        <v>43465</v>
      </c>
      <c r="AR5" s="87">
        <f>DATE(YEAR($C$1)-1,12,31)</f>
        <v>43830</v>
      </c>
      <c r="AS5" s="88">
        <f>$C$1</f>
        <v>43999</v>
      </c>
      <c r="AT5" s="91"/>
      <c r="AU5" s="90"/>
      <c r="AV5" s="7"/>
      <c r="AW5" s="87">
        <f>EOMONTH(AX5,-12)</f>
        <v>42735</v>
      </c>
      <c r="AX5" s="87">
        <f>EOMONTH(AY5,-12)</f>
        <v>43100</v>
      </c>
      <c r="AY5" s="87">
        <f>EOMONTH(AZ5,-12)</f>
        <v>43465</v>
      </c>
      <c r="AZ5" s="87">
        <f>DATE(YEAR($C$1)-1,12,31)</f>
        <v>43830</v>
      </c>
      <c r="BA5" s="88" t="s">
        <v>2</v>
      </c>
      <c r="BB5" s="91"/>
      <c r="BC5" s="90"/>
    </row>
    <row r="6" spans="2:55" ht="25.5" x14ac:dyDescent="0.2">
      <c r="B6" s="9" t="str">
        <f>_xll.ECOSECURITIES("stock","active","true","chl","xsgo",,,"SECTOR NAICS="&amp;SUBSTITUTE(_xll.ECONOMATICA('Ficha Técnica'!D5,"SECTOR NAICS"),",","\,"))</f>
        <v>Codigo</v>
      </c>
      <c r="C6" s="10" t="str">
        <f>_xll.ECONOMATICA($B$7:$B$201,"name")</f>
        <v>Nombre</v>
      </c>
      <c r="D6" s="10" t="str">
        <f>_xll.ECONOMATICA($B$7:$B$201,"SECTOR NAICS",,,,,,,,,"SECTOR NAICS","nivnaics="&amp;'Ficha Técnica'!$AD$7)</f>
        <v>SECTOR NAICS</v>
      </c>
      <c r="E6" s="10" t="str">
        <f>_xll.ECONOMATICA($B$7:$B$201,"Ticker",,,,,,,,,"Código (limpio)")</f>
        <v>Código (limpio)</v>
      </c>
      <c r="F6" s="99" t="str">
        <f>_xll.ECONOMATICA(B7:B201,"MarketCapitaliz",,$C$1,,,,"millions",,,"Mkt Cap (millones)")</f>
        <v>Mkt Cap (millones)</v>
      </c>
      <c r="G6" s="11"/>
      <c r="H6" s="65" t="str">
        <f>_xll.ECONOMATICA($B$7:$B$201,"P/E","12m",H5,,,,,,,"P/U")</f>
        <v>P/U</v>
      </c>
      <c r="I6" s="65" t="str">
        <f>_xll.ECONOMATICA($B$7:$B$201,"P/E","12m",I5,,,,,,,"P/U")</f>
        <v>P/U</v>
      </c>
      <c r="J6" s="65" t="str">
        <f>_xll.ECONOMATICA($B$7:$B$201,"P/E","12m",J5,,,,,,,"P/U")</f>
        <v>P/U</v>
      </c>
      <c r="K6" s="65" t="str">
        <f>_xll.ECONOMATICA($B$7:$B$201,"P/E","12m",K5,,,,,,,"P/U")</f>
        <v>P/U</v>
      </c>
      <c r="L6" s="65" t="str">
        <f>_xll.ECONOMATICA($B$7:$B$201,"P/E","12m",L5,,,,,,,"P/U")</f>
        <v>P/U</v>
      </c>
      <c r="M6" s="10" t="s">
        <v>90</v>
      </c>
      <c r="N6" s="10" t="s">
        <v>91</v>
      </c>
      <c r="O6" s="11"/>
      <c r="P6" s="65" t="str">
        <f>_xll.ECONOMATICA($B$7:$B$201,"EV/EBITDA co","12m",P5,,,,,,,"EV/EBITDA")</f>
        <v>EV/EBITDA</v>
      </c>
      <c r="Q6" s="65" t="str">
        <f>_xll.ECONOMATICA($B$7:$B$201,"EV/EBITDA co","12m",Q5,,,,,,,"EV/EBITDA")</f>
        <v>EV/EBITDA</v>
      </c>
      <c r="R6" s="65" t="str">
        <f>_xll.ECONOMATICA($B$7:$B$201,"EV/EBITDA co","12m",R5,,,,,,,"EV/EBITDA")</f>
        <v>EV/EBITDA</v>
      </c>
      <c r="S6" s="65" t="str">
        <f>_xll.ECONOMATICA($B$7:$B$201,"EV/EBITDA co","12m",S5,,,,,,,"EV/EBITDA")</f>
        <v>EV/EBITDA</v>
      </c>
      <c r="T6" s="65" t="str">
        <f>_xll.ECONOMATICA($B$7:$B$201,"EV/EBITDA co","12m",T5,,,,,,,"EV/EBITDA")</f>
        <v>EV/EBITDA</v>
      </c>
      <c r="U6" s="10" t="s">
        <v>90</v>
      </c>
      <c r="V6" s="10" t="s">
        <v>91</v>
      </c>
      <c r="W6" s="11"/>
      <c r="X6" s="65" t="str">
        <f>_xll.ECONOMATICA($B$7:$B$201,"Cap Str(Mkt Cap)",,X5,,,,"decimal",,,"D/D+E")</f>
        <v>D/D+E</v>
      </c>
      <c r="Y6" s="65" t="str">
        <f>_xll.ECONOMATICA($B$7:$B$201,"Cap Str(Mkt Cap)",,Y5,,,,"decimal",,,"D/D+E")</f>
        <v>D/D+E</v>
      </c>
      <c r="Z6" s="65" t="str">
        <f>_xll.ECONOMATICA($B$7:$B$201,"Cap Str(Mkt Cap)",,Z5,,,,"decimal",,,"D/D+E")</f>
        <v>D/D+E</v>
      </c>
      <c r="AA6" s="65" t="str">
        <f>_xll.ECONOMATICA($B$7:$B$201,"Cap Str(Mkt Cap)",,AA5,,,,"decimal",,,"D/D+E")</f>
        <v>D/D+E</v>
      </c>
      <c r="AB6" s="65" t="str">
        <f>_xll.ECONOMATICA($B$7:$B$201,"Cap Str(Mkt Cap)",,$C$1,,,,"decimal",,,"D/D+E")</f>
        <v>D/D+E</v>
      </c>
      <c r="AC6" s="10" t="s">
        <v>90</v>
      </c>
      <c r="AD6" s="10" t="s">
        <v>92</v>
      </c>
      <c r="AE6" s="11"/>
      <c r="AF6" s="65" t="str">
        <f>_xll.ECONOMATICA($B$7:$B$201,"P/BV",,AF5,,,"",,,,"P/VL")</f>
        <v>P/VL</v>
      </c>
      <c r="AG6" s="65" t="str">
        <f>_xll.ECONOMATICA($B$7:$B$201,"P/BV",,AG5,,,,,,,"P/VL")</f>
        <v>P/VL</v>
      </c>
      <c r="AH6" s="65" t="str">
        <f>_xll.ECONOMATICA($B$7:$B$201,"P/BV",,AH5,,,,,,,"P/VL")</f>
        <v>P/VL</v>
      </c>
      <c r="AI6" s="65" t="str">
        <f>_xll.ECONOMATICA($B$7:$B$201,"P/BV",,AI5,,,,,,,"P/VL")</f>
        <v>P/VL</v>
      </c>
      <c r="AJ6" s="65" t="str">
        <f>_xll.ECONOMATICA($B$7:$B$201,"P/BV",,AJ5,,,,,,,"P/VL")</f>
        <v>P/VL</v>
      </c>
      <c r="AK6" s="10" t="s">
        <v>96</v>
      </c>
      <c r="AL6" s="61" t="s">
        <v>95</v>
      </c>
      <c r="AM6" s="10" t="s">
        <v>94</v>
      </c>
      <c r="AN6" s="11"/>
      <c r="AO6" s="65" t="str">
        <f>_xll.ECONOMATICA($B$7:$B$201,"PSR","12m",AO5,,,,,,,"P/Sales")</f>
        <v>P/Sales</v>
      </c>
      <c r="AP6" s="65" t="str">
        <f>_xll.ECONOMATICA($B$7:$B$201,"PSR","12m",AP5,,,,,,,"P/Sales")</f>
        <v>P/Sales</v>
      </c>
      <c r="AQ6" s="65" t="str">
        <f>_xll.ECONOMATICA($B$7:$B$201,"PSR","12m",AQ5,,,,,,,"P/Sales")</f>
        <v>P/Sales</v>
      </c>
      <c r="AR6" s="65" t="str">
        <f>_xll.ECONOMATICA($B$7:$B$201,"PSR","12m",AR5,,,,,,,"P/Sales")</f>
        <v>P/Sales</v>
      </c>
      <c r="AS6" s="65" t="str">
        <f>_xll.ECONOMATICA($B$7:$B$201,"PSR","12m",AS5,,,,,,,"P/Sales")</f>
        <v>P/Sales</v>
      </c>
      <c r="AT6" s="10" t="s">
        <v>90</v>
      </c>
      <c r="AU6" s="10" t="s">
        <v>91</v>
      </c>
      <c r="AV6" s="11"/>
      <c r="AW6" s="86" t="str">
        <f>_xll.ECONOMATICA($B$7:$B$201,"NetDebt/Ebitda","12m",AW5,,,,,,,"Deuda Neta / EBITDA")</f>
        <v>Deuda Neta / EBITDA</v>
      </c>
      <c r="AX6" s="86" t="str">
        <f>_xll.ECONOMATICA($B$7:$B$201,"NetDebt/Ebitda","12m",AX5,,,,,,,"Deuda Neta / EBITDA")</f>
        <v>Deuda Neta / EBITDA</v>
      </c>
      <c r="AY6" s="86" t="str">
        <f>_xll.ECONOMATICA($B$7:$B$201,"NetDebt/Ebitda","12m",AY5,,,,,,,"Deuda Neta / EBITDA")</f>
        <v>Deuda Neta / EBITDA</v>
      </c>
      <c r="AZ6" s="86" t="str">
        <f>_xll.ECONOMATICA($B$7:$B$201,"NetDebt/Ebitda","12m",AZ5,,,,,,,"Deuda Neta / EBITDA")</f>
        <v>Deuda Neta / EBITDA</v>
      </c>
      <c r="BA6" s="86" t="str">
        <f>_xll.ECONOMATICA($B$7:$B$201,"NetDebt/Ebitda","12m",BA5,,,,,,,"Deuda Neta / EBITDA")</f>
        <v>Deuda Neta / EBITDA</v>
      </c>
      <c r="BB6" s="10" t="s">
        <v>90</v>
      </c>
      <c r="BC6" s="10" t="s">
        <v>91</v>
      </c>
    </row>
    <row r="7" spans="2:55" x14ac:dyDescent="0.25">
      <c r="B7" s="12" t="s">
        <v>104</v>
      </c>
      <c r="C7" s="84" t="s">
        <v>124</v>
      </c>
      <c r="D7" s="84" t="s">
        <v>137</v>
      </c>
      <c r="E7" s="84" t="s">
        <v>114</v>
      </c>
      <c r="F7" s="100">
        <v>3221020.627876</v>
      </c>
      <c r="H7" s="53">
        <v>13.7481991249806</v>
      </c>
      <c r="I7" s="53">
        <v>11.820731326006401</v>
      </c>
      <c r="J7" s="53">
        <v>18.805611222371201</v>
      </c>
      <c r="K7" s="53">
        <v>24.8401303028513</v>
      </c>
      <c r="L7" s="53">
        <v>-29.7276436249958</v>
      </c>
      <c r="M7" s="53">
        <f t="shared" ref="M7:M70" si="0">IFERROR(MEDIAN(H7:L7),"-x-")</f>
        <v>13.7481991249806</v>
      </c>
      <c r="N7" s="53">
        <f>IFERROR(AVERAGEIFS(H7:L7,H7:L7,"&gt;0",H7:L7,"&lt;50"),"-x-")</f>
        <v>17.303667994052375</v>
      </c>
      <c r="P7" s="53">
        <v>7.8693058640346898</v>
      </c>
      <c r="Q7" s="53">
        <v>7.5747024668016802</v>
      </c>
      <c r="R7" s="53">
        <v>8.0181527175300307</v>
      </c>
      <c r="S7" s="53">
        <v>5.1513285020337198</v>
      </c>
      <c r="T7" s="53">
        <v>6.3606895788107103</v>
      </c>
      <c r="U7" s="53">
        <f t="shared" ref="U7:U70" si="1">IFERROR(MEDIAN(P7:T7),"-x-")</f>
        <v>7.5747024668016802</v>
      </c>
      <c r="V7" s="53">
        <f>IFERROR(AVERAGEIFS(P7:T7,P7:T7,"&gt;0",P7:T7,"&lt;50"),"-x-")</f>
        <v>6.9948358258421663</v>
      </c>
      <c r="X7" s="14">
        <v>0.38095777786162199</v>
      </c>
      <c r="Y7" s="14">
        <v>0.38576043108594599</v>
      </c>
      <c r="Z7" s="14">
        <v>0.48870445992448402</v>
      </c>
      <c r="AA7" s="14">
        <v>0.53274743326415797</v>
      </c>
      <c r="AB7" s="14">
        <v>0.456778373058769</v>
      </c>
      <c r="AC7" s="14">
        <f t="shared" ref="AC7:AC70" si="2">IFERROR(MEDIAN(X7:AB7),"-x-")</f>
        <v>0.456778373058769</v>
      </c>
      <c r="AD7" s="14">
        <f t="shared" ref="AD7:AD70" si="3">IFERROR(AVERAGE(X7:AB7),"-x-")</f>
        <v>0.44898969503899577</v>
      </c>
      <c r="AF7" s="53">
        <v>1.31724370629308</v>
      </c>
      <c r="AG7" s="53">
        <v>1.29721304007217</v>
      </c>
      <c r="AH7" s="53">
        <v>0.84730461401432</v>
      </c>
      <c r="AI7" s="53">
        <v>0.63803571260177705</v>
      </c>
      <c r="AJ7" s="53">
        <v>0.72284681726523603</v>
      </c>
      <c r="AK7" s="53">
        <f t="shared" ref="AK7:AK70" si="4">IF(MAX(AF7:AJ7)=0,"-x-",MAX(AF7:AJ7))</f>
        <v>1.31724370629308</v>
      </c>
      <c r="AL7" s="54">
        <f t="shared" ref="AL7:AL70" si="5">IFERROR(AJ7/AK7,"-x-")</f>
        <v>0.54875708558094738</v>
      </c>
      <c r="AM7" s="53">
        <f>IFERROR(AVERAGEIFS(AF7:AJ7,AF7:AJ7,"&gt;0",AF7:AJ7,"&lt;30"),"-x-")</f>
        <v>0.96452877804931669</v>
      </c>
      <c r="AO7" s="53">
        <v>0.51591313107292103</v>
      </c>
      <c r="AP7" s="53">
        <v>0.497369683972465</v>
      </c>
      <c r="AQ7" s="53">
        <v>0.37292506590392799</v>
      </c>
      <c r="AR7" s="53">
        <v>0.29686162396683402</v>
      </c>
      <c r="AS7" s="53">
        <v>0.32947899161354099</v>
      </c>
      <c r="AT7" s="53">
        <f t="shared" ref="AT7:AT70" si="6">IFERROR(MEDIAN(AO7:AS7),"-x-")</f>
        <v>0.37292506590392799</v>
      </c>
      <c r="AU7" s="53">
        <f>IFERROR(AVERAGEIFS(AO7:AS7,AO7:AS7,"&gt;0",AO7:AS7,"&lt;50"),"-x-")</f>
        <v>0.40250969930593783</v>
      </c>
      <c r="AW7" s="53">
        <v>2.7039981610141699</v>
      </c>
      <c r="AX7" s="53">
        <v>2.7025132462149499</v>
      </c>
      <c r="AY7" s="53">
        <v>3.65164742971319</v>
      </c>
      <c r="AZ7" s="53">
        <v>1.87225476863387</v>
      </c>
      <c r="BA7" s="53">
        <v>2.2498581836152902</v>
      </c>
      <c r="BB7" s="53">
        <f t="shared" ref="BB7:BB70" si="7">IFERROR(MEDIAN(AW7:BA7),"-x-")</f>
        <v>2.7025132462149499</v>
      </c>
      <c r="BC7" s="53">
        <f t="shared" ref="BC7:BC70" si="8">IFERROR(AVERAGEIFS(AW7:BA7,AW7:BA7,"&gt;0",AW7:BA7,"&lt;50"),"-x-")</f>
        <v>2.6360543578382938</v>
      </c>
    </row>
    <row r="8" spans="2:55" x14ac:dyDescent="0.25">
      <c r="B8" s="12" t="s">
        <v>105</v>
      </c>
      <c r="C8" s="84" t="s">
        <v>125</v>
      </c>
      <c r="D8" s="84" t="s">
        <v>137</v>
      </c>
      <c r="E8" s="84" t="s">
        <v>115</v>
      </c>
      <c r="F8" s="100">
        <v>52627.746721687501</v>
      </c>
      <c r="H8" s="53">
        <v>11.907625320120101</v>
      </c>
      <c r="I8" s="53">
        <v>17.470466448721702</v>
      </c>
      <c r="J8" s="53">
        <v>20.944001864321802</v>
      </c>
      <c r="K8" s="53">
        <v>13.0111871207337</v>
      </c>
      <c r="L8" s="53">
        <v>36.467072019586297</v>
      </c>
      <c r="M8" s="53">
        <f t="shared" si="0"/>
        <v>17.470466448721702</v>
      </c>
      <c r="N8" s="53">
        <f t="shared" ref="N8:N70" si="9">IFERROR(AVERAGEIFS(H8:L8,H8:L8,"&gt;0",H8:L8,"&lt;50"),"-x-")</f>
        <v>19.960070554696721</v>
      </c>
      <c r="P8" s="53">
        <v>7.5280101251482803</v>
      </c>
      <c r="Q8" s="53">
        <v>9.4568171714345208</v>
      </c>
      <c r="R8" s="53">
        <v>9.4688269476610003</v>
      </c>
      <c r="S8" s="53">
        <v>3.37734503400134</v>
      </c>
      <c r="T8" s="53">
        <v>1.6457941616336</v>
      </c>
      <c r="U8" s="53">
        <f t="shared" si="1"/>
        <v>7.5280101251482803</v>
      </c>
      <c r="V8" s="53">
        <f t="shared" ref="V8:V70" si="10">IFERROR(AVERAGEIFS(P8:T8,P8:T8,"&gt;0",P8:T8,"&lt;50"),"-x-")</f>
        <v>6.2953586879757477</v>
      </c>
      <c r="X8" s="14">
        <v>0.33955858741246597</v>
      </c>
      <c r="Y8" s="14">
        <v>0.34838770868256702</v>
      </c>
      <c r="Z8" s="14">
        <v>0.43028667739417897</v>
      </c>
      <c r="AA8" s="14">
        <v>0.75908057821332497</v>
      </c>
      <c r="AB8" s="14">
        <v>0.725971186972456</v>
      </c>
      <c r="AC8" s="14">
        <f t="shared" si="2"/>
        <v>0.43028667739417897</v>
      </c>
      <c r="AD8" s="14">
        <f t="shared" si="3"/>
        <v>0.5206569477349986</v>
      </c>
      <c r="AF8" s="53">
        <v>1.31518396898718</v>
      </c>
      <c r="AG8" s="53">
        <v>1.5609445241989299</v>
      </c>
      <c r="AH8" s="53">
        <v>1.26377232100276</v>
      </c>
      <c r="AI8" s="53">
        <v>0.63220081304007203</v>
      </c>
      <c r="AJ8" s="53">
        <v>0.41538653760289901</v>
      </c>
      <c r="AK8" s="53">
        <f t="shared" si="4"/>
        <v>1.5609445241989299</v>
      </c>
      <c r="AL8" s="54">
        <f t="shared" si="5"/>
        <v>0.26611230006144748</v>
      </c>
      <c r="AM8" s="53">
        <f t="shared" ref="AM8:AM71" si="11">IFERROR(AVERAGEIFS(AF8:AJ8,AF8:AJ8,"&gt;0",AF8:AJ8,"&lt;30"),"-x-")</f>
        <v>1.0374976329663681</v>
      </c>
      <c r="AO8" s="53">
        <v>0.62336782734837504</v>
      </c>
      <c r="AP8" s="53">
        <v>0.74942363034551795</v>
      </c>
      <c r="AQ8" s="53">
        <v>0.54888131669577001</v>
      </c>
      <c r="AR8" s="53">
        <v>0.25316361390696301</v>
      </c>
      <c r="AS8" s="53">
        <v>0.16351110349182801</v>
      </c>
      <c r="AT8" s="53">
        <f t="shared" si="6"/>
        <v>0.54888131669577001</v>
      </c>
      <c r="AU8" s="53">
        <f t="shared" ref="AU8:AU70" si="12">IFERROR(AVERAGEIFS(AO8:AS8,AO8:AS8,"&gt;0",AO8:AS8,"&lt;50"),"-x-")</f>
        <v>0.46766949835769084</v>
      </c>
      <c r="AW8" s="53">
        <v>2.1019069520480098</v>
      </c>
      <c r="AX8" s="53">
        <v>2.1588687160437998</v>
      </c>
      <c r="AY8" s="53">
        <v>3.406085019491</v>
      </c>
      <c r="AZ8" s="53">
        <v>2.4722048813528099</v>
      </c>
      <c r="BA8" s="53">
        <v>1.14071026879719</v>
      </c>
      <c r="BB8" s="53">
        <f t="shared" si="7"/>
        <v>2.1588687160437998</v>
      </c>
      <c r="BC8" s="53">
        <f>IFERROR(AVERAGEIFS(AW8:BA8,AW8:BA8,"&gt;0",AW8:BA8,"&lt;50"),"-x-")</f>
        <v>2.2559551675465621</v>
      </c>
    </row>
    <row r="9" spans="2:55" x14ac:dyDescent="0.25">
      <c r="B9" s="12" t="s">
        <v>106</v>
      </c>
      <c r="C9" s="84" t="s">
        <v>126</v>
      </c>
      <c r="D9" s="84" t="s">
        <v>137</v>
      </c>
      <c r="E9" s="84" t="s">
        <v>116</v>
      </c>
      <c r="F9" s="100">
        <v>29018.493280593699</v>
      </c>
      <c r="H9" s="53">
        <v>19.974251984385798</v>
      </c>
      <c r="I9" s="53">
        <v>21.0322036743746</v>
      </c>
      <c r="J9" s="53">
        <v>-8.4168640435673296</v>
      </c>
      <c r="K9" s="53">
        <v>-4.0727960012736704</v>
      </c>
      <c r="L9" s="53">
        <v>-2.1362317668717901</v>
      </c>
      <c r="M9" s="53">
        <f t="shared" si="0"/>
        <v>-2.1362317668717901</v>
      </c>
      <c r="N9" s="53">
        <f t="shared" si="9"/>
        <v>20.503227829380201</v>
      </c>
      <c r="P9" s="53">
        <v>4.3849868984980302</v>
      </c>
      <c r="Q9" s="53">
        <v>15.959990829534901</v>
      </c>
      <c r="R9" s="53">
        <v>69.844149523065397</v>
      </c>
      <c r="S9" s="53">
        <v>30.124863058241299</v>
      </c>
      <c r="T9" s="53">
        <v>8176.9119795486304</v>
      </c>
      <c r="U9" s="53">
        <f t="shared" si="1"/>
        <v>30.124863058241299</v>
      </c>
      <c r="V9" s="53">
        <f t="shared" si="10"/>
        <v>16.823280262091412</v>
      </c>
      <c r="X9" s="14">
        <v>0.46913625516346702</v>
      </c>
      <c r="Y9" s="14">
        <v>0.25079720548470502</v>
      </c>
      <c r="Z9" s="14">
        <v>0.471345571990823</v>
      </c>
      <c r="AA9" s="14">
        <v>0.81209628598415295</v>
      </c>
      <c r="AB9" s="14">
        <v>0.86704297667951302</v>
      </c>
      <c r="AC9" s="14">
        <f t="shared" si="2"/>
        <v>0.471345571990823</v>
      </c>
      <c r="AD9" s="14">
        <f t="shared" si="3"/>
        <v>0.57408365906053216</v>
      </c>
      <c r="AF9" s="53">
        <v>0.49602058185382703</v>
      </c>
      <c r="AG9" s="53">
        <v>1.4070404126068801</v>
      </c>
      <c r="AH9" s="53">
        <v>0.89765582960262702</v>
      </c>
      <c r="AI9" s="53">
        <v>0.44831027197733397</v>
      </c>
      <c r="AJ9" s="53">
        <v>0.319095786462185</v>
      </c>
      <c r="AK9" s="53">
        <f t="shared" si="4"/>
        <v>1.4070404126068801</v>
      </c>
      <c r="AL9" s="54">
        <f t="shared" si="5"/>
        <v>0.22678508989729973</v>
      </c>
      <c r="AM9" s="53">
        <f t="shared" si="11"/>
        <v>0.71362457650057054</v>
      </c>
      <c r="AO9" s="53">
        <v>0.124568320956428</v>
      </c>
      <c r="AP9" s="53">
        <v>0.34971405379064902</v>
      </c>
      <c r="AQ9" s="53">
        <v>0.24771678541901601</v>
      </c>
      <c r="AR9" s="53">
        <v>0.123923258292052</v>
      </c>
      <c r="AS9" s="53">
        <v>8.4727328993494694E-2</v>
      </c>
      <c r="AT9" s="53">
        <f t="shared" si="6"/>
        <v>0.124568320956428</v>
      </c>
      <c r="AU9" s="53">
        <f t="shared" si="12"/>
        <v>0.18612994949032793</v>
      </c>
      <c r="AW9" s="53">
        <v>1.3138265433826699</v>
      </c>
      <c r="AX9" s="53">
        <v>3.1496864512773799</v>
      </c>
      <c r="AY9" s="53">
        <v>29.792875935527299</v>
      </c>
      <c r="AZ9" s="53">
        <v>23.5037321752461</v>
      </c>
      <c r="BA9" s="53">
        <v>7034.4516141712702</v>
      </c>
      <c r="BB9" s="53">
        <f t="shared" si="7"/>
        <v>23.5037321752461</v>
      </c>
      <c r="BC9" s="53">
        <f t="shared" si="8"/>
        <v>14.440030276358362</v>
      </c>
    </row>
    <row r="10" spans="2:55" x14ac:dyDescent="0.25">
      <c r="B10" s="12" t="s">
        <v>107</v>
      </c>
      <c r="C10" s="84" t="s">
        <v>127</v>
      </c>
      <c r="D10" s="84" t="s">
        <v>137</v>
      </c>
      <c r="E10" s="84" t="s">
        <v>117</v>
      </c>
      <c r="F10" s="100">
        <v>213068.62000900001</v>
      </c>
      <c r="H10" s="53"/>
      <c r="I10" s="53">
        <v>19.278037695155898</v>
      </c>
      <c r="J10" s="53">
        <v>24.821294967318</v>
      </c>
      <c r="K10" s="53">
        <v>20.3522899993404</v>
      </c>
      <c r="L10" s="53">
        <v>26.444643743889198</v>
      </c>
      <c r="M10" s="53">
        <f t="shared" si="0"/>
        <v>22.586792483329198</v>
      </c>
      <c r="N10" s="53">
        <f t="shared" si="9"/>
        <v>22.724066601425875</v>
      </c>
      <c r="P10" s="53"/>
      <c r="Q10" s="53">
        <v>15.030263585315</v>
      </c>
      <c r="R10" s="53">
        <v>20.315220507880401</v>
      </c>
      <c r="S10" s="53">
        <v>48.670945910562303</v>
      </c>
      <c r="T10" s="53">
        <v>24.771572073368599</v>
      </c>
      <c r="U10" s="53">
        <f t="shared" si="1"/>
        <v>22.5433962906245</v>
      </c>
      <c r="V10" s="53">
        <f t="shared" si="10"/>
        <v>27.197000519281577</v>
      </c>
      <c r="X10" s="14"/>
      <c r="Y10" s="14">
        <v>5.0765488566903501E-2</v>
      </c>
      <c r="Z10" s="14">
        <v>7.2923231350068798E-2</v>
      </c>
      <c r="AA10" s="14">
        <v>0.33442135427729203</v>
      </c>
      <c r="AB10" s="14">
        <v>0.18934330831019899</v>
      </c>
      <c r="AC10" s="14">
        <f t="shared" si="2"/>
        <v>0.1311332698301339</v>
      </c>
      <c r="AD10" s="14">
        <f t="shared" si="3"/>
        <v>0.16186334562611582</v>
      </c>
      <c r="AF10" s="53"/>
      <c r="AG10" s="53">
        <v>2.6940785194965402</v>
      </c>
      <c r="AH10" s="53">
        <v>2.9975842410240099</v>
      </c>
      <c r="AI10" s="53">
        <v>1.6180074200274199</v>
      </c>
      <c r="AJ10" s="53">
        <v>1.60845255413733</v>
      </c>
      <c r="AK10" s="53">
        <f t="shared" si="4"/>
        <v>2.9975842410240099</v>
      </c>
      <c r="AL10" s="54">
        <f t="shared" si="5"/>
        <v>0.53658293639409571</v>
      </c>
      <c r="AM10" s="53">
        <f t="shared" si="11"/>
        <v>2.2295306836713249</v>
      </c>
      <c r="AO10" s="53"/>
      <c r="AP10" s="53">
        <v>2.1461399018371599</v>
      </c>
      <c r="AQ10" s="53">
        <v>2.2785375157618502</v>
      </c>
      <c r="AR10" s="53">
        <v>1.1607988473042501</v>
      </c>
      <c r="AS10" s="53">
        <v>1.17822712640736</v>
      </c>
      <c r="AT10" s="53">
        <f t="shared" si="6"/>
        <v>1.6621835141222601</v>
      </c>
      <c r="AU10" s="53">
        <f t="shared" si="12"/>
        <v>1.690925847827655</v>
      </c>
      <c r="AW10" s="53"/>
      <c r="AX10" s="53">
        <v>-1.9339002814631401</v>
      </c>
      <c r="AY10" s="53">
        <v>-1.0974969503913601</v>
      </c>
      <c r="AZ10" s="53">
        <v>10.8572172957502</v>
      </c>
      <c r="BA10" s="53">
        <v>-0.119546249041719</v>
      </c>
      <c r="BB10" s="53">
        <f t="shared" si="7"/>
        <v>-0.60852159971653952</v>
      </c>
      <c r="BC10" s="53">
        <f t="shared" si="8"/>
        <v>10.8572172957502</v>
      </c>
    </row>
    <row r="11" spans="2:55" x14ac:dyDescent="0.25">
      <c r="B11" s="12" t="s">
        <v>108</v>
      </c>
      <c r="C11" s="84" t="s">
        <v>128</v>
      </c>
      <c r="D11" s="84" t="s">
        <v>137</v>
      </c>
      <c r="E11" s="84" t="s">
        <v>118</v>
      </c>
      <c r="F11" s="100">
        <v>6109036.6716160001</v>
      </c>
      <c r="H11" s="53">
        <v>21.1837831848534</v>
      </c>
      <c r="I11" s="53">
        <v>29.3051999261079</v>
      </c>
      <c r="J11" s="53">
        <v>26.092397873784599</v>
      </c>
      <c r="K11" s="53">
        <v>27.5190993582655</v>
      </c>
      <c r="L11" s="53">
        <v>25.255147878255201</v>
      </c>
      <c r="M11" s="53">
        <f t="shared" si="0"/>
        <v>26.092397873784599</v>
      </c>
      <c r="N11" s="53">
        <f t="shared" si="9"/>
        <v>25.871125644253318</v>
      </c>
      <c r="P11" s="53">
        <v>14.624028105259599</v>
      </c>
      <c r="Q11" s="53">
        <v>17.816477795713599</v>
      </c>
      <c r="R11" s="53">
        <v>15.5789045440906</v>
      </c>
      <c r="S11" s="53">
        <v>14.8363178102154</v>
      </c>
      <c r="T11" s="53">
        <v>13.7150608256925</v>
      </c>
      <c r="U11" s="53">
        <f t="shared" si="1"/>
        <v>14.8363178102154</v>
      </c>
      <c r="V11" s="53">
        <f t="shared" si="10"/>
        <v>15.314157816194339</v>
      </c>
      <c r="X11" s="14">
        <v>0.22507014914823201</v>
      </c>
      <c r="Y11" s="14">
        <v>0.20457591501530301</v>
      </c>
      <c r="Z11" s="14">
        <v>0.22918791647593001</v>
      </c>
      <c r="AA11" s="14">
        <v>0.28601318366185302</v>
      </c>
      <c r="AB11" s="14">
        <v>0.41732889516279098</v>
      </c>
      <c r="AC11" s="14">
        <f t="shared" si="2"/>
        <v>0.22918791647593001</v>
      </c>
      <c r="AD11" s="14">
        <f t="shared" si="3"/>
        <v>0.27243521189282183</v>
      </c>
      <c r="AF11" s="53">
        <v>3.0862371361618002</v>
      </c>
      <c r="AG11" s="53">
        <v>3.3947919902675499</v>
      </c>
      <c r="AH11" s="53">
        <v>2.51960568280992</v>
      </c>
      <c r="AI11" s="53">
        <v>1.54615843352258</v>
      </c>
      <c r="AJ11" s="53">
        <v>1.12913261405083</v>
      </c>
      <c r="AK11" s="53">
        <f t="shared" si="4"/>
        <v>3.3947919902675499</v>
      </c>
      <c r="AL11" s="54">
        <f t="shared" si="5"/>
        <v>0.33260730474441852</v>
      </c>
      <c r="AM11" s="53">
        <f t="shared" si="11"/>
        <v>2.3351851713625358</v>
      </c>
      <c r="AO11" s="53">
        <v>1.63344579204204</v>
      </c>
      <c r="AP11" s="53">
        <v>1.8117653744447999</v>
      </c>
      <c r="AQ11" s="53">
        <v>1.4715946759934</v>
      </c>
      <c r="AR11" s="53">
        <v>1.00963330189734</v>
      </c>
      <c r="AS11" s="53">
        <v>0.76225933311252403</v>
      </c>
      <c r="AT11" s="53">
        <f t="shared" si="6"/>
        <v>1.4715946759934</v>
      </c>
      <c r="AU11" s="53">
        <f t="shared" si="12"/>
        <v>1.337739695498021</v>
      </c>
      <c r="AW11" s="53">
        <v>2.9760106963003601</v>
      </c>
      <c r="AX11" s="53">
        <v>3.2958498286534499</v>
      </c>
      <c r="AY11" s="53">
        <v>3.1132969977625198</v>
      </c>
      <c r="AZ11" s="53">
        <v>3.6238721365662099</v>
      </c>
      <c r="BA11" s="53">
        <v>4.4683533605129897</v>
      </c>
      <c r="BB11" s="53">
        <f t="shared" si="7"/>
        <v>3.2958498286534499</v>
      </c>
      <c r="BC11" s="53">
        <f t="shared" si="8"/>
        <v>3.4954766039591059</v>
      </c>
    </row>
    <row r="12" spans="2:55" x14ac:dyDescent="0.25">
      <c r="B12" s="12" t="s">
        <v>109</v>
      </c>
      <c r="C12" s="84" t="s">
        <v>129</v>
      </c>
      <c r="D12" s="84" t="s">
        <v>137</v>
      </c>
      <c r="E12" s="84" t="s">
        <v>119</v>
      </c>
      <c r="F12" s="100">
        <v>246638.87387000001</v>
      </c>
      <c r="H12" s="53">
        <v>21.754890074167601</v>
      </c>
      <c r="I12" s="53">
        <v>26.522588310792301</v>
      </c>
      <c r="J12" s="53">
        <v>19.202362398733399</v>
      </c>
      <c r="K12" s="53">
        <v>12.1562258308113</v>
      </c>
      <c r="L12" s="53">
        <v>19.833275076176498</v>
      </c>
      <c r="M12" s="53">
        <f t="shared" si="0"/>
        <v>19.833275076176498</v>
      </c>
      <c r="N12" s="53">
        <f t="shared" si="9"/>
        <v>19.893868338136219</v>
      </c>
      <c r="P12" s="53">
        <v>12.723286836131599</v>
      </c>
      <c r="Q12" s="53">
        <v>15.614174817746999</v>
      </c>
      <c r="R12" s="53">
        <v>10.5879952861433</v>
      </c>
      <c r="S12" s="53">
        <v>4.88136442367977</v>
      </c>
      <c r="T12" s="53"/>
      <c r="U12" s="53">
        <f t="shared" si="1"/>
        <v>11.65564106113745</v>
      </c>
      <c r="V12" s="53">
        <f t="shared" si="10"/>
        <v>10.951705340925418</v>
      </c>
      <c r="X12" s="14">
        <v>6.0790983814968096E-3</v>
      </c>
      <c r="Y12" s="14">
        <v>5.8614560865407799E-3</v>
      </c>
      <c r="Z12" s="14">
        <v>7.3322602734151596E-3</v>
      </c>
      <c r="AA12" s="14">
        <v>0.15634093484419301</v>
      </c>
      <c r="AB12" s="14">
        <v>0.166330308462493</v>
      </c>
      <c r="AC12" s="14">
        <f t="shared" si="2"/>
        <v>7.3322602734151596E-3</v>
      </c>
      <c r="AD12" s="14">
        <f t="shared" si="3"/>
        <v>6.8388811609627759E-2</v>
      </c>
      <c r="AF12" s="53">
        <v>3.0813219978481401</v>
      </c>
      <c r="AG12" s="53">
        <v>3.5209028460376399</v>
      </c>
      <c r="AH12" s="53">
        <v>2.2343631751973598</v>
      </c>
      <c r="AI12" s="53">
        <v>1.21420125877739</v>
      </c>
      <c r="AJ12" s="53">
        <v>1.04707225081984</v>
      </c>
      <c r="AK12" s="53">
        <f t="shared" si="4"/>
        <v>3.5209028460376399</v>
      </c>
      <c r="AL12" s="54">
        <f t="shared" si="5"/>
        <v>0.29738743061263279</v>
      </c>
      <c r="AM12" s="53">
        <f t="shared" si="11"/>
        <v>2.2195723057360741</v>
      </c>
      <c r="AO12" s="53">
        <v>2.4113592713510998</v>
      </c>
      <c r="AP12" s="53">
        <v>2.85286029975759</v>
      </c>
      <c r="AQ12" s="53">
        <v>1.9835524782265599</v>
      </c>
      <c r="AR12" s="53">
        <v>1.19681714955186</v>
      </c>
      <c r="AS12" s="53">
        <v>1.07304112040401</v>
      </c>
      <c r="AT12" s="53">
        <f t="shared" si="6"/>
        <v>1.9835524782265599</v>
      </c>
      <c r="AU12" s="53">
        <f t="shared" si="12"/>
        <v>1.9035260638582241</v>
      </c>
      <c r="AW12" s="53">
        <v>-1.51638781621659</v>
      </c>
      <c r="AX12" s="53">
        <v>-1.8399502510674199</v>
      </c>
      <c r="AY12" s="53">
        <v>-2.2143088534467101</v>
      </c>
      <c r="AZ12" s="53">
        <v>-0.77386916491468605</v>
      </c>
      <c r="BA12" s="53"/>
      <c r="BB12" s="53">
        <f t="shared" si="7"/>
        <v>-1.678169033642005</v>
      </c>
      <c r="BC12" s="53" t="str">
        <f t="shared" si="8"/>
        <v>-x-</v>
      </c>
    </row>
    <row r="13" spans="2:55" x14ac:dyDescent="0.25">
      <c r="B13" s="12" t="s">
        <v>110</v>
      </c>
      <c r="C13" s="84" t="s">
        <v>130</v>
      </c>
      <c r="D13" s="84" t="s">
        <v>137</v>
      </c>
      <c r="E13" s="84" t="s">
        <v>120</v>
      </c>
      <c r="F13" s="100">
        <v>2659328</v>
      </c>
      <c r="H13" s="53"/>
      <c r="I13" s="53"/>
      <c r="J13" s="53">
        <v>24.077753741847101</v>
      </c>
      <c r="K13" s="53">
        <v>30.907640775607401</v>
      </c>
      <c r="L13" s="53">
        <v>28.924365793238401</v>
      </c>
      <c r="M13" s="53">
        <f t="shared" si="0"/>
        <v>28.924365793238401</v>
      </c>
      <c r="N13" s="53">
        <f t="shared" si="9"/>
        <v>27.969920103564302</v>
      </c>
      <c r="P13" s="53"/>
      <c r="Q13" s="53"/>
      <c r="R13" s="53">
        <v>15.551267644390499</v>
      </c>
      <c r="S13" s="53">
        <v>17.414005183614801</v>
      </c>
      <c r="T13" s="53">
        <v>15.9454903866863</v>
      </c>
      <c r="U13" s="53">
        <f t="shared" si="1"/>
        <v>15.9454903866863</v>
      </c>
      <c r="V13" s="53">
        <f t="shared" si="10"/>
        <v>16.303587738230533</v>
      </c>
      <c r="X13" s="14"/>
      <c r="Y13" s="14"/>
      <c r="Z13" s="14">
        <v>0.25056518738128902</v>
      </c>
      <c r="AA13" s="14">
        <v>0.22417640044208401</v>
      </c>
      <c r="AB13" s="14">
        <v>0.278710467648634</v>
      </c>
      <c r="AC13" s="14">
        <f t="shared" si="2"/>
        <v>0.25056518738128902</v>
      </c>
      <c r="AD13" s="14">
        <f t="shared" si="3"/>
        <v>0.25115068515733568</v>
      </c>
      <c r="AF13" s="53"/>
      <c r="AG13" s="53"/>
      <c r="AH13" s="53">
        <v>1.6625566390666799</v>
      </c>
      <c r="AI13" s="53">
        <v>1.75095647525086</v>
      </c>
      <c r="AJ13" s="53">
        <v>1.48040736360235</v>
      </c>
      <c r="AK13" s="53">
        <f t="shared" si="4"/>
        <v>1.75095647525086</v>
      </c>
      <c r="AL13" s="54">
        <f t="shared" si="5"/>
        <v>0.84548495895093667</v>
      </c>
      <c r="AM13" s="53">
        <f t="shared" si="11"/>
        <v>1.6313068259732966</v>
      </c>
      <c r="AO13" s="53"/>
      <c r="AP13" s="53"/>
      <c r="AQ13" s="53">
        <v>9.1338312969601194</v>
      </c>
      <c r="AR13" s="53">
        <v>9.9906089614232805</v>
      </c>
      <c r="AS13" s="53">
        <v>8.6679947086813591</v>
      </c>
      <c r="AT13" s="53">
        <f t="shared" si="6"/>
        <v>9.1338312969601194</v>
      </c>
      <c r="AU13" s="53">
        <f t="shared" si="12"/>
        <v>9.2641449890215863</v>
      </c>
      <c r="AW13" s="53">
        <v>3.33820818316235</v>
      </c>
      <c r="AX13" s="53">
        <v>4.1886287522211196</v>
      </c>
      <c r="AY13" s="53">
        <v>3.6086408557494001</v>
      </c>
      <c r="AZ13" s="53">
        <v>3.6440863257230398</v>
      </c>
      <c r="BA13" s="53">
        <v>3.7456296562049798</v>
      </c>
      <c r="BB13" s="53">
        <f t="shared" si="7"/>
        <v>3.6440863257230398</v>
      </c>
      <c r="BC13" s="53">
        <f t="shared" si="8"/>
        <v>3.7050387546121777</v>
      </c>
    </row>
    <row r="14" spans="2:55" x14ac:dyDescent="0.25">
      <c r="B14" s="12" t="s">
        <v>111</v>
      </c>
      <c r="C14" s="84" t="s">
        <v>131</v>
      </c>
      <c r="D14" s="84" t="s">
        <v>137</v>
      </c>
      <c r="E14" s="84" t="s">
        <v>121</v>
      </c>
      <c r="F14" s="100">
        <v>484013.07449999999</v>
      </c>
      <c r="H14" s="53">
        <v>6.7532927156571496</v>
      </c>
      <c r="I14" s="53">
        <v>15.071506933803899</v>
      </c>
      <c r="J14" s="53">
        <v>16.0440404827532</v>
      </c>
      <c r="K14" s="53">
        <v>6.4842821529528001</v>
      </c>
      <c r="L14" s="53">
        <v>5.91300384196074</v>
      </c>
      <c r="M14" s="53">
        <f t="shared" si="0"/>
        <v>6.7532927156571496</v>
      </c>
      <c r="N14" s="53">
        <f t="shared" si="9"/>
        <v>10.053225225425557</v>
      </c>
      <c r="P14" s="53">
        <v>15.238983302901</v>
      </c>
      <c r="Q14" s="53">
        <v>19.806399788416499</v>
      </c>
      <c r="R14" s="53">
        <v>18.971411859936801</v>
      </c>
      <c r="S14" s="53">
        <v>11.143321150360901</v>
      </c>
      <c r="T14" s="53">
        <v>9.8178127084538591</v>
      </c>
      <c r="U14" s="53">
        <f t="shared" si="1"/>
        <v>15.238983302901</v>
      </c>
      <c r="V14" s="53">
        <f t="shared" si="10"/>
        <v>14.995585762013812</v>
      </c>
      <c r="X14" s="14">
        <v>0.63295582221937396</v>
      </c>
      <c r="Y14" s="14">
        <v>0.51787377672851997</v>
      </c>
      <c r="Z14" s="14">
        <v>0.56809184046986005</v>
      </c>
      <c r="AA14" s="14">
        <v>0.75004033945151605</v>
      </c>
      <c r="AB14" s="14">
        <v>0.77495724152540801</v>
      </c>
      <c r="AC14" s="14">
        <f t="shared" si="2"/>
        <v>0.63295582221937396</v>
      </c>
      <c r="AD14" s="14">
        <f t="shared" si="3"/>
        <v>0.64878380407893554</v>
      </c>
      <c r="AF14" s="53">
        <v>0.86368356875937002</v>
      </c>
      <c r="AG14" s="53">
        <v>1.3696211584192499</v>
      </c>
      <c r="AH14" s="53">
        <v>1.10697986019477</v>
      </c>
      <c r="AI14" s="53">
        <v>0.63167983820858398</v>
      </c>
      <c r="AJ14" s="53">
        <v>0.453124248772383</v>
      </c>
      <c r="AK14" s="53">
        <f t="shared" si="4"/>
        <v>1.3696211584192499</v>
      </c>
      <c r="AL14" s="54">
        <f t="shared" si="5"/>
        <v>0.33083911268964111</v>
      </c>
      <c r="AM14" s="53">
        <f t="shared" si="11"/>
        <v>0.88501773487087143</v>
      </c>
      <c r="AO14" s="53">
        <v>0.483545250856878</v>
      </c>
      <c r="AP14" s="53">
        <v>0.77252611353742395</v>
      </c>
      <c r="AQ14" s="53">
        <v>0.65659535154918602</v>
      </c>
      <c r="AR14" s="53">
        <v>0.37793588146269003</v>
      </c>
      <c r="AS14" s="53">
        <v>0.285606465062756</v>
      </c>
      <c r="AT14" s="53">
        <f t="shared" si="6"/>
        <v>0.483545250856878</v>
      </c>
      <c r="AU14" s="53">
        <f t="shared" si="12"/>
        <v>0.51524181249378675</v>
      </c>
      <c r="AW14" s="53">
        <v>8.9442220708442601</v>
      </c>
      <c r="AX14" s="53">
        <v>9.3064208708819898</v>
      </c>
      <c r="AY14" s="53">
        <v>9.87258873597602</v>
      </c>
      <c r="AZ14" s="53">
        <v>7.8640571549549296</v>
      </c>
      <c r="BA14" s="53">
        <v>7.16332330361183</v>
      </c>
      <c r="BB14" s="53">
        <f t="shared" si="7"/>
        <v>8.9442220708442601</v>
      </c>
      <c r="BC14" s="53">
        <f t="shared" si="8"/>
        <v>8.6301224272538057</v>
      </c>
    </row>
    <row r="15" spans="2:55" x14ac:dyDescent="0.25">
      <c r="B15" s="12" t="s">
        <v>112</v>
      </c>
      <c r="C15" s="84" t="s">
        <v>132</v>
      </c>
      <c r="D15" s="84" t="s">
        <v>137</v>
      </c>
      <c r="E15" s="84" t="s">
        <v>122</v>
      </c>
      <c r="F15" s="100">
        <v>874314.49060999998</v>
      </c>
      <c r="H15" s="53"/>
      <c r="I15" s="53">
        <v>30.4891249321809</v>
      </c>
      <c r="J15" s="53">
        <v>32.647971372061903</v>
      </c>
      <c r="K15" s="53">
        <v>24.5333384271071</v>
      </c>
      <c r="L15" s="53">
        <v>25.909400763688598</v>
      </c>
      <c r="M15" s="53">
        <f t="shared" si="0"/>
        <v>28.199262847934747</v>
      </c>
      <c r="N15" s="53">
        <f t="shared" si="9"/>
        <v>28.394958873759624</v>
      </c>
      <c r="P15" s="53"/>
      <c r="Q15" s="53">
        <v>11.6061873195285</v>
      </c>
      <c r="R15" s="53">
        <v>11.8310053676105</v>
      </c>
      <c r="S15" s="53">
        <v>9.1111230732203694</v>
      </c>
      <c r="T15" s="53">
        <v>6.9196342790019099</v>
      </c>
      <c r="U15" s="53">
        <f t="shared" si="1"/>
        <v>10.358655196374436</v>
      </c>
      <c r="V15" s="53">
        <f t="shared" si="10"/>
        <v>9.866987509840321</v>
      </c>
      <c r="X15" s="14"/>
      <c r="Y15" s="14">
        <v>0.44344661875104102</v>
      </c>
      <c r="Z15" s="14">
        <v>0.37714011458563601</v>
      </c>
      <c r="AA15" s="14">
        <v>0.52280610438552699</v>
      </c>
      <c r="AB15" s="14">
        <v>0.35077985391020799</v>
      </c>
      <c r="AC15" s="14">
        <f t="shared" si="2"/>
        <v>0.41029336666833849</v>
      </c>
      <c r="AD15" s="14">
        <f t="shared" si="3"/>
        <v>0.42354317290810301</v>
      </c>
      <c r="AF15" s="53"/>
      <c r="AG15" s="53">
        <v>1.68833703024757</v>
      </c>
      <c r="AH15" s="53">
        <v>1.5774806091339999</v>
      </c>
      <c r="AI15" s="53">
        <v>1.17609512275703</v>
      </c>
      <c r="AJ15" s="53">
        <v>1.19750883202505</v>
      </c>
      <c r="AK15" s="53">
        <f t="shared" si="4"/>
        <v>1.68833703024757</v>
      </c>
      <c r="AL15" s="54">
        <f t="shared" si="5"/>
        <v>0.7092830463177443</v>
      </c>
      <c r="AM15" s="53">
        <f t="shared" si="11"/>
        <v>1.4098553985409124</v>
      </c>
      <c r="AO15" s="53"/>
      <c r="AP15" s="53">
        <v>0.373249023835797</v>
      </c>
      <c r="AQ15" s="53">
        <v>0.46983497440896799</v>
      </c>
      <c r="AR15" s="53">
        <v>0.36936940815712699</v>
      </c>
      <c r="AS15" s="53">
        <v>0.37466480733792201</v>
      </c>
      <c r="AT15" s="53">
        <f t="shared" si="6"/>
        <v>0.37395691558685951</v>
      </c>
      <c r="AU15" s="53">
        <f t="shared" si="12"/>
        <v>0.39677955343495347</v>
      </c>
      <c r="AW15" s="53">
        <v>6.1012671966673198</v>
      </c>
      <c r="AX15" s="53">
        <v>4.7235761517076797</v>
      </c>
      <c r="AY15" s="53">
        <v>4.0989810712562802</v>
      </c>
      <c r="AZ15" s="53">
        <v>4.6353954516162004</v>
      </c>
      <c r="BA15" s="53">
        <v>2.3001091617479701</v>
      </c>
      <c r="BB15" s="53">
        <f t="shared" si="7"/>
        <v>4.6353954516162004</v>
      </c>
      <c r="BC15" s="53">
        <f t="shared" si="8"/>
        <v>4.3718658065990903</v>
      </c>
    </row>
    <row r="16" spans="2:55" x14ac:dyDescent="0.25">
      <c r="B16" s="12" t="s">
        <v>113</v>
      </c>
      <c r="C16" s="84" t="s">
        <v>133</v>
      </c>
      <c r="D16" s="84" t="s">
        <v>137</v>
      </c>
      <c r="E16" s="84" t="s">
        <v>123</v>
      </c>
      <c r="F16" s="100">
        <v>110946.335265</v>
      </c>
      <c r="H16" s="53">
        <v>11.6183588035929</v>
      </c>
      <c r="I16" s="53">
        <v>12.495174856274399</v>
      </c>
      <c r="J16" s="53">
        <v>10.405829341893</v>
      </c>
      <c r="K16" s="53">
        <v>11.400829364792999</v>
      </c>
      <c r="L16" s="53">
        <v>9.7810183143301401</v>
      </c>
      <c r="M16" s="53">
        <f t="shared" si="0"/>
        <v>11.400829364792999</v>
      </c>
      <c r="N16" s="53">
        <f t="shared" si="9"/>
        <v>11.140242136176687</v>
      </c>
      <c r="P16" s="53">
        <v>7.9245302574563503</v>
      </c>
      <c r="Q16" s="53">
        <v>8.80082510235661</v>
      </c>
      <c r="R16" s="53">
        <v>7.8440416261364598</v>
      </c>
      <c r="S16" s="53">
        <v>8.0280608539906098</v>
      </c>
      <c r="T16" s="53">
        <v>7.4362557835993401</v>
      </c>
      <c r="U16" s="53">
        <f t="shared" si="1"/>
        <v>7.9245302574563503</v>
      </c>
      <c r="V16" s="53">
        <f t="shared" si="10"/>
        <v>8.0067427247078733</v>
      </c>
      <c r="X16" s="14">
        <v>9.7994040683261105E-2</v>
      </c>
      <c r="Y16" s="14">
        <v>0</v>
      </c>
      <c r="Z16" s="14">
        <v>0</v>
      </c>
      <c r="AA16" s="14">
        <v>0</v>
      </c>
      <c r="AB16" s="14">
        <v>0</v>
      </c>
      <c r="AC16" s="14">
        <f t="shared" si="2"/>
        <v>0</v>
      </c>
      <c r="AD16" s="14">
        <f t="shared" si="3"/>
        <v>1.959880813665222E-2</v>
      </c>
      <c r="AF16" s="53">
        <v>2.9704259980317098</v>
      </c>
      <c r="AG16" s="53">
        <v>3.4407020342696302</v>
      </c>
      <c r="AH16" s="53">
        <v>3.3317988607086599</v>
      </c>
      <c r="AI16" s="53">
        <v>2.77448964295399</v>
      </c>
      <c r="AJ16" s="53">
        <v>2.1327990746358401</v>
      </c>
      <c r="AK16" s="53">
        <f t="shared" si="4"/>
        <v>3.4407020342696302</v>
      </c>
      <c r="AL16" s="54">
        <f t="shared" si="5"/>
        <v>0.61987322743818374</v>
      </c>
      <c r="AM16" s="53">
        <f t="shared" si="11"/>
        <v>2.9300431221199661</v>
      </c>
      <c r="AO16" s="53">
        <v>3.5315929736170801</v>
      </c>
      <c r="AP16" s="53">
        <v>4.0776230207848103</v>
      </c>
      <c r="AQ16" s="53">
        <v>4.1027782756500502</v>
      </c>
      <c r="AR16" s="53">
        <v>3.54464143811856</v>
      </c>
      <c r="AS16" s="53">
        <v>2.9754029770047099</v>
      </c>
      <c r="AT16" s="53">
        <f t="shared" si="6"/>
        <v>3.54464143811856</v>
      </c>
      <c r="AU16" s="53">
        <f t="shared" si="12"/>
        <v>3.6464077370350423</v>
      </c>
      <c r="AW16" s="53">
        <v>-0.115345463816539</v>
      </c>
      <c r="AX16" s="53">
        <v>-0.54479516936862604</v>
      </c>
      <c r="AY16" s="53">
        <v>-0.68961543252771695</v>
      </c>
      <c r="AZ16" s="53">
        <v>-0.97578416837222903</v>
      </c>
      <c r="BA16" s="53">
        <v>-1.15167829797974</v>
      </c>
      <c r="BB16" s="53">
        <f t="shared" si="7"/>
        <v>-0.68961543252771695</v>
      </c>
      <c r="BC16" s="53" t="str">
        <f t="shared" si="8"/>
        <v>-x-</v>
      </c>
    </row>
    <row r="17" spans="2:55" x14ac:dyDescent="0.25">
      <c r="B17" s="12"/>
      <c r="C17" s="84"/>
      <c r="D17" s="84"/>
      <c r="E17" s="84"/>
      <c r="F17" s="100"/>
      <c r="H17" s="53"/>
      <c r="I17" s="53"/>
      <c r="J17" s="53"/>
      <c r="K17" s="53"/>
      <c r="L17" s="53"/>
      <c r="M17" s="53" t="str">
        <f t="shared" si="0"/>
        <v>-x-</v>
      </c>
      <c r="N17" s="53" t="str">
        <f t="shared" si="9"/>
        <v>-x-</v>
      </c>
      <c r="P17" s="53"/>
      <c r="Q17" s="53"/>
      <c r="R17" s="53"/>
      <c r="S17" s="53"/>
      <c r="T17" s="53"/>
      <c r="U17" s="53" t="str">
        <f t="shared" si="1"/>
        <v>-x-</v>
      </c>
      <c r="V17" s="53" t="str">
        <f t="shared" si="10"/>
        <v>-x-</v>
      </c>
      <c r="X17" s="14"/>
      <c r="Y17" s="14"/>
      <c r="Z17" s="14"/>
      <c r="AA17" s="14"/>
      <c r="AB17" s="14"/>
      <c r="AC17" s="14" t="str">
        <f t="shared" si="2"/>
        <v>-x-</v>
      </c>
      <c r="AD17" s="14" t="str">
        <f t="shared" si="3"/>
        <v>-x-</v>
      </c>
      <c r="AF17" s="53"/>
      <c r="AG17" s="53"/>
      <c r="AH17" s="53"/>
      <c r="AI17" s="53"/>
      <c r="AJ17" s="53"/>
      <c r="AK17" s="53" t="str">
        <f t="shared" si="4"/>
        <v>-x-</v>
      </c>
      <c r="AL17" s="54" t="str">
        <f t="shared" si="5"/>
        <v>-x-</v>
      </c>
      <c r="AM17" s="53" t="str">
        <f t="shared" si="11"/>
        <v>-x-</v>
      </c>
      <c r="AO17" s="53"/>
      <c r="AP17" s="53"/>
      <c r="AQ17" s="53"/>
      <c r="AR17" s="53"/>
      <c r="AS17" s="53"/>
      <c r="AT17" s="53" t="str">
        <f t="shared" si="6"/>
        <v>-x-</v>
      </c>
      <c r="AU17" s="53" t="str">
        <f t="shared" si="12"/>
        <v>-x-</v>
      </c>
      <c r="AW17" s="53"/>
      <c r="AX17" s="53"/>
      <c r="AY17" s="53"/>
      <c r="AZ17" s="53"/>
      <c r="BA17" s="53"/>
      <c r="BB17" s="53" t="str">
        <f t="shared" si="7"/>
        <v>-x-</v>
      </c>
      <c r="BC17" s="53" t="str">
        <f t="shared" si="8"/>
        <v>-x-</v>
      </c>
    </row>
    <row r="18" spans="2:55" x14ac:dyDescent="0.25">
      <c r="B18" s="12"/>
      <c r="C18" s="84"/>
      <c r="D18" s="84"/>
      <c r="E18" s="84"/>
      <c r="F18" s="100"/>
      <c r="H18" s="53"/>
      <c r="I18" s="53"/>
      <c r="J18" s="53"/>
      <c r="K18" s="53"/>
      <c r="L18" s="53"/>
      <c r="M18" s="53" t="str">
        <f t="shared" si="0"/>
        <v>-x-</v>
      </c>
      <c r="N18" s="53" t="str">
        <f t="shared" si="9"/>
        <v>-x-</v>
      </c>
      <c r="P18" s="53"/>
      <c r="Q18" s="53"/>
      <c r="R18" s="53"/>
      <c r="S18" s="53"/>
      <c r="T18" s="53"/>
      <c r="U18" s="53" t="str">
        <f t="shared" si="1"/>
        <v>-x-</v>
      </c>
      <c r="V18" s="53" t="str">
        <f t="shared" si="10"/>
        <v>-x-</v>
      </c>
      <c r="X18" s="14"/>
      <c r="Y18" s="14"/>
      <c r="Z18" s="14"/>
      <c r="AA18" s="14"/>
      <c r="AB18" s="14"/>
      <c r="AC18" s="14" t="str">
        <f t="shared" si="2"/>
        <v>-x-</v>
      </c>
      <c r="AD18" s="14" t="str">
        <f t="shared" si="3"/>
        <v>-x-</v>
      </c>
      <c r="AF18" s="53"/>
      <c r="AG18" s="53"/>
      <c r="AH18" s="53"/>
      <c r="AI18" s="53"/>
      <c r="AJ18" s="53"/>
      <c r="AK18" s="53" t="str">
        <f t="shared" si="4"/>
        <v>-x-</v>
      </c>
      <c r="AL18" s="54" t="str">
        <f t="shared" si="5"/>
        <v>-x-</v>
      </c>
      <c r="AM18" s="53" t="str">
        <f t="shared" si="11"/>
        <v>-x-</v>
      </c>
      <c r="AO18" s="53"/>
      <c r="AP18" s="53"/>
      <c r="AQ18" s="53"/>
      <c r="AR18" s="53"/>
      <c r="AS18" s="53"/>
      <c r="AT18" s="53" t="str">
        <f t="shared" si="6"/>
        <v>-x-</v>
      </c>
      <c r="AU18" s="53" t="str">
        <f t="shared" si="12"/>
        <v>-x-</v>
      </c>
      <c r="AW18" s="53"/>
      <c r="AX18" s="53"/>
      <c r="AY18" s="53"/>
      <c r="AZ18" s="53"/>
      <c r="BA18" s="53"/>
      <c r="BB18" s="53" t="str">
        <f t="shared" si="7"/>
        <v>-x-</v>
      </c>
      <c r="BC18" s="53" t="str">
        <f t="shared" si="8"/>
        <v>-x-</v>
      </c>
    </row>
    <row r="19" spans="2:55" x14ac:dyDescent="0.25">
      <c r="B19" s="12"/>
      <c r="C19" s="84"/>
      <c r="D19" s="84"/>
      <c r="E19" s="84"/>
      <c r="F19" s="100"/>
      <c r="H19" s="53"/>
      <c r="I19" s="53"/>
      <c r="J19" s="53"/>
      <c r="K19" s="53"/>
      <c r="L19" s="53"/>
      <c r="M19" s="53" t="str">
        <f t="shared" si="0"/>
        <v>-x-</v>
      </c>
      <c r="N19" s="53" t="str">
        <f t="shared" si="9"/>
        <v>-x-</v>
      </c>
      <c r="P19" s="53"/>
      <c r="Q19" s="53"/>
      <c r="R19" s="53"/>
      <c r="S19" s="53"/>
      <c r="T19" s="53"/>
      <c r="U19" s="53" t="str">
        <f t="shared" si="1"/>
        <v>-x-</v>
      </c>
      <c r="V19" s="53" t="str">
        <f t="shared" si="10"/>
        <v>-x-</v>
      </c>
      <c r="X19" s="14"/>
      <c r="Y19" s="14"/>
      <c r="Z19" s="14"/>
      <c r="AA19" s="14"/>
      <c r="AB19" s="14"/>
      <c r="AC19" s="14" t="str">
        <f t="shared" si="2"/>
        <v>-x-</v>
      </c>
      <c r="AD19" s="14" t="str">
        <f t="shared" si="3"/>
        <v>-x-</v>
      </c>
      <c r="AF19" s="53"/>
      <c r="AG19" s="53"/>
      <c r="AH19" s="53"/>
      <c r="AI19" s="53"/>
      <c r="AJ19" s="53"/>
      <c r="AK19" s="53" t="str">
        <f t="shared" si="4"/>
        <v>-x-</v>
      </c>
      <c r="AL19" s="54" t="str">
        <f t="shared" si="5"/>
        <v>-x-</v>
      </c>
      <c r="AM19" s="53" t="str">
        <f t="shared" si="11"/>
        <v>-x-</v>
      </c>
      <c r="AO19" s="53"/>
      <c r="AP19" s="53"/>
      <c r="AQ19" s="53"/>
      <c r="AR19" s="53"/>
      <c r="AS19" s="53"/>
      <c r="AT19" s="53" t="str">
        <f t="shared" si="6"/>
        <v>-x-</v>
      </c>
      <c r="AU19" s="53" t="str">
        <f t="shared" si="12"/>
        <v>-x-</v>
      </c>
      <c r="AW19" s="53"/>
      <c r="AX19" s="53"/>
      <c r="AY19" s="53"/>
      <c r="AZ19" s="53"/>
      <c r="BA19" s="53"/>
      <c r="BB19" s="53" t="str">
        <f t="shared" si="7"/>
        <v>-x-</v>
      </c>
      <c r="BC19" s="53" t="str">
        <f t="shared" si="8"/>
        <v>-x-</v>
      </c>
    </row>
    <row r="20" spans="2:55" x14ac:dyDescent="0.25">
      <c r="B20" s="12"/>
      <c r="C20" s="84"/>
      <c r="D20" s="84"/>
      <c r="E20" s="84"/>
      <c r="F20" s="100"/>
      <c r="H20" s="53"/>
      <c r="I20" s="53"/>
      <c r="J20" s="53"/>
      <c r="K20" s="53"/>
      <c r="L20" s="53"/>
      <c r="M20" s="53" t="str">
        <f t="shared" si="0"/>
        <v>-x-</v>
      </c>
      <c r="N20" s="53" t="str">
        <f t="shared" si="9"/>
        <v>-x-</v>
      </c>
      <c r="P20" s="53"/>
      <c r="Q20" s="53"/>
      <c r="R20" s="53"/>
      <c r="S20" s="53"/>
      <c r="T20" s="53"/>
      <c r="U20" s="53" t="str">
        <f t="shared" si="1"/>
        <v>-x-</v>
      </c>
      <c r="V20" s="53" t="str">
        <f t="shared" si="10"/>
        <v>-x-</v>
      </c>
      <c r="X20" s="14"/>
      <c r="Y20" s="14"/>
      <c r="Z20" s="14"/>
      <c r="AA20" s="14"/>
      <c r="AB20" s="14"/>
      <c r="AC20" s="14" t="str">
        <f t="shared" si="2"/>
        <v>-x-</v>
      </c>
      <c r="AD20" s="14" t="str">
        <f t="shared" si="3"/>
        <v>-x-</v>
      </c>
      <c r="AF20" s="53"/>
      <c r="AG20" s="53"/>
      <c r="AH20" s="53"/>
      <c r="AI20" s="53"/>
      <c r="AJ20" s="53"/>
      <c r="AK20" s="53" t="str">
        <f t="shared" si="4"/>
        <v>-x-</v>
      </c>
      <c r="AL20" s="54" t="str">
        <f t="shared" si="5"/>
        <v>-x-</v>
      </c>
      <c r="AM20" s="53" t="str">
        <f t="shared" si="11"/>
        <v>-x-</v>
      </c>
      <c r="AO20" s="53"/>
      <c r="AP20" s="53"/>
      <c r="AQ20" s="53"/>
      <c r="AR20" s="53"/>
      <c r="AS20" s="53"/>
      <c r="AT20" s="53" t="str">
        <f t="shared" si="6"/>
        <v>-x-</v>
      </c>
      <c r="AU20" s="53" t="str">
        <f t="shared" si="12"/>
        <v>-x-</v>
      </c>
      <c r="AW20" s="53"/>
      <c r="AX20" s="53"/>
      <c r="AY20" s="53"/>
      <c r="AZ20" s="53"/>
      <c r="BA20" s="53"/>
      <c r="BB20" s="53" t="str">
        <f t="shared" si="7"/>
        <v>-x-</v>
      </c>
      <c r="BC20" s="53" t="str">
        <f t="shared" si="8"/>
        <v>-x-</v>
      </c>
    </row>
    <row r="21" spans="2:55" x14ac:dyDescent="0.25">
      <c r="B21" s="12"/>
      <c r="C21" s="84"/>
      <c r="D21" s="84"/>
      <c r="E21" s="84"/>
      <c r="F21" s="100"/>
      <c r="H21" s="53"/>
      <c r="I21" s="53"/>
      <c r="J21" s="53"/>
      <c r="K21" s="53"/>
      <c r="L21" s="53"/>
      <c r="M21" s="53" t="str">
        <f t="shared" si="0"/>
        <v>-x-</v>
      </c>
      <c r="N21" s="53" t="str">
        <f t="shared" si="9"/>
        <v>-x-</v>
      </c>
      <c r="P21" s="53"/>
      <c r="Q21" s="53"/>
      <c r="R21" s="53"/>
      <c r="S21" s="53"/>
      <c r="T21" s="53"/>
      <c r="U21" s="53" t="str">
        <f t="shared" si="1"/>
        <v>-x-</v>
      </c>
      <c r="V21" s="53" t="str">
        <f t="shared" si="10"/>
        <v>-x-</v>
      </c>
      <c r="X21" s="14"/>
      <c r="Y21" s="14"/>
      <c r="Z21" s="14"/>
      <c r="AA21" s="14"/>
      <c r="AB21" s="14"/>
      <c r="AC21" s="14" t="str">
        <f t="shared" si="2"/>
        <v>-x-</v>
      </c>
      <c r="AD21" s="14" t="str">
        <f t="shared" si="3"/>
        <v>-x-</v>
      </c>
      <c r="AF21" s="53"/>
      <c r="AG21" s="53"/>
      <c r="AH21" s="53"/>
      <c r="AI21" s="53"/>
      <c r="AJ21" s="53"/>
      <c r="AK21" s="53" t="str">
        <f t="shared" si="4"/>
        <v>-x-</v>
      </c>
      <c r="AL21" s="54" t="str">
        <f t="shared" si="5"/>
        <v>-x-</v>
      </c>
      <c r="AM21" s="53" t="str">
        <f t="shared" si="11"/>
        <v>-x-</v>
      </c>
      <c r="AO21" s="53"/>
      <c r="AP21" s="53"/>
      <c r="AQ21" s="53"/>
      <c r="AR21" s="53"/>
      <c r="AS21" s="53"/>
      <c r="AT21" s="53" t="str">
        <f t="shared" si="6"/>
        <v>-x-</v>
      </c>
      <c r="AU21" s="53" t="str">
        <f t="shared" si="12"/>
        <v>-x-</v>
      </c>
      <c r="AW21" s="53"/>
      <c r="AX21" s="53"/>
      <c r="AY21" s="53"/>
      <c r="AZ21" s="53"/>
      <c r="BA21" s="53"/>
      <c r="BB21" s="53" t="str">
        <f t="shared" si="7"/>
        <v>-x-</v>
      </c>
      <c r="BC21" s="53" t="str">
        <f t="shared" si="8"/>
        <v>-x-</v>
      </c>
    </row>
    <row r="22" spans="2:55" x14ac:dyDescent="0.25">
      <c r="B22" s="12"/>
      <c r="C22" s="84"/>
      <c r="D22" s="84"/>
      <c r="E22" s="84"/>
      <c r="F22" s="100"/>
      <c r="H22" s="53"/>
      <c r="I22" s="53"/>
      <c r="J22" s="53"/>
      <c r="K22" s="53"/>
      <c r="L22" s="53"/>
      <c r="M22" s="53" t="str">
        <f t="shared" si="0"/>
        <v>-x-</v>
      </c>
      <c r="N22" s="53" t="str">
        <f t="shared" si="9"/>
        <v>-x-</v>
      </c>
      <c r="P22" s="53"/>
      <c r="Q22" s="53"/>
      <c r="R22" s="53"/>
      <c r="S22" s="53"/>
      <c r="T22" s="53"/>
      <c r="U22" s="53" t="str">
        <f t="shared" si="1"/>
        <v>-x-</v>
      </c>
      <c r="V22" s="53" t="str">
        <f t="shared" si="10"/>
        <v>-x-</v>
      </c>
      <c r="X22" s="14"/>
      <c r="Y22" s="14"/>
      <c r="Z22" s="14"/>
      <c r="AA22" s="14"/>
      <c r="AB22" s="14"/>
      <c r="AC22" s="14" t="str">
        <f t="shared" si="2"/>
        <v>-x-</v>
      </c>
      <c r="AD22" s="14" t="str">
        <f t="shared" si="3"/>
        <v>-x-</v>
      </c>
      <c r="AF22" s="53"/>
      <c r="AG22" s="53"/>
      <c r="AH22" s="53"/>
      <c r="AI22" s="53"/>
      <c r="AJ22" s="53"/>
      <c r="AK22" s="53" t="str">
        <f t="shared" si="4"/>
        <v>-x-</v>
      </c>
      <c r="AL22" s="54" t="str">
        <f t="shared" si="5"/>
        <v>-x-</v>
      </c>
      <c r="AM22" s="53" t="str">
        <f t="shared" si="11"/>
        <v>-x-</v>
      </c>
      <c r="AO22" s="53"/>
      <c r="AP22" s="53"/>
      <c r="AQ22" s="53"/>
      <c r="AR22" s="53"/>
      <c r="AS22" s="53"/>
      <c r="AT22" s="53" t="str">
        <f t="shared" si="6"/>
        <v>-x-</v>
      </c>
      <c r="AU22" s="53" t="str">
        <f t="shared" si="12"/>
        <v>-x-</v>
      </c>
      <c r="AW22" s="53"/>
      <c r="AX22" s="53"/>
      <c r="AY22" s="53"/>
      <c r="AZ22" s="53"/>
      <c r="BA22" s="53"/>
      <c r="BB22" s="53" t="str">
        <f t="shared" si="7"/>
        <v>-x-</v>
      </c>
      <c r="BC22" s="53" t="str">
        <f t="shared" si="8"/>
        <v>-x-</v>
      </c>
    </row>
    <row r="23" spans="2:55" x14ac:dyDescent="0.25">
      <c r="B23" s="12"/>
      <c r="C23" s="84"/>
      <c r="D23" s="84"/>
      <c r="E23" s="84"/>
      <c r="F23" s="100"/>
      <c r="H23" s="53"/>
      <c r="I23" s="53"/>
      <c r="J23" s="53"/>
      <c r="K23" s="53"/>
      <c r="L23" s="53"/>
      <c r="M23" s="53" t="str">
        <f t="shared" si="0"/>
        <v>-x-</v>
      </c>
      <c r="N23" s="53" t="str">
        <f t="shared" si="9"/>
        <v>-x-</v>
      </c>
      <c r="P23" s="53"/>
      <c r="Q23" s="53"/>
      <c r="R23" s="53"/>
      <c r="S23" s="53"/>
      <c r="T23" s="53"/>
      <c r="U23" s="53" t="str">
        <f t="shared" si="1"/>
        <v>-x-</v>
      </c>
      <c r="V23" s="53" t="str">
        <f t="shared" si="10"/>
        <v>-x-</v>
      </c>
      <c r="X23" s="14"/>
      <c r="Y23" s="14"/>
      <c r="Z23" s="14"/>
      <c r="AA23" s="14"/>
      <c r="AB23" s="14"/>
      <c r="AC23" s="14" t="str">
        <f t="shared" si="2"/>
        <v>-x-</v>
      </c>
      <c r="AD23" s="14" t="str">
        <f t="shared" si="3"/>
        <v>-x-</v>
      </c>
      <c r="AF23" s="53"/>
      <c r="AG23" s="53"/>
      <c r="AH23" s="53"/>
      <c r="AI23" s="53"/>
      <c r="AJ23" s="53"/>
      <c r="AK23" s="53" t="str">
        <f t="shared" si="4"/>
        <v>-x-</v>
      </c>
      <c r="AL23" s="54" t="str">
        <f t="shared" si="5"/>
        <v>-x-</v>
      </c>
      <c r="AM23" s="53" t="str">
        <f t="shared" si="11"/>
        <v>-x-</v>
      </c>
      <c r="AO23" s="53"/>
      <c r="AP23" s="53"/>
      <c r="AQ23" s="53"/>
      <c r="AR23" s="53"/>
      <c r="AS23" s="53"/>
      <c r="AT23" s="53" t="str">
        <f t="shared" si="6"/>
        <v>-x-</v>
      </c>
      <c r="AU23" s="53" t="str">
        <f t="shared" si="12"/>
        <v>-x-</v>
      </c>
      <c r="AW23" s="53"/>
      <c r="AX23" s="53"/>
      <c r="AY23" s="53"/>
      <c r="AZ23" s="53"/>
      <c r="BA23" s="53"/>
      <c r="BB23" s="53" t="str">
        <f t="shared" si="7"/>
        <v>-x-</v>
      </c>
      <c r="BC23" s="53" t="str">
        <f t="shared" si="8"/>
        <v>-x-</v>
      </c>
    </row>
    <row r="24" spans="2:55" x14ac:dyDescent="0.25">
      <c r="B24" s="12"/>
      <c r="C24" s="84"/>
      <c r="D24" s="84"/>
      <c r="E24" s="84"/>
      <c r="F24" s="100"/>
      <c r="H24" s="53"/>
      <c r="I24" s="53"/>
      <c r="J24" s="53"/>
      <c r="K24" s="53"/>
      <c r="L24" s="53"/>
      <c r="M24" s="53" t="str">
        <f t="shared" si="0"/>
        <v>-x-</v>
      </c>
      <c r="N24" s="53" t="str">
        <f t="shared" si="9"/>
        <v>-x-</v>
      </c>
      <c r="P24" s="53"/>
      <c r="Q24" s="53"/>
      <c r="R24" s="53"/>
      <c r="S24" s="53"/>
      <c r="T24" s="53"/>
      <c r="U24" s="53" t="str">
        <f t="shared" si="1"/>
        <v>-x-</v>
      </c>
      <c r="V24" s="53" t="str">
        <f t="shared" si="10"/>
        <v>-x-</v>
      </c>
      <c r="X24" s="14"/>
      <c r="Y24" s="14"/>
      <c r="Z24" s="14"/>
      <c r="AA24" s="14"/>
      <c r="AB24" s="14"/>
      <c r="AC24" s="14" t="str">
        <f t="shared" si="2"/>
        <v>-x-</v>
      </c>
      <c r="AD24" s="14" t="str">
        <f t="shared" si="3"/>
        <v>-x-</v>
      </c>
      <c r="AF24" s="53"/>
      <c r="AG24" s="53"/>
      <c r="AH24" s="53"/>
      <c r="AI24" s="53"/>
      <c r="AJ24" s="53"/>
      <c r="AK24" s="53" t="str">
        <f t="shared" si="4"/>
        <v>-x-</v>
      </c>
      <c r="AL24" s="54" t="str">
        <f t="shared" si="5"/>
        <v>-x-</v>
      </c>
      <c r="AM24" s="53" t="str">
        <f t="shared" si="11"/>
        <v>-x-</v>
      </c>
      <c r="AO24" s="53"/>
      <c r="AP24" s="53"/>
      <c r="AQ24" s="53"/>
      <c r="AR24" s="53"/>
      <c r="AS24" s="53"/>
      <c r="AT24" s="53" t="str">
        <f t="shared" si="6"/>
        <v>-x-</v>
      </c>
      <c r="AU24" s="53" t="str">
        <f t="shared" si="12"/>
        <v>-x-</v>
      </c>
      <c r="AW24" s="53"/>
      <c r="AX24" s="53"/>
      <c r="AY24" s="53"/>
      <c r="AZ24" s="53"/>
      <c r="BA24" s="53"/>
      <c r="BB24" s="53" t="str">
        <f t="shared" si="7"/>
        <v>-x-</v>
      </c>
      <c r="BC24" s="53" t="str">
        <f t="shared" si="8"/>
        <v>-x-</v>
      </c>
    </row>
    <row r="25" spans="2:55" x14ac:dyDescent="0.25">
      <c r="B25" s="12"/>
      <c r="C25" s="84"/>
      <c r="D25" s="84"/>
      <c r="E25" s="84"/>
      <c r="F25" s="100"/>
      <c r="H25" s="53"/>
      <c r="I25" s="53"/>
      <c r="J25" s="53"/>
      <c r="K25" s="53"/>
      <c r="L25" s="53"/>
      <c r="M25" s="53" t="str">
        <f t="shared" si="0"/>
        <v>-x-</v>
      </c>
      <c r="N25" s="53" t="str">
        <f t="shared" si="9"/>
        <v>-x-</v>
      </c>
      <c r="P25" s="53"/>
      <c r="Q25" s="53"/>
      <c r="R25" s="53"/>
      <c r="S25" s="53"/>
      <c r="T25" s="53"/>
      <c r="U25" s="53" t="str">
        <f t="shared" si="1"/>
        <v>-x-</v>
      </c>
      <c r="V25" s="53" t="str">
        <f t="shared" si="10"/>
        <v>-x-</v>
      </c>
      <c r="X25" s="14"/>
      <c r="Y25" s="14"/>
      <c r="Z25" s="14"/>
      <c r="AA25" s="14"/>
      <c r="AB25" s="14"/>
      <c r="AC25" s="14" t="str">
        <f t="shared" si="2"/>
        <v>-x-</v>
      </c>
      <c r="AD25" s="14" t="str">
        <f t="shared" si="3"/>
        <v>-x-</v>
      </c>
      <c r="AF25" s="53"/>
      <c r="AG25" s="53"/>
      <c r="AH25" s="53"/>
      <c r="AI25" s="53"/>
      <c r="AJ25" s="53"/>
      <c r="AK25" s="53" t="str">
        <f t="shared" si="4"/>
        <v>-x-</v>
      </c>
      <c r="AL25" s="54" t="str">
        <f t="shared" si="5"/>
        <v>-x-</v>
      </c>
      <c r="AM25" s="53" t="str">
        <f t="shared" si="11"/>
        <v>-x-</v>
      </c>
      <c r="AO25" s="53"/>
      <c r="AP25" s="53"/>
      <c r="AQ25" s="53"/>
      <c r="AR25" s="53"/>
      <c r="AS25" s="53"/>
      <c r="AT25" s="53" t="str">
        <f t="shared" si="6"/>
        <v>-x-</v>
      </c>
      <c r="AU25" s="53" t="str">
        <f t="shared" si="12"/>
        <v>-x-</v>
      </c>
      <c r="AW25" s="53"/>
      <c r="AX25" s="53"/>
      <c r="AY25" s="53"/>
      <c r="AZ25" s="53"/>
      <c r="BA25" s="53"/>
      <c r="BB25" s="53" t="str">
        <f t="shared" si="7"/>
        <v>-x-</v>
      </c>
      <c r="BC25" s="53" t="str">
        <f t="shared" si="8"/>
        <v>-x-</v>
      </c>
    </row>
    <row r="26" spans="2:55" x14ac:dyDescent="0.25">
      <c r="B26" s="12"/>
      <c r="C26" s="84"/>
      <c r="D26" s="84"/>
      <c r="E26" s="84"/>
      <c r="F26" s="100"/>
      <c r="H26" s="53"/>
      <c r="I26" s="53"/>
      <c r="J26" s="53"/>
      <c r="K26" s="53"/>
      <c r="L26" s="53"/>
      <c r="M26" s="53" t="str">
        <f t="shared" si="0"/>
        <v>-x-</v>
      </c>
      <c r="N26" s="53" t="str">
        <f t="shared" si="9"/>
        <v>-x-</v>
      </c>
      <c r="P26" s="53"/>
      <c r="Q26" s="53"/>
      <c r="R26" s="53"/>
      <c r="S26" s="53"/>
      <c r="T26" s="53"/>
      <c r="U26" s="53" t="str">
        <f t="shared" si="1"/>
        <v>-x-</v>
      </c>
      <c r="V26" s="53" t="str">
        <f t="shared" si="10"/>
        <v>-x-</v>
      </c>
      <c r="X26" s="14"/>
      <c r="Y26" s="14"/>
      <c r="Z26" s="14"/>
      <c r="AA26" s="14"/>
      <c r="AB26" s="14"/>
      <c r="AC26" s="14" t="str">
        <f t="shared" si="2"/>
        <v>-x-</v>
      </c>
      <c r="AD26" s="14" t="str">
        <f t="shared" si="3"/>
        <v>-x-</v>
      </c>
      <c r="AF26" s="53"/>
      <c r="AG26" s="53"/>
      <c r="AH26" s="53"/>
      <c r="AI26" s="53"/>
      <c r="AJ26" s="53"/>
      <c r="AK26" s="53" t="str">
        <f t="shared" si="4"/>
        <v>-x-</v>
      </c>
      <c r="AL26" s="54" t="str">
        <f t="shared" si="5"/>
        <v>-x-</v>
      </c>
      <c r="AM26" s="53" t="str">
        <f t="shared" si="11"/>
        <v>-x-</v>
      </c>
      <c r="AO26" s="53"/>
      <c r="AP26" s="53"/>
      <c r="AQ26" s="53"/>
      <c r="AR26" s="53"/>
      <c r="AS26" s="53"/>
      <c r="AT26" s="53" t="str">
        <f t="shared" si="6"/>
        <v>-x-</v>
      </c>
      <c r="AU26" s="53" t="str">
        <f t="shared" si="12"/>
        <v>-x-</v>
      </c>
      <c r="AW26" s="53"/>
      <c r="AX26" s="53"/>
      <c r="AY26" s="53"/>
      <c r="AZ26" s="53"/>
      <c r="BA26" s="53"/>
      <c r="BB26" s="53" t="str">
        <f t="shared" si="7"/>
        <v>-x-</v>
      </c>
      <c r="BC26" s="53" t="str">
        <f t="shared" si="8"/>
        <v>-x-</v>
      </c>
    </row>
    <row r="27" spans="2:55" x14ac:dyDescent="0.25">
      <c r="B27" s="12"/>
      <c r="C27" s="84"/>
      <c r="D27" s="84"/>
      <c r="E27" s="84"/>
      <c r="F27" s="100"/>
      <c r="H27" s="53"/>
      <c r="I27" s="53"/>
      <c r="J27" s="53"/>
      <c r="K27" s="53"/>
      <c r="L27" s="53"/>
      <c r="M27" s="53" t="str">
        <f t="shared" si="0"/>
        <v>-x-</v>
      </c>
      <c r="N27" s="53" t="str">
        <f t="shared" si="9"/>
        <v>-x-</v>
      </c>
      <c r="P27" s="53"/>
      <c r="Q27" s="53"/>
      <c r="R27" s="53"/>
      <c r="S27" s="53"/>
      <c r="T27" s="53"/>
      <c r="U27" s="53" t="str">
        <f t="shared" si="1"/>
        <v>-x-</v>
      </c>
      <c r="V27" s="53" t="str">
        <f t="shared" si="10"/>
        <v>-x-</v>
      </c>
      <c r="X27" s="14"/>
      <c r="Y27" s="14"/>
      <c r="Z27" s="14"/>
      <c r="AA27" s="14"/>
      <c r="AB27" s="14"/>
      <c r="AC27" s="14" t="str">
        <f t="shared" si="2"/>
        <v>-x-</v>
      </c>
      <c r="AD27" s="14" t="str">
        <f t="shared" si="3"/>
        <v>-x-</v>
      </c>
      <c r="AF27" s="53"/>
      <c r="AG27" s="53"/>
      <c r="AH27" s="53"/>
      <c r="AI27" s="53"/>
      <c r="AJ27" s="53"/>
      <c r="AK27" s="53" t="str">
        <f t="shared" si="4"/>
        <v>-x-</v>
      </c>
      <c r="AL27" s="54" t="str">
        <f t="shared" si="5"/>
        <v>-x-</v>
      </c>
      <c r="AM27" s="53" t="str">
        <f t="shared" si="11"/>
        <v>-x-</v>
      </c>
      <c r="AO27" s="53"/>
      <c r="AP27" s="53"/>
      <c r="AQ27" s="53"/>
      <c r="AR27" s="53"/>
      <c r="AS27" s="53"/>
      <c r="AT27" s="53" t="str">
        <f t="shared" si="6"/>
        <v>-x-</v>
      </c>
      <c r="AU27" s="53" t="str">
        <f t="shared" si="12"/>
        <v>-x-</v>
      </c>
      <c r="AW27" s="53"/>
      <c r="AX27" s="53"/>
      <c r="AY27" s="53"/>
      <c r="AZ27" s="53"/>
      <c r="BA27" s="53"/>
      <c r="BB27" s="53" t="str">
        <f t="shared" si="7"/>
        <v>-x-</v>
      </c>
      <c r="BC27" s="53" t="str">
        <f t="shared" si="8"/>
        <v>-x-</v>
      </c>
    </row>
    <row r="28" spans="2:55" x14ac:dyDescent="0.25">
      <c r="B28" s="12"/>
      <c r="C28" s="84"/>
      <c r="D28" s="84"/>
      <c r="E28" s="84"/>
      <c r="F28" s="100"/>
      <c r="H28" s="53"/>
      <c r="I28" s="53"/>
      <c r="J28" s="53"/>
      <c r="K28" s="53"/>
      <c r="L28" s="53"/>
      <c r="M28" s="53" t="str">
        <f t="shared" si="0"/>
        <v>-x-</v>
      </c>
      <c r="N28" s="53" t="str">
        <f t="shared" si="9"/>
        <v>-x-</v>
      </c>
      <c r="P28" s="53"/>
      <c r="Q28" s="53"/>
      <c r="R28" s="53"/>
      <c r="S28" s="53"/>
      <c r="T28" s="53"/>
      <c r="U28" s="53" t="str">
        <f t="shared" si="1"/>
        <v>-x-</v>
      </c>
      <c r="V28" s="53" t="str">
        <f t="shared" si="10"/>
        <v>-x-</v>
      </c>
      <c r="X28" s="14"/>
      <c r="Y28" s="14"/>
      <c r="Z28" s="14"/>
      <c r="AA28" s="14"/>
      <c r="AB28" s="14"/>
      <c r="AC28" s="14" t="str">
        <f t="shared" si="2"/>
        <v>-x-</v>
      </c>
      <c r="AD28" s="14" t="str">
        <f t="shared" si="3"/>
        <v>-x-</v>
      </c>
      <c r="AF28" s="53"/>
      <c r="AG28" s="53"/>
      <c r="AH28" s="53"/>
      <c r="AI28" s="53"/>
      <c r="AJ28" s="53"/>
      <c r="AK28" s="53" t="str">
        <f t="shared" si="4"/>
        <v>-x-</v>
      </c>
      <c r="AL28" s="54" t="str">
        <f t="shared" si="5"/>
        <v>-x-</v>
      </c>
      <c r="AM28" s="53" t="str">
        <f t="shared" si="11"/>
        <v>-x-</v>
      </c>
      <c r="AO28" s="53"/>
      <c r="AP28" s="53"/>
      <c r="AQ28" s="53"/>
      <c r="AR28" s="53"/>
      <c r="AS28" s="53"/>
      <c r="AT28" s="53" t="str">
        <f t="shared" si="6"/>
        <v>-x-</v>
      </c>
      <c r="AU28" s="53" t="str">
        <f t="shared" si="12"/>
        <v>-x-</v>
      </c>
      <c r="AW28" s="53"/>
      <c r="AX28" s="53"/>
      <c r="AY28" s="53"/>
      <c r="AZ28" s="53"/>
      <c r="BA28" s="53"/>
      <c r="BB28" s="53" t="str">
        <f t="shared" si="7"/>
        <v>-x-</v>
      </c>
      <c r="BC28" s="53" t="str">
        <f t="shared" si="8"/>
        <v>-x-</v>
      </c>
    </row>
    <row r="29" spans="2:55" x14ac:dyDescent="0.25">
      <c r="B29" s="12"/>
      <c r="C29" s="84"/>
      <c r="D29" s="84"/>
      <c r="E29" s="84"/>
      <c r="F29" s="100"/>
      <c r="H29" s="53"/>
      <c r="I29" s="53"/>
      <c r="J29" s="53"/>
      <c r="K29" s="53"/>
      <c r="L29" s="53"/>
      <c r="M29" s="53" t="str">
        <f t="shared" si="0"/>
        <v>-x-</v>
      </c>
      <c r="N29" s="53" t="str">
        <f t="shared" si="9"/>
        <v>-x-</v>
      </c>
      <c r="P29" s="53"/>
      <c r="Q29" s="53"/>
      <c r="R29" s="53"/>
      <c r="S29" s="53"/>
      <c r="T29" s="53"/>
      <c r="U29" s="53" t="str">
        <f t="shared" si="1"/>
        <v>-x-</v>
      </c>
      <c r="V29" s="53" t="str">
        <f t="shared" si="10"/>
        <v>-x-</v>
      </c>
      <c r="X29" s="14"/>
      <c r="Y29" s="14"/>
      <c r="Z29" s="14"/>
      <c r="AA29" s="14"/>
      <c r="AB29" s="14"/>
      <c r="AC29" s="14" t="str">
        <f t="shared" si="2"/>
        <v>-x-</v>
      </c>
      <c r="AD29" s="14" t="str">
        <f t="shared" si="3"/>
        <v>-x-</v>
      </c>
      <c r="AF29" s="53"/>
      <c r="AG29" s="53"/>
      <c r="AH29" s="53"/>
      <c r="AI29" s="53"/>
      <c r="AJ29" s="53"/>
      <c r="AK29" s="53" t="str">
        <f t="shared" si="4"/>
        <v>-x-</v>
      </c>
      <c r="AL29" s="54" t="str">
        <f t="shared" si="5"/>
        <v>-x-</v>
      </c>
      <c r="AM29" s="53" t="str">
        <f t="shared" si="11"/>
        <v>-x-</v>
      </c>
      <c r="AO29" s="53"/>
      <c r="AP29" s="53"/>
      <c r="AQ29" s="53"/>
      <c r="AR29" s="53"/>
      <c r="AS29" s="53"/>
      <c r="AT29" s="53" t="str">
        <f t="shared" si="6"/>
        <v>-x-</v>
      </c>
      <c r="AU29" s="53" t="str">
        <f t="shared" si="12"/>
        <v>-x-</v>
      </c>
      <c r="AW29" s="53"/>
      <c r="AX29" s="53"/>
      <c r="AY29" s="53"/>
      <c r="AZ29" s="53"/>
      <c r="BA29" s="53"/>
      <c r="BB29" s="53" t="str">
        <f t="shared" si="7"/>
        <v>-x-</v>
      </c>
      <c r="BC29" s="53" t="str">
        <f t="shared" si="8"/>
        <v>-x-</v>
      </c>
    </row>
    <row r="30" spans="2:55" x14ac:dyDescent="0.25">
      <c r="B30" s="12"/>
      <c r="C30" s="84"/>
      <c r="D30" s="84"/>
      <c r="E30" s="84"/>
      <c r="F30" s="100"/>
      <c r="H30" s="53"/>
      <c r="I30" s="53"/>
      <c r="J30" s="53"/>
      <c r="K30" s="53"/>
      <c r="L30" s="53"/>
      <c r="M30" s="53" t="str">
        <f t="shared" si="0"/>
        <v>-x-</v>
      </c>
      <c r="N30" s="53" t="str">
        <f t="shared" si="9"/>
        <v>-x-</v>
      </c>
      <c r="P30" s="53"/>
      <c r="Q30" s="53"/>
      <c r="R30" s="53"/>
      <c r="S30" s="53"/>
      <c r="T30" s="53"/>
      <c r="U30" s="53" t="str">
        <f t="shared" si="1"/>
        <v>-x-</v>
      </c>
      <c r="V30" s="53" t="str">
        <f t="shared" si="10"/>
        <v>-x-</v>
      </c>
      <c r="X30" s="14"/>
      <c r="Y30" s="14"/>
      <c r="Z30" s="14"/>
      <c r="AA30" s="14"/>
      <c r="AB30" s="14"/>
      <c r="AC30" s="14" t="str">
        <f t="shared" si="2"/>
        <v>-x-</v>
      </c>
      <c r="AD30" s="14" t="str">
        <f t="shared" si="3"/>
        <v>-x-</v>
      </c>
      <c r="AF30" s="53"/>
      <c r="AG30" s="53"/>
      <c r="AH30" s="53"/>
      <c r="AI30" s="53"/>
      <c r="AJ30" s="53"/>
      <c r="AK30" s="53" t="str">
        <f t="shared" si="4"/>
        <v>-x-</v>
      </c>
      <c r="AL30" s="54" t="str">
        <f t="shared" si="5"/>
        <v>-x-</v>
      </c>
      <c r="AM30" s="53" t="str">
        <f t="shared" si="11"/>
        <v>-x-</v>
      </c>
      <c r="AO30" s="53"/>
      <c r="AP30" s="53"/>
      <c r="AQ30" s="53"/>
      <c r="AR30" s="53"/>
      <c r="AS30" s="53"/>
      <c r="AT30" s="53" t="str">
        <f t="shared" si="6"/>
        <v>-x-</v>
      </c>
      <c r="AU30" s="53" t="str">
        <f t="shared" si="12"/>
        <v>-x-</v>
      </c>
      <c r="AW30" s="53"/>
      <c r="AX30" s="53"/>
      <c r="AY30" s="53"/>
      <c r="AZ30" s="53"/>
      <c r="BA30" s="53"/>
      <c r="BB30" s="53" t="str">
        <f t="shared" si="7"/>
        <v>-x-</v>
      </c>
      <c r="BC30" s="53" t="str">
        <f t="shared" si="8"/>
        <v>-x-</v>
      </c>
    </row>
    <row r="31" spans="2:55" x14ac:dyDescent="0.25">
      <c r="B31" s="12"/>
      <c r="C31" s="84"/>
      <c r="D31" s="84"/>
      <c r="E31" s="84"/>
      <c r="F31" s="100"/>
      <c r="H31" s="53"/>
      <c r="I31" s="53"/>
      <c r="J31" s="53"/>
      <c r="K31" s="53"/>
      <c r="L31" s="53"/>
      <c r="M31" s="53" t="str">
        <f t="shared" si="0"/>
        <v>-x-</v>
      </c>
      <c r="N31" s="53" t="str">
        <f t="shared" si="9"/>
        <v>-x-</v>
      </c>
      <c r="P31" s="53"/>
      <c r="Q31" s="53"/>
      <c r="R31" s="53"/>
      <c r="S31" s="53"/>
      <c r="T31" s="53"/>
      <c r="U31" s="53" t="str">
        <f t="shared" si="1"/>
        <v>-x-</v>
      </c>
      <c r="V31" s="53" t="str">
        <f t="shared" si="10"/>
        <v>-x-</v>
      </c>
      <c r="X31" s="14"/>
      <c r="Y31" s="14"/>
      <c r="Z31" s="14"/>
      <c r="AA31" s="14"/>
      <c r="AB31" s="14"/>
      <c r="AC31" s="14" t="str">
        <f t="shared" si="2"/>
        <v>-x-</v>
      </c>
      <c r="AD31" s="14" t="str">
        <f t="shared" si="3"/>
        <v>-x-</v>
      </c>
      <c r="AF31" s="53"/>
      <c r="AG31" s="53"/>
      <c r="AH31" s="53"/>
      <c r="AI31" s="53"/>
      <c r="AJ31" s="53"/>
      <c r="AK31" s="53" t="str">
        <f t="shared" si="4"/>
        <v>-x-</v>
      </c>
      <c r="AL31" s="54" t="str">
        <f t="shared" si="5"/>
        <v>-x-</v>
      </c>
      <c r="AM31" s="53" t="str">
        <f t="shared" si="11"/>
        <v>-x-</v>
      </c>
      <c r="AO31" s="53"/>
      <c r="AP31" s="53"/>
      <c r="AQ31" s="53"/>
      <c r="AR31" s="53"/>
      <c r="AS31" s="53"/>
      <c r="AT31" s="53" t="str">
        <f t="shared" si="6"/>
        <v>-x-</v>
      </c>
      <c r="AU31" s="53" t="str">
        <f t="shared" si="12"/>
        <v>-x-</v>
      </c>
      <c r="AW31" s="53"/>
      <c r="AX31" s="53"/>
      <c r="AY31" s="53"/>
      <c r="AZ31" s="53"/>
      <c r="BA31" s="53"/>
      <c r="BB31" s="53" t="str">
        <f t="shared" si="7"/>
        <v>-x-</v>
      </c>
      <c r="BC31" s="53" t="str">
        <f t="shared" si="8"/>
        <v>-x-</v>
      </c>
    </row>
    <row r="32" spans="2:55" x14ac:dyDescent="0.25">
      <c r="B32" s="12"/>
      <c r="C32" s="84"/>
      <c r="D32" s="84"/>
      <c r="E32" s="84"/>
      <c r="F32" s="100"/>
      <c r="H32" s="53"/>
      <c r="I32" s="53"/>
      <c r="J32" s="53"/>
      <c r="K32" s="53"/>
      <c r="L32" s="53"/>
      <c r="M32" s="53" t="str">
        <f t="shared" si="0"/>
        <v>-x-</v>
      </c>
      <c r="N32" s="53" t="str">
        <f t="shared" si="9"/>
        <v>-x-</v>
      </c>
      <c r="P32" s="53"/>
      <c r="Q32" s="53"/>
      <c r="R32" s="53"/>
      <c r="S32" s="53"/>
      <c r="T32" s="53"/>
      <c r="U32" s="53" t="str">
        <f t="shared" si="1"/>
        <v>-x-</v>
      </c>
      <c r="V32" s="53" t="str">
        <f t="shared" si="10"/>
        <v>-x-</v>
      </c>
      <c r="X32" s="14"/>
      <c r="Y32" s="14"/>
      <c r="Z32" s="14"/>
      <c r="AA32" s="14"/>
      <c r="AB32" s="14"/>
      <c r="AC32" s="14" t="str">
        <f t="shared" si="2"/>
        <v>-x-</v>
      </c>
      <c r="AD32" s="14" t="str">
        <f t="shared" si="3"/>
        <v>-x-</v>
      </c>
      <c r="AF32" s="53"/>
      <c r="AG32" s="53"/>
      <c r="AH32" s="53"/>
      <c r="AI32" s="53"/>
      <c r="AJ32" s="53"/>
      <c r="AK32" s="53" t="str">
        <f t="shared" si="4"/>
        <v>-x-</v>
      </c>
      <c r="AL32" s="54" t="str">
        <f t="shared" si="5"/>
        <v>-x-</v>
      </c>
      <c r="AM32" s="53" t="str">
        <f t="shared" si="11"/>
        <v>-x-</v>
      </c>
      <c r="AO32" s="53"/>
      <c r="AP32" s="53"/>
      <c r="AQ32" s="53"/>
      <c r="AR32" s="53"/>
      <c r="AS32" s="53"/>
      <c r="AT32" s="53" t="str">
        <f t="shared" si="6"/>
        <v>-x-</v>
      </c>
      <c r="AU32" s="53" t="str">
        <f t="shared" si="12"/>
        <v>-x-</v>
      </c>
      <c r="AW32" s="53"/>
      <c r="AX32" s="53"/>
      <c r="AY32" s="53"/>
      <c r="AZ32" s="53"/>
      <c r="BA32" s="53"/>
      <c r="BB32" s="53" t="str">
        <f t="shared" si="7"/>
        <v>-x-</v>
      </c>
      <c r="BC32" s="53" t="str">
        <f t="shared" si="8"/>
        <v>-x-</v>
      </c>
    </row>
    <row r="33" spans="2:55" x14ac:dyDescent="0.25">
      <c r="B33" s="12"/>
      <c r="C33" s="84"/>
      <c r="D33" s="84"/>
      <c r="E33" s="84"/>
      <c r="F33" s="100"/>
      <c r="H33" s="53"/>
      <c r="I33" s="53"/>
      <c r="J33" s="53"/>
      <c r="K33" s="53"/>
      <c r="L33" s="53"/>
      <c r="M33" s="53" t="str">
        <f t="shared" si="0"/>
        <v>-x-</v>
      </c>
      <c r="N33" s="53" t="str">
        <f t="shared" si="9"/>
        <v>-x-</v>
      </c>
      <c r="P33" s="53"/>
      <c r="Q33" s="53"/>
      <c r="R33" s="53"/>
      <c r="S33" s="53"/>
      <c r="T33" s="53"/>
      <c r="U33" s="53" t="str">
        <f t="shared" si="1"/>
        <v>-x-</v>
      </c>
      <c r="V33" s="53" t="str">
        <f t="shared" si="10"/>
        <v>-x-</v>
      </c>
      <c r="X33" s="14"/>
      <c r="Y33" s="14"/>
      <c r="Z33" s="14"/>
      <c r="AA33" s="14"/>
      <c r="AB33" s="14"/>
      <c r="AC33" s="14" t="str">
        <f t="shared" si="2"/>
        <v>-x-</v>
      </c>
      <c r="AD33" s="14" t="str">
        <f t="shared" si="3"/>
        <v>-x-</v>
      </c>
      <c r="AF33" s="53"/>
      <c r="AG33" s="53"/>
      <c r="AH33" s="53"/>
      <c r="AI33" s="53"/>
      <c r="AJ33" s="53"/>
      <c r="AK33" s="53" t="str">
        <f t="shared" si="4"/>
        <v>-x-</v>
      </c>
      <c r="AL33" s="54" t="str">
        <f t="shared" si="5"/>
        <v>-x-</v>
      </c>
      <c r="AM33" s="53" t="str">
        <f t="shared" si="11"/>
        <v>-x-</v>
      </c>
      <c r="AO33" s="53"/>
      <c r="AP33" s="53"/>
      <c r="AQ33" s="53"/>
      <c r="AR33" s="53"/>
      <c r="AS33" s="53"/>
      <c r="AT33" s="53" t="str">
        <f t="shared" si="6"/>
        <v>-x-</v>
      </c>
      <c r="AU33" s="53" t="str">
        <f t="shared" si="12"/>
        <v>-x-</v>
      </c>
      <c r="AW33" s="53"/>
      <c r="AX33" s="53"/>
      <c r="AY33" s="53"/>
      <c r="AZ33" s="53"/>
      <c r="BA33" s="53"/>
      <c r="BB33" s="53" t="str">
        <f t="shared" si="7"/>
        <v>-x-</v>
      </c>
      <c r="BC33" s="53" t="str">
        <f t="shared" si="8"/>
        <v>-x-</v>
      </c>
    </row>
    <row r="34" spans="2:55" x14ac:dyDescent="0.25">
      <c r="B34" s="12"/>
      <c r="C34" s="84"/>
      <c r="D34" s="84"/>
      <c r="E34" s="84"/>
      <c r="F34" s="100"/>
      <c r="H34" s="53"/>
      <c r="I34" s="53"/>
      <c r="J34" s="53"/>
      <c r="K34" s="53"/>
      <c r="L34" s="53"/>
      <c r="M34" s="53" t="str">
        <f t="shared" si="0"/>
        <v>-x-</v>
      </c>
      <c r="N34" s="53" t="str">
        <f t="shared" si="9"/>
        <v>-x-</v>
      </c>
      <c r="P34" s="53"/>
      <c r="Q34" s="53"/>
      <c r="R34" s="53"/>
      <c r="S34" s="53"/>
      <c r="T34" s="53"/>
      <c r="U34" s="53" t="str">
        <f t="shared" si="1"/>
        <v>-x-</v>
      </c>
      <c r="V34" s="53" t="str">
        <f t="shared" si="10"/>
        <v>-x-</v>
      </c>
      <c r="X34" s="14"/>
      <c r="Y34" s="14"/>
      <c r="Z34" s="14"/>
      <c r="AA34" s="14"/>
      <c r="AB34" s="14"/>
      <c r="AC34" s="14" t="str">
        <f t="shared" si="2"/>
        <v>-x-</v>
      </c>
      <c r="AD34" s="14" t="str">
        <f t="shared" si="3"/>
        <v>-x-</v>
      </c>
      <c r="AF34" s="53"/>
      <c r="AG34" s="53"/>
      <c r="AH34" s="53"/>
      <c r="AI34" s="53"/>
      <c r="AJ34" s="53"/>
      <c r="AK34" s="53" t="str">
        <f t="shared" si="4"/>
        <v>-x-</v>
      </c>
      <c r="AL34" s="54" t="str">
        <f t="shared" si="5"/>
        <v>-x-</v>
      </c>
      <c r="AM34" s="53" t="str">
        <f t="shared" si="11"/>
        <v>-x-</v>
      </c>
      <c r="AO34" s="53"/>
      <c r="AP34" s="53"/>
      <c r="AQ34" s="53"/>
      <c r="AR34" s="53"/>
      <c r="AS34" s="53"/>
      <c r="AT34" s="53" t="str">
        <f t="shared" si="6"/>
        <v>-x-</v>
      </c>
      <c r="AU34" s="53" t="str">
        <f t="shared" si="12"/>
        <v>-x-</v>
      </c>
      <c r="AW34" s="53"/>
      <c r="AX34" s="53"/>
      <c r="AY34" s="53"/>
      <c r="AZ34" s="53"/>
      <c r="BA34" s="53"/>
      <c r="BB34" s="53" t="str">
        <f t="shared" si="7"/>
        <v>-x-</v>
      </c>
      <c r="BC34" s="53" t="str">
        <f t="shared" si="8"/>
        <v>-x-</v>
      </c>
    </row>
    <row r="35" spans="2:55" x14ac:dyDescent="0.25">
      <c r="B35" s="12"/>
      <c r="C35" s="84"/>
      <c r="D35" s="84"/>
      <c r="E35" s="84"/>
      <c r="F35" s="100"/>
      <c r="H35" s="53"/>
      <c r="I35" s="53"/>
      <c r="J35" s="53"/>
      <c r="K35" s="53"/>
      <c r="L35" s="53"/>
      <c r="M35" s="53" t="str">
        <f t="shared" si="0"/>
        <v>-x-</v>
      </c>
      <c r="N35" s="53" t="str">
        <f t="shared" si="9"/>
        <v>-x-</v>
      </c>
      <c r="P35" s="53"/>
      <c r="Q35" s="53"/>
      <c r="R35" s="53"/>
      <c r="S35" s="53"/>
      <c r="T35" s="53"/>
      <c r="U35" s="53" t="str">
        <f t="shared" si="1"/>
        <v>-x-</v>
      </c>
      <c r="V35" s="53" t="str">
        <f t="shared" si="10"/>
        <v>-x-</v>
      </c>
      <c r="X35" s="14"/>
      <c r="Y35" s="14"/>
      <c r="Z35" s="14"/>
      <c r="AA35" s="14"/>
      <c r="AB35" s="14"/>
      <c r="AC35" s="14" t="str">
        <f t="shared" si="2"/>
        <v>-x-</v>
      </c>
      <c r="AD35" s="14" t="str">
        <f t="shared" si="3"/>
        <v>-x-</v>
      </c>
      <c r="AF35" s="53"/>
      <c r="AG35" s="53"/>
      <c r="AH35" s="53"/>
      <c r="AI35" s="53"/>
      <c r="AJ35" s="53"/>
      <c r="AK35" s="53" t="str">
        <f t="shared" si="4"/>
        <v>-x-</v>
      </c>
      <c r="AL35" s="54" t="str">
        <f t="shared" si="5"/>
        <v>-x-</v>
      </c>
      <c r="AM35" s="53" t="str">
        <f t="shared" si="11"/>
        <v>-x-</v>
      </c>
      <c r="AO35" s="53"/>
      <c r="AP35" s="53"/>
      <c r="AQ35" s="53"/>
      <c r="AR35" s="53"/>
      <c r="AS35" s="53"/>
      <c r="AT35" s="53" t="str">
        <f t="shared" si="6"/>
        <v>-x-</v>
      </c>
      <c r="AU35" s="53" t="str">
        <f t="shared" si="12"/>
        <v>-x-</v>
      </c>
      <c r="AW35" s="53"/>
      <c r="AX35" s="53"/>
      <c r="AY35" s="53"/>
      <c r="AZ35" s="53"/>
      <c r="BA35" s="53"/>
      <c r="BB35" s="53" t="str">
        <f t="shared" si="7"/>
        <v>-x-</v>
      </c>
      <c r="BC35" s="53" t="str">
        <f t="shared" si="8"/>
        <v>-x-</v>
      </c>
    </row>
    <row r="36" spans="2:55" x14ac:dyDescent="0.25">
      <c r="B36" s="12"/>
      <c r="C36" s="84"/>
      <c r="D36" s="84"/>
      <c r="E36" s="84"/>
      <c r="F36" s="100"/>
      <c r="H36" s="53"/>
      <c r="I36" s="53"/>
      <c r="J36" s="53"/>
      <c r="K36" s="53"/>
      <c r="L36" s="53"/>
      <c r="M36" s="53" t="str">
        <f t="shared" si="0"/>
        <v>-x-</v>
      </c>
      <c r="N36" s="53" t="str">
        <f t="shared" si="9"/>
        <v>-x-</v>
      </c>
      <c r="P36" s="53"/>
      <c r="Q36" s="53"/>
      <c r="R36" s="53"/>
      <c r="S36" s="53"/>
      <c r="T36" s="53"/>
      <c r="U36" s="53" t="str">
        <f t="shared" si="1"/>
        <v>-x-</v>
      </c>
      <c r="V36" s="53" t="str">
        <f t="shared" si="10"/>
        <v>-x-</v>
      </c>
      <c r="X36" s="14"/>
      <c r="Y36" s="14"/>
      <c r="Z36" s="14"/>
      <c r="AA36" s="14"/>
      <c r="AB36" s="14"/>
      <c r="AC36" s="14" t="str">
        <f t="shared" si="2"/>
        <v>-x-</v>
      </c>
      <c r="AD36" s="14" t="str">
        <f t="shared" si="3"/>
        <v>-x-</v>
      </c>
      <c r="AF36" s="53"/>
      <c r="AG36" s="53"/>
      <c r="AH36" s="53"/>
      <c r="AI36" s="53"/>
      <c r="AJ36" s="53"/>
      <c r="AK36" s="53" t="str">
        <f t="shared" si="4"/>
        <v>-x-</v>
      </c>
      <c r="AL36" s="54" t="str">
        <f t="shared" si="5"/>
        <v>-x-</v>
      </c>
      <c r="AM36" s="53" t="str">
        <f t="shared" si="11"/>
        <v>-x-</v>
      </c>
      <c r="AO36" s="53"/>
      <c r="AP36" s="53"/>
      <c r="AQ36" s="53"/>
      <c r="AR36" s="53"/>
      <c r="AS36" s="53"/>
      <c r="AT36" s="53" t="str">
        <f t="shared" si="6"/>
        <v>-x-</v>
      </c>
      <c r="AU36" s="53" t="str">
        <f t="shared" si="12"/>
        <v>-x-</v>
      </c>
      <c r="AW36" s="53"/>
      <c r="AX36" s="53"/>
      <c r="AY36" s="53"/>
      <c r="AZ36" s="53"/>
      <c r="BA36" s="53"/>
      <c r="BB36" s="53" t="str">
        <f t="shared" si="7"/>
        <v>-x-</v>
      </c>
      <c r="BC36" s="53" t="str">
        <f t="shared" si="8"/>
        <v>-x-</v>
      </c>
    </row>
    <row r="37" spans="2:55" x14ac:dyDescent="0.25">
      <c r="B37" s="12"/>
      <c r="C37" s="84"/>
      <c r="D37" s="84"/>
      <c r="E37" s="84"/>
      <c r="F37" s="100"/>
      <c r="H37" s="53"/>
      <c r="I37" s="53"/>
      <c r="J37" s="53"/>
      <c r="K37" s="53"/>
      <c r="L37" s="53"/>
      <c r="M37" s="53" t="str">
        <f t="shared" si="0"/>
        <v>-x-</v>
      </c>
      <c r="N37" s="53" t="str">
        <f t="shared" si="9"/>
        <v>-x-</v>
      </c>
      <c r="P37" s="53"/>
      <c r="Q37" s="53"/>
      <c r="R37" s="53"/>
      <c r="S37" s="53"/>
      <c r="T37" s="53"/>
      <c r="U37" s="53" t="str">
        <f t="shared" si="1"/>
        <v>-x-</v>
      </c>
      <c r="V37" s="53" t="str">
        <f t="shared" si="10"/>
        <v>-x-</v>
      </c>
      <c r="X37" s="14"/>
      <c r="Y37" s="14"/>
      <c r="Z37" s="14"/>
      <c r="AA37" s="14"/>
      <c r="AB37" s="14"/>
      <c r="AC37" s="14" t="str">
        <f t="shared" si="2"/>
        <v>-x-</v>
      </c>
      <c r="AD37" s="14" t="str">
        <f t="shared" si="3"/>
        <v>-x-</v>
      </c>
      <c r="AF37" s="53"/>
      <c r="AG37" s="53"/>
      <c r="AH37" s="53"/>
      <c r="AI37" s="53"/>
      <c r="AJ37" s="53"/>
      <c r="AK37" s="53" t="str">
        <f t="shared" si="4"/>
        <v>-x-</v>
      </c>
      <c r="AL37" s="54" t="str">
        <f t="shared" si="5"/>
        <v>-x-</v>
      </c>
      <c r="AM37" s="53" t="str">
        <f t="shared" si="11"/>
        <v>-x-</v>
      </c>
      <c r="AO37" s="53"/>
      <c r="AP37" s="53"/>
      <c r="AQ37" s="53"/>
      <c r="AR37" s="53"/>
      <c r="AS37" s="53"/>
      <c r="AT37" s="53" t="str">
        <f t="shared" si="6"/>
        <v>-x-</v>
      </c>
      <c r="AU37" s="53" t="str">
        <f t="shared" si="12"/>
        <v>-x-</v>
      </c>
      <c r="AW37" s="53"/>
      <c r="AX37" s="53"/>
      <c r="AY37" s="53"/>
      <c r="AZ37" s="53"/>
      <c r="BA37" s="53"/>
      <c r="BB37" s="53" t="str">
        <f t="shared" si="7"/>
        <v>-x-</v>
      </c>
      <c r="BC37" s="53" t="str">
        <f t="shared" si="8"/>
        <v>-x-</v>
      </c>
    </row>
    <row r="38" spans="2:55" x14ac:dyDescent="0.25">
      <c r="B38" s="12"/>
      <c r="C38" s="84"/>
      <c r="D38" s="84"/>
      <c r="E38" s="84"/>
      <c r="F38" s="100"/>
      <c r="H38" s="53"/>
      <c r="I38" s="53"/>
      <c r="J38" s="53"/>
      <c r="K38" s="53"/>
      <c r="L38" s="53"/>
      <c r="M38" s="53" t="str">
        <f t="shared" si="0"/>
        <v>-x-</v>
      </c>
      <c r="N38" s="53" t="str">
        <f t="shared" si="9"/>
        <v>-x-</v>
      </c>
      <c r="P38" s="53"/>
      <c r="Q38" s="53"/>
      <c r="R38" s="53"/>
      <c r="S38" s="53"/>
      <c r="T38" s="53"/>
      <c r="U38" s="53" t="str">
        <f t="shared" si="1"/>
        <v>-x-</v>
      </c>
      <c r="V38" s="53" t="str">
        <f t="shared" si="10"/>
        <v>-x-</v>
      </c>
      <c r="X38" s="14"/>
      <c r="Y38" s="14"/>
      <c r="Z38" s="14"/>
      <c r="AA38" s="14"/>
      <c r="AB38" s="14"/>
      <c r="AC38" s="14" t="str">
        <f t="shared" si="2"/>
        <v>-x-</v>
      </c>
      <c r="AD38" s="14" t="str">
        <f t="shared" si="3"/>
        <v>-x-</v>
      </c>
      <c r="AF38" s="53"/>
      <c r="AG38" s="53"/>
      <c r="AH38" s="53"/>
      <c r="AI38" s="53"/>
      <c r="AJ38" s="53"/>
      <c r="AK38" s="53" t="str">
        <f t="shared" si="4"/>
        <v>-x-</v>
      </c>
      <c r="AL38" s="54" t="str">
        <f t="shared" si="5"/>
        <v>-x-</v>
      </c>
      <c r="AM38" s="53" t="str">
        <f t="shared" si="11"/>
        <v>-x-</v>
      </c>
      <c r="AO38" s="53"/>
      <c r="AP38" s="53"/>
      <c r="AQ38" s="53"/>
      <c r="AR38" s="53"/>
      <c r="AS38" s="53"/>
      <c r="AT38" s="53" t="str">
        <f t="shared" si="6"/>
        <v>-x-</v>
      </c>
      <c r="AU38" s="53" t="str">
        <f t="shared" si="12"/>
        <v>-x-</v>
      </c>
      <c r="AW38" s="53"/>
      <c r="AX38" s="53"/>
      <c r="AY38" s="53"/>
      <c r="AZ38" s="53"/>
      <c r="BA38" s="53"/>
      <c r="BB38" s="53" t="str">
        <f t="shared" si="7"/>
        <v>-x-</v>
      </c>
      <c r="BC38" s="53" t="str">
        <f t="shared" si="8"/>
        <v>-x-</v>
      </c>
    </row>
    <row r="39" spans="2:55" x14ac:dyDescent="0.25">
      <c r="B39" s="12"/>
      <c r="C39" s="84"/>
      <c r="D39" s="84"/>
      <c r="E39" s="84"/>
      <c r="F39" s="100"/>
      <c r="H39" s="53"/>
      <c r="I39" s="53"/>
      <c r="J39" s="53"/>
      <c r="K39" s="53"/>
      <c r="L39" s="53"/>
      <c r="M39" s="53" t="str">
        <f t="shared" si="0"/>
        <v>-x-</v>
      </c>
      <c r="N39" s="53" t="str">
        <f t="shared" si="9"/>
        <v>-x-</v>
      </c>
      <c r="P39" s="53"/>
      <c r="Q39" s="53"/>
      <c r="R39" s="53"/>
      <c r="S39" s="53"/>
      <c r="T39" s="53"/>
      <c r="U39" s="53" t="str">
        <f t="shared" si="1"/>
        <v>-x-</v>
      </c>
      <c r="V39" s="53" t="str">
        <f t="shared" si="10"/>
        <v>-x-</v>
      </c>
      <c r="X39" s="14"/>
      <c r="Y39" s="14"/>
      <c r="Z39" s="14"/>
      <c r="AA39" s="14"/>
      <c r="AB39" s="14"/>
      <c r="AC39" s="14" t="str">
        <f t="shared" si="2"/>
        <v>-x-</v>
      </c>
      <c r="AD39" s="14" t="str">
        <f t="shared" si="3"/>
        <v>-x-</v>
      </c>
      <c r="AF39" s="53"/>
      <c r="AG39" s="53"/>
      <c r="AH39" s="53"/>
      <c r="AI39" s="53"/>
      <c r="AJ39" s="53"/>
      <c r="AK39" s="53" t="str">
        <f t="shared" si="4"/>
        <v>-x-</v>
      </c>
      <c r="AL39" s="54" t="str">
        <f t="shared" si="5"/>
        <v>-x-</v>
      </c>
      <c r="AM39" s="53" t="str">
        <f t="shared" si="11"/>
        <v>-x-</v>
      </c>
      <c r="AO39" s="53"/>
      <c r="AP39" s="53"/>
      <c r="AQ39" s="53"/>
      <c r="AR39" s="53"/>
      <c r="AS39" s="53"/>
      <c r="AT39" s="53" t="str">
        <f t="shared" si="6"/>
        <v>-x-</v>
      </c>
      <c r="AU39" s="53" t="str">
        <f t="shared" si="12"/>
        <v>-x-</v>
      </c>
      <c r="AW39" s="53"/>
      <c r="AX39" s="53"/>
      <c r="AY39" s="53"/>
      <c r="AZ39" s="53"/>
      <c r="BA39" s="53"/>
      <c r="BB39" s="53" t="str">
        <f t="shared" si="7"/>
        <v>-x-</v>
      </c>
      <c r="BC39" s="53" t="str">
        <f t="shared" si="8"/>
        <v>-x-</v>
      </c>
    </row>
    <row r="40" spans="2:55" x14ac:dyDescent="0.25">
      <c r="B40" s="12"/>
      <c r="C40" s="84"/>
      <c r="D40" s="84"/>
      <c r="E40" s="84"/>
      <c r="F40" s="100"/>
      <c r="H40" s="53"/>
      <c r="I40" s="53"/>
      <c r="J40" s="53"/>
      <c r="K40" s="53"/>
      <c r="L40" s="53"/>
      <c r="M40" s="53" t="str">
        <f t="shared" si="0"/>
        <v>-x-</v>
      </c>
      <c r="N40" s="53" t="str">
        <f t="shared" si="9"/>
        <v>-x-</v>
      </c>
      <c r="P40" s="53"/>
      <c r="Q40" s="53"/>
      <c r="R40" s="53"/>
      <c r="S40" s="53"/>
      <c r="T40" s="53"/>
      <c r="U40" s="53" t="str">
        <f t="shared" si="1"/>
        <v>-x-</v>
      </c>
      <c r="V40" s="53" t="str">
        <f t="shared" si="10"/>
        <v>-x-</v>
      </c>
      <c r="X40" s="14"/>
      <c r="Y40" s="14"/>
      <c r="Z40" s="14"/>
      <c r="AA40" s="14"/>
      <c r="AB40" s="14"/>
      <c r="AC40" s="14" t="str">
        <f t="shared" si="2"/>
        <v>-x-</v>
      </c>
      <c r="AD40" s="14" t="str">
        <f t="shared" si="3"/>
        <v>-x-</v>
      </c>
      <c r="AF40" s="53"/>
      <c r="AG40" s="53"/>
      <c r="AH40" s="53"/>
      <c r="AI40" s="53"/>
      <c r="AJ40" s="53"/>
      <c r="AK40" s="53" t="str">
        <f t="shared" si="4"/>
        <v>-x-</v>
      </c>
      <c r="AL40" s="54" t="str">
        <f t="shared" si="5"/>
        <v>-x-</v>
      </c>
      <c r="AM40" s="53" t="str">
        <f t="shared" si="11"/>
        <v>-x-</v>
      </c>
      <c r="AO40" s="53"/>
      <c r="AP40" s="53"/>
      <c r="AQ40" s="53"/>
      <c r="AR40" s="53"/>
      <c r="AS40" s="53"/>
      <c r="AT40" s="53" t="str">
        <f t="shared" si="6"/>
        <v>-x-</v>
      </c>
      <c r="AU40" s="53" t="str">
        <f t="shared" si="12"/>
        <v>-x-</v>
      </c>
      <c r="AW40" s="53"/>
      <c r="AX40" s="53"/>
      <c r="AY40" s="53"/>
      <c r="AZ40" s="53"/>
      <c r="BA40" s="53"/>
      <c r="BB40" s="53" t="str">
        <f t="shared" si="7"/>
        <v>-x-</v>
      </c>
      <c r="BC40" s="53" t="str">
        <f t="shared" si="8"/>
        <v>-x-</v>
      </c>
    </row>
    <row r="41" spans="2:55" x14ac:dyDescent="0.25">
      <c r="B41" s="12"/>
      <c r="C41" s="84"/>
      <c r="D41" s="84"/>
      <c r="E41" s="84"/>
      <c r="F41" s="100"/>
      <c r="H41" s="53"/>
      <c r="I41" s="53"/>
      <c r="J41" s="53"/>
      <c r="K41" s="53"/>
      <c r="L41" s="53"/>
      <c r="M41" s="53" t="str">
        <f t="shared" si="0"/>
        <v>-x-</v>
      </c>
      <c r="N41" s="53" t="str">
        <f t="shared" si="9"/>
        <v>-x-</v>
      </c>
      <c r="P41" s="53"/>
      <c r="Q41" s="53"/>
      <c r="R41" s="53"/>
      <c r="S41" s="53"/>
      <c r="T41" s="53"/>
      <c r="U41" s="53" t="str">
        <f t="shared" si="1"/>
        <v>-x-</v>
      </c>
      <c r="V41" s="53" t="str">
        <f t="shared" si="10"/>
        <v>-x-</v>
      </c>
      <c r="X41" s="14"/>
      <c r="Y41" s="14"/>
      <c r="Z41" s="14"/>
      <c r="AA41" s="14"/>
      <c r="AB41" s="14"/>
      <c r="AC41" s="14" t="str">
        <f t="shared" si="2"/>
        <v>-x-</v>
      </c>
      <c r="AD41" s="14" t="str">
        <f t="shared" si="3"/>
        <v>-x-</v>
      </c>
      <c r="AF41" s="53"/>
      <c r="AG41" s="53"/>
      <c r="AH41" s="53"/>
      <c r="AI41" s="53"/>
      <c r="AJ41" s="53"/>
      <c r="AK41" s="53" t="str">
        <f t="shared" si="4"/>
        <v>-x-</v>
      </c>
      <c r="AL41" s="54" t="str">
        <f t="shared" si="5"/>
        <v>-x-</v>
      </c>
      <c r="AM41" s="53" t="str">
        <f t="shared" si="11"/>
        <v>-x-</v>
      </c>
      <c r="AO41" s="53"/>
      <c r="AP41" s="53"/>
      <c r="AQ41" s="53"/>
      <c r="AR41" s="53"/>
      <c r="AS41" s="53"/>
      <c r="AT41" s="53" t="str">
        <f t="shared" si="6"/>
        <v>-x-</v>
      </c>
      <c r="AU41" s="53" t="str">
        <f t="shared" si="12"/>
        <v>-x-</v>
      </c>
      <c r="AW41" s="53"/>
      <c r="AX41" s="53"/>
      <c r="AY41" s="53"/>
      <c r="AZ41" s="53"/>
      <c r="BA41" s="53"/>
      <c r="BB41" s="53" t="str">
        <f t="shared" si="7"/>
        <v>-x-</v>
      </c>
      <c r="BC41" s="53" t="str">
        <f t="shared" si="8"/>
        <v>-x-</v>
      </c>
    </row>
    <row r="42" spans="2:55" x14ac:dyDescent="0.25">
      <c r="B42" s="12"/>
      <c r="C42" s="84"/>
      <c r="D42" s="84"/>
      <c r="E42" s="84"/>
      <c r="F42" s="100"/>
      <c r="H42" s="53"/>
      <c r="I42" s="53"/>
      <c r="J42" s="53"/>
      <c r="K42" s="53"/>
      <c r="L42" s="53"/>
      <c r="M42" s="53" t="str">
        <f t="shared" si="0"/>
        <v>-x-</v>
      </c>
      <c r="N42" s="53" t="str">
        <f t="shared" si="9"/>
        <v>-x-</v>
      </c>
      <c r="P42" s="53"/>
      <c r="Q42" s="53"/>
      <c r="R42" s="53"/>
      <c r="S42" s="53"/>
      <c r="T42" s="53"/>
      <c r="U42" s="53" t="str">
        <f t="shared" si="1"/>
        <v>-x-</v>
      </c>
      <c r="V42" s="53" t="str">
        <f t="shared" si="10"/>
        <v>-x-</v>
      </c>
      <c r="X42" s="14"/>
      <c r="Y42" s="14"/>
      <c r="Z42" s="14"/>
      <c r="AA42" s="14"/>
      <c r="AB42" s="14"/>
      <c r="AC42" s="14" t="str">
        <f t="shared" si="2"/>
        <v>-x-</v>
      </c>
      <c r="AD42" s="14" t="str">
        <f t="shared" si="3"/>
        <v>-x-</v>
      </c>
      <c r="AF42" s="53"/>
      <c r="AG42" s="53"/>
      <c r="AH42" s="53"/>
      <c r="AI42" s="53"/>
      <c r="AJ42" s="53"/>
      <c r="AK42" s="53" t="str">
        <f t="shared" si="4"/>
        <v>-x-</v>
      </c>
      <c r="AL42" s="54" t="str">
        <f t="shared" si="5"/>
        <v>-x-</v>
      </c>
      <c r="AM42" s="53" t="str">
        <f t="shared" si="11"/>
        <v>-x-</v>
      </c>
      <c r="AO42" s="53"/>
      <c r="AP42" s="53"/>
      <c r="AQ42" s="53"/>
      <c r="AR42" s="53"/>
      <c r="AS42" s="53"/>
      <c r="AT42" s="53" t="str">
        <f t="shared" si="6"/>
        <v>-x-</v>
      </c>
      <c r="AU42" s="53" t="str">
        <f t="shared" si="12"/>
        <v>-x-</v>
      </c>
      <c r="AW42" s="53"/>
      <c r="AX42" s="53"/>
      <c r="AY42" s="53"/>
      <c r="AZ42" s="53"/>
      <c r="BA42" s="53"/>
      <c r="BB42" s="53" t="str">
        <f t="shared" si="7"/>
        <v>-x-</v>
      </c>
      <c r="BC42" s="53" t="str">
        <f t="shared" si="8"/>
        <v>-x-</v>
      </c>
    </row>
    <row r="43" spans="2:55" x14ac:dyDescent="0.25">
      <c r="B43" s="12"/>
      <c r="C43" s="84"/>
      <c r="D43" s="84"/>
      <c r="E43" s="84"/>
      <c r="F43" s="100"/>
      <c r="H43" s="53"/>
      <c r="I43" s="53"/>
      <c r="J43" s="53"/>
      <c r="K43" s="53"/>
      <c r="L43" s="53"/>
      <c r="M43" s="53" t="str">
        <f t="shared" si="0"/>
        <v>-x-</v>
      </c>
      <c r="N43" s="53" t="str">
        <f t="shared" si="9"/>
        <v>-x-</v>
      </c>
      <c r="P43" s="53"/>
      <c r="Q43" s="53"/>
      <c r="R43" s="53"/>
      <c r="S43" s="53"/>
      <c r="T43" s="53"/>
      <c r="U43" s="53" t="str">
        <f t="shared" si="1"/>
        <v>-x-</v>
      </c>
      <c r="V43" s="53" t="str">
        <f t="shared" si="10"/>
        <v>-x-</v>
      </c>
      <c r="X43" s="14"/>
      <c r="Y43" s="14"/>
      <c r="Z43" s="14"/>
      <c r="AA43" s="14"/>
      <c r="AB43" s="14"/>
      <c r="AC43" s="14" t="str">
        <f t="shared" si="2"/>
        <v>-x-</v>
      </c>
      <c r="AD43" s="14" t="str">
        <f t="shared" si="3"/>
        <v>-x-</v>
      </c>
      <c r="AF43" s="53"/>
      <c r="AG43" s="53"/>
      <c r="AH43" s="53"/>
      <c r="AI43" s="53"/>
      <c r="AJ43" s="53"/>
      <c r="AK43" s="53" t="str">
        <f t="shared" si="4"/>
        <v>-x-</v>
      </c>
      <c r="AL43" s="54" t="str">
        <f t="shared" si="5"/>
        <v>-x-</v>
      </c>
      <c r="AM43" s="53" t="str">
        <f t="shared" si="11"/>
        <v>-x-</v>
      </c>
      <c r="AO43" s="53"/>
      <c r="AP43" s="53"/>
      <c r="AQ43" s="53"/>
      <c r="AR43" s="53"/>
      <c r="AS43" s="53"/>
      <c r="AT43" s="53" t="str">
        <f t="shared" si="6"/>
        <v>-x-</v>
      </c>
      <c r="AU43" s="53" t="str">
        <f t="shared" si="12"/>
        <v>-x-</v>
      </c>
      <c r="AW43" s="53"/>
      <c r="AX43" s="53"/>
      <c r="AY43" s="53"/>
      <c r="AZ43" s="53"/>
      <c r="BA43" s="53"/>
      <c r="BB43" s="53" t="str">
        <f t="shared" si="7"/>
        <v>-x-</v>
      </c>
      <c r="BC43" s="53" t="str">
        <f t="shared" si="8"/>
        <v>-x-</v>
      </c>
    </row>
    <row r="44" spans="2:55" x14ac:dyDescent="0.25">
      <c r="B44" s="12"/>
      <c r="C44" s="84"/>
      <c r="D44" s="84"/>
      <c r="E44" s="84"/>
      <c r="F44" s="100"/>
      <c r="H44" s="53"/>
      <c r="I44" s="53"/>
      <c r="J44" s="53"/>
      <c r="K44" s="53"/>
      <c r="L44" s="53"/>
      <c r="M44" s="53" t="str">
        <f t="shared" si="0"/>
        <v>-x-</v>
      </c>
      <c r="N44" s="53" t="str">
        <f t="shared" si="9"/>
        <v>-x-</v>
      </c>
      <c r="P44" s="53"/>
      <c r="Q44" s="53"/>
      <c r="R44" s="53"/>
      <c r="S44" s="53"/>
      <c r="T44" s="53"/>
      <c r="U44" s="53" t="str">
        <f t="shared" si="1"/>
        <v>-x-</v>
      </c>
      <c r="V44" s="53" t="str">
        <f t="shared" si="10"/>
        <v>-x-</v>
      </c>
      <c r="X44" s="14"/>
      <c r="Y44" s="14"/>
      <c r="Z44" s="14"/>
      <c r="AA44" s="14"/>
      <c r="AB44" s="14"/>
      <c r="AC44" s="14" t="str">
        <f t="shared" si="2"/>
        <v>-x-</v>
      </c>
      <c r="AD44" s="14" t="str">
        <f t="shared" si="3"/>
        <v>-x-</v>
      </c>
      <c r="AF44" s="53"/>
      <c r="AG44" s="53"/>
      <c r="AH44" s="53"/>
      <c r="AI44" s="53"/>
      <c r="AJ44" s="53"/>
      <c r="AK44" s="53" t="str">
        <f t="shared" si="4"/>
        <v>-x-</v>
      </c>
      <c r="AL44" s="54" t="str">
        <f t="shared" si="5"/>
        <v>-x-</v>
      </c>
      <c r="AM44" s="53" t="str">
        <f t="shared" si="11"/>
        <v>-x-</v>
      </c>
      <c r="AO44" s="53"/>
      <c r="AP44" s="53"/>
      <c r="AQ44" s="53"/>
      <c r="AR44" s="53"/>
      <c r="AS44" s="53"/>
      <c r="AT44" s="53" t="str">
        <f t="shared" si="6"/>
        <v>-x-</v>
      </c>
      <c r="AU44" s="53" t="str">
        <f t="shared" si="12"/>
        <v>-x-</v>
      </c>
      <c r="AW44" s="53"/>
      <c r="AX44" s="53"/>
      <c r="AY44" s="53"/>
      <c r="AZ44" s="53"/>
      <c r="BA44" s="53"/>
      <c r="BB44" s="53" t="str">
        <f t="shared" si="7"/>
        <v>-x-</v>
      </c>
      <c r="BC44" s="53" t="str">
        <f t="shared" si="8"/>
        <v>-x-</v>
      </c>
    </row>
    <row r="45" spans="2:55" x14ac:dyDescent="0.25">
      <c r="B45" s="12"/>
      <c r="C45" s="84"/>
      <c r="D45" s="84"/>
      <c r="E45" s="84"/>
      <c r="F45" s="100"/>
      <c r="H45" s="53"/>
      <c r="I45" s="53"/>
      <c r="J45" s="53"/>
      <c r="K45" s="53"/>
      <c r="L45" s="53"/>
      <c r="M45" s="53" t="str">
        <f t="shared" si="0"/>
        <v>-x-</v>
      </c>
      <c r="N45" s="53" t="str">
        <f t="shared" si="9"/>
        <v>-x-</v>
      </c>
      <c r="P45" s="53"/>
      <c r="Q45" s="53"/>
      <c r="R45" s="53"/>
      <c r="S45" s="53"/>
      <c r="T45" s="53"/>
      <c r="U45" s="53" t="str">
        <f t="shared" si="1"/>
        <v>-x-</v>
      </c>
      <c r="V45" s="53" t="str">
        <f t="shared" si="10"/>
        <v>-x-</v>
      </c>
      <c r="X45" s="14"/>
      <c r="Y45" s="14"/>
      <c r="Z45" s="14"/>
      <c r="AA45" s="14"/>
      <c r="AB45" s="14"/>
      <c r="AC45" s="14" t="str">
        <f t="shared" si="2"/>
        <v>-x-</v>
      </c>
      <c r="AD45" s="14" t="str">
        <f t="shared" si="3"/>
        <v>-x-</v>
      </c>
      <c r="AF45" s="53"/>
      <c r="AG45" s="53"/>
      <c r="AH45" s="53"/>
      <c r="AI45" s="53"/>
      <c r="AJ45" s="53"/>
      <c r="AK45" s="53" t="str">
        <f t="shared" si="4"/>
        <v>-x-</v>
      </c>
      <c r="AL45" s="54" t="str">
        <f t="shared" si="5"/>
        <v>-x-</v>
      </c>
      <c r="AM45" s="53" t="str">
        <f t="shared" si="11"/>
        <v>-x-</v>
      </c>
      <c r="AO45" s="53"/>
      <c r="AP45" s="53"/>
      <c r="AQ45" s="53"/>
      <c r="AR45" s="53"/>
      <c r="AS45" s="53"/>
      <c r="AT45" s="53" t="str">
        <f t="shared" si="6"/>
        <v>-x-</v>
      </c>
      <c r="AU45" s="53" t="str">
        <f t="shared" si="12"/>
        <v>-x-</v>
      </c>
      <c r="AW45" s="53"/>
      <c r="AX45" s="53"/>
      <c r="AY45" s="53"/>
      <c r="AZ45" s="53"/>
      <c r="BA45" s="53"/>
      <c r="BB45" s="53" t="str">
        <f t="shared" si="7"/>
        <v>-x-</v>
      </c>
      <c r="BC45" s="53" t="str">
        <f t="shared" si="8"/>
        <v>-x-</v>
      </c>
    </row>
    <row r="46" spans="2:55" x14ac:dyDescent="0.25">
      <c r="B46" s="12"/>
      <c r="C46" s="84"/>
      <c r="D46" s="84"/>
      <c r="E46" s="84"/>
      <c r="F46" s="100"/>
      <c r="H46" s="53"/>
      <c r="I46" s="53"/>
      <c r="J46" s="53"/>
      <c r="K46" s="53"/>
      <c r="L46" s="53"/>
      <c r="M46" s="53" t="str">
        <f t="shared" si="0"/>
        <v>-x-</v>
      </c>
      <c r="N46" s="53" t="str">
        <f t="shared" si="9"/>
        <v>-x-</v>
      </c>
      <c r="P46" s="53"/>
      <c r="Q46" s="53"/>
      <c r="R46" s="53"/>
      <c r="S46" s="53"/>
      <c r="T46" s="53"/>
      <c r="U46" s="53" t="str">
        <f t="shared" si="1"/>
        <v>-x-</v>
      </c>
      <c r="V46" s="53" t="str">
        <f t="shared" si="10"/>
        <v>-x-</v>
      </c>
      <c r="X46" s="14"/>
      <c r="Y46" s="14"/>
      <c r="Z46" s="14"/>
      <c r="AA46" s="14"/>
      <c r="AB46" s="14"/>
      <c r="AC46" s="14" t="str">
        <f t="shared" si="2"/>
        <v>-x-</v>
      </c>
      <c r="AD46" s="14" t="str">
        <f t="shared" si="3"/>
        <v>-x-</v>
      </c>
      <c r="AF46" s="53"/>
      <c r="AG46" s="53"/>
      <c r="AH46" s="53"/>
      <c r="AI46" s="53"/>
      <c r="AJ46" s="53"/>
      <c r="AK46" s="53" t="str">
        <f t="shared" si="4"/>
        <v>-x-</v>
      </c>
      <c r="AL46" s="54" t="str">
        <f t="shared" si="5"/>
        <v>-x-</v>
      </c>
      <c r="AM46" s="53" t="str">
        <f t="shared" si="11"/>
        <v>-x-</v>
      </c>
      <c r="AO46" s="53"/>
      <c r="AP46" s="53"/>
      <c r="AQ46" s="53"/>
      <c r="AR46" s="53"/>
      <c r="AS46" s="53"/>
      <c r="AT46" s="53" t="str">
        <f t="shared" si="6"/>
        <v>-x-</v>
      </c>
      <c r="AU46" s="53" t="str">
        <f t="shared" si="12"/>
        <v>-x-</v>
      </c>
      <c r="AW46" s="53"/>
      <c r="AX46" s="53"/>
      <c r="AY46" s="53"/>
      <c r="AZ46" s="53"/>
      <c r="BA46" s="53"/>
      <c r="BB46" s="53" t="str">
        <f t="shared" si="7"/>
        <v>-x-</v>
      </c>
      <c r="BC46" s="53" t="str">
        <f t="shared" si="8"/>
        <v>-x-</v>
      </c>
    </row>
    <row r="47" spans="2:55" x14ac:dyDescent="0.25">
      <c r="B47" s="12"/>
      <c r="C47" s="84"/>
      <c r="D47" s="84"/>
      <c r="E47" s="84"/>
      <c r="F47" s="100"/>
      <c r="H47" s="53"/>
      <c r="I47" s="53"/>
      <c r="J47" s="53"/>
      <c r="K47" s="53"/>
      <c r="L47" s="53"/>
      <c r="M47" s="53" t="str">
        <f t="shared" si="0"/>
        <v>-x-</v>
      </c>
      <c r="N47" s="53" t="str">
        <f t="shared" si="9"/>
        <v>-x-</v>
      </c>
      <c r="P47" s="53"/>
      <c r="Q47" s="53"/>
      <c r="R47" s="53"/>
      <c r="S47" s="53"/>
      <c r="T47" s="53"/>
      <c r="U47" s="53" t="str">
        <f t="shared" si="1"/>
        <v>-x-</v>
      </c>
      <c r="V47" s="53" t="str">
        <f t="shared" si="10"/>
        <v>-x-</v>
      </c>
      <c r="X47" s="14"/>
      <c r="Y47" s="14"/>
      <c r="Z47" s="14"/>
      <c r="AA47" s="14"/>
      <c r="AB47" s="14"/>
      <c r="AC47" s="14" t="str">
        <f t="shared" si="2"/>
        <v>-x-</v>
      </c>
      <c r="AD47" s="14" t="str">
        <f t="shared" si="3"/>
        <v>-x-</v>
      </c>
      <c r="AF47" s="53"/>
      <c r="AG47" s="53"/>
      <c r="AH47" s="53"/>
      <c r="AI47" s="53"/>
      <c r="AJ47" s="53"/>
      <c r="AK47" s="53" t="str">
        <f t="shared" si="4"/>
        <v>-x-</v>
      </c>
      <c r="AL47" s="54" t="str">
        <f t="shared" si="5"/>
        <v>-x-</v>
      </c>
      <c r="AM47" s="53" t="str">
        <f t="shared" si="11"/>
        <v>-x-</v>
      </c>
      <c r="AO47" s="53"/>
      <c r="AP47" s="53"/>
      <c r="AQ47" s="53"/>
      <c r="AR47" s="53"/>
      <c r="AS47" s="53"/>
      <c r="AT47" s="53" t="str">
        <f t="shared" si="6"/>
        <v>-x-</v>
      </c>
      <c r="AU47" s="53" t="str">
        <f t="shared" si="12"/>
        <v>-x-</v>
      </c>
      <c r="AW47" s="53"/>
      <c r="AX47" s="53"/>
      <c r="AY47" s="53"/>
      <c r="AZ47" s="53"/>
      <c r="BA47" s="53"/>
      <c r="BB47" s="53" t="str">
        <f t="shared" si="7"/>
        <v>-x-</v>
      </c>
      <c r="BC47" s="53" t="str">
        <f t="shared" si="8"/>
        <v>-x-</v>
      </c>
    </row>
    <row r="48" spans="2:55" x14ac:dyDescent="0.25">
      <c r="B48" s="12"/>
      <c r="C48" s="84"/>
      <c r="D48" s="84"/>
      <c r="E48" s="84"/>
      <c r="F48" s="100"/>
      <c r="H48" s="53"/>
      <c r="I48" s="53"/>
      <c r="J48" s="53"/>
      <c r="K48" s="53"/>
      <c r="L48" s="53"/>
      <c r="M48" s="53" t="str">
        <f t="shared" si="0"/>
        <v>-x-</v>
      </c>
      <c r="N48" s="53" t="str">
        <f t="shared" si="9"/>
        <v>-x-</v>
      </c>
      <c r="P48" s="53"/>
      <c r="Q48" s="53"/>
      <c r="R48" s="53"/>
      <c r="S48" s="53"/>
      <c r="T48" s="53"/>
      <c r="U48" s="53" t="str">
        <f t="shared" si="1"/>
        <v>-x-</v>
      </c>
      <c r="V48" s="53" t="str">
        <f t="shared" si="10"/>
        <v>-x-</v>
      </c>
      <c r="X48" s="14"/>
      <c r="Y48" s="14"/>
      <c r="Z48" s="14"/>
      <c r="AA48" s="14"/>
      <c r="AB48" s="14"/>
      <c r="AC48" s="14" t="str">
        <f t="shared" si="2"/>
        <v>-x-</v>
      </c>
      <c r="AD48" s="14" t="str">
        <f t="shared" si="3"/>
        <v>-x-</v>
      </c>
      <c r="AF48" s="53"/>
      <c r="AG48" s="53"/>
      <c r="AH48" s="53"/>
      <c r="AI48" s="53"/>
      <c r="AJ48" s="53"/>
      <c r="AK48" s="53" t="str">
        <f t="shared" si="4"/>
        <v>-x-</v>
      </c>
      <c r="AL48" s="54" t="str">
        <f t="shared" si="5"/>
        <v>-x-</v>
      </c>
      <c r="AM48" s="53" t="str">
        <f t="shared" si="11"/>
        <v>-x-</v>
      </c>
      <c r="AO48" s="53"/>
      <c r="AP48" s="53"/>
      <c r="AQ48" s="53"/>
      <c r="AR48" s="53"/>
      <c r="AS48" s="53"/>
      <c r="AT48" s="53" t="str">
        <f t="shared" si="6"/>
        <v>-x-</v>
      </c>
      <c r="AU48" s="53" t="str">
        <f t="shared" si="12"/>
        <v>-x-</v>
      </c>
      <c r="AW48" s="53"/>
      <c r="AX48" s="53"/>
      <c r="AY48" s="53"/>
      <c r="AZ48" s="53"/>
      <c r="BA48" s="53"/>
      <c r="BB48" s="53" t="str">
        <f t="shared" si="7"/>
        <v>-x-</v>
      </c>
      <c r="BC48" s="53" t="str">
        <f t="shared" si="8"/>
        <v>-x-</v>
      </c>
    </row>
    <row r="49" spans="2:55" x14ac:dyDescent="0.25">
      <c r="B49" s="12"/>
      <c r="C49" s="84"/>
      <c r="D49" s="84"/>
      <c r="E49" s="84"/>
      <c r="F49" s="100"/>
      <c r="H49" s="53"/>
      <c r="I49" s="53"/>
      <c r="J49" s="53"/>
      <c r="K49" s="53"/>
      <c r="L49" s="53"/>
      <c r="M49" s="53" t="str">
        <f t="shared" si="0"/>
        <v>-x-</v>
      </c>
      <c r="N49" s="53" t="str">
        <f t="shared" si="9"/>
        <v>-x-</v>
      </c>
      <c r="P49" s="53"/>
      <c r="Q49" s="53"/>
      <c r="R49" s="53"/>
      <c r="S49" s="53"/>
      <c r="T49" s="53"/>
      <c r="U49" s="53" t="str">
        <f t="shared" si="1"/>
        <v>-x-</v>
      </c>
      <c r="V49" s="53" t="str">
        <f t="shared" si="10"/>
        <v>-x-</v>
      </c>
      <c r="X49" s="14"/>
      <c r="Y49" s="14"/>
      <c r="Z49" s="14"/>
      <c r="AA49" s="14"/>
      <c r="AB49" s="14"/>
      <c r="AC49" s="14" t="str">
        <f t="shared" si="2"/>
        <v>-x-</v>
      </c>
      <c r="AD49" s="14" t="str">
        <f t="shared" si="3"/>
        <v>-x-</v>
      </c>
      <c r="AF49" s="53"/>
      <c r="AG49" s="53"/>
      <c r="AH49" s="53"/>
      <c r="AI49" s="53"/>
      <c r="AJ49" s="53"/>
      <c r="AK49" s="53" t="str">
        <f t="shared" si="4"/>
        <v>-x-</v>
      </c>
      <c r="AL49" s="54" t="str">
        <f t="shared" si="5"/>
        <v>-x-</v>
      </c>
      <c r="AM49" s="53" t="str">
        <f t="shared" si="11"/>
        <v>-x-</v>
      </c>
      <c r="AO49" s="53"/>
      <c r="AP49" s="53"/>
      <c r="AQ49" s="53"/>
      <c r="AR49" s="53"/>
      <c r="AS49" s="53"/>
      <c r="AT49" s="53" t="str">
        <f t="shared" si="6"/>
        <v>-x-</v>
      </c>
      <c r="AU49" s="53" t="str">
        <f t="shared" si="12"/>
        <v>-x-</v>
      </c>
      <c r="AW49" s="53"/>
      <c r="AX49" s="53"/>
      <c r="AY49" s="53"/>
      <c r="AZ49" s="53"/>
      <c r="BA49" s="53"/>
      <c r="BB49" s="53" t="str">
        <f t="shared" si="7"/>
        <v>-x-</v>
      </c>
      <c r="BC49" s="53" t="str">
        <f t="shared" si="8"/>
        <v>-x-</v>
      </c>
    </row>
    <row r="50" spans="2:55" x14ac:dyDescent="0.25">
      <c r="B50" s="12"/>
      <c r="C50" s="84"/>
      <c r="D50" s="84"/>
      <c r="E50" s="84"/>
      <c r="F50" s="100"/>
      <c r="H50" s="53"/>
      <c r="I50" s="53"/>
      <c r="J50" s="53"/>
      <c r="K50" s="53"/>
      <c r="L50" s="53"/>
      <c r="M50" s="53" t="str">
        <f t="shared" si="0"/>
        <v>-x-</v>
      </c>
      <c r="N50" s="53" t="str">
        <f t="shared" si="9"/>
        <v>-x-</v>
      </c>
      <c r="P50" s="53"/>
      <c r="Q50" s="53"/>
      <c r="R50" s="53"/>
      <c r="S50" s="53"/>
      <c r="T50" s="53"/>
      <c r="U50" s="53" t="str">
        <f t="shared" si="1"/>
        <v>-x-</v>
      </c>
      <c r="V50" s="53" t="str">
        <f t="shared" si="10"/>
        <v>-x-</v>
      </c>
      <c r="X50" s="14"/>
      <c r="Y50" s="14"/>
      <c r="Z50" s="14"/>
      <c r="AA50" s="14"/>
      <c r="AB50" s="14"/>
      <c r="AC50" s="14" t="str">
        <f t="shared" si="2"/>
        <v>-x-</v>
      </c>
      <c r="AD50" s="14" t="str">
        <f t="shared" si="3"/>
        <v>-x-</v>
      </c>
      <c r="AF50" s="53"/>
      <c r="AG50" s="53"/>
      <c r="AH50" s="53"/>
      <c r="AI50" s="53"/>
      <c r="AJ50" s="53"/>
      <c r="AK50" s="53" t="str">
        <f t="shared" si="4"/>
        <v>-x-</v>
      </c>
      <c r="AL50" s="54" t="str">
        <f t="shared" si="5"/>
        <v>-x-</v>
      </c>
      <c r="AM50" s="53" t="str">
        <f t="shared" si="11"/>
        <v>-x-</v>
      </c>
      <c r="AO50" s="53"/>
      <c r="AP50" s="53"/>
      <c r="AQ50" s="53"/>
      <c r="AR50" s="53"/>
      <c r="AS50" s="53"/>
      <c r="AT50" s="53" t="str">
        <f t="shared" si="6"/>
        <v>-x-</v>
      </c>
      <c r="AU50" s="53" t="str">
        <f t="shared" si="12"/>
        <v>-x-</v>
      </c>
      <c r="AW50" s="53"/>
      <c r="AX50" s="53"/>
      <c r="AY50" s="53"/>
      <c r="AZ50" s="53"/>
      <c r="BA50" s="53"/>
      <c r="BB50" s="53" t="str">
        <f t="shared" si="7"/>
        <v>-x-</v>
      </c>
      <c r="BC50" s="53" t="str">
        <f t="shared" si="8"/>
        <v>-x-</v>
      </c>
    </row>
    <row r="51" spans="2:55" x14ac:dyDescent="0.25">
      <c r="B51" s="12"/>
      <c r="C51" s="84"/>
      <c r="D51" s="84"/>
      <c r="E51" s="84"/>
      <c r="F51" s="100"/>
      <c r="H51" s="53"/>
      <c r="I51" s="53"/>
      <c r="J51" s="53"/>
      <c r="K51" s="53"/>
      <c r="L51" s="53"/>
      <c r="M51" s="53" t="str">
        <f t="shared" si="0"/>
        <v>-x-</v>
      </c>
      <c r="N51" s="53" t="str">
        <f t="shared" si="9"/>
        <v>-x-</v>
      </c>
      <c r="P51" s="53"/>
      <c r="Q51" s="53"/>
      <c r="R51" s="53"/>
      <c r="S51" s="53"/>
      <c r="T51" s="53"/>
      <c r="U51" s="53" t="str">
        <f t="shared" si="1"/>
        <v>-x-</v>
      </c>
      <c r="V51" s="53" t="str">
        <f t="shared" si="10"/>
        <v>-x-</v>
      </c>
      <c r="X51" s="14"/>
      <c r="Y51" s="14"/>
      <c r="Z51" s="14"/>
      <c r="AA51" s="14"/>
      <c r="AB51" s="14"/>
      <c r="AC51" s="14" t="str">
        <f t="shared" si="2"/>
        <v>-x-</v>
      </c>
      <c r="AD51" s="14" t="str">
        <f t="shared" si="3"/>
        <v>-x-</v>
      </c>
      <c r="AF51" s="53"/>
      <c r="AG51" s="53"/>
      <c r="AH51" s="53"/>
      <c r="AI51" s="53"/>
      <c r="AJ51" s="53"/>
      <c r="AK51" s="53" t="str">
        <f t="shared" si="4"/>
        <v>-x-</v>
      </c>
      <c r="AL51" s="54" t="str">
        <f t="shared" si="5"/>
        <v>-x-</v>
      </c>
      <c r="AM51" s="53" t="str">
        <f t="shared" si="11"/>
        <v>-x-</v>
      </c>
      <c r="AO51" s="53"/>
      <c r="AP51" s="53"/>
      <c r="AQ51" s="53"/>
      <c r="AR51" s="53"/>
      <c r="AS51" s="53"/>
      <c r="AT51" s="53" t="str">
        <f t="shared" si="6"/>
        <v>-x-</v>
      </c>
      <c r="AU51" s="53" t="str">
        <f t="shared" si="12"/>
        <v>-x-</v>
      </c>
      <c r="AW51" s="53"/>
      <c r="AX51" s="53"/>
      <c r="AY51" s="53"/>
      <c r="AZ51" s="53"/>
      <c r="BA51" s="53"/>
      <c r="BB51" s="53" t="str">
        <f t="shared" si="7"/>
        <v>-x-</v>
      </c>
      <c r="BC51" s="53" t="str">
        <f t="shared" si="8"/>
        <v>-x-</v>
      </c>
    </row>
    <row r="52" spans="2:55" x14ac:dyDescent="0.25">
      <c r="B52" s="12"/>
      <c r="C52" s="84"/>
      <c r="D52" s="84"/>
      <c r="E52" s="84"/>
      <c r="F52" s="100"/>
      <c r="H52" s="53"/>
      <c r="I52" s="53"/>
      <c r="J52" s="53"/>
      <c r="K52" s="53"/>
      <c r="L52" s="53"/>
      <c r="M52" s="53" t="str">
        <f t="shared" si="0"/>
        <v>-x-</v>
      </c>
      <c r="N52" s="53" t="str">
        <f t="shared" si="9"/>
        <v>-x-</v>
      </c>
      <c r="P52" s="53"/>
      <c r="Q52" s="53"/>
      <c r="R52" s="53"/>
      <c r="S52" s="53"/>
      <c r="T52" s="53"/>
      <c r="U52" s="53" t="str">
        <f t="shared" si="1"/>
        <v>-x-</v>
      </c>
      <c r="V52" s="53" t="str">
        <f t="shared" si="10"/>
        <v>-x-</v>
      </c>
      <c r="X52" s="14"/>
      <c r="Y52" s="14"/>
      <c r="Z52" s="14"/>
      <c r="AA52" s="14"/>
      <c r="AB52" s="14"/>
      <c r="AC52" s="14" t="str">
        <f t="shared" si="2"/>
        <v>-x-</v>
      </c>
      <c r="AD52" s="14" t="str">
        <f t="shared" si="3"/>
        <v>-x-</v>
      </c>
      <c r="AF52" s="53"/>
      <c r="AG52" s="53"/>
      <c r="AH52" s="53"/>
      <c r="AI52" s="53"/>
      <c r="AJ52" s="53"/>
      <c r="AK52" s="53" t="str">
        <f t="shared" si="4"/>
        <v>-x-</v>
      </c>
      <c r="AL52" s="54" t="str">
        <f t="shared" si="5"/>
        <v>-x-</v>
      </c>
      <c r="AM52" s="53" t="str">
        <f t="shared" si="11"/>
        <v>-x-</v>
      </c>
      <c r="AO52" s="53"/>
      <c r="AP52" s="53"/>
      <c r="AQ52" s="53"/>
      <c r="AR52" s="53"/>
      <c r="AS52" s="53"/>
      <c r="AT52" s="53" t="str">
        <f t="shared" si="6"/>
        <v>-x-</v>
      </c>
      <c r="AU52" s="53" t="str">
        <f t="shared" si="12"/>
        <v>-x-</v>
      </c>
      <c r="AW52" s="53"/>
      <c r="AX52" s="53"/>
      <c r="AY52" s="53"/>
      <c r="AZ52" s="53"/>
      <c r="BA52" s="53"/>
      <c r="BB52" s="53" t="str">
        <f t="shared" si="7"/>
        <v>-x-</v>
      </c>
      <c r="BC52" s="53" t="str">
        <f t="shared" si="8"/>
        <v>-x-</v>
      </c>
    </row>
    <row r="53" spans="2:55" x14ac:dyDescent="0.25">
      <c r="B53" s="12"/>
      <c r="C53" s="84"/>
      <c r="D53" s="84"/>
      <c r="E53" s="84"/>
      <c r="F53" s="100"/>
      <c r="H53" s="53"/>
      <c r="I53" s="53"/>
      <c r="J53" s="53"/>
      <c r="K53" s="53"/>
      <c r="L53" s="53"/>
      <c r="M53" s="53" t="str">
        <f t="shared" si="0"/>
        <v>-x-</v>
      </c>
      <c r="N53" s="53" t="str">
        <f t="shared" si="9"/>
        <v>-x-</v>
      </c>
      <c r="P53" s="53"/>
      <c r="Q53" s="53"/>
      <c r="R53" s="53"/>
      <c r="S53" s="53"/>
      <c r="T53" s="53"/>
      <c r="U53" s="53" t="str">
        <f t="shared" si="1"/>
        <v>-x-</v>
      </c>
      <c r="V53" s="53" t="str">
        <f t="shared" si="10"/>
        <v>-x-</v>
      </c>
      <c r="X53" s="14"/>
      <c r="Y53" s="14"/>
      <c r="Z53" s="14"/>
      <c r="AA53" s="14"/>
      <c r="AB53" s="14"/>
      <c r="AC53" s="14" t="str">
        <f t="shared" si="2"/>
        <v>-x-</v>
      </c>
      <c r="AD53" s="14" t="str">
        <f t="shared" si="3"/>
        <v>-x-</v>
      </c>
      <c r="AF53" s="53"/>
      <c r="AG53" s="53"/>
      <c r="AH53" s="53"/>
      <c r="AI53" s="53"/>
      <c r="AJ53" s="53"/>
      <c r="AK53" s="53" t="str">
        <f t="shared" si="4"/>
        <v>-x-</v>
      </c>
      <c r="AL53" s="54" t="str">
        <f t="shared" si="5"/>
        <v>-x-</v>
      </c>
      <c r="AM53" s="53" t="str">
        <f t="shared" si="11"/>
        <v>-x-</v>
      </c>
      <c r="AO53" s="53"/>
      <c r="AP53" s="53"/>
      <c r="AQ53" s="53"/>
      <c r="AR53" s="53"/>
      <c r="AS53" s="53"/>
      <c r="AT53" s="53" t="str">
        <f t="shared" si="6"/>
        <v>-x-</v>
      </c>
      <c r="AU53" s="53" t="str">
        <f t="shared" si="12"/>
        <v>-x-</v>
      </c>
      <c r="AW53" s="53"/>
      <c r="AX53" s="53"/>
      <c r="AY53" s="53"/>
      <c r="AZ53" s="53"/>
      <c r="BA53" s="53"/>
      <c r="BB53" s="53" t="str">
        <f t="shared" si="7"/>
        <v>-x-</v>
      </c>
      <c r="BC53" s="53" t="str">
        <f t="shared" si="8"/>
        <v>-x-</v>
      </c>
    </row>
    <row r="54" spans="2:55" x14ac:dyDescent="0.25">
      <c r="B54" s="12"/>
      <c r="C54" s="84"/>
      <c r="D54" s="84"/>
      <c r="E54" s="84"/>
      <c r="F54" s="100"/>
      <c r="H54" s="53"/>
      <c r="I54" s="53"/>
      <c r="J54" s="53"/>
      <c r="K54" s="53"/>
      <c r="L54" s="53"/>
      <c r="M54" s="53" t="str">
        <f t="shared" si="0"/>
        <v>-x-</v>
      </c>
      <c r="N54" s="53" t="str">
        <f t="shared" si="9"/>
        <v>-x-</v>
      </c>
      <c r="P54" s="53"/>
      <c r="Q54" s="53"/>
      <c r="R54" s="53"/>
      <c r="S54" s="53"/>
      <c r="T54" s="53"/>
      <c r="U54" s="53" t="str">
        <f t="shared" si="1"/>
        <v>-x-</v>
      </c>
      <c r="V54" s="53" t="str">
        <f t="shared" si="10"/>
        <v>-x-</v>
      </c>
      <c r="X54" s="14"/>
      <c r="Y54" s="14"/>
      <c r="Z54" s="14"/>
      <c r="AA54" s="14"/>
      <c r="AB54" s="14"/>
      <c r="AC54" s="14" t="str">
        <f t="shared" si="2"/>
        <v>-x-</v>
      </c>
      <c r="AD54" s="14" t="str">
        <f t="shared" si="3"/>
        <v>-x-</v>
      </c>
      <c r="AF54" s="53"/>
      <c r="AG54" s="53"/>
      <c r="AH54" s="53"/>
      <c r="AI54" s="53"/>
      <c r="AJ54" s="53"/>
      <c r="AK54" s="53" t="str">
        <f t="shared" si="4"/>
        <v>-x-</v>
      </c>
      <c r="AL54" s="54" t="str">
        <f t="shared" si="5"/>
        <v>-x-</v>
      </c>
      <c r="AM54" s="53" t="str">
        <f t="shared" si="11"/>
        <v>-x-</v>
      </c>
      <c r="AO54" s="53"/>
      <c r="AP54" s="53"/>
      <c r="AQ54" s="53"/>
      <c r="AR54" s="53"/>
      <c r="AS54" s="53"/>
      <c r="AT54" s="53" t="str">
        <f t="shared" si="6"/>
        <v>-x-</v>
      </c>
      <c r="AU54" s="53" t="str">
        <f t="shared" si="12"/>
        <v>-x-</v>
      </c>
      <c r="AW54" s="53"/>
      <c r="AX54" s="53"/>
      <c r="AY54" s="53"/>
      <c r="AZ54" s="53"/>
      <c r="BA54" s="53"/>
      <c r="BB54" s="53" t="str">
        <f t="shared" si="7"/>
        <v>-x-</v>
      </c>
      <c r="BC54" s="53" t="str">
        <f t="shared" si="8"/>
        <v>-x-</v>
      </c>
    </row>
    <row r="55" spans="2:55" x14ac:dyDescent="0.25">
      <c r="B55" s="12"/>
      <c r="C55" s="84"/>
      <c r="D55" s="84"/>
      <c r="E55" s="84"/>
      <c r="F55" s="100"/>
      <c r="H55" s="53"/>
      <c r="I55" s="53"/>
      <c r="J55" s="53"/>
      <c r="K55" s="53"/>
      <c r="L55" s="53"/>
      <c r="M55" s="53" t="str">
        <f t="shared" si="0"/>
        <v>-x-</v>
      </c>
      <c r="N55" s="53" t="str">
        <f t="shared" si="9"/>
        <v>-x-</v>
      </c>
      <c r="P55" s="53"/>
      <c r="Q55" s="53"/>
      <c r="R55" s="53"/>
      <c r="S55" s="53"/>
      <c r="T55" s="53"/>
      <c r="U55" s="53" t="str">
        <f t="shared" si="1"/>
        <v>-x-</v>
      </c>
      <c r="V55" s="53" t="str">
        <f t="shared" si="10"/>
        <v>-x-</v>
      </c>
      <c r="X55" s="14"/>
      <c r="Y55" s="14"/>
      <c r="Z55" s="14"/>
      <c r="AA55" s="14"/>
      <c r="AB55" s="14"/>
      <c r="AC55" s="14" t="str">
        <f t="shared" si="2"/>
        <v>-x-</v>
      </c>
      <c r="AD55" s="14" t="str">
        <f t="shared" si="3"/>
        <v>-x-</v>
      </c>
      <c r="AF55" s="53"/>
      <c r="AG55" s="53"/>
      <c r="AH55" s="53"/>
      <c r="AI55" s="53"/>
      <c r="AJ55" s="53"/>
      <c r="AK55" s="53" t="str">
        <f t="shared" si="4"/>
        <v>-x-</v>
      </c>
      <c r="AL55" s="54" t="str">
        <f t="shared" si="5"/>
        <v>-x-</v>
      </c>
      <c r="AM55" s="53" t="str">
        <f t="shared" si="11"/>
        <v>-x-</v>
      </c>
      <c r="AO55" s="53"/>
      <c r="AP55" s="53"/>
      <c r="AQ55" s="53"/>
      <c r="AR55" s="53"/>
      <c r="AS55" s="53"/>
      <c r="AT55" s="53" t="str">
        <f t="shared" si="6"/>
        <v>-x-</v>
      </c>
      <c r="AU55" s="53" t="str">
        <f t="shared" si="12"/>
        <v>-x-</v>
      </c>
      <c r="AW55" s="53"/>
      <c r="AX55" s="53"/>
      <c r="AY55" s="53"/>
      <c r="AZ55" s="53"/>
      <c r="BA55" s="53"/>
      <c r="BB55" s="53" t="str">
        <f t="shared" si="7"/>
        <v>-x-</v>
      </c>
      <c r="BC55" s="53" t="str">
        <f t="shared" si="8"/>
        <v>-x-</v>
      </c>
    </row>
    <row r="56" spans="2:55" x14ac:dyDescent="0.25">
      <c r="B56" s="12"/>
      <c r="C56" s="84"/>
      <c r="D56" s="84"/>
      <c r="E56" s="84"/>
      <c r="F56" s="100"/>
      <c r="H56" s="53"/>
      <c r="I56" s="53"/>
      <c r="J56" s="53"/>
      <c r="K56" s="53"/>
      <c r="L56" s="53"/>
      <c r="M56" s="53" t="str">
        <f t="shared" si="0"/>
        <v>-x-</v>
      </c>
      <c r="N56" s="53" t="str">
        <f t="shared" si="9"/>
        <v>-x-</v>
      </c>
      <c r="P56" s="53"/>
      <c r="Q56" s="53"/>
      <c r="R56" s="53"/>
      <c r="S56" s="53"/>
      <c r="T56" s="53"/>
      <c r="U56" s="53" t="str">
        <f t="shared" si="1"/>
        <v>-x-</v>
      </c>
      <c r="V56" s="53" t="str">
        <f t="shared" si="10"/>
        <v>-x-</v>
      </c>
      <c r="X56" s="14"/>
      <c r="Y56" s="14"/>
      <c r="Z56" s="14"/>
      <c r="AA56" s="14"/>
      <c r="AB56" s="14"/>
      <c r="AC56" s="14" t="str">
        <f t="shared" si="2"/>
        <v>-x-</v>
      </c>
      <c r="AD56" s="14" t="str">
        <f t="shared" si="3"/>
        <v>-x-</v>
      </c>
      <c r="AF56" s="53"/>
      <c r="AG56" s="53"/>
      <c r="AH56" s="53"/>
      <c r="AI56" s="53"/>
      <c r="AJ56" s="53"/>
      <c r="AK56" s="53" t="str">
        <f t="shared" si="4"/>
        <v>-x-</v>
      </c>
      <c r="AL56" s="54" t="str">
        <f t="shared" si="5"/>
        <v>-x-</v>
      </c>
      <c r="AM56" s="53" t="str">
        <f t="shared" si="11"/>
        <v>-x-</v>
      </c>
      <c r="AO56" s="53"/>
      <c r="AP56" s="53"/>
      <c r="AQ56" s="53"/>
      <c r="AR56" s="53"/>
      <c r="AS56" s="53"/>
      <c r="AT56" s="53" t="str">
        <f t="shared" si="6"/>
        <v>-x-</v>
      </c>
      <c r="AU56" s="53" t="str">
        <f t="shared" si="12"/>
        <v>-x-</v>
      </c>
      <c r="AW56" s="53"/>
      <c r="AX56" s="53"/>
      <c r="AY56" s="53"/>
      <c r="AZ56" s="53"/>
      <c r="BA56" s="53"/>
      <c r="BB56" s="53" t="str">
        <f t="shared" si="7"/>
        <v>-x-</v>
      </c>
      <c r="BC56" s="53" t="str">
        <f t="shared" si="8"/>
        <v>-x-</v>
      </c>
    </row>
    <row r="57" spans="2:55" x14ac:dyDescent="0.25">
      <c r="B57" s="12"/>
      <c r="C57" s="84"/>
      <c r="D57" s="84"/>
      <c r="E57" s="84"/>
      <c r="F57" s="100"/>
      <c r="H57" s="53"/>
      <c r="I57" s="53"/>
      <c r="J57" s="53"/>
      <c r="K57" s="53"/>
      <c r="L57" s="53"/>
      <c r="M57" s="53" t="str">
        <f t="shared" si="0"/>
        <v>-x-</v>
      </c>
      <c r="N57" s="53" t="str">
        <f t="shared" si="9"/>
        <v>-x-</v>
      </c>
      <c r="P57" s="53"/>
      <c r="Q57" s="53"/>
      <c r="R57" s="53"/>
      <c r="S57" s="53"/>
      <c r="T57" s="53"/>
      <c r="U57" s="53" t="str">
        <f t="shared" si="1"/>
        <v>-x-</v>
      </c>
      <c r="V57" s="53" t="str">
        <f t="shared" si="10"/>
        <v>-x-</v>
      </c>
      <c r="X57" s="14"/>
      <c r="Y57" s="14"/>
      <c r="Z57" s="14"/>
      <c r="AA57" s="14"/>
      <c r="AB57" s="14"/>
      <c r="AC57" s="14" t="str">
        <f t="shared" si="2"/>
        <v>-x-</v>
      </c>
      <c r="AD57" s="14" t="str">
        <f t="shared" si="3"/>
        <v>-x-</v>
      </c>
      <c r="AF57" s="53"/>
      <c r="AG57" s="53"/>
      <c r="AH57" s="53"/>
      <c r="AI57" s="53"/>
      <c r="AJ57" s="53"/>
      <c r="AK57" s="53" t="str">
        <f t="shared" si="4"/>
        <v>-x-</v>
      </c>
      <c r="AL57" s="54" t="str">
        <f t="shared" si="5"/>
        <v>-x-</v>
      </c>
      <c r="AM57" s="53" t="str">
        <f t="shared" si="11"/>
        <v>-x-</v>
      </c>
      <c r="AO57" s="53"/>
      <c r="AP57" s="53"/>
      <c r="AQ57" s="53"/>
      <c r="AR57" s="53"/>
      <c r="AS57" s="53"/>
      <c r="AT57" s="53" t="str">
        <f t="shared" si="6"/>
        <v>-x-</v>
      </c>
      <c r="AU57" s="53" t="str">
        <f t="shared" si="12"/>
        <v>-x-</v>
      </c>
      <c r="AW57" s="53"/>
      <c r="AX57" s="53"/>
      <c r="AY57" s="53"/>
      <c r="AZ57" s="53"/>
      <c r="BA57" s="53"/>
      <c r="BB57" s="53" t="str">
        <f t="shared" si="7"/>
        <v>-x-</v>
      </c>
      <c r="BC57" s="53" t="str">
        <f t="shared" si="8"/>
        <v>-x-</v>
      </c>
    </row>
    <row r="58" spans="2:55" x14ac:dyDescent="0.25">
      <c r="B58" s="12"/>
      <c r="C58" s="84"/>
      <c r="D58" s="84"/>
      <c r="E58" s="84"/>
      <c r="F58" s="100"/>
      <c r="H58" s="53"/>
      <c r="I58" s="53"/>
      <c r="J58" s="53"/>
      <c r="K58" s="53"/>
      <c r="L58" s="53"/>
      <c r="M58" s="53" t="str">
        <f t="shared" si="0"/>
        <v>-x-</v>
      </c>
      <c r="N58" s="53" t="str">
        <f t="shared" si="9"/>
        <v>-x-</v>
      </c>
      <c r="P58" s="53"/>
      <c r="Q58" s="53"/>
      <c r="R58" s="53"/>
      <c r="S58" s="53"/>
      <c r="T58" s="53"/>
      <c r="U58" s="53" t="str">
        <f t="shared" si="1"/>
        <v>-x-</v>
      </c>
      <c r="V58" s="53" t="str">
        <f t="shared" si="10"/>
        <v>-x-</v>
      </c>
      <c r="X58" s="14"/>
      <c r="Y58" s="14"/>
      <c r="Z58" s="14"/>
      <c r="AA58" s="14"/>
      <c r="AB58" s="14"/>
      <c r="AC58" s="14" t="str">
        <f t="shared" si="2"/>
        <v>-x-</v>
      </c>
      <c r="AD58" s="14" t="str">
        <f t="shared" si="3"/>
        <v>-x-</v>
      </c>
      <c r="AF58" s="53"/>
      <c r="AG58" s="53"/>
      <c r="AH58" s="53"/>
      <c r="AI58" s="53"/>
      <c r="AJ58" s="53"/>
      <c r="AK58" s="53" t="str">
        <f t="shared" si="4"/>
        <v>-x-</v>
      </c>
      <c r="AL58" s="54" t="str">
        <f t="shared" si="5"/>
        <v>-x-</v>
      </c>
      <c r="AM58" s="53" t="str">
        <f t="shared" si="11"/>
        <v>-x-</v>
      </c>
      <c r="AO58" s="53"/>
      <c r="AP58" s="53"/>
      <c r="AQ58" s="53"/>
      <c r="AR58" s="53"/>
      <c r="AS58" s="53"/>
      <c r="AT58" s="53" t="str">
        <f t="shared" si="6"/>
        <v>-x-</v>
      </c>
      <c r="AU58" s="53" t="str">
        <f t="shared" si="12"/>
        <v>-x-</v>
      </c>
      <c r="AW58" s="53"/>
      <c r="AX58" s="53"/>
      <c r="AY58" s="53"/>
      <c r="AZ58" s="53"/>
      <c r="BA58" s="53"/>
      <c r="BB58" s="53" t="str">
        <f t="shared" si="7"/>
        <v>-x-</v>
      </c>
      <c r="BC58" s="53" t="str">
        <f t="shared" si="8"/>
        <v>-x-</v>
      </c>
    </row>
    <row r="59" spans="2:55" x14ac:dyDescent="0.25">
      <c r="B59" s="12"/>
      <c r="C59" s="84"/>
      <c r="D59" s="84"/>
      <c r="E59" s="84"/>
      <c r="F59" s="100"/>
      <c r="H59" s="53"/>
      <c r="I59" s="53"/>
      <c r="J59" s="53"/>
      <c r="K59" s="53"/>
      <c r="L59" s="53"/>
      <c r="M59" s="53" t="str">
        <f t="shared" si="0"/>
        <v>-x-</v>
      </c>
      <c r="N59" s="53" t="str">
        <f t="shared" si="9"/>
        <v>-x-</v>
      </c>
      <c r="P59" s="53"/>
      <c r="Q59" s="53"/>
      <c r="R59" s="53"/>
      <c r="S59" s="53"/>
      <c r="T59" s="53"/>
      <c r="U59" s="53" t="str">
        <f t="shared" si="1"/>
        <v>-x-</v>
      </c>
      <c r="V59" s="53" t="str">
        <f t="shared" si="10"/>
        <v>-x-</v>
      </c>
      <c r="X59" s="14"/>
      <c r="Y59" s="14"/>
      <c r="Z59" s="14"/>
      <c r="AA59" s="14"/>
      <c r="AB59" s="14"/>
      <c r="AC59" s="14" t="str">
        <f t="shared" si="2"/>
        <v>-x-</v>
      </c>
      <c r="AD59" s="14" t="str">
        <f t="shared" si="3"/>
        <v>-x-</v>
      </c>
      <c r="AF59" s="53"/>
      <c r="AG59" s="53"/>
      <c r="AH59" s="53"/>
      <c r="AI59" s="53"/>
      <c r="AJ59" s="53"/>
      <c r="AK59" s="53" t="str">
        <f t="shared" si="4"/>
        <v>-x-</v>
      </c>
      <c r="AL59" s="54" t="str">
        <f t="shared" si="5"/>
        <v>-x-</v>
      </c>
      <c r="AM59" s="53" t="str">
        <f t="shared" si="11"/>
        <v>-x-</v>
      </c>
      <c r="AO59" s="53"/>
      <c r="AP59" s="53"/>
      <c r="AQ59" s="53"/>
      <c r="AR59" s="53"/>
      <c r="AS59" s="53"/>
      <c r="AT59" s="53" t="str">
        <f t="shared" si="6"/>
        <v>-x-</v>
      </c>
      <c r="AU59" s="53" t="str">
        <f t="shared" si="12"/>
        <v>-x-</v>
      </c>
      <c r="AW59" s="53"/>
      <c r="AX59" s="53"/>
      <c r="AY59" s="53"/>
      <c r="AZ59" s="53"/>
      <c r="BA59" s="53"/>
      <c r="BB59" s="53" t="str">
        <f t="shared" si="7"/>
        <v>-x-</v>
      </c>
      <c r="BC59" s="53" t="str">
        <f t="shared" si="8"/>
        <v>-x-</v>
      </c>
    </row>
    <row r="60" spans="2:55" x14ac:dyDescent="0.25">
      <c r="B60" s="12"/>
      <c r="C60" s="84"/>
      <c r="D60" s="84"/>
      <c r="E60" s="84"/>
      <c r="F60" s="100"/>
      <c r="H60" s="53"/>
      <c r="I60" s="53"/>
      <c r="J60" s="53"/>
      <c r="K60" s="53"/>
      <c r="L60" s="53"/>
      <c r="M60" s="53" t="str">
        <f t="shared" si="0"/>
        <v>-x-</v>
      </c>
      <c r="N60" s="53" t="str">
        <f t="shared" si="9"/>
        <v>-x-</v>
      </c>
      <c r="P60" s="53"/>
      <c r="Q60" s="53"/>
      <c r="R60" s="53"/>
      <c r="S60" s="53"/>
      <c r="T60" s="53"/>
      <c r="U60" s="53" t="str">
        <f t="shared" si="1"/>
        <v>-x-</v>
      </c>
      <c r="V60" s="53" t="str">
        <f t="shared" si="10"/>
        <v>-x-</v>
      </c>
      <c r="X60" s="14"/>
      <c r="Y60" s="14"/>
      <c r="Z60" s="14"/>
      <c r="AA60" s="14"/>
      <c r="AB60" s="14"/>
      <c r="AC60" s="14" t="str">
        <f t="shared" si="2"/>
        <v>-x-</v>
      </c>
      <c r="AD60" s="14" t="str">
        <f t="shared" si="3"/>
        <v>-x-</v>
      </c>
      <c r="AF60" s="53"/>
      <c r="AG60" s="53"/>
      <c r="AH60" s="53"/>
      <c r="AI60" s="53"/>
      <c r="AJ60" s="53"/>
      <c r="AK60" s="53" t="str">
        <f t="shared" si="4"/>
        <v>-x-</v>
      </c>
      <c r="AL60" s="54" t="str">
        <f t="shared" si="5"/>
        <v>-x-</v>
      </c>
      <c r="AM60" s="53" t="str">
        <f t="shared" si="11"/>
        <v>-x-</v>
      </c>
      <c r="AO60" s="53"/>
      <c r="AP60" s="53"/>
      <c r="AQ60" s="53"/>
      <c r="AR60" s="53"/>
      <c r="AS60" s="53"/>
      <c r="AT60" s="53" t="str">
        <f t="shared" si="6"/>
        <v>-x-</v>
      </c>
      <c r="AU60" s="53" t="str">
        <f t="shared" si="12"/>
        <v>-x-</v>
      </c>
      <c r="AW60" s="53"/>
      <c r="AX60" s="53"/>
      <c r="AY60" s="53"/>
      <c r="AZ60" s="53"/>
      <c r="BA60" s="53"/>
      <c r="BB60" s="53" t="str">
        <f t="shared" si="7"/>
        <v>-x-</v>
      </c>
      <c r="BC60" s="53" t="str">
        <f t="shared" si="8"/>
        <v>-x-</v>
      </c>
    </row>
    <row r="61" spans="2:55" x14ac:dyDescent="0.25">
      <c r="B61" s="12"/>
      <c r="C61" s="84"/>
      <c r="D61" s="84"/>
      <c r="E61" s="84"/>
      <c r="F61" s="100"/>
      <c r="H61" s="53"/>
      <c r="I61" s="53"/>
      <c r="J61" s="53"/>
      <c r="K61" s="53"/>
      <c r="L61" s="53"/>
      <c r="M61" s="53" t="str">
        <f t="shared" si="0"/>
        <v>-x-</v>
      </c>
      <c r="N61" s="53" t="str">
        <f t="shared" si="9"/>
        <v>-x-</v>
      </c>
      <c r="P61" s="53"/>
      <c r="Q61" s="53"/>
      <c r="R61" s="53"/>
      <c r="S61" s="53"/>
      <c r="T61" s="53"/>
      <c r="U61" s="53" t="str">
        <f t="shared" si="1"/>
        <v>-x-</v>
      </c>
      <c r="V61" s="53" t="str">
        <f t="shared" si="10"/>
        <v>-x-</v>
      </c>
      <c r="X61" s="14"/>
      <c r="Y61" s="14"/>
      <c r="Z61" s="14"/>
      <c r="AA61" s="14"/>
      <c r="AB61" s="14"/>
      <c r="AC61" s="14" t="str">
        <f t="shared" si="2"/>
        <v>-x-</v>
      </c>
      <c r="AD61" s="14" t="str">
        <f t="shared" si="3"/>
        <v>-x-</v>
      </c>
      <c r="AF61" s="53"/>
      <c r="AG61" s="53"/>
      <c r="AH61" s="53"/>
      <c r="AI61" s="53"/>
      <c r="AJ61" s="53"/>
      <c r="AK61" s="53" t="str">
        <f t="shared" si="4"/>
        <v>-x-</v>
      </c>
      <c r="AL61" s="54" t="str">
        <f t="shared" si="5"/>
        <v>-x-</v>
      </c>
      <c r="AM61" s="53" t="str">
        <f t="shared" si="11"/>
        <v>-x-</v>
      </c>
      <c r="AO61" s="53"/>
      <c r="AP61" s="53"/>
      <c r="AQ61" s="53"/>
      <c r="AR61" s="53"/>
      <c r="AS61" s="53"/>
      <c r="AT61" s="53" t="str">
        <f t="shared" si="6"/>
        <v>-x-</v>
      </c>
      <c r="AU61" s="53" t="str">
        <f t="shared" si="12"/>
        <v>-x-</v>
      </c>
      <c r="AW61" s="53"/>
      <c r="AX61" s="53"/>
      <c r="AY61" s="53"/>
      <c r="AZ61" s="53"/>
      <c r="BA61" s="53"/>
      <c r="BB61" s="53" t="str">
        <f t="shared" si="7"/>
        <v>-x-</v>
      </c>
      <c r="BC61" s="53" t="str">
        <f t="shared" si="8"/>
        <v>-x-</v>
      </c>
    </row>
    <row r="62" spans="2:55" x14ac:dyDescent="0.25">
      <c r="B62" s="12"/>
      <c r="C62" s="84"/>
      <c r="D62" s="84"/>
      <c r="E62" s="84"/>
      <c r="F62" s="100"/>
      <c r="H62" s="53"/>
      <c r="I62" s="53"/>
      <c r="J62" s="53"/>
      <c r="K62" s="53"/>
      <c r="L62" s="53"/>
      <c r="M62" s="53" t="str">
        <f t="shared" si="0"/>
        <v>-x-</v>
      </c>
      <c r="N62" s="53" t="str">
        <f t="shared" si="9"/>
        <v>-x-</v>
      </c>
      <c r="P62" s="53"/>
      <c r="Q62" s="53"/>
      <c r="R62" s="53"/>
      <c r="S62" s="53"/>
      <c r="T62" s="53"/>
      <c r="U62" s="53" t="str">
        <f t="shared" si="1"/>
        <v>-x-</v>
      </c>
      <c r="V62" s="53" t="str">
        <f t="shared" si="10"/>
        <v>-x-</v>
      </c>
      <c r="X62" s="14"/>
      <c r="Y62" s="14"/>
      <c r="Z62" s="14"/>
      <c r="AA62" s="14"/>
      <c r="AB62" s="14"/>
      <c r="AC62" s="14" t="str">
        <f t="shared" si="2"/>
        <v>-x-</v>
      </c>
      <c r="AD62" s="14" t="str">
        <f t="shared" si="3"/>
        <v>-x-</v>
      </c>
      <c r="AF62" s="53"/>
      <c r="AG62" s="53"/>
      <c r="AH62" s="53"/>
      <c r="AI62" s="53"/>
      <c r="AJ62" s="53"/>
      <c r="AK62" s="53" t="str">
        <f t="shared" si="4"/>
        <v>-x-</v>
      </c>
      <c r="AL62" s="54" t="str">
        <f t="shared" si="5"/>
        <v>-x-</v>
      </c>
      <c r="AM62" s="53" t="str">
        <f t="shared" si="11"/>
        <v>-x-</v>
      </c>
      <c r="AO62" s="53"/>
      <c r="AP62" s="53"/>
      <c r="AQ62" s="53"/>
      <c r="AR62" s="53"/>
      <c r="AS62" s="53"/>
      <c r="AT62" s="53" t="str">
        <f t="shared" si="6"/>
        <v>-x-</v>
      </c>
      <c r="AU62" s="53" t="str">
        <f t="shared" si="12"/>
        <v>-x-</v>
      </c>
      <c r="AW62" s="53"/>
      <c r="AX62" s="53"/>
      <c r="AY62" s="53"/>
      <c r="AZ62" s="53"/>
      <c r="BA62" s="53"/>
      <c r="BB62" s="53" t="str">
        <f t="shared" si="7"/>
        <v>-x-</v>
      </c>
      <c r="BC62" s="53" t="str">
        <f t="shared" si="8"/>
        <v>-x-</v>
      </c>
    </row>
    <row r="63" spans="2:55" x14ac:dyDescent="0.25">
      <c r="B63" s="12"/>
      <c r="C63" s="84"/>
      <c r="D63" s="84"/>
      <c r="E63" s="84"/>
      <c r="F63" s="100"/>
      <c r="H63" s="53"/>
      <c r="I63" s="53"/>
      <c r="J63" s="53"/>
      <c r="K63" s="53"/>
      <c r="L63" s="53"/>
      <c r="M63" s="53" t="str">
        <f t="shared" si="0"/>
        <v>-x-</v>
      </c>
      <c r="N63" s="53" t="str">
        <f t="shared" si="9"/>
        <v>-x-</v>
      </c>
      <c r="P63" s="53"/>
      <c r="Q63" s="53"/>
      <c r="R63" s="53"/>
      <c r="S63" s="53"/>
      <c r="T63" s="53"/>
      <c r="U63" s="53" t="str">
        <f t="shared" si="1"/>
        <v>-x-</v>
      </c>
      <c r="V63" s="53" t="str">
        <f t="shared" si="10"/>
        <v>-x-</v>
      </c>
      <c r="X63" s="14"/>
      <c r="Y63" s="14"/>
      <c r="Z63" s="14"/>
      <c r="AA63" s="14"/>
      <c r="AB63" s="14"/>
      <c r="AC63" s="14" t="str">
        <f t="shared" si="2"/>
        <v>-x-</v>
      </c>
      <c r="AD63" s="14" t="str">
        <f t="shared" si="3"/>
        <v>-x-</v>
      </c>
      <c r="AF63" s="53"/>
      <c r="AG63" s="53"/>
      <c r="AH63" s="53"/>
      <c r="AI63" s="53"/>
      <c r="AJ63" s="53"/>
      <c r="AK63" s="53" t="str">
        <f t="shared" si="4"/>
        <v>-x-</v>
      </c>
      <c r="AL63" s="54" t="str">
        <f t="shared" si="5"/>
        <v>-x-</v>
      </c>
      <c r="AM63" s="53" t="str">
        <f t="shared" si="11"/>
        <v>-x-</v>
      </c>
      <c r="AO63" s="53"/>
      <c r="AP63" s="53"/>
      <c r="AQ63" s="53"/>
      <c r="AR63" s="53"/>
      <c r="AS63" s="53"/>
      <c r="AT63" s="53" t="str">
        <f t="shared" si="6"/>
        <v>-x-</v>
      </c>
      <c r="AU63" s="53" t="str">
        <f t="shared" si="12"/>
        <v>-x-</v>
      </c>
      <c r="AW63" s="53"/>
      <c r="AX63" s="53"/>
      <c r="AY63" s="53"/>
      <c r="AZ63" s="53"/>
      <c r="BA63" s="53"/>
      <c r="BB63" s="53" t="str">
        <f t="shared" si="7"/>
        <v>-x-</v>
      </c>
      <c r="BC63" s="53" t="str">
        <f t="shared" si="8"/>
        <v>-x-</v>
      </c>
    </row>
    <row r="64" spans="2:55" x14ac:dyDescent="0.25">
      <c r="B64" s="12"/>
      <c r="C64" s="84"/>
      <c r="D64" s="84"/>
      <c r="E64" s="84"/>
      <c r="F64" s="100"/>
      <c r="H64" s="53"/>
      <c r="I64" s="53"/>
      <c r="J64" s="53"/>
      <c r="K64" s="53"/>
      <c r="L64" s="53"/>
      <c r="M64" s="53" t="str">
        <f t="shared" si="0"/>
        <v>-x-</v>
      </c>
      <c r="N64" s="53" t="str">
        <f t="shared" si="9"/>
        <v>-x-</v>
      </c>
      <c r="P64" s="53"/>
      <c r="Q64" s="53"/>
      <c r="R64" s="53"/>
      <c r="S64" s="53"/>
      <c r="T64" s="53"/>
      <c r="U64" s="53" t="str">
        <f t="shared" si="1"/>
        <v>-x-</v>
      </c>
      <c r="V64" s="53" t="str">
        <f t="shared" si="10"/>
        <v>-x-</v>
      </c>
      <c r="X64" s="14"/>
      <c r="Y64" s="14"/>
      <c r="Z64" s="14"/>
      <c r="AA64" s="14"/>
      <c r="AB64" s="14"/>
      <c r="AC64" s="14" t="str">
        <f t="shared" si="2"/>
        <v>-x-</v>
      </c>
      <c r="AD64" s="14" t="str">
        <f t="shared" si="3"/>
        <v>-x-</v>
      </c>
      <c r="AF64" s="53"/>
      <c r="AG64" s="53"/>
      <c r="AH64" s="53"/>
      <c r="AI64" s="53"/>
      <c r="AJ64" s="53"/>
      <c r="AK64" s="53" t="str">
        <f t="shared" si="4"/>
        <v>-x-</v>
      </c>
      <c r="AL64" s="54" t="str">
        <f t="shared" si="5"/>
        <v>-x-</v>
      </c>
      <c r="AM64" s="53" t="str">
        <f t="shared" si="11"/>
        <v>-x-</v>
      </c>
      <c r="AO64" s="53"/>
      <c r="AP64" s="53"/>
      <c r="AQ64" s="53"/>
      <c r="AR64" s="53"/>
      <c r="AS64" s="53"/>
      <c r="AT64" s="53" t="str">
        <f t="shared" si="6"/>
        <v>-x-</v>
      </c>
      <c r="AU64" s="53" t="str">
        <f t="shared" si="12"/>
        <v>-x-</v>
      </c>
      <c r="AW64" s="53"/>
      <c r="AX64" s="53"/>
      <c r="AY64" s="53"/>
      <c r="AZ64" s="53"/>
      <c r="BA64" s="53"/>
      <c r="BB64" s="53" t="str">
        <f t="shared" si="7"/>
        <v>-x-</v>
      </c>
      <c r="BC64" s="53" t="str">
        <f t="shared" si="8"/>
        <v>-x-</v>
      </c>
    </row>
    <row r="65" spans="2:55" x14ac:dyDescent="0.25">
      <c r="B65" s="12"/>
      <c r="C65" s="84"/>
      <c r="D65" s="84"/>
      <c r="E65" s="84"/>
      <c r="F65" s="100"/>
      <c r="H65" s="53"/>
      <c r="I65" s="53"/>
      <c r="J65" s="53"/>
      <c r="K65" s="53"/>
      <c r="L65" s="53"/>
      <c r="M65" s="53" t="str">
        <f t="shared" si="0"/>
        <v>-x-</v>
      </c>
      <c r="N65" s="53" t="str">
        <f t="shared" si="9"/>
        <v>-x-</v>
      </c>
      <c r="P65" s="53"/>
      <c r="Q65" s="53"/>
      <c r="R65" s="53"/>
      <c r="S65" s="53"/>
      <c r="T65" s="53"/>
      <c r="U65" s="53" t="str">
        <f t="shared" si="1"/>
        <v>-x-</v>
      </c>
      <c r="V65" s="53" t="str">
        <f t="shared" si="10"/>
        <v>-x-</v>
      </c>
      <c r="X65" s="14"/>
      <c r="Y65" s="14"/>
      <c r="Z65" s="14"/>
      <c r="AA65" s="14"/>
      <c r="AB65" s="14"/>
      <c r="AC65" s="14" t="str">
        <f t="shared" si="2"/>
        <v>-x-</v>
      </c>
      <c r="AD65" s="14" t="str">
        <f t="shared" si="3"/>
        <v>-x-</v>
      </c>
      <c r="AF65" s="53"/>
      <c r="AG65" s="53"/>
      <c r="AH65" s="53"/>
      <c r="AI65" s="53"/>
      <c r="AJ65" s="53"/>
      <c r="AK65" s="53" t="str">
        <f t="shared" si="4"/>
        <v>-x-</v>
      </c>
      <c r="AL65" s="54" t="str">
        <f t="shared" si="5"/>
        <v>-x-</v>
      </c>
      <c r="AM65" s="53" t="str">
        <f t="shared" si="11"/>
        <v>-x-</v>
      </c>
      <c r="AO65" s="53"/>
      <c r="AP65" s="53"/>
      <c r="AQ65" s="53"/>
      <c r="AR65" s="53"/>
      <c r="AS65" s="53"/>
      <c r="AT65" s="53" t="str">
        <f t="shared" si="6"/>
        <v>-x-</v>
      </c>
      <c r="AU65" s="53" t="str">
        <f t="shared" si="12"/>
        <v>-x-</v>
      </c>
      <c r="AW65" s="53"/>
      <c r="AX65" s="53"/>
      <c r="AY65" s="53"/>
      <c r="AZ65" s="53"/>
      <c r="BA65" s="53"/>
      <c r="BB65" s="53" t="str">
        <f t="shared" si="7"/>
        <v>-x-</v>
      </c>
      <c r="BC65" s="53" t="str">
        <f t="shared" si="8"/>
        <v>-x-</v>
      </c>
    </row>
    <row r="66" spans="2:55" x14ac:dyDescent="0.25">
      <c r="B66" s="12"/>
      <c r="C66" s="84"/>
      <c r="D66" s="84"/>
      <c r="E66" s="84"/>
      <c r="F66" s="100"/>
      <c r="H66" s="53"/>
      <c r="I66" s="53"/>
      <c r="J66" s="53"/>
      <c r="K66" s="53"/>
      <c r="L66" s="53"/>
      <c r="M66" s="53" t="str">
        <f t="shared" si="0"/>
        <v>-x-</v>
      </c>
      <c r="N66" s="53" t="str">
        <f t="shared" si="9"/>
        <v>-x-</v>
      </c>
      <c r="P66" s="53"/>
      <c r="Q66" s="53"/>
      <c r="R66" s="53"/>
      <c r="S66" s="53"/>
      <c r="T66" s="53"/>
      <c r="U66" s="53" t="str">
        <f t="shared" si="1"/>
        <v>-x-</v>
      </c>
      <c r="V66" s="53" t="str">
        <f t="shared" si="10"/>
        <v>-x-</v>
      </c>
      <c r="X66" s="14"/>
      <c r="Y66" s="14"/>
      <c r="Z66" s="14"/>
      <c r="AA66" s="14"/>
      <c r="AB66" s="14"/>
      <c r="AC66" s="14" t="str">
        <f t="shared" si="2"/>
        <v>-x-</v>
      </c>
      <c r="AD66" s="14" t="str">
        <f t="shared" si="3"/>
        <v>-x-</v>
      </c>
      <c r="AF66" s="53"/>
      <c r="AG66" s="53"/>
      <c r="AH66" s="53"/>
      <c r="AI66" s="53"/>
      <c r="AJ66" s="53"/>
      <c r="AK66" s="53" t="str">
        <f t="shared" si="4"/>
        <v>-x-</v>
      </c>
      <c r="AL66" s="54" t="str">
        <f t="shared" si="5"/>
        <v>-x-</v>
      </c>
      <c r="AM66" s="53" t="str">
        <f t="shared" si="11"/>
        <v>-x-</v>
      </c>
      <c r="AO66" s="53"/>
      <c r="AP66" s="53"/>
      <c r="AQ66" s="53"/>
      <c r="AR66" s="53"/>
      <c r="AS66" s="53"/>
      <c r="AT66" s="53" t="str">
        <f t="shared" si="6"/>
        <v>-x-</v>
      </c>
      <c r="AU66" s="53" t="str">
        <f t="shared" si="12"/>
        <v>-x-</v>
      </c>
      <c r="AW66" s="53"/>
      <c r="AX66" s="53"/>
      <c r="AY66" s="53"/>
      <c r="AZ66" s="53"/>
      <c r="BA66" s="53"/>
      <c r="BB66" s="53" t="str">
        <f t="shared" si="7"/>
        <v>-x-</v>
      </c>
      <c r="BC66" s="53" t="str">
        <f t="shared" si="8"/>
        <v>-x-</v>
      </c>
    </row>
    <row r="67" spans="2:55" x14ac:dyDescent="0.25">
      <c r="B67" s="12"/>
      <c r="C67" s="84"/>
      <c r="D67" s="84"/>
      <c r="E67" s="84"/>
      <c r="F67" s="100"/>
      <c r="H67" s="53"/>
      <c r="I67" s="53"/>
      <c r="J67" s="53"/>
      <c r="K67" s="53"/>
      <c r="L67" s="53"/>
      <c r="M67" s="53" t="str">
        <f t="shared" si="0"/>
        <v>-x-</v>
      </c>
      <c r="N67" s="53" t="str">
        <f t="shared" si="9"/>
        <v>-x-</v>
      </c>
      <c r="P67" s="53"/>
      <c r="Q67" s="53"/>
      <c r="R67" s="53"/>
      <c r="S67" s="53"/>
      <c r="T67" s="53"/>
      <c r="U67" s="53" t="str">
        <f t="shared" si="1"/>
        <v>-x-</v>
      </c>
      <c r="V67" s="53" t="str">
        <f t="shared" si="10"/>
        <v>-x-</v>
      </c>
      <c r="X67" s="14"/>
      <c r="Y67" s="14"/>
      <c r="Z67" s="14"/>
      <c r="AA67" s="14"/>
      <c r="AB67" s="14"/>
      <c r="AC67" s="14" t="str">
        <f t="shared" si="2"/>
        <v>-x-</v>
      </c>
      <c r="AD67" s="14" t="str">
        <f t="shared" si="3"/>
        <v>-x-</v>
      </c>
      <c r="AF67" s="53"/>
      <c r="AG67" s="53"/>
      <c r="AH67" s="53"/>
      <c r="AI67" s="53"/>
      <c r="AJ67" s="53"/>
      <c r="AK67" s="53" t="str">
        <f t="shared" si="4"/>
        <v>-x-</v>
      </c>
      <c r="AL67" s="54" t="str">
        <f t="shared" si="5"/>
        <v>-x-</v>
      </c>
      <c r="AM67" s="53" t="str">
        <f t="shared" si="11"/>
        <v>-x-</v>
      </c>
      <c r="AO67" s="53"/>
      <c r="AP67" s="53"/>
      <c r="AQ67" s="53"/>
      <c r="AR67" s="53"/>
      <c r="AS67" s="53"/>
      <c r="AT67" s="53" t="str">
        <f t="shared" si="6"/>
        <v>-x-</v>
      </c>
      <c r="AU67" s="53" t="str">
        <f t="shared" si="12"/>
        <v>-x-</v>
      </c>
      <c r="AW67" s="53"/>
      <c r="AX67" s="53"/>
      <c r="AY67" s="53"/>
      <c r="AZ67" s="53"/>
      <c r="BA67" s="53"/>
      <c r="BB67" s="53" t="str">
        <f t="shared" si="7"/>
        <v>-x-</v>
      </c>
      <c r="BC67" s="53" t="str">
        <f t="shared" si="8"/>
        <v>-x-</v>
      </c>
    </row>
    <row r="68" spans="2:55" x14ac:dyDescent="0.25">
      <c r="B68" s="12"/>
      <c r="C68" s="84"/>
      <c r="D68" s="84"/>
      <c r="E68" s="84"/>
      <c r="F68" s="100"/>
      <c r="H68" s="53"/>
      <c r="I68" s="53"/>
      <c r="J68" s="53"/>
      <c r="K68" s="53"/>
      <c r="L68" s="53"/>
      <c r="M68" s="53" t="str">
        <f t="shared" si="0"/>
        <v>-x-</v>
      </c>
      <c r="N68" s="53" t="str">
        <f t="shared" si="9"/>
        <v>-x-</v>
      </c>
      <c r="P68" s="53"/>
      <c r="Q68" s="53"/>
      <c r="R68" s="53"/>
      <c r="S68" s="53"/>
      <c r="T68" s="53"/>
      <c r="U68" s="53" t="str">
        <f t="shared" si="1"/>
        <v>-x-</v>
      </c>
      <c r="V68" s="53" t="str">
        <f t="shared" si="10"/>
        <v>-x-</v>
      </c>
      <c r="X68" s="14"/>
      <c r="Y68" s="14"/>
      <c r="Z68" s="14"/>
      <c r="AA68" s="14"/>
      <c r="AB68" s="14"/>
      <c r="AC68" s="14" t="str">
        <f t="shared" si="2"/>
        <v>-x-</v>
      </c>
      <c r="AD68" s="14" t="str">
        <f t="shared" si="3"/>
        <v>-x-</v>
      </c>
      <c r="AF68" s="53"/>
      <c r="AG68" s="53"/>
      <c r="AH68" s="53"/>
      <c r="AI68" s="53"/>
      <c r="AJ68" s="53"/>
      <c r="AK68" s="53" t="str">
        <f t="shared" si="4"/>
        <v>-x-</v>
      </c>
      <c r="AL68" s="54" t="str">
        <f t="shared" si="5"/>
        <v>-x-</v>
      </c>
      <c r="AM68" s="53" t="str">
        <f t="shared" si="11"/>
        <v>-x-</v>
      </c>
      <c r="AO68" s="53"/>
      <c r="AP68" s="53"/>
      <c r="AQ68" s="53"/>
      <c r="AR68" s="53"/>
      <c r="AS68" s="53"/>
      <c r="AT68" s="53" t="str">
        <f t="shared" si="6"/>
        <v>-x-</v>
      </c>
      <c r="AU68" s="53" t="str">
        <f t="shared" si="12"/>
        <v>-x-</v>
      </c>
      <c r="AW68" s="53"/>
      <c r="AX68" s="53"/>
      <c r="AY68" s="53"/>
      <c r="AZ68" s="53"/>
      <c r="BA68" s="53"/>
      <c r="BB68" s="53" t="str">
        <f t="shared" si="7"/>
        <v>-x-</v>
      </c>
      <c r="BC68" s="53" t="str">
        <f t="shared" si="8"/>
        <v>-x-</v>
      </c>
    </row>
    <row r="69" spans="2:55" x14ac:dyDescent="0.25">
      <c r="B69" s="12"/>
      <c r="C69" s="84"/>
      <c r="D69" s="84"/>
      <c r="E69" s="84"/>
      <c r="F69" s="100"/>
      <c r="H69" s="53"/>
      <c r="I69" s="53"/>
      <c r="J69" s="53"/>
      <c r="K69" s="53"/>
      <c r="L69" s="53"/>
      <c r="M69" s="53" t="str">
        <f t="shared" si="0"/>
        <v>-x-</v>
      </c>
      <c r="N69" s="53" t="str">
        <f t="shared" si="9"/>
        <v>-x-</v>
      </c>
      <c r="P69" s="53"/>
      <c r="Q69" s="53"/>
      <c r="R69" s="53"/>
      <c r="S69" s="53"/>
      <c r="T69" s="53"/>
      <c r="U69" s="53" t="str">
        <f t="shared" si="1"/>
        <v>-x-</v>
      </c>
      <c r="V69" s="53" t="str">
        <f t="shared" si="10"/>
        <v>-x-</v>
      </c>
      <c r="X69" s="14"/>
      <c r="Y69" s="14"/>
      <c r="Z69" s="14"/>
      <c r="AA69" s="14"/>
      <c r="AB69" s="14"/>
      <c r="AC69" s="14" t="str">
        <f t="shared" si="2"/>
        <v>-x-</v>
      </c>
      <c r="AD69" s="14" t="str">
        <f t="shared" si="3"/>
        <v>-x-</v>
      </c>
      <c r="AF69" s="53"/>
      <c r="AG69" s="53"/>
      <c r="AH69" s="53"/>
      <c r="AI69" s="53"/>
      <c r="AJ69" s="53"/>
      <c r="AK69" s="53" t="str">
        <f t="shared" si="4"/>
        <v>-x-</v>
      </c>
      <c r="AL69" s="54" t="str">
        <f t="shared" si="5"/>
        <v>-x-</v>
      </c>
      <c r="AM69" s="53" t="str">
        <f t="shared" si="11"/>
        <v>-x-</v>
      </c>
      <c r="AO69" s="53"/>
      <c r="AP69" s="53"/>
      <c r="AQ69" s="53"/>
      <c r="AR69" s="53"/>
      <c r="AS69" s="53"/>
      <c r="AT69" s="53" t="str">
        <f t="shared" si="6"/>
        <v>-x-</v>
      </c>
      <c r="AU69" s="53" t="str">
        <f t="shared" si="12"/>
        <v>-x-</v>
      </c>
      <c r="AW69" s="53"/>
      <c r="AX69" s="53"/>
      <c r="AY69" s="53"/>
      <c r="AZ69" s="53"/>
      <c r="BA69" s="53"/>
      <c r="BB69" s="53" t="str">
        <f t="shared" si="7"/>
        <v>-x-</v>
      </c>
      <c r="BC69" s="53" t="str">
        <f t="shared" si="8"/>
        <v>-x-</v>
      </c>
    </row>
    <row r="70" spans="2:55" x14ac:dyDescent="0.25">
      <c r="B70" s="12"/>
      <c r="C70" s="84"/>
      <c r="D70" s="84"/>
      <c r="E70" s="84"/>
      <c r="F70" s="100"/>
      <c r="H70" s="53"/>
      <c r="I70" s="53"/>
      <c r="J70" s="53"/>
      <c r="K70" s="53"/>
      <c r="L70" s="53"/>
      <c r="M70" s="53" t="str">
        <f t="shared" si="0"/>
        <v>-x-</v>
      </c>
      <c r="N70" s="53" t="str">
        <f t="shared" si="9"/>
        <v>-x-</v>
      </c>
      <c r="P70" s="53"/>
      <c r="Q70" s="53"/>
      <c r="R70" s="53"/>
      <c r="S70" s="53"/>
      <c r="T70" s="53"/>
      <c r="U70" s="53" t="str">
        <f t="shared" si="1"/>
        <v>-x-</v>
      </c>
      <c r="V70" s="53" t="str">
        <f t="shared" si="10"/>
        <v>-x-</v>
      </c>
      <c r="X70" s="14"/>
      <c r="Y70" s="14"/>
      <c r="Z70" s="14"/>
      <c r="AA70" s="14"/>
      <c r="AB70" s="14"/>
      <c r="AC70" s="14" t="str">
        <f t="shared" si="2"/>
        <v>-x-</v>
      </c>
      <c r="AD70" s="14" t="str">
        <f t="shared" si="3"/>
        <v>-x-</v>
      </c>
      <c r="AF70" s="53"/>
      <c r="AG70" s="53"/>
      <c r="AH70" s="53"/>
      <c r="AI70" s="53"/>
      <c r="AJ70" s="53"/>
      <c r="AK70" s="53" t="str">
        <f t="shared" si="4"/>
        <v>-x-</v>
      </c>
      <c r="AL70" s="54" t="str">
        <f t="shared" si="5"/>
        <v>-x-</v>
      </c>
      <c r="AM70" s="53" t="str">
        <f t="shared" si="11"/>
        <v>-x-</v>
      </c>
      <c r="AO70" s="53"/>
      <c r="AP70" s="53"/>
      <c r="AQ70" s="53"/>
      <c r="AR70" s="53"/>
      <c r="AS70" s="53"/>
      <c r="AT70" s="53" t="str">
        <f t="shared" si="6"/>
        <v>-x-</v>
      </c>
      <c r="AU70" s="53" t="str">
        <f t="shared" si="12"/>
        <v>-x-</v>
      </c>
      <c r="AW70" s="53"/>
      <c r="AX70" s="53"/>
      <c r="AY70" s="53"/>
      <c r="AZ70" s="53"/>
      <c r="BA70" s="53"/>
      <c r="BB70" s="53" t="str">
        <f t="shared" si="7"/>
        <v>-x-</v>
      </c>
      <c r="BC70" s="53" t="str">
        <f t="shared" si="8"/>
        <v>-x-</v>
      </c>
    </row>
    <row r="71" spans="2:55" x14ac:dyDescent="0.25">
      <c r="B71" s="12"/>
      <c r="C71" s="84"/>
      <c r="D71" s="84"/>
      <c r="E71" s="84"/>
      <c r="F71" s="100"/>
      <c r="H71" s="53"/>
      <c r="I71" s="53"/>
      <c r="J71" s="53"/>
      <c r="K71" s="53"/>
      <c r="L71" s="53"/>
      <c r="M71" s="53" t="str">
        <f t="shared" ref="M71:M134" si="13">IFERROR(MEDIAN(H71:L71),"-x-")</f>
        <v>-x-</v>
      </c>
      <c r="N71" s="53" t="str">
        <f t="shared" ref="N71:N134" si="14">IFERROR(AVERAGEIFS(H71:L71,H71:L71,"&gt;0",H71:L71,"&lt;50"),"-x-")</f>
        <v>-x-</v>
      </c>
      <c r="P71" s="53"/>
      <c r="Q71" s="53"/>
      <c r="R71" s="53"/>
      <c r="S71" s="53"/>
      <c r="T71" s="53"/>
      <c r="U71" s="53" t="str">
        <f t="shared" ref="U71:U134" si="15">IFERROR(MEDIAN(P71:T71),"-x-")</f>
        <v>-x-</v>
      </c>
      <c r="V71" s="53" t="str">
        <f t="shared" ref="V71:V134" si="16">IFERROR(AVERAGEIFS(P71:T71,P71:T71,"&gt;0",P71:T71,"&lt;50"),"-x-")</f>
        <v>-x-</v>
      </c>
      <c r="X71" s="14"/>
      <c r="Y71" s="14"/>
      <c r="Z71" s="14"/>
      <c r="AA71" s="14"/>
      <c r="AB71" s="14"/>
      <c r="AC71" s="14" t="str">
        <f t="shared" ref="AC71:AC134" si="17">IFERROR(MEDIAN(X71:AB71),"-x-")</f>
        <v>-x-</v>
      </c>
      <c r="AD71" s="14" t="str">
        <f t="shared" ref="AD71:AD134" si="18">IFERROR(AVERAGE(X71:AB71),"-x-")</f>
        <v>-x-</v>
      </c>
      <c r="AF71" s="53"/>
      <c r="AG71" s="53"/>
      <c r="AH71" s="53"/>
      <c r="AI71" s="53"/>
      <c r="AJ71" s="53"/>
      <c r="AK71" s="53" t="str">
        <f t="shared" ref="AK71:AK134" si="19">IF(MAX(AF71:AJ71)=0,"-x-",MAX(AF71:AJ71))</f>
        <v>-x-</v>
      </c>
      <c r="AL71" s="54" t="str">
        <f t="shared" ref="AL71:AL134" si="20">IFERROR(AJ71/AK71,"-x-")</f>
        <v>-x-</v>
      </c>
      <c r="AM71" s="53" t="str">
        <f t="shared" si="11"/>
        <v>-x-</v>
      </c>
      <c r="AO71" s="53"/>
      <c r="AP71" s="53"/>
      <c r="AQ71" s="53"/>
      <c r="AR71" s="53"/>
      <c r="AS71" s="53"/>
      <c r="AT71" s="53" t="str">
        <f t="shared" ref="AT71:AT134" si="21">IFERROR(MEDIAN(AO71:AS71),"-x-")</f>
        <v>-x-</v>
      </c>
      <c r="AU71" s="53" t="str">
        <f t="shared" ref="AU71:AU134" si="22">IFERROR(AVERAGEIFS(AO71:AS71,AO71:AS71,"&gt;0",AO71:AS71,"&lt;50"),"-x-")</f>
        <v>-x-</v>
      </c>
      <c r="AW71" s="53"/>
      <c r="AX71" s="53"/>
      <c r="AY71" s="53"/>
      <c r="AZ71" s="53"/>
      <c r="BA71" s="53"/>
      <c r="BB71" s="53" t="str">
        <f t="shared" ref="BB71:BB134" si="23">IFERROR(MEDIAN(AW71:BA71),"-x-")</f>
        <v>-x-</v>
      </c>
      <c r="BC71" s="53" t="str">
        <f t="shared" ref="BC71:BC134" si="24">IFERROR(AVERAGEIFS(AW71:BA71,AW71:BA71,"&gt;0",AW71:BA71,"&lt;50"),"-x-")</f>
        <v>-x-</v>
      </c>
    </row>
    <row r="72" spans="2:55" x14ac:dyDescent="0.25">
      <c r="B72" s="12"/>
      <c r="C72" s="84"/>
      <c r="D72" s="84"/>
      <c r="E72" s="84"/>
      <c r="F72" s="100"/>
      <c r="H72" s="53"/>
      <c r="I72" s="53"/>
      <c r="J72" s="53"/>
      <c r="K72" s="53"/>
      <c r="L72" s="53"/>
      <c r="M72" s="53" t="str">
        <f t="shared" si="13"/>
        <v>-x-</v>
      </c>
      <c r="N72" s="53" t="str">
        <f t="shared" si="14"/>
        <v>-x-</v>
      </c>
      <c r="P72" s="53"/>
      <c r="Q72" s="53"/>
      <c r="R72" s="53"/>
      <c r="S72" s="53"/>
      <c r="T72" s="53"/>
      <c r="U72" s="53" t="str">
        <f t="shared" si="15"/>
        <v>-x-</v>
      </c>
      <c r="V72" s="53" t="str">
        <f t="shared" si="16"/>
        <v>-x-</v>
      </c>
      <c r="X72" s="14"/>
      <c r="Y72" s="14"/>
      <c r="Z72" s="14"/>
      <c r="AA72" s="14"/>
      <c r="AB72" s="14"/>
      <c r="AC72" s="14" t="str">
        <f t="shared" si="17"/>
        <v>-x-</v>
      </c>
      <c r="AD72" s="14" t="str">
        <f t="shared" si="18"/>
        <v>-x-</v>
      </c>
      <c r="AF72" s="53"/>
      <c r="AG72" s="53"/>
      <c r="AH72" s="53"/>
      <c r="AI72" s="53"/>
      <c r="AJ72" s="53"/>
      <c r="AK72" s="53" t="str">
        <f t="shared" si="19"/>
        <v>-x-</v>
      </c>
      <c r="AL72" s="54" t="str">
        <f t="shared" si="20"/>
        <v>-x-</v>
      </c>
      <c r="AM72" s="53" t="str">
        <f t="shared" ref="AM72:AM135" si="25">IFERROR(AVERAGEIFS(AF72:AJ72,AF72:AJ72,"&gt;0",AF72:AJ72,"&lt;30"),"-x-")</f>
        <v>-x-</v>
      </c>
      <c r="AO72" s="53"/>
      <c r="AP72" s="53"/>
      <c r="AQ72" s="53"/>
      <c r="AR72" s="53"/>
      <c r="AS72" s="53"/>
      <c r="AT72" s="53" t="str">
        <f t="shared" si="21"/>
        <v>-x-</v>
      </c>
      <c r="AU72" s="53" t="str">
        <f t="shared" si="22"/>
        <v>-x-</v>
      </c>
      <c r="AW72" s="53"/>
      <c r="AX72" s="53"/>
      <c r="AY72" s="53"/>
      <c r="AZ72" s="53"/>
      <c r="BA72" s="53"/>
      <c r="BB72" s="53" t="str">
        <f t="shared" si="23"/>
        <v>-x-</v>
      </c>
      <c r="BC72" s="53" t="str">
        <f t="shared" si="24"/>
        <v>-x-</v>
      </c>
    </row>
    <row r="73" spans="2:55" x14ac:dyDescent="0.25">
      <c r="B73" s="12"/>
      <c r="C73" s="84"/>
      <c r="D73" s="84"/>
      <c r="E73" s="84"/>
      <c r="F73" s="100"/>
      <c r="H73" s="53"/>
      <c r="I73" s="53"/>
      <c r="J73" s="53"/>
      <c r="K73" s="53"/>
      <c r="L73" s="53"/>
      <c r="M73" s="53" t="str">
        <f t="shared" si="13"/>
        <v>-x-</v>
      </c>
      <c r="N73" s="53" t="str">
        <f t="shared" si="14"/>
        <v>-x-</v>
      </c>
      <c r="P73" s="53"/>
      <c r="Q73" s="53"/>
      <c r="R73" s="53"/>
      <c r="S73" s="53"/>
      <c r="T73" s="53"/>
      <c r="U73" s="53" t="str">
        <f t="shared" si="15"/>
        <v>-x-</v>
      </c>
      <c r="V73" s="53" t="str">
        <f t="shared" si="16"/>
        <v>-x-</v>
      </c>
      <c r="X73" s="14"/>
      <c r="Y73" s="14"/>
      <c r="Z73" s="14"/>
      <c r="AA73" s="14"/>
      <c r="AB73" s="14"/>
      <c r="AC73" s="14" t="str">
        <f t="shared" si="17"/>
        <v>-x-</v>
      </c>
      <c r="AD73" s="14" t="str">
        <f t="shared" si="18"/>
        <v>-x-</v>
      </c>
      <c r="AF73" s="53"/>
      <c r="AG73" s="53"/>
      <c r="AH73" s="53"/>
      <c r="AI73" s="53"/>
      <c r="AJ73" s="53"/>
      <c r="AK73" s="53" t="str">
        <f t="shared" si="19"/>
        <v>-x-</v>
      </c>
      <c r="AL73" s="54" t="str">
        <f t="shared" si="20"/>
        <v>-x-</v>
      </c>
      <c r="AM73" s="53" t="str">
        <f t="shared" si="25"/>
        <v>-x-</v>
      </c>
      <c r="AO73" s="53"/>
      <c r="AP73" s="53"/>
      <c r="AQ73" s="53"/>
      <c r="AR73" s="53"/>
      <c r="AS73" s="53"/>
      <c r="AT73" s="53" t="str">
        <f t="shared" si="21"/>
        <v>-x-</v>
      </c>
      <c r="AU73" s="53" t="str">
        <f t="shared" si="22"/>
        <v>-x-</v>
      </c>
      <c r="AW73" s="53"/>
      <c r="AX73" s="53"/>
      <c r="AY73" s="53"/>
      <c r="AZ73" s="53"/>
      <c r="BA73" s="53"/>
      <c r="BB73" s="53" t="str">
        <f t="shared" si="23"/>
        <v>-x-</v>
      </c>
      <c r="BC73" s="53" t="str">
        <f t="shared" si="24"/>
        <v>-x-</v>
      </c>
    </row>
    <row r="74" spans="2:55" x14ac:dyDescent="0.25">
      <c r="B74" s="12"/>
      <c r="C74" s="84"/>
      <c r="D74" s="84"/>
      <c r="E74" s="84"/>
      <c r="F74" s="100"/>
      <c r="H74" s="53"/>
      <c r="I74" s="53"/>
      <c r="J74" s="53"/>
      <c r="K74" s="53"/>
      <c r="L74" s="53"/>
      <c r="M74" s="53" t="str">
        <f t="shared" si="13"/>
        <v>-x-</v>
      </c>
      <c r="N74" s="53" t="str">
        <f t="shared" si="14"/>
        <v>-x-</v>
      </c>
      <c r="P74" s="53"/>
      <c r="Q74" s="53"/>
      <c r="R74" s="53"/>
      <c r="S74" s="53"/>
      <c r="T74" s="53"/>
      <c r="U74" s="53" t="str">
        <f t="shared" si="15"/>
        <v>-x-</v>
      </c>
      <c r="V74" s="53" t="str">
        <f t="shared" si="16"/>
        <v>-x-</v>
      </c>
      <c r="X74" s="14"/>
      <c r="Y74" s="14"/>
      <c r="Z74" s="14"/>
      <c r="AA74" s="14"/>
      <c r="AB74" s="14"/>
      <c r="AC74" s="14" t="str">
        <f t="shared" si="17"/>
        <v>-x-</v>
      </c>
      <c r="AD74" s="14" t="str">
        <f t="shared" si="18"/>
        <v>-x-</v>
      </c>
      <c r="AF74" s="53"/>
      <c r="AG74" s="53"/>
      <c r="AH74" s="53"/>
      <c r="AI74" s="53"/>
      <c r="AJ74" s="53"/>
      <c r="AK74" s="53" t="str">
        <f t="shared" si="19"/>
        <v>-x-</v>
      </c>
      <c r="AL74" s="54" t="str">
        <f t="shared" si="20"/>
        <v>-x-</v>
      </c>
      <c r="AM74" s="53" t="str">
        <f t="shared" si="25"/>
        <v>-x-</v>
      </c>
      <c r="AO74" s="53"/>
      <c r="AP74" s="53"/>
      <c r="AQ74" s="53"/>
      <c r="AR74" s="53"/>
      <c r="AS74" s="53"/>
      <c r="AT74" s="53" t="str">
        <f t="shared" si="21"/>
        <v>-x-</v>
      </c>
      <c r="AU74" s="53" t="str">
        <f t="shared" si="22"/>
        <v>-x-</v>
      </c>
      <c r="AW74" s="53"/>
      <c r="AX74" s="53"/>
      <c r="AY74" s="53"/>
      <c r="AZ74" s="53"/>
      <c r="BA74" s="53"/>
      <c r="BB74" s="53" t="str">
        <f t="shared" si="23"/>
        <v>-x-</v>
      </c>
      <c r="BC74" s="53" t="str">
        <f t="shared" si="24"/>
        <v>-x-</v>
      </c>
    </row>
    <row r="75" spans="2:55" x14ac:dyDescent="0.25">
      <c r="B75" s="12"/>
      <c r="C75" s="84"/>
      <c r="D75" s="84"/>
      <c r="E75" s="84"/>
      <c r="F75" s="100"/>
      <c r="H75" s="53"/>
      <c r="I75" s="53"/>
      <c r="J75" s="53"/>
      <c r="K75" s="53"/>
      <c r="L75" s="53"/>
      <c r="M75" s="53" t="str">
        <f t="shared" si="13"/>
        <v>-x-</v>
      </c>
      <c r="N75" s="53" t="str">
        <f t="shared" si="14"/>
        <v>-x-</v>
      </c>
      <c r="P75" s="53"/>
      <c r="Q75" s="53"/>
      <c r="R75" s="53"/>
      <c r="S75" s="53"/>
      <c r="T75" s="53"/>
      <c r="U75" s="53" t="str">
        <f t="shared" si="15"/>
        <v>-x-</v>
      </c>
      <c r="V75" s="53" t="str">
        <f t="shared" si="16"/>
        <v>-x-</v>
      </c>
      <c r="X75" s="14"/>
      <c r="Y75" s="14"/>
      <c r="Z75" s="14"/>
      <c r="AA75" s="14"/>
      <c r="AB75" s="14"/>
      <c r="AC75" s="14" t="str">
        <f t="shared" si="17"/>
        <v>-x-</v>
      </c>
      <c r="AD75" s="14" t="str">
        <f t="shared" si="18"/>
        <v>-x-</v>
      </c>
      <c r="AF75" s="53"/>
      <c r="AG75" s="53"/>
      <c r="AH75" s="53"/>
      <c r="AI75" s="53"/>
      <c r="AJ75" s="53"/>
      <c r="AK75" s="53" t="str">
        <f t="shared" si="19"/>
        <v>-x-</v>
      </c>
      <c r="AL75" s="54" t="str">
        <f t="shared" si="20"/>
        <v>-x-</v>
      </c>
      <c r="AM75" s="53" t="str">
        <f t="shared" si="25"/>
        <v>-x-</v>
      </c>
      <c r="AO75" s="53"/>
      <c r="AP75" s="53"/>
      <c r="AQ75" s="53"/>
      <c r="AR75" s="53"/>
      <c r="AS75" s="53"/>
      <c r="AT75" s="53" t="str">
        <f t="shared" si="21"/>
        <v>-x-</v>
      </c>
      <c r="AU75" s="53" t="str">
        <f t="shared" si="22"/>
        <v>-x-</v>
      </c>
      <c r="AW75" s="53"/>
      <c r="AX75" s="53"/>
      <c r="AY75" s="53"/>
      <c r="AZ75" s="53"/>
      <c r="BA75" s="53"/>
      <c r="BB75" s="53" t="str">
        <f t="shared" si="23"/>
        <v>-x-</v>
      </c>
      <c r="BC75" s="53" t="str">
        <f t="shared" si="24"/>
        <v>-x-</v>
      </c>
    </row>
    <row r="76" spans="2:55" x14ac:dyDescent="0.25">
      <c r="B76" s="12"/>
      <c r="C76" s="84"/>
      <c r="D76" s="84"/>
      <c r="E76" s="84"/>
      <c r="F76" s="100"/>
      <c r="H76" s="53"/>
      <c r="I76" s="53"/>
      <c r="J76" s="53"/>
      <c r="K76" s="53"/>
      <c r="L76" s="53"/>
      <c r="M76" s="53" t="str">
        <f t="shared" si="13"/>
        <v>-x-</v>
      </c>
      <c r="N76" s="53" t="str">
        <f t="shared" si="14"/>
        <v>-x-</v>
      </c>
      <c r="P76" s="53"/>
      <c r="Q76" s="53"/>
      <c r="R76" s="53"/>
      <c r="S76" s="53"/>
      <c r="T76" s="53"/>
      <c r="U76" s="53" t="str">
        <f t="shared" si="15"/>
        <v>-x-</v>
      </c>
      <c r="V76" s="53" t="str">
        <f t="shared" si="16"/>
        <v>-x-</v>
      </c>
      <c r="X76" s="14"/>
      <c r="Y76" s="14"/>
      <c r="Z76" s="14"/>
      <c r="AA76" s="14"/>
      <c r="AB76" s="14"/>
      <c r="AC76" s="14" t="str">
        <f t="shared" si="17"/>
        <v>-x-</v>
      </c>
      <c r="AD76" s="14" t="str">
        <f t="shared" si="18"/>
        <v>-x-</v>
      </c>
      <c r="AF76" s="53"/>
      <c r="AG76" s="53"/>
      <c r="AH76" s="53"/>
      <c r="AI76" s="53"/>
      <c r="AJ76" s="53"/>
      <c r="AK76" s="53" t="str">
        <f t="shared" si="19"/>
        <v>-x-</v>
      </c>
      <c r="AL76" s="54" t="str">
        <f t="shared" si="20"/>
        <v>-x-</v>
      </c>
      <c r="AM76" s="53" t="str">
        <f t="shared" si="25"/>
        <v>-x-</v>
      </c>
      <c r="AO76" s="53"/>
      <c r="AP76" s="53"/>
      <c r="AQ76" s="53"/>
      <c r="AR76" s="53"/>
      <c r="AS76" s="53"/>
      <c r="AT76" s="53" t="str">
        <f t="shared" si="21"/>
        <v>-x-</v>
      </c>
      <c r="AU76" s="53" t="str">
        <f t="shared" si="22"/>
        <v>-x-</v>
      </c>
      <c r="AW76" s="53"/>
      <c r="AX76" s="53"/>
      <c r="AY76" s="53"/>
      <c r="AZ76" s="53"/>
      <c r="BA76" s="53"/>
      <c r="BB76" s="53" t="str">
        <f t="shared" si="23"/>
        <v>-x-</v>
      </c>
      <c r="BC76" s="53" t="str">
        <f t="shared" si="24"/>
        <v>-x-</v>
      </c>
    </row>
    <row r="77" spans="2:55" x14ac:dyDescent="0.25">
      <c r="B77" s="12"/>
      <c r="C77" s="84"/>
      <c r="D77" s="84"/>
      <c r="E77" s="84"/>
      <c r="F77" s="100"/>
      <c r="H77" s="53"/>
      <c r="I77" s="53"/>
      <c r="J77" s="53"/>
      <c r="K77" s="53"/>
      <c r="L77" s="53"/>
      <c r="M77" s="53" t="str">
        <f t="shared" si="13"/>
        <v>-x-</v>
      </c>
      <c r="N77" s="53" t="str">
        <f t="shared" si="14"/>
        <v>-x-</v>
      </c>
      <c r="P77" s="53"/>
      <c r="Q77" s="53"/>
      <c r="R77" s="53"/>
      <c r="S77" s="53"/>
      <c r="T77" s="53"/>
      <c r="U77" s="53" t="str">
        <f t="shared" si="15"/>
        <v>-x-</v>
      </c>
      <c r="V77" s="53" t="str">
        <f t="shared" si="16"/>
        <v>-x-</v>
      </c>
      <c r="X77" s="14"/>
      <c r="Y77" s="14"/>
      <c r="Z77" s="14"/>
      <c r="AA77" s="14"/>
      <c r="AB77" s="14"/>
      <c r="AC77" s="14" t="str">
        <f t="shared" si="17"/>
        <v>-x-</v>
      </c>
      <c r="AD77" s="14" t="str">
        <f t="shared" si="18"/>
        <v>-x-</v>
      </c>
      <c r="AF77" s="53"/>
      <c r="AG77" s="53"/>
      <c r="AH77" s="53"/>
      <c r="AI77" s="53"/>
      <c r="AJ77" s="53"/>
      <c r="AK77" s="53" t="str">
        <f t="shared" si="19"/>
        <v>-x-</v>
      </c>
      <c r="AL77" s="54" t="str">
        <f t="shared" si="20"/>
        <v>-x-</v>
      </c>
      <c r="AM77" s="53" t="str">
        <f t="shared" si="25"/>
        <v>-x-</v>
      </c>
      <c r="AO77" s="53"/>
      <c r="AP77" s="53"/>
      <c r="AQ77" s="53"/>
      <c r="AR77" s="53"/>
      <c r="AS77" s="53"/>
      <c r="AT77" s="53" t="str">
        <f t="shared" si="21"/>
        <v>-x-</v>
      </c>
      <c r="AU77" s="53" t="str">
        <f t="shared" si="22"/>
        <v>-x-</v>
      </c>
      <c r="AW77" s="53"/>
      <c r="AX77" s="53"/>
      <c r="AY77" s="53"/>
      <c r="AZ77" s="53"/>
      <c r="BA77" s="53"/>
      <c r="BB77" s="53" t="str">
        <f t="shared" si="23"/>
        <v>-x-</v>
      </c>
      <c r="BC77" s="53" t="str">
        <f t="shared" si="24"/>
        <v>-x-</v>
      </c>
    </row>
    <row r="78" spans="2:55" x14ac:dyDescent="0.25">
      <c r="B78" s="12"/>
      <c r="C78" s="84"/>
      <c r="D78" s="84"/>
      <c r="E78" s="84"/>
      <c r="F78" s="100"/>
      <c r="H78" s="53"/>
      <c r="I78" s="53"/>
      <c r="J78" s="53"/>
      <c r="K78" s="53"/>
      <c r="L78" s="53"/>
      <c r="M78" s="53" t="str">
        <f t="shared" si="13"/>
        <v>-x-</v>
      </c>
      <c r="N78" s="53" t="str">
        <f t="shared" si="14"/>
        <v>-x-</v>
      </c>
      <c r="P78" s="53"/>
      <c r="Q78" s="53"/>
      <c r="R78" s="53"/>
      <c r="S78" s="53"/>
      <c r="T78" s="53"/>
      <c r="U78" s="53" t="str">
        <f t="shared" si="15"/>
        <v>-x-</v>
      </c>
      <c r="V78" s="53" t="str">
        <f t="shared" si="16"/>
        <v>-x-</v>
      </c>
      <c r="X78" s="14"/>
      <c r="Y78" s="14"/>
      <c r="Z78" s="14"/>
      <c r="AA78" s="14"/>
      <c r="AB78" s="14"/>
      <c r="AC78" s="14" t="str">
        <f t="shared" si="17"/>
        <v>-x-</v>
      </c>
      <c r="AD78" s="14" t="str">
        <f t="shared" si="18"/>
        <v>-x-</v>
      </c>
      <c r="AF78" s="53"/>
      <c r="AG78" s="53"/>
      <c r="AH78" s="53"/>
      <c r="AI78" s="53"/>
      <c r="AJ78" s="53"/>
      <c r="AK78" s="53" t="str">
        <f t="shared" si="19"/>
        <v>-x-</v>
      </c>
      <c r="AL78" s="54" t="str">
        <f t="shared" si="20"/>
        <v>-x-</v>
      </c>
      <c r="AM78" s="53" t="str">
        <f t="shared" si="25"/>
        <v>-x-</v>
      </c>
      <c r="AO78" s="53"/>
      <c r="AP78" s="53"/>
      <c r="AQ78" s="53"/>
      <c r="AR78" s="53"/>
      <c r="AS78" s="53"/>
      <c r="AT78" s="53" t="str">
        <f t="shared" si="21"/>
        <v>-x-</v>
      </c>
      <c r="AU78" s="53" t="str">
        <f t="shared" si="22"/>
        <v>-x-</v>
      </c>
      <c r="AW78" s="53"/>
      <c r="AX78" s="53"/>
      <c r="AY78" s="53"/>
      <c r="AZ78" s="53"/>
      <c r="BA78" s="53"/>
      <c r="BB78" s="53" t="str">
        <f t="shared" si="23"/>
        <v>-x-</v>
      </c>
      <c r="BC78" s="53" t="str">
        <f t="shared" si="24"/>
        <v>-x-</v>
      </c>
    </row>
    <row r="79" spans="2:55" x14ac:dyDescent="0.25">
      <c r="B79" s="12"/>
      <c r="C79" s="84"/>
      <c r="D79" s="84"/>
      <c r="E79" s="84"/>
      <c r="F79" s="100"/>
      <c r="H79" s="53"/>
      <c r="I79" s="53"/>
      <c r="J79" s="53"/>
      <c r="K79" s="53"/>
      <c r="L79" s="53"/>
      <c r="M79" s="53" t="str">
        <f t="shared" si="13"/>
        <v>-x-</v>
      </c>
      <c r="N79" s="53" t="str">
        <f t="shared" si="14"/>
        <v>-x-</v>
      </c>
      <c r="P79" s="53"/>
      <c r="Q79" s="53"/>
      <c r="R79" s="53"/>
      <c r="S79" s="53"/>
      <c r="T79" s="53"/>
      <c r="U79" s="53" t="str">
        <f t="shared" si="15"/>
        <v>-x-</v>
      </c>
      <c r="V79" s="53" t="str">
        <f t="shared" si="16"/>
        <v>-x-</v>
      </c>
      <c r="X79" s="14"/>
      <c r="Y79" s="14"/>
      <c r="Z79" s="14"/>
      <c r="AA79" s="14"/>
      <c r="AB79" s="14"/>
      <c r="AC79" s="14" t="str">
        <f t="shared" si="17"/>
        <v>-x-</v>
      </c>
      <c r="AD79" s="14" t="str">
        <f t="shared" si="18"/>
        <v>-x-</v>
      </c>
      <c r="AF79" s="53"/>
      <c r="AG79" s="53"/>
      <c r="AH79" s="53"/>
      <c r="AI79" s="53"/>
      <c r="AJ79" s="53"/>
      <c r="AK79" s="53" t="str">
        <f t="shared" si="19"/>
        <v>-x-</v>
      </c>
      <c r="AL79" s="54" t="str">
        <f t="shared" si="20"/>
        <v>-x-</v>
      </c>
      <c r="AM79" s="53" t="str">
        <f t="shared" si="25"/>
        <v>-x-</v>
      </c>
      <c r="AO79" s="53"/>
      <c r="AP79" s="53"/>
      <c r="AQ79" s="53"/>
      <c r="AR79" s="53"/>
      <c r="AS79" s="53"/>
      <c r="AT79" s="53" t="str">
        <f t="shared" si="21"/>
        <v>-x-</v>
      </c>
      <c r="AU79" s="53" t="str">
        <f t="shared" si="22"/>
        <v>-x-</v>
      </c>
      <c r="AW79" s="53"/>
      <c r="AX79" s="53"/>
      <c r="AY79" s="53"/>
      <c r="AZ79" s="53"/>
      <c r="BA79" s="53"/>
      <c r="BB79" s="53" t="str">
        <f t="shared" si="23"/>
        <v>-x-</v>
      </c>
      <c r="BC79" s="53" t="str">
        <f t="shared" si="24"/>
        <v>-x-</v>
      </c>
    </row>
    <row r="80" spans="2:55" x14ac:dyDescent="0.25">
      <c r="B80" s="12"/>
      <c r="C80" s="84"/>
      <c r="D80" s="84"/>
      <c r="E80" s="84"/>
      <c r="F80" s="100"/>
      <c r="H80" s="53"/>
      <c r="I80" s="53"/>
      <c r="J80" s="53"/>
      <c r="K80" s="53"/>
      <c r="L80" s="53"/>
      <c r="M80" s="53" t="str">
        <f t="shared" si="13"/>
        <v>-x-</v>
      </c>
      <c r="N80" s="53" t="str">
        <f t="shared" si="14"/>
        <v>-x-</v>
      </c>
      <c r="P80" s="53"/>
      <c r="Q80" s="53"/>
      <c r="R80" s="53"/>
      <c r="S80" s="53"/>
      <c r="T80" s="53"/>
      <c r="U80" s="53" t="str">
        <f t="shared" si="15"/>
        <v>-x-</v>
      </c>
      <c r="V80" s="53" t="str">
        <f t="shared" si="16"/>
        <v>-x-</v>
      </c>
      <c r="X80" s="14"/>
      <c r="Y80" s="14"/>
      <c r="Z80" s="14"/>
      <c r="AA80" s="14"/>
      <c r="AB80" s="14"/>
      <c r="AC80" s="14" t="str">
        <f t="shared" si="17"/>
        <v>-x-</v>
      </c>
      <c r="AD80" s="14" t="str">
        <f t="shared" si="18"/>
        <v>-x-</v>
      </c>
      <c r="AF80" s="53"/>
      <c r="AG80" s="53"/>
      <c r="AH80" s="53"/>
      <c r="AI80" s="53"/>
      <c r="AJ80" s="53"/>
      <c r="AK80" s="53" t="str">
        <f t="shared" si="19"/>
        <v>-x-</v>
      </c>
      <c r="AL80" s="54" t="str">
        <f t="shared" si="20"/>
        <v>-x-</v>
      </c>
      <c r="AM80" s="53" t="str">
        <f t="shared" si="25"/>
        <v>-x-</v>
      </c>
      <c r="AO80" s="53"/>
      <c r="AP80" s="53"/>
      <c r="AQ80" s="53"/>
      <c r="AR80" s="53"/>
      <c r="AS80" s="53"/>
      <c r="AT80" s="53" t="str">
        <f t="shared" si="21"/>
        <v>-x-</v>
      </c>
      <c r="AU80" s="53" t="str">
        <f t="shared" si="22"/>
        <v>-x-</v>
      </c>
      <c r="AW80" s="53"/>
      <c r="AX80" s="53"/>
      <c r="AY80" s="53"/>
      <c r="AZ80" s="53"/>
      <c r="BA80" s="53"/>
      <c r="BB80" s="53" t="str">
        <f t="shared" si="23"/>
        <v>-x-</v>
      </c>
      <c r="BC80" s="53" t="str">
        <f t="shared" si="24"/>
        <v>-x-</v>
      </c>
    </row>
    <row r="81" spans="2:55" x14ac:dyDescent="0.25">
      <c r="B81" s="12"/>
      <c r="C81" s="84"/>
      <c r="D81" s="84"/>
      <c r="E81" s="84"/>
      <c r="F81" s="100"/>
      <c r="H81" s="53"/>
      <c r="I81" s="53"/>
      <c r="J81" s="53"/>
      <c r="K81" s="53"/>
      <c r="L81" s="53"/>
      <c r="M81" s="53" t="str">
        <f t="shared" si="13"/>
        <v>-x-</v>
      </c>
      <c r="N81" s="53" t="str">
        <f t="shared" si="14"/>
        <v>-x-</v>
      </c>
      <c r="P81" s="53"/>
      <c r="Q81" s="53"/>
      <c r="R81" s="53"/>
      <c r="S81" s="53"/>
      <c r="T81" s="53"/>
      <c r="U81" s="53" t="str">
        <f t="shared" si="15"/>
        <v>-x-</v>
      </c>
      <c r="V81" s="53" t="str">
        <f t="shared" si="16"/>
        <v>-x-</v>
      </c>
      <c r="X81" s="14"/>
      <c r="Y81" s="14"/>
      <c r="Z81" s="14"/>
      <c r="AA81" s="14"/>
      <c r="AB81" s="14"/>
      <c r="AC81" s="14" t="str">
        <f t="shared" si="17"/>
        <v>-x-</v>
      </c>
      <c r="AD81" s="14" t="str">
        <f t="shared" si="18"/>
        <v>-x-</v>
      </c>
      <c r="AF81" s="53"/>
      <c r="AG81" s="53"/>
      <c r="AH81" s="53"/>
      <c r="AI81" s="53"/>
      <c r="AJ81" s="53"/>
      <c r="AK81" s="53" t="str">
        <f t="shared" si="19"/>
        <v>-x-</v>
      </c>
      <c r="AL81" s="54" t="str">
        <f t="shared" si="20"/>
        <v>-x-</v>
      </c>
      <c r="AM81" s="53" t="str">
        <f t="shared" si="25"/>
        <v>-x-</v>
      </c>
      <c r="AO81" s="53"/>
      <c r="AP81" s="53"/>
      <c r="AQ81" s="53"/>
      <c r="AR81" s="53"/>
      <c r="AS81" s="53"/>
      <c r="AT81" s="53" t="str">
        <f t="shared" si="21"/>
        <v>-x-</v>
      </c>
      <c r="AU81" s="53" t="str">
        <f t="shared" si="22"/>
        <v>-x-</v>
      </c>
      <c r="AW81" s="53"/>
      <c r="AX81" s="53"/>
      <c r="AY81" s="53"/>
      <c r="AZ81" s="53"/>
      <c r="BA81" s="53"/>
      <c r="BB81" s="53" t="str">
        <f t="shared" si="23"/>
        <v>-x-</v>
      </c>
      <c r="BC81" s="53" t="str">
        <f t="shared" si="24"/>
        <v>-x-</v>
      </c>
    </row>
    <row r="82" spans="2:55" x14ac:dyDescent="0.25">
      <c r="B82" s="12"/>
      <c r="C82" s="84"/>
      <c r="D82" s="84"/>
      <c r="E82" s="84"/>
      <c r="F82" s="100"/>
      <c r="H82" s="53"/>
      <c r="I82" s="53"/>
      <c r="J82" s="53"/>
      <c r="K82" s="53"/>
      <c r="L82" s="53"/>
      <c r="M82" s="53" t="str">
        <f t="shared" si="13"/>
        <v>-x-</v>
      </c>
      <c r="N82" s="53" t="str">
        <f t="shared" si="14"/>
        <v>-x-</v>
      </c>
      <c r="P82" s="53"/>
      <c r="Q82" s="53"/>
      <c r="R82" s="53"/>
      <c r="S82" s="53"/>
      <c r="T82" s="53"/>
      <c r="U82" s="53" t="str">
        <f t="shared" si="15"/>
        <v>-x-</v>
      </c>
      <c r="V82" s="53" t="str">
        <f t="shared" si="16"/>
        <v>-x-</v>
      </c>
      <c r="X82" s="14"/>
      <c r="Y82" s="14"/>
      <c r="Z82" s="14"/>
      <c r="AA82" s="14"/>
      <c r="AB82" s="14"/>
      <c r="AC82" s="14" t="str">
        <f t="shared" si="17"/>
        <v>-x-</v>
      </c>
      <c r="AD82" s="14" t="str">
        <f t="shared" si="18"/>
        <v>-x-</v>
      </c>
      <c r="AF82" s="53"/>
      <c r="AG82" s="53"/>
      <c r="AH82" s="53"/>
      <c r="AI82" s="53"/>
      <c r="AJ82" s="53"/>
      <c r="AK82" s="53" t="str">
        <f t="shared" si="19"/>
        <v>-x-</v>
      </c>
      <c r="AL82" s="54" t="str">
        <f t="shared" si="20"/>
        <v>-x-</v>
      </c>
      <c r="AM82" s="53" t="str">
        <f t="shared" si="25"/>
        <v>-x-</v>
      </c>
      <c r="AO82" s="53"/>
      <c r="AP82" s="53"/>
      <c r="AQ82" s="53"/>
      <c r="AR82" s="53"/>
      <c r="AS82" s="53"/>
      <c r="AT82" s="53" t="str">
        <f t="shared" si="21"/>
        <v>-x-</v>
      </c>
      <c r="AU82" s="53" t="str">
        <f t="shared" si="22"/>
        <v>-x-</v>
      </c>
      <c r="AW82" s="53"/>
      <c r="AX82" s="53"/>
      <c r="AY82" s="53"/>
      <c r="AZ82" s="53"/>
      <c r="BA82" s="53"/>
      <c r="BB82" s="53" t="str">
        <f t="shared" si="23"/>
        <v>-x-</v>
      </c>
      <c r="BC82" s="53" t="str">
        <f t="shared" si="24"/>
        <v>-x-</v>
      </c>
    </row>
    <row r="83" spans="2:55" x14ac:dyDescent="0.25">
      <c r="B83" s="12"/>
      <c r="C83" s="84"/>
      <c r="D83" s="84"/>
      <c r="E83" s="84"/>
      <c r="F83" s="100"/>
      <c r="H83" s="53"/>
      <c r="I83" s="53"/>
      <c r="J83" s="53"/>
      <c r="K83" s="53"/>
      <c r="L83" s="53"/>
      <c r="M83" s="53" t="str">
        <f t="shared" si="13"/>
        <v>-x-</v>
      </c>
      <c r="N83" s="53" t="str">
        <f t="shared" si="14"/>
        <v>-x-</v>
      </c>
      <c r="P83" s="53"/>
      <c r="Q83" s="53"/>
      <c r="R83" s="53"/>
      <c r="S83" s="53"/>
      <c r="T83" s="53"/>
      <c r="U83" s="53" t="str">
        <f t="shared" si="15"/>
        <v>-x-</v>
      </c>
      <c r="V83" s="53" t="str">
        <f t="shared" si="16"/>
        <v>-x-</v>
      </c>
      <c r="X83" s="14"/>
      <c r="Y83" s="14"/>
      <c r="Z83" s="14"/>
      <c r="AA83" s="14"/>
      <c r="AB83" s="14"/>
      <c r="AC83" s="14" t="str">
        <f t="shared" si="17"/>
        <v>-x-</v>
      </c>
      <c r="AD83" s="14" t="str">
        <f t="shared" si="18"/>
        <v>-x-</v>
      </c>
      <c r="AF83" s="53"/>
      <c r="AG83" s="53"/>
      <c r="AH83" s="53"/>
      <c r="AI83" s="53"/>
      <c r="AJ83" s="53"/>
      <c r="AK83" s="53" t="str">
        <f t="shared" si="19"/>
        <v>-x-</v>
      </c>
      <c r="AL83" s="54" t="str">
        <f t="shared" si="20"/>
        <v>-x-</v>
      </c>
      <c r="AM83" s="53" t="str">
        <f t="shared" si="25"/>
        <v>-x-</v>
      </c>
      <c r="AO83" s="53"/>
      <c r="AP83" s="53"/>
      <c r="AQ83" s="53"/>
      <c r="AR83" s="53"/>
      <c r="AS83" s="53"/>
      <c r="AT83" s="53" t="str">
        <f t="shared" si="21"/>
        <v>-x-</v>
      </c>
      <c r="AU83" s="53" t="str">
        <f t="shared" si="22"/>
        <v>-x-</v>
      </c>
      <c r="AW83" s="53"/>
      <c r="AX83" s="53"/>
      <c r="AY83" s="53"/>
      <c r="AZ83" s="53"/>
      <c r="BA83" s="53"/>
      <c r="BB83" s="53" t="str">
        <f t="shared" si="23"/>
        <v>-x-</v>
      </c>
      <c r="BC83" s="53" t="str">
        <f t="shared" si="24"/>
        <v>-x-</v>
      </c>
    </row>
    <row r="84" spans="2:55" x14ac:dyDescent="0.25">
      <c r="B84" s="12"/>
      <c r="C84" s="84"/>
      <c r="D84" s="84"/>
      <c r="E84" s="84"/>
      <c r="F84" s="100"/>
      <c r="H84" s="53"/>
      <c r="I84" s="53"/>
      <c r="J84" s="53"/>
      <c r="K84" s="53"/>
      <c r="L84" s="53"/>
      <c r="M84" s="53" t="str">
        <f t="shared" si="13"/>
        <v>-x-</v>
      </c>
      <c r="N84" s="53" t="str">
        <f t="shared" si="14"/>
        <v>-x-</v>
      </c>
      <c r="P84" s="53"/>
      <c r="Q84" s="53"/>
      <c r="R84" s="53"/>
      <c r="S84" s="53"/>
      <c r="T84" s="53"/>
      <c r="U84" s="53" t="str">
        <f t="shared" si="15"/>
        <v>-x-</v>
      </c>
      <c r="V84" s="53" t="str">
        <f t="shared" si="16"/>
        <v>-x-</v>
      </c>
      <c r="X84" s="14"/>
      <c r="Y84" s="14"/>
      <c r="Z84" s="14"/>
      <c r="AA84" s="14"/>
      <c r="AB84" s="14"/>
      <c r="AC84" s="14" t="str">
        <f t="shared" si="17"/>
        <v>-x-</v>
      </c>
      <c r="AD84" s="14" t="str">
        <f t="shared" si="18"/>
        <v>-x-</v>
      </c>
      <c r="AF84" s="53"/>
      <c r="AG84" s="53"/>
      <c r="AH84" s="53"/>
      <c r="AI84" s="53"/>
      <c r="AJ84" s="53"/>
      <c r="AK84" s="53" t="str">
        <f t="shared" si="19"/>
        <v>-x-</v>
      </c>
      <c r="AL84" s="54" t="str">
        <f t="shared" si="20"/>
        <v>-x-</v>
      </c>
      <c r="AM84" s="53" t="str">
        <f t="shared" si="25"/>
        <v>-x-</v>
      </c>
      <c r="AO84" s="53"/>
      <c r="AP84" s="53"/>
      <c r="AQ84" s="53"/>
      <c r="AR84" s="53"/>
      <c r="AS84" s="53"/>
      <c r="AT84" s="53" t="str">
        <f t="shared" si="21"/>
        <v>-x-</v>
      </c>
      <c r="AU84" s="53" t="str">
        <f t="shared" si="22"/>
        <v>-x-</v>
      </c>
      <c r="AW84" s="53"/>
      <c r="AX84" s="53"/>
      <c r="AY84" s="53"/>
      <c r="AZ84" s="53"/>
      <c r="BA84" s="53"/>
      <c r="BB84" s="53" t="str">
        <f t="shared" si="23"/>
        <v>-x-</v>
      </c>
      <c r="BC84" s="53" t="str">
        <f t="shared" si="24"/>
        <v>-x-</v>
      </c>
    </row>
    <row r="85" spans="2:55" x14ac:dyDescent="0.25">
      <c r="B85" s="12"/>
      <c r="C85" s="84"/>
      <c r="D85" s="84"/>
      <c r="E85" s="84"/>
      <c r="F85" s="100"/>
      <c r="H85" s="53"/>
      <c r="I85" s="53"/>
      <c r="J85" s="53"/>
      <c r="K85" s="53"/>
      <c r="L85" s="53"/>
      <c r="M85" s="53" t="str">
        <f t="shared" si="13"/>
        <v>-x-</v>
      </c>
      <c r="N85" s="53" t="str">
        <f t="shared" si="14"/>
        <v>-x-</v>
      </c>
      <c r="P85" s="53"/>
      <c r="Q85" s="53"/>
      <c r="R85" s="53"/>
      <c r="S85" s="53"/>
      <c r="T85" s="53"/>
      <c r="U85" s="53" t="str">
        <f t="shared" si="15"/>
        <v>-x-</v>
      </c>
      <c r="V85" s="53" t="str">
        <f t="shared" si="16"/>
        <v>-x-</v>
      </c>
      <c r="X85" s="14"/>
      <c r="Y85" s="14"/>
      <c r="Z85" s="14"/>
      <c r="AA85" s="14"/>
      <c r="AB85" s="14"/>
      <c r="AC85" s="14" t="str">
        <f t="shared" si="17"/>
        <v>-x-</v>
      </c>
      <c r="AD85" s="14" t="str">
        <f t="shared" si="18"/>
        <v>-x-</v>
      </c>
      <c r="AF85" s="53"/>
      <c r="AG85" s="53"/>
      <c r="AH85" s="53"/>
      <c r="AI85" s="53"/>
      <c r="AJ85" s="53"/>
      <c r="AK85" s="53" t="str">
        <f t="shared" si="19"/>
        <v>-x-</v>
      </c>
      <c r="AL85" s="54" t="str">
        <f t="shared" si="20"/>
        <v>-x-</v>
      </c>
      <c r="AM85" s="53" t="str">
        <f t="shared" si="25"/>
        <v>-x-</v>
      </c>
      <c r="AO85" s="53"/>
      <c r="AP85" s="53"/>
      <c r="AQ85" s="53"/>
      <c r="AR85" s="53"/>
      <c r="AS85" s="53"/>
      <c r="AT85" s="53" t="str">
        <f t="shared" si="21"/>
        <v>-x-</v>
      </c>
      <c r="AU85" s="53" t="str">
        <f t="shared" si="22"/>
        <v>-x-</v>
      </c>
      <c r="AW85" s="53"/>
      <c r="AX85" s="53"/>
      <c r="AY85" s="53"/>
      <c r="AZ85" s="53"/>
      <c r="BA85" s="53"/>
      <c r="BB85" s="53" t="str">
        <f t="shared" si="23"/>
        <v>-x-</v>
      </c>
      <c r="BC85" s="53" t="str">
        <f t="shared" si="24"/>
        <v>-x-</v>
      </c>
    </row>
    <row r="86" spans="2:55" x14ac:dyDescent="0.25">
      <c r="B86" s="12"/>
      <c r="C86" s="84"/>
      <c r="D86" s="84"/>
      <c r="E86" s="84"/>
      <c r="F86" s="100"/>
      <c r="H86" s="53"/>
      <c r="I86" s="53"/>
      <c r="J86" s="53"/>
      <c r="K86" s="53"/>
      <c r="L86" s="53"/>
      <c r="M86" s="53" t="str">
        <f t="shared" si="13"/>
        <v>-x-</v>
      </c>
      <c r="N86" s="53" t="str">
        <f t="shared" si="14"/>
        <v>-x-</v>
      </c>
      <c r="P86" s="53"/>
      <c r="Q86" s="53"/>
      <c r="R86" s="53"/>
      <c r="S86" s="53"/>
      <c r="T86" s="53"/>
      <c r="U86" s="53" t="str">
        <f t="shared" si="15"/>
        <v>-x-</v>
      </c>
      <c r="V86" s="53" t="str">
        <f t="shared" si="16"/>
        <v>-x-</v>
      </c>
      <c r="X86" s="14"/>
      <c r="Y86" s="14"/>
      <c r="Z86" s="14"/>
      <c r="AA86" s="14"/>
      <c r="AB86" s="14"/>
      <c r="AC86" s="14" t="str">
        <f t="shared" si="17"/>
        <v>-x-</v>
      </c>
      <c r="AD86" s="14" t="str">
        <f t="shared" si="18"/>
        <v>-x-</v>
      </c>
      <c r="AF86" s="53"/>
      <c r="AG86" s="53"/>
      <c r="AH86" s="53"/>
      <c r="AI86" s="53"/>
      <c r="AJ86" s="53"/>
      <c r="AK86" s="53" t="str">
        <f t="shared" si="19"/>
        <v>-x-</v>
      </c>
      <c r="AL86" s="54" t="str">
        <f t="shared" si="20"/>
        <v>-x-</v>
      </c>
      <c r="AM86" s="53" t="str">
        <f t="shared" si="25"/>
        <v>-x-</v>
      </c>
      <c r="AO86" s="53"/>
      <c r="AP86" s="53"/>
      <c r="AQ86" s="53"/>
      <c r="AR86" s="53"/>
      <c r="AS86" s="53"/>
      <c r="AT86" s="53" t="str">
        <f t="shared" si="21"/>
        <v>-x-</v>
      </c>
      <c r="AU86" s="53" t="str">
        <f t="shared" si="22"/>
        <v>-x-</v>
      </c>
      <c r="AW86" s="53"/>
      <c r="AX86" s="53"/>
      <c r="AY86" s="53"/>
      <c r="AZ86" s="53"/>
      <c r="BA86" s="53"/>
      <c r="BB86" s="53" t="str">
        <f t="shared" si="23"/>
        <v>-x-</v>
      </c>
      <c r="BC86" s="53" t="str">
        <f t="shared" si="24"/>
        <v>-x-</v>
      </c>
    </row>
    <row r="87" spans="2:55" x14ac:dyDescent="0.25">
      <c r="B87" s="12"/>
      <c r="C87" s="84"/>
      <c r="D87" s="84"/>
      <c r="E87" s="84"/>
      <c r="F87" s="100"/>
      <c r="H87" s="53"/>
      <c r="I87" s="53"/>
      <c r="J87" s="53"/>
      <c r="K87" s="53"/>
      <c r="L87" s="53"/>
      <c r="M87" s="53" t="str">
        <f t="shared" si="13"/>
        <v>-x-</v>
      </c>
      <c r="N87" s="53" t="str">
        <f t="shared" si="14"/>
        <v>-x-</v>
      </c>
      <c r="P87" s="53"/>
      <c r="Q87" s="53"/>
      <c r="R87" s="53"/>
      <c r="S87" s="53"/>
      <c r="T87" s="53"/>
      <c r="U87" s="53" t="str">
        <f t="shared" si="15"/>
        <v>-x-</v>
      </c>
      <c r="V87" s="53" t="str">
        <f t="shared" si="16"/>
        <v>-x-</v>
      </c>
      <c r="X87" s="14"/>
      <c r="Y87" s="14"/>
      <c r="Z87" s="14"/>
      <c r="AA87" s="14"/>
      <c r="AB87" s="14"/>
      <c r="AC87" s="14" t="str">
        <f t="shared" si="17"/>
        <v>-x-</v>
      </c>
      <c r="AD87" s="14" t="str">
        <f t="shared" si="18"/>
        <v>-x-</v>
      </c>
      <c r="AF87" s="53"/>
      <c r="AG87" s="53"/>
      <c r="AH87" s="53"/>
      <c r="AI87" s="53"/>
      <c r="AJ87" s="53"/>
      <c r="AK87" s="53" t="str">
        <f t="shared" si="19"/>
        <v>-x-</v>
      </c>
      <c r="AL87" s="54" t="str">
        <f t="shared" si="20"/>
        <v>-x-</v>
      </c>
      <c r="AM87" s="53" t="str">
        <f t="shared" si="25"/>
        <v>-x-</v>
      </c>
      <c r="AO87" s="53"/>
      <c r="AP87" s="53"/>
      <c r="AQ87" s="53"/>
      <c r="AR87" s="53"/>
      <c r="AS87" s="53"/>
      <c r="AT87" s="53" t="str">
        <f t="shared" si="21"/>
        <v>-x-</v>
      </c>
      <c r="AU87" s="53" t="str">
        <f t="shared" si="22"/>
        <v>-x-</v>
      </c>
      <c r="AW87" s="53"/>
      <c r="AX87" s="53"/>
      <c r="AY87" s="53"/>
      <c r="AZ87" s="53"/>
      <c r="BA87" s="53"/>
      <c r="BB87" s="53" t="str">
        <f t="shared" si="23"/>
        <v>-x-</v>
      </c>
      <c r="BC87" s="53" t="str">
        <f t="shared" si="24"/>
        <v>-x-</v>
      </c>
    </row>
    <row r="88" spans="2:55" x14ac:dyDescent="0.25">
      <c r="B88" s="12"/>
      <c r="C88" s="84"/>
      <c r="D88" s="84"/>
      <c r="E88" s="84"/>
      <c r="F88" s="100"/>
      <c r="H88" s="53"/>
      <c r="I88" s="53"/>
      <c r="J88" s="53"/>
      <c r="K88" s="53"/>
      <c r="L88" s="53"/>
      <c r="M88" s="53" t="str">
        <f t="shared" si="13"/>
        <v>-x-</v>
      </c>
      <c r="N88" s="53" t="str">
        <f t="shared" si="14"/>
        <v>-x-</v>
      </c>
      <c r="P88" s="53"/>
      <c r="Q88" s="53"/>
      <c r="R88" s="53"/>
      <c r="S88" s="53"/>
      <c r="T88" s="53"/>
      <c r="U88" s="53" t="str">
        <f t="shared" si="15"/>
        <v>-x-</v>
      </c>
      <c r="V88" s="53" t="str">
        <f t="shared" si="16"/>
        <v>-x-</v>
      </c>
      <c r="X88" s="14"/>
      <c r="Y88" s="14"/>
      <c r="Z88" s="14"/>
      <c r="AA88" s="14"/>
      <c r="AB88" s="14"/>
      <c r="AC88" s="14" t="str">
        <f t="shared" si="17"/>
        <v>-x-</v>
      </c>
      <c r="AD88" s="14" t="str">
        <f t="shared" si="18"/>
        <v>-x-</v>
      </c>
      <c r="AF88" s="53"/>
      <c r="AG88" s="53"/>
      <c r="AH88" s="53"/>
      <c r="AI88" s="53"/>
      <c r="AJ88" s="53"/>
      <c r="AK88" s="53" t="str">
        <f t="shared" si="19"/>
        <v>-x-</v>
      </c>
      <c r="AL88" s="54" t="str">
        <f t="shared" si="20"/>
        <v>-x-</v>
      </c>
      <c r="AM88" s="53" t="str">
        <f t="shared" si="25"/>
        <v>-x-</v>
      </c>
      <c r="AO88" s="53"/>
      <c r="AP88" s="53"/>
      <c r="AQ88" s="53"/>
      <c r="AR88" s="53"/>
      <c r="AS88" s="53"/>
      <c r="AT88" s="53" t="str">
        <f t="shared" si="21"/>
        <v>-x-</v>
      </c>
      <c r="AU88" s="53" t="str">
        <f t="shared" si="22"/>
        <v>-x-</v>
      </c>
      <c r="AW88" s="53"/>
      <c r="AX88" s="53"/>
      <c r="AY88" s="53"/>
      <c r="AZ88" s="53"/>
      <c r="BA88" s="53"/>
      <c r="BB88" s="53" t="str">
        <f t="shared" si="23"/>
        <v>-x-</v>
      </c>
      <c r="BC88" s="53" t="str">
        <f t="shared" si="24"/>
        <v>-x-</v>
      </c>
    </row>
    <row r="89" spans="2:55" x14ac:dyDescent="0.25">
      <c r="B89" s="12"/>
      <c r="C89" s="84"/>
      <c r="D89" s="84"/>
      <c r="E89" s="84"/>
      <c r="F89" s="100"/>
      <c r="H89" s="53"/>
      <c r="I89" s="53"/>
      <c r="J89" s="53"/>
      <c r="K89" s="53"/>
      <c r="L89" s="53"/>
      <c r="M89" s="53" t="str">
        <f t="shared" si="13"/>
        <v>-x-</v>
      </c>
      <c r="N89" s="53" t="str">
        <f t="shared" si="14"/>
        <v>-x-</v>
      </c>
      <c r="P89" s="53"/>
      <c r="Q89" s="53"/>
      <c r="R89" s="53"/>
      <c r="S89" s="53"/>
      <c r="T89" s="53"/>
      <c r="U89" s="53" t="str">
        <f t="shared" si="15"/>
        <v>-x-</v>
      </c>
      <c r="V89" s="53" t="str">
        <f t="shared" si="16"/>
        <v>-x-</v>
      </c>
      <c r="X89" s="14"/>
      <c r="Y89" s="14"/>
      <c r="Z89" s="14"/>
      <c r="AA89" s="14"/>
      <c r="AB89" s="14"/>
      <c r="AC89" s="14" t="str">
        <f t="shared" si="17"/>
        <v>-x-</v>
      </c>
      <c r="AD89" s="14" t="str">
        <f t="shared" si="18"/>
        <v>-x-</v>
      </c>
      <c r="AF89" s="53"/>
      <c r="AG89" s="53"/>
      <c r="AH89" s="53"/>
      <c r="AI89" s="53"/>
      <c r="AJ89" s="53"/>
      <c r="AK89" s="53" t="str">
        <f t="shared" si="19"/>
        <v>-x-</v>
      </c>
      <c r="AL89" s="54" t="str">
        <f t="shared" si="20"/>
        <v>-x-</v>
      </c>
      <c r="AM89" s="53" t="str">
        <f t="shared" si="25"/>
        <v>-x-</v>
      </c>
      <c r="AO89" s="53"/>
      <c r="AP89" s="53"/>
      <c r="AQ89" s="53"/>
      <c r="AR89" s="53"/>
      <c r="AS89" s="53"/>
      <c r="AT89" s="53" t="str">
        <f t="shared" si="21"/>
        <v>-x-</v>
      </c>
      <c r="AU89" s="53" t="str">
        <f t="shared" si="22"/>
        <v>-x-</v>
      </c>
      <c r="AW89" s="53"/>
      <c r="AX89" s="53"/>
      <c r="AY89" s="53"/>
      <c r="AZ89" s="53"/>
      <c r="BA89" s="53"/>
      <c r="BB89" s="53" t="str">
        <f t="shared" si="23"/>
        <v>-x-</v>
      </c>
      <c r="BC89" s="53" t="str">
        <f t="shared" si="24"/>
        <v>-x-</v>
      </c>
    </row>
    <row r="90" spans="2:55" x14ac:dyDescent="0.25">
      <c r="B90" s="12"/>
      <c r="C90" s="84"/>
      <c r="D90" s="84"/>
      <c r="E90" s="84"/>
      <c r="F90" s="100"/>
      <c r="H90" s="53"/>
      <c r="I90" s="53"/>
      <c r="J90" s="53"/>
      <c r="K90" s="53"/>
      <c r="L90" s="53"/>
      <c r="M90" s="53" t="str">
        <f t="shared" si="13"/>
        <v>-x-</v>
      </c>
      <c r="N90" s="53" t="str">
        <f t="shared" si="14"/>
        <v>-x-</v>
      </c>
      <c r="P90" s="53"/>
      <c r="Q90" s="53"/>
      <c r="R90" s="53"/>
      <c r="S90" s="53"/>
      <c r="T90" s="53"/>
      <c r="U90" s="53" t="str">
        <f t="shared" si="15"/>
        <v>-x-</v>
      </c>
      <c r="V90" s="53" t="str">
        <f t="shared" si="16"/>
        <v>-x-</v>
      </c>
      <c r="X90" s="14"/>
      <c r="Y90" s="14"/>
      <c r="Z90" s="14"/>
      <c r="AA90" s="14"/>
      <c r="AB90" s="14"/>
      <c r="AC90" s="14" t="str">
        <f t="shared" si="17"/>
        <v>-x-</v>
      </c>
      <c r="AD90" s="14" t="str">
        <f t="shared" si="18"/>
        <v>-x-</v>
      </c>
      <c r="AF90" s="53"/>
      <c r="AG90" s="53"/>
      <c r="AH90" s="53"/>
      <c r="AI90" s="53"/>
      <c r="AJ90" s="53"/>
      <c r="AK90" s="53" t="str">
        <f t="shared" si="19"/>
        <v>-x-</v>
      </c>
      <c r="AL90" s="54" t="str">
        <f t="shared" si="20"/>
        <v>-x-</v>
      </c>
      <c r="AM90" s="53" t="str">
        <f t="shared" si="25"/>
        <v>-x-</v>
      </c>
      <c r="AO90" s="53"/>
      <c r="AP90" s="53"/>
      <c r="AQ90" s="53"/>
      <c r="AR90" s="53"/>
      <c r="AS90" s="53"/>
      <c r="AT90" s="53" t="str">
        <f t="shared" si="21"/>
        <v>-x-</v>
      </c>
      <c r="AU90" s="53" t="str">
        <f t="shared" si="22"/>
        <v>-x-</v>
      </c>
      <c r="AW90" s="53"/>
      <c r="AX90" s="53"/>
      <c r="AY90" s="53"/>
      <c r="AZ90" s="53"/>
      <c r="BA90" s="53"/>
      <c r="BB90" s="53" t="str">
        <f t="shared" si="23"/>
        <v>-x-</v>
      </c>
      <c r="BC90" s="53" t="str">
        <f t="shared" si="24"/>
        <v>-x-</v>
      </c>
    </row>
    <row r="91" spans="2:55" x14ac:dyDescent="0.25">
      <c r="B91" s="12"/>
      <c r="C91" s="84"/>
      <c r="D91" s="84"/>
      <c r="E91" s="84"/>
      <c r="F91" s="100"/>
      <c r="H91" s="53"/>
      <c r="I91" s="53"/>
      <c r="J91" s="53"/>
      <c r="K91" s="53"/>
      <c r="L91" s="53"/>
      <c r="M91" s="53" t="str">
        <f t="shared" si="13"/>
        <v>-x-</v>
      </c>
      <c r="N91" s="53" t="str">
        <f t="shared" si="14"/>
        <v>-x-</v>
      </c>
      <c r="P91" s="53"/>
      <c r="Q91" s="53"/>
      <c r="R91" s="53"/>
      <c r="S91" s="53"/>
      <c r="T91" s="53"/>
      <c r="U91" s="53" t="str">
        <f t="shared" si="15"/>
        <v>-x-</v>
      </c>
      <c r="V91" s="53" t="str">
        <f t="shared" si="16"/>
        <v>-x-</v>
      </c>
      <c r="X91" s="14"/>
      <c r="Y91" s="14"/>
      <c r="Z91" s="14"/>
      <c r="AA91" s="14"/>
      <c r="AB91" s="14"/>
      <c r="AC91" s="14" t="str">
        <f t="shared" si="17"/>
        <v>-x-</v>
      </c>
      <c r="AD91" s="14" t="str">
        <f t="shared" si="18"/>
        <v>-x-</v>
      </c>
      <c r="AF91" s="53"/>
      <c r="AG91" s="53"/>
      <c r="AH91" s="53"/>
      <c r="AI91" s="53"/>
      <c r="AJ91" s="53"/>
      <c r="AK91" s="53" t="str">
        <f t="shared" si="19"/>
        <v>-x-</v>
      </c>
      <c r="AL91" s="54" t="str">
        <f t="shared" si="20"/>
        <v>-x-</v>
      </c>
      <c r="AM91" s="53" t="str">
        <f t="shared" si="25"/>
        <v>-x-</v>
      </c>
      <c r="AO91" s="53"/>
      <c r="AP91" s="53"/>
      <c r="AQ91" s="53"/>
      <c r="AR91" s="53"/>
      <c r="AS91" s="53"/>
      <c r="AT91" s="53" t="str">
        <f t="shared" si="21"/>
        <v>-x-</v>
      </c>
      <c r="AU91" s="53" t="str">
        <f t="shared" si="22"/>
        <v>-x-</v>
      </c>
      <c r="AW91" s="53"/>
      <c r="AX91" s="53"/>
      <c r="AY91" s="53"/>
      <c r="AZ91" s="53"/>
      <c r="BA91" s="53"/>
      <c r="BB91" s="53" t="str">
        <f t="shared" si="23"/>
        <v>-x-</v>
      </c>
      <c r="BC91" s="53" t="str">
        <f t="shared" si="24"/>
        <v>-x-</v>
      </c>
    </row>
    <row r="92" spans="2:55" x14ac:dyDescent="0.25">
      <c r="B92" s="12"/>
      <c r="C92" s="84"/>
      <c r="D92" s="84"/>
      <c r="E92" s="84"/>
      <c r="F92" s="100"/>
      <c r="H92" s="53"/>
      <c r="I92" s="53"/>
      <c r="J92" s="53"/>
      <c r="K92" s="53"/>
      <c r="L92" s="53"/>
      <c r="M92" s="53" t="str">
        <f t="shared" si="13"/>
        <v>-x-</v>
      </c>
      <c r="N92" s="53" t="str">
        <f t="shared" si="14"/>
        <v>-x-</v>
      </c>
      <c r="P92" s="53"/>
      <c r="Q92" s="53"/>
      <c r="R92" s="53"/>
      <c r="S92" s="53"/>
      <c r="T92" s="53"/>
      <c r="U92" s="53" t="str">
        <f t="shared" si="15"/>
        <v>-x-</v>
      </c>
      <c r="V92" s="53" t="str">
        <f t="shared" si="16"/>
        <v>-x-</v>
      </c>
      <c r="X92" s="14"/>
      <c r="Y92" s="14"/>
      <c r="Z92" s="14"/>
      <c r="AA92" s="14"/>
      <c r="AB92" s="14"/>
      <c r="AC92" s="14" t="str">
        <f t="shared" si="17"/>
        <v>-x-</v>
      </c>
      <c r="AD92" s="14" t="str">
        <f t="shared" si="18"/>
        <v>-x-</v>
      </c>
      <c r="AF92" s="53"/>
      <c r="AG92" s="53"/>
      <c r="AH92" s="53"/>
      <c r="AI92" s="53"/>
      <c r="AJ92" s="53"/>
      <c r="AK92" s="53" t="str">
        <f t="shared" si="19"/>
        <v>-x-</v>
      </c>
      <c r="AL92" s="54" t="str">
        <f t="shared" si="20"/>
        <v>-x-</v>
      </c>
      <c r="AM92" s="53" t="str">
        <f t="shared" si="25"/>
        <v>-x-</v>
      </c>
      <c r="AO92" s="53"/>
      <c r="AP92" s="53"/>
      <c r="AQ92" s="53"/>
      <c r="AR92" s="53"/>
      <c r="AS92" s="53"/>
      <c r="AT92" s="53" t="str">
        <f t="shared" si="21"/>
        <v>-x-</v>
      </c>
      <c r="AU92" s="53" t="str">
        <f t="shared" si="22"/>
        <v>-x-</v>
      </c>
      <c r="AW92" s="53"/>
      <c r="AX92" s="53"/>
      <c r="AY92" s="53"/>
      <c r="AZ92" s="53"/>
      <c r="BA92" s="53"/>
      <c r="BB92" s="53" t="str">
        <f t="shared" si="23"/>
        <v>-x-</v>
      </c>
      <c r="BC92" s="53" t="str">
        <f t="shared" si="24"/>
        <v>-x-</v>
      </c>
    </row>
    <row r="93" spans="2:55" x14ac:dyDescent="0.25">
      <c r="B93" s="12"/>
      <c r="C93" s="84"/>
      <c r="D93" s="84"/>
      <c r="E93" s="84"/>
      <c r="F93" s="100"/>
      <c r="H93" s="53"/>
      <c r="I93" s="53"/>
      <c r="J93" s="53"/>
      <c r="K93" s="53"/>
      <c r="L93" s="53"/>
      <c r="M93" s="53" t="str">
        <f t="shared" si="13"/>
        <v>-x-</v>
      </c>
      <c r="N93" s="53" t="str">
        <f t="shared" si="14"/>
        <v>-x-</v>
      </c>
      <c r="P93" s="53"/>
      <c r="Q93" s="53"/>
      <c r="R93" s="53"/>
      <c r="S93" s="53"/>
      <c r="T93" s="53"/>
      <c r="U93" s="53" t="str">
        <f t="shared" si="15"/>
        <v>-x-</v>
      </c>
      <c r="V93" s="53" t="str">
        <f t="shared" si="16"/>
        <v>-x-</v>
      </c>
      <c r="X93" s="14"/>
      <c r="Y93" s="14"/>
      <c r="Z93" s="14"/>
      <c r="AA93" s="14"/>
      <c r="AB93" s="14"/>
      <c r="AC93" s="14" t="str">
        <f t="shared" si="17"/>
        <v>-x-</v>
      </c>
      <c r="AD93" s="14" t="str">
        <f t="shared" si="18"/>
        <v>-x-</v>
      </c>
      <c r="AF93" s="53"/>
      <c r="AG93" s="53"/>
      <c r="AH93" s="53"/>
      <c r="AI93" s="53"/>
      <c r="AJ93" s="53"/>
      <c r="AK93" s="53" t="str">
        <f t="shared" si="19"/>
        <v>-x-</v>
      </c>
      <c r="AL93" s="54" t="str">
        <f t="shared" si="20"/>
        <v>-x-</v>
      </c>
      <c r="AM93" s="53" t="str">
        <f t="shared" si="25"/>
        <v>-x-</v>
      </c>
      <c r="AO93" s="53"/>
      <c r="AP93" s="53"/>
      <c r="AQ93" s="53"/>
      <c r="AR93" s="53"/>
      <c r="AS93" s="53"/>
      <c r="AT93" s="53" t="str">
        <f t="shared" si="21"/>
        <v>-x-</v>
      </c>
      <c r="AU93" s="53" t="str">
        <f t="shared" si="22"/>
        <v>-x-</v>
      </c>
      <c r="AW93" s="53"/>
      <c r="AX93" s="53"/>
      <c r="AY93" s="53"/>
      <c r="AZ93" s="53"/>
      <c r="BA93" s="53"/>
      <c r="BB93" s="53" t="str">
        <f t="shared" si="23"/>
        <v>-x-</v>
      </c>
      <c r="BC93" s="53" t="str">
        <f t="shared" si="24"/>
        <v>-x-</v>
      </c>
    </row>
    <row r="94" spans="2:55" x14ac:dyDescent="0.25">
      <c r="B94" s="12"/>
      <c r="C94" s="84"/>
      <c r="D94" s="84"/>
      <c r="E94" s="84"/>
      <c r="F94" s="100"/>
      <c r="H94" s="53"/>
      <c r="I94" s="53"/>
      <c r="J94" s="53"/>
      <c r="K94" s="53"/>
      <c r="L94" s="53"/>
      <c r="M94" s="53" t="str">
        <f t="shared" si="13"/>
        <v>-x-</v>
      </c>
      <c r="N94" s="53" t="str">
        <f t="shared" si="14"/>
        <v>-x-</v>
      </c>
      <c r="P94" s="53"/>
      <c r="Q94" s="53"/>
      <c r="R94" s="53"/>
      <c r="S94" s="53"/>
      <c r="T94" s="53"/>
      <c r="U94" s="53" t="str">
        <f t="shared" si="15"/>
        <v>-x-</v>
      </c>
      <c r="V94" s="53" t="str">
        <f t="shared" si="16"/>
        <v>-x-</v>
      </c>
      <c r="X94" s="14"/>
      <c r="Y94" s="14"/>
      <c r="Z94" s="14"/>
      <c r="AA94" s="14"/>
      <c r="AB94" s="14"/>
      <c r="AC94" s="14" t="str">
        <f t="shared" si="17"/>
        <v>-x-</v>
      </c>
      <c r="AD94" s="14" t="str">
        <f t="shared" si="18"/>
        <v>-x-</v>
      </c>
      <c r="AF94" s="53"/>
      <c r="AG94" s="53"/>
      <c r="AH94" s="53"/>
      <c r="AI94" s="53"/>
      <c r="AJ94" s="53"/>
      <c r="AK94" s="53" t="str">
        <f t="shared" si="19"/>
        <v>-x-</v>
      </c>
      <c r="AL94" s="54" t="str">
        <f t="shared" si="20"/>
        <v>-x-</v>
      </c>
      <c r="AM94" s="53" t="str">
        <f t="shared" si="25"/>
        <v>-x-</v>
      </c>
      <c r="AO94" s="53"/>
      <c r="AP94" s="53"/>
      <c r="AQ94" s="53"/>
      <c r="AR94" s="53"/>
      <c r="AS94" s="53"/>
      <c r="AT94" s="53" t="str">
        <f t="shared" si="21"/>
        <v>-x-</v>
      </c>
      <c r="AU94" s="53" t="str">
        <f t="shared" si="22"/>
        <v>-x-</v>
      </c>
      <c r="AW94" s="53"/>
      <c r="AX94" s="53"/>
      <c r="AY94" s="53"/>
      <c r="AZ94" s="53"/>
      <c r="BA94" s="53"/>
      <c r="BB94" s="53" t="str">
        <f t="shared" si="23"/>
        <v>-x-</v>
      </c>
      <c r="BC94" s="53" t="str">
        <f t="shared" si="24"/>
        <v>-x-</v>
      </c>
    </row>
    <row r="95" spans="2:55" x14ac:dyDescent="0.25">
      <c r="B95" s="12"/>
      <c r="C95" s="84"/>
      <c r="D95" s="84"/>
      <c r="E95" s="84"/>
      <c r="F95" s="100"/>
      <c r="H95" s="53"/>
      <c r="I95" s="53"/>
      <c r="J95" s="53"/>
      <c r="K95" s="53"/>
      <c r="L95" s="53"/>
      <c r="M95" s="53" t="str">
        <f t="shared" si="13"/>
        <v>-x-</v>
      </c>
      <c r="N95" s="53" t="str">
        <f t="shared" si="14"/>
        <v>-x-</v>
      </c>
      <c r="P95" s="53"/>
      <c r="Q95" s="53"/>
      <c r="R95" s="53"/>
      <c r="S95" s="53"/>
      <c r="T95" s="53"/>
      <c r="U95" s="53" t="str">
        <f t="shared" si="15"/>
        <v>-x-</v>
      </c>
      <c r="V95" s="53" t="str">
        <f t="shared" si="16"/>
        <v>-x-</v>
      </c>
      <c r="X95" s="14"/>
      <c r="Y95" s="14"/>
      <c r="Z95" s="14"/>
      <c r="AA95" s="14"/>
      <c r="AB95" s="14"/>
      <c r="AC95" s="14" t="str">
        <f t="shared" si="17"/>
        <v>-x-</v>
      </c>
      <c r="AD95" s="14" t="str">
        <f t="shared" si="18"/>
        <v>-x-</v>
      </c>
      <c r="AF95" s="53"/>
      <c r="AG95" s="53"/>
      <c r="AH95" s="53"/>
      <c r="AI95" s="53"/>
      <c r="AJ95" s="53"/>
      <c r="AK95" s="53" t="str">
        <f t="shared" si="19"/>
        <v>-x-</v>
      </c>
      <c r="AL95" s="54" t="str">
        <f t="shared" si="20"/>
        <v>-x-</v>
      </c>
      <c r="AM95" s="53" t="str">
        <f t="shared" si="25"/>
        <v>-x-</v>
      </c>
      <c r="AO95" s="53"/>
      <c r="AP95" s="53"/>
      <c r="AQ95" s="53"/>
      <c r="AR95" s="53"/>
      <c r="AS95" s="53"/>
      <c r="AT95" s="53" t="str">
        <f t="shared" si="21"/>
        <v>-x-</v>
      </c>
      <c r="AU95" s="53" t="str">
        <f t="shared" si="22"/>
        <v>-x-</v>
      </c>
      <c r="AW95" s="53"/>
      <c r="AX95" s="53"/>
      <c r="AY95" s="53"/>
      <c r="AZ95" s="53"/>
      <c r="BA95" s="53"/>
      <c r="BB95" s="53" t="str">
        <f t="shared" si="23"/>
        <v>-x-</v>
      </c>
      <c r="BC95" s="53" t="str">
        <f t="shared" si="24"/>
        <v>-x-</v>
      </c>
    </row>
    <row r="96" spans="2:55" x14ac:dyDescent="0.25">
      <c r="B96" s="12"/>
      <c r="C96" s="84"/>
      <c r="D96" s="84"/>
      <c r="E96" s="84"/>
      <c r="F96" s="100"/>
      <c r="H96" s="53"/>
      <c r="I96" s="53"/>
      <c r="J96" s="53"/>
      <c r="K96" s="53"/>
      <c r="L96" s="53"/>
      <c r="M96" s="53" t="str">
        <f t="shared" si="13"/>
        <v>-x-</v>
      </c>
      <c r="N96" s="53" t="str">
        <f t="shared" si="14"/>
        <v>-x-</v>
      </c>
      <c r="P96" s="53"/>
      <c r="Q96" s="53"/>
      <c r="R96" s="53"/>
      <c r="S96" s="53"/>
      <c r="T96" s="53"/>
      <c r="U96" s="53" t="str">
        <f t="shared" si="15"/>
        <v>-x-</v>
      </c>
      <c r="V96" s="53" t="str">
        <f t="shared" si="16"/>
        <v>-x-</v>
      </c>
      <c r="X96" s="14"/>
      <c r="Y96" s="14"/>
      <c r="Z96" s="14"/>
      <c r="AA96" s="14"/>
      <c r="AB96" s="14"/>
      <c r="AC96" s="14" t="str">
        <f t="shared" si="17"/>
        <v>-x-</v>
      </c>
      <c r="AD96" s="14" t="str">
        <f t="shared" si="18"/>
        <v>-x-</v>
      </c>
      <c r="AF96" s="53"/>
      <c r="AG96" s="53"/>
      <c r="AH96" s="53"/>
      <c r="AI96" s="53"/>
      <c r="AJ96" s="53"/>
      <c r="AK96" s="53" t="str">
        <f t="shared" si="19"/>
        <v>-x-</v>
      </c>
      <c r="AL96" s="54" t="str">
        <f t="shared" si="20"/>
        <v>-x-</v>
      </c>
      <c r="AM96" s="53" t="str">
        <f t="shared" si="25"/>
        <v>-x-</v>
      </c>
      <c r="AO96" s="53"/>
      <c r="AP96" s="53"/>
      <c r="AQ96" s="53"/>
      <c r="AR96" s="53"/>
      <c r="AS96" s="53"/>
      <c r="AT96" s="53" t="str">
        <f t="shared" si="21"/>
        <v>-x-</v>
      </c>
      <c r="AU96" s="53" t="str">
        <f t="shared" si="22"/>
        <v>-x-</v>
      </c>
      <c r="AW96" s="53"/>
      <c r="AX96" s="53"/>
      <c r="AY96" s="53"/>
      <c r="AZ96" s="53"/>
      <c r="BA96" s="53"/>
      <c r="BB96" s="53" t="str">
        <f t="shared" si="23"/>
        <v>-x-</v>
      </c>
      <c r="BC96" s="53" t="str">
        <f t="shared" si="24"/>
        <v>-x-</v>
      </c>
    </row>
    <row r="97" spans="2:55" x14ac:dyDescent="0.25">
      <c r="B97" s="12"/>
      <c r="C97" s="84"/>
      <c r="D97" s="84"/>
      <c r="E97" s="84"/>
      <c r="F97" s="100"/>
      <c r="H97" s="53"/>
      <c r="I97" s="53"/>
      <c r="J97" s="53"/>
      <c r="K97" s="53"/>
      <c r="L97" s="53"/>
      <c r="M97" s="53" t="str">
        <f t="shared" si="13"/>
        <v>-x-</v>
      </c>
      <c r="N97" s="53" t="str">
        <f t="shared" si="14"/>
        <v>-x-</v>
      </c>
      <c r="P97" s="53"/>
      <c r="Q97" s="53"/>
      <c r="R97" s="53"/>
      <c r="S97" s="53"/>
      <c r="T97" s="53"/>
      <c r="U97" s="53" t="str">
        <f t="shared" si="15"/>
        <v>-x-</v>
      </c>
      <c r="V97" s="53" t="str">
        <f t="shared" si="16"/>
        <v>-x-</v>
      </c>
      <c r="X97" s="14"/>
      <c r="Y97" s="14"/>
      <c r="Z97" s="14"/>
      <c r="AA97" s="14"/>
      <c r="AB97" s="14"/>
      <c r="AC97" s="14" t="str">
        <f t="shared" si="17"/>
        <v>-x-</v>
      </c>
      <c r="AD97" s="14" t="str">
        <f t="shared" si="18"/>
        <v>-x-</v>
      </c>
      <c r="AF97" s="53"/>
      <c r="AG97" s="53"/>
      <c r="AH97" s="53"/>
      <c r="AI97" s="53"/>
      <c r="AJ97" s="53"/>
      <c r="AK97" s="53" t="str">
        <f t="shared" si="19"/>
        <v>-x-</v>
      </c>
      <c r="AL97" s="54" t="str">
        <f t="shared" si="20"/>
        <v>-x-</v>
      </c>
      <c r="AM97" s="53" t="str">
        <f t="shared" si="25"/>
        <v>-x-</v>
      </c>
      <c r="AO97" s="53"/>
      <c r="AP97" s="53"/>
      <c r="AQ97" s="53"/>
      <c r="AR97" s="53"/>
      <c r="AS97" s="53"/>
      <c r="AT97" s="53" t="str">
        <f t="shared" si="21"/>
        <v>-x-</v>
      </c>
      <c r="AU97" s="53" t="str">
        <f t="shared" si="22"/>
        <v>-x-</v>
      </c>
      <c r="AW97" s="53"/>
      <c r="AX97" s="53"/>
      <c r="AY97" s="53"/>
      <c r="AZ97" s="53"/>
      <c r="BA97" s="53"/>
      <c r="BB97" s="53" t="str">
        <f t="shared" si="23"/>
        <v>-x-</v>
      </c>
      <c r="BC97" s="53" t="str">
        <f t="shared" si="24"/>
        <v>-x-</v>
      </c>
    </row>
    <row r="98" spans="2:55" x14ac:dyDescent="0.25">
      <c r="B98" s="12"/>
      <c r="C98" s="84"/>
      <c r="D98" s="84"/>
      <c r="E98" s="84"/>
      <c r="F98" s="100"/>
      <c r="H98" s="53"/>
      <c r="I98" s="53"/>
      <c r="J98" s="53"/>
      <c r="K98" s="53"/>
      <c r="L98" s="53"/>
      <c r="M98" s="53" t="str">
        <f t="shared" si="13"/>
        <v>-x-</v>
      </c>
      <c r="N98" s="53" t="str">
        <f t="shared" si="14"/>
        <v>-x-</v>
      </c>
      <c r="P98" s="53"/>
      <c r="Q98" s="53"/>
      <c r="R98" s="53"/>
      <c r="S98" s="53"/>
      <c r="T98" s="53"/>
      <c r="U98" s="53" t="str">
        <f t="shared" si="15"/>
        <v>-x-</v>
      </c>
      <c r="V98" s="53" t="str">
        <f t="shared" si="16"/>
        <v>-x-</v>
      </c>
      <c r="X98" s="14"/>
      <c r="Y98" s="14"/>
      <c r="Z98" s="14"/>
      <c r="AA98" s="14"/>
      <c r="AB98" s="14"/>
      <c r="AC98" s="14" t="str">
        <f t="shared" si="17"/>
        <v>-x-</v>
      </c>
      <c r="AD98" s="14" t="str">
        <f t="shared" si="18"/>
        <v>-x-</v>
      </c>
      <c r="AF98" s="53"/>
      <c r="AG98" s="53"/>
      <c r="AH98" s="53"/>
      <c r="AI98" s="53"/>
      <c r="AJ98" s="53"/>
      <c r="AK98" s="53" t="str">
        <f t="shared" si="19"/>
        <v>-x-</v>
      </c>
      <c r="AL98" s="54" t="str">
        <f t="shared" si="20"/>
        <v>-x-</v>
      </c>
      <c r="AM98" s="53" t="str">
        <f t="shared" si="25"/>
        <v>-x-</v>
      </c>
      <c r="AO98" s="53"/>
      <c r="AP98" s="53"/>
      <c r="AQ98" s="53"/>
      <c r="AR98" s="53"/>
      <c r="AS98" s="53"/>
      <c r="AT98" s="53" t="str">
        <f t="shared" si="21"/>
        <v>-x-</v>
      </c>
      <c r="AU98" s="53" t="str">
        <f t="shared" si="22"/>
        <v>-x-</v>
      </c>
      <c r="AW98" s="53"/>
      <c r="AX98" s="53"/>
      <c r="AY98" s="53"/>
      <c r="AZ98" s="53"/>
      <c r="BA98" s="53"/>
      <c r="BB98" s="53" t="str">
        <f t="shared" si="23"/>
        <v>-x-</v>
      </c>
      <c r="BC98" s="53" t="str">
        <f t="shared" si="24"/>
        <v>-x-</v>
      </c>
    </row>
    <row r="99" spans="2:55" x14ac:dyDescent="0.25">
      <c r="B99" s="12"/>
      <c r="C99" s="84"/>
      <c r="D99" s="84"/>
      <c r="E99" s="84"/>
      <c r="F99" s="100"/>
      <c r="H99" s="53"/>
      <c r="I99" s="53"/>
      <c r="J99" s="53"/>
      <c r="K99" s="53"/>
      <c r="L99" s="53"/>
      <c r="M99" s="53" t="str">
        <f t="shared" si="13"/>
        <v>-x-</v>
      </c>
      <c r="N99" s="53" t="str">
        <f t="shared" si="14"/>
        <v>-x-</v>
      </c>
      <c r="P99" s="53"/>
      <c r="Q99" s="53"/>
      <c r="R99" s="53"/>
      <c r="S99" s="53"/>
      <c r="T99" s="53"/>
      <c r="U99" s="53" t="str">
        <f t="shared" si="15"/>
        <v>-x-</v>
      </c>
      <c r="V99" s="53" t="str">
        <f t="shared" si="16"/>
        <v>-x-</v>
      </c>
      <c r="X99" s="14"/>
      <c r="Y99" s="14"/>
      <c r="Z99" s="14"/>
      <c r="AA99" s="14"/>
      <c r="AB99" s="14"/>
      <c r="AC99" s="14" t="str">
        <f t="shared" si="17"/>
        <v>-x-</v>
      </c>
      <c r="AD99" s="14" t="str">
        <f t="shared" si="18"/>
        <v>-x-</v>
      </c>
      <c r="AF99" s="53"/>
      <c r="AG99" s="53"/>
      <c r="AH99" s="53"/>
      <c r="AI99" s="53"/>
      <c r="AJ99" s="53"/>
      <c r="AK99" s="53" t="str">
        <f t="shared" si="19"/>
        <v>-x-</v>
      </c>
      <c r="AL99" s="54" t="str">
        <f t="shared" si="20"/>
        <v>-x-</v>
      </c>
      <c r="AM99" s="53" t="str">
        <f t="shared" si="25"/>
        <v>-x-</v>
      </c>
      <c r="AO99" s="53"/>
      <c r="AP99" s="53"/>
      <c r="AQ99" s="53"/>
      <c r="AR99" s="53"/>
      <c r="AS99" s="53"/>
      <c r="AT99" s="53" t="str">
        <f t="shared" si="21"/>
        <v>-x-</v>
      </c>
      <c r="AU99" s="53" t="str">
        <f t="shared" si="22"/>
        <v>-x-</v>
      </c>
      <c r="AW99" s="53"/>
      <c r="AX99" s="53"/>
      <c r="AY99" s="53"/>
      <c r="AZ99" s="53"/>
      <c r="BA99" s="53"/>
      <c r="BB99" s="53" t="str">
        <f t="shared" si="23"/>
        <v>-x-</v>
      </c>
      <c r="BC99" s="53" t="str">
        <f t="shared" si="24"/>
        <v>-x-</v>
      </c>
    </row>
    <row r="100" spans="2:55" x14ac:dyDescent="0.25">
      <c r="B100" s="12"/>
      <c r="C100" s="84"/>
      <c r="D100" s="84"/>
      <c r="E100" s="84"/>
      <c r="F100" s="100"/>
      <c r="H100" s="53"/>
      <c r="I100" s="53"/>
      <c r="J100" s="53"/>
      <c r="K100" s="53"/>
      <c r="L100" s="53"/>
      <c r="M100" s="53" t="str">
        <f t="shared" si="13"/>
        <v>-x-</v>
      </c>
      <c r="N100" s="53" t="str">
        <f t="shared" si="14"/>
        <v>-x-</v>
      </c>
      <c r="P100" s="53"/>
      <c r="Q100" s="53"/>
      <c r="R100" s="53"/>
      <c r="S100" s="53"/>
      <c r="T100" s="53"/>
      <c r="U100" s="53" t="str">
        <f t="shared" si="15"/>
        <v>-x-</v>
      </c>
      <c r="V100" s="53" t="str">
        <f t="shared" si="16"/>
        <v>-x-</v>
      </c>
      <c r="X100" s="14"/>
      <c r="Y100" s="14"/>
      <c r="Z100" s="14"/>
      <c r="AA100" s="14"/>
      <c r="AB100" s="14"/>
      <c r="AC100" s="14" t="str">
        <f t="shared" si="17"/>
        <v>-x-</v>
      </c>
      <c r="AD100" s="14" t="str">
        <f t="shared" si="18"/>
        <v>-x-</v>
      </c>
      <c r="AF100" s="53"/>
      <c r="AG100" s="53"/>
      <c r="AH100" s="53"/>
      <c r="AI100" s="53"/>
      <c r="AJ100" s="53"/>
      <c r="AK100" s="53" t="str">
        <f t="shared" si="19"/>
        <v>-x-</v>
      </c>
      <c r="AL100" s="54" t="str">
        <f t="shared" si="20"/>
        <v>-x-</v>
      </c>
      <c r="AM100" s="53" t="str">
        <f t="shared" si="25"/>
        <v>-x-</v>
      </c>
      <c r="AO100" s="53"/>
      <c r="AP100" s="53"/>
      <c r="AQ100" s="53"/>
      <c r="AR100" s="53"/>
      <c r="AS100" s="53"/>
      <c r="AT100" s="53" t="str">
        <f t="shared" si="21"/>
        <v>-x-</v>
      </c>
      <c r="AU100" s="53" t="str">
        <f t="shared" si="22"/>
        <v>-x-</v>
      </c>
      <c r="AW100" s="53"/>
      <c r="AX100" s="53"/>
      <c r="AY100" s="53"/>
      <c r="AZ100" s="53"/>
      <c r="BA100" s="53"/>
      <c r="BB100" s="53" t="str">
        <f t="shared" si="23"/>
        <v>-x-</v>
      </c>
      <c r="BC100" s="53" t="str">
        <f t="shared" si="24"/>
        <v>-x-</v>
      </c>
    </row>
    <row r="101" spans="2:55" x14ac:dyDescent="0.25">
      <c r="B101" s="12"/>
      <c r="C101" s="84"/>
      <c r="D101" s="84"/>
      <c r="E101" s="84"/>
      <c r="F101" s="100"/>
      <c r="H101" s="53"/>
      <c r="I101" s="53"/>
      <c r="J101" s="53"/>
      <c r="K101" s="53"/>
      <c r="L101" s="53"/>
      <c r="M101" s="53" t="str">
        <f t="shared" si="13"/>
        <v>-x-</v>
      </c>
      <c r="N101" s="53" t="str">
        <f t="shared" si="14"/>
        <v>-x-</v>
      </c>
      <c r="P101" s="53"/>
      <c r="Q101" s="53"/>
      <c r="R101" s="53"/>
      <c r="S101" s="53"/>
      <c r="T101" s="53"/>
      <c r="U101" s="53" t="str">
        <f t="shared" si="15"/>
        <v>-x-</v>
      </c>
      <c r="V101" s="53" t="str">
        <f t="shared" si="16"/>
        <v>-x-</v>
      </c>
      <c r="X101" s="14"/>
      <c r="Y101" s="14"/>
      <c r="Z101" s="14"/>
      <c r="AA101" s="14"/>
      <c r="AB101" s="14"/>
      <c r="AC101" s="14" t="str">
        <f t="shared" si="17"/>
        <v>-x-</v>
      </c>
      <c r="AD101" s="14" t="str">
        <f t="shared" si="18"/>
        <v>-x-</v>
      </c>
      <c r="AF101" s="53"/>
      <c r="AG101" s="53"/>
      <c r="AH101" s="53"/>
      <c r="AI101" s="53"/>
      <c r="AJ101" s="53"/>
      <c r="AK101" s="53" t="str">
        <f t="shared" si="19"/>
        <v>-x-</v>
      </c>
      <c r="AL101" s="54" t="str">
        <f t="shared" si="20"/>
        <v>-x-</v>
      </c>
      <c r="AM101" s="53" t="str">
        <f t="shared" si="25"/>
        <v>-x-</v>
      </c>
      <c r="AO101" s="53"/>
      <c r="AP101" s="53"/>
      <c r="AQ101" s="53"/>
      <c r="AR101" s="53"/>
      <c r="AS101" s="53"/>
      <c r="AT101" s="53" t="str">
        <f t="shared" si="21"/>
        <v>-x-</v>
      </c>
      <c r="AU101" s="53" t="str">
        <f t="shared" si="22"/>
        <v>-x-</v>
      </c>
      <c r="AW101" s="53"/>
      <c r="AX101" s="53"/>
      <c r="AY101" s="53"/>
      <c r="AZ101" s="53"/>
      <c r="BA101" s="53"/>
      <c r="BB101" s="53" t="str">
        <f t="shared" si="23"/>
        <v>-x-</v>
      </c>
      <c r="BC101" s="53" t="str">
        <f t="shared" si="24"/>
        <v>-x-</v>
      </c>
    </row>
    <row r="102" spans="2:55" x14ac:dyDescent="0.25">
      <c r="B102" s="12"/>
      <c r="C102" s="84"/>
      <c r="D102" s="84"/>
      <c r="E102" s="84"/>
      <c r="F102" s="100"/>
      <c r="H102" s="53"/>
      <c r="I102" s="53"/>
      <c r="J102" s="53"/>
      <c r="K102" s="53"/>
      <c r="L102" s="53"/>
      <c r="M102" s="53" t="str">
        <f t="shared" si="13"/>
        <v>-x-</v>
      </c>
      <c r="N102" s="53" t="str">
        <f t="shared" si="14"/>
        <v>-x-</v>
      </c>
      <c r="P102" s="53"/>
      <c r="Q102" s="53"/>
      <c r="R102" s="53"/>
      <c r="S102" s="53"/>
      <c r="T102" s="53"/>
      <c r="U102" s="53" t="str">
        <f t="shared" si="15"/>
        <v>-x-</v>
      </c>
      <c r="V102" s="53" t="str">
        <f t="shared" si="16"/>
        <v>-x-</v>
      </c>
      <c r="X102" s="14"/>
      <c r="Y102" s="14"/>
      <c r="Z102" s="14"/>
      <c r="AA102" s="14"/>
      <c r="AB102" s="14"/>
      <c r="AC102" s="14" t="str">
        <f t="shared" si="17"/>
        <v>-x-</v>
      </c>
      <c r="AD102" s="14" t="str">
        <f t="shared" si="18"/>
        <v>-x-</v>
      </c>
      <c r="AF102" s="53"/>
      <c r="AG102" s="53"/>
      <c r="AH102" s="53"/>
      <c r="AI102" s="53"/>
      <c r="AJ102" s="53"/>
      <c r="AK102" s="53" t="str">
        <f t="shared" si="19"/>
        <v>-x-</v>
      </c>
      <c r="AL102" s="54" t="str">
        <f t="shared" si="20"/>
        <v>-x-</v>
      </c>
      <c r="AM102" s="53" t="str">
        <f t="shared" si="25"/>
        <v>-x-</v>
      </c>
      <c r="AO102" s="53"/>
      <c r="AP102" s="53"/>
      <c r="AQ102" s="53"/>
      <c r="AR102" s="53"/>
      <c r="AS102" s="53"/>
      <c r="AT102" s="53" t="str">
        <f t="shared" si="21"/>
        <v>-x-</v>
      </c>
      <c r="AU102" s="53" t="str">
        <f t="shared" si="22"/>
        <v>-x-</v>
      </c>
      <c r="AW102" s="53"/>
      <c r="AX102" s="53"/>
      <c r="AY102" s="53"/>
      <c r="AZ102" s="53"/>
      <c r="BA102" s="53"/>
      <c r="BB102" s="53" t="str">
        <f t="shared" si="23"/>
        <v>-x-</v>
      </c>
      <c r="BC102" s="53" t="str">
        <f t="shared" si="24"/>
        <v>-x-</v>
      </c>
    </row>
    <row r="103" spans="2:55" x14ac:dyDescent="0.25">
      <c r="B103" s="12"/>
      <c r="C103" s="84"/>
      <c r="D103" s="84"/>
      <c r="E103" s="84"/>
      <c r="F103" s="100"/>
      <c r="H103" s="53"/>
      <c r="I103" s="53"/>
      <c r="J103" s="53"/>
      <c r="K103" s="53"/>
      <c r="L103" s="53"/>
      <c r="M103" s="53" t="str">
        <f t="shared" si="13"/>
        <v>-x-</v>
      </c>
      <c r="N103" s="53" t="str">
        <f t="shared" si="14"/>
        <v>-x-</v>
      </c>
      <c r="P103" s="53"/>
      <c r="Q103" s="53"/>
      <c r="R103" s="53"/>
      <c r="S103" s="53"/>
      <c r="T103" s="53"/>
      <c r="U103" s="53" t="str">
        <f t="shared" si="15"/>
        <v>-x-</v>
      </c>
      <c r="V103" s="53" t="str">
        <f t="shared" si="16"/>
        <v>-x-</v>
      </c>
      <c r="X103" s="14"/>
      <c r="Y103" s="14"/>
      <c r="Z103" s="14"/>
      <c r="AA103" s="14"/>
      <c r="AB103" s="14"/>
      <c r="AC103" s="14" t="str">
        <f t="shared" si="17"/>
        <v>-x-</v>
      </c>
      <c r="AD103" s="14" t="str">
        <f t="shared" si="18"/>
        <v>-x-</v>
      </c>
      <c r="AF103" s="53"/>
      <c r="AG103" s="53"/>
      <c r="AH103" s="53"/>
      <c r="AI103" s="53"/>
      <c r="AJ103" s="53"/>
      <c r="AK103" s="53" t="str">
        <f t="shared" si="19"/>
        <v>-x-</v>
      </c>
      <c r="AL103" s="54" t="str">
        <f t="shared" si="20"/>
        <v>-x-</v>
      </c>
      <c r="AM103" s="53" t="str">
        <f t="shared" si="25"/>
        <v>-x-</v>
      </c>
      <c r="AO103" s="53"/>
      <c r="AP103" s="53"/>
      <c r="AQ103" s="53"/>
      <c r="AR103" s="53"/>
      <c r="AS103" s="53"/>
      <c r="AT103" s="53" t="str">
        <f t="shared" si="21"/>
        <v>-x-</v>
      </c>
      <c r="AU103" s="53" t="str">
        <f t="shared" si="22"/>
        <v>-x-</v>
      </c>
      <c r="AW103" s="53"/>
      <c r="AX103" s="53"/>
      <c r="AY103" s="53"/>
      <c r="AZ103" s="53"/>
      <c r="BA103" s="53"/>
      <c r="BB103" s="53" t="str">
        <f t="shared" si="23"/>
        <v>-x-</v>
      </c>
      <c r="BC103" s="53" t="str">
        <f t="shared" si="24"/>
        <v>-x-</v>
      </c>
    </row>
    <row r="104" spans="2:55" x14ac:dyDescent="0.25">
      <c r="B104" s="12"/>
      <c r="C104" s="84"/>
      <c r="D104" s="84"/>
      <c r="E104" s="84"/>
      <c r="F104" s="100"/>
      <c r="H104" s="53"/>
      <c r="I104" s="53"/>
      <c r="J104" s="53"/>
      <c r="K104" s="53"/>
      <c r="L104" s="53"/>
      <c r="M104" s="53" t="str">
        <f t="shared" si="13"/>
        <v>-x-</v>
      </c>
      <c r="N104" s="53" t="str">
        <f t="shared" si="14"/>
        <v>-x-</v>
      </c>
      <c r="P104" s="53"/>
      <c r="Q104" s="53"/>
      <c r="R104" s="53"/>
      <c r="S104" s="53"/>
      <c r="T104" s="53"/>
      <c r="U104" s="53" t="str">
        <f t="shared" si="15"/>
        <v>-x-</v>
      </c>
      <c r="V104" s="53" t="str">
        <f t="shared" si="16"/>
        <v>-x-</v>
      </c>
      <c r="X104" s="14"/>
      <c r="Y104" s="14"/>
      <c r="Z104" s="14"/>
      <c r="AA104" s="14"/>
      <c r="AB104" s="14"/>
      <c r="AC104" s="14" t="str">
        <f t="shared" si="17"/>
        <v>-x-</v>
      </c>
      <c r="AD104" s="14" t="str">
        <f t="shared" si="18"/>
        <v>-x-</v>
      </c>
      <c r="AF104" s="53"/>
      <c r="AG104" s="53"/>
      <c r="AH104" s="53"/>
      <c r="AI104" s="53"/>
      <c r="AJ104" s="53"/>
      <c r="AK104" s="53" t="str">
        <f t="shared" si="19"/>
        <v>-x-</v>
      </c>
      <c r="AL104" s="54" t="str">
        <f t="shared" si="20"/>
        <v>-x-</v>
      </c>
      <c r="AM104" s="53" t="str">
        <f t="shared" si="25"/>
        <v>-x-</v>
      </c>
      <c r="AO104" s="53"/>
      <c r="AP104" s="53"/>
      <c r="AQ104" s="53"/>
      <c r="AR104" s="53"/>
      <c r="AS104" s="53"/>
      <c r="AT104" s="53" t="str">
        <f t="shared" si="21"/>
        <v>-x-</v>
      </c>
      <c r="AU104" s="53" t="str">
        <f t="shared" si="22"/>
        <v>-x-</v>
      </c>
      <c r="AW104" s="53"/>
      <c r="AX104" s="53"/>
      <c r="AY104" s="53"/>
      <c r="AZ104" s="53"/>
      <c r="BA104" s="53"/>
      <c r="BB104" s="53" t="str">
        <f t="shared" si="23"/>
        <v>-x-</v>
      </c>
      <c r="BC104" s="53" t="str">
        <f t="shared" si="24"/>
        <v>-x-</v>
      </c>
    </row>
    <row r="105" spans="2:55" x14ac:dyDescent="0.25">
      <c r="B105" s="12"/>
      <c r="C105" s="84"/>
      <c r="D105" s="84"/>
      <c r="E105" s="84"/>
      <c r="F105" s="100"/>
      <c r="H105" s="53"/>
      <c r="I105" s="53"/>
      <c r="J105" s="53"/>
      <c r="K105" s="53"/>
      <c r="L105" s="53"/>
      <c r="M105" s="53" t="str">
        <f t="shared" si="13"/>
        <v>-x-</v>
      </c>
      <c r="N105" s="53" t="str">
        <f t="shared" si="14"/>
        <v>-x-</v>
      </c>
      <c r="P105" s="53"/>
      <c r="Q105" s="53"/>
      <c r="R105" s="53"/>
      <c r="S105" s="53"/>
      <c r="T105" s="53"/>
      <c r="U105" s="53" t="str">
        <f t="shared" si="15"/>
        <v>-x-</v>
      </c>
      <c r="V105" s="53" t="str">
        <f t="shared" si="16"/>
        <v>-x-</v>
      </c>
      <c r="X105" s="14"/>
      <c r="Y105" s="14"/>
      <c r="Z105" s="14"/>
      <c r="AA105" s="14"/>
      <c r="AB105" s="14"/>
      <c r="AC105" s="14" t="str">
        <f t="shared" si="17"/>
        <v>-x-</v>
      </c>
      <c r="AD105" s="14" t="str">
        <f t="shared" si="18"/>
        <v>-x-</v>
      </c>
      <c r="AF105" s="53"/>
      <c r="AG105" s="53"/>
      <c r="AH105" s="53"/>
      <c r="AI105" s="53"/>
      <c r="AJ105" s="53"/>
      <c r="AK105" s="53" t="str">
        <f t="shared" si="19"/>
        <v>-x-</v>
      </c>
      <c r="AL105" s="54" t="str">
        <f t="shared" si="20"/>
        <v>-x-</v>
      </c>
      <c r="AM105" s="53" t="str">
        <f t="shared" si="25"/>
        <v>-x-</v>
      </c>
      <c r="AO105" s="53"/>
      <c r="AP105" s="53"/>
      <c r="AQ105" s="53"/>
      <c r="AR105" s="53"/>
      <c r="AS105" s="53"/>
      <c r="AT105" s="53" t="str">
        <f t="shared" si="21"/>
        <v>-x-</v>
      </c>
      <c r="AU105" s="53" t="str">
        <f t="shared" si="22"/>
        <v>-x-</v>
      </c>
      <c r="AW105" s="53"/>
      <c r="AX105" s="53"/>
      <c r="AY105" s="53"/>
      <c r="AZ105" s="53"/>
      <c r="BA105" s="53"/>
      <c r="BB105" s="53" t="str">
        <f t="shared" si="23"/>
        <v>-x-</v>
      </c>
      <c r="BC105" s="53" t="str">
        <f t="shared" si="24"/>
        <v>-x-</v>
      </c>
    </row>
    <row r="106" spans="2:55" x14ac:dyDescent="0.25">
      <c r="B106" s="12"/>
      <c r="C106" s="84"/>
      <c r="D106" s="84"/>
      <c r="E106" s="84"/>
      <c r="F106" s="100"/>
      <c r="H106" s="53"/>
      <c r="I106" s="53"/>
      <c r="J106" s="53"/>
      <c r="K106" s="53"/>
      <c r="L106" s="53"/>
      <c r="M106" s="53" t="str">
        <f t="shared" si="13"/>
        <v>-x-</v>
      </c>
      <c r="N106" s="53" t="str">
        <f t="shared" si="14"/>
        <v>-x-</v>
      </c>
      <c r="P106" s="53"/>
      <c r="Q106" s="53"/>
      <c r="R106" s="53"/>
      <c r="S106" s="53"/>
      <c r="T106" s="53"/>
      <c r="U106" s="53" t="str">
        <f t="shared" si="15"/>
        <v>-x-</v>
      </c>
      <c r="V106" s="53" t="str">
        <f t="shared" si="16"/>
        <v>-x-</v>
      </c>
      <c r="X106" s="14"/>
      <c r="Y106" s="14"/>
      <c r="Z106" s="14"/>
      <c r="AA106" s="14"/>
      <c r="AB106" s="14"/>
      <c r="AC106" s="14" t="str">
        <f t="shared" si="17"/>
        <v>-x-</v>
      </c>
      <c r="AD106" s="14" t="str">
        <f t="shared" si="18"/>
        <v>-x-</v>
      </c>
      <c r="AF106" s="53"/>
      <c r="AG106" s="53"/>
      <c r="AH106" s="53"/>
      <c r="AI106" s="53"/>
      <c r="AJ106" s="53"/>
      <c r="AK106" s="53" t="str">
        <f t="shared" si="19"/>
        <v>-x-</v>
      </c>
      <c r="AL106" s="54" t="str">
        <f t="shared" si="20"/>
        <v>-x-</v>
      </c>
      <c r="AM106" s="53" t="str">
        <f t="shared" si="25"/>
        <v>-x-</v>
      </c>
      <c r="AO106" s="53"/>
      <c r="AP106" s="53"/>
      <c r="AQ106" s="53"/>
      <c r="AR106" s="53"/>
      <c r="AS106" s="53"/>
      <c r="AT106" s="53" t="str">
        <f t="shared" si="21"/>
        <v>-x-</v>
      </c>
      <c r="AU106" s="53" t="str">
        <f t="shared" si="22"/>
        <v>-x-</v>
      </c>
      <c r="AW106" s="53"/>
      <c r="AX106" s="53"/>
      <c r="AY106" s="53"/>
      <c r="AZ106" s="53"/>
      <c r="BA106" s="53"/>
      <c r="BB106" s="53" t="str">
        <f t="shared" si="23"/>
        <v>-x-</v>
      </c>
      <c r="BC106" s="53" t="str">
        <f t="shared" si="24"/>
        <v>-x-</v>
      </c>
    </row>
    <row r="107" spans="2:55" x14ac:dyDescent="0.25">
      <c r="B107" s="12"/>
      <c r="C107" s="84"/>
      <c r="D107" s="84"/>
      <c r="E107" s="84"/>
      <c r="F107" s="100"/>
      <c r="H107" s="53"/>
      <c r="I107" s="53"/>
      <c r="J107" s="53"/>
      <c r="K107" s="53"/>
      <c r="L107" s="53"/>
      <c r="M107" s="53" t="str">
        <f t="shared" si="13"/>
        <v>-x-</v>
      </c>
      <c r="N107" s="53" t="str">
        <f t="shared" si="14"/>
        <v>-x-</v>
      </c>
      <c r="P107" s="53"/>
      <c r="Q107" s="53"/>
      <c r="R107" s="53"/>
      <c r="S107" s="53"/>
      <c r="T107" s="53"/>
      <c r="U107" s="53" t="str">
        <f t="shared" si="15"/>
        <v>-x-</v>
      </c>
      <c r="V107" s="53" t="str">
        <f t="shared" si="16"/>
        <v>-x-</v>
      </c>
      <c r="X107" s="14"/>
      <c r="Y107" s="14"/>
      <c r="Z107" s="14"/>
      <c r="AA107" s="14"/>
      <c r="AB107" s="14"/>
      <c r="AC107" s="14" t="str">
        <f t="shared" si="17"/>
        <v>-x-</v>
      </c>
      <c r="AD107" s="14" t="str">
        <f t="shared" si="18"/>
        <v>-x-</v>
      </c>
      <c r="AF107" s="53"/>
      <c r="AG107" s="53"/>
      <c r="AH107" s="53"/>
      <c r="AI107" s="53"/>
      <c r="AJ107" s="53"/>
      <c r="AK107" s="53" t="str">
        <f t="shared" si="19"/>
        <v>-x-</v>
      </c>
      <c r="AL107" s="54" t="str">
        <f t="shared" si="20"/>
        <v>-x-</v>
      </c>
      <c r="AM107" s="53" t="str">
        <f t="shared" si="25"/>
        <v>-x-</v>
      </c>
      <c r="AO107" s="53"/>
      <c r="AP107" s="53"/>
      <c r="AQ107" s="53"/>
      <c r="AR107" s="53"/>
      <c r="AS107" s="53"/>
      <c r="AT107" s="53" t="str">
        <f t="shared" si="21"/>
        <v>-x-</v>
      </c>
      <c r="AU107" s="53" t="str">
        <f t="shared" si="22"/>
        <v>-x-</v>
      </c>
      <c r="AW107" s="53"/>
      <c r="AX107" s="53"/>
      <c r="AY107" s="53"/>
      <c r="AZ107" s="53"/>
      <c r="BA107" s="53"/>
      <c r="BB107" s="53" t="str">
        <f t="shared" si="23"/>
        <v>-x-</v>
      </c>
      <c r="BC107" s="53" t="str">
        <f t="shared" si="24"/>
        <v>-x-</v>
      </c>
    </row>
    <row r="108" spans="2:55" x14ac:dyDescent="0.25">
      <c r="B108" s="12"/>
      <c r="C108" s="84"/>
      <c r="D108" s="84"/>
      <c r="E108" s="84"/>
      <c r="F108" s="100"/>
      <c r="H108" s="53"/>
      <c r="I108" s="53"/>
      <c r="J108" s="53"/>
      <c r="K108" s="53"/>
      <c r="L108" s="53"/>
      <c r="M108" s="53" t="str">
        <f t="shared" si="13"/>
        <v>-x-</v>
      </c>
      <c r="N108" s="53" t="str">
        <f t="shared" si="14"/>
        <v>-x-</v>
      </c>
      <c r="P108" s="53"/>
      <c r="Q108" s="53"/>
      <c r="R108" s="53"/>
      <c r="S108" s="53"/>
      <c r="T108" s="53"/>
      <c r="U108" s="53" t="str">
        <f t="shared" si="15"/>
        <v>-x-</v>
      </c>
      <c r="V108" s="53" t="str">
        <f t="shared" si="16"/>
        <v>-x-</v>
      </c>
      <c r="X108" s="14"/>
      <c r="Y108" s="14"/>
      <c r="Z108" s="14"/>
      <c r="AA108" s="14"/>
      <c r="AB108" s="14"/>
      <c r="AC108" s="14" t="str">
        <f t="shared" si="17"/>
        <v>-x-</v>
      </c>
      <c r="AD108" s="14" t="str">
        <f t="shared" si="18"/>
        <v>-x-</v>
      </c>
      <c r="AF108" s="53"/>
      <c r="AG108" s="53"/>
      <c r="AH108" s="53"/>
      <c r="AI108" s="53"/>
      <c r="AJ108" s="53"/>
      <c r="AK108" s="53" t="str">
        <f t="shared" si="19"/>
        <v>-x-</v>
      </c>
      <c r="AL108" s="54" t="str">
        <f t="shared" si="20"/>
        <v>-x-</v>
      </c>
      <c r="AM108" s="53" t="str">
        <f t="shared" si="25"/>
        <v>-x-</v>
      </c>
      <c r="AO108" s="53"/>
      <c r="AP108" s="53"/>
      <c r="AQ108" s="53"/>
      <c r="AR108" s="53"/>
      <c r="AS108" s="53"/>
      <c r="AT108" s="53" t="str">
        <f t="shared" si="21"/>
        <v>-x-</v>
      </c>
      <c r="AU108" s="53" t="str">
        <f t="shared" si="22"/>
        <v>-x-</v>
      </c>
      <c r="AW108" s="53"/>
      <c r="AX108" s="53"/>
      <c r="AY108" s="53"/>
      <c r="AZ108" s="53"/>
      <c r="BA108" s="53"/>
      <c r="BB108" s="53" t="str">
        <f t="shared" si="23"/>
        <v>-x-</v>
      </c>
      <c r="BC108" s="53" t="str">
        <f t="shared" si="24"/>
        <v>-x-</v>
      </c>
    </row>
    <row r="109" spans="2:55" x14ac:dyDescent="0.25">
      <c r="B109" s="12"/>
      <c r="C109" s="84"/>
      <c r="D109" s="84"/>
      <c r="E109" s="84"/>
      <c r="F109" s="100"/>
      <c r="H109" s="53"/>
      <c r="I109" s="53"/>
      <c r="J109" s="53"/>
      <c r="K109" s="53"/>
      <c r="L109" s="53"/>
      <c r="M109" s="53" t="str">
        <f t="shared" si="13"/>
        <v>-x-</v>
      </c>
      <c r="N109" s="53" t="str">
        <f t="shared" si="14"/>
        <v>-x-</v>
      </c>
      <c r="P109" s="53"/>
      <c r="Q109" s="53"/>
      <c r="R109" s="53"/>
      <c r="S109" s="53"/>
      <c r="T109" s="53"/>
      <c r="U109" s="53" t="str">
        <f t="shared" si="15"/>
        <v>-x-</v>
      </c>
      <c r="V109" s="53" t="str">
        <f t="shared" si="16"/>
        <v>-x-</v>
      </c>
      <c r="X109" s="14"/>
      <c r="Y109" s="14"/>
      <c r="Z109" s="14"/>
      <c r="AA109" s="14"/>
      <c r="AB109" s="14"/>
      <c r="AC109" s="14" t="str">
        <f t="shared" si="17"/>
        <v>-x-</v>
      </c>
      <c r="AD109" s="14" t="str">
        <f t="shared" si="18"/>
        <v>-x-</v>
      </c>
      <c r="AF109" s="53"/>
      <c r="AG109" s="53"/>
      <c r="AH109" s="53"/>
      <c r="AI109" s="53"/>
      <c r="AJ109" s="53"/>
      <c r="AK109" s="53" t="str">
        <f t="shared" si="19"/>
        <v>-x-</v>
      </c>
      <c r="AL109" s="54" t="str">
        <f t="shared" si="20"/>
        <v>-x-</v>
      </c>
      <c r="AM109" s="53" t="str">
        <f t="shared" si="25"/>
        <v>-x-</v>
      </c>
      <c r="AO109" s="53"/>
      <c r="AP109" s="53"/>
      <c r="AQ109" s="53"/>
      <c r="AR109" s="53"/>
      <c r="AS109" s="53"/>
      <c r="AT109" s="53" t="str">
        <f t="shared" si="21"/>
        <v>-x-</v>
      </c>
      <c r="AU109" s="53" t="str">
        <f t="shared" si="22"/>
        <v>-x-</v>
      </c>
      <c r="AW109" s="53"/>
      <c r="AX109" s="53"/>
      <c r="AY109" s="53"/>
      <c r="AZ109" s="53"/>
      <c r="BA109" s="53"/>
      <c r="BB109" s="53" t="str">
        <f t="shared" si="23"/>
        <v>-x-</v>
      </c>
      <c r="BC109" s="53" t="str">
        <f t="shared" si="24"/>
        <v>-x-</v>
      </c>
    </row>
    <row r="110" spans="2:55" x14ac:dyDescent="0.25">
      <c r="B110" s="12"/>
      <c r="C110" s="84"/>
      <c r="D110" s="84"/>
      <c r="E110" s="84"/>
      <c r="F110" s="100"/>
      <c r="H110" s="53"/>
      <c r="I110" s="53"/>
      <c r="J110" s="53"/>
      <c r="K110" s="53"/>
      <c r="L110" s="53"/>
      <c r="M110" s="53" t="str">
        <f t="shared" si="13"/>
        <v>-x-</v>
      </c>
      <c r="N110" s="53" t="str">
        <f t="shared" si="14"/>
        <v>-x-</v>
      </c>
      <c r="P110" s="53"/>
      <c r="Q110" s="53"/>
      <c r="R110" s="53"/>
      <c r="S110" s="53"/>
      <c r="T110" s="53"/>
      <c r="U110" s="53" t="str">
        <f t="shared" si="15"/>
        <v>-x-</v>
      </c>
      <c r="V110" s="53" t="str">
        <f t="shared" si="16"/>
        <v>-x-</v>
      </c>
      <c r="X110" s="14"/>
      <c r="Y110" s="14"/>
      <c r="Z110" s="14"/>
      <c r="AA110" s="14"/>
      <c r="AB110" s="14"/>
      <c r="AC110" s="14" t="str">
        <f t="shared" si="17"/>
        <v>-x-</v>
      </c>
      <c r="AD110" s="14" t="str">
        <f t="shared" si="18"/>
        <v>-x-</v>
      </c>
      <c r="AF110" s="53"/>
      <c r="AG110" s="53"/>
      <c r="AH110" s="53"/>
      <c r="AI110" s="53"/>
      <c r="AJ110" s="53"/>
      <c r="AK110" s="53" t="str">
        <f t="shared" si="19"/>
        <v>-x-</v>
      </c>
      <c r="AL110" s="54" t="str">
        <f t="shared" si="20"/>
        <v>-x-</v>
      </c>
      <c r="AM110" s="53" t="str">
        <f t="shared" si="25"/>
        <v>-x-</v>
      </c>
      <c r="AO110" s="53"/>
      <c r="AP110" s="53"/>
      <c r="AQ110" s="53"/>
      <c r="AR110" s="53"/>
      <c r="AS110" s="53"/>
      <c r="AT110" s="53" t="str">
        <f t="shared" si="21"/>
        <v>-x-</v>
      </c>
      <c r="AU110" s="53" t="str">
        <f t="shared" si="22"/>
        <v>-x-</v>
      </c>
      <c r="AW110" s="53"/>
      <c r="AX110" s="53"/>
      <c r="AY110" s="53"/>
      <c r="AZ110" s="53"/>
      <c r="BA110" s="53"/>
      <c r="BB110" s="53" t="str">
        <f t="shared" si="23"/>
        <v>-x-</v>
      </c>
      <c r="BC110" s="53" t="str">
        <f t="shared" si="24"/>
        <v>-x-</v>
      </c>
    </row>
    <row r="111" spans="2:55" x14ac:dyDescent="0.25">
      <c r="B111" s="12"/>
      <c r="C111" s="84"/>
      <c r="D111" s="84"/>
      <c r="E111" s="84"/>
      <c r="F111" s="100"/>
      <c r="H111" s="53"/>
      <c r="I111" s="53"/>
      <c r="J111" s="53"/>
      <c r="K111" s="53"/>
      <c r="L111" s="53"/>
      <c r="M111" s="53" t="str">
        <f t="shared" si="13"/>
        <v>-x-</v>
      </c>
      <c r="N111" s="53" t="str">
        <f t="shared" si="14"/>
        <v>-x-</v>
      </c>
      <c r="P111" s="53"/>
      <c r="Q111" s="53"/>
      <c r="R111" s="53"/>
      <c r="S111" s="53"/>
      <c r="T111" s="53"/>
      <c r="U111" s="53" t="str">
        <f t="shared" si="15"/>
        <v>-x-</v>
      </c>
      <c r="V111" s="53" t="str">
        <f t="shared" si="16"/>
        <v>-x-</v>
      </c>
      <c r="X111" s="14"/>
      <c r="Y111" s="14"/>
      <c r="Z111" s="14"/>
      <c r="AA111" s="14"/>
      <c r="AB111" s="14"/>
      <c r="AC111" s="14" t="str">
        <f t="shared" si="17"/>
        <v>-x-</v>
      </c>
      <c r="AD111" s="14" t="str">
        <f t="shared" si="18"/>
        <v>-x-</v>
      </c>
      <c r="AF111" s="53"/>
      <c r="AG111" s="53"/>
      <c r="AH111" s="53"/>
      <c r="AI111" s="53"/>
      <c r="AJ111" s="53"/>
      <c r="AK111" s="53" t="str">
        <f t="shared" si="19"/>
        <v>-x-</v>
      </c>
      <c r="AL111" s="54" t="str">
        <f t="shared" si="20"/>
        <v>-x-</v>
      </c>
      <c r="AM111" s="53" t="str">
        <f t="shared" si="25"/>
        <v>-x-</v>
      </c>
      <c r="AO111" s="53"/>
      <c r="AP111" s="53"/>
      <c r="AQ111" s="53"/>
      <c r="AR111" s="53"/>
      <c r="AS111" s="53"/>
      <c r="AT111" s="53" t="str">
        <f t="shared" si="21"/>
        <v>-x-</v>
      </c>
      <c r="AU111" s="53" t="str">
        <f t="shared" si="22"/>
        <v>-x-</v>
      </c>
      <c r="AW111" s="53"/>
      <c r="AX111" s="53"/>
      <c r="AY111" s="53"/>
      <c r="AZ111" s="53"/>
      <c r="BA111" s="53"/>
      <c r="BB111" s="53" t="str">
        <f t="shared" si="23"/>
        <v>-x-</v>
      </c>
      <c r="BC111" s="53" t="str">
        <f t="shared" si="24"/>
        <v>-x-</v>
      </c>
    </row>
    <row r="112" spans="2:55" x14ac:dyDescent="0.25">
      <c r="B112" s="12"/>
      <c r="C112" s="84"/>
      <c r="D112" s="84"/>
      <c r="E112" s="84"/>
      <c r="F112" s="100"/>
      <c r="H112" s="53"/>
      <c r="I112" s="53"/>
      <c r="J112" s="53"/>
      <c r="K112" s="53"/>
      <c r="L112" s="53"/>
      <c r="M112" s="53" t="str">
        <f t="shared" si="13"/>
        <v>-x-</v>
      </c>
      <c r="N112" s="53" t="str">
        <f t="shared" si="14"/>
        <v>-x-</v>
      </c>
      <c r="P112" s="53"/>
      <c r="Q112" s="53"/>
      <c r="R112" s="53"/>
      <c r="S112" s="53"/>
      <c r="T112" s="53"/>
      <c r="U112" s="53" t="str">
        <f t="shared" si="15"/>
        <v>-x-</v>
      </c>
      <c r="V112" s="53" t="str">
        <f t="shared" si="16"/>
        <v>-x-</v>
      </c>
      <c r="X112" s="14"/>
      <c r="Y112" s="14"/>
      <c r="Z112" s="14"/>
      <c r="AA112" s="14"/>
      <c r="AB112" s="14"/>
      <c r="AC112" s="14" t="str">
        <f t="shared" si="17"/>
        <v>-x-</v>
      </c>
      <c r="AD112" s="14" t="str">
        <f t="shared" si="18"/>
        <v>-x-</v>
      </c>
      <c r="AF112" s="53"/>
      <c r="AG112" s="53"/>
      <c r="AH112" s="53"/>
      <c r="AI112" s="53"/>
      <c r="AJ112" s="53"/>
      <c r="AK112" s="53" t="str">
        <f t="shared" si="19"/>
        <v>-x-</v>
      </c>
      <c r="AL112" s="54" t="str">
        <f t="shared" si="20"/>
        <v>-x-</v>
      </c>
      <c r="AM112" s="53" t="str">
        <f t="shared" si="25"/>
        <v>-x-</v>
      </c>
      <c r="AO112" s="53"/>
      <c r="AP112" s="53"/>
      <c r="AQ112" s="53"/>
      <c r="AR112" s="53"/>
      <c r="AS112" s="53"/>
      <c r="AT112" s="53" t="str">
        <f t="shared" si="21"/>
        <v>-x-</v>
      </c>
      <c r="AU112" s="53" t="str">
        <f t="shared" si="22"/>
        <v>-x-</v>
      </c>
      <c r="AW112" s="53"/>
      <c r="AX112" s="53"/>
      <c r="AY112" s="53"/>
      <c r="AZ112" s="53"/>
      <c r="BA112" s="53"/>
      <c r="BB112" s="53" t="str">
        <f t="shared" si="23"/>
        <v>-x-</v>
      </c>
      <c r="BC112" s="53" t="str">
        <f t="shared" si="24"/>
        <v>-x-</v>
      </c>
    </row>
    <row r="113" spans="2:55" x14ac:dyDescent="0.25">
      <c r="B113" s="12"/>
      <c r="C113" s="84"/>
      <c r="D113" s="84"/>
      <c r="E113" s="84"/>
      <c r="F113" s="100"/>
      <c r="H113" s="53"/>
      <c r="I113" s="53"/>
      <c r="J113" s="53"/>
      <c r="K113" s="53"/>
      <c r="L113" s="53"/>
      <c r="M113" s="53" t="str">
        <f t="shared" si="13"/>
        <v>-x-</v>
      </c>
      <c r="N113" s="53" t="str">
        <f t="shared" si="14"/>
        <v>-x-</v>
      </c>
      <c r="P113" s="53"/>
      <c r="Q113" s="53"/>
      <c r="R113" s="53"/>
      <c r="S113" s="53"/>
      <c r="T113" s="53"/>
      <c r="U113" s="53" t="str">
        <f t="shared" si="15"/>
        <v>-x-</v>
      </c>
      <c r="V113" s="53" t="str">
        <f t="shared" si="16"/>
        <v>-x-</v>
      </c>
      <c r="X113" s="14"/>
      <c r="Y113" s="14"/>
      <c r="Z113" s="14"/>
      <c r="AA113" s="14"/>
      <c r="AB113" s="14"/>
      <c r="AC113" s="14" t="str">
        <f t="shared" si="17"/>
        <v>-x-</v>
      </c>
      <c r="AD113" s="14" t="str">
        <f t="shared" si="18"/>
        <v>-x-</v>
      </c>
      <c r="AF113" s="53"/>
      <c r="AG113" s="53"/>
      <c r="AH113" s="53"/>
      <c r="AI113" s="53"/>
      <c r="AJ113" s="53"/>
      <c r="AK113" s="53" t="str">
        <f t="shared" si="19"/>
        <v>-x-</v>
      </c>
      <c r="AL113" s="54" t="str">
        <f t="shared" si="20"/>
        <v>-x-</v>
      </c>
      <c r="AM113" s="53" t="str">
        <f t="shared" si="25"/>
        <v>-x-</v>
      </c>
      <c r="AO113" s="53"/>
      <c r="AP113" s="53"/>
      <c r="AQ113" s="53"/>
      <c r="AR113" s="53"/>
      <c r="AS113" s="53"/>
      <c r="AT113" s="53" t="str">
        <f t="shared" si="21"/>
        <v>-x-</v>
      </c>
      <c r="AU113" s="53" t="str">
        <f t="shared" si="22"/>
        <v>-x-</v>
      </c>
      <c r="AW113" s="53"/>
      <c r="AX113" s="53"/>
      <c r="AY113" s="53"/>
      <c r="AZ113" s="53"/>
      <c r="BA113" s="53"/>
      <c r="BB113" s="53" t="str">
        <f t="shared" si="23"/>
        <v>-x-</v>
      </c>
      <c r="BC113" s="53" t="str">
        <f t="shared" si="24"/>
        <v>-x-</v>
      </c>
    </row>
    <row r="114" spans="2:55" x14ac:dyDescent="0.25">
      <c r="B114" s="12"/>
      <c r="C114" s="84"/>
      <c r="D114" s="84"/>
      <c r="E114" s="84"/>
      <c r="F114" s="100"/>
      <c r="H114" s="53"/>
      <c r="I114" s="53"/>
      <c r="J114" s="53"/>
      <c r="K114" s="53"/>
      <c r="L114" s="53"/>
      <c r="M114" s="53" t="str">
        <f t="shared" si="13"/>
        <v>-x-</v>
      </c>
      <c r="N114" s="53" t="str">
        <f t="shared" si="14"/>
        <v>-x-</v>
      </c>
      <c r="P114" s="53"/>
      <c r="Q114" s="53"/>
      <c r="R114" s="53"/>
      <c r="S114" s="53"/>
      <c r="T114" s="53"/>
      <c r="U114" s="53" t="str">
        <f t="shared" si="15"/>
        <v>-x-</v>
      </c>
      <c r="V114" s="53" t="str">
        <f t="shared" si="16"/>
        <v>-x-</v>
      </c>
      <c r="X114" s="14"/>
      <c r="Y114" s="14"/>
      <c r="Z114" s="14"/>
      <c r="AA114" s="14"/>
      <c r="AB114" s="14"/>
      <c r="AC114" s="14" t="str">
        <f t="shared" si="17"/>
        <v>-x-</v>
      </c>
      <c r="AD114" s="14" t="str">
        <f t="shared" si="18"/>
        <v>-x-</v>
      </c>
      <c r="AF114" s="53"/>
      <c r="AG114" s="53"/>
      <c r="AH114" s="53"/>
      <c r="AI114" s="53"/>
      <c r="AJ114" s="53"/>
      <c r="AK114" s="53" t="str">
        <f t="shared" si="19"/>
        <v>-x-</v>
      </c>
      <c r="AL114" s="54" t="str">
        <f t="shared" si="20"/>
        <v>-x-</v>
      </c>
      <c r="AM114" s="53" t="str">
        <f t="shared" si="25"/>
        <v>-x-</v>
      </c>
      <c r="AO114" s="53"/>
      <c r="AP114" s="53"/>
      <c r="AQ114" s="53"/>
      <c r="AR114" s="53"/>
      <c r="AS114" s="53"/>
      <c r="AT114" s="53" t="str">
        <f t="shared" si="21"/>
        <v>-x-</v>
      </c>
      <c r="AU114" s="53" t="str">
        <f t="shared" si="22"/>
        <v>-x-</v>
      </c>
      <c r="AW114" s="53"/>
      <c r="AX114" s="53"/>
      <c r="AY114" s="53"/>
      <c r="AZ114" s="53"/>
      <c r="BA114" s="53"/>
      <c r="BB114" s="53" t="str">
        <f t="shared" si="23"/>
        <v>-x-</v>
      </c>
      <c r="BC114" s="53" t="str">
        <f t="shared" si="24"/>
        <v>-x-</v>
      </c>
    </row>
    <row r="115" spans="2:55" x14ac:dyDescent="0.25">
      <c r="B115" s="12"/>
      <c r="C115" s="84"/>
      <c r="D115" s="84"/>
      <c r="E115" s="84"/>
      <c r="F115" s="100"/>
      <c r="H115" s="53"/>
      <c r="I115" s="53"/>
      <c r="J115" s="53"/>
      <c r="K115" s="53"/>
      <c r="L115" s="53"/>
      <c r="M115" s="53" t="str">
        <f t="shared" si="13"/>
        <v>-x-</v>
      </c>
      <c r="N115" s="53" t="str">
        <f t="shared" si="14"/>
        <v>-x-</v>
      </c>
      <c r="P115" s="53"/>
      <c r="Q115" s="53"/>
      <c r="R115" s="53"/>
      <c r="S115" s="53"/>
      <c r="T115" s="53"/>
      <c r="U115" s="53" t="str">
        <f t="shared" si="15"/>
        <v>-x-</v>
      </c>
      <c r="V115" s="53" t="str">
        <f t="shared" si="16"/>
        <v>-x-</v>
      </c>
      <c r="X115" s="14"/>
      <c r="Y115" s="14"/>
      <c r="Z115" s="14"/>
      <c r="AA115" s="14"/>
      <c r="AB115" s="14"/>
      <c r="AC115" s="14" t="str">
        <f t="shared" si="17"/>
        <v>-x-</v>
      </c>
      <c r="AD115" s="14" t="str">
        <f t="shared" si="18"/>
        <v>-x-</v>
      </c>
      <c r="AF115" s="53"/>
      <c r="AG115" s="53"/>
      <c r="AH115" s="53"/>
      <c r="AI115" s="53"/>
      <c r="AJ115" s="53"/>
      <c r="AK115" s="53" t="str">
        <f t="shared" si="19"/>
        <v>-x-</v>
      </c>
      <c r="AL115" s="54" t="str">
        <f t="shared" si="20"/>
        <v>-x-</v>
      </c>
      <c r="AM115" s="53" t="str">
        <f t="shared" si="25"/>
        <v>-x-</v>
      </c>
      <c r="AO115" s="53"/>
      <c r="AP115" s="53"/>
      <c r="AQ115" s="53"/>
      <c r="AR115" s="53"/>
      <c r="AS115" s="53"/>
      <c r="AT115" s="53" t="str">
        <f t="shared" si="21"/>
        <v>-x-</v>
      </c>
      <c r="AU115" s="53" t="str">
        <f t="shared" si="22"/>
        <v>-x-</v>
      </c>
      <c r="AW115" s="53"/>
      <c r="AX115" s="53"/>
      <c r="AY115" s="53"/>
      <c r="AZ115" s="53"/>
      <c r="BA115" s="53"/>
      <c r="BB115" s="53" t="str">
        <f t="shared" si="23"/>
        <v>-x-</v>
      </c>
      <c r="BC115" s="53" t="str">
        <f t="shared" si="24"/>
        <v>-x-</v>
      </c>
    </row>
    <row r="116" spans="2:55" x14ac:dyDescent="0.25">
      <c r="B116" s="12"/>
      <c r="C116" s="84"/>
      <c r="D116" s="84"/>
      <c r="E116" s="84"/>
      <c r="F116" s="100"/>
      <c r="H116" s="53"/>
      <c r="I116" s="53"/>
      <c r="J116" s="53"/>
      <c r="K116" s="53"/>
      <c r="L116" s="53"/>
      <c r="M116" s="53" t="str">
        <f t="shared" si="13"/>
        <v>-x-</v>
      </c>
      <c r="N116" s="53" t="str">
        <f t="shared" si="14"/>
        <v>-x-</v>
      </c>
      <c r="P116" s="53"/>
      <c r="Q116" s="53"/>
      <c r="R116" s="53"/>
      <c r="S116" s="53"/>
      <c r="T116" s="53"/>
      <c r="U116" s="53" t="str">
        <f t="shared" si="15"/>
        <v>-x-</v>
      </c>
      <c r="V116" s="53" t="str">
        <f t="shared" si="16"/>
        <v>-x-</v>
      </c>
      <c r="X116" s="14"/>
      <c r="Y116" s="14"/>
      <c r="Z116" s="14"/>
      <c r="AA116" s="14"/>
      <c r="AB116" s="14"/>
      <c r="AC116" s="14" t="str">
        <f t="shared" si="17"/>
        <v>-x-</v>
      </c>
      <c r="AD116" s="14" t="str">
        <f t="shared" si="18"/>
        <v>-x-</v>
      </c>
      <c r="AF116" s="53"/>
      <c r="AG116" s="53"/>
      <c r="AH116" s="53"/>
      <c r="AI116" s="53"/>
      <c r="AJ116" s="53"/>
      <c r="AK116" s="53" t="str">
        <f t="shared" si="19"/>
        <v>-x-</v>
      </c>
      <c r="AL116" s="54" t="str">
        <f t="shared" si="20"/>
        <v>-x-</v>
      </c>
      <c r="AM116" s="53" t="str">
        <f t="shared" si="25"/>
        <v>-x-</v>
      </c>
      <c r="AO116" s="53"/>
      <c r="AP116" s="53"/>
      <c r="AQ116" s="53"/>
      <c r="AR116" s="53"/>
      <c r="AS116" s="53"/>
      <c r="AT116" s="53" t="str">
        <f t="shared" si="21"/>
        <v>-x-</v>
      </c>
      <c r="AU116" s="53" t="str">
        <f t="shared" si="22"/>
        <v>-x-</v>
      </c>
      <c r="AW116" s="53"/>
      <c r="AX116" s="53"/>
      <c r="AY116" s="53"/>
      <c r="AZ116" s="53"/>
      <c r="BA116" s="53"/>
      <c r="BB116" s="53" t="str">
        <f t="shared" si="23"/>
        <v>-x-</v>
      </c>
      <c r="BC116" s="53" t="str">
        <f t="shared" si="24"/>
        <v>-x-</v>
      </c>
    </row>
    <row r="117" spans="2:55" x14ac:dyDescent="0.25">
      <c r="B117" s="12"/>
      <c r="C117" s="84"/>
      <c r="D117" s="84"/>
      <c r="E117" s="84"/>
      <c r="F117" s="100"/>
      <c r="H117" s="53"/>
      <c r="I117" s="53"/>
      <c r="J117" s="53"/>
      <c r="K117" s="53"/>
      <c r="L117" s="53"/>
      <c r="M117" s="53" t="str">
        <f t="shared" si="13"/>
        <v>-x-</v>
      </c>
      <c r="N117" s="53" t="str">
        <f t="shared" si="14"/>
        <v>-x-</v>
      </c>
      <c r="P117" s="53"/>
      <c r="Q117" s="53"/>
      <c r="R117" s="53"/>
      <c r="S117" s="53"/>
      <c r="T117" s="53"/>
      <c r="U117" s="53" t="str">
        <f t="shared" si="15"/>
        <v>-x-</v>
      </c>
      <c r="V117" s="53" t="str">
        <f t="shared" si="16"/>
        <v>-x-</v>
      </c>
      <c r="X117" s="14"/>
      <c r="Y117" s="14"/>
      <c r="Z117" s="14"/>
      <c r="AA117" s="14"/>
      <c r="AB117" s="14"/>
      <c r="AC117" s="14" t="str">
        <f t="shared" si="17"/>
        <v>-x-</v>
      </c>
      <c r="AD117" s="14" t="str">
        <f t="shared" si="18"/>
        <v>-x-</v>
      </c>
      <c r="AF117" s="53"/>
      <c r="AG117" s="53"/>
      <c r="AH117" s="53"/>
      <c r="AI117" s="53"/>
      <c r="AJ117" s="53"/>
      <c r="AK117" s="53" t="str">
        <f t="shared" si="19"/>
        <v>-x-</v>
      </c>
      <c r="AL117" s="54" t="str">
        <f t="shared" si="20"/>
        <v>-x-</v>
      </c>
      <c r="AM117" s="53" t="str">
        <f t="shared" si="25"/>
        <v>-x-</v>
      </c>
      <c r="AO117" s="53"/>
      <c r="AP117" s="53"/>
      <c r="AQ117" s="53"/>
      <c r="AR117" s="53"/>
      <c r="AS117" s="53"/>
      <c r="AT117" s="53" t="str">
        <f t="shared" si="21"/>
        <v>-x-</v>
      </c>
      <c r="AU117" s="53" t="str">
        <f t="shared" si="22"/>
        <v>-x-</v>
      </c>
      <c r="AW117" s="53"/>
      <c r="AX117" s="53"/>
      <c r="AY117" s="53"/>
      <c r="AZ117" s="53"/>
      <c r="BA117" s="53"/>
      <c r="BB117" s="53" t="str">
        <f t="shared" si="23"/>
        <v>-x-</v>
      </c>
      <c r="BC117" s="53" t="str">
        <f t="shared" si="24"/>
        <v>-x-</v>
      </c>
    </row>
    <row r="118" spans="2:55" x14ac:dyDescent="0.25">
      <c r="B118" s="12"/>
      <c r="C118" s="84"/>
      <c r="D118" s="84"/>
      <c r="E118" s="84"/>
      <c r="F118" s="100"/>
      <c r="H118" s="53"/>
      <c r="I118" s="53"/>
      <c r="J118" s="53"/>
      <c r="K118" s="53"/>
      <c r="L118" s="53"/>
      <c r="M118" s="53" t="str">
        <f t="shared" si="13"/>
        <v>-x-</v>
      </c>
      <c r="N118" s="53" t="str">
        <f t="shared" si="14"/>
        <v>-x-</v>
      </c>
      <c r="P118" s="53"/>
      <c r="Q118" s="53"/>
      <c r="R118" s="53"/>
      <c r="S118" s="53"/>
      <c r="T118" s="53"/>
      <c r="U118" s="53" t="str">
        <f t="shared" si="15"/>
        <v>-x-</v>
      </c>
      <c r="V118" s="53" t="str">
        <f t="shared" si="16"/>
        <v>-x-</v>
      </c>
      <c r="X118" s="14"/>
      <c r="Y118" s="14"/>
      <c r="Z118" s="14"/>
      <c r="AA118" s="14"/>
      <c r="AB118" s="14"/>
      <c r="AC118" s="14" t="str">
        <f t="shared" si="17"/>
        <v>-x-</v>
      </c>
      <c r="AD118" s="14" t="str">
        <f t="shared" si="18"/>
        <v>-x-</v>
      </c>
      <c r="AF118" s="53"/>
      <c r="AG118" s="53"/>
      <c r="AH118" s="53"/>
      <c r="AI118" s="53"/>
      <c r="AJ118" s="53"/>
      <c r="AK118" s="53" t="str">
        <f t="shared" si="19"/>
        <v>-x-</v>
      </c>
      <c r="AL118" s="54" t="str">
        <f t="shared" si="20"/>
        <v>-x-</v>
      </c>
      <c r="AM118" s="53" t="str">
        <f t="shared" si="25"/>
        <v>-x-</v>
      </c>
      <c r="AO118" s="53"/>
      <c r="AP118" s="53"/>
      <c r="AQ118" s="53"/>
      <c r="AR118" s="53"/>
      <c r="AS118" s="53"/>
      <c r="AT118" s="53" t="str">
        <f t="shared" si="21"/>
        <v>-x-</v>
      </c>
      <c r="AU118" s="53" t="str">
        <f t="shared" si="22"/>
        <v>-x-</v>
      </c>
      <c r="AW118" s="53"/>
      <c r="AX118" s="53"/>
      <c r="AY118" s="53"/>
      <c r="AZ118" s="53"/>
      <c r="BA118" s="53"/>
      <c r="BB118" s="53" t="str">
        <f t="shared" si="23"/>
        <v>-x-</v>
      </c>
      <c r="BC118" s="53" t="str">
        <f t="shared" si="24"/>
        <v>-x-</v>
      </c>
    </row>
    <row r="119" spans="2:55" x14ac:dyDescent="0.25">
      <c r="B119" s="12"/>
      <c r="C119" s="84"/>
      <c r="D119" s="84"/>
      <c r="E119" s="84"/>
      <c r="F119" s="100"/>
      <c r="H119" s="53"/>
      <c r="I119" s="53"/>
      <c r="J119" s="53"/>
      <c r="K119" s="53"/>
      <c r="L119" s="53"/>
      <c r="M119" s="53" t="str">
        <f t="shared" si="13"/>
        <v>-x-</v>
      </c>
      <c r="N119" s="53" t="str">
        <f t="shared" si="14"/>
        <v>-x-</v>
      </c>
      <c r="P119" s="53"/>
      <c r="Q119" s="53"/>
      <c r="R119" s="53"/>
      <c r="S119" s="53"/>
      <c r="T119" s="53"/>
      <c r="U119" s="53" t="str">
        <f t="shared" si="15"/>
        <v>-x-</v>
      </c>
      <c r="V119" s="53" t="str">
        <f t="shared" si="16"/>
        <v>-x-</v>
      </c>
      <c r="X119" s="14"/>
      <c r="Y119" s="14"/>
      <c r="Z119" s="14"/>
      <c r="AA119" s="14"/>
      <c r="AB119" s="14"/>
      <c r="AC119" s="14" t="str">
        <f t="shared" si="17"/>
        <v>-x-</v>
      </c>
      <c r="AD119" s="14" t="str">
        <f t="shared" si="18"/>
        <v>-x-</v>
      </c>
      <c r="AF119" s="53"/>
      <c r="AG119" s="53"/>
      <c r="AH119" s="53"/>
      <c r="AI119" s="53"/>
      <c r="AJ119" s="53"/>
      <c r="AK119" s="53" t="str">
        <f t="shared" si="19"/>
        <v>-x-</v>
      </c>
      <c r="AL119" s="54" t="str">
        <f t="shared" si="20"/>
        <v>-x-</v>
      </c>
      <c r="AM119" s="53" t="str">
        <f t="shared" si="25"/>
        <v>-x-</v>
      </c>
      <c r="AO119" s="53"/>
      <c r="AP119" s="53"/>
      <c r="AQ119" s="53"/>
      <c r="AR119" s="53"/>
      <c r="AS119" s="53"/>
      <c r="AT119" s="53" t="str">
        <f t="shared" si="21"/>
        <v>-x-</v>
      </c>
      <c r="AU119" s="53" t="str">
        <f t="shared" si="22"/>
        <v>-x-</v>
      </c>
      <c r="AW119" s="53"/>
      <c r="AX119" s="53"/>
      <c r="AY119" s="53"/>
      <c r="AZ119" s="53"/>
      <c r="BA119" s="53"/>
      <c r="BB119" s="53" t="str">
        <f t="shared" si="23"/>
        <v>-x-</v>
      </c>
      <c r="BC119" s="53" t="str">
        <f t="shared" si="24"/>
        <v>-x-</v>
      </c>
    </row>
    <row r="120" spans="2:55" x14ac:dyDescent="0.25">
      <c r="B120" s="12"/>
      <c r="C120" s="84"/>
      <c r="D120" s="84"/>
      <c r="E120" s="84"/>
      <c r="F120" s="100"/>
      <c r="H120" s="53"/>
      <c r="I120" s="53"/>
      <c r="J120" s="53"/>
      <c r="K120" s="53"/>
      <c r="L120" s="53"/>
      <c r="M120" s="53" t="str">
        <f t="shared" si="13"/>
        <v>-x-</v>
      </c>
      <c r="N120" s="53" t="str">
        <f t="shared" si="14"/>
        <v>-x-</v>
      </c>
      <c r="P120" s="53"/>
      <c r="Q120" s="53"/>
      <c r="R120" s="53"/>
      <c r="S120" s="53"/>
      <c r="T120" s="53"/>
      <c r="U120" s="53" t="str">
        <f t="shared" si="15"/>
        <v>-x-</v>
      </c>
      <c r="V120" s="53" t="str">
        <f t="shared" si="16"/>
        <v>-x-</v>
      </c>
      <c r="X120" s="14"/>
      <c r="Y120" s="14"/>
      <c r="Z120" s="14"/>
      <c r="AA120" s="14"/>
      <c r="AB120" s="14"/>
      <c r="AC120" s="14" t="str">
        <f t="shared" si="17"/>
        <v>-x-</v>
      </c>
      <c r="AD120" s="14" t="str">
        <f t="shared" si="18"/>
        <v>-x-</v>
      </c>
      <c r="AF120" s="53"/>
      <c r="AG120" s="53"/>
      <c r="AH120" s="53"/>
      <c r="AI120" s="53"/>
      <c r="AJ120" s="53"/>
      <c r="AK120" s="53" t="str">
        <f t="shared" si="19"/>
        <v>-x-</v>
      </c>
      <c r="AL120" s="54" t="str">
        <f t="shared" si="20"/>
        <v>-x-</v>
      </c>
      <c r="AM120" s="53" t="str">
        <f t="shared" si="25"/>
        <v>-x-</v>
      </c>
      <c r="AO120" s="53"/>
      <c r="AP120" s="53"/>
      <c r="AQ120" s="53"/>
      <c r="AR120" s="53"/>
      <c r="AS120" s="53"/>
      <c r="AT120" s="53" t="str">
        <f t="shared" si="21"/>
        <v>-x-</v>
      </c>
      <c r="AU120" s="53" t="str">
        <f t="shared" si="22"/>
        <v>-x-</v>
      </c>
      <c r="AW120" s="53"/>
      <c r="AX120" s="53"/>
      <c r="AY120" s="53"/>
      <c r="AZ120" s="53"/>
      <c r="BA120" s="53"/>
      <c r="BB120" s="53" t="str">
        <f t="shared" si="23"/>
        <v>-x-</v>
      </c>
      <c r="BC120" s="53" t="str">
        <f t="shared" si="24"/>
        <v>-x-</v>
      </c>
    </row>
    <row r="121" spans="2:55" x14ac:dyDescent="0.25">
      <c r="B121" s="12"/>
      <c r="C121" s="84"/>
      <c r="D121" s="84"/>
      <c r="E121" s="84"/>
      <c r="F121" s="100"/>
      <c r="H121" s="53"/>
      <c r="I121" s="53"/>
      <c r="J121" s="53"/>
      <c r="K121" s="53"/>
      <c r="L121" s="53"/>
      <c r="M121" s="53" t="str">
        <f t="shared" si="13"/>
        <v>-x-</v>
      </c>
      <c r="N121" s="53" t="str">
        <f t="shared" si="14"/>
        <v>-x-</v>
      </c>
      <c r="P121" s="53"/>
      <c r="Q121" s="53"/>
      <c r="R121" s="53"/>
      <c r="S121" s="53"/>
      <c r="T121" s="53"/>
      <c r="U121" s="53" t="str">
        <f t="shared" si="15"/>
        <v>-x-</v>
      </c>
      <c r="V121" s="53" t="str">
        <f t="shared" si="16"/>
        <v>-x-</v>
      </c>
      <c r="X121" s="14"/>
      <c r="Y121" s="14"/>
      <c r="Z121" s="14"/>
      <c r="AA121" s="14"/>
      <c r="AB121" s="14"/>
      <c r="AC121" s="14" t="str">
        <f t="shared" si="17"/>
        <v>-x-</v>
      </c>
      <c r="AD121" s="14" t="str">
        <f t="shared" si="18"/>
        <v>-x-</v>
      </c>
      <c r="AF121" s="53"/>
      <c r="AG121" s="53"/>
      <c r="AH121" s="53"/>
      <c r="AI121" s="53"/>
      <c r="AJ121" s="53"/>
      <c r="AK121" s="53" t="str">
        <f t="shared" si="19"/>
        <v>-x-</v>
      </c>
      <c r="AL121" s="54" t="str">
        <f t="shared" si="20"/>
        <v>-x-</v>
      </c>
      <c r="AM121" s="53" t="str">
        <f t="shared" si="25"/>
        <v>-x-</v>
      </c>
      <c r="AO121" s="53"/>
      <c r="AP121" s="53"/>
      <c r="AQ121" s="53"/>
      <c r="AR121" s="53"/>
      <c r="AS121" s="53"/>
      <c r="AT121" s="53" t="str">
        <f t="shared" si="21"/>
        <v>-x-</v>
      </c>
      <c r="AU121" s="53" t="str">
        <f t="shared" si="22"/>
        <v>-x-</v>
      </c>
      <c r="AW121" s="53"/>
      <c r="AX121" s="53"/>
      <c r="AY121" s="53"/>
      <c r="AZ121" s="53"/>
      <c r="BA121" s="53"/>
      <c r="BB121" s="53" t="str">
        <f t="shared" si="23"/>
        <v>-x-</v>
      </c>
      <c r="BC121" s="53" t="str">
        <f t="shared" si="24"/>
        <v>-x-</v>
      </c>
    </row>
    <row r="122" spans="2:55" x14ac:dyDescent="0.25">
      <c r="B122" s="12"/>
      <c r="C122" s="84"/>
      <c r="D122" s="84"/>
      <c r="E122" s="84"/>
      <c r="F122" s="100"/>
      <c r="H122" s="53"/>
      <c r="I122" s="53"/>
      <c r="J122" s="53"/>
      <c r="K122" s="53"/>
      <c r="L122" s="53"/>
      <c r="M122" s="53" t="str">
        <f t="shared" si="13"/>
        <v>-x-</v>
      </c>
      <c r="N122" s="53" t="str">
        <f t="shared" si="14"/>
        <v>-x-</v>
      </c>
      <c r="P122" s="53"/>
      <c r="Q122" s="53"/>
      <c r="R122" s="53"/>
      <c r="S122" s="53"/>
      <c r="T122" s="53"/>
      <c r="U122" s="53" t="str">
        <f t="shared" si="15"/>
        <v>-x-</v>
      </c>
      <c r="V122" s="53" t="str">
        <f t="shared" si="16"/>
        <v>-x-</v>
      </c>
      <c r="X122" s="14"/>
      <c r="Y122" s="14"/>
      <c r="Z122" s="14"/>
      <c r="AA122" s="14"/>
      <c r="AB122" s="14"/>
      <c r="AC122" s="14" t="str">
        <f t="shared" si="17"/>
        <v>-x-</v>
      </c>
      <c r="AD122" s="14" t="str">
        <f t="shared" si="18"/>
        <v>-x-</v>
      </c>
      <c r="AF122" s="53"/>
      <c r="AG122" s="53"/>
      <c r="AH122" s="53"/>
      <c r="AI122" s="53"/>
      <c r="AJ122" s="53"/>
      <c r="AK122" s="53" t="str">
        <f t="shared" si="19"/>
        <v>-x-</v>
      </c>
      <c r="AL122" s="54" t="str">
        <f t="shared" si="20"/>
        <v>-x-</v>
      </c>
      <c r="AM122" s="53" t="str">
        <f t="shared" si="25"/>
        <v>-x-</v>
      </c>
      <c r="AO122" s="53"/>
      <c r="AP122" s="53"/>
      <c r="AQ122" s="53"/>
      <c r="AR122" s="53"/>
      <c r="AS122" s="53"/>
      <c r="AT122" s="53" t="str">
        <f t="shared" si="21"/>
        <v>-x-</v>
      </c>
      <c r="AU122" s="53" t="str">
        <f t="shared" si="22"/>
        <v>-x-</v>
      </c>
      <c r="AW122" s="53"/>
      <c r="AX122" s="53"/>
      <c r="AY122" s="53"/>
      <c r="AZ122" s="53"/>
      <c r="BA122" s="53"/>
      <c r="BB122" s="53" t="str">
        <f t="shared" si="23"/>
        <v>-x-</v>
      </c>
      <c r="BC122" s="53" t="str">
        <f t="shared" si="24"/>
        <v>-x-</v>
      </c>
    </row>
    <row r="123" spans="2:55" x14ac:dyDescent="0.25">
      <c r="B123" s="12"/>
      <c r="C123" s="84"/>
      <c r="D123" s="84"/>
      <c r="E123" s="84"/>
      <c r="F123" s="100"/>
      <c r="H123" s="53"/>
      <c r="I123" s="53"/>
      <c r="J123" s="53"/>
      <c r="K123" s="53"/>
      <c r="L123" s="53"/>
      <c r="M123" s="53" t="str">
        <f t="shared" si="13"/>
        <v>-x-</v>
      </c>
      <c r="N123" s="53" t="str">
        <f t="shared" si="14"/>
        <v>-x-</v>
      </c>
      <c r="P123" s="53"/>
      <c r="Q123" s="53"/>
      <c r="R123" s="53"/>
      <c r="S123" s="53"/>
      <c r="T123" s="53"/>
      <c r="U123" s="53" t="str">
        <f t="shared" si="15"/>
        <v>-x-</v>
      </c>
      <c r="V123" s="53" t="str">
        <f t="shared" si="16"/>
        <v>-x-</v>
      </c>
      <c r="X123" s="14"/>
      <c r="Y123" s="14"/>
      <c r="Z123" s="14"/>
      <c r="AA123" s="14"/>
      <c r="AB123" s="14"/>
      <c r="AC123" s="14" t="str">
        <f t="shared" si="17"/>
        <v>-x-</v>
      </c>
      <c r="AD123" s="14" t="str">
        <f t="shared" si="18"/>
        <v>-x-</v>
      </c>
      <c r="AF123" s="53"/>
      <c r="AG123" s="53"/>
      <c r="AH123" s="53"/>
      <c r="AI123" s="53"/>
      <c r="AJ123" s="53"/>
      <c r="AK123" s="53" t="str">
        <f t="shared" si="19"/>
        <v>-x-</v>
      </c>
      <c r="AL123" s="54" t="str">
        <f t="shared" si="20"/>
        <v>-x-</v>
      </c>
      <c r="AM123" s="53" t="str">
        <f t="shared" si="25"/>
        <v>-x-</v>
      </c>
      <c r="AO123" s="53"/>
      <c r="AP123" s="53"/>
      <c r="AQ123" s="53"/>
      <c r="AR123" s="53"/>
      <c r="AS123" s="53"/>
      <c r="AT123" s="53" t="str">
        <f t="shared" si="21"/>
        <v>-x-</v>
      </c>
      <c r="AU123" s="53" t="str">
        <f t="shared" si="22"/>
        <v>-x-</v>
      </c>
      <c r="AW123" s="53"/>
      <c r="AX123" s="53"/>
      <c r="AY123" s="53"/>
      <c r="AZ123" s="53"/>
      <c r="BA123" s="53"/>
      <c r="BB123" s="53" t="str">
        <f t="shared" si="23"/>
        <v>-x-</v>
      </c>
      <c r="BC123" s="53" t="str">
        <f t="shared" si="24"/>
        <v>-x-</v>
      </c>
    </row>
    <row r="124" spans="2:55" x14ac:dyDescent="0.25">
      <c r="B124" s="12"/>
      <c r="C124" s="84"/>
      <c r="D124" s="84"/>
      <c r="E124" s="84"/>
      <c r="F124" s="100"/>
      <c r="H124" s="53"/>
      <c r="I124" s="53"/>
      <c r="J124" s="53"/>
      <c r="K124" s="53"/>
      <c r="L124" s="53"/>
      <c r="M124" s="53" t="str">
        <f t="shared" si="13"/>
        <v>-x-</v>
      </c>
      <c r="N124" s="53" t="str">
        <f t="shared" si="14"/>
        <v>-x-</v>
      </c>
      <c r="P124" s="53"/>
      <c r="Q124" s="53"/>
      <c r="R124" s="53"/>
      <c r="S124" s="53"/>
      <c r="T124" s="53"/>
      <c r="U124" s="53" t="str">
        <f t="shared" si="15"/>
        <v>-x-</v>
      </c>
      <c r="V124" s="53" t="str">
        <f t="shared" si="16"/>
        <v>-x-</v>
      </c>
      <c r="X124" s="14"/>
      <c r="Y124" s="14"/>
      <c r="Z124" s="14"/>
      <c r="AA124" s="14"/>
      <c r="AB124" s="14"/>
      <c r="AC124" s="14" t="str">
        <f t="shared" si="17"/>
        <v>-x-</v>
      </c>
      <c r="AD124" s="14" t="str">
        <f t="shared" si="18"/>
        <v>-x-</v>
      </c>
      <c r="AF124" s="53"/>
      <c r="AG124" s="53"/>
      <c r="AH124" s="53"/>
      <c r="AI124" s="53"/>
      <c r="AJ124" s="53"/>
      <c r="AK124" s="53" t="str">
        <f t="shared" si="19"/>
        <v>-x-</v>
      </c>
      <c r="AL124" s="54" t="str">
        <f t="shared" si="20"/>
        <v>-x-</v>
      </c>
      <c r="AM124" s="53" t="str">
        <f t="shared" si="25"/>
        <v>-x-</v>
      </c>
      <c r="AO124" s="53"/>
      <c r="AP124" s="53"/>
      <c r="AQ124" s="53"/>
      <c r="AR124" s="53"/>
      <c r="AS124" s="53"/>
      <c r="AT124" s="53" t="str">
        <f t="shared" si="21"/>
        <v>-x-</v>
      </c>
      <c r="AU124" s="53" t="str">
        <f t="shared" si="22"/>
        <v>-x-</v>
      </c>
      <c r="AW124" s="53"/>
      <c r="AX124" s="53"/>
      <c r="AY124" s="53"/>
      <c r="AZ124" s="53"/>
      <c r="BA124" s="53"/>
      <c r="BB124" s="53" t="str">
        <f t="shared" si="23"/>
        <v>-x-</v>
      </c>
      <c r="BC124" s="53" t="str">
        <f t="shared" si="24"/>
        <v>-x-</v>
      </c>
    </row>
    <row r="125" spans="2:55" x14ac:dyDescent="0.25">
      <c r="B125" s="12"/>
      <c r="C125" s="84"/>
      <c r="D125" s="84"/>
      <c r="E125" s="84"/>
      <c r="F125" s="100"/>
      <c r="H125" s="53"/>
      <c r="I125" s="53"/>
      <c r="J125" s="53"/>
      <c r="K125" s="53"/>
      <c r="L125" s="53"/>
      <c r="M125" s="53" t="str">
        <f t="shared" si="13"/>
        <v>-x-</v>
      </c>
      <c r="N125" s="53" t="str">
        <f t="shared" si="14"/>
        <v>-x-</v>
      </c>
      <c r="P125" s="53"/>
      <c r="Q125" s="53"/>
      <c r="R125" s="53"/>
      <c r="S125" s="53"/>
      <c r="T125" s="53"/>
      <c r="U125" s="53" t="str">
        <f t="shared" si="15"/>
        <v>-x-</v>
      </c>
      <c r="V125" s="53" t="str">
        <f t="shared" si="16"/>
        <v>-x-</v>
      </c>
      <c r="X125" s="14"/>
      <c r="Y125" s="14"/>
      <c r="Z125" s="14"/>
      <c r="AA125" s="14"/>
      <c r="AB125" s="14"/>
      <c r="AC125" s="14" t="str">
        <f t="shared" si="17"/>
        <v>-x-</v>
      </c>
      <c r="AD125" s="14" t="str">
        <f t="shared" si="18"/>
        <v>-x-</v>
      </c>
      <c r="AF125" s="53"/>
      <c r="AG125" s="53"/>
      <c r="AH125" s="53"/>
      <c r="AI125" s="53"/>
      <c r="AJ125" s="53"/>
      <c r="AK125" s="53" t="str">
        <f t="shared" si="19"/>
        <v>-x-</v>
      </c>
      <c r="AL125" s="54" t="str">
        <f t="shared" si="20"/>
        <v>-x-</v>
      </c>
      <c r="AM125" s="53" t="str">
        <f t="shared" si="25"/>
        <v>-x-</v>
      </c>
      <c r="AO125" s="53"/>
      <c r="AP125" s="53"/>
      <c r="AQ125" s="53"/>
      <c r="AR125" s="53"/>
      <c r="AS125" s="53"/>
      <c r="AT125" s="53" t="str">
        <f t="shared" si="21"/>
        <v>-x-</v>
      </c>
      <c r="AU125" s="53" t="str">
        <f t="shared" si="22"/>
        <v>-x-</v>
      </c>
      <c r="AW125" s="53"/>
      <c r="AX125" s="53"/>
      <c r="AY125" s="53"/>
      <c r="AZ125" s="53"/>
      <c r="BA125" s="53"/>
      <c r="BB125" s="53" t="str">
        <f t="shared" si="23"/>
        <v>-x-</v>
      </c>
      <c r="BC125" s="53" t="str">
        <f t="shared" si="24"/>
        <v>-x-</v>
      </c>
    </row>
    <row r="126" spans="2:55" x14ac:dyDescent="0.25">
      <c r="B126" s="12"/>
      <c r="C126" s="84"/>
      <c r="D126" s="84"/>
      <c r="E126" s="84"/>
      <c r="F126" s="100"/>
      <c r="H126" s="53"/>
      <c r="I126" s="53"/>
      <c r="J126" s="53"/>
      <c r="K126" s="53"/>
      <c r="L126" s="53"/>
      <c r="M126" s="53" t="str">
        <f t="shared" si="13"/>
        <v>-x-</v>
      </c>
      <c r="N126" s="53" t="str">
        <f t="shared" si="14"/>
        <v>-x-</v>
      </c>
      <c r="P126" s="53"/>
      <c r="Q126" s="53"/>
      <c r="R126" s="53"/>
      <c r="S126" s="53"/>
      <c r="T126" s="53"/>
      <c r="U126" s="53" t="str">
        <f t="shared" si="15"/>
        <v>-x-</v>
      </c>
      <c r="V126" s="53" t="str">
        <f t="shared" si="16"/>
        <v>-x-</v>
      </c>
      <c r="X126" s="14"/>
      <c r="Y126" s="14"/>
      <c r="Z126" s="14"/>
      <c r="AA126" s="14"/>
      <c r="AB126" s="14"/>
      <c r="AC126" s="14" t="str">
        <f t="shared" si="17"/>
        <v>-x-</v>
      </c>
      <c r="AD126" s="14" t="str">
        <f t="shared" si="18"/>
        <v>-x-</v>
      </c>
      <c r="AF126" s="53"/>
      <c r="AG126" s="53"/>
      <c r="AH126" s="53"/>
      <c r="AI126" s="53"/>
      <c r="AJ126" s="53"/>
      <c r="AK126" s="53" t="str">
        <f t="shared" si="19"/>
        <v>-x-</v>
      </c>
      <c r="AL126" s="54" t="str">
        <f t="shared" si="20"/>
        <v>-x-</v>
      </c>
      <c r="AM126" s="53" t="str">
        <f t="shared" si="25"/>
        <v>-x-</v>
      </c>
      <c r="AO126" s="53"/>
      <c r="AP126" s="53"/>
      <c r="AQ126" s="53"/>
      <c r="AR126" s="53"/>
      <c r="AS126" s="53"/>
      <c r="AT126" s="53" t="str">
        <f t="shared" si="21"/>
        <v>-x-</v>
      </c>
      <c r="AU126" s="53" t="str">
        <f t="shared" si="22"/>
        <v>-x-</v>
      </c>
      <c r="AW126" s="53"/>
      <c r="AX126" s="53"/>
      <c r="AY126" s="53"/>
      <c r="AZ126" s="53"/>
      <c r="BA126" s="53"/>
      <c r="BB126" s="53" t="str">
        <f t="shared" si="23"/>
        <v>-x-</v>
      </c>
      <c r="BC126" s="53" t="str">
        <f t="shared" si="24"/>
        <v>-x-</v>
      </c>
    </row>
    <row r="127" spans="2:55" x14ac:dyDescent="0.25">
      <c r="B127" s="12"/>
      <c r="C127" s="84"/>
      <c r="D127" s="84"/>
      <c r="E127" s="84"/>
      <c r="F127" s="100"/>
      <c r="H127" s="53"/>
      <c r="I127" s="53"/>
      <c r="J127" s="53"/>
      <c r="K127" s="53"/>
      <c r="L127" s="53"/>
      <c r="M127" s="53" t="str">
        <f t="shared" si="13"/>
        <v>-x-</v>
      </c>
      <c r="N127" s="53" t="str">
        <f t="shared" si="14"/>
        <v>-x-</v>
      </c>
      <c r="P127" s="53"/>
      <c r="Q127" s="53"/>
      <c r="R127" s="53"/>
      <c r="S127" s="53"/>
      <c r="T127" s="53"/>
      <c r="U127" s="53" t="str">
        <f t="shared" si="15"/>
        <v>-x-</v>
      </c>
      <c r="V127" s="53" t="str">
        <f t="shared" si="16"/>
        <v>-x-</v>
      </c>
      <c r="X127" s="14"/>
      <c r="Y127" s="14"/>
      <c r="Z127" s="14"/>
      <c r="AA127" s="14"/>
      <c r="AB127" s="14"/>
      <c r="AC127" s="14" t="str">
        <f t="shared" si="17"/>
        <v>-x-</v>
      </c>
      <c r="AD127" s="14" t="str">
        <f t="shared" si="18"/>
        <v>-x-</v>
      </c>
      <c r="AF127" s="53"/>
      <c r="AG127" s="53"/>
      <c r="AH127" s="53"/>
      <c r="AI127" s="53"/>
      <c r="AJ127" s="53"/>
      <c r="AK127" s="53" t="str">
        <f t="shared" si="19"/>
        <v>-x-</v>
      </c>
      <c r="AL127" s="54" t="str">
        <f t="shared" si="20"/>
        <v>-x-</v>
      </c>
      <c r="AM127" s="53" t="str">
        <f t="shared" si="25"/>
        <v>-x-</v>
      </c>
      <c r="AO127" s="53"/>
      <c r="AP127" s="53"/>
      <c r="AQ127" s="53"/>
      <c r="AR127" s="53"/>
      <c r="AS127" s="53"/>
      <c r="AT127" s="53" t="str">
        <f t="shared" si="21"/>
        <v>-x-</v>
      </c>
      <c r="AU127" s="53" t="str">
        <f t="shared" si="22"/>
        <v>-x-</v>
      </c>
      <c r="AW127" s="53"/>
      <c r="AX127" s="53"/>
      <c r="AY127" s="53"/>
      <c r="AZ127" s="53"/>
      <c r="BA127" s="53"/>
      <c r="BB127" s="53" t="str">
        <f t="shared" si="23"/>
        <v>-x-</v>
      </c>
      <c r="BC127" s="53" t="str">
        <f t="shared" si="24"/>
        <v>-x-</v>
      </c>
    </row>
    <row r="128" spans="2:55" x14ac:dyDescent="0.25">
      <c r="B128" s="12"/>
      <c r="C128" s="84"/>
      <c r="D128" s="84"/>
      <c r="E128" s="84"/>
      <c r="F128" s="100"/>
      <c r="H128" s="53"/>
      <c r="I128" s="53"/>
      <c r="J128" s="53"/>
      <c r="K128" s="53"/>
      <c r="L128" s="53"/>
      <c r="M128" s="53" t="str">
        <f t="shared" si="13"/>
        <v>-x-</v>
      </c>
      <c r="N128" s="53" t="str">
        <f t="shared" si="14"/>
        <v>-x-</v>
      </c>
      <c r="P128" s="53"/>
      <c r="Q128" s="53"/>
      <c r="R128" s="53"/>
      <c r="S128" s="53"/>
      <c r="T128" s="53"/>
      <c r="U128" s="53" t="str">
        <f t="shared" si="15"/>
        <v>-x-</v>
      </c>
      <c r="V128" s="53" t="str">
        <f t="shared" si="16"/>
        <v>-x-</v>
      </c>
      <c r="X128" s="14"/>
      <c r="Y128" s="14"/>
      <c r="Z128" s="14"/>
      <c r="AA128" s="14"/>
      <c r="AB128" s="14"/>
      <c r="AC128" s="14" t="str">
        <f t="shared" si="17"/>
        <v>-x-</v>
      </c>
      <c r="AD128" s="14" t="str">
        <f t="shared" si="18"/>
        <v>-x-</v>
      </c>
      <c r="AF128" s="53"/>
      <c r="AG128" s="53"/>
      <c r="AH128" s="53"/>
      <c r="AI128" s="53"/>
      <c r="AJ128" s="53"/>
      <c r="AK128" s="53" t="str">
        <f t="shared" si="19"/>
        <v>-x-</v>
      </c>
      <c r="AL128" s="54" t="str">
        <f t="shared" si="20"/>
        <v>-x-</v>
      </c>
      <c r="AM128" s="53" t="str">
        <f t="shared" si="25"/>
        <v>-x-</v>
      </c>
      <c r="AO128" s="53"/>
      <c r="AP128" s="53"/>
      <c r="AQ128" s="53"/>
      <c r="AR128" s="53"/>
      <c r="AS128" s="53"/>
      <c r="AT128" s="53" t="str">
        <f t="shared" si="21"/>
        <v>-x-</v>
      </c>
      <c r="AU128" s="53" t="str">
        <f t="shared" si="22"/>
        <v>-x-</v>
      </c>
      <c r="AW128" s="53"/>
      <c r="AX128" s="53"/>
      <c r="AY128" s="53"/>
      <c r="AZ128" s="53"/>
      <c r="BA128" s="53"/>
      <c r="BB128" s="53" t="str">
        <f t="shared" si="23"/>
        <v>-x-</v>
      </c>
      <c r="BC128" s="53" t="str">
        <f t="shared" si="24"/>
        <v>-x-</v>
      </c>
    </row>
    <row r="129" spans="2:55" x14ac:dyDescent="0.25">
      <c r="B129" s="12"/>
      <c r="C129" s="84"/>
      <c r="D129" s="84"/>
      <c r="E129" s="84"/>
      <c r="F129" s="100"/>
      <c r="H129" s="53"/>
      <c r="I129" s="53"/>
      <c r="J129" s="53"/>
      <c r="K129" s="53"/>
      <c r="L129" s="53"/>
      <c r="M129" s="53" t="str">
        <f t="shared" si="13"/>
        <v>-x-</v>
      </c>
      <c r="N129" s="53" t="str">
        <f t="shared" si="14"/>
        <v>-x-</v>
      </c>
      <c r="P129" s="53"/>
      <c r="Q129" s="53"/>
      <c r="R129" s="53"/>
      <c r="S129" s="53"/>
      <c r="T129" s="53"/>
      <c r="U129" s="53" t="str">
        <f t="shared" si="15"/>
        <v>-x-</v>
      </c>
      <c r="V129" s="53" t="str">
        <f t="shared" si="16"/>
        <v>-x-</v>
      </c>
      <c r="X129" s="14"/>
      <c r="Y129" s="14"/>
      <c r="Z129" s="14"/>
      <c r="AA129" s="14"/>
      <c r="AB129" s="14"/>
      <c r="AC129" s="14" t="str">
        <f t="shared" si="17"/>
        <v>-x-</v>
      </c>
      <c r="AD129" s="14" t="str">
        <f t="shared" si="18"/>
        <v>-x-</v>
      </c>
      <c r="AF129" s="53"/>
      <c r="AG129" s="53"/>
      <c r="AH129" s="53"/>
      <c r="AI129" s="53"/>
      <c r="AJ129" s="53"/>
      <c r="AK129" s="53" t="str">
        <f t="shared" si="19"/>
        <v>-x-</v>
      </c>
      <c r="AL129" s="54" t="str">
        <f t="shared" si="20"/>
        <v>-x-</v>
      </c>
      <c r="AM129" s="53" t="str">
        <f t="shared" si="25"/>
        <v>-x-</v>
      </c>
      <c r="AO129" s="53"/>
      <c r="AP129" s="53"/>
      <c r="AQ129" s="53"/>
      <c r="AR129" s="53"/>
      <c r="AS129" s="53"/>
      <c r="AT129" s="53" t="str">
        <f t="shared" si="21"/>
        <v>-x-</v>
      </c>
      <c r="AU129" s="53" t="str">
        <f t="shared" si="22"/>
        <v>-x-</v>
      </c>
      <c r="AW129" s="53"/>
      <c r="AX129" s="53"/>
      <c r="AY129" s="53"/>
      <c r="AZ129" s="53"/>
      <c r="BA129" s="53"/>
      <c r="BB129" s="53" t="str">
        <f t="shared" si="23"/>
        <v>-x-</v>
      </c>
      <c r="BC129" s="53" t="str">
        <f t="shared" si="24"/>
        <v>-x-</v>
      </c>
    </row>
    <row r="130" spans="2:55" x14ac:dyDescent="0.25">
      <c r="B130" s="12"/>
      <c r="C130" s="84"/>
      <c r="D130" s="84"/>
      <c r="E130" s="84"/>
      <c r="F130" s="100"/>
      <c r="H130" s="53"/>
      <c r="I130" s="53"/>
      <c r="J130" s="53"/>
      <c r="K130" s="53"/>
      <c r="L130" s="53"/>
      <c r="M130" s="53" t="str">
        <f t="shared" si="13"/>
        <v>-x-</v>
      </c>
      <c r="N130" s="53" t="str">
        <f t="shared" si="14"/>
        <v>-x-</v>
      </c>
      <c r="P130" s="53"/>
      <c r="Q130" s="53"/>
      <c r="R130" s="53"/>
      <c r="S130" s="53"/>
      <c r="T130" s="53"/>
      <c r="U130" s="53" t="str">
        <f t="shared" si="15"/>
        <v>-x-</v>
      </c>
      <c r="V130" s="53" t="str">
        <f t="shared" si="16"/>
        <v>-x-</v>
      </c>
      <c r="X130" s="14"/>
      <c r="Y130" s="14"/>
      <c r="Z130" s="14"/>
      <c r="AA130" s="14"/>
      <c r="AB130" s="14"/>
      <c r="AC130" s="14" t="str">
        <f t="shared" si="17"/>
        <v>-x-</v>
      </c>
      <c r="AD130" s="14" t="str">
        <f t="shared" si="18"/>
        <v>-x-</v>
      </c>
      <c r="AF130" s="53"/>
      <c r="AG130" s="53"/>
      <c r="AH130" s="53"/>
      <c r="AI130" s="53"/>
      <c r="AJ130" s="53"/>
      <c r="AK130" s="53" t="str">
        <f t="shared" si="19"/>
        <v>-x-</v>
      </c>
      <c r="AL130" s="54" t="str">
        <f t="shared" si="20"/>
        <v>-x-</v>
      </c>
      <c r="AM130" s="53" t="str">
        <f t="shared" si="25"/>
        <v>-x-</v>
      </c>
      <c r="AO130" s="53"/>
      <c r="AP130" s="53"/>
      <c r="AQ130" s="53"/>
      <c r="AR130" s="53"/>
      <c r="AS130" s="53"/>
      <c r="AT130" s="53" t="str">
        <f t="shared" si="21"/>
        <v>-x-</v>
      </c>
      <c r="AU130" s="53" t="str">
        <f t="shared" si="22"/>
        <v>-x-</v>
      </c>
      <c r="AW130" s="53"/>
      <c r="AX130" s="53"/>
      <c r="AY130" s="53"/>
      <c r="AZ130" s="53"/>
      <c r="BA130" s="53"/>
      <c r="BB130" s="53" t="str">
        <f t="shared" si="23"/>
        <v>-x-</v>
      </c>
      <c r="BC130" s="53" t="str">
        <f t="shared" si="24"/>
        <v>-x-</v>
      </c>
    </row>
    <row r="131" spans="2:55" x14ac:dyDescent="0.25">
      <c r="B131" s="12"/>
      <c r="C131" s="84"/>
      <c r="D131" s="84"/>
      <c r="E131" s="84"/>
      <c r="F131" s="100"/>
      <c r="H131" s="53"/>
      <c r="I131" s="53"/>
      <c r="J131" s="53"/>
      <c r="K131" s="53"/>
      <c r="L131" s="53"/>
      <c r="M131" s="53" t="str">
        <f t="shared" si="13"/>
        <v>-x-</v>
      </c>
      <c r="N131" s="53" t="str">
        <f t="shared" si="14"/>
        <v>-x-</v>
      </c>
      <c r="P131" s="53"/>
      <c r="Q131" s="53"/>
      <c r="R131" s="53"/>
      <c r="S131" s="53"/>
      <c r="T131" s="53"/>
      <c r="U131" s="53" t="str">
        <f t="shared" si="15"/>
        <v>-x-</v>
      </c>
      <c r="V131" s="53" t="str">
        <f t="shared" si="16"/>
        <v>-x-</v>
      </c>
      <c r="X131" s="14"/>
      <c r="Y131" s="14"/>
      <c r="Z131" s="14"/>
      <c r="AA131" s="14"/>
      <c r="AB131" s="14"/>
      <c r="AC131" s="14" t="str">
        <f t="shared" si="17"/>
        <v>-x-</v>
      </c>
      <c r="AD131" s="14" t="str">
        <f t="shared" si="18"/>
        <v>-x-</v>
      </c>
      <c r="AF131" s="53"/>
      <c r="AG131" s="53"/>
      <c r="AH131" s="53"/>
      <c r="AI131" s="53"/>
      <c r="AJ131" s="53"/>
      <c r="AK131" s="53" t="str">
        <f t="shared" si="19"/>
        <v>-x-</v>
      </c>
      <c r="AL131" s="54" t="str">
        <f t="shared" si="20"/>
        <v>-x-</v>
      </c>
      <c r="AM131" s="53" t="str">
        <f t="shared" si="25"/>
        <v>-x-</v>
      </c>
      <c r="AO131" s="53"/>
      <c r="AP131" s="53"/>
      <c r="AQ131" s="53"/>
      <c r="AR131" s="53"/>
      <c r="AS131" s="53"/>
      <c r="AT131" s="53" t="str">
        <f t="shared" si="21"/>
        <v>-x-</v>
      </c>
      <c r="AU131" s="53" t="str">
        <f t="shared" si="22"/>
        <v>-x-</v>
      </c>
      <c r="AW131" s="53"/>
      <c r="AX131" s="53"/>
      <c r="AY131" s="53"/>
      <c r="AZ131" s="53"/>
      <c r="BA131" s="53"/>
      <c r="BB131" s="53" t="str">
        <f t="shared" si="23"/>
        <v>-x-</v>
      </c>
      <c r="BC131" s="53" t="str">
        <f t="shared" si="24"/>
        <v>-x-</v>
      </c>
    </row>
    <row r="132" spans="2:55" x14ac:dyDescent="0.25">
      <c r="B132" s="12"/>
      <c r="C132" s="84"/>
      <c r="D132" s="84"/>
      <c r="E132" s="84"/>
      <c r="F132" s="100"/>
      <c r="H132" s="53"/>
      <c r="I132" s="53"/>
      <c r="J132" s="53"/>
      <c r="K132" s="53"/>
      <c r="L132" s="53"/>
      <c r="M132" s="53" t="str">
        <f t="shared" si="13"/>
        <v>-x-</v>
      </c>
      <c r="N132" s="53" t="str">
        <f t="shared" si="14"/>
        <v>-x-</v>
      </c>
      <c r="P132" s="53"/>
      <c r="Q132" s="53"/>
      <c r="R132" s="53"/>
      <c r="S132" s="53"/>
      <c r="T132" s="53"/>
      <c r="U132" s="53" t="str">
        <f t="shared" si="15"/>
        <v>-x-</v>
      </c>
      <c r="V132" s="53" t="str">
        <f t="shared" si="16"/>
        <v>-x-</v>
      </c>
      <c r="X132" s="14"/>
      <c r="Y132" s="14"/>
      <c r="Z132" s="14"/>
      <c r="AA132" s="14"/>
      <c r="AB132" s="14"/>
      <c r="AC132" s="14" t="str">
        <f t="shared" si="17"/>
        <v>-x-</v>
      </c>
      <c r="AD132" s="14" t="str">
        <f t="shared" si="18"/>
        <v>-x-</v>
      </c>
      <c r="AF132" s="53"/>
      <c r="AG132" s="53"/>
      <c r="AH132" s="53"/>
      <c r="AI132" s="53"/>
      <c r="AJ132" s="53"/>
      <c r="AK132" s="53" t="str">
        <f t="shared" si="19"/>
        <v>-x-</v>
      </c>
      <c r="AL132" s="54" t="str">
        <f t="shared" si="20"/>
        <v>-x-</v>
      </c>
      <c r="AM132" s="53" t="str">
        <f t="shared" si="25"/>
        <v>-x-</v>
      </c>
      <c r="AO132" s="53"/>
      <c r="AP132" s="53"/>
      <c r="AQ132" s="53"/>
      <c r="AR132" s="53"/>
      <c r="AS132" s="53"/>
      <c r="AT132" s="53" t="str">
        <f t="shared" si="21"/>
        <v>-x-</v>
      </c>
      <c r="AU132" s="53" t="str">
        <f t="shared" si="22"/>
        <v>-x-</v>
      </c>
      <c r="AW132" s="53"/>
      <c r="AX132" s="53"/>
      <c r="AY132" s="53"/>
      <c r="AZ132" s="53"/>
      <c r="BA132" s="53"/>
      <c r="BB132" s="53" t="str">
        <f t="shared" si="23"/>
        <v>-x-</v>
      </c>
      <c r="BC132" s="53" t="str">
        <f t="shared" si="24"/>
        <v>-x-</v>
      </c>
    </row>
    <row r="133" spans="2:55" x14ac:dyDescent="0.25">
      <c r="B133" s="12"/>
      <c r="C133" s="84"/>
      <c r="D133" s="84"/>
      <c r="E133" s="84"/>
      <c r="F133" s="100"/>
      <c r="H133" s="53"/>
      <c r="I133" s="53"/>
      <c r="J133" s="53"/>
      <c r="K133" s="53"/>
      <c r="L133" s="53"/>
      <c r="M133" s="53" t="str">
        <f t="shared" si="13"/>
        <v>-x-</v>
      </c>
      <c r="N133" s="53" t="str">
        <f t="shared" si="14"/>
        <v>-x-</v>
      </c>
      <c r="P133" s="53"/>
      <c r="Q133" s="53"/>
      <c r="R133" s="53"/>
      <c r="S133" s="53"/>
      <c r="T133" s="53"/>
      <c r="U133" s="53" t="str">
        <f t="shared" si="15"/>
        <v>-x-</v>
      </c>
      <c r="V133" s="53" t="str">
        <f t="shared" si="16"/>
        <v>-x-</v>
      </c>
      <c r="X133" s="14"/>
      <c r="Y133" s="14"/>
      <c r="Z133" s="14"/>
      <c r="AA133" s="14"/>
      <c r="AB133" s="14"/>
      <c r="AC133" s="14" t="str">
        <f t="shared" si="17"/>
        <v>-x-</v>
      </c>
      <c r="AD133" s="14" t="str">
        <f t="shared" si="18"/>
        <v>-x-</v>
      </c>
      <c r="AF133" s="53"/>
      <c r="AG133" s="53"/>
      <c r="AH133" s="53"/>
      <c r="AI133" s="53"/>
      <c r="AJ133" s="53"/>
      <c r="AK133" s="53" t="str">
        <f t="shared" si="19"/>
        <v>-x-</v>
      </c>
      <c r="AL133" s="54" t="str">
        <f t="shared" si="20"/>
        <v>-x-</v>
      </c>
      <c r="AM133" s="53" t="str">
        <f t="shared" si="25"/>
        <v>-x-</v>
      </c>
      <c r="AO133" s="53"/>
      <c r="AP133" s="53"/>
      <c r="AQ133" s="53"/>
      <c r="AR133" s="53"/>
      <c r="AS133" s="53"/>
      <c r="AT133" s="53" t="str">
        <f t="shared" si="21"/>
        <v>-x-</v>
      </c>
      <c r="AU133" s="53" t="str">
        <f t="shared" si="22"/>
        <v>-x-</v>
      </c>
      <c r="AW133" s="53"/>
      <c r="AX133" s="53"/>
      <c r="AY133" s="53"/>
      <c r="AZ133" s="53"/>
      <c r="BA133" s="53"/>
      <c r="BB133" s="53" t="str">
        <f t="shared" si="23"/>
        <v>-x-</v>
      </c>
      <c r="BC133" s="53" t="str">
        <f t="shared" si="24"/>
        <v>-x-</v>
      </c>
    </row>
    <row r="134" spans="2:55" x14ac:dyDescent="0.25">
      <c r="B134" s="12"/>
      <c r="C134" s="84"/>
      <c r="D134" s="84"/>
      <c r="E134" s="84"/>
      <c r="F134" s="100"/>
      <c r="H134" s="53"/>
      <c r="I134" s="53"/>
      <c r="J134" s="53"/>
      <c r="K134" s="53"/>
      <c r="L134" s="53"/>
      <c r="M134" s="53" t="str">
        <f t="shared" si="13"/>
        <v>-x-</v>
      </c>
      <c r="N134" s="53" t="str">
        <f t="shared" si="14"/>
        <v>-x-</v>
      </c>
      <c r="P134" s="53"/>
      <c r="Q134" s="53"/>
      <c r="R134" s="53"/>
      <c r="S134" s="53"/>
      <c r="T134" s="53"/>
      <c r="U134" s="53" t="str">
        <f t="shared" si="15"/>
        <v>-x-</v>
      </c>
      <c r="V134" s="53" t="str">
        <f t="shared" si="16"/>
        <v>-x-</v>
      </c>
      <c r="X134" s="14"/>
      <c r="Y134" s="14"/>
      <c r="Z134" s="14"/>
      <c r="AA134" s="14"/>
      <c r="AB134" s="14"/>
      <c r="AC134" s="14" t="str">
        <f t="shared" si="17"/>
        <v>-x-</v>
      </c>
      <c r="AD134" s="14" t="str">
        <f t="shared" si="18"/>
        <v>-x-</v>
      </c>
      <c r="AF134" s="53"/>
      <c r="AG134" s="53"/>
      <c r="AH134" s="53"/>
      <c r="AI134" s="53"/>
      <c r="AJ134" s="53"/>
      <c r="AK134" s="53" t="str">
        <f t="shared" si="19"/>
        <v>-x-</v>
      </c>
      <c r="AL134" s="54" t="str">
        <f t="shared" si="20"/>
        <v>-x-</v>
      </c>
      <c r="AM134" s="53" t="str">
        <f t="shared" si="25"/>
        <v>-x-</v>
      </c>
      <c r="AO134" s="53"/>
      <c r="AP134" s="53"/>
      <c r="AQ134" s="53"/>
      <c r="AR134" s="53"/>
      <c r="AS134" s="53"/>
      <c r="AT134" s="53" t="str">
        <f t="shared" si="21"/>
        <v>-x-</v>
      </c>
      <c r="AU134" s="53" t="str">
        <f t="shared" si="22"/>
        <v>-x-</v>
      </c>
      <c r="AW134" s="53"/>
      <c r="AX134" s="53"/>
      <c r="AY134" s="53"/>
      <c r="AZ134" s="53"/>
      <c r="BA134" s="53"/>
      <c r="BB134" s="53" t="str">
        <f t="shared" si="23"/>
        <v>-x-</v>
      </c>
      <c r="BC134" s="53" t="str">
        <f t="shared" si="24"/>
        <v>-x-</v>
      </c>
    </row>
    <row r="135" spans="2:55" x14ac:dyDescent="0.25">
      <c r="B135" s="12"/>
      <c r="C135" s="84"/>
      <c r="D135" s="84"/>
      <c r="E135" s="84"/>
      <c r="F135" s="100"/>
      <c r="H135" s="53"/>
      <c r="I135" s="53"/>
      <c r="J135" s="53"/>
      <c r="K135" s="53"/>
      <c r="L135" s="53"/>
      <c r="M135" s="53" t="str">
        <f t="shared" ref="M135:M198" si="26">IFERROR(MEDIAN(H135:L135),"-x-")</f>
        <v>-x-</v>
      </c>
      <c r="N135" s="53" t="str">
        <f t="shared" ref="N135:N198" si="27">IFERROR(AVERAGEIFS(H135:L135,H135:L135,"&gt;0",H135:L135,"&lt;50"),"-x-")</f>
        <v>-x-</v>
      </c>
      <c r="P135" s="53"/>
      <c r="Q135" s="53"/>
      <c r="R135" s="53"/>
      <c r="S135" s="53"/>
      <c r="T135" s="53"/>
      <c r="U135" s="53" t="str">
        <f t="shared" ref="U135:U198" si="28">IFERROR(MEDIAN(P135:T135),"-x-")</f>
        <v>-x-</v>
      </c>
      <c r="V135" s="53" t="str">
        <f t="shared" ref="V135:V198" si="29">IFERROR(AVERAGEIFS(P135:T135,P135:T135,"&gt;0",P135:T135,"&lt;50"),"-x-")</f>
        <v>-x-</v>
      </c>
      <c r="X135" s="14"/>
      <c r="Y135" s="14"/>
      <c r="Z135" s="14"/>
      <c r="AA135" s="14"/>
      <c r="AB135" s="14"/>
      <c r="AC135" s="14" t="str">
        <f t="shared" ref="AC135:AC198" si="30">IFERROR(MEDIAN(X135:AB135),"-x-")</f>
        <v>-x-</v>
      </c>
      <c r="AD135" s="14" t="str">
        <f t="shared" ref="AD135:AD198" si="31">IFERROR(AVERAGE(X135:AB135),"-x-")</f>
        <v>-x-</v>
      </c>
      <c r="AF135" s="53"/>
      <c r="AG135" s="53"/>
      <c r="AH135" s="53"/>
      <c r="AI135" s="53"/>
      <c r="AJ135" s="53"/>
      <c r="AK135" s="53" t="str">
        <f t="shared" ref="AK135:AK198" si="32">IF(MAX(AF135:AJ135)=0,"-x-",MAX(AF135:AJ135))</f>
        <v>-x-</v>
      </c>
      <c r="AL135" s="54" t="str">
        <f t="shared" ref="AL135:AL198" si="33">IFERROR(AJ135/AK135,"-x-")</f>
        <v>-x-</v>
      </c>
      <c r="AM135" s="53" t="str">
        <f t="shared" si="25"/>
        <v>-x-</v>
      </c>
      <c r="AO135" s="53"/>
      <c r="AP135" s="53"/>
      <c r="AQ135" s="53"/>
      <c r="AR135" s="53"/>
      <c r="AS135" s="53"/>
      <c r="AT135" s="53" t="str">
        <f t="shared" ref="AT135:AT198" si="34">IFERROR(MEDIAN(AO135:AS135),"-x-")</f>
        <v>-x-</v>
      </c>
      <c r="AU135" s="53" t="str">
        <f t="shared" ref="AU135:AU198" si="35">IFERROR(AVERAGEIFS(AO135:AS135,AO135:AS135,"&gt;0",AO135:AS135,"&lt;50"),"-x-")</f>
        <v>-x-</v>
      </c>
      <c r="AW135" s="53"/>
      <c r="AX135" s="53"/>
      <c r="AY135" s="53"/>
      <c r="AZ135" s="53"/>
      <c r="BA135" s="53"/>
      <c r="BB135" s="53" t="str">
        <f t="shared" ref="BB135:BB198" si="36">IFERROR(MEDIAN(AW135:BA135),"-x-")</f>
        <v>-x-</v>
      </c>
      <c r="BC135" s="53" t="str">
        <f t="shared" ref="BC135:BC198" si="37">IFERROR(AVERAGEIFS(AW135:BA135,AW135:BA135,"&gt;0",AW135:BA135,"&lt;50"),"-x-")</f>
        <v>-x-</v>
      </c>
    </row>
    <row r="136" spans="2:55" x14ac:dyDescent="0.25">
      <c r="B136" s="12"/>
      <c r="C136" s="84"/>
      <c r="D136" s="84"/>
      <c r="E136" s="84"/>
      <c r="F136" s="100"/>
      <c r="H136" s="53"/>
      <c r="I136" s="53"/>
      <c r="J136" s="53"/>
      <c r="K136" s="53"/>
      <c r="L136" s="53"/>
      <c r="M136" s="53" t="str">
        <f t="shared" si="26"/>
        <v>-x-</v>
      </c>
      <c r="N136" s="53" t="str">
        <f t="shared" si="27"/>
        <v>-x-</v>
      </c>
      <c r="P136" s="53"/>
      <c r="Q136" s="53"/>
      <c r="R136" s="53"/>
      <c r="S136" s="53"/>
      <c r="T136" s="53"/>
      <c r="U136" s="53" t="str">
        <f t="shared" si="28"/>
        <v>-x-</v>
      </c>
      <c r="V136" s="53" t="str">
        <f t="shared" si="29"/>
        <v>-x-</v>
      </c>
      <c r="X136" s="14"/>
      <c r="Y136" s="14"/>
      <c r="Z136" s="14"/>
      <c r="AA136" s="14"/>
      <c r="AB136" s="14"/>
      <c r="AC136" s="14" t="str">
        <f t="shared" si="30"/>
        <v>-x-</v>
      </c>
      <c r="AD136" s="14" t="str">
        <f t="shared" si="31"/>
        <v>-x-</v>
      </c>
      <c r="AF136" s="53"/>
      <c r="AG136" s="53"/>
      <c r="AH136" s="53"/>
      <c r="AI136" s="53"/>
      <c r="AJ136" s="53"/>
      <c r="AK136" s="53" t="str">
        <f t="shared" si="32"/>
        <v>-x-</v>
      </c>
      <c r="AL136" s="54" t="str">
        <f t="shared" si="33"/>
        <v>-x-</v>
      </c>
      <c r="AM136" s="53" t="str">
        <f t="shared" ref="AM136:AM199" si="38">IFERROR(AVERAGEIFS(AF136:AJ136,AF136:AJ136,"&gt;0",AF136:AJ136,"&lt;30"),"-x-")</f>
        <v>-x-</v>
      </c>
      <c r="AO136" s="53"/>
      <c r="AP136" s="53"/>
      <c r="AQ136" s="53"/>
      <c r="AR136" s="53"/>
      <c r="AS136" s="53"/>
      <c r="AT136" s="53" t="str">
        <f t="shared" si="34"/>
        <v>-x-</v>
      </c>
      <c r="AU136" s="53" t="str">
        <f t="shared" si="35"/>
        <v>-x-</v>
      </c>
      <c r="AW136" s="53"/>
      <c r="AX136" s="53"/>
      <c r="AY136" s="53"/>
      <c r="AZ136" s="53"/>
      <c r="BA136" s="53"/>
      <c r="BB136" s="53" t="str">
        <f t="shared" si="36"/>
        <v>-x-</v>
      </c>
      <c r="BC136" s="53" t="str">
        <f t="shared" si="37"/>
        <v>-x-</v>
      </c>
    </row>
    <row r="137" spans="2:55" x14ac:dyDescent="0.25">
      <c r="B137" s="12"/>
      <c r="C137" s="84"/>
      <c r="D137" s="84"/>
      <c r="E137" s="84"/>
      <c r="F137" s="100"/>
      <c r="H137" s="53"/>
      <c r="I137" s="53"/>
      <c r="J137" s="53"/>
      <c r="K137" s="53"/>
      <c r="L137" s="53"/>
      <c r="M137" s="53" t="str">
        <f t="shared" si="26"/>
        <v>-x-</v>
      </c>
      <c r="N137" s="53" t="str">
        <f t="shared" si="27"/>
        <v>-x-</v>
      </c>
      <c r="P137" s="53"/>
      <c r="Q137" s="53"/>
      <c r="R137" s="53"/>
      <c r="S137" s="53"/>
      <c r="T137" s="53"/>
      <c r="U137" s="53" t="str">
        <f t="shared" si="28"/>
        <v>-x-</v>
      </c>
      <c r="V137" s="53" t="str">
        <f t="shared" si="29"/>
        <v>-x-</v>
      </c>
      <c r="X137" s="14"/>
      <c r="Y137" s="14"/>
      <c r="Z137" s="14"/>
      <c r="AA137" s="14"/>
      <c r="AB137" s="14"/>
      <c r="AC137" s="14" t="str">
        <f t="shared" si="30"/>
        <v>-x-</v>
      </c>
      <c r="AD137" s="14" t="str">
        <f t="shared" si="31"/>
        <v>-x-</v>
      </c>
      <c r="AF137" s="53"/>
      <c r="AG137" s="53"/>
      <c r="AH137" s="53"/>
      <c r="AI137" s="53"/>
      <c r="AJ137" s="53"/>
      <c r="AK137" s="53" t="str">
        <f t="shared" si="32"/>
        <v>-x-</v>
      </c>
      <c r="AL137" s="54" t="str">
        <f t="shared" si="33"/>
        <v>-x-</v>
      </c>
      <c r="AM137" s="53" t="str">
        <f t="shared" si="38"/>
        <v>-x-</v>
      </c>
      <c r="AO137" s="53"/>
      <c r="AP137" s="53"/>
      <c r="AQ137" s="53"/>
      <c r="AR137" s="53"/>
      <c r="AS137" s="53"/>
      <c r="AT137" s="53" t="str">
        <f t="shared" si="34"/>
        <v>-x-</v>
      </c>
      <c r="AU137" s="53" t="str">
        <f t="shared" si="35"/>
        <v>-x-</v>
      </c>
      <c r="AW137" s="53"/>
      <c r="AX137" s="53"/>
      <c r="AY137" s="53"/>
      <c r="AZ137" s="53"/>
      <c r="BA137" s="53"/>
      <c r="BB137" s="53" t="str">
        <f t="shared" si="36"/>
        <v>-x-</v>
      </c>
      <c r="BC137" s="53" t="str">
        <f t="shared" si="37"/>
        <v>-x-</v>
      </c>
    </row>
    <row r="138" spans="2:55" x14ac:dyDescent="0.25">
      <c r="B138" s="12"/>
      <c r="C138" s="84"/>
      <c r="D138" s="84"/>
      <c r="E138" s="84"/>
      <c r="F138" s="100"/>
      <c r="H138" s="53"/>
      <c r="I138" s="53"/>
      <c r="J138" s="53"/>
      <c r="K138" s="53"/>
      <c r="L138" s="53"/>
      <c r="M138" s="53" t="str">
        <f t="shared" si="26"/>
        <v>-x-</v>
      </c>
      <c r="N138" s="53" t="str">
        <f t="shared" si="27"/>
        <v>-x-</v>
      </c>
      <c r="P138" s="53"/>
      <c r="Q138" s="53"/>
      <c r="R138" s="53"/>
      <c r="S138" s="53"/>
      <c r="T138" s="53"/>
      <c r="U138" s="53" t="str">
        <f t="shared" si="28"/>
        <v>-x-</v>
      </c>
      <c r="V138" s="53" t="str">
        <f t="shared" si="29"/>
        <v>-x-</v>
      </c>
      <c r="X138" s="14"/>
      <c r="Y138" s="14"/>
      <c r="Z138" s="14"/>
      <c r="AA138" s="14"/>
      <c r="AB138" s="14"/>
      <c r="AC138" s="14" t="str">
        <f t="shared" si="30"/>
        <v>-x-</v>
      </c>
      <c r="AD138" s="14" t="str">
        <f t="shared" si="31"/>
        <v>-x-</v>
      </c>
      <c r="AF138" s="53"/>
      <c r="AG138" s="53"/>
      <c r="AH138" s="53"/>
      <c r="AI138" s="53"/>
      <c r="AJ138" s="53"/>
      <c r="AK138" s="53" t="str">
        <f t="shared" si="32"/>
        <v>-x-</v>
      </c>
      <c r="AL138" s="54" t="str">
        <f t="shared" si="33"/>
        <v>-x-</v>
      </c>
      <c r="AM138" s="53" t="str">
        <f t="shared" si="38"/>
        <v>-x-</v>
      </c>
      <c r="AO138" s="53"/>
      <c r="AP138" s="53"/>
      <c r="AQ138" s="53"/>
      <c r="AR138" s="53"/>
      <c r="AS138" s="53"/>
      <c r="AT138" s="53" t="str">
        <f t="shared" si="34"/>
        <v>-x-</v>
      </c>
      <c r="AU138" s="53" t="str">
        <f t="shared" si="35"/>
        <v>-x-</v>
      </c>
      <c r="AW138" s="53"/>
      <c r="AX138" s="53"/>
      <c r="AY138" s="53"/>
      <c r="AZ138" s="53"/>
      <c r="BA138" s="53"/>
      <c r="BB138" s="53" t="str">
        <f t="shared" si="36"/>
        <v>-x-</v>
      </c>
      <c r="BC138" s="53" t="str">
        <f t="shared" si="37"/>
        <v>-x-</v>
      </c>
    </row>
    <row r="139" spans="2:55" x14ac:dyDescent="0.25">
      <c r="B139" s="12"/>
      <c r="C139" s="84"/>
      <c r="D139" s="84"/>
      <c r="E139" s="84"/>
      <c r="F139" s="100"/>
      <c r="H139" s="53"/>
      <c r="I139" s="53"/>
      <c r="J139" s="53"/>
      <c r="K139" s="53"/>
      <c r="L139" s="53"/>
      <c r="M139" s="53" t="str">
        <f t="shared" si="26"/>
        <v>-x-</v>
      </c>
      <c r="N139" s="53" t="str">
        <f t="shared" si="27"/>
        <v>-x-</v>
      </c>
      <c r="P139" s="53"/>
      <c r="Q139" s="53"/>
      <c r="R139" s="53"/>
      <c r="S139" s="53"/>
      <c r="T139" s="53"/>
      <c r="U139" s="53" t="str">
        <f t="shared" si="28"/>
        <v>-x-</v>
      </c>
      <c r="V139" s="53" t="str">
        <f t="shared" si="29"/>
        <v>-x-</v>
      </c>
      <c r="X139" s="14"/>
      <c r="Y139" s="14"/>
      <c r="Z139" s="14"/>
      <c r="AA139" s="14"/>
      <c r="AB139" s="14"/>
      <c r="AC139" s="14" t="str">
        <f t="shared" si="30"/>
        <v>-x-</v>
      </c>
      <c r="AD139" s="14" t="str">
        <f t="shared" si="31"/>
        <v>-x-</v>
      </c>
      <c r="AF139" s="53"/>
      <c r="AG139" s="53"/>
      <c r="AH139" s="53"/>
      <c r="AI139" s="53"/>
      <c r="AJ139" s="53"/>
      <c r="AK139" s="53" t="str">
        <f t="shared" si="32"/>
        <v>-x-</v>
      </c>
      <c r="AL139" s="54" t="str">
        <f t="shared" si="33"/>
        <v>-x-</v>
      </c>
      <c r="AM139" s="53" t="str">
        <f t="shared" si="38"/>
        <v>-x-</v>
      </c>
      <c r="AO139" s="53"/>
      <c r="AP139" s="53"/>
      <c r="AQ139" s="53"/>
      <c r="AR139" s="53"/>
      <c r="AS139" s="53"/>
      <c r="AT139" s="53" t="str">
        <f t="shared" si="34"/>
        <v>-x-</v>
      </c>
      <c r="AU139" s="53" t="str">
        <f t="shared" si="35"/>
        <v>-x-</v>
      </c>
      <c r="AW139" s="53"/>
      <c r="AX139" s="53"/>
      <c r="AY139" s="53"/>
      <c r="AZ139" s="53"/>
      <c r="BA139" s="53"/>
      <c r="BB139" s="53" t="str">
        <f t="shared" si="36"/>
        <v>-x-</v>
      </c>
      <c r="BC139" s="53" t="str">
        <f t="shared" si="37"/>
        <v>-x-</v>
      </c>
    </row>
    <row r="140" spans="2:55" x14ac:dyDescent="0.25">
      <c r="B140" s="12"/>
      <c r="C140" s="84"/>
      <c r="D140" s="84"/>
      <c r="E140" s="84"/>
      <c r="F140" s="100"/>
      <c r="H140" s="53"/>
      <c r="I140" s="53"/>
      <c r="J140" s="53"/>
      <c r="K140" s="53"/>
      <c r="L140" s="53"/>
      <c r="M140" s="53" t="str">
        <f t="shared" si="26"/>
        <v>-x-</v>
      </c>
      <c r="N140" s="53" t="str">
        <f t="shared" si="27"/>
        <v>-x-</v>
      </c>
      <c r="P140" s="53"/>
      <c r="Q140" s="53"/>
      <c r="R140" s="53"/>
      <c r="S140" s="53"/>
      <c r="T140" s="53"/>
      <c r="U140" s="53" t="str">
        <f t="shared" si="28"/>
        <v>-x-</v>
      </c>
      <c r="V140" s="53" t="str">
        <f t="shared" si="29"/>
        <v>-x-</v>
      </c>
      <c r="X140" s="14"/>
      <c r="Y140" s="14"/>
      <c r="Z140" s="14"/>
      <c r="AA140" s="14"/>
      <c r="AB140" s="14"/>
      <c r="AC140" s="14" t="str">
        <f t="shared" si="30"/>
        <v>-x-</v>
      </c>
      <c r="AD140" s="14" t="str">
        <f t="shared" si="31"/>
        <v>-x-</v>
      </c>
      <c r="AF140" s="53"/>
      <c r="AG140" s="53"/>
      <c r="AH140" s="53"/>
      <c r="AI140" s="53"/>
      <c r="AJ140" s="53"/>
      <c r="AK140" s="53" t="str">
        <f t="shared" si="32"/>
        <v>-x-</v>
      </c>
      <c r="AL140" s="54" t="str">
        <f t="shared" si="33"/>
        <v>-x-</v>
      </c>
      <c r="AM140" s="53" t="str">
        <f t="shared" si="38"/>
        <v>-x-</v>
      </c>
      <c r="AO140" s="53"/>
      <c r="AP140" s="53"/>
      <c r="AQ140" s="53"/>
      <c r="AR140" s="53"/>
      <c r="AS140" s="53"/>
      <c r="AT140" s="53" t="str">
        <f t="shared" si="34"/>
        <v>-x-</v>
      </c>
      <c r="AU140" s="53" t="str">
        <f t="shared" si="35"/>
        <v>-x-</v>
      </c>
      <c r="AW140" s="53"/>
      <c r="AX140" s="53"/>
      <c r="AY140" s="53"/>
      <c r="AZ140" s="53"/>
      <c r="BA140" s="53"/>
      <c r="BB140" s="53" t="str">
        <f t="shared" si="36"/>
        <v>-x-</v>
      </c>
      <c r="BC140" s="53" t="str">
        <f t="shared" si="37"/>
        <v>-x-</v>
      </c>
    </row>
    <row r="141" spans="2:55" x14ac:dyDescent="0.25">
      <c r="B141" s="12"/>
      <c r="C141" s="84"/>
      <c r="D141" s="84"/>
      <c r="E141" s="84"/>
      <c r="F141" s="100"/>
      <c r="H141" s="53"/>
      <c r="I141" s="53"/>
      <c r="J141" s="53"/>
      <c r="K141" s="53"/>
      <c r="L141" s="53"/>
      <c r="M141" s="53" t="str">
        <f t="shared" si="26"/>
        <v>-x-</v>
      </c>
      <c r="N141" s="53" t="str">
        <f t="shared" si="27"/>
        <v>-x-</v>
      </c>
      <c r="P141" s="53"/>
      <c r="Q141" s="53"/>
      <c r="R141" s="53"/>
      <c r="S141" s="53"/>
      <c r="T141" s="53"/>
      <c r="U141" s="53" t="str">
        <f t="shared" si="28"/>
        <v>-x-</v>
      </c>
      <c r="V141" s="53" t="str">
        <f t="shared" si="29"/>
        <v>-x-</v>
      </c>
      <c r="X141" s="14"/>
      <c r="Y141" s="14"/>
      <c r="Z141" s="14"/>
      <c r="AA141" s="14"/>
      <c r="AB141" s="14"/>
      <c r="AC141" s="14" t="str">
        <f t="shared" si="30"/>
        <v>-x-</v>
      </c>
      <c r="AD141" s="14" t="str">
        <f t="shared" si="31"/>
        <v>-x-</v>
      </c>
      <c r="AF141" s="53"/>
      <c r="AG141" s="53"/>
      <c r="AH141" s="53"/>
      <c r="AI141" s="53"/>
      <c r="AJ141" s="53"/>
      <c r="AK141" s="53" t="str">
        <f t="shared" si="32"/>
        <v>-x-</v>
      </c>
      <c r="AL141" s="54" t="str">
        <f t="shared" si="33"/>
        <v>-x-</v>
      </c>
      <c r="AM141" s="53" t="str">
        <f t="shared" si="38"/>
        <v>-x-</v>
      </c>
      <c r="AO141" s="53"/>
      <c r="AP141" s="53"/>
      <c r="AQ141" s="53"/>
      <c r="AR141" s="53"/>
      <c r="AS141" s="53"/>
      <c r="AT141" s="53" t="str">
        <f t="shared" si="34"/>
        <v>-x-</v>
      </c>
      <c r="AU141" s="53" t="str">
        <f t="shared" si="35"/>
        <v>-x-</v>
      </c>
      <c r="AW141" s="53"/>
      <c r="AX141" s="53"/>
      <c r="AY141" s="53"/>
      <c r="AZ141" s="53"/>
      <c r="BA141" s="53"/>
      <c r="BB141" s="53" t="str">
        <f t="shared" si="36"/>
        <v>-x-</v>
      </c>
      <c r="BC141" s="53" t="str">
        <f t="shared" si="37"/>
        <v>-x-</v>
      </c>
    </row>
    <row r="142" spans="2:55" x14ac:dyDescent="0.25">
      <c r="B142" s="12"/>
      <c r="C142" s="84"/>
      <c r="D142" s="84"/>
      <c r="E142" s="84"/>
      <c r="F142" s="100"/>
      <c r="H142" s="53"/>
      <c r="I142" s="53"/>
      <c r="J142" s="53"/>
      <c r="K142" s="53"/>
      <c r="L142" s="53"/>
      <c r="M142" s="53" t="str">
        <f t="shared" si="26"/>
        <v>-x-</v>
      </c>
      <c r="N142" s="53" t="str">
        <f t="shared" si="27"/>
        <v>-x-</v>
      </c>
      <c r="P142" s="53"/>
      <c r="Q142" s="53"/>
      <c r="R142" s="53"/>
      <c r="S142" s="53"/>
      <c r="T142" s="53"/>
      <c r="U142" s="53" t="str">
        <f t="shared" si="28"/>
        <v>-x-</v>
      </c>
      <c r="V142" s="53" t="str">
        <f t="shared" si="29"/>
        <v>-x-</v>
      </c>
      <c r="X142" s="14"/>
      <c r="Y142" s="14"/>
      <c r="Z142" s="14"/>
      <c r="AA142" s="14"/>
      <c r="AB142" s="14"/>
      <c r="AC142" s="14" t="str">
        <f t="shared" si="30"/>
        <v>-x-</v>
      </c>
      <c r="AD142" s="14" t="str">
        <f t="shared" si="31"/>
        <v>-x-</v>
      </c>
      <c r="AF142" s="53"/>
      <c r="AG142" s="53"/>
      <c r="AH142" s="53"/>
      <c r="AI142" s="53"/>
      <c r="AJ142" s="53"/>
      <c r="AK142" s="53" t="str">
        <f t="shared" si="32"/>
        <v>-x-</v>
      </c>
      <c r="AL142" s="54" t="str">
        <f t="shared" si="33"/>
        <v>-x-</v>
      </c>
      <c r="AM142" s="53" t="str">
        <f t="shared" si="38"/>
        <v>-x-</v>
      </c>
      <c r="AO142" s="53"/>
      <c r="AP142" s="53"/>
      <c r="AQ142" s="53"/>
      <c r="AR142" s="53"/>
      <c r="AS142" s="53"/>
      <c r="AT142" s="53" t="str">
        <f t="shared" si="34"/>
        <v>-x-</v>
      </c>
      <c r="AU142" s="53" t="str">
        <f t="shared" si="35"/>
        <v>-x-</v>
      </c>
      <c r="AW142" s="53"/>
      <c r="AX142" s="53"/>
      <c r="AY142" s="53"/>
      <c r="AZ142" s="53"/>
      <c r="BA142" s="53"/>
      <c r="BB142" s="53" t="str">
        <f t="shared" si="36"/>
        <v>-x-</v>
      </c>
      <c r="BC142" s="53" t="str">
        <f t="shared" si="37"/>
        <v>-x-</v>
      </c>
    </row>
    <row r="143" spans="2:55" x14ac:dyDescent="0.25">
      <c r="B143" s="12"/>
      <c r="C143" s="84"/>
      <c r="D143" s="84"/>
      <c r="E143" s="84"/>
      <c r="F143" s="100"/>
      <c r="H143" s="53"/>
      <c r="I143" s="53"/>
      <c r="J143" s="53"/>
      <c r="K143" s="53"/>
      <c r="L143" s="53"/>
      <c r="M143" s="53" t="str">
        <f t="shared" si="26"/>
        <v>-x-</v>
      </c>
      <c r="N143" s="53" t="str">
        <f t="shared" si="27"/>
        <v>-x-</v>
      </c>
      <c r="P143" s="53"/>
      <c r="Q143" s="53"/>
      <c r="R143" s="53"/>
      <c r="S143" s="53"/>
      <c r="T143" s="53"/>
      <c r="U143" s="53" t="str">
        <f t="shared" si="28"/>
        <v>-x-</v>
      </c>
      <c r="V143" s="53" t="str">
        <f t="shared" si="29"/>
        <v>-x-</v>
      </c>
      <c r="X143" s="14"/>
      <c r="Y143" s="14"/>
      <c r="Z143" s="14"/>
      <c r="AA143" s="14"/>
      <c r="AB143" s="14"/>
      <c r="AC143" s="14" t="str">
        <f t="shared" si="30"/>
        <v>-x-</v>
      </c>
      <c r="AD143" s="14" t="str">
        <f t="shared" si="31"/>
        <v>-x-</v>
      </c>
      <c r="AF143" s="53"/>
      <c r="AG143" s="53"/>
      <c r="AH143" s="53"/>
      <c r="AI143" s="53"/>
      <c r="AJ143" s="53"/>
      <c r="AK143" s="53" t="str">
        <f t="shared" si="32"/>
        <v>-x-</v>
      </c>
      <c r="AL143" s="54" t="str">
        <f t="shared" si="33"/>
        <v>-x-</v>
      </c>
      <c r="AM143" s="53" t="str">
        <f t="shared" si="38"/>
        <v>-x-</v>
      </c>
      <c r="AO143" s="53"/>
      <c r="AP143" s="53"/>
      <c r="AQ143" s="53"/>
      <c r="AR143" s="53"/>
      <c r="AS143" s="53"/>
      <c r="AT143" s="53" t="str">
        <f t="shared" si="34"/>
        <v>-x-</v>
      </c>
      <c r="AU143" s="53" t="str">
        <f t="shared" si="35"/>
        <v>-x-</v>
      </c>
      <c r="AW143" s="53"/>
      <c r="AX143" s="53"/>
      <c r="AY143" s="53"/>
      <c r="AZ143" s="53"/>
      <c r="BA143" s="53"/>
      <c r="BB143" s="53" t="str">
        <f t="shared" si="36"/>
        <v>-x-</v>
      </c>
      <c r="BC143" s="53" t="str">
        <f t="shared" si="37"/>
        <v>-x-</v>
      </c>
    </row>
    <row r="144" spans="2:55" x14ac:dyDescent="0.25">
      <c r="B144" s="12"/>
      <c r="F144" s="101"/>
      <c r="H144" s="55"/>
      <c r="I144" s="55"/>
      <c r="J144" s="55"/>
      <c r="K144" s="55"/>
      <c r="L144" s="55"/>
      <c r="M144" s="55" t="str">
        <f t="shared" si="26"/>
        <v>-x-</v>
      </c>
      <c r="N144" s="55" t="str">
        <f t="shared" si="27"/>
        <v>-x-</v>
      </c>
      <c r="P144" s="55"/>
      <c r="Q144" s="55"/>
      <c r="R144" s="55"/>
      <c r="S144" s="55"/>
      <c r="T144" s="55"/>
      <c r="U144" s="55" t="str">
        <f t="shared" si="28"/>
        <v>-x-</v>
      </c>
      <c r="V144" s="55" t="str">
        <f t="shared" si="29"/>
        <v>-x-</v>
      </c>
      <c r="AC144" s="16" t="str">
        <f t="shared" si="30"/>
        <v>-x-</v>
      </c>
      <c r="AD144" s="16" t="str">
        <f t="shared" si="31"/>
        <v>-x-</v>
      </c>
      <c r="AF144" s="55"/>
      <c r="AG144" s="55"/>
      <c r="AH144" s="55"/>
      <c r="AI144" s="55"/>
      <c r="AJ144" s="55"/>
      <c r="AK144" s="55" t="str">
        <f t="shared" si="32"/>
        <v>-x-</v>
      </c>
      <c r="AL144" s="56" t="str">
        <f t="shared" si="33"/>
        <v>-x-</v>
      </c>
      <c r="AM144" s="55" t="str">
        <f t="shared" si="38"/>
        <v>-x-</v>
      </c>
      <c r="AO144" s="55"/>
      <c r="AP144" s="55"/>
      <c r="AQ144" s="55"/>
      <c r="AR144" s="55"/>
      <c r="AS144" s="55"/>
      <c r="AT144" s="55" t="str">
        <f t="shared" si="34"/>
        <v>-x-</v>
      </c>
      <c r="AU144" s="55" t="str">
        <f t="shared" si="35"/>
        <v>-x-</v>
      </c>
      <c r="AW144" s="55"/>
      <c r="AX144" s="55"/>
      <c r="AY144" s="55"/>
      <c r="AZ144" s="55"/>
      <c r="BA144" s="55"/>
      <c r="BB144" s="55" t="str">
        <f t="shared" si="36"/>
        <v>-x-</v>
      </c>
      <c r="BC144" s="55" t="str">
        <f t="shared" si="37"/>
        <v>-x-</v>
      </c>
    </row>
    <row r="145" spans="2:55" x14ac:dyDescent="0.25">
      <c r="B145" s="12"/>
      <c r="F145" s="101"/>
      <c r="H145" s="55"/>
      <c r="I145" s="55"/>
      <c r="J145" s="55"/>
      <c r="K145" s="55"/>
      <c r="L145" s="55"/>
      <c r="M145" s="55" t="str">
        <f t="shared" si="26"/>
        <v>-x-</v>
      </c>
      <c r="N145" s="55" t="str">
        <f t="shared" si="27"/>
        <v>-x-</v>
      </c>
      <c r="P145" s="55"/>
      <c r="Q145" s="55"/>
      <c r="R145" s="55"/>
      <c r="S145" s="55"/>
      <c r="T145" s="55"/>
      <c r="U145" s="55" t="str">
        <f t="shared" si="28"/>
        <v>-x-</v>
      </c>
      <c r="V145" s="55" t="str">
        <f t="shared" si="29"/>
        <v>-x-</v>
      </c>
      <c r="AC145" s="16" t="str">
        <f t="shared" si="30"/>
        <v>-x-</v>
      </c>
      <c r="AD145" s="16" t="str">
        <f t="shared" si="31"/>
        <v>-x-</v>
      </c>
      <c r="AF145" s="55"/>
      <c r="AG145" s="55"/>
      <c r="AH145" s="55"/>
      <c r="AI145" s="55"/>
      <c r="AJ145" s="55"/>
      <c r="AK145" s="55" t="str">
        <f t="shared" si="32"/>
        <v>-x-</v>
      </c>
      <c r="AL145" s="56" t="str">
        <f t="shared" si="33"/>
        <v>-x-</v>
      </c>
      <c r="AM145" s="55" t="str">
        <f t="shared" si="38"/>
        <v>-x-</v>
      </c>
      <c r="AO145" s="55"/>
      <c r="AP145" s="55"/>
      <c r="AQ145" s="55"/>
      <c r="AR145" s="55"/>
      <c r="AS145" s="55"/>
      <c r="AT145" s="55" t="str">
        <f t="shared" si="34"/>
        <v>-x-</v>
      </c>
      <c r="AU145" s="55" t="str">
        <f t="shared" si="35"/>
        <v>-x-</v>
      </c>
      <c r="AW145" s="55"/>
      <c r="AX145" s="55"/>
      <c r="AY145" s="55"/>
      <c r="AZ145" s="55"/>
      <c r="BA145" s="55"/>
      <c r="BB145" s="55" t="str">
        <f t="shared" si="36"/>
        <v>-x-</v>
      </c>
      <c r="BC145" s="55" t="str">
        <f t="shared" si="37"/>
        <v>-x-</v>
      </c>
    </row>
    <row r="146" spans="2:55" x14ac:dyDescent="0.25">
      <c r="B146" s="12"/>
      <c r="F146" s="101"/>
      <c r="H146" s="55"/>
      <c r="I146" s="55"/>
      <c r="J146" s="55"/>
      <c r="K146" s="55"/>
      <c r="L146" s="55"/>
      <c r="M146" s="55" t="str">
        <f t="shared" si="26"/>
        <v>-x-</v>
      </c>
      <c r="N146" s="55" t="str">
        <f t="shared" si="27"/>
        <v>-x-</v>
      </c>
      <c r="P146" s="55"/>
      <c r="Q146" s="55"/>
      <c r="R146" s="55"/>
      <c r="S146" s="55"/>
      <c r="T146" s="55"/>
      <c r="U146" s="55" t="str">
        <f t="shared" si="28"/>
        <v>-x-</v>
      </c>
      <c r="V146" s="55" t="str">
        <f t="shared" si="29"/>
        <v>-x-</v>
      </c>
      <c r="AC146" s="16" t="str">
        <f t="shared" si="30"/>
        <v>-x-</v>
      </c>
      <c r="AD146" s="16" t="str">
        <f t="shared" si="31"/>
        <v>-x-</v>
      </c>
      <c r="AF146" s="55"/>
      <c r="AG146" s="55"/>
      <c r="AH146" s="55"/>
      <c r="AI146" s="55"/>
      <c r="AJ146" s="55"/>
      <c r="AK146" s="55" t="str">
        <f t="shared" si="32"/>
        <v>-x-</v>
      </c>
      <c r="AL146" s="56" t="str">
        <f t="shared" si="33"/>
        <v>-x-</v>
      </c>
      <c r="AM146" s="55" t="str">
        <f t="shared" si="38"/>
        <v>-x-</v>
      </c>
      <c r="AO146" s="55"/>
      <c r="AP146" s="55"/>
      <c r="AQ146" s="55"/>
      <c r="AR146" s="55"/>
      <c r="AS146" s="55"/>
      <c r="AT146" s="55" t="str">
        <f t="shared" si="34"/>
        <v>-x-</v>
      </c>
      <c r="AU146" s="55" t="str">
        <f t="shared" si="35"/>
        <v>-x-</v>
      </c>
      <c r="AW146" s="55"/>
      <c r="AX146" s="55"/>
      <c r="AY146" s="55"/>
      <c r="AZ146" s="55"/>
      <c r="BA146" s="55"/>
      <c r="BB146" s="55" t="str">
        <f t="shared" si="36"/>
        <v>-x-</v>
      </c>
      <c r="BC146" s="55" t="str">
        <f t="shared" si="37"/>
        <v>-x-</v>
      </c>
    </row>
    <row r="147" spans="2:55" x14ac:dyDescent="0.25">
      <c r="B147" s="12"/>
      <c r="F147" s="101"/>
      <c r="H147" s="55"/>
      <c r="I147" s="55"/>
      <c r="J147" s="55"/>
      <c r="K147" s="55"/>
      <c r="L147" s="55"/>
      <c r="M147" s="55" t="str">
        <f t="shared" si="26"/>
        <v>-x-</v>
      </c>
      <c r="N147" s="55" t="str">
        <f t="shared" si="27"/>
        <v>-x-</v>
      </c>
      <c r="P147" s="55"/>
      <c r="Q147" s="55"/>
      <c r="R147" s="55"/>
      <c r="S147" s="55"/>
      <c r="T147" s="55"/>
      <c r="U147" s="55" t="str">
        <f t="shared" si="28"/>
        <v>-x-</v>
      </c>
      <c r="V147" s="55" t="str">
        <f t="shared" si="29"/>
        <v>-x-</v>
      </c>
      <c r="AC147" s="16" t="str">
        <f t="shared" si="30"/>
        <v>-x-</v>
      </c>
      <c r="AD147" s="16" t="str">
        <f t="shared" si="31"/>
        <v>-x-</v>
      </c>
      <c r="AF147" s="55"/>
      <c r="AG147" s="55"/>
      <c r="AH147" s="55"/>
      <c r="AI147" s="55"/>
      <c r="AJ147" s="55"/>
      <c r="AK147" s="55" t="str">
        <f t="shared" si="32"/>
        <v>-x-</v>
      </c>
      <c r="AL147" s="56" t="str">
        <f t="shared" si="33"/>
        <v>-x-</v>
      </c>
      <c r="AM147" s="55" t="str">
        <f t="shared" si="38"/>
        <v>-x-</v>
      </c>
      <c r="AO147" s="55"/>
      <c r="AP147" s="55"/>
      <c r="AQ147" s="55"/>
      <c r="AR147" s="55"/>
      <c r="AS147" s="55"/>
      <c r="AT147" s="55" t="str">
        <f t="shared" si="34"/>
        <v>-x-</v>
      </c>
      <c r="AU147" s="55" t="str">
        <f t="shared" si="35"/>
        <v>-x-</v>
      </c>
      <c r="AW147" s="55"/>
      <c r="AX147" s="55"/>
      <c r="AY147" s="55"/>
      <c r="AZ147" s="55"/>
      <c r="BA147" s="55"/>
      <c r="BB147" s="55" t="str">
        <f t="shared" si="36"/>
        <v>-x-</v>
      </c>
      <c r="BC147" s="55" t="str">
        <f t="shared" si="37"/>
        <v>-x-</v>
      </c>
    </row>
    <row r="148" spans="2:55" x14ac:dyDescent="0.25">
      <c r="B148" s="12"/>
      <c r="F148" s="101"/>
      <c r="H148" s="55"/>
      <c r="I148" s="55"/>
      <c r="J148" s="55"/>
      <c r="K148" s="55"/>
      <c r="L148" s="55"/>
      <c r="M148" s="55" t="str">
        <f t="shared" si="26"/>
        <v>-x-</v>
      </c>
      <c r="N148" s="55" t="str">
        <f t="shared" si="27"/>
        <v>-x-</v>
      </c>
      <c r="P148" s="55"/>
      <c r="Q148" s="55"/>
      <c r="R148" s="55"/>
      <c r="S148" s="55"/>
      <c r="T148" s="55"/>
      <c r="U148" s="55" t="str">
        <f t="shared" si="28"/>
        <v>-x-</v>
      </c>
      <c r="V148" s="55" t="str">
        <f t="shared" si="29"/>
        <v>-x-</v>
      </c>
      <c r="AC148" s="16" t="str">
        <f t="shared" si="30"/>
        <v>-x-</v>
      </c>
      <c r="AD148" s="16" t="str">
        <f t="shared" si="31"/>
        <v>-x-</v>
      </c>
      <c r="AF148" s="55"/>
      <c r="AG148" s="55"/>
      <c r="AH148" s="55"/>
      <c r="AI148" s="55"/>
      <c r="AJ148" s="55"/>
      <c r="AK148" s="55" t="str">
        <f t="shared" si="32"/>
        <v>-x-</v>
      </c>
      <c r="AL148" s="56" t="str">
        <f t="shared" si="33"/>
        <v>-x-</v>
      </c>
      <c r="AM148" s="55" t="str">
        <f t="shared" si="38"/>
        <v>-x-</v>
      </c>
      <c r="AO148" s="55"/>
      <c r="AP148" s="55"/>
      <c r="AQ148" s="55"/>
      <c r="AR148" s="55"/>
      <c r="AS148" s="55"/>
      <c r="AT148" s="55" t="str">
        <f t="shared" si="34"/>
        <v>-x-</v>
      </c>
      <c r="AU148" s="55" t="str">
        <f t="shared" si="35"/>
        <v>-x-</v>
      </c>
      <c r="AW148" s="55"/>
      <c r="AX148" s="55"/>
      <c r="AY148" s="55"/>
      <c r="AZ148" s="55"/>
      <c r="BA148" s="55"/>
      <c r="BB148" s="55" t="str">
        <f t="shared" si="36"/>
        <v>-x-</v>
      </c>
      <c r="BC148" s="55" t="str">
        <f t="shared" si="37"/>
        <v>-x-</v>
      </c>
    </row>
    <row r="149" spans="2:55" x14ac:dyDescent="0.25">
      <c r="B149" s="12"/>
      <c r="F149" s="101"/>
      <c r="H149" s="55"/>
      <c r="I149" s="55"/>
      <c r="J149" s="55"/>
      <c r="K149" s="55"/>
      <c r="L149" s="55"/>
      <c r="M149" s="55" t="str">
        <f t="shared" si="26"/>
        <v>-x-</v>
      </c>
      <c r="N149" s="55" t="str">
        <f t="shared" si="27"/>
        <v>-x-</v>
      </c>
      <c r="P149" s="55"/>
      <c r="Q149" s="55"/>
      <c r="R149" s="55"/>
      <c r="S149" s="55"/>
      <c r="T149" s="55"/>
      <c r="U149" s="55" t="str">
        <f t="shared" si="28"/>
        <v>-x-</v>
      </c>
      <c r="V149" s="55" t="str">
        <f t="shared" si="29"/>
        <v>-x-</v>
      </c>
      <c r="AC149" s="16" t="str">
        <f t="shared" si="30"/>
        <v>-x-</v>
      </c>
      <c r="AD149" s="16" t="str">
        <f t="shared" si="31"/>
        <v>-x-</v>
      </c>
      <c r="AF149" s="55"/>
      <c r="AG149" s="55"/>
      <c r="AH149" s="55"/>
      <c r="AI149" s="55"/>
      <c r="AJ149" s="55"/>
      <c r="AK149" s="55" t="str">
        <f t="shared" si="32"/>
        <v>-x-</v>
      </c>
      <c r="AL149" s="56" t="str">
        <f t="shared" si="33"/>
        <v>-x-</v>
      </c>
      <c r="AM149" s="55" t="str">
        <f t="shared" si="38"/>
        <v>-x-</v>
      </c>
      <c r="AO149" s="55"/>
      <c r="AP149" s="55"/>
      <c r="AQ149" s="55"/>
      <c r="AR149" s="55"/>
      <c r="AS149" s="55"/>
      <c r="AT149" s="55" t="str">
        <f t="shared" si="34"/>
        <v>-x-</v>
      </c>
      <c r="AU149" s="55" t="str">
        <f t="shared" si="35"/>
        <v>-x-</v>
      </c>
      <c r="AW149" s="55"/>
      <c r="AX149" s="55"/>
      <c r="AY149" s="55"/>
      <c r="AZ149" s="55"/>
      <c r="BA149" s="55"/>
      <c r="BB149" s="55" t="str">
        <f t="shared" si="36"/>
        <v>-x-</v>
      </c>
      <c r="BC149" s="55" t="str">
        <f t="shared" si="37"/>
        <v>-x-</v>
      </c>
    </row>
    <row r="150" spans="2:55" x14ac:dyDescent="0.25">
      <c r="B150" s="12"/>
      <c r="F150" s="101"/>
      <c r="H150" s="55"/>
      <c r="I150" s="55"/>
      <c r="J150" s="55"/>
      <c r="K150" s="55"/>
      <c r="L150" s="55"/>
      <c r="M150" s="55" t="str">
        <f t="shared" si="26"/>
        <v>-x-</v>
      </c>
      <c r="N150" s="55" t="str">
        <f t="shared" si="27"/>
        <v>-x-</v>
      </c>
      <c r="P150" s="55"/>
      <c r="Q150" s="55"/>
      <c r="R150" s="55"/>
      <c r="S150" s="55"/>
      <c r="T150" s="55"/>
      <c r="U150" s="55" t="str">
        <f t="shared" si="28"/>
        <v>-x-</v>
      </c>
      <c r="V150" s="55" t="str">
        <f t="shared" si="29"/>
        <v>-x-</v>
      </c>
      <c r="AC150" s="16" t="str">
        <f t="shared" si="30"/>
        <v>-x-</v>
      </c>
      <c r="AD150" s="16" t="str">
        <f t="shared" si="31"/>
        <v>-x-</v>
      </c>
      <c r="AF150" s="55"/>
      <c r="AG150" s="55"/>
      <c r="AH150" s="55"/>
      <c r="AI150" s="55"/>
      <c r="AJ150" s="55"/>
      <c r="AK150" s="55" t="str">
        <f t="shared" si="32"/>
        <v>-x-</v>
      </c>
      <c r="AL150" s="56" t="str">
        <f t="shared" si="33"/>
        <v>-x-</v>
      </c>
      <c r="AM150" s="55" t="str">
        <f t="shared" si="38"/>
        <v>-x-</v>
      </c>
      <c r="AO150" s="55"/>
      <c r="AP150" s="55"/>
      <c r="AQ150" s="55"/>
      <c r="AR150" s="55"/>
      <c r="AS150" s="55"/>
      <c r="AT150" s="55" t="str">
        <f t="shared" si="34"/>
        <v>-x-</v>
      </c>
      <c r="AU150" s="55" t="str">
        <f t="shared" si="35"/>
        <v>-x-</v>
      </c>
      <c r="AW150" s="55"/>
      <c r="AX150" s="55"/>
      <c r="AY150" s="55"/>
      <c r="AZ150" s="55"/>
      <c r="BA150" s="55"/>
      <c r="BB150" s="55" t="str">
        <f t="shared" si="36"/>
        <v>-x-</v>
      </c>
      <c r="BC150" s="55" t="str">
        <f t="shared" si="37"/>
        <v>-x-</v>
      </c>
    </row>
    <row r="151" spans="2:55" x14ac:dyDescent="0.25">
      <c r="B151" s="12"/>
      <c r="F151" s="101"/>
      <c r="H151" s="55"/>
      <c r="I151" s="55"/>
      <c r="J151" s="55"/>
      <c r="K151" s="55"/>
      <c r="L151" s="55"/>
      <c r="M151" s="55" t="str">
        <f t="shared" si="26"/>
        <v>-x-</v>
      </c>
      <c r="N151" s="55" t="str">
        <f t="shared" si="27"/>
        <v>-x-</v>
      </c>
      <c r="P151" s="55"/>
      <c r="Q151" s="55"/>
      <c r="R151" s="55"/>
      <c r="S151" s="55"/>
      <c r="T151" s="55"/>
      <c r="U151" s="55" t="str">
        <f t="shared" si="28"/>
        <v>-x-</v>
      </c>
      <c r="V151" s="55" t="str">
        <f t="shared" si="29"/>
        <v>-x-</v>
      </c>
      <c r="AC151" s="16" t="str">
        <f t="shared" si="30"/>
        <v>-x-</v>
      </c>
      <c r="AD151" s="16" t="str">
        <f t="shared" si="31"/>
        <v>-x-</v>
      </c>
      <c r="AF151" s="55"/>
      <c r="AG151" s="55"/>
      <c r="AH151" s="55"/>
      <c r="AI151" s="55"/>
      <c r="AJ151" s="55"/>
      <c r="AK151" s="55" t="str">
        <f t="shared" si="32"/>
        <v>-x-</v>
      </c>
      <c r="AL151" s="56" t="str">
        <f t="shared" si="33"/>
        <v>-x-</v>
      </c>
      <c r="AM151" s="55" t="str">
        <f t="shared" si="38"/>
        <v>-x-</v>
      </c>
      <c r="AO151" s="55"/>
      <c r="AP151" s="55"/>
      <c r="AQ151" s="55"/>
      <c r="AR151" s="55"/>
      <c r="AS151" s="55"/>
      <c r="AT151" s="55" t="str">
        <f t="shared" si="34"/>
        <v>-x-</v>
      </c>
      <c r="AU151" s="55" t="str">
        <f t="shared" si="35"/>
        <v>-x-</v>
      </c>
      <c r="AW151" s="55"/>
      <c r="AX151" s="55"/>
      <c r="AY151" s="55"/>
      <c r="AZ151" s="55"/>
      <c r="BA151" s="55"/>
      <c r="BB151" s="55" t="str">
        <f t="shared" si="36"/>
        <v>-x-</v>
      </c>
      <c r="BC151" s="55" t="str">
        <f t="shared" si="37"/>
        <v>-x-</v>
      </c>
    </row>
    <row r="152" spans="2:55" x14ac:dyDescent="0.25">
      <c r="B152" s="12"/>
      <c r="F152" s="101"/>
      <c r="H152" s="55"/>
      <c r="I152" s="55"/>
      <c r="J152" s="55"/>
      <c r="K152" s="55"/>
      <c r="L152" s="55"/>
      <c r="M152" s="55" t="str">
        <f t="shared" si="26"/>
        <v>-x-</v>
      </c>
      <c r="N152" s="55" t="str">
        <f t="shared" si="27"/>
        <v>-x-</v>
      </c>
      <c r="P152" s="55"/>
      <c r="Q152" s="55"/>
      <c r="R152" s="55"/>
      <c r="S152" s="55"/>
      <c r="T152" s="55"/>
      <c r="U152" s="55" t="str">
        <f t="shared" si="28"/>
        <v>-x-</v>
      </c>
      <c r="V152" s="55" t="str">
        <f t="shared" si="29"/>
        <v>-x-</v>
      </c>
      <c r="AC152" s="16" t="str">
        <f t="shared" si="30"/>
        <v>-x-</v>
      </c>
      <c r="AD152" s="16" t="str">
        <f t="shared" si="31"/>
        <v>-x-</v>
      </c>
      <c r="AF152" s="55"/>
      <c r="AG152" s="55"/>
      <c r="AH152" s="55"/>
      <c r="AI152" s="55"/>
      <c r="AJ152" s="55"/>
      <c r="AK152" s="55" t="str">
        <f t="shared" si="32"/>
        <v>-x-</v>
      </c>
      <c r="AL152" s="56" t="str">
        <f t="shared" si="33"/>
        <v>-x-</v>
      </c>
      <c r="AM152" s="55" t="str">
        <f t="shared" si="38"/>
        <v>-x-</v>
      </c>
      <c r="AO152" s="55"/>
      <c r="AP152" s="55"/>
      <c r="AQ152" s="55"/>
      <c r="AR152" s="55"/>
      <c r="AS152" s="55"/>
      <c r="AT152" s="55" t="str">
        <f t="shared" si="34"/>
        <v>-x-</v>
      </c>
      <c r="AU152" s="55" t="str">
        <f t="shared" si="35"/>
        <v>-x-</v>
      </c>
      <c r="AW152" s="55"/>
      <c r="AX152" s="55"/>
      <c r="AY152" s="55"/>
      <c r="AZ152" s="55"/>
      <c r="BA152" s="55"/>
      <c r="BB152" s="55" t="str">
        <f t="shared" si="36"/>
        <v>-x-</v>
      </c>
      <c r="BC152" s="55" t="str">
        <f t="shared" si="37"/>
        <v>-x-</v>
      </c>
    </row>
    <row r="153" spans="2:55" x14ac:dyDescent="0.25">
      <c r="B153" s="12"/>
      <c r="F153" s="101"/>
      <c r="H153" s="55"/>
      <c r="I153" s="55"/>
      <c r="J153" s="55"/>
      <c r="K153" s="55"/>
      <c r="L153" s="55"/>
      <c r="M153" s="55" t="str">
        <f t="shared" si="26"/>
        <v>-x-</v>
      </c>
      <c r="N153" s="55" t="str">
        <f t="shared" si="27"/>
        <v>-x-</v>
      </c>
      <c r="P153" s="55"/>
      <c r="Q153" s="55"/>
      <c r="R153" s="55"/>
      <c r="S153" s="55"/>
      <c r="T153" s="55"/>
      <c r="U153" s="55" t="str">
        <f t="shared" si="28"/>
        <v>-x-</v>
      </c>
      <c r="V153" s="55" t="str">
        <f t="shared" si="29"/>
        <v>-x-</v>
      </c>
      <c r="AC153" s="16" t="str">
        <f t="shared" si="30"/>
        <v>-x-</v>
      </c>
      <c r="AD153" s="16" t="str">
        <f t="shared" si="31"/>
        <v>-x-</v>
      </c>
      <c r="AF153" s="55"/>
      <c r="AG153" s="55"/>
      <c r="AH153" s="55"/>
      <c r="AI153" s="55"/>
      <c r="AJ153" s="55"/>
      <c r="AK153" s="55" t="str">
        <f t="shared" si="32"/>
        <v>-x-</v>
      </c>
      <c r="AL153" s="56" t="str">
        <f t="shared" si="33"/>
        <v>-x-</v>
      </c>
      <c r="AM153" s="55" t="str">
        <f t="shared" si="38"/>
        <v>-x-</v>
      </c>
      <c r="AO153" s="55"/>
      <c r="AP153" s="55"/>
      <c r="AQ153" s="55"/>
      <c r="AR153" s="55"/>
      <c r="AS153" s="55"/>
      <c r="AT153" s="55" t="str">
        <f t="shared" si="34"/>
        <v>-x-</v>
      </c>
      <c r="AU153" s="55" t="str">
        <f t="shared" si="35"/>
        <v>-x-</v>
      </c>
      <c r="AW153" s="55"/>
      <c r="AX153" s="55"/>
      <c r="AY153" s="55"/>
      <c r="AZ153" s="55"/>
      <c r="BA153" s="55"/>
      <c r="BB153" s="55" t="str">
        <f t="shared" si="36"/>
        <v>-x-</v>
      </c>
      <c r="BC153" s="55" t="str">
        <f t="shared" si="37"/>
        <v>-x-</v>
      </c>
    </row>
    <row r="154" spans="2:55" x14ac:dyDescent="0.25">
      <c r="B154" s="12"/>
      <c r="F154" s="101"/>
      <c r="H154" s="55"/>
      <c r="I154" s="55"/>
      <c r="J154" s="55"/>
      <c r="K154" s="55"/>
      <c r="L154" s="55"/>
      <c r="M154" s="55" t="str">
        <f t="shared" si="26"/>
        <v>-x-</v>
      </c>
      <c r="N154" s="55" t="str">
        <f t="shared" si="27"/>
        <v>-x-</v>
      </c>
      <c r="P154" s="55"/>
      <c r="Q154" s="55"/>
      <c r="R154" s="55"/>
      <c r="S154" s="55"/>
      <c r="T154" s="55"/>
      <c r="U154" s="55" t="str">
        <f t="shared" si="28"/>
        <v>-x-</v>
      </c>
      <c r="V154" s="55" t="str">
        <f t="shared" si="29"/>
        <v>-x-</v>
      </c>
      <c r="AC154" s="16" t="str">
        <f t="shared" si="30"/>
        <v>-x-</v>
      </c>
      <c r="AD154" s="16" t="str">
        <f t="shared" si="31"/>
        <v>-x-</v>
      </c>
      <c r="AF154" s="55"/>
      <c r="AG154" s="55"/>
      <c r="AH154" s="55"/>
      <c r="AI154" s="55"/>
      <c r="AJ154" s="55"/>
      <c r="AK154" s="55" t="str">
        <f t="shared" si="32"/>
        <v>-x-</v>
      </c>
      <c r="AL154" s="56" t="str">
        <f t="shared" si="33"/>
        <v>-x-</v>
      </c>
      <c r="AM154" s="55" t="str">
        <f t="shared" si="38"/>
        <v>-x-</v>
      </c>
      <c r="AO154" s="55"/>
      <c r="AP154" s="55"/>
      <c r="AQ154" s="55"/>
      <c r="AR154" s="55"/>
      <c r="AS154" s="55"/>
      <c r="AT154" s="55" t="str">
        <f t="shared" si="34"/>
        <v>-x-</v>
      </c>
      <c r="AU154" s="55" t="str">
        <f t="shared" si="35"/>
        <v>-x-</v>
      </c>
      <c r="AW154" s="55"/>
      <c r="AX154" s="55"/>
      <c r="AY154" s="55"/>
      <c r="AZ154" s="55"/>
      <c r="BA154" s="55"/>
      <c r="BB154" s="55" t="str">
        <f t="shared" si="36"/>
        <v>-x-</v>
      </c>
      <c r="BC154" s="55" t="str">
        <f t="shared" si="37"/>
        <v>-x-</v>
      </c>
    </row>
    <row r="155" spans="2:55" x14ac:dyDescent="0.25">
      <c r="B155" s="12"/>
      <c r="F155" s="101"/>
      <c r="H155" s="55"/>
      <c r="I155" s="55"/>
      <c r="J155" s="55"/>
      <c r="K155" s="55"/>
      <c r="L155" s="55"/>
      <c r="M155" s="55" t="str">
        <f t="shared" si="26"/>
        <v>-x-</v>
      </c>
      <c r="N155" s="55" t="str">
        <f t="shared" si="27"/>
        <v>-x-</v>
      </c>
      <c r="P155" s="55"/>
      <c r="Q155" s="55"/>
      <c r="R155" s="55"/>
      <c r="S155" s="55"/>
      <c r="T155" s="55"/>
      <c r="U155" s="55" t="str">
        <f t="shared" si="28"/>
        <v>-x-</v>
      </c>
      <c r="V155" s="55" t="str">
        <f t="shared" si="29"/>
        <v>-x-</v>
      </c>
      <c r="AC155" s="16" t="str">
        <f t="shared" si="30"/>
        <v>-x-</v>
      </c>
      <c r="AD155" s="16" t="str">
        <f t="shared" si="31"/>
        <v>-x-</v>
      </c>
      <c r="AF155" s="55"/>
      <c r="AG155" s="55"/>
      <c r="AH155" s="55"/>
      <c r="AI155" s="55"/>
      <c r="AJ155" s="55"/>
      <c r="AK155" s="55" t="str">
        <f t="shared" si="32"/>
        <v>-x-</v>
      </c>
      <c r="AL155" s="56" t="str">
        <f t="shared" si="33"/>
        <v>-x-</v>
      </c>
      <c r="AM155" s="55" t="str">
        <f t="shared" si="38"/>
        <v>-x-</v>
      </c>
      <c r="AO155" s="55"/>
      <c r="AP155" s="55"/>
      <c r="AQ155" s="55"/>
      <c r="AR155" s="55"/>
      <c r="AS155" s="55"/>
      <c r="AT155" s="55" t="str">
        <f t="shared" si="34"/>
        <v>-x-</v>
      </c>
      <c r="AU155" s="55" t="str">
        <f t="shared" si="35"/>
        <v>-x-</v>
      </c>
      <c r="AW155" s="55"/>
      <c r="AX155" s="55"/>
      <c r="AY155" s="55"/>
      <c r="AZ155" s="55"/>
      <c r="BA155" s="55"/>
      <c r="BB155" s="55" t="str">
        <f t="shared" si="36"/>
        <v>-x-</v>
      </c>
      <c r="BC155" s="55" t="str">
        <f t="shared" si="37"/>
        <v>-x-</v>
      </c>
    </row>
    <row r="156" spans="2:55" x14ac:dyDescent="0.25">
      <c r="B156" s="12"/>
      <c r="F156" s="101"/>
      <c r="H156" s="55"/>
      <c r="I156" s="55"/>
      <c r="J156" s="55"/>
      <c r="K156" s="55"/>
      <c r="L156" s="55"/>
      <c r="M156" s="55" t="str">
        <f t="shared" si="26"/>
        <v>-x-</v>
      </c>
      <c r="N156" s="55" t="str">
        <f t="shared" si="27"/>
        <v>-x-</v>
      </c>
      <c r="P156" s="55"/>
      <c r="Q156" s="55"/>
      <c r="R156" s="55"/>
      <c r="S156" s="55"/>
      <c r="T156" s="55"/>
      <c r="U156" s="55" t="str">
        <f t="shared" si="28"/>
        <v>-x-</v>
      </c>
      <c r="V156" s="55" t="str">
        <f t="shared" si="29"/>
        <v>-x-</v>
      </c>
      <c r="AC156" s="16" t="str">
        <f t="shared" si="30"/>
        <v>-x-</v>
      </c>
      <c r="AD156" s="16" t="str">
        <f t="shared" si="31"/>
        <v>-x-</v>
      </c>
      <c r="AF156" s="55"/>
      <c r="AG156" s="55"/>
      <c r="AH156" s="55"/>
      <c r="AI156" s="55"/>
      <c r="AJ156" s="55"/>
      <c r="AK156" s="55" t="str">
        <f t="shared" si="32"/>
        <v>-x-</v>
      </c>
      <c r="AL156" s="56" t="str">
        <f t="shared" si="33"/>
        <v>-x-</v>
      </c>
      <c r="AM156" s="55" t="str">
        <f t="shared" si="38"/>
        <v>-x-</v>
      </c>
      <c r="AO156" s="55"/>
      <c r="AP156" s="55"/>
      <c r="AQ156" s="55"/>
      <c r="AR156" s="55"/>
      <c r="AS156" s="55"/>
      <c r="AT156" s="55" t="str">
        <f t="shared" si="34"/>
        <v>-x-</v>
      </c>
      <c r="AU156" s="55" t="str">
        <f t="shared" si="35"/>
        <v>-x-</v>
      </c>
      <c r="AW156" s="55"/>
      <c r="AX156" s="55"/>
      <c r="AY156" s="55"/>
      <c r="AZ156" s="55"/>
      <c r="BA156" s="55"/>
      <c r="BB156" s="55" t="str">
        <f t="shared" si="36"/>
        <v>-x-</v>
      </c>
      <c r="BC156" s="55" t="str">
        <f t="shared" si="37"/>
        <v>-x-</v>
      </c>
    </row>
    <row r="157" spans="2:55" x14ac:dyDescent="0.25">
      <c r="B157" s="12"/>
      <c r="F157" s="101"/>
      <c r="H157" s="55"/>
      <c r="I157" s="55"/>
      <c r="J157" s="55"/>
      <c r="K157" s="55"/>
      <c r="L157" s="55"/>
      <c r="M157" s="55" t="str">
        <f t="shared" si="26"/>
        <v>-x-</v>
      </c>
      <c r="N157" s="55" t="str">
        <f t="shared" si="27"/>
        <v>-x-</v>
      </c>
      <c r="P157" s="55"/>
      <c r="Q157" s="55"/>
      <c r="R157" s="55"/>
      <c r="S157" s="55"/>
      <c r="T157" s="55"/>
      <c r="U157" s="55" t="str">
        <f t="shared" si="28"/>
        <v>-x-</v>
      </c>
      <c r="V157" s="55" t="str">
        <f t="shared" si="29"/>
        <v>-x-</v>
      </c>
      <c r="AC157" s="16" t="str">
        <f t="shared" si="30"/>
        <v>-x-</v>
      </c>
      <c r="AD157" s="16" t="str">
        <f t="shared" si="31"/>
        <v>-x-</v>
      </c>
      <c r="AF157" s="55"/>
      <c r="AG157" s="55"/>
      <c r="AH157" s="55"/>
      <c r="AI157" s="55"/>
      <c r="AJ157" s="55"/>
      <c r="AK157" s="55" t="str">
        <f t="shared" si="32"/>
        <v>-x-</v>
      </c>
      <c r="AL157" s="56" t="str">
        <f t="shared" si="33"/>
        <v>-x-</v>
      </c>
      <c r="AM157" s="55" t="str">
        <f t="shared" si="38"/>
        <v>-x-</v>
      </c>
      <c r="AO157" s="55"/>
      <c r="AP157" s="55"/>
      <c r="AQ157" s="55"/>
      <c r="AR157" s="55"/>
      <c r="AS157" s="55"/>
      <c r="AT157" s="55" t="str">
        <f t="shared" si="34"/>
        <v>-x-</v>
      </c>
      <c r="AU157" s="55" t="str">
        <f t="shared" si="35"/>
        <v>-x-</v>
      </c>
      <c r="AW157" s="55"/>
      <c r="AX157" s="55"/>
      <c r="AY157" s="55"/>
      <c r="AZ157" s="55"/>
      <c r="BA157" s="55"/>
      <c r="BB157" s="55" t="str">
        <f t="shared" si="36"/>
        <v>-x-</v>
      </c>
      <c r="BC157" s="55" t="str">
        <f t="shared" si="37"/>
        <v>-x-</v>
      </c>
    </row>
    <row r="158" spans="2:55" x14ac:dyDescent="0.25">
      <c r="B158" s="12"/>
      <c r="F158" s="101"/>
      <c r="H158" s="55"/>
      <c r="I158" s="55"/>
      <c r="J158" s="55"/>
      <c r="K158" s="55"/>
      <c r="L158" s="55"/>
      <c r="M158" s="55" t="str">
        <f t="shared" si="26"/>
        <v>-x-</v>
      </c>
      <c r="N158" s="55" t="str">
        <f t="shared" si="27"/>
        <v>-x-</v>
      </c>
      <c r="P158" s="55"/>
      <c r="Q158" s="55"/>
      <c r="R158" s="55"/>
      <c r="S158" s="55"/>
      <c r="T158" s="55"/>
      <c r="U158" s="55" t="str">
        <f t="shared" si="28"/>
        <v>-x-</v>
      </c>
      <c r="V158" s="55" t="str">
        <f t="shared" si="29"/>
        <v>-x-</v>
      </c>
      <c r="AC158" s="16" t="str">
        <f t="shared" si="30"/>
        <v>-x-</v>
      </c>
      <c r="AD158" s="16" t="str">
        <f t="shared" si="31"/>
        <v>-x-</v>
      </c>
      <c r="AF158" s="55"/>
      <c r="AG158" s="55"/>
      <c r="AH158" s="55"/>
      <c r="AI158" s="55"/>
      <c r="AJ158" s="55"/>
      <c r="AK158" s="55" t="str">
        <f t="shared" si="32"/>
        <v>-x-</v>
      </c>
      <c r="AL158" s="56" t="str">
        <f t="shared" si="33"/>
        <v>-x-</v>
      </c>
      <c r="AM158" s="55" t="str">
        <f t="shared" si="38"/>
        <v>-x-</v>
      </c>
      <c r="AO158" s="55"/>
      <c r="AP158" s="55"/>
      <c r="AQ158" s="55"/>
      <c r="AR158" s="55"/>
      <c r="AS158" s="55"/>
      <c r="AT158" s="55" t="str">
        <f t="shared" si="34"/>
        <v>-x-</v>
      </c>
      <c r="AU158" s="55" t="str">
        <f t="shared" si="35"/>
        <v>-x-</v>
      </c>
      <c r="AW158" s="55"/>
      <c r="AX158" s="55"/>
      <c r="AY158" s="55"/>
      <c r="AZ158" s="55"/>
      <c r="BA158" s="55"/>
      <c r="BB158" s="55" t="str">
        <f t="shared" si="36"/>
        <v>-x-</v>
      </c>
      <c r="BC158" s="55" t="str">
        <f t="shared" si="37"/>
        <v>-x-</v>
      </c>
    </row>
    <row r="159" spans="2:55" x14ac:dyDescent="0.25">
      <c r="B159" s="12"/>
      <c r="F159" s="101"/>
      <c r="H159" s="55"/>
      <c r="I159" s="55"/>
      <c r="J159" s="55"/>
      <c r="K159" s="55"/>
      <c r="L159" s="55"/>
      <c r="M159" s="55" t="str">
        <f t="shared" si="26"/>
        <v>-x-</v>
      </c>
      <c r="N159" s="55" t="str">
        <f t="shared" si="27"/>
        <v>-x-</v>
      </c>
      <c r="P159" s="55"/>
      <c r="Q159" s="55"/>
      <c r="R159" s="55"/>
      <c r="S159" s="55"/>
      <c r="T159" s="55"/>
      <c r="U159" s="55" t="str">
        <f t="shared" si="28"/>
        <v>-x-</v>
      </c>
      <c r="V159" s="55" t="str">
        <f t="shared" si="29"/>
        <v>-x-</v>
      </c>
      <c r="AC159" s="16" t="str">
        <f t="shared" si="30"/>
        <v>-x-</v>
      </c>
      <c r="AD159" s="16" t="str">
        <f t="shared" si="31"/>
        <v>-x-</v>
      </c>
      <c r="AF159" s="55"/>
      <c r="AG159" s="55"/>
      <c r="AH159" s="55"/>
      <c r="AI159" s="55"/>
      <c r="AJ159" s="55"/>
      <c r="AK159" s="55" t="str">
        <f t="shared" si="32"/>
        <v>-x-</v>
      </c>
      <c r="AL159" s="56" t="str">
        <f t="shared" si="33"/>
        <v>-x-</v>
      </c>
      <c r="AM159" s="55" t="str">
        <f t="shared" si="38"/>
        <v>-x-</v>
      </c>
      <c r="AO159" s="55"/>
      <c r="AP159" s="55"/>
      <c r="AQ159" s="55"/>
      <c r="AR159" s="55"/>
      <c r="AS159" s="55"/>
      <c r="AT159" s="55" t="str">
        <f t="shared" si="34"/>
        <v>-x-</v>
      </c>
      <c r="AU159" s="55" t="str">
        <f t="shared" si="35"/>
        <v>-x-</v>
      </c>
      <c r="AW159" s="55"/>
      <c r="AX159" s="55"/>
      <c r="AY159" s="55"/>
      <c r="AZ159" s="55"/>
      <c r="BA159" s="55"/>
      <c r="BB159" s="55" t="str">
        <f t="shared" si="36"/>
        <v>-x-</v>
      </c>
      <c r="BC159" s="55" t="str">
        <f t="shared" si="37"/>
        <v>-x-</v>
      </c>
    </row>
    <row r="160" spans="2:55" x14ac:dyDescent="0.25">
      <c r="B160" s="12"/>
      <c r="F160" s="101"/>
      <c r="H160" s="55"/>
      <c r="I160" s="55"/>
      <c r="J160" s="55"/>
      <c r="K160" s="55"/>
      <c r="L160" s="55"/>
      <c r="M160" s="55" t="str">
        <f t="shared" si="26"/>
        <v>-x-</v>
      </c>
      <c r="N160" s="55" t="str">
        <f t="shared" si="27"/>
        <v>-x-</v>
      </c>
      <c r="P160" s="55"/>
      <c r="Q160" s="55"/>
      <c r="R160" s="55"/>
      <c r="S160" s="55"/>
      <c r="T160" s="55"/>
      <c r="U160" s="55" t="str">
        <f t="shared" si="28"/>
        <v>-x-</v>
      </c>
      <c r="V160" s="55" t="str">
        <f t="shared" si="29"/>
        <v>-x-</v>
      </c>
      <c r="AC160" s="16" t="str">
        <f t="shared" si="30"/>
        <v>-x-</v>
      </c>
      <c r="AD160" s="16" t="str">
        <f t="shared" si="31"/>
        <v>-x-</v>
      </c>
      <c r="AF160" s="55"/>
      <c r="AG160" s="55"/>
      <c r="AH160" s="55"/>
      <c r="AI160" s="55"/>
      <c r="AJ160" s="55"/>
      <c r="AK160" s="55" t="str">
        <f t="shared" si="32"/>
        <v>-x-</v>
      </c>
      <c r="AL160" s="56" t="str">
        <f t="shared" si="33"/>
        <v>-x-</v>
      </c>
      <c r="AM160" s="55" t="str">
        <f t="shared" si="38"/>
        <v>-x-</v>
      </c>
      <c r="AO160" s="55"/>
      <c r="AP160" s="55"/>
      <c r="AQ160" s="55"/>
      <c r="AR160" s="55"/>
      <c r="AS160" s="55"/>
      <c r="AT160" s="55" t="str">
        <f t="shared" si="34"/>
        <v>-x-</v>
      </c>
      <c r="AU160" s="55" t="str">
        <f t="shared" si="35"/>
        <v>-x-</v>
      </c>
      <c r="AW160" s="55"/>
      <c r="AX160" s="55"/>
      <c r="AY160" s="55"/>
      <c r="AZ160" s="55"/>
      <c r="BA160" s="55"/>
      <c r="BB160" s="55" t="str">
        <f t="shared" si="36"/>
        <v>-x-</v>
      </c>
      <c r="BC160" s="55" t="str">
        <f t="shared" si="37"/>
        <v>-x-</v>
      </c>
    </row>
    <row r="161" spans="2:55" x14ac:dyDescent="0.25">
      <c r="B161" s="12"/>
      <c r="F161" s="101"/>
      <c r="H161" s="55"/>
      <c r="I161" s="55"/>
      <c r="J161" s="55"/>
      <c r="K161" s="55"/>
      <c r="L161" s="55"/>
      <c r="M161" s="55" t="str">
        <f t="shared" si="26"/>
        <v>-x-</v>
      </c>
      <c r="N161" s="55" t="str">
        <f t="shared" si="27"/>
        <v>-x-</v>
      </c>
      <c r="P161" s="55"/>
      <c r="Q161" s="55"/>
      <c r="R161" s="55"/>
      <c r="S161" s="55"/>
      <c r="T161" s="55"/>
      <c r="U161" s="55" t="str">
        <f t="shared" si="28"/>
        <v>-x-</v>
      </c>
      <c r="V161" s="55" t="str">
        <f t="shared" si="29"/>
        <v>-x-</v>
      </c>
      <c r="AC161" s="16" t="str">
        <f t="shared" si="30"/>
        <v>-x-</v>
      </c>
      <c r="AD161" s="16" t="str">
        <f t="shared" si="31"/>
        <v>-x-</v>
      </c>
      <c r="AF161" s="55"/>
      <c r="AG161" s="55"/>
      <c r="AH161" s="55"/>
      <c r="AI161" s="55"/>
      <c r="AJ161" s="55"/>
      <c r="AK161" s="55" t="str">
        <f t="shared" si="32"/>
        <v>-x-</v>
      </c>
      <c r="AL161" s="56" t="str">
        <f t="shared" si="33"/>
        <v>-x-</v>
      </c>
      <c r="AM161" s="55" t="str">
        <f t="shared" si="38"/>
        <v>-x-</v>
      </c>
      <c r="AO161" s="55"/>
      <c r="AP161" s="55"/>
      <c r="AQ161" s="55"/>
      <c r="AR161" s="55"/>
      <c r="AS161" s="55"/>
      <c r="AT161" s="55" t="str">
        <f t="shared" si="34"/>
        <v>-x-</v>
      </c>
      <c r="AU161" s="55" t="str">
        <f t="shared" si="35"/>
        <v>-x-</v>
      </c>
      <c r="AW161" s="55"/>
      <c r="AX161" s="55"/>
      <c r="AY161" s="55"/>
      <c r="AZ161" s="55"/>
      <c r="BA161" s="55"/>
      <c r="BB161" s="55" t="str">
        <f t="shared" si="36"/>
        <v>-x-</v>
      </c>
      <c r="BC161" s="55" t="str">
        <f t="shared" si="37"/>
        <v>-x-</v>
      </c>
    </row>
    <row r="162" spans="2:55" x14ac:dyDescent="0.25">
      <c r="B162" s="12"/>
      <c r="F162" s="101"/>
      <c r="H162" s="55"/>
      <c r="I162" s="55"/>
      <c r="J162" s="55"/>
      <c r="K162" s="55"/>
      <c r="L162" s="55"/>
      <c r="M162" s="55" t="str">
        <f t="shared" si="26"/>
        <v>-x-</v>
      </c>
      <c r="N162" s="55" t="str">
        <f t="shared" si="27"/>
        <v>-x-</v>
      </c>
      <c r="P162" s="55"/>
      <c r="Q162" s="55"/>
      <c r="R162" s="55"/>
      <c r="S162" s="55"/>
      <c r="T162" s="55"/>
      <c r="U162" s="55" t="str">
        <f t="shared" si="28"/>
        <v>-x-</v>
      </c>
      <c r="V162" s="55" t="str">
        <f t="shared" si="29"/>
        <v>-x-</v>
      </c>
      <c r="AC162" s="16" t="str">
        <f t="shared" si="30"/>
        <v>-x-</v>
      </c>
      <c r="AD162" s="16" t="str">
        <f t="shared" si="31"/>
        <v>-x-</v>
      </c>
      <c r="AF162" s="55"/>
      <c r="AG162" s="55"/>
      <c r="AH162" s="55"/>
      <c r="AI162" s="55"/>
      <c r="AJ162" s="55"/>
      <c r="AK162" s="55" t="str">
        <f t="shared" si="32"/>
        <v>-x-</v>
      </c>
      <c r="AL162" s="56" t="str">
        <f t="shared" si="33"/>
        <v>-x-</v>
      </c>
      <c r="AM162" s="55" t="str">
        <f t="shared" si="38"/>
        <v>-x-</v>
      </c>
      <c r="AO162" s="55"/>
      <c r="AP162" s="55"/>
      <c r="AQ162" s="55"/>
      <c r="AR162" s="55"/>
      <c r="AS162" s="55"/>
      <c r="AT162" s="55" t="str">
        <f t="shared" si="34"/>
        <v>-x-</v>
      </c>
      <c r="AU162" s="55" t="str">
        <f t="shared" si="35"/>
        <v>-x-</v>
      </c>
      <c r="AW162" s="55"/>
      <c r="AX162" s="55"/>
      <c r="AY162" s="55"/>
      <c r="AZ162" s="55"/>
      <c r="BA162" s="55"/>
      <c r="BB162" s="55" t="str">
        <f t="shared" si="36"/>
        <v>-x-</v>
      </c>
      <c r="BC162" s="55" t="str">
        <f t="shared" si="37"/>
        <v>-x-</v>
      </c>
    </row>
    <row r="163" spans="2:55" x14ac:dyDescent="0.25">
      <c r="B163" s="12"/>
      <c r="F163" s="101"/>
      <c r="H163" s="55"/>
      <c r="I163" s="55"/>
      <c r="J163" s="55"/>
      <c r="K163" s="55"/>
      <c r="L163" s="55"/>
      <c r="M163" s="55" t="str">
        <f t="shared" si="26"/>
        <v>-x-</v>
      </c>
      <c r="N163" s="55" t="str">
        <f t="shared" si="27"/>
        <v>-x-</v>
      </c>
      <c r="P163" s="55"/>
      <c r="Q163" s="55"/>
      <c r="R163" s="55"/>
      <c r="S163" s="55"/>
      <c r="T163" s="55"/>
      <c r="U163" s="55" t="str">
        <f t="shared" si="28"/>
        <v>-x-</v>
      </c>
      <c r="V163" s="55" t="str">
        <f t="shared" si="29"/>
        <v>-x-</v>
      </c>
      <c r="AC163" s="16" t="str">
        <f t="shared" si="30"/>
        <v>-x-</v>
      </c>
      <c r="AD163" s="16" t="str">
        <f t="shared" si="31"/>
        <v>-x-</v>
      </c>
      <c r="AF163" s="55"/>
      <c r="AG163" s="55"/>
      <c r="AH163" s="55"/>
      <c r="AI163" s="55"/>
      <c r="AJ163" s="55"/>
      <c r="AK163" s="55" t="str">
        <f t="shared" si="32"/>
        <v>-x-</v>
      </c>
      <c r="AL163" s="56" t="str">
        <f t="shared" si="33"/>
        <v>-x-</v>
      </c>
      <c r="AM163" s="55" t="str">
        <f t="shared" si="38"/>
        <v>-x-</v>
      </c>
      <c r="AO163" s="55"/>
      <c r="AP163" s="55"/>
      <c r="AQ163" s="55"/>
      <c r="AR163" s="55"/>
      <c r="AS163" s="55"/>
      <c r="AT163" s="55" t="str">
        <f t="shared" si="34"/>
        <v>-x-</v>
      </c>
      <c r="AU163" s="55" t="str">
        <f t="shared" si="35"/>
        <v>-x-</v>
      </c>
      <c r="AW163" s="55"/>
      <c r="AX163" s="55"/>
      <c r="AY163" s="55"/>
      <c r="AZ163" s="55"/>
      <c r="BA163" s="55"/>
      <c r="BB163" s="55" t="str">
        <f t="shared" si="36"/>
        <v>-x-</v>
      </c>
      <c r="BC163" s="55" t="str">
        <f t="shared" si="37"/>
        <v>-x-</v>
      </c>
    </row>
    <row r="164" spans="2:55" x14ac:dyDescent="0.25">
      <c r="B164" s="12"/>
      <c r="F164" s="101"/>
      <c r="H164" s="55"/>
      <c r="I164" s="55"/>
      <c r="J164" s="55"/>
      <c r="K164" s="55"/>
      <c r="L164" s="55"/>
      <c r="M164" s="55" t="str">
        <f t="shared" si="26"/>
        <v>-x-</v>
      </c>
      <c r="N164" s="55" t="str">
        <f t="shared" si="27"/>
        <v>-x-</v>
      </c>
      <c r="P164" s="55"/>
      <c r="Q164" s="55"/>
      <c r="R164" s="55"/>
      <c r="S164" s="55"/>
      <c r="T164" s="55"/>
      <c r="U164" s="55" t="str">
        <f t="shared" si="28"/>
        <v>-x-</v>
      </c>
      <c r="V164" s="55" t="str">
        <f t="shared" si="29"/>
        <v>-x-</v>
      </c>
      <c r="AC164" s="16" t="str">
        <f t="shared" si="30"/>
        <v>-x-</v>
      </c>
      <c r="AD164" s="16" t="str">
        <f t="shared" si="31"/>
        <v>-x-</v>
      </c>
      <c r="AF164" s="55"/>
      <c r="AG164" s="55"/>
      <c r="AH164" s="55"/>
      <c r="AI164" s="55"/>
      <c r="AJ164" s="55"/>
      <c r="AK164" s="55" t="str">
        <f t="shared" si="32"/>
        <v>-x-</v>
      </c>
      <c r="AL164" s="56" t="str">
        <f t="shared" si="33"/>
        <v>-x-</v>
      </c>
      <c r="AM164" s="55" t="str">
        <f t="shared" si="38"/>
        <v>-x-</v>
      </c>
      <c r="AO164" s="55"/>
      <c r="AP164" s="55"/>
      <c r="AQ164" s="55"/>
      <c r="AR164" s="55"/>
      <c r="AS164" s="55"/>
      <c r="AT164" s="55" t="str">
        <f t="shared" si="34"/>
        <v>-x-</v>
      </c>
      <c r="AU164" s="55" t="str">
        <f t="shared" si="35"/>
        <v>-x-</v>
      </c>
      <c r="AW164" s="55"/>
      <c r="AX164" s="55"/>
      <c r="AY164" s="55"/>
      <c r="AZ164" s="55"/>
      <c r="BA164" s="55"/>
      <c r="BB164" s="55" t="str">
        <f t="shared" si="36"/>
        <v>-x-</v>
      </c>
      <c r="BC164" s="55" t="str">
        <f t="shared" si="37"/>
        <v>-x-</v>
      </c>
    </row>
    <row r="165" spans="2:55" x14ac:dyDescent="0.25">
      <c r="B165" s="12"/>
      <c r="F165" s="101"/>
      <c r="H165" s="55"/>
      <c r="I165" s="55"/>
      <c r="J165" s="55"/>
      <c r="K165" s="55"/>
      <c r="L165" s="55"/>
      <c r="M165" s="55" t="str">
        <f t="shared" si="26"/>
        <v>-x-</v>
      </c>
      <c r="N165" s="55" t="str">
        <f t="shared" si="27"/>
        <v>-x-</v>
      </c>
      <c r="P165" s="55"/>
      <c r="Q165" s="55"/>
      <c r="R165" s="55"/>
      <c r="S165" s="55"/>
      <c r="T165" s="55"/>
      <c r="U165" s="55" t="str">
        <f t="shared" si="28"/>
        <v>-x-</v>
      </c>
      <c r="V165" s="55" t="str">
        <f t="shared" si="29"/>
        <v>-x-</v>
      </c>
      <c r="AC165" s="16" t="str">
        <f t="shared" si="30"/>
        <v>-x-</v>
      </c>
      <c r="AD165" s="16" t="str">
        <f t="shared" si="31"/>
        <v>-x-</v>
      </c>
      <c r="AF165" s="55"/>
      <c r="AG165" s="55"/>
      <c r="AH165" s="55"/>
      <c r="AI165" s="55"/>
      <c r="AJ165" s="55"/>
      <c r="AK165" s="55" t="str">
        <f t="shared" si="32"/>
        <v>-x-</v>
      </c>
      <c r="AL165" s="56" t="str">
        <f t="shared" si="33"/>
        <v>-x-</v>
      </c>
      <c r="AM165" s="55" t="str">
        <f t="shared" si="38"/>
        <v>-x-</v>
      </c>
      <c r="AO165" s="55"/>
      <c r="AP165" s="55"/>
      <c r="AQ165" s="55"/>
      <c r="AR165" s="55"/>
      <c r="AS165" s="55"/>
      <c r="AT165" s="55" t="str">
        <f t="shared" si="34"/>
        <v>-x-</v>
      </c>
      <c r="AU165" s="55" t="str">
        <f t="shared" si="35"/>
        <v>-x-</v>
      </c>
      <c r="AW165" s="55"/>
      <c r="AX165" s="55"/>
      <c r="AY165" s="55"/>
      <c r="AZ165" s="55"/>
      <c r="BA165" s="55"/>
      <c r="BB165" s="55" t="str">
        <f t="shared" si="36"/>
        <v>-x-</v>
      </c>
      <c r="BC165" s="55" t="str">
        <f t="shared" si="37"/>
        <v>-x-</v>
      </c>
    </row>
    <row r="166" spans="2:55" x14ac:dyDescent="0.25">
      <c r="B166" s="12"/>
      <c r="F166" s="101"/>
      <c r="H166" s="55"/>
      <c r="I166" s="55"/>
      <c r="J166" s="55"/>
      <c r="K166" s="55"/>
      <c r="L166" s="55"/>
      <c r="M166" s="55" t="str">
        <f t="shared" si="26"/>
        <v>-x-</v>
      </c>
      <c r="N166" s="55" t="str">
        <f t="shared" si="27"/>
        <v>-x-</v>
      </c>
      <c r="P166" s="55"/>
      <c r="Q166" s="55"/>
      <c r="R166" s="55"/>
      <c r="S166" s="55"/>
      <c r="T166" s="55"/>
      <c r="U166" s="55" t="str">
        <f t="shared" si="28"/>
        <v>-x-</v>
      </c>
      <c r="V166" s="55" t="str">
        <f t="shared" si="29"/>
        <v>-x-</v>
      </c>
      <c r="AC166" s="16" t="str">
        <f t="shared" si="30"/>
        <v>-x-</v>
      </c>
      <c r="AD166" s="16" t="str">
        <f t="shared" si="31"/>
        <v>-x-</v>
      </c>
      <c r="AF166" s="55"/>
      <c r="AG166" s="55"/>
      <c r="AH166" s="55"/>
      <c r="AI166" s="55"/>
      <c r="AJ166" s="55"/>
      <c r="AK166" s="55" t="str">
        <f t="shared" si="32"/>
        <v>-x-</v>
      </c>
      <c r="AL166" s="56" t="str">
        <f t="shared" si="33"/>
        <v>-x-</v>
      </c>
      <c r="AM166" s="55" t="str">
        <f t="shared" si="38"/>
        <v>-x-</v>
      </c>
      <c r="AO166" s="55"/>
      <c r="AP166" s="55"/>
      <c r="AQ166" s="55"/>
      <c r="AR166" s="55"/>
      <c r="AS166" s="55"/>
      <c r="AT166" s="55" t="str">
        <f t="shared" si="34"/>
        <v>-x-</v>
      </c>
      <c r="AU166" s="55" t="str">
        <f t="shared" si="35"/>
        <v>-x-</v>
      </c>
      <c r="AW166" s="55"/>
      <c r="AX166" s="55"/>
      <c r="AY166" s="55"/>
      <c r="AZ166" s="55"/>
      <c r="BA166" s="55"/>
      <c r="BB166" s="55" t="str">
        <f t="shared" si="36"/>
        <v>-x-</v>
      </c>
      <c r="BC166" s="55" t="str">
        <f t="shared" si="37"/>
        <v>-x-</v>
      </c>
    </row>
    <row r="167" spans="2:55" x14ac:dyDescent="0.25">
      <c r="B167" s="12"/>
      <c r="F167" s="101"/>
      <c r="H167" s="55"/>
      <c r="I167" s="55"/>
      <c r="J167" s="55"/>
      <c r="K167" s="55"/>
      <c r="L167" s="55"/>
      <c r="M167" s="55" t="str">
        <f t="shared" si="26"/>
        <v>-x-</v>
      </c>
      <c r="N167" s="55" t="str">
        <f t="shared" si="27"/>
        <v>-x-</v>
      </c>
      <c r="P167" s="55"/>
      <c r="Q167" s="55"/>
      <c r="R167" s="55"/>
      <c r="S167" s="55"/>
      <c r="T167" s="55"/>
      <c r="U167" s="55" t="str">
        <f t="shared" si="28"/>
        <v>-x-</v>
      </c>
      <c r="V167" s="55" t="str">
        <f t="shared" si="29"/>
        <v>-x-</v>
      </c>
      <c r="AC167" s="16" t="str">
        <f t="shared" si="30"/>
        <v>-x-</v>
      </c>
      <c r="AD167" s="16" t="str">
        <f t="shared" si="31"/>
        <v>-x-</v>
      </c>
      <c r="AF167" s="55"/>
      <c r="AG167" s="55"/>
      <c r="AH167" s="55"/>
      <c r="AI167" s="55"/>
      <c r="AJ167" s="55"/>
      <c r="AK167" s="55" t="str">
        <f t="shared" si="32"/>
        <v>-x-</v>
      </c>
      <c r="AL167" s="56" t="str">
        <f t="shared" si="33"/>
        <v>-x-</v>
      </c>
      <c r="AM167" s="55" t="str">
        <f t="shared" si="38"/>
        <v>-x-</v>
      </c>
      <c r="AO167" s="55"/>
      <c r="AP167" s="55"/>
      <c r="AQ167" s="55"/>
      <c r="AR167" s="55"/>
      <c r="AS167" s="55"/>
      <c r="AT167" s="55" t="str">
        <f t="shared" si="34"/>
        <v>-x-</v>
      </c>
      <c r="AU167" s="55" t="str">
        <f t="shared" si="35"/>
        <v>-x-</v>
      </c>
      <c r="AW167" s="55"/>
      <c r="AX167" s="55"/>
      <c r="AY167" s="55"/>
      <c r="AZ167" s="55"/>
      <c r="BA167" s="55"/>
      <c r="BB167" s="55" t="str">
        <f t="shared" si="36"/>
        <v>-x-</v>
      </c>
      <c r="BC167" s="55" t="str">
        <f t="shared" si="37"/>
        <v>-x-</v>
      </c>
    </row>
    <row r="168" spans="2:55" x14ac:dyDescent="0.25">
      <c r="B168" s="12"/>
      <c r="F168" s="101"/>
      <c r="H168" s="55"/>
      <c r="I168" s="55"/>
      <c r="J168" s="55"/>
      <c r="K168" s="55"/>
      <c r="L168" s="55"/>
      <c r="M168" s="55" t="str">
        <f t="shared" si="26"/>
        <v>-x-</v>
      </c>
      <c r="N168" s="55" t="str">
        <f t="shared" si="27"/>
        <v>-x-</v>
      </c>
      <c r="P168" s="55"/>
      <c r="Q168" s="55"/>
      <c r="R168" s="55"/>
      <c r="S168" s="55"/>
      <c r="T168" s="55"/>
      <c r="U168" s="55" t="str">
        <f t="shared" si="28"/>
        <v>-x-</v>
      </c>
      <c r="V168" s="55" t="str">
        <f t="shared" si="29"/>
        <v>-x-</v>
      </c>
      <c r="AC168" s="16" t="str">
        <f t="shared" si="30"/>
        <v>-x-</v>
      </c>
      <c r="AD168" s="16" t="str">
        <f t="shared" si="31"/>
        <v>-x-</v>
      </c>
      <c r="AF168" s="55"/>
      <c r="AG168" s="55"/>
      <c r="AH168" s="55"/>
      <c r="AI168" s="55"/>
      <c r="AJ168" s="55"/>
      <c r="AK168" s="55" t="str">
        <f t="shared" si="32"/>
        <v>-x-</v>
      </c>
      <c r="AL168" s="56" t="str">
        <f t="shared" si="33"/>
        <v>-x-</v>
      </c>
      <c r="AM168" s="55" t="str">
        <f t="shared" si="38"/>
        <v>-x-</v>
      </c>
      <c r="AO168" s="55"/>
      <c r="AP168" s="55"/>
      <c r="AQ168" s="55"/>
      <c r="AR168" s="55"/>
      <c r="AS168" s="55"/>
      <c r="AT168" s="55" t="str">
        <f t="shared" si="34"/>
        <v>-x-</v>
      </c>
      <c r="AU168" s="55" t="str">
        <f t="shared" si="35"/>
        <v>-x-</v>
      </c>
      <c r="AW168" s="55"/>
      <c r="AX168" s="55"/>
      <c r="AY168" s="55"/>
      <c r="AZ168" s="55"/>
      <c r="BA168" s="55"/>
      <c r="BB168" s="55" t="str">
        <f t="shared" si="36"/>
        <v>-x-</v>
      </c>
      <c r="BC168" s="55" t="str">
        <f t="shared" si="37"/>
        <v>-x-</v>
      </c>
    </row>
    <row r="169" spans="2:55" x14ac:dyDescent="0.25">
      <c r="B169" s="12"/>
      <c r="F169" s="101"/>
      <c r="H169" s="55"/>
      <c r="I169" s="55"/>
      <c r="J169" s="55"/>
      <c r="K169" s="55"/>
      <c r="L169" s="55"/>
      <c r="M169" s="55" t="str">
        <f t="shared" si="26"/>
        <v>-x-</v>
      </c>
      <c r="N169" s="55" t="str">
        <f t="shared" si="27"/>
        <v>-x-</v>
      </c>
      <c r="P169" s="55"/>
      <c r="Q169" s="55"/>
      <c r="R169" s="55"/>
      <c r="S169" s="55"/>
      <c r="T169" s="55"/>
      <c r="U169" s="55" t="str">
        <f t="shared" si="28"/>
        <v>-x-</v>
      </c>
      <c r="V169" s="55" t="str">
        <f t="shared" si="29"/>
        <v>-x-</v>
      </c>
      <c r="AC169" s="16" t="str">
        <f t="shared" si="30"/>
        <v>-x-</v>
      </c>
      <c r="AD169" s="16" t="str">
        <f t="shared" si="31"/>
        <v>-x-</v>
      </c>
      <c r="AF169" s="55"/>
      <c r="AG169" s="55"/>
      <c r="AH169" s="55"/>
      <c r="AI169" s="55"/>
      <c r="AJ169" s="55"/>
      <c r="AK169" s="55" t="str">
        <f t="shared" si="32"/>
        <v>-x-</v>
      </c>
      <c r="AL169" s="56" t="str">
        <f t="shared" si="33"/>
        <v>-x-</v>
      </c>
      <c r="AM169" s="55" t="str">
        <f t="shared" si="38"/>
        <v>-x-</v>
      </c>
      <c r="AO169" s="55"/>
      <c r="AP169" s="55"/>
      <c r="AQ169" s="55"/>
      <c r="AR169" s="55"/>
      <c r="AS169" s="55"/>
      <c r="AT169" s="55" t="str">
        <f t="shared" si="34"/>
        <v>-x-</v>
      </c>
      <c r="AU169" s="55" t="str">
        <f t="shared" si="35"/>
        <v>-x-</v>
      </c>
      <c r="AW169" s="55"/>
      <c r="AX169" s="55"/>
      <c r="AY169" s="55"/>
      <c r="AZ169" s="55"/>
      <c r="BA169" s="55"/>
      <c r="BB169" s="55" t="str">
        <f t="shared" si="36"/>
        <v>-x-</v>
      </c>
      <c r="BC169" s="55" t="str">
        <f t="shared" si="37"/>
        <v>-x-</v>
      </c>
    </row>
    <row r="170" spans="2:55" x14ac:dyDescent="0.25">
      <c r="B170" s="12"/>
      <c r="F170" s="101"/>
      <c r="H170" s="55"/>
      <c r="I170" s="55"/>
      <c r="J170" s="55"/>
      <c r="K170" s="55"/>
      <c r="L170" s="55"/>
      <c r="M170" s="55" t="str">
        <f t="shared" si="26"/>
        <v>-x-</v>
      </c>
      <c r="N170" s="55" t="str">
        <f t="shared" si="27"/>
        <v>-x-</v>
      </c>
      <c r="P170" s="55"/>
      <c r="Q170" s="55"/>
      <c r="R170" s="55"/>
      <c r="S170" s="55"/>
      <c r="T170" s="55"/>
      <c r="U170" s="55" t="str">
        <f t="shared" si="28"/>
        <v>-x-</v>
      </c>
      <c r="V170" s="55" t="str">
        <f t="shared" si="29"/>
        <v>-x-</v>
      </c>
      <c r="AC170" s="16" t="str">
        <f t="shared" si="30"/>
        <v>-x-</v>
      </c>
      <c r="AD170" s="16" t="str">
        <f t="shared" si="31"/>
        <v>-x-</v>
      </c>
      <c r="AF170" s="55"/>
      <c r="AG170" s="55"/>
      <c r="AH170" s="55"/>
      <c r="AI170" s="55"/>
      <c r="AJ170" s="55"/>
      <c r="AK170" s="55" t="str">
        <f t="shared" si="32"/>
        <v>-x-</v>
      </c>
      <c r="AL170" s="56" t="str">
        <f t="shared" si="33"/>
        <v>-x-</v>
      </c>
      <c r="AM170" s="55" t="str">
        <f t="shared" si="38"/>
        <v>-x-</v>
      </c>
      <c r="AO170" s="55"/>
      <c r="AP170" s="55"/>
      <c r="AQ170" s="55"/>
      <c r="AR170" s="55"/>
      <c r="AS170" s="55"/>
      <c r="AT170" s="55" t="str">
        <f t="shared" si="34"/>
        <v>-x-</v>
      </c>
      <c r="AU170" s="55" t="str">
        <f t="shared" si="35"/>
        <v>-x-</v>
      </c>
      <c r="AW170" s="55"/>
      <c r="AX170" s="55"/>
      <c r="AY170" s="55"/>
      <c r="AZ170" s="55"/>
      <c r="BA170" s="55"/>
      <c r="BB170" s="55" t="str">
        <f t="shared" si="36"/>
        <v>-x-</v>
      </c>
      <c r="BC170" s="55" t="str">
        <f t="shared" si="37"/>
        <v>-x-</v>
      </c>
    </row>
    <row r="171" spans="2:55" x14ac:dyDescent="0.25">
      <c r="B171" s="12"/>
      <c r="F171" s="101"/>
      <c r="H171" s="55"/>
      <c r="I171" s="55"/>
      <c r="J171" s="55"/>
      <c r="K171" s="55"/>
      <c r="L171" s="55"/>
      <c r="M171" s="55" t="str">
        <f t="shared" si="26"/>
        <v>-x-</v>
      </c>
      <c r="N171" s="55" t="str">
        <f t="shared" si="27"/>
        <v>-x-</v>
      </c>
      <c r="P171" s="55"/>
      <c r="Q171" s="55"/>
      <c r="R171" s="55"/>
      <c r="S171" s="55"/>
      <c r="T171" s="55"/>
      <c r="U171" s="55" t="str">
        <f t="shared" si="28"/>
        <v>-x-</v>
      </c>
      <c r="V171" s="55" t="str">
        <f t="shared" si="29"/>
        <v>-x-</v>
      </c>
      <c r="AC171" s="16" t="str">
        <f t="shared" si="30"/>
        <v>-x-</v>
      </c>
      <c r="AD171" s="16" t="str">
        <f t="shared" si="31"/>
        <v>-x-</v>
      </c>
      <c r="AF171" s="55"/>
      <c r="AG171" s="55"/>
      <c r="AH171" s="55"/>
      <c r="AI171" s="55"/>
      <c r="AJ171" s="55"/>
      <c r="AK171" s="55" t="str">
        <f t="shared" si="32"/>
        <v>-x-</v>
      </c>
      <c r="AL171" s="56" t="str">
        <f t="shared" si="33"/>
        <v>-x-</v>
      </c>
      <c r="AM171" s="55" t="str">
        <f t="shared" si="38"/>
        <v>-x-</v>
      </c>
      <c r="AO171" s="55"/>
      <c r="AP171" s="55"/>
      <c r="AQ171" s="55"/>
      <c r="AR171" s="55"/>
      <c r="AS171" s="55"/>
      <c r="AT171" s="55" t="str">
        <f t="shared" si="34"/>
        <v>-x-</v>
      </c>
      <c r="AU171" s="55" t="str">
        <f t="shared" si="35"/>
        <v>-x-</v>
      </c>
      <c r="AW171" s="55"/>
      <c r="AX171" s="55"/>
      <c r="AY171" s="55"/>
      <c r="AZ171" s="55"/>
      <c r="BA171" s="55"/>
      <c r="BB171" s="55" t="str">
        <f t="shared" si="36"/>
        <v>-x-</v>
      </c>
      <c r="BC171" s="55" t="str">
        <f t="shared" si="37"/>
        <v>-x-</v>
      </c>
    </row>
    <row r="172" spans="2:55" x14ac:dyDescent="0.25">
      <c r="B172" s="12"/>
      <c r="F172" s="101"/>
      <c r="H172" s="55"/>
      <c r="I172" s="55"/>
      <c r="J172" s="55"/>
      <c r="K172" s="55"/>
      <c r="L172" s="55"/>
      <c r="M172" s="55" t="str">
        <f t="shared" si="26"/>
        <v>-x-</v>
      </c>
      <c r="N172" s="55" t="str">
        <f t="shared" si="27"/>
        <v>-x-</v>
      </c>
      <c r="P172" s="55"/>
      <c r="Q172" s="55"/>
      <c r="R172" s="55"/>
      <c r="S172" s="55"/>
      <c r="T172" s="55"/>
      <c r="U172" s="55" t="str">
        <f t="shared" si="28"/>
        <v>-x-</v>
      </c>
      <c r="V172" s="55" t="str">
        <f t="shared" si="29"/>
        <v>-x-</v>
      </c>
      <c r="AC172" s="16" t="str">
        <f t="shared" si="30"/>
        <v>-x-</v>
      </c>
      <c r="AD172" s="16" t="str">
        <f t="shared" si="31"/>
        <v>-x-</v>
      </c>
      <c r="AF172" s="55"/>
      <c r="AG172" s="55"/>
      <c r="AH172" s="55"/>
      <c r="AI172" s="55"/>
      <c r="AJ172" s="55"/>
      <c r="AK172" s="55" t="str">
        <f t="shared" si="32"/>
        <v>-x-</v>
      </c>
      <c r="AL172" s="56" t="str">
        <f t="shared" si="33"/>
        <v>-x-</v>
      </c>
      <c r="AM172" s="55" t="str">
        <f t="shared" si="38"/>
        <v>-x-</v>
      </c>
      <c r="AO172" s="55"/>
      <c r="AP172" s="55"/>
      <c r="AQ172" s="55"/>
      <c r="AR172" s="55"/>
      <c r="AS172" s="55"/>
      <c r="AT172" s="55" t="str">
        <f t="shared" si="34"/>
        <v>-x-</v>
      </c>
      <c r="AU172" s="55" t="str">
        <f t="shared" si="35"/>
        <v>-x-</v>
      </c>
      <c r="AW172" s="55"/>
      <c r="AX172" s="55"/>
      <c r="AY172" s="55"/>
      <c r="AZ172" s="55"/>
      <c r="BA172" s="55"/>
      <c r="BB172" s="55" t="str">
        <f t="shared" si="36"/>
        <v>-x-</v>
      </c>
      <c r="BC172" s="55" t="str">
        <f t="shared" si="37"/>
        <v>-x-</v>
      </c>
    </row>
    <row r="173" spans="2:55" x14ac:dyDescent="0.25">
      <c r="B173" s="12"/>
      <c r="F173" s="101"/>
      <c r="H173" s="55"/>
      <c r="I173" s="55"/>
      <c r="J173" s="55"/>
      <c r="K173" s="55"/>
      <c r="L173" s="55"/>
      <c r="M173" s="55" t="str">
        <f t="shared" si="26"/>
        <v>-x-</v>
      </c>
      <c r="N173" s="55" t="str">
        <f t="shared" si="27"/>
        <v>-x-</v>
      </c>
      <c r="P173" s="55"/>
      <c r="Q173" s="55"/>
      <c r="R173" s="55"/>
      <c r="S173" s="55"/>
      <c r="T173" s="55"/>
      <c r="U173" s="55" t="str">
        <f t="shared" si="28"/>
        <v>-x-</v>
      </c>
      <c r="V173" s="55" t="str">
        <f t="shared" si="29"/>
        <v>-x-</v>
      </c>
      <c r="AC173" s="16" t="str">
        <f t="shared" si="30"/>
        <v>-x-</v>
      </c>
      <c r="AD173" s="16" t="str">
        <f t="shared" si="31"/>
        <v>-x-</v>
      </c>
      <c r="AF173" s="55"/>
      <c r="AG173" s="55"/>
      <c r="AH173" s="55"/>
      <c r="AI173" s="55"/>
      <c r="AJ173" s="55"/>
      <c r="AK173" s="55" t="str">
        <f t="shared" si="32"/>
        <v>-x-</v>
      </c>
      <c r="AL173" s="56" t="str">
        <f t="shared" si="33"/>
        <v>-x-</v>
      </c>
      <c r="AM173" s="55" t="str">
        <f t="shared" si="38"/>
        <v>-x-</v>
      </c>
      <c r="AO173" s="55"/>
      <c r="AP173" s="55"/>
      <c r="AQ173" s="55"/>
      <c r="AR173" s="55"/>
      <c r="AS173" s="55"/>
      <c r="AT173" s="55" t="str">
        <f t="shared" si="34"/>
        <v>-x-</v>
      </c>
      <c r="AU173" s="55" t="str">
        <f t="shared" si="35"/>
        <v>-x-</v>
      </c>
      <c r="AW173" s="55"/>
      <c r="AX173" s="55"/>
      <c r="AY173" s="55"/>
      <c r="AZ173" s="55"/>
      <c r="BA173" s="55"/>
      <c r="BB173" s="55" t="str">
        <f t="shared" si="36"/>
        <v>-x-</v>
      </c>
      <c r="BC173" s="55" t="str">
        <f t="shared" si="37"/>
        <v>-x-</v>
      </c>
    </row>
    <row r="174" spans="2:55" x14ac:dyDescent="0.25">
      <c r="B174" s="12"/>
      <c r="F174" s="101"/>
      <c r="H174" s="55"/>
      <c r="I174" s="55"/>
      <c r="J174" s="55"/>
      <c r="K174" s="55"/>
      <c r="L174" s="55"/>
      <c r="M174" s="55" t="str">
        <f t="shared" si="26"/>
        <v>-x-</v>
      </c>
      <c r="N174" s="55" t="str">
        <f t="shared" si="27"/>
        <v>-x-</v>
      </c>
      <c r="P174" s="55"/>
      <c r="Q174" s="55"/>
      <c r="R174" s="55"/>
      <c r="S174" s="55"/>
      <c r="T174" s="55"/>
      <c r="U174" s="55" t="str">
        <f t="shared" si="28"/>
        <v>-x-</v>
      </c>
      <c r="V174" s="55" t="str">
        <f t="shared" si="29"/>
        <v>-x-</v>
      </c>
      <c r="AC174" s="16" t="str">
        <f t="shared" si="30"/>
        <v>-x-</v>
      </c>
      <c r="AD174" s="16" t="str">
        <f t="shared" si="31"/>
        <v>-x-</v>
      </c>
      <c r="AF174" s="55"/>
      <c r="AG174" s="55"/>
      <c r="AH174" s="55"/>
      <c r="AI174" s="55"/>
      <c r="AJ174" s="55"/>
      <c r="AK174" s="55" t="str">
        <f t="shared" si="32"/>
        <v>-x-</v>
      </c>
      <c r="AL174" s="56" t="str">
        <f t="shared" si="33"/>
        <v>-x-</v>
      </c>
      <c r="AM174" s="55" t="str">
        <f t="shared" si="38"/>
        <v>-x-</v>
      </c>
      <c r="AO174" s="55"/>
      <c r="AP174" s="55"/>
      <c r="AQ174" s="55"/>
      <c r="AR174" s="55"/>
      <c r="AS174" s="55"/>
      <c r="AT174" s="55" t="str">
        <f t="shared" si="34"/>
        <v>-x-</v>
      </c>
      <c r="AU174" s="55" t="str">
        <f t="shared" si="35"/>
        <v>-x-</v>
      </c>
      <c r="AW174" s="55"/>
      <c r="AX174" s="55"/>
      <c r="AY174" s="55"/>
      <c r="AZ174" s="55"/>
      <c r="BA174" s="55"/>
      <c r="BB174" s="55" t="str">
        <f t="shared" si="36"/>
        <v>-x-</v>
      </c>
      <c r="BC174" s="55" t="str">
        <f t="shared" si="37"/>
        <v>-x-</v>
      </c>
    </row>
    <row r="175" spans="2:55" x14ac:dyDescent="0.25">
      <c r="B175" s="12"/>
      <c r="F175" s="101"/>
      <c r="H175" s="55"/>
      <c r="I175" s="55"/>
      <c r="J175" s="55"/>
      <c r="K175" s="55"/>
      <c r="L175" s="55"/>
      <c r="M175" s="55" t="str">
        <f t="shared" si="26"/>
        <v>-x-</v>
      </c>
      <c r="N175" s="55" t="str">
        <f t="shared" si="27"/>
        <v>-x-</v>
      </c>
      <c r="P175" s="55"/>
      <c r="Q175" s="55"/>
      <c r="R175" s="55"/>
      <c r="S175" s="55"/>
      <c r="T175" s="55"/>
      <c r="U175" s="55" t="str">
        <f t="shared" si="28"/>
        <v>-x-</v>
      </c>
      <c r="V175" s="55" t="str">
        <f t="shared" si="29"/>
        <v>-x-</v>
      </c>
      <c r="AC175" s="16" t="str">
        <f t="shared" si="30"/>
        <v>-x-</v>
      </c>
      <c r="AD175" s="16" t="str">
        <f t="shared" si="31"/>
        <v>-x-</v>
      </c>
      <c r="AF175" s="55"/>
      <c r="AG175" s="55"/>
      <c r="AH175" s="55"/>
      <c r="AI175" s="55"/>
      <c r="AJ175" s="55"/>
      <c r="AK175" s="55" t="str">
        <f t="shared" si="32"/>
        <v>-x-</v>
      </c>
      <c r="AL175" s="56" t="str">
        <f t="shared" si="33"/>
        <v>-x-</v>
      </c>
      <c r="AM175" s="55" t="str">
        <f t="shared" si="38"/>
        <v>-x-</v>
      </c>
      <c r="AO175" s="55"/>
      <c r="AP175" s="55"/>
      <c r="AQ175" s="55"/>
      <c r="AR175" s="55"/>
      <c r="AS175" s="55"/>
      <c r="AT175" s="55" t="str">
        <f t="shared" si="34"/>
        <v>-x-</v>
      </c>
      <c r="AU175" s="55" t="str">
        <f t="shared" si="35"/>
        <v>-x-</v>
      </c>
      <c r="AW175" s="55"/>
      <c r="AX175" s="55"/>
      <c r="AY175" s="55"/>
      <c r="AZ175" s="55"/>
      <c r="BA175" s="55"/>
      <c r="BB175" s="55" t="str">
        <f t="shared" si="36"/>
        <v>-x-</v>
      </c>
      <c r="BC175" s="55" t="str">
        <f t="shared" si="37"/>
        <v>-x-</v>
      </c>
    </row>
    <row r="176" spans="2:55" x14ac:dyDescent="0.25">
      <c r="B176" s="12"/>
      <c r="F176" s="101"/>
      <c r="H176" s="55"/>
      <c r="I176" s="55"/>
      <c r="J176" s="55"/>
      <c r="K176" s="55"/>
      <c r="L176" s="55"/>
      <c r="M176" s="55" t="str">
        <f t="shared" si="26"/>
        <v>-x-</v>
      </c>
      <c r="N176" s="55" t="str">
        <f t="shared" si="27"/>
        <v>-x-</v>
      </c>
      <c r="P176" s="55"/>
      <c r="Q176" s="55"/>
      <c r="R176" s="55"/>
      <c r="S176" s="55"/>
      <c r="T176" s="55"/>
      <c r="U176" s="55" t="str">
        <f t="shared" si="28"/>
        <v>-x-</v>
      </c>
      <c r="V176" s="55" t="str">
        <f t="shared" si="29"/>
        <v>-x-</v>
      </c>
      <c r="AC176" s="16" t="str">
        <f t="shared" si="30"/>
        <v>-x-</v>
      </c>
      <c r="AD176" s="16" t="str">
        <f t="shared" si="31"/>
        <v>-x-</v>
      </c>
      <c r="AF176" s="55"/>
      <c r="AG176" s="55"/>
      <c r="AH176" s="55"/>
      <c r="AI176" s="55"/>
      <c r="AJ176" s="55"/>
      <c r="AK176" s="55" t="str">
        <f t="shared" si="32"/>
        <v>-x-</v>
      </c>
      <c r="AL176" s="56" t="str">
        <f t="shared" si="33"/>
        <v>-x-</v>
      </c>
      <c r="AM176" s="55" t="str">
        <f t="shared" si="38"/>
        <v>-x-</v>
      </c>
      <c r="AO176" s="55"/>
      <c r="AP176" s="55"/>
      <c r="AQ176" s="55"/>
      <c r="AR176" s="55"/>
      <c r="AS176" s="55"/>
      <c r="AT176" s="55" t="str">
        <f t="shared" si="34"/>
        <v>-x-</v>
      </c>
      <c r="AU176" s="55" t="str">
        <f t="shared" si="35"/>
        <v>-x-</v>
      </c>
      <c r="AW176" s="55"/>
      <c r="AX176" s="55"/>
      <c r="AY176" s="55"/>
      <c r="AZ176" s="55"/>
      <c r="BA176" s="55"/>
      <c r="BB176" s="55" t="str">
        <f t="shared" si="36"/>
        <v>-x-</v>
      </c>
      <c r="BC176" s="55" t="str">
        <f t="shared" si="37"/>
        <v>-x-</v>
      </c>
    </row>
    <row r="177" spans="2:55" x14ac:dyDescent="0.25">
      <c r="B177" s="12"/>
      <c r="F177" s="101"/>
      <c r="H177" s="55"/>
      <c r="I177" s="55"/>
      <c r="J177" s="55"/>
      <c r="K177" s="55"/>
      <c r="L177" s="55"/>
      <c r="M177" s="55" t="str">
        <f t="shared" si="26"/>
        <v>-x-</v>
      </c>
      <c r="N177" s="55" t="str">
        <f t="shared" si="27"/>
        <v>-x-</v>
      </c>
      <c r="P177" s="55"/>
      <c r="Q177" s="55"/>
      <c r="R177" s="55"/>
      <c r="S177" s="55"/>
      <c r="T177" s="55"/>
      <c r="U177" s="55" t="str">
        <f t="shared" si="28"/>
        <v>-x-</v>
      </c>
      <c r="V177" s="55" t="str">
        <f t="shared" si="29"/>
        <v>-x-</v>
      </c>
      <c r="AC177" s="16" t="str">
        <f t="shared" si="30"/>
        <v>-x-</v>
      </c>
      <c r="AD177" s="16" t="str">
        <f t="shared" si="31"/>
        <v>-x-</v>
      </c>
      <c r="AF177" s="55"/>
      <c r="AG177" s="55"/>
      <c r="AH177" s="55"/>
      <c r="AI177" s="55"/>
      <c r="AJ177" s="55"/>
      <c r="AK177" s="55" t="str">
        <f t="shared" si="32"/>
        <v>-x-</v>
      </c>
      <c r="AL177" s="56" t="str">
        <f t="shared" si="33"/>
        <v>-x-</v>
      </c>
      <c r="AM177" s="55" t="str">
        <f t="shared" si="38"/>
        <v>-x-</v>
      </c>
      <c r="AO177" s="55"/>
      <c r="AP177" s="55"/>
      <c r="AQ177" s="55"/>
      <c r="AR177" s="55"/>
      <c r="AS177" s="55"/>
      <c r="AT177" s="55" t="str">
        <f t="shared" si="34"/>
        <v>-x-</v>
      </c>
      <c r="AU177" s="55" t="str">
        <f t="shared" si="35"/>
        <v>-x-</v>
      </c>
      <c r="AW177" s="55"/>
      <c r="AX177" s="55"/>
      <c r="AY177" s="55"/>
      <c r="AZ177" s="55"/>
      <c r="BA177" s="55"/>
      <c r="BB177" s="55" t="str">
        <f t="shared" si="36"/>
        <v>-x-</v>
      </c>
      <c r="BC177" s="55" t="str">
        <f t="shared" si="37"/>
        <v>-x-</v>
      </c>
    </row>
    <row r="178" spans="2:55" x14ac:dyDescent="0.25">
      <c r="B178" s="12"/>
      <c r="F178" s="101"/>
      <c r="H178" s="55"/>
      <c r="I178" s="55"/>
      <c r="J178" s="55"/>
      <c r="K178" s="55"/>
      <c r="L178" s="55"/>
      <c r="M178" s="55" t="str">
        <f t="shared" si="26"/>
        <v>-x-</v>
      </c>
      <c r="N178" s="55" t="str">
        <f t="shared" si="27"/>
        <v>-x-</v>
      </c>
      <c r="P178" s="55"/>
      <c r="Q178" s="55"/>
      <c r="R178" s="55"/>
      <c r="S178" s="55"/>
      <c r="T178" s="55"/>
      <c r="U178" s="55" t="str">
        <f t="shared" si="28"/>
        <v>-x-</v>
      </c>
      <c r="V178" s="55" t="str">
        <f t="shared" si="29"/>
        <v>-x-</v>
      </c>
      <c r="AC178" s="16" t="str">
        <f t="shared" si="30"/>
        <v>-x-</v>
      </c>
      <c r="AD178" s="16" t="str">
        <f t="shared" si="31"/>
        <v>-x-</v>
      </c>
      <c r="AF178" s="55"/>
      <c r="AG178" s="55"/>
      <c r="AH178" s="55"/>
      <c r="AI178" s="55"/>
      <c r="AJ178" s="55"/>
      <c r="AK178" s="55" t="str">
        <f t="shared" si="32"/>
        <v>-x-</v>
      </c>
      <c r="AL178" s="56" t="str">
        <f t="shared" si="33"/>
        <v>-x-</v>
      </c>
      <c r="AM178" s="55" t="str">
        <f t="shared" si="38"/>
        <v>-x-</v>
      </c>
      <c r="AO178" s="55"/>
      <c r="AP178" s="55"/>
      <c r="AQ178" s="55"/>
      <c r="AR178" s="55"/>
      <c r="AS178" s="55"/>
      <c r="AT178" s="55" t="str">
        <f t="shared" si="34"/>
        <v>-x-</v>
      </c>
      <c r="AU178" s="55" t="str">
        <f t="shared" si="35"/>
        <v>-x-</v>
      </c>
      <c r="AW178" s="55"/>
      <c r="AX178" s="55"/>
      <c r="AY178" s="55"/>
      <c r="AZ178" s="55"/>
      <c r="BA178" s="55"/>
      <c r="BB178" s="55" t="str">
        <f t="shared" si="36"/>
        <v>-x-</v>
      </c>
      <c r="BC178" s="55" t="str">
        <f t="shared" si="37"/>
        <v>-x-</v>
      </c>
    </row>
    <row r="179" spans="2:55" x14ac:dyDescent="0.25">
      <c r="B179" s="12"/>
      <c r="F179" s="101"/>
      <c r="H179" s="55"/>
      <c r="I179" s="55"/>
      <c r="J179" s="55"/>
      <c r="K179" s="55"/>
      <c r="L179" s="55"/>
      <c r="M179" s="55" t="str">
        <f t="shared" si="26"/>
        <v>-x-</v>
      </c>
      <c r="N179" s="55" t="str">
        <f t="shared" si="27"/>
        <v>-x-</v>
      </c>
      <c r="P179" s="55"/>
      <c r="Q179" s="55"/>
      <c r="R179" s="55"/>
      <c r="S179" s="55"/>
      <c r="T179" s="55"/>
      <c r="U179" s="55" t="str">
        <f t="shared" si="28"/>
        <v>-x-</v>
      </c>
      <c r="V179" s="55" t="str">
        <f t="shared" si="29"/>
        <v>-x-</v>
      </c>
      <c r="AC179" s="16" t="str">
        <f t="shared" si="30"/>
        <v>-x-</v>
      </c>
      <c r="AD179" s="16" t="str">
        <f t="shared" si="31"/>
        <v>-x-</v>
      </c>
      <c r="AF179" s="55"/>
      <c r="AG179" s="55"/>
      <c r="AH179" s="55"/>
      <c r="AI179" s="55"/>
      <c r="AJ179" s="55"/>
      <c r="AK179" s="55" t="str">
        <f t="shared" si="32"/>
        <v>-x-</v>
      </c>
      <c r="AL179" s="56" t="str">
        <f t="shared" si="33"/>
        <v>-x-</v>
      </c>
      <c r="AM179" s="55" t="str">
        <f t="shared" si="38"/>
        <v>-x-</v>
      </c>
      <c r="AO179" s="55"/>
      <c r="AP179" s="55"/>
      <c r="AQ179" s="55"/>
      <c r="AR179" s="55"/>
      <c r="AS179" s="55"/>
      <c r="AT179" s="55" t="str">
        <f t="shared" si="34"/>
        <v>-x-</v>
      </c>
      <c r="AU179" s="55" t="str">
        <f t="shared" si="35"/>
        <v>-x-</v>
      </c>
      <c r="AW179" s="55"/>
      <c r="AX179" s="55"/>
      <c r="AY179" s="55"/>
      <c r="AZ179" s="55"/>
      <c r="BA179" s="55"/>
      <c r="BB179" s="55" t="str">
        <f t="shared" si="36"/>
        <v>-x-</v>
      </c>
      <c r="BC179" s="55" t="str">
        <f t="shared" si="37"/>
        <v>-x-</v>
      </c>
    </row>
    <row r="180" spans="2:55" x14ac:dyDescent="0.25">
      <c r="B180" s="12"/>
      <c r="F180" s="101"/>
      <c r="H180" s="55"/>
      <c r="I180" s="55"/>
      <c r="J180" s="55"/>
      <c r="K180" s="55"/>
      <c r="L180" s="55"/>
      <c r="M180" s="55" t="str">
        <f t="shared" si="26"/>
        <v>-x-</v>
      </c>
      <c r="N180" s="55" t="str">
        <f t="shared" si="27"/>
        <v>-x-</v>
      </c>
      <c r="P180" s="55"/>
      <c r="Q180" s="55"/>
      <c r="R180" s="55"/>
      <c r="S180" s="55"/>
      <c r="T180" s="55"/>
      <c r="U180" s="55" t="str">
        <f t="shared" si="28"/>
        <v>-x-</v>
      </c>
      <c r="V180" s="55" t="str">
        <f t="shared" si="29"/>
        <v>-x-</v>
      </c>
      <c r="AC180" s="16" t="str">
        <f t="shared" si="30"/>
        <v>-x-</v>
      </c>
      <c r="AD180" s="16" t="str">
        <f t="shared" si="31"/>
        <v>-x-</v>
      </c>
      <c r="AF180" s="55"/>
      <c r="AG180" s="55"/>
      <c r="AH180" s="55"/>
      <c r="AI180" s="55"/>
      <c r="AJ180" s="55"/>
      <c r="AK180" s="55" t="str">
        <f t="shared" si="32"/>
        <v>-x-</v>
      </c>
      <c r="AL180" s="56" t="str">
        <f t="shared" si="33"/>
        <v>-x-</v>
      </c>
      <c r="AM180" s="55" t="str">
        <f t="shared" si="38"/>
        <v>-x-</v>
      </c>
      <c r="AO180" s="55"/>
      <c r="AP180" s="55"/>
      <c r="AQ180" s="55"/>
      <c r="AR180" s="55"/>
      <c r="AS180" s="55"/>
      <c r="AT180" s="55" t="str">
        <f t="shared" si="34"/>
        <v>-x-</v>
      </c>
      <c r="AU180" s="55" t="str">
        <f t="shared" si="35"/>
        <v>-x-</v>
      </c>
      <c r="AW180" s="55"/>
      <c r="AX180" s="55"/>
      <c r="AY180" s="55"/>
      <c r="AZ180" s="55"/>
      <c r="BA180" s="55"/>
      <c r="BB180" s="55" t="str">
        <f t="shared" si="36"/>
        <v>-x-</v>
      </c>
      <c r="BC180" s="55" t="str">
        <f t="shared" si="37"/>
        <v>-x-</v>
      </c>
    </row>
    <row r="181" spans="2:55" x14ac:dyDescent="0.25">
      <c r="B181" s="12"/>
      <c r="F181" s="101"/>
      <c r="H181" s="55"/>
      <c r="I181" s="55"/>
      <c r="J181" s="55"/>
      <c r="K181" s="55"/>
      <c r="L181" s="55"/>
      <c r="M181" s="55" t="str">
        <f t="shared" si="26"/>
        <v>-x-</v>
      </c>
      <c r="N181" s="55" t="str">
        <f t="shared" si="27"/>
        <v>-x-</v>
      </c>
      <c r="P181" s="55"/>
      <c r="Q181" s="55"/>
      <c r="R181" s="55"/>
      <c r="S181" s="55"/>
      <c r="T181" s="55"/>
      <c r="U181" s="55" t="str">
        <f t="shared" si="28"/>
        <v>-x-</v>
      </c>
      <c r="V181" s="55" t="str">
        <f t="shared" si="29"/>
        <v>-x-</v>
      </c>
      <c r="AC181" s="16" t="str">
        <f t="shared" si="30"/>
        <v>-x-</v>
      </c>
      <c r="AD181" s="16" t="str">
        <f t="shared" si="31"/>
        <v>-x-</v>
      </c>
      <c r="AF181" s="55"/>
      <c r="AG181" s="55"/>
      <c r="AH181" s="55"/>
      <c r="AI181" s="55"/>
      <c r="AJ181" s="55"/>
      <c r="AK181" s="55" t="str">
        <f t="shared" si="32"/>
        <v>-x-</v>
      </c>
      <c r="AL181" s="56" t="str">
        <f t="shared" si="33"/>
        <v>-x-</v>
      </c>
      <c r="AM181" s="55" t="str">
        <f t="shared" si="38"/>
        <v>-x-</v>
      </c>
      <c r="AO181" s="55"/>
      <c r="AP181" s="55"/>
      <c r="AQ181" s="55"/>
      <c r="AR181" s="55"/>
      <c r="AS181" s="55"/>
      <c r="AT181" s="55" t="str">
        <f t="shared" si="34"/>
        <v>-x-</v>
      </c>
      <c r="AU181" s="55" t="str">
        <f t="shared" si="35"/>
        <v>-x-</v>
      </c>
      <c r="AW181" s="55"/>
      <c r="AX181" s="55"/>
      <c r="AY181" s="55"/>
      <c r="AZ181" s="55"/>
      <c r="BA181" s="55"/>
      <c r="BB181" s="55" t="str">
        <f t="shared" si="36"/>
        <v>-x-</v>
      </c>
      <c r="BC181" s="55" t="str">
        <f t="shared" si="37"/>
        <v>-x-</v>
      </c>
    </row>
    <row r="182" spans="2:55" x14ac:dyDescent="0.25">
      <c r="B182" s="12"/>
      <c r="F182" s="101"/>
      <c r="H182" s="55"/>
      <c r="I182" s="55"/>
      <c r="J182" s="55"/>
      <c r="K182" s="55"/>
      <c r="L182" s="55"/>
      <c r="M182" s="55" t="str">
        <f t="shared" si="26"/>
        <v>-x-</v>
      </c>
      <c r="N182" s="55" t="str">
        <f t="shared" si="27"/>
        <v>-x-</v>
      </c>
      <c r="P182" s="55"/>
      <c r="Q182" s="55"/>
      <c r="R182" s="55"/>
      <c r="S182" s="55"/>
      <c r="T182" s="55"/>
      <c r="U182" s="55" t="str">
        <f t="shared" si="28"/>
        <v>-x-</v>
      </c>
      <c r="V182" s="55" t="str">
        <f t="shared" si="29"/>
        <v>-x-</v>
      </c>
      <c r="AC182" s="16" t="str">
        <f t="shared" si="30"/>
        <v>-x-</v>
      </c>
      <c r="AD182" s="16" t="str">
        <f t="shared" si="31"/>
        <v>-x-</v>
      </c>
      <c r="AF182" s="55"/>
      <c r="AG182" s="55"/>
      <c r="AH182" s="55"/>
      <c r="AI182" s="55"/>
      <c r="AJ182" s="55"/>
      <c r="AK182" s="55" t="str">
        <f t="shared" si="32"/>
        <v>-x-</v>
      </c>
      <c r="AL182" s="56" t="str">
        <f t="shared" si="33"/>
        <v>-x-</v>
      </c>
      <c r="AM182" s="55" t="str">
        <f t="shared" si="38"/>
        <v>-x-</v>
      </c>
      <c r="AO182" s="55"/>
      <c r="AP182" s="55"/>
      <c r="AQ182" s="55"/>
      <c r="AR182" s="55"/>
      <c r="AS182" s="55"/>
      <c r="AT182" s="55" t="str">
        <f t="shared" si="34"/>
        <v>-x-</v>
      </c>
      <c r="AU182" s="55" t="str">
        <f t="shared" si="35"/>
        <v>-x-</v>
      </c>
      <c r="AW182" s="55"/>
      <c r="AX182" s="55"/>
      <c r="AY182" s="55"/>
      <c r="AZ182" s="55"/>
      <c r="BA182" s="55"/>
      <c r="BB182" s="55" t="str">
        <f t="shared" si="36"/>
        <v>-x-</v>
      </c>
      <c r="BC182" s="55" t="str">
        <f t="shared" si="37"/>
        <v>-x-</v>
      </c>
    </row>
    <row r="183" spans="2:55" x14ac:dyDescent="0.25">
      <c r="B183" s="12"/>
      <c r="F183" s="101"/>
      <c r="H183" s="55"/>
      <c r="I183" s="55"/>
      <c r="J183" s="55"/>
      <c r="K183" s="55"/>
      <c r="L183" s="55"/>
      <c r="M183" s="55" t="str">
        <f t="shared" si="26"/>
        <v>-x-</v>
      </c>
      <c r="N183" s="55" t="str">
        <f t="shared" si="27"/>
        <v>-x-</v>
      </c>
      <c r="P183" s="55"/>
      <c r="Q183" s="55"/>
      <c r="R183" s="55"/>
      <c r="S183" s="55"/>
      <c r="T183" s="55"/>
      <c r="U183" s="55" t="str">
        <f t="shared" si="28"/>
        <v>-x-</v>
      </c>
      <c r="V183" s="55" t="str">
        <f t="shared" si="29"/>
        <v>-x-</v>
      </c>
      <c r="AC183" s="16" t="str">
        <f t="shared" si="30"/>
        <v>-x-</v>
      </c>
      <c r="AD183" s="16" t="str">
        <f t="shared" si="31"/>
        <v>-x-</v>
      </c>
      <c r="AF183" s="55"/>
      <c r="AG183" s="55"/>
      <c r="AH183" s="55"/>
      <c r="AI183" s="55"/>
      <c r="AJ183" s="55"/>
      <c r="AK183" s="55" t="str">
        <f t="shared" si="32"/>
        <v>-x-</v>
      </c>
      <c r="AL183" s="56" t="str">
        <f t="shared" si="33"/>
        <v>-x-</v>
      </c>
      <c r="AM183" s="55" t="str">
        <f t="shared" si="38"/>
        <v>-x-</v>
      </c>
      <c r="AO183" s="55"/>
      <c r="AP183" s="55"/>
      <c r="AQ183" s="55"/>
      <c r="AR183" s="55"/>
      <c r="AS183" s="55"/>
      <c r="AT183" s="55" t="str">
        <f t="shared" si="34"/>
        <v>-x-</v>
      </c>
      <c r="AU183" s="55" t="str">
        <f t="shared" si="35"/>
        <v>-x-</v>
      </c>
      <c r="AW183" s="55"/>
      <c r="AX183" s="55"/>
      <c r="AY183" s="55"/>
      <c r="AZ183" s="55"/>
      <c r="BA183" s="55"/>
      <c r="BB183" s="55" t="str">
        <f t="shared" si="36"/>
        <v>-x-</v>
      </c>
      <c r="BC183" s="55" t="str">
        <f t="shared" si="37"/>
        <v>-x-</v>
      </c>
    </row>
    <row r="184" spans="2:55" x14ac:dyDescent="0.25">
      <c r="B184" s="12"/>
      <c r="F184" s="101"/>
      <c r="H184" s="55"/>
      <c r="I184" s="55"/>
      <c r="J184" s="55"/>
      <c r="K184" s="55"/>
      <c r="L184" s="55"/>
      <c r="M184" s="55" t="str">
        <f t="shared" si="26"/>
        <v>-x-</v>
      </c>
      <c r="N184" s="55" t="str">
        <f t="shared" si="27"/>
        <v>-x-</v>
      </c>
      <c r="P184" s="55"/>
      <c r="Q184" s="55"/>
      <c r="R184" s="55"/>
      <c r="S184" s="55"/>
      <c r="T184" s="55"/>
      <c r="U184" s="55" t="str">
        <f t="shared" si="28"/>
        <v>-x-</v>
      </c>
      <c r="V184" s="55" t="str">
        <f t="shared" si="29"/>
        <v>-x-</v>
      </c>
      <c r="AC184" s="16" t="str">
        <f t="shared" si="30"/>
        <v>-x-</v>
      </c>
      <c r="AD184" s="16" t="str">
        <f t="shared" si="31"/>
        <v>-x-</v>
      </c>
      <c r="AF184" s="55"/>
      <c r="AG184" s="55"/>
      <c r="AH184" s="55"/>
      <c r="AI184" s="55"/>
      <c r="AJ184" s="55"/>
      <c r="AK184" s="55" t="str">
        <f t="shared" si="32"/>
        <v>-x-</v>
      </c>
      <c r="AL184" s="56" t="str">
        <f t="shared" si="33"/>
        <v>-x-</v>
      </c>
      <c r="AM184" s="55" t="str">
        <f t="shared" si="38"/>
        <v>-x-</v>
      </c>
      <c r="AO184" s="55"/>
      <c r="AP184" s="55"/>
      <c r="AQ184" s="55"/>
      <c r="AR184" s="55"/>
      <c r="AS184" s="55"/>
      <c r="AT184" s="55" t="str">
        <f t="shared" si="34"/>
        <v>-x-</v>
      </c>
      <c r="AU184" s="55" t="str">
        <f t="shared" si="35"/>
        <v>-x-</v>
      </c>
      <c r="AW184" s="55"/>
      <c r="AX184" s="55"/>
      <c r="AY184" s="55"/>
      <c r="AZ184" s="55"/>
      <c r="BA184" s="55"/>
      <c r="BB184" s="55" t="str">
        <f t="shared" si="36"/>
        <v>-x-</v>
      </c>
      <c r="BC184" s="55" t="str">
        <f t="shared" si="37"/>
        <v>-x-</v>
      </c>
    </row>
    <row r="185" spans="2:55" x14ac:dyDescent="0.25">
      <c r="B185" s="12"/>
      <c r="F185" s="101"/>
      <c r="H185" s="55"/>
      <c r="I185" s="55"/>
      <c r="J185" s="55"/>
      <c r="K185" s="55"/>
      <c r="L185" s="55"/>
      <c r="M185" s="55" t="str">
        <f t="shared" si="26"/>
        <v>-x-</v>
      </c>
      <c r="N185" s="55" t="str">
        <f t="shared" si="27"/>
        <v>-x-</v>
      </c>
      <c r="P185" s="55"/>
      <c r="Q185" s="55"/>
      <c r="R185" s="55"/>
      <c r="S185" s="55"/>
      <c r="T185" s="55"/>
      <c r="U185" s="55" t="str">
        <f t="shared" si="28"/>
        <v>-x-</v>
      </c>
      <c r="V185" s="55" t="str">
        <f t="shared" si="29"/>
        <v>-x-</v>
      </c>
      <c r="AC185" s="16" t="str">
        <f t="shared" si="30"/>
        <v>-x-</v>
      </c>
      <c r="AD185" s="16" t="str">
        <f t="shared" si="31"/>
        <v>-x-</v>
      </c>
      <c r="AF185" s="55"/>
      <c r="AG185" s="55"/>
      <c r="AH185" s="55"/>
      <c r="AI185" s="55"/>
      <c r="AJ185" s="55"/>
      <c r="AK185" s="55" t="str">
        <f t="shared" si="32"/>
        <v>-x-</v>
      </c>
      <c r="AL185" s="56" t="str">
        <f t="shared" si="33"/>
        <v>-x-</v>
      </c>
      <c r="AM185" s="55" t="str">
        <f t="shared" si="38"/>
        <v>-x-</v>
      </c>
      <c r="AO185" s="55"/>
      <c r="AP185" s="55"/>
      <c r="AQ185" s="55"/>
      <c r="AR185" s="55"/>
      <c r="AS185" s="55"/>
      <c r="AT185" s="55" t="str">
        <f t="shared" si="34"/>
        <v>-x-</v>
      </c>
      <c r="AU185" s="55" t="str">
        <f t="shared" si="35"/>
        <v>-x-</v>
      </c>
      <c r="AW185" s="55"/>
      <c r="AX185" s="55"/>
      <c r="AY185" s="55"/>
      <c r="AZ185" s="55"/>
      <c r="BA185" s="55"/>
      <c r="BB185" s="55" t="str">
        <f t="shared" si="36"/>
        <v>-x-</v>
      </c>
      <c r="BC185" s="55" t="str">
        <f t="shared" si="37"/>
        <v>-x-</v>
      </c>
    </row>
    <row r="186" spans="2:55" x14ac:dyDescent="0.25">
      <c r="B186" s="12"/>
      <c r="F186" s="101"/>
      <c r="H186" s="55"/>
      <c r="I186" s="55"/>
      <c r="J186" s="55"/>
      <c r="K186" s="55"/>
      <c r="L186" s="55"/>
      <c r="M186" s="55" t="str">
        <f t="shared" si="26"/>
        <v>-x-</v>
      </c>
      <c r="N186" s="55" t="str">
        <f t="shared" si="27"/>
        <v>-x-</v>
      </c>
      <c r="P186" s="55"/>
      <c r="Q186" s="55"/>
      <c r="R186" s="55"/>
      <c r="S186" s="55"/>
      <c r="T186" s="55"/>
      <c r="U186" s="55" t="str">
        <f t="shared" si="28"/>
        <v>-x-</v>
      </c>
      <c r="V186" s="55" t="str">
        <f t="shared" si="29"/>
        <v>-x-</v>
      </c>
      <c r="AC186" s="16" t="str">
        <f t="shared" si="30"/>
        <v>-x-</v>
      </c>
      <c r="AD186" s="16" t="str">
        <f t="shared" si="31"/>
        <v>-x-</v>
      </c>
      <c r="AF186" s="55"/>
      <c r="AG186" s="55"/>
      <c r="AH186" s="55"/>
      <c r="AI186" s="55"/>
      <c r="AJ186" s="55"/>
      <c r="AK186" s="55" t="str">
        <f t="shared" si="32"/>
        <v>-x-</v>
      </c>
      <c r="AL186" s="56" t="str">
        <f t="shared" si="33"/>
        <v>-x-</v>
      </c>
      <c r="AM186" s="55" t="str">
        <f t="shared" si="38"/>
        <v>-x-</v>
      </c>
      <c r="AO186" s="55"/>
      <c r="AP186" s="55"/>
      <c r="AQ186" s="55"/>
      <c r="AR186" s="55"/>
      <c r="AS186" s="55"/>
      <c r="AT186" s="55" t="str">
        <f t="shared" si="34"/>
        <v>-x-</v>
      </c>
      <c r="AU186" s="55" t="str">
        <f t="shared" si="35"/>
        <v>-x-</v>
      </c>
      <c r="AW186" s="55"/>
      <c r="AX186" s="55"/>
      <c r="AY186" s="55"/>
      <c r="AZ186" s="55"/>
      <c r="BA186" s="55"/>
      <c r="BB186" s="55" t="str">
        <f t="shared" si="36"/>
        <v>-x-</v>
      </c>
      <c r="BC186" s="55" t="str">
        <f t="shared" si="37"/>
        <v>-x-</v>
      </c>
    </row>
    <row r="187" spans="2:55" x14ac:dyDescent="0.25">
      <c r="B187" s="12"/>
      <c r="F187" s="101"/>
      <c r="H187" s="55"/>
      <c r="I187" s="55"/>
      <c r="J187" s="55"/>
      <c r="K187" s="55"/>
      <c r="L187" s="55"/>
      <c r="M187" s="55" t="str">
        <f t="shared" si="26"/>
        <v>-x-</v>
      </c>
      <c r="N187" s="55" t="str">
        <f t="shared" si="27"/>
        <v>-x-</v>
      </c>
      <c r="P187" s="55"/>
      <c r="Q187" s="55"/>
      <c r="R187" s="55"/>
      <c r="S187" s="55"/>
      <c r="T187" s="55"/>
      <c r="U187" s="55" t="str">
        <f t="shared" si="28"/>
        <v>-x-</v>
      </c>
      <c r="V187" s="55" t="str">
        <f t="shared" si="29"/>
        <v>-x-</v>
      </c>
      <c r="AC187" s="16" t="str">
        <f t="shared" si="30"/>
        <v>-x-</v>
      </c>
      <c r="AD187" s="16" t="str">
        <f t="shared" si="31"/>
        <v>-x-</v>
      </c>
      <c r="AF187" s="55"/>
      <c r="AG187" s="55"/>
      <c r="AH187" s="55"/>
      <c r="AI187" s="55"/>
      <c r="AJ187" s="55"/>
      <c r="AK187" s="55" t="str">
        <f t="shared" si="32"/>
        <v>-x-</v>
      </c>
      <c r="AL187" s="56" t="str">
        <f t="shared" si="33"/>
        <v>-x-</v>
      </c>
      <c r="AM187" s="55" t="str">
        <f t="shared" si="38"/>
        <v>-x-</v>
      </c>
      <c r="AO187" s="55"/>
      <c r="AP187" s="55"/>
      <c r="AQ187" s="55"/>
      <c r="AR187" s="55"/>
      <c r="AS187" s="55"/>
      <c r="AT187" s="55" t="str">
        <f t="shared" si="34"/>
        <v>-x-</v>
      </c>
      <c r="AU187" s="55" t="str">
        <f t="shared" si="35"/>
        <v>-x-</v>
      </c>
      <c r="AW187" s="55"/>
      <c r="AX187" s="55"/>
      <c r="AY187" s="55"/>
      <c r="AZ187" s="55"/>
      <c r="BA187" s="55"/>
      <c r="BB187" s="55" t="str">
        <f t="shared" si="36"/>
        <v>-x-</v>
      </c>
      <c r="BC187" s="55" t="str">
        <f t="shared" si="37"/>
        <v>-x-</v>
      </c>
    </row>
    <row r="188" spans="2:55" x14ac:dyDescent="0.25">
      <c r="B188" s="12"/>
      <c r="F188" s="101"/>
      <c r="H188" s="55"/>
      <c r="I188" s="55"/>
      <c r="J188" s="55"/>
      <c r="K188" s="55"/>
      <c r="L188" s="55"/>
      <c r="M188" s="55" t="str">
        <f t="shared" si="26"/>
        <v>-x-</v>
      </c>
      <c r="N188" s="55" t="str">
        <f t="shared" si="27"/>
        <v>-x-</v>
      </c>
      <c r="P188" s="55"/>
      <c r="Q188" s="55"/>
      <c r="R188" s="55"/>
      <c r="S188" s="55"/>
      <c r="T188" s="55"/>
      <c r="U188" s="55" t="str">
        <f t="shared" si="28"/>
        <v>-x-</v>
      </c>
      <c r="V188" s="55" t="str">
        <f t="shared" si="29"/>
        <v>-x-</v>
      </c>
      <c r="AC188" s="16" t="str">
        <f t="shared" si="30"/>
        <v>-x-</v>
      </c>
      <c r="AD188" s="16" t="str">
        <f t="shared" si="31"/>
        <v>-x-</v>
      </c>
      <c r="AF188" s="55"/>
      <c r="AG188" s="55"/>
      <c r="AH188" s="55"/>
      <c r="AI188" s="55"/>
      <c r="AJ188" s="55"/>
      <c r="AK188" s="55" t="str">
        <f t="shared" si="32"/>
        <v>-x-</v>
      </c>
      <c r="AL188" s="56" t="str">
        <f t="shared" si="33"/>
        <v>-x-</v>
      </c>
      <c r="AM188" s="55" t="str">
        <f t="shared" si="38"/>
        <v>-x-</v>
      </c>
      <c r="AO188" s="55"/>
      <c r="AP188" s="55"/>
      <c r="AQ188" s="55"/>
      <c r="AR188" s="55"/>
      <c r="AS188" s="55"/>
      <c r="AT188" s="55" t="str">
        <f t="shared" si="34"/>
        <v>-x-</v>
      </c>
      <c r="AU188" s="55" t="str">
        <f t="shared" si="35"/>
        <v>-x-</v>
      </c>
      <c r="AW188" s="55"/>
      <c r="AX188" s="55"/>
      <c r="AY188" s="55"/>
      <c r="AZ188" s="55"/>
      <c r="BA188" s="55"/>
      <c r="BB188" s="55" t="str">
        <f t="shared" si="36"/>
        <v>-x-</v>
      </c>
      <c r="BC188" s="55" t="str">
        <f t="shared" si="37"/>
        <v>-x-</v>
      </c>
    </row>
    <row r="189" spans="2:55" x14ac:dyDescent="0.25">
      <c r="B189" s="12"/>
      <c r="F189" s="101"/>
      <c r="H189" s="55"/>
      <c r="I189" s="55"/>
      <c r="J189" s="55"/>
      <c r="K189" s="55"/>
      <c r="L189" s="55"/>
      <c r="M189" s="55" t="str">
        <f t="shared" si="26"/>
        <v>-x-</v>
      </c>
      <c r="N189" s="55" t="str">
        <f t="shared" si="27"/>
        <v>-x-</v>
      </c>
      <c r="P189" s="55"/>
      <c r="Q189" s="55"/>
      <c r="R189" s="55"/>
      <c r="S189" s="55"/>
      <c r="T189" s="55"/>
      <c r="U189" s="55" t="str">
        <f t="shared" si="28"/>
        <v>-x-</v>
      </c>
      <c r="V189" s="55" t="str">
        <f t="shared" si="29"/>
        <v>-x-</v>
      </c>
      <c r="AC189" s="16" t="str">
        <f t="shared" si="30"/>
        <v>-x-</v>
      </c>
      <c r="AD189" s="16" t="str">
        <f t="shared" si="31"/>
        <v>-x-</v>
      </c>
      <c r="AF189" s="55"/>
      <c r="AG189" s="55"/>
      <c r="AH189" s="55"/>
      <c r="AI189" s="55"/>
      <c r="AJ189" s="55"/>
      <c r="AK189" s="55" t="str">
        <f t="shared" si="32"/>
        <v>-x-</v>
      </c>
      <c r="AL189" s="56" t="str">
        <f t="shared" si="33"/>
        <v>-x-</v>
      </c>
      <c r="AM189" s="55" t="str">
        <f t="shared" si="38"/>
        <v>-x-</v>
      </c>
      <c r="AO189" s="55"/>
      <c r="AP189" s="55"/>
      <c r="AQ189" s="55"/>
      <c r="AR189" s="55"/>
      <c r="AS189" s="55"/>
      <c r="AT189" s="55" t="str">
        <f t="shared" si="34"/>
        <v>-x-</v>
      </c>
      <c r="AU189" s="55" t="str">
        <f t="shared" si="35"/>
        <v>-x-</v>
      </c>
      <c r="AW189" s="55"/>
      <c r="AX189" s="55"/>
      <c r="AY189" s="55"/>
      <c r="AZ189" s="55"/>
      <c r="BA189" s="55"/>
      <c r="BB189" s="55" t="str">
        <f t="shared" si="36"/>
        <v>-x-</v>
      </c>
      <c r="BC189" s="55" t="str">
        <f t="shared" si="37"/>
        <v>-x-</v>
      </c>
    </row>
    <row r="190" spans="2:55" x14ac:dyDescent="0.25">
      <c r="B190" s="12"/>
      <c r="F190" s="101"/>
      <c r="H190" s="55"/>
      <c r="I190" s="55"/>
      <c r="J190" s="55"/>
      <c r="K190" s="55"/>
      <c r="L190" s="55"/>
      <c r="M190" s="55" t="str">
        <f t="shared" si="26"/>
        <v>-x-</v>
      </c>
      <c r="N190" s="55" t="str">
        <f t="shared" si="27"/>
        <v>-x-</v>
      </c>
      <c r="P190" s="55"/>
      <c r="Q190" s="55"/>
      <c r="R190" s="55"/>
      <c r="S190" s="55"/>
      <c r="T190" s="55"/>
      <c r="U190" s="55" t="str">
        <f t="shared" si="28"/>
        <v>-x-</v>
      </c>
      <c r="V190" s="55" t="str">
        <f t="shared" si="29"/>
        <v>-x-</v>
      </c>
      <c r="AC190" s="16" t="str">
        <f t="shared" si="30"/>
        <v>-x-</v>
      </c>
      <c r="AD190" s="16" t="str">
        <f t="shared" si="31"/>
        <v>-x-</v>
      </c>
      <c r="AF190" s="55"/>
      <c r="AG190" s="55"/>
      <c r="AH190" s="55"/>
      <c r="AI190" s="55"/>
      <c r="AJ190" s="55"/>
      <c r="AK190" s="55" t="str">
        <f t="shared" si="32"/>
        <v>-x-</v>
      </c>
      <c r="AL190" s="56" t="str">
        <f t="shared" si="33"/>
        <v>-x-</v>
      </c>
      <c r="AM190" s="55" t="str">
        <f t="shared" si="38"/>
        <v>-x-</v>
      </c>
      <c r="AO190" s="55"/>
      <c r="AP190" s="55"/>
      <c r="AQ190" s="55"/>
      <c r="AR190" s="55"/>
      <c r="AS190" s="55"/>
      <c r="AT190" s="55" t="str">
        <f t="shared" si="34"/>
        <v>-x-</v>
      </c>
      <c r="AU190" s="55" t="str">
        <f t="shared" si="35"/>
        <v>-x-</v>
      </c>
      <c r="AW190" s="55"/>
      <c r="AX190" s="55"/>
      <c r="AY190" s="55"/>
      <c r="AZ190" s="55"/>
      <c r="BA190" s="55"/>
      <c r="BB190" s="55" t="str">
        <f t="shared" si="36"/>
        <v>-x-</v>
      </c>
      <c r="BC190" s="55" t="str">
        <f t="shared" si="37"/>
        <v>-x-</v>
      </c>
    </row>
    <row r="191" spans="2:55" x14ac:dyDescent="0.25">
      <c r="B191" s="12"/>
      <c r="F191" s="101"/>
      <c r="H191" s="55"/>
      <c r="I191" s="55"/>
      <c r="J191" s="55"/>
      <c r="K191" s="55"/>
      <c r="L191" s="55"/>
      <c r="M191" s="55" t="str">
        <f t="shared" si="26"/>
        <v>-x-</v>
      </c>
      <c r="N191" s="55" t="str">
        <f t="shared" si="27"/>
        <v>-x-</v>
      </c>
      <c r="P191" s="55"/>
      <c r="Q191" s="55"/>
      <c r="R191" s="55"/>
      <c r="S191" s="55"/>
      <c r="T191" s="55"/>
      <c r="U191" s="55" t="str">
        <f t="shared" si="28"/>
        <v>-x-</v>
      </c>
      <c r="V191" s="55" t="str">
        <f t="shared" si="29"/>
        <v>-x-</v>
      </c>
      <c r="AC191" s="16" t="str">
        <f t="shared" si="30"/>
        <v>-x-</v>
      </c>
      <c r="AD191" s="16" t="str">
        <f t="shared" si="31"/>
        <v>-x-</v>
      </c>
      <c r="AF191" s="55"/>
      <c r="AG191" s="55"/>
      <c r="AH191" s="55"/>
      <c r="AI191" s="55"/>
      <c r="AJ191" s="55"/>
      <c r="AK191" s="55" t="str">
        <f t="shared" si="32"/>
        <v>-x-</v>
      </c>
      <c r="AL191" s="56" t="str">
        <f t="shared" si="33"/>
        <v>-x-</v>
      </c>
      <c r="AM191" s="55" t="str">
        <f t="shared" si="38"/>
        <v>-x-</v>
      </c>
      <c r="AO191" s="55"/>
      <c r="AP191" s="55"/>
      <c r="AQ191" s="55"/>
      <c r="AR191" s="55"/>
      <c r="AS191" s="55"/>
      <c r="AT191" s="55" t="str">
        <f t="shared" si="34"/>
        <v>-x-</v>
      </c>
      <c r="AU191" s="55" t="str">
        <f t="shared" si="35"/>
        <v>-x-</v>
      </c>
      <c r="AW191" s="55"/>
      <c r="AX191" s="55"/>
      <c r="AY191" s="55"/>
      <c r="AZ191" s="55"/>
      <c r="BA191" s="55"/>
      <c r="BB191" s="55" t="str">
        <f t="shared" si="36"/>
        <v>-x-</v>
      </c>
      <c r="BC191" s="55" t="str">
        <f t="shared" si="37"/>
        <v>-x-</v>
      </c>
    </row>
    <row r="192" spans="2:55" x14ac:dyDescent="0.25">
      <c r="B192" s="12"/>
      <c r="F192" s="101"/>
      <c r="H192" s="55"/>
      <c r="I192" s="55"/>
      <c r="J192" s="55"/>
      <c r="K192" s="55"/>
      <c r="L192" s="55"/>
      <c r="M192" s="55" t="str">
        <f t="shared" si="26"/>
        <v>-x-</v>
      </c>
      <c r="N192" s="55" t="str">
        <f t="shared" si="27"/>
        <v>-x-</v>
      </c>
      <c r="P192" s="55"/>
      <c r="Q192" s="55"/>
      <c r="R192" s="55"/>
      <c r="S192" s="55"/>
      <c r="T192" s="55"/>
      <c r="U192" s="55" t="str">
        <f t="shared" si="28"/>
        <v>-x-</v>
      </c>
      <c r="V192" s="55" t="str">
        <f t="shared" si="29"/>
        <v>-x-</v>
      </c>
      <c r="AC192" s="16" t="str">
        <f t="shared" si="30"/>
        <v>-x-</v>
      </c>
      <c r="AD192" s="16" t="str">
        <f t="shared" si="31"/>
        <v>-x-</v>
      </c>
      <c r="AF192" s="55"/>
      <c r="AG192" s="55"/>
      <c r="AH192" s="55"/>
      <c r="AI192" s="55"/>
      <c r="AJ192" s="55"/>
      <c r="AK192" s="55" t="str">
        <f t="shared" si="32"/>
        <v>-x-</v>
      </c>
      <c r="AL192" s="56" t="str">
        <f t="shared" si="33"/>
        <v>-x-</v>
      </c>
      <c r="AM192" s="55" t="str">
        <f t="shared" si="38"/>
        <v>-x-</v>
      </c>
      <c r="AO192" s="55"/>
      <c r="AP192" s="55"/>
      <c r="AQ192" s="55"/>
      <c r="AR192" s="55"/>
      <c r="AS192" s="55"/>
      <c r="AT192" s="55" t="str">
        <f t="shared" si="34"/>
        <v>-x-</v>
      </c>
      <c r="AU192" s="55" t="str">
        <f t="shared" si="35"/>
        <v>-x-</v>
      </c>
      <c r="AW192" s="55"/>
      <c r="AX192" s="55"/>
      <c r="AY192" s="55"/>
      <c r="AZ192" s="55"/>
      <c r="BA192" s="55"/>
      <c r="BB192" s="55" t="str">
        <f t="shared" si="36"/>
        <v>-x-</v>
      </c>
      <c r="BC192" s="55" t="str">
        <f t="shared" si="37"/>
        <v>-x-</v>
      </c>
    </row>
    <row r="193" spans="2:55" x14ac:dyDescent="0.25">
      <c r="B193" s="12"/>
      <c r="F193" s="101"/>
      <c r="H193" s="55"/>
      <c r="I193" s="55"/>
      <c r="J193" s="55"/>
      <c r="K193" s="55"/>
      <c r="L193" s="55"/>
      <c r="M193" s="55" t="str">
        <f t="shared" si="26"/>
        <v>-x-</v>
      </c>
      <c r="N193" s="55" t="str">
        <f t="shared" si="27"/>
        <v>-x-</v>
      </c>
      <c r="P193" s="55"/>
      <c r="Q193" s="55"/>
      <c r="R193" s="55"/>
      <c r="S193" s="55"/>
      <c r="T193" s="55"/>
      <c r="U193" s="55" t="str">
        <f t="shared" si="28"/>
        <v>-x-</v>
      </c>
      <c r="V193" s="55" t="str">
        <f t="shared" si="29"/>
        <v>-x-</v>
      </c>
      <c r="AC193" s="16" t="str">
        <f t="shared" si="30"/>
        <v>-x-</v>
      </c>
      <c r="AD193" s="16" t="str">
        <f t="shared" si="31"/>
        <v>-x-</v>
      </c>
      <c r="AF193" s="55"/>
      <c r="AG193" s="55"/>
      <c r="AH193" s="55"/>
      <c r="AI193" s="55"/>
      <c r="AJ193" s="55"/>
      <c r="AK193" s="55" t="str">
        <f t="shared" si="32"/>
        <v>-x-</v>
      </c>
      <c r="AL193" s="56" t="str">
        <f t="shared" si="33"/>
        <v>-x-</v>
      </c>
      <c r="AM193" s="55" t="str">
        <f t="shared" si="38"/>
        <v>-x-</v>
      </c>
      <c r="AO193" s="55"/>
      <c r="AP193" s="55"/>
      <c r="AQ193" s="55"/>
      <c r="AR193" s="55"/>
      <c r="AS193" s="55"/>
      <c r="AT193" s="55" t="str">
        <f t="shared" si="34"/>
        <v>-x-</v>
      </c>
      <c r="AU193" s="55" t="str">
        <f t="shared" si="35"/>
        <v>-x-</v>
      </c>
      <c r="AW193" s="55"/>
      <c r="AX193" s="55"/>
      <c r="AY193" s="55"/>
      <c r="AZ193" s="55"/>
      <c r="BA193" s="55"/>
      <c r="BB193" s="55" t="str">
        <f t="shared" si="36"/>
        <v>-x-</v>
      </c>
      <c r="BC193" s="55" t="str">
        <f t="shared" si="37"/>
        <v>-x-</v>
      </c>
    </row>
    <row r="194" spans="2:55" x14ac:dyDescent="0.25">
      <c r="B194" s="12"/>
      <c r="F194" s="101"/>
      <c r="H194" s="55"/>
      <c r="I194" s="55"/>
      <c r="J194" s="55"/>
      <c r="K194" s="55"/>
      <c r="L194" s="55"/>
      <c r="M194" s="55" t="str">
        <f t="shared" si="26"/>
        <v>-x-</v>
      </c>
      <c r="N194" s="55" t="str">
        <f t="shared" si="27"/>
        <v>-x-</v>
      </c>
      <c r="P194" s="55"/>
      <c r="Q194" s="55"/>
      <c r="R194" s="55"/>
      <c r="S194" s="55"/>
      <c r="T194" s="55"/>
      <c r="U194" s="55" t="str">
        <f t="shared" si="28"/>
        <v>-x-</v>
      </c>
      <c r="V194" s="55" t="str">
        <f t="shared" si="29"/>
        <v>-x-</v>
      </c>
      <c r="AC194" s="16" t="str">
        <f t="shared" si="30"/>
        <v>-x-</v>
      </c>
      <c r="AD194" s="16" t="str">
        <f t="shared" si="31"/>
        <v>-x-</v>
      </c>
      <c r="AF194" s="55"/>
      <c r="AG194" s="55"/>
      <c r="AH194" s="55"/>
      <c r="AI194" s="55"/>
      <c r="AJ194" s="55"/>
      <c r="AK194" s="55" t="str">
        <f t="shared" si="32"/>
        <v>-x-</v>
      </c>
      <c r="AL194" s="56" t="str">
        <f t="shared" si="33"/>
        <v>-x-</v>
      </c>
      <c r="AM194" s="55" t="str">
        <f t="shared" si="38"/>
        <v>-x-</v>
      </c>
      <c r="AO194" s="55"/>
      <c r="AP194" s="55"/>
      <c r="AQ194" s="55"/>
      <c r="AR194" s="55"/>
      <c r="AS194" s="55"/>
      <c r="AT194" s="55" t="str">
        <f t="shared" si="34"/>
        <v>-x-</v>
      </c>
      <c r="AU194" s="55" t="str">
        <f t="shared" si="35"/>
        <v>-x-</v>
      </c>
      <c r="AW194" s="55"/>
      <c r="AX194" s="55"/>
      <c r="AY194" s="55"/>
      <c r="AZ194" s="55"/>
      <c r="BA194" s="55"/>
      <c r="BB194" s="55" t="str">
        <f t="shared" si="36"/>
        <v>-x-</v>
      </c>
      <c r="BC194" s="55" t="str">
        <f t="shared" si="37"/>
        <v>-x-</v>
      </c>
    </row>
    <row r="195" spans="2:55" x14ac:dyDescent="0.25">
      <c r="B195" s="12"/>
      <c r="F195" s="101"/>
      <c r="H195" s="55"/>
      <c r="I195" s="55"/>
      <c r="J195" s="55"/>
      <c r="K195" s="55"/>
      <c r="L195" s="55"/>
      <c r="M195" s="55" t="str">
        <f t="shared" si="26"/>
        <v>-x-</v>
      </c>
      <c r="N195" s="55" t="str">
        <f t="shared" si="27"/>
        <v>-x-</v>
      </c>
      <c r="P195" s="55"/>
      <c r="Q195" s="55"/>
      <c r="R195" s="55"/>
      <c r="S195" s="55"/>
      <c r="T195" s="55"/>
      <c r="U195" s="55" t="str">
        <f t="shared" si="28"/>
        <v>-x-</v>
      </c>
      <c r="V195" s="55" t="str">
        <f t="shared" si="29"/>
        <v>-x-</v>
      </c>
      <c r="AC195" s="16" t="str">
        <f t="shared" si="30"/>
        <v>-x-</v>
      </c>
      <c r="AD195" s="16" t="str">
        <f t="shared" si="31"/>
        <v>-x-</v>
      </c>
      <c r="AF195" s="55"/>
      <c r="AG195" s="55"/>
      <c r="AH195" s="55"/>
      <c r="AI195" s="55"/>
      <c r="AJ195" s="55"/>
      <c r="AK195" s="55" t="str">
        <f t="shared" si="32"/>
        <v>-x-</v>
      </c>
      <c r="AL195" s="56" t="str">
        <f t="shared" si="33"/>
        <v>-x-</v>
      </c>
      <c r="AM195" s="55" t="str">
        <f t="shared" si="38"/>
        <v>-x-</v>
      </c>
      <c r="AO195" s="55"/>
      <c r="AP195" s="55"/>
      <c r="AQ195" s="55"/>
      <c r="AR195" s="55"/>
      <c r="AS195" s="55"/>
      <c r="AT195" s="55" t="str">
        <f t="shared" si="34"/>
        <v>-x-</v>
      </c>
      <c r="AU195" s="55" t="str">
        <f t="shared" si="35"/>
        <v>-x-</v>
      </c>
      <c r="AW195" s="55"/>
      <c r="AX195" s="55"/>
      <c r="AY195" s="55"/>
      <c r="AZ195" s="55"/>
      <c r="BA195" s="55"/>
      <c r="BB195" s="55" t="str">
        <f t="shared" si="36"/>
        <v>-x-</v>
      </c>
      <c r="BC195" s="55" t="str">
        <f t="shared" si="37"/>
        <v>-x-</v>
      </c>
    </row>
    <row r="196" spans="2:55" x14ac:dyDescent="0.25">
      <c r="B196" s="12"/>
      <c r="F196" s="101"/>
      <c r="H196" s="55"/>
      <c r="I196" s="55"/>
      <c r="J196" s="55"/>
      <c r="K196" s="55"/>
      <c r="L196" s="55"/>
      <c r="M196" s="55" t="str">
        <f t="shared" si="26"/>
        <v>-x-</v>
      </c>
      <c r="N196" s="55" t="str">
        <f t="shared" si="27"/>
        <v>-x-</v>
      </c>
      <c r="P196" s="55"/>
      <c r="Q196" s="55"/>
      <c r="R196" s="55"/>
      <c r="S196" s="55"/>
      <c r="T196" s="55"/>
      <c r="U196" s="55" t="str">
        <f t="shared" si="28"/>
        <v>-x-</v>
      </c>
      <c r="V196" s="55" t="str">
        <f t="shared" si="29"/>
        <v>-x-</v>
      </c>
      <c r="AC196" s="16" t="str">
        <f t="shared" si="30"/>
        <v>-x-</v>
      </c>
      <c r="AD196" s="16" t="str">
        <f t="shared" si="31"/>
        <v>-x-</v>
      </c>
      <c r="AF196" s="55"/>
      <c r="AG196" s="55"/>
      <c r="AH196" s="55"/>
      <c r="AI196" s="55"/>
      <c r="AJ196" s="55"/>
      <c r="AK196" s="55" t="str">
        <f t="shared" si="32"/>
        <v>-x-</v>
      </c>
      <c r="AL196" s="56" t="str">
        <f t="shared" si="33"/>
        <v>-x-</v>
      </c>
      <c r="AM196" s="55" t="str">
        <f t="shared" si="38"/>
        <v>-x-</v>
      </c>
      <c r="AO196" s="55"/>
      <c r="AP196" s="55"/>
      <c r="AQ196" s="55"/>
      <c r="AR196" s="55"/>
      <c r="AS196" s="55"/>
      <c r="AT196" s="55" t="str">
        <f t="shared" si="34"/>
        <v>-x-</v>
      </c>
      <c r="AU196" s="55" t="str">
        <f t="shared" si="35"/>
        <v>-x-</v>
      </c>
      <c r="AW196" s="55"/>
      <c r="AX196" s="55"/>
      <c r="AY196" s="55"/>
      <c r="AZ196" s="55"/>
      <c r="BA196" s="55"/>
      <c r="BB196" s="55" t="str">
        <f t="shared" si="36"/>
        <v>-x-</v>
      </c>
      <c r="BC196" s="55" t="str">
        <f t="shared" si="37"/>
        <v>-x-</v>
      </c>
    </row>
    <row r="197" spans="2:55" x14ac:dyDescent="0.25">
      <c r="B197" s="12"/>
      <c r="F197" s="101"/>
      <c r="H197" s="55"/>
      <c r="I197" s="55"/>
      <c r="J197" s="55"/>
      <c r="K197" s="55"/>
      <c r="L197" s="55"/>
      <c r="M197" s="55" t="str">
        <f t="shared" si="26"/>
        <v>-x-</v>
      </c>
      <c r="N197" s="55" t="str">
        <f t="shared" si="27"/>
        <v>-x-</v>
      </c>
      <c r="P197" s="55"/>
      <c r="Q197" s="55"/>
      <c r="R197" s="55"/>
      <c r="S197" s="55"/>
      <c r="T197" s="55"/>
      <c r="U197" s="55" t="str">
        <f t="shared" si="28"/>
        <v>-x-</v>
      </c>
      <c r="V197" s="55" t="str">
        <f t="shared" si="29"/>
        <v>-x-</v>
      </c>
      <c r="AC197" s="16" t="str">
        <f t="shared" si="30"/>
        <v>-x-</v>
      </c>
      <c r="AD197" s="16" t="str">
        <f t="shared" si="31"/>
        <v>-x-</v>
      </c>
      <c r="AF197" s="55"/>
      <c r="AG197" s="55"/>
      <c r="AH197" s="55"/>
      <c r="AI197" s="55"/>
      <c r="AJ197" s="55"/>
      <c r="AK197" s="55" t="str">
        <f t="shared" si="32"/>
        <v>-x-</v>
      </c>
      <c r="AL197" s="56" t="str">
        <f t="shared" si="33"/>
        <v>-x-</v>
      </c>
      <c r="AM197" s="55" t="str">
        <f t="shared" si="38"/>
        <v>-x-</v>
      </c>
      <c r="AO197" s="55"/>
      <c r="AP197" s="55"/>
      <c r="AQ197" s="55"/>
      <c r="AR197" s="55"/>
      <c r="AS197" s="55"/>
      <c r="AT197" s="55" t="str">
        <f t="shared" si="34"/>
        <v>-x-</v>
      </c>
      <c r="AU197" s="55" t="str">
        <f t="shared" si="35"/>
        <v>-x-</v>
      </c>
      <c r="AW197" s="55"/>
      <c r="AX197" s="55"/>
      <c r="AY197" s="55"/>
      <c r="AZ197" s="55"/>
      <c r="BA197" s="55"/>
      <c r="BB197" s="55" t="str">
        <f t="shared" si="36"/>
        <v>-x-</v>
      </c>
      <c r="BC197" s="55" t="str">
        <f t="shared" si="37"/>
        <v>-x-</v>
      </c>
    </row>
    <row r="198" spans="2:55" x14ac:dyDescent="0.25">
      <c r="B198" s="12"/>
      <c r="F198" s="101"/>
      <c r="H198" s="55"/>
      <c r="I198" s="55"/>
      <c r="J198" s="55"/>
      <c r="K198" s="55"/>
      <c r="L198" s="55"/>
      <c r="M198" s="55" t="str">
        <f t="shared" si="26"/>
        <v>-x-</v>
      </c>
      <c r="N198" s="55" t="str">
        <f t="shared" si="27"/>
        <v>-x-</v>
      </c>
      <c r="P198" s="55"/>
      <c r="Q198" s="55"/>
      <c r="R198" s="55"/>
      <c r="S198" s="55"/>
      <c r="T198" s="55"/>
      <c r="U198" s="55" t="str">
        <f t="shared" si="28"/>
        <v>-x-</v>
      </c>
      <c r="V198" s="55" t="str">
        <f t="shared" si="29"/>
        <v>-x-</v>
      </c>
      <c r="AC198" s="16" t="str">
        <f t="shared" si="30"/>
        <v>-x-</v>
      </c>
      <c r="AD198" s="16" t="str">
        <f t="shared" si="31"/>
        <v>-x-</v>
      </c>
      <c r="AF198" s="55"/>
      <c r="AG198" s="55"/>
      <c r="AH198" s="55"/>
      <c r="AI198" s="55"/>
      <c r="AJ198" s="55"/>
      <c r="AK198" s="55" t="str">
        <f t="shared" si="32"/>
        <v>-x-</v>
      </c>
      <c r="AL198" s="56" t="str">
        <f t="shared" si="33"/>
        <v>-x-</v>
      </c>
      <c r="AM198" s="55" t="str">
        <f t="shared" si="38"/>
        <v>-x-</v>
      </c>
      <c r="AO198" s="55"/>
      <c r="AP198" s="55"/>
      <c r="AQ198" s="55"/>
      <c r="AR198" s="55"/>
      <c r="AS198" s="55"/>
      <c r="AT198" s="55" t="str">
        <f t="shared" si="34"/>
        <v>-x-</v>
      </c>
      <c r="AU198" s="55" t="str">
        <f t="shared" si="35"/>
        <v>-x-</v>
      </c>
      <c r="AW198" s="55"/>
      <c r="AX198" s="55"/>
      <c r="AY198" s="55"/>
      <c r="AZ198" s="55"/>
      <c r="BA198" s="55"/>
      <c r="BB198" s="55" t="str">
        <f t="shared" si="36"/>
        <v>-x-</v>
      </c>
      <c r="BC198" s="55" t="str">
        <f t="shared" si="37"/>
        <v>-x-</v>
      </c>
    </row>
    <row r="199" spans="2:55" x14ac:dyDescent="0.25">
      <c r="B199" s="12"/>
      <c r="F199" s="101"/>
      <c r="H199" s="55"/>
      <c r="I199" s="55"/>
      <c r="J199" s="55"/>
      <c r="K199" s="55"/>
      <c r="L199" s="55"/>
      <c r="M199" s="55" t="str">
        <f>IFERROR(MEDIAN(H199:L199),"-x-")</f>
        <v>-x-</v>
      </c>
      <c r="N199" s="55" t="str">
        <f t="shared" ref="N199:N201" si="39">IFERROR(AVERAGEIFS(H199:L199,H199:L199,"&gt;0",H199:L199,"&lt;50"),"-x-")</f>
        <v>-x-</v>
      </c>
      <c r="P199" s="55"/>
      <c r="Q199" s="55"/>
      <c r="R199" s="55"/>
      <c r="S199" s="55"/>
      <c r="T199" s="55"/>
      <c r="U199" s="55" t="str">
        <f>IFERROR(MEDIAN(P199:T199),"-x-")</f>
        <v>-x-</v>
      </c>
      <c r="V199" s="55" t="str">
        <f t="shared" ref="V199:V201" si="40">IFERROR(AVERAGEIFS(P199:T199,P199:T199,"&gt;0",P199:T199,"&lt;50"),"-x-")</f>
        <v>-x-</v>
      </c>
      <c r="AC199" s="16" t="str">
        <f>IFERROR(MEDIAN(X199:AB199),"-x-")</f>
        <v>-x-</v>
      </c>
      <c r="AD199" s="16" t="str">
        <f t="shared" ref="AD199:AD201" si="41">IFERROR(AVERAGE(X199:AB199),"-x-")</f>
        <v>-x-</v>
      </c>
      <c r="AF199" s="55"/>
      <c r="AG199" s="55"/>
      <c r="AH199" s="55"/>
      <c r="AI199" s="55"/>
      <c r="AJ199" s="55"/>
      <c r="AK199" s="55" t="str">
        <f>IF(MAX(AF199:AJ199)=0,"-x-",MAX(AF199:AJ199))</f>
        <v>-x-</v>
      </c>
      <c r="AL199" s="56" t="str">
        <f>IFERROR(AJ199/AK199,"-x-")</f>
        <v>-x-</v>
      </c>
      <c r="AM199" s="55" t="str">
        <f t="shared" si="38"/>
        <v>-x-</v>
      </c>
      <c r="AO199" s="55"/>
      <c r="AP199" s="55"/>
      <c r="AQ199" s="55"/>
      <c r="AR199" s="55"/>
      <c r="AS199" s="55"/>
      <c r="AT199" s="55" t="str">
        <f>IFERROR(MEDIAN(AO199:AS199),"-x-")</f>
        <v>-x-</v>
      </c>
      <c r="AU199" s="55" t="str">
        <f t="shared" ref="AU199:AU201" si="42">IFERROR(AVERAGEIFS(AO199:AS199,AO199:AS199,"&gt;0",AO199:AS199,"&lt;50"),"-x-")</f>
        <v>-x-</v>
      </c>
      <c r="AW199" s="55"/>
      <c r="AX199" s="55"/>
      <c r="AY199" s="55"/>
      <c r="AZ199" s="55"/>
      <c r="BA199" s="55"/>
      <c r="BB199" s="55" t="str">
        <f>IFERROR(MEDIAN(AW199:BA199),"-x-")</f>
        <v>-x-</v>
      </c>
      <c r="BC199" s="55" t="str">
        <f t="shared" ref="BC199:BC201" si="43">IFERROR(AVERAGEIFS(AW199:BA199,AW199:BA199,"&gt;0",AW199:BA199,"&lt;50"),"-x-")</f>
        <v>-x-</v>
      </c>
    </row>
    <row r="200" spans="2:55" x14ac:dyDescent="0.25">
      <c r="B200" s="12"/>
      <c r="F200" s="101"/>
      <c r="H200" s="55"/>
      <c r="I200" s="55"/>
      <c r="J200" s="55"/>
      <c r="K200" s="55"/>
      <c r="L200" s="55"/>
      <c r="M200" s="55" t="str">
        <f>IFERROR(MEDIAN(H200:L200),"-x-")</f>
        <v>-x-</v>
      </c>
      <c r="N200" s="55" t="str">
        <f t="shared" si="39"/>
        <v>-x-</v>
      </c>
      <c r="P200" s="55"/>
      <c r="Q200" s="55"/>
      <c r="R200" s="55"/>
      <c r="S200" s="55"/>
      <c r="T200" s="55"/>
      <c r="U200" s="55" t="str">
        <f>IFERROR(MEDIAN(P200:T200),"-x-")</f>
        <v>-x-</v>
      </c>
      <c r="V200" s="55" t="str">
        <f t="shared" si="40"/>
        <v>-x-</v>
      </c>
      <c r="AC200" s="16" t="str">
        <f>IFERROR(MEDIAN(X200:AB200),"-x-")</f>
        <v>-x-</v>
      </c>
      <c r="AD200" s="16" t="str">
        <f t="shared" si="41"/>
        <v>-x-</v>
      </c>
      <c r="AF200" s="55"/>
      <c r="AG200" s="55"/>
      <c r="AH200" s="55"/>
      <c r="AI200" s="55"/>
      <c r="AJ200" s="55"/>
      <c r="AK200" s="55" t="str">
        <f>IF(MAX(AF200:AJ200)=0,"-x-",MAX(AF200:AJ200))</f>
        <v>-x-</v>
      </c>
      <c r="AL200" s="56" t="str">
        <f>IFERROR(AJ200/AK200,"-x-")</f>
        <v>-x-</v>
      </c>
      <c r="AM200" s="55" t="str">
        <f t="shared" ref="AM200:AM201" si="44">IFERROR(AVERAGEIFS(AF200:AJ200,AF200:AJ200,"&gt;0",AF200:AJ200,"&lt;30"),"-x-")</f>
        <v>-x-</v>
      </c>
      <c r="AO200" s="55"/>
      <c r="AP200" s="55"/>
      <c r="AQ200" s="55"/>
      <c r="AR200" s="55"/>
      <c r="AS200" s="55"/>
      <c r="AT200" s="55" t="str">
        <f>IFERROR(MEDIAN(AO200:AS200),"-x-")</f>
        <v>-x-</v>
      </c>
      <c r="AU200" s="55" t="str">
        <f t="shared" si="42"/>
        <v>-x-</v>
      </c>
      <c r="AW200" s="55"/>
      <c r="AX200" s="55"/>
      <c r="AY200" s="55"/>
      <c r="AZ200" s="55"/>
      <c r="BA200" s="55"/>
      <c r="BB200" s="55" t="str">
        <f>IFERROR(MEDIAN(AW200:BA200),"-x-")</f>
        <v>-x-</v>
      </c>
      <c r="BC200" s="55" t="str">
        <f t="shared" si="43"/>
        <v>-x-</v>
      </c>
    </row>
    <row r="201" spans="2:55" x14ac:dyDescent="0.25">
      <c r="B201" s="12"/>
      <c r="F201" s="101"/>
      <c r="H201" s="55"/>
      <c r="I201" s="55"/>
      <c r="J201" s="55"/>
      <c r="K201" s="55"/>
      <c r="L201" s="55"/>
      <c r="M201" s="55" t="str">
        <f>IFERROR(MEDIAN(H201:L201),"-x-")</f>
        <v>-x-</v>
      </c>
      <c r="N201" s="55" t="str">
        <f t="shared" si="39"/>
        <v>-x-</v>
      </c>
      <c r="P201" s="55"/>
      <c r="Q201" s="55"/>
      <c r="R201" s="55"/>
      <c r="S201" s="55"/>
      <c r="T201" s="55"/>
      <c r="U201" s="55" t="str">
        <f>IFERROR(MEDIAN(P201:T201),"-x-")</f>
        <v>-x-</v>
      </c>
      <c r="V201" s="55" t="str">
        <f t="shared" si="40"/>
        <v>-x-</v>
      </c>
      <c r="AC201" s="16" t="str">
        <f>IFERROR(MEDIAN(X201:AB201),"-x-")</f>
        <v>-x-</v>
      </c>
      <c r="AD201" s="16" t="str">
        <f t="shared" si="41"/>
        <v>-x-</v>
      </c>
      <c r="AF201" s="55"/>
      <c r="AG201" s="55"/>
      <c r="AH201" s="55"/>
      <c r="AI201" s="55"/>
      <c r="AJ201" s="55"/>
      <c r="AK201" s="55" t="str">
        <f>IF(MAX(AF201:AJ201)=0,"-x-",MAX(AF201:AJ201))</f>
        <v>-x-</v>
      </c>
      <c r="AL201" s="56" t="str">
        <f>IFERROR(AJ201/AK201,"-x-")</f>
        <v>-x-</v>
      </c>
      <c r="AM201" s="55" t="str">
        <f t="shared" si="44"/>
        <v>-x-</v>
      </c>
      <c r="AO201" s="55"/>
      <c r="AP201" s="55"/>
      <c r="AQ201" s="55"/>
      <c r="AR201" s="55"/>
      <c r="AS201" s="55"/>
      <c r="AT201" s="55" t="str">
        <f>IFERROR(MEDIAN(AO201:AS201),"-x-")</f>
        <v>-x-</v>
      </c>
      <c r="AU201" s="55" t="str">
        <f t="shared" si="42"/>
        <v>-x-</v>
      </c>
      <c r="AW201" s="55"/>
      <c r="AX201" s="55"/>
      <c r="AY201" s="55"/>
      <c r="AZ201" s="55"/>
      <c r="BA201" s="55"/>
      <c r="BB201" s="55" t="str">
        <f>IFERROR(MEDIAN(AW201:BA201),"-x-")</f>
        <v>-x-</v>
      </c>
      <c r="BC201" s="55" t="str">
        <f t="shared" si="43"/>
        <v>-x-</v>
      </c>
    </row>
    <row r="202" spans="2:55" x14ac:dyDescent="0.25">
      <c r="B202" s="12"/>
    </row>
    <row r="203" spans="2:55" x14ac:dyDescent="0.25">
      <c r="B203" s="12"/>
    </row>
    <row r="204" spans="2:55" x14ac:dyDescent="0.25">
      <c r="B204" s="12"/>
    </row>
    <row r="205" spans="2:55" x14ac:dyDescent="0.25">
      <c r="B205" s="12"/>
    </row>
    <row r="206" spans="2:55" x14ac:dyDescent="0.25">
      <c r="B206" s="12"/>
    </row>
    <row r="207" spans="2:55" x14ac:dyDescent="0.25">
      <c r="B207" s="12"/>
    </row>
    <row r="208" spans="2:55" x14ac:dyDescent="0.25">
      <c r="B208" s="12"/>
    </row>
    <row r="209" spans="2:2" x14ac:dyDescent="0.25">
      <c r="B209" s="12"/>
    </row>
    <row r="210" spans="2:2" x14ac:dyDescent="0.25">
      <c r="B210" s="12"/>
    </row>
    <row r="211" spans="2:2" x14ac:dyDescent="0.25">
      <c r="B211" s="12"/>
    </row>
    <row r="212" spans="2:2" x14ac:dyDescent="0.25">
      <c r="B212" s="12"/>
    </row>
    <row r="213" spans="2:2" x14ac:dyDescent="0.25">
      <c r="B213" s="12"/>
    </row>
    <row r="214" spans="2:2" x14ac:dyDescent="0.25">
      <c r="B214" s="12"/>
    </row>
    <row r="215" spans="2:2" x14ac:dyDescent="0.25">
      <c r="B215" s="12"/>
    </row>
    <row r="216" spans="2:2" x14ac:dyDescent="0.25">
      <c r="B216" s="12"/>
    </row>
    <row r="217" spans="2:2" x14ac:dyDescent="0.25">
      <c r="B217" s="12"/>
    </row>
    <row r="218" spans="2:2" x14ac:dyDescent="0.25">
      <c r="B218" s="12"/>
    </row>
    <row r="219" spans="2:2" x14ac:dyDescent="0.25">
      <c r="B219" s="12"/>
    </row>
    <row r="220" spans="2:2" x14ac:dyDescent="0.25">
      <c r="B220" s="12"/>
    </row>
    <row r="221" spans="2:2" x14ac:dyDescent="0.25">
      <c r="B221" s="12"/>
    </row>
    <row r="222" spans="2:2" x14ac:dyDescent="0.25">
      <c r="B222" s="12"/>
    </row>
    <row r="223" spans="2:2" x14ac:dyDescent="0.25">
      <c r="B223" s="12"/>
    </row>
    <row r="224" spans="2:2" x14ac:dyDescent="0.25">
      <c r="B224" s="12"/>
    </row>
    <row r="225" spans="2:2" x14ac:dyDescent="0.25">
      <c r="B225" s="12"/>
    </row>
    <row r="226" spans="2:2" x14ac:dyDescent="0.25">
      <c r="B226" s="12"/>
    </row>
    <row r="227" spans="2:2" x14ac:dyDescent="0.25">
      <c r="B227" s="12"/>
    </row>
    <row r="228" spans="2:2" x14ac:dyDescent="0.25">
      <c r="B228" s="12"/>
    </row>
    <row r="229" spans="2:2" x14ac:dyDescent="0.25">
      <c r="B229" s="12"/>
    </row>
    <row r="230" spans="2:2" x14ac:dyDescent="0.25">
      <c r="B230" s="12"/>
    </row>
    <row r="231" spans="2:2" x14ac:dyDescent="0.25">
      <c r="B231" s="12"/>
    </row>
    <row r="232" spans="2:2" x14ac:dyDescent="0.25">
      <c r="B232" s="12"/>
    </row>
    <row r="233" spans="2:2" x14ac:dyDescent="0.25">
      <c r="B233" s="12"/>
    </row>
    <row r="234" spans="2:2" x14ac:dyDescent="0.25">
      <c r="B234" s="12"/>
    </row>
    <row r="235" spans="2:2" x14ac:dyDescent="0.25">
      <c r="B235" s="12"/>
    </row>
    <row r="236" spans="2:2" x14ac:dyDescent="0.25">
      <c r="B236" s="12"/>
    </row>
    <row r="237" spans="2:2" x14ac:dyDescent="0.25">
      <c r="B237" s="12"/>
    </row>
    <row r="238" spans="2:2" x14ac:dyDescent="0.25">
      <c r="B238" s="12"/>
    </row>
    <row r="239" spans="2:2" x14ac:dyDescent="0.25">
      <c r="B239" s="12"/>
    </row>
    <row r="240" spans="2:2" x14ac:dyDescent="0.25">
      <c r="B240" s="12"/>
    </row>
    <row r="241" spans="2:2" x14ac:dyDescent="0.25">
      <c r="B241" s="12"/>
    </row>
    <row r="242" spans="2:2" x14ac:dyDescent="0.25">
      <c r="B242" s="12"/>
    </row>
    <row r="243" spans="2:2" x14ac:dyDescent="0.25">
      <c r="B243" s="12"/>
    </row>
    <row r="244" spans="2:2" x14ac:dyDescent="0.25">
      <c r="B244" s="12"/>
    </row>
    <row r="245" spans="2:2" x14ac:dyDescent="0.25">
      <c r="B245" s="12"/>
    </row>
    <row r="246" spans="2:2" x14ac:dyDescent="0.25">
      <c r="B246" s="12"/>
    </row>
    <row r="247" spans="2:2" x14ac:dyDescent="0.25">
      <c r="B247" s="12"/>
    </row>
    <row r="248" spans="2:2" x14ac:dyDescent="0.25">
      <c r="B248" s="12"/>
    </row>
    <row r="249" spans="2:2" x14ac:dyDescent="0.25">
      <c r="B249" s="12"/>
    </row>
    <row r="250" spans="2:2" x14ac:dyDescent="0.25">
      <c r="B250" s="12"/>
    </row>
    <row r="251" spans="2:2" x14ac:dyDescent="0.25">
      <c r="B251" s="12"/>
    </row>
    <row r="252" spans="2:2" x14ac:dyDescent="0.25">
      <c r="B252" s="12"/>
    </row>
    <row r="253" spans="2:2" x14ac:dyDescent="0.25">
      <c r="B253" s="12"/>
    </row>
    <row r="254" spans="2:2" x14ac:dyDescent="0.25">
      <c r="B254" s="12"/>
    </row>
    <row r="255" spans="2:2" x14ac:dyDescent="0.25">
      <c r="B255" s="12"/>
    </row>
    <row r="256" spans="2:2" x14ac:dyDescent="0.25">
      <c r="B256" s="12"/>
    </row>
    <row r="257" spans="2:2" x14ac:dyDescent="0.25">
      <c r="B257" s="12"/>
    </row>
    <row r="258" spans="2:2" x14ac:dyDescent="0.25">
      <c r="B258" s="12"/>
    </row>
    <row r="259" spans="2:2" x14ac:dyDescent="0.25">
      <c r="B259" s="12"/>
    </row>
    <row r="260" spans="2:2" x14ac:dyDescent="0.25">
      <c r="B260" s="12"/>
    </row>
    <row r="261" spans="2:2" x14ac:dyDescent="0.25">
      <c r="B261" s="12"/>
    </row>
    <row r="262" spans="2:2" x14ac:dyDescent="0.25">
      <c r="B262" s="12"/>
    </row>
    <row r="263" spans="2:2" x14ac:dyDescent="0.25">
      <c r="B263" s="12"/>
    </row>
    <row r="264" spans="2:2" x14ac:dyDescent="0.25">
      <c r="B264" s="12"/>
    </row>
    <row r="265" spans="2:2" x14ac:dyDescent="0.25">
      <c r="B265" s="12"/>
    </row>
    <row r="266" spans="2:2" x14ac:dyDescent="0.25">
      <c r="B266" s="12"/>
    </row>
    <row r="267" spans="2:2" x14ac:dyDescent="0.25">
      <c r="B267" s="12"/>
    </row>
    <row r="268" spans="2:2" x14ac:dyDescent="0.25">
      <c r="B268" s="12"/>
    </row>
    <row r="269" spans="2:2" x14ac:dyDescent="0.25">
      <c r="B269" s="12"/>
    </row>
    <row r="270" spans="2:2" x14ac:dyDescent="0.25">
      <c r="B270" s="12"/>
    </row>
    <row r="271" spans="2:2" x14ac:dyDescent="0.25">
      <c r="B271" s="12"/>
    </row>
    <row r="272" spans="2:2" x14ac:dyDescent="0.25">
      <c r="B272" s="12"/>
    </row>
    <row r="273" spans="2:2" x14ac:dyDescent="0.25">
      <c r="B273" s="12"/>
    </row>
    <row r="274" spans="2:2" x14ac:dyDescent="0.25">
      <c r="B274" s="12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  <row r="283" spans="2:2" x14ac:dyDescent="0.25">
      <c r="B283" s="12"/>
    </row>
    <row r="284" spans="2:2" x14ac:dyDescent="0.25">
      <c r="B284" s="12"/>
    </row>
    <row r="285" spans="2:2" x14ac:dyDescent="0.25">
      <c r="B285" s="12"/>
    </row>
    <row r="286" spans="2:2" x14ac:dyDescent="0.25">
      <c r="B286" s="12"/>
    </row>
    <row r="287" spans="2:2" x14ac:dyDescent="0.25">
      <c r="B287" s="12"/>
    </row>
    <row r="288" spans="2:2" x14ac:dyDescent="0.25">
      <c r="B288" s="12"/>
    </row>
    <row r="289" spans="2:2" x14ac:dyDescent="0.25">
      <c r="B289" s="12"/>
    </row>
    <row r="290" spans="2:2" x14ac:dyDescent="0.25">
      <c r="B290" s="12"/>
    </row>
    <row r="291" spans="2:2" x14ac:dyDescent="0.25">
      <c r="B291" s="12"/>
    </row>
    <row r="292" spans="2:2" x14ac:dyDescent="0.25">
      <c r="B292" s="12"/>
    </row>
    <row r="293" spans="2:2" x14ac:dyDescent="0.25">
      <c r="B293" s="12"/>
    </row>
    <row r="294" spans="2:2" x14ac:dyDescent="0.25">
      <c r="B294" s="12"/>
    </row>
    <row r="295" spans="2:2" x14ac:dyDescent="0.25">
      <c r="B295" s="12"/>
    </row>
    <row r="296" spans="2:2" x14ac:dyDescent="0.25">
      <c r="B296" s="12"/>
    </row>
    <row r="297" spans="2:2" x14ac:dyDescent="0.25">
      <c r="B297" s="12"/>
    </row>
    <row r="298" spans="2:2" x14ac:dyDescent="0.25">
      <c r="B298" s="12"/>
    </row>
    <row r="299" spans="2:2" x14ac:dyDescent="0.25">
      <c r="B299" s="12"/>
    </row>
    <row r="300" spans="2:2" x14ac:dyDescent="0.25">
      <c r="B300" s="12"/>
    </row>
    <row r="301" spans="2:2" x14ac:dyDescent="0.25">
      <c r="B301" s="12"/>
    </row>
    <row r="302" spans="2:2" x14ac:dyDescent="0.25">
      <c r="B302" s="12"/>
    </row>
    <row r="303" spans="2:2" x14ac:dyDescent="0.25">
      <c r="B303" s="12"/>
    </row>
    <row r="304" spans="2:2" x14ac:dyDescent="0.25">
      <c r="B304" s="12"/>
    </row>
    <row r="305" spans="2:2" x14ac:dyDescent="0.25">
      <c r="B305" s="12"/>
    </row>
    <row r="306" spans="2:2" x14ac:dyDescent="0.25">
      <c r="B306" s="12"/>
    </row>
    <row r="307" spans="2:2" x14ac:dyDescent="0.25">
      <c r="B307" s="12"/>
    </row>
    <row r="308" spans="2:2" x14ac:dyDescent="0.25">
      <c r="B308" s="12"/>
    </row>
    <row r="309" spans="2:2" x14ac:dyDescent="0.25">
      <c r="B309" s="12"/>
    </row>
    <row r="310" spans="2:2" x14ac:dyDescent="0.25">
      <c r="B310" s="12"/>
    </row>
    <row r="311" spans="2:2" x14ac:dyDescent="0.25">
      <c r="B311" s="12"/>
    </row>
    <row r="312" spans="2:2" x14ac:dyDescent="0.25">
      <c r="B312" s="12"/>
    </row>
    <row r="313" spans="2:2" x14ac:dyDescent="0.25">
      <c r="B313" s="12"/>
    </row>
    <row r="314" spans="2:2" x14ac:dyDescent="0.25">
      <c r="B314" s="12"/>
    </row>
    <row r="315" spans="2:2" x14ac:dyDescent="0.25">
      <c r="B315" s="12"/>
    </row>
    <row r="316" spans="2:2" x14ac:dyDescent="0.25">
      <c r="B316" s="12"/>
    </row>
    <row r="317" spans="2:2" x14ac:dyDescent="0.25">
      <c r="B317" s="12"/>
    </row>
    <row r="318" spans="2:2" x14ac:dyDescent="0.25">
      <c r="B318" s="12"/>
    </row>
    <row r="319" spans="2:2" x14ac:dyDescent="0.25">
      <c r="B319" s="12"/>
    </row>
    <row r="320" spans="2:2" x14ac:dyDescent="0.25">
      <c r="B320" s="12"/>
    </row>
    <row r="321" spans="2:2" x14ac:dyDescent="0.25">
      <c r="B321" s="12"/>
    </row>
    <row r="322" spans="2:2" x14ac:dyDescent="0.25">
      <c r="B322" s="12"/>
    </row>
    <row r="323" spans="2:2" x14ac:dyDescent="0.25">
      <c r="B323" s="12"/>
    </row>
    <row r="324" spans="2:2" x14ac:dyDescent="0.25">
      <c r="B324" s="12"/>
    </row>
    <row r="325" spans="2:2" x14ac:dyDescent="0.25">
      <c r="B325" s="12"/>
    </row>
    <row r="326" spans="2:2" x14ac:dyDescent="0.25">
      <c r="B326" s="12"/>
    </row>
    <row r="327" spans="2:2" x14ac:dyDescent="0.25">
      <c r="B327" s="12"/>
    </row>
    <row r="328" spans="2:2" x14ac:dyDescent="0.25">
      <c r="B328" s="12"/>
    </row>
    <row r="329" spans="2:2" x14ac:dyDescent="0.25">
      <c r="B329" s="12"/>
    </row>
    <row r="330" spans="2:2" x14ac:dyDescent="0.25">
      <c r="B330" s="12"/>
    </row>
    <row r="331" spans="2:2" x14ac:dyDescent="0.25">
      <c r="B331" s="12"/>
    </row>
    <row r="332" spans="2:2" x14ac:dyDescent="0.25">
      <c r="B332" s="12"/>
    </row>
    <row r="333" spans="2:2" x14ac:dyDescent="0.25">
      <c r="B333" s="12"/>
    </row>
    <row r="334" spans="2:2" x14ac:dyDescent="0.25">
      <c r="B334" s="12"/>
    </row>
    <row r="335" spans="2:2" x14ac:dyDescent="0.25">
      <c r="B335" s="12"/>
    </row>
    <row r="336" spans="2:2" x14ac:dyDescent="0.25">
      <c r="B336" s="12"/>
    </row>
    <row r="337" spans="2:2" x14ac:dyDescent="0.25">
      <c r="B337" s="12"/>
    </row>
    <row r="338" spans="2:2" x14ac:dyDescent="0.25">
      <c r="B338" s="12"/>
    </row>
    <row r="339" spans="2:2" x14ac:dyDescent="0.25">
      <c r="B339" s="12"/>
    </row>
    <row r="340" spans="2:2" x14ac:dyDescent="0.25">
      <c r="B340" s="12"/>
    </row>
    <row r="341" spans="2:2" x14ac:dyDescent="0.25">
      <c r="B341" s="12"/>
    </row>
    <row r="342" spans="2:2" x14ac:dyDescent="0.25">
      <c r="B342" s="12"/>
    </row>
    <row r="343" spans="2:2" x14ac:dyDescent="0.25">
      <c r="B343" s="12"/>
    </row>
    <row r="344" spans="2:2" x14ac:dyDescent="0.25">
      <c r="B344" s="12"/>
    </row>
    <row r="345" spans="2:2" x14ac:dyDescent="0.25">
      <c r="B345" s="12"/>
    </row>
    <row r="346" spans="2:2" x14ac:dyDescent="0.25">
      <c r="B346" s="12"/>
    </row>
    <row r="347" spans="2:2" x14ac:dyDescent="0.25">
      <c r="B347" s="12"/>
    </row>
    <row r="348" spans="2:2" x14ac:dyDescent="0.25">
      <c r="B348" s="12"/>
    </row>
    <row r="349" spans="2:2" x14ac:dyDescent="0.25">
      <c r="B349" s="12"/>
    </row>
    <row r="350" spans="2:2" x14ac:dyDescent="0.25">
      <c r="B350" s="12"/>
    </row>
    <row r="351" spans="2:2" x14ac:dyDescent="0.25">
      <c r="B351" s="12"/>
    </row>
    <row r="352" spans="2:2" x14ac:dyDescent="0.25">
      <c r="B352" s="12"/>
    </row>
    <row r="353" spans="2:2" x14ac:dyDescent="0.25">
      <c r="B353" s="12"/>
    </row>
    <row r="354" spans="2:2" x14ac:dyDescent="0.25">
      <c r="B354" s="12"/>
    </row>
    <row r="355" spans="2:2" x14ac:dyDescent="0.25">
      <c r="B355" s="12"/>
    </row>
    <row r="356" spans="2:2" x14ac:dyDescent="0.25">
      <c r="B356" s="12"/>
    </row>
    <row r="357" spans="2:2" x14ac:dyDescent="0.25">
      <c r="B357" s="12"/>
    </row>
    <row r="358" spans="2:2" x14ac:dyDescent="0.25">
      <c r="B358" s="12"/>
    </row>
    <row r="359" spans="2:2" x14ac:dyDescent="0.25">
      <c r="B359" s="12"/>
    </row>
    <row r="360" spans="2:2" x14ac:dyDescent="0.25">
      <c r="B360" s="12"/>
    </row>
    <row r="361" spans="2:2" x14ac:dyDescent="0.25">
      <c r="B361" s="12"/>
    </row>
    <row r="362" spans="2:2" x14ac:dyDescent="0.25">
      <c r="B362" s="12"/>
    </row>
    <row r="363" spans="2:2" x14ac:dyDescent="0.25">
      <c r="B363" s="12"/>
    </row>
    <row r="364" spans="2:2" x14ac:dyDescent="0.25">
      <c r="B364" s="12"/>
    </row>
    <row r="365" spans="2:2" x14ac:dyDescent="0.25">
      <c r="B365" s="12"/>
    </row>
    <row r="366" spans="2:2" x14ac:dyDescent="0.25">
      <c r="B366" s="12"/>
    </row>
    <row r="367" spans="2:2" x14ac:dyDescent="0.25">
      <c r="B367" s="12"/>
    </row>
    <row r="368" spans="2:2" x14ac:dyDescent="0.25">
      <c r="B368" s="12"/>
    </row>
    <row r="369" spans="2:2" x14ac:dyDescent="0.25">
      <c r="B369" s="12"/>
    </row>
    <row r="370" spans="2:2" x14ac:dyDescent="0.25">
      <c r="B370" s="12"/>
    </row>
    <row r="371" spans="2:2" x14ac:dyDescent="0.25">
      <c r="B371" s="12"/>
    </row>
    <row r="372" spans="2:2" x14ac:dyDescent="0.25">
      <c r="B372" s="12"/>
    </row>
    <row r="373" spans="2:2" x14ac:dyDescent="0.25">
      <c r="B373" s="12"/>
    </row>
    <row r="374" spans="2:2" x14ac:dyDescent="0.25">
      <c r="B374" s="12"/>
    </row>
    <row r="375" spans="2:2" x14ac:dyDescent="0.25">
      <c r="B375" s="12"/>
    </row>
    <row r="376" spans="2:2" x14ac:dyDescent="0.25">
      <c r="B376" s="12"/>
    </row>
    <row r="377" spans="2:2" x14ac:dyDescent="0.25">
      <c r="B377" s="12"/>
    </row>
    <row r="378" spans="2:2" x14ac:dyDescent="0.25">
      <c r="B378" s="12"/>
    </row>
    <row r="379" spans="2:2" x14ac:dyDescent="0.25">
      <c r="B379" s="12"/>
    </row>
    <row r="380" spans="2:2" x14ac:dyDescent="0.25">
      <c r="B380" s="12"/>
    </row>
    <row r="381" spans="2:2" x14ac:dyDescent="0.25">
      <c r="B381" s="12"/>
    </row>
  </sheetData>
  <conditionalFormatting sqref="B7:F7 C8:F201 B8:B200">
    <cfRule type="expression" dxfId="6" priority="2">
      <formula>MOD(ROW(),2)</formula>
    </cfRule>
  </conditionalFormatting>
  <conditionalFormatting sqref="AW7:BC201 AO7:AU201 AF7:AM201 X7:AD201 P7:V201 H7:N201">
    <cfRule type="expression" dxfId="5" priority="1">
      <formula>MOD(ROW(),2)</formula>
    </cfRule>
  </conditionalFormatting>
  <dataValidations count="2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AS7:AS198" xr:uid="{00000000-0002-0000-0100-000000000000}">
      <formula1>FALSE</formula1>
    </dataValidation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AW7:BA198 AO7:AR198 X7:AB198 H7:L198 P7:T198 AF7:AJ198 C7:F198" xr:uid="{00000000-0002-0000-0100-000001000000}">
      <formula1>"FALSE"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4294967295" verticalDpi="4294967295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theme="0" tint="-0.34998626667073579"/>
  </sheetPr>
  <dimension ref="A1:T380"/>
  <sheetViews>
    <sheetView showGridLines="0" zoomScale="80" zoomScaleNormal="80" workbookViewId="0">
      <pane xSplit="5" ySplit="6" topLeftCell="F7" activePane="bottomRight" state="frozen"/>
      <selection activeCell="A6" sqref="A6"/>
      <selection pane="topRight" activeCell="A6" sqref="A6"/>
      <selection pane="bottomLeft" activeCell="A6" sqref="A6"/>
      <selection pane="bottomRight" activeCell="F7" sqref="F7"/>
    </sheetView>
  </sheetViews>
  <sheetFormatPr baseColWidth="10" defaultColWidth="21.85546875" defaultRowHeight="15" x14ac:dyDescent="0.25"/>
  <cols>
    <col min="1" max="1" width="1.7109375" customWidth="1"/>
    <col min="2" max="2" width="13.28515625" style="38" bestFit="1" customWidth="1"/>
    <col min="3" max="3" width="16.85546875" style="39" bestFit="1" customWidth="1"/>
    <col min="4" max="4" width="32.42578125" style="39" customWidth="1"/>
    <col min="5" max="5" width="16.42578125" style="39" customWidth="1"/>
    <col min="6" max="8" width="10.7109375" style="40" customWidth="1"/>
    <col min="9" max="15" width="10.7109375" style="41" customWidth="1"/>
    <col min="16" max="19" width="10.85546875" style="40" customWidth="1"/>
    <col min="20" max="16384" width="21.85546875" style="41"/>
  </cols>
  <sheetData>
    <row r="1" spans="1:20" s="39" customFormat="1" ht="15.95" hidden="1" customHeight="1" x14ac:dyDescent="0.25">
      <c r="A1"/>
      <c r="B1" s="102" t="s">
        <v>31</v>
      </c>
      <c r="C1" s="60">
        <f>'Ficha Técnica'!C7</f>
        <v>43999</v>
      </c>
      <c r="D1" s="51"/>
      <c r="F1" s="42"/>
      <c r="G1" s="42"/>
      <c r="H1" s="42"/>
      <c r="I1" s="42"/>
      <c r="J1" s="42"/>
      <c r="K1" s="42"/>
      <c r="L1" s="42"/>
      <c r="M1" s="42"/>
      <c r="N1" s="42"/>
      <c r="O1" s="42"/>
      <c r="P1" s="4"/>
      <c r="Q1" s="4"/>
      <c r="R1" s="4"/>
      <c r="S1" s="4"/>
    </row>
    <row r="2" spans="1:20" s="39" customFormat="1" ht="49.9" customHeight="1" thickBot="1" x14ac:dyDescent="0.3">
      <c r="A2"/>
      <c r="B2" s="102"/>
      <c r="C2" s="60"/>
      <c r="D2" s="51"/>
      <c r="F2" s="42"/>
      <c r="G2" s="42"/>
      <c r="H2" s="42"/>
      <c r="I2" s="42"/>
      <c r="J2" s="42"/>
      <c r="K2" s="42"/>
      <c r="L2" s="42"/>
      <c r="M2" s="42"/>
      <c r="N2" s="42"/>
      <c r="O2" s="42"/>
      <c r="P2" s="4"/>
      <c r="Q2" s="4"/>
      <c r="R2" s="4"/>
      <c r="S2" s="4"/>
    </row>
    <row r="3" spans="1:20" s="43" customFormat="1" ht="19.899999999999999" customHeight="1" thickTop="1" thickBot="1" x14ac:dyDescent="0.3">
      <c r="A3"/>
      <c r="B3"/>
      <c r="C3"/>
      <c r="D3"/>
      <c r="F3" s="93" t="s">
        <v>99</v>
      </c>
      <c r="G3" s="93"/>
      <c r="H3" s="93"/>
      <c r="I3" s="93"/>
      <c r="J3" s="93"/>
      <c r="K3" s="93"/>
      <c r="L3" s="93"/>
      <c r="M3" s="93"/>
      <c r="N3" s="93"/>
      <c r="O3" s="93"/>
      <c r="P3" s="3"/>
      <c r="Q3" s="3"/>
      <c r="R3" s="3"/>
      <c r="S3" s="3"/>
      <c r="T3"/>
    </row>
    <row r="4" spans="1:20" s="43" customFormat="1" ht="5.0999999999999996" customHeight="1" thickTop="1" x14ac:dyDescent="0.25">
      <c r="A4"/>
      <c r="F4" s="44"/>
      <c r="G4" s="44"/>
      <c r="H4" s="44"/>
      <c r="I4" s="44"/>
      <c r="J4" s="44"/>
      <c r="K4" s="44"/>
      <c r="L4" s="44"/>
      <c r="M4" s="44"/>
      <c r="N4" s="44"/>
      <c r="O4" s="44"/>
      <c r="P4" s="3"/>
      <c r="Q4" s="3"/>
      <c r="R4" s="3"/>
      <c r="S4" s="3"/>
      <c r="T4"/>
    </row>
    <row r="5" spans="1:20" s="45" customFormat="1" ht="20.100000000000001" customHeight="1" x14ac:dyDescent="0.25">
      <c r="A5"/>
      <c r="F5" s="213">
        <f>EOMONTH(H5,-12)</f>
        <v>42735</v>
      </c>
      <c r="G5" s="214"/>
      <c r="H5" s="213">
        <f>EOMONTH(J5,-12)</f>
        <v>43100</v>
      </c>
      <c r="I5" s="214"/>
      <c r="J5" s="213">
        <f>EOMONTH(L5,-12)</f>
        <v>43465</v>
      </c>
      <c r="K5" s="214"/>
      <c r="L5" s="213">
        <f>DATE(YEAR(N5)-1,12,31)</f>
        <v>43830</v>
      </c>
      <c r="M5" s="214"/>
      <c r="N5" s="213">
        <f>$C$1</f>
        <v>43999</v>
      </c>
      <c r="O5" s="214"/>
      <c r="P5" s="104" t="s">
        <v>100</v>
      </c>
      <c r="Q5" s="105"/>
      <c r="R5" s="105"/>
      <c r="S5" s="105"/>
    </row>
    <row r="6" spans="1:20" s="47" customFormat="1" ht="27.95" customHeight="1" x14ac:dyDescent="0.2">
      <c r="A6" s="1"/>
      <c r="B6" s="10" t="str">
        <f>_xll.ECOSECURITIES("stock","active","true","chl","xsgo",,,"SECTOR NAICS="&amp;SUBSTITUTE(_xll.ECONOMATICA('Ficha Técnica'!D5,"SECTOR NAICS"),",","\,"))</f>
        <v>Codigo</v>
      </c>
      <c r="C6" s="10" t="str">
        <f>_xll.ECONOMATICA($B$7:$B$195,"name")</f>
        <v>Nombre</v>
      </c>
      <c r="D6" s="10" t="str">
        <f>_xll.ECONOMATICA($B$7:$B$198,"SECTOR NAICS",,,,,,,,,"SECTOR NAICS","nivnaics="&amp;'Ficha Técnica'!$AD$7)</f>
        <v>SECTOR NAICS</v>
      </c>
      <c r="E6" s="10" t="str">
        <f>_xll.ECONOMATICA($B$7:$B$198,"Ticker",,,,,,,,,"Código (limpio)")</f>
        <v>Código (limpio)</v>
      </c>
      <c r="F6" s="46" t="str">
        <f>_xll.ECONOMATICA($B$7:$B$195,"Div Yld (start)",,F5,,,"original currency","DECIMAL",,,"% Dividend Yield")</f>
        <v>% Dividend Yield</v>
      </c>
      <c r="G6" s="46" t="str">
        <f>_xll.ECONOMATICA($B$7:$B$195,"Divid per Share",,F5,,,"original currency",,,,"$")</f>
        <v>$</v>
      </c>
      <c r="H6" s="46" t="str">
        <f>_xll.ECONOMATICA($B$7:$B$195,"Div Yld (start)",,H5,,,"original currency","DECIMAL",,,"% Dividend Yield")</f>
        <v>% Dividend Yield</v>
      </c>
      <c r="I6" s="46" t="str">
        <f>_xll.ECONOMATICA($B$7:$B$195,"Divid per Share",,H5,,,"original currency",,,,"$")</f>
        <v>$</v>
      </c>
      <c r="J6" s="46" t="str">
        <f>_xll.ECONOMATICA($B$7:$B$195,"Div Yld (start)",,J5,,,"original currency","DECIMAL",,,"% Dividend Yield")</f>
        <v>% Dividend Yield</v>
      </c>
      <c r="K6" s="46" t="str">
        <f>_xll.ECONOMATICA($B$7:$B$195,"Divid per Share",,J5,,,"original currency",,,,"$")</f>
        <v>$</v>
      </c>
      <c r="L6" s="46" t="str">
        <f>_xll.ECONOMATICA($B$7:$B$195,"Div Yld (start)",,L5,,,"original currency","DECIMAL",,,"% Dividend Yield")</f>
        <v>% Dividend Yield</v>
      </c>
      <c r="M6" s="46" t="str">
        <f>_xll.ECONOMATICA($B$7:$B$195,"Divid per Share",,L5,,,"original currency",,,,"$")</f>
        <v>$</v>
      </c>
      <c r="N6" s="46" t="str">
        <f>_xll.ECONOMATICA($B$7:$B$195,"Div Yld (start)",,N5,,,"original currency","DECIMAL",,,"% Dividend Yield")</f>
        <v>% Dividend Yield</v>
      </c>
      <c r="O6" s="46" t="str">
        <f>_xll.ECONOMATICA($B$7:$B$195,"Divid per Share",,N5,,,"original currency",,,,"$")</f>
        <v>$</v>
      </c>
      <c r="P6" s="103" t="s">
        <v>86</v>
      </c>
      <c r="Q6" s="103" t="s">
        <v>84</v>
      </c>
      <c r="R6" s="103" t="s">
        <v>25</v>
      </c>
      <c r="S6" s="103" t="s">
        <v>26</v>
      </c>
    </row>
    <row r="7" spans="1:20" x14ac:dyDescent="0.25">
      <c r="B7" s="12" t="s">
        <v>104</v>
      </c>
      <c r="C7" s="48" t="s">
        <v>124</v>
      </c>
      <c r="D7" s="48" t="s">
        <v>137</v>
      </c>
      <c r="E7" s="48" t="s">
        <v>114</v>
      </c>
      <c r="F7" s="14">
        <v>5.6537102473521401E-2</v>
      </c>
      <c r="G7" s="49">
        <v>80</v>
      </c>
      <c r="H7" s="14">
        <v>1.5958295654036201E-2</v>
      </c>
      <c r="I7" s="49">
        <v>30</v>
      </c>
      <c r="J7" s="14">
        <v>1.37597005889074E-2</v>
      </c>
      <c r="K7" s="49">
        <v>25</v>
      </c>
      <c r="L7" s="14">
        <v>7.9592486469300602E-3</v>
      </c>
      <c r="M7" s="49">
        <v>10</v>
      </c>
      <c r="N7" s="14">
        <v>2.3564064801175798E-2</v>
      </c>
      <c r="O7" s="49">
        <v>32</v>
      </c>
      <c r="P7" s="14">
        <f t="shared" ref="P7:P38" si="0">IF(MAX(,,F7,H7,J7,L7,N7)=0,"",AVERAGE(,,F7,H7,J7,L7,N7))</f>
        <v>1.6825487452081553E-2</v>
      </c>
      <c r="Q7" s="14">
        <f>IF(MAX(,,F7,H7,J7,L7,N7)=0,"",MEDIAN(,,F7,H7,J7,L7,N7))</f>
        <v>1.37597005889074E-2</v>
      </c>
      <c r="R7" s="14">
        <f t="shared" ref="R7:R38" si="1">IF(MAX(,,F7,H7,J7,L7,N7)=0,"",MAX(,,F7,H7,J7,L7,N7))</f>
        <v>5.6537102473521401E-2</v>
      </c>
      <c r="S7" s="14">
        <f t="shared" ref="S7:S38" si="2">IF(MAX(,,F7,H7,J7,L7,N7)=0,"",MIN(,,F7,H7,J7,L7,N7))</f>
        <v>0</v>
      </c>
    </row>
    <row r="8" spans="1:20" x14ac:dyDescent="0.25">
      <c r="B8" s="12" t="s">
        <v>105</v>
      </c>
      <c r="C8" s="48" t="s">
        <v>125</v>
      </c>
      <c r="D8" s="48" t="s">
        <v>137</v>
      </c>
      <c r="E8" s="48" t="s">
        <v>115</v>
      </c>
      <c r="F8" s="14">
        <v>6.62298818897398E-2</v>
      </c>
      <c r="G8" s="49">
        <v>16.822390000015702</v>
      </c>
      <c r="H8" s="14">
        <v>4.2664199999999299E-2</v>
      </c>
      <c r="I8" s="49">
        <v>21.332099999999599</v>
      </c>
      <c r="J8" s="14">
        <v>2.6341799112560699E-2</v>
      </c>
      <c r="K8" s="49">
        <v>16.325330000021498</v>
      </c>
      <c r="L8" s="14">
        <v>1.71602342987353E-2</v>
      </c>
      <c r="M8" s="49">
        <v>7.9100099999996001</v>
      </c>
      <c r="N8" s="14">
        <v>1.16471406061646E-2</v>
      </c>
      <c r="O8" s="49">
        <v>5.0264400000014602</v>
      </c>
      <c r="P8" s="14">
        <f t="shared" si="0"/>
        <v>2.343475084388567E-2</v>
      </c>
      <c r="Q8" s="14">
        <f t="shared" ref="Q8:Q71" si="3">IF(MAX(,,F8,H8,J8,L8,N8)=0,"",MEDIAN(,,F8,H8,J8,L8,N8))</f>
        <v>1.71602342987353E-2</v>
      </c>
      <c r="R8" s="14">
        <f t="shared" si="1"/>
        <v>6.62298818897398E-2</v>
      </c>
      <c r="S8" s="14">
        <f t="shared" si="2"/>
        <v>0</v>
      </c>
    </row>
    <row r="9" spans="1:20" x14ac:dyDescent="0.25">
      <c r="B9" s="12" t="s">
        <v>106</v>
      </c>
      <c r="C9" s="48" t="s">
        <v>126</v>
      </c>
      <c r="D9" s="48" t="s">
        <v>137</v>
      </c>
      <c r="E9" s="48" t="s">
        <v>116</v>
      </c>
      <c r="F9" s="14">
        <v>0</v>
      </c>
      <c r="G9" s="49">
        <v>0</v>
      </c>
      <c r="H9" s="14">
        <v>0</v>
      </c>
      <c r="I9" s="49">
        <v>0</v>
      </c>
      <c r="J9" s="14">
        <v>0</v>
      </c>
      <c r="K9" s="49">
        <v>0</v>
      </c>
      <c r="L9" s="14">
        <v>0</v>
      </c>
      <c r="M9" s="49">
        <v>0</v>
      </c>
      <c r="N9" s="14">
        <v>0</v>
      </c>
      <c r="O9" s="49">
        <v>0</v>
      </c>
      <c r="P9" s="14" t="str">
        <f t="shared" si="0"/>
        <v/>
      </c>
      <c r="Q9" s="14" t="str">
        <f t="shared" si="3"/>
        <v/>
      </c>
      <c r="R9" s="14" t="str">
        <f t="shared" si="1"/>
        <v/>
      </c>
      <c r="S9" s="14" t="str">
        <f t="shared" si="2"/>
        <v/>
      </c>
    </row>
    <row r="10" spans="1:20" x14ac:dyDescent="0.25">
      <c r="B10" s="12" t="s">
        <v>107</v>
      </c>
      <c r="C10" s="48" t="s">
        <v>127</v>
      </c>
      <c r="D10" s="48" t="s">
        <v>137</v>
      </c>
      <c r="E10" s="48" t="s">
        <v>117</v>
      </c>
      <c r="F10" s="14"/>
      <c r="G10" s="49"/>
      <c r="H10" s="14"/>
      <c r="I10" s="49"/>
      <c r="J10" s="14">
        <v>2.2609541879974101E-2</v>
      </c>
      <c r="K10" s="49">
        <v>18.946570000000101</v>
      </c>
      <c r="L10" s="14">
        <v>1.17571191709976E-2</v>
      </c>
      <c r="M10" s="49">
        <v>11.345620000007299</v>
      </c>
      <c r="N10" s="14">
        <v>1.25129080381339E-2</v>
      </c>
      <c r="O10" s="49">
        <v>9.8974600000074098</v>
      </c>
      <c r="P10" s="14">
        <f t="shared" si="0"/>
        <v>9.3759138178211195E-3</v>
      </c>
      <c r="Q10" s="14">
        <f t="shared" si="3"/>
        <v>1.17571191709976E-2</v>
      </c>
      <c r="R10" s="14">
        <f t="shared" si="1"/>
        <v>2.2609541879974101E-2</v>
      </c>
      <c r="S10" s="14">
        <f t="shared" si="2"/>
        <v>0</v>
      </c>
    </row>
    <row r="11" spans="1:20" x14ac:dyDescent="0.25">
      <c r="B11" s="12" t="s">
        <v>108</v>
      </c>
      <c r="C11" s="48" t="s">
        <v>128</v>
      </c>
      <c r="D11" s="48" t="s">
        <v>137</v>
      </c>
      <c r="E11" s="48" t="s">
        <v>118</v>
      </c>
      <c r="F11" s="14">
        <v>1.7714791851212799E-2</v>
      </c>
      <c r="G11" s="49">
        <v>80</v>
      </c>
      <c r="H11" s="14">
        <v>1.5095763751287501E-2</v>
      </c>
      <c r="I11" s="49">
        <v>80</v>
      </c>
      <c r="J11" s="14">
        <v>8.8029604029907192E-3</v>
      </c>
      <c r="K11" s="49">
        <v>54</v>
      </c>
      <c r="L11" s="14">
        <v>1.4932411191475699E-2</v>
      </c>
      <c r="M11" s="49">
        <v>76</v>
      </c>
      <c r="N11" s="14">
        <v>8.3140877598179893E-3</v>
      </c>
      <c r="O11" s="49">
        <v>36</v>
      </c>
      <c r="P11" s="14">
        <f t="shared" si="0"/>
        <v>9.2657164223978149E-3</v>
      </c>
      <c r="Q11" s="14">
        <f t="shared" si="3"/>
        <v>8.8029604029907192E-3</v>
      </c>
      <c r="R11" s="14">
        <f t="shared" si="1"/>
        <v>1.7714791851212799E-2</v>
      </c>
      <c r="S11" s="14">
        <f t="shared" si="2"/>
        <v>0</v>
      </c>
    </row>
    <row r="12" spans="1:20" x14ac:dyDescent="0.25">
      <c r="B12" s="12" t="s">
        <v>109</v>
      </c>
      <c r="C12" s="48" t="s">
        <v>129</v>
      </c>
      <c r="D12" s="48" t="s">
        <v>137</v>
      </c>
      <c r="E12" s="48" t="s">
        <v>119</v>
      </c>
      <c r="F12" s="14">
        <v>2.8040668571447901E-2</v>
      </c>
      <c r="G12" s="49">
        <v>49.071170000010198</v>
      </c>
      <c r="H12" s="14">
        <v>1.8115419068726601E-2</v>
      </c>
      <c r="I12" s="49">
        <v>40.850269999995398</v>
      </c>
      <c r="J12" s="14">
        <v>1.4915111913360301E-2</v>
      </c>
      <c r="K12" s="49">
        <v>41.314860000042202</v>
      </c>
      <c r="L12" s="14">
        <v>2.81645554970964E-2</v>
      </c>
      <c r="M12" s="49">
        <v>53.540819999994703</v>
      </c>
      <c r="N12" s="14">
        <v>1.7188459177414201E-2</v>
      </c>
      <c r="O12" s="49">
        <v>28</v>
      </c>
      <c r="P12" s="14">
        <f t="shared" si="0"/>
        <v>1.5203459175435056E-2</v>
      </c>
      <c r="Q12" s="14">
        <f t="shared" si="3"/>
        <v>1.7188459177414201E-2</v>
      </c>
      <c r="R12" s="14">
        <f t="shared" si="1"/>
        <v>2.81645554970964E-2</v>
      </c>
      <c r="S12" s="14">
        <f t="shared" si="2"/>
        <v>0</v>
      </c>
    </row>
    <row r="13" spans="1:20" x14ac:dyDescent="0.25">
      <c r="B13" s="12" t="s">
        <v>110</v>
      </c>
      <c r="C13" s="48" t="s">
        <v>130</v>
      </c>
      <c r="D13" s="48" t="s">
        <v>137</v>
      </c>
      <c r="E13" s="48" t="s">
        <v>120</v>
      </c>
      <c r="F13" s="14"/>
      <c r="G13" s="49"/>
      <c r="H13" s="14"/>
      <c r="I13" s="49"/>
      <c r="J13" s="14"/>
      <c r="K13" s="49"/>
      <c r="L13" s="14">
        <v>1.6647013941874299E-2</v>
      </c>
      <c r="M13" s="49">
        <v>24</v>
      </c>
      <c r="N13" s="14">
        <v>9.6634976232053294E-3</v>
      </c>
      <c r="O13" s="49">
        <v>15.4499999999971</v>
      </c>
      <c r="P13" s="14">
        <f t="shared" si="0"/>
        <v>6.5776278912699077E-3</v>
      </c>
      <c r="Q13" s="14">
        <f t="shared" si="3"/>
        <v>4.8317488116026647E-3</v>
      </c>
      <c r="R13" s="14">
        <f t="shared" si="1"/>
        <v>1.6647013941874299E-2</v>
      </c>
      <c r="S13" s="14">
        <f t="shared" si="2"/>
        <v>0</v>
      </c>
    </row>
    <row r="14" spans="1:20" x14ac:dyDescent="0.25">
      <c r="B14" s="12" t="s">
        <v>111</v>
      </c>
      <c r="C14" s="48" t="s">
        <v>131</v>
      </c>
      <c r="D14" s="48" t="s">
        <v>137</v>
      </c>
      <c r="E14" s="48" t="s">
        <v>121</v>
      </c>
      <c r="F14" s="14">
        <v>3.9965757898717098E-2</v>
      </c>
      <c r="G14" s="49">
        <v>11.624840000003999</v>
      </c>
      <c r="H14" s="14">
        <v>2.7415420829856901E-2</v>
      </c>
      <c r="I14" s="49">
        <v>10.947799999994499</v>
      </c>
      <c r="J14" s="14">
        <v>1.8205773202062101E-2</v>
      </c>
      <c r="K14" s="49">
        <v>12.166190000003599</v>
      </c>
      <c r="L14" s="14">
        <v>2.0163138382631601E-2</v>
      </c>
      <c r="M14" s="49">
        <v>11.63897</v>
      </c>
      <c r="N14" s="14">
        <v>2.1804388269811199E-2</v>
      </c>
      <c r="O14" s="49">
        <v>11.3685899999982</v>
      </c>
      <c r="P14" s="14">
        <f t="shared" si="0"/>
        <v>1.822206836901127E-2</v>
      </c>
      <c r="Q14" s="14">
        <f t="shared" si="3"/>
        <v>2.0163138382631601E-2</v>
      </c>
      <c r="R14" s="14">
        <f t="shared" si="1"/>
        <v>3.9965757898717098E-2</v>
      </c>
      <c r="S14" s="14">
        <f t="shared" si="2"/>
        <v>0</v>
      </c>
    </row>
    <row r="15" spans="1:20" x14ac:dyDescent="0.25">
      <c r="B15" s="12" t="s">
        <v>112</v>
      </c>
      <c r="C15" s="48" t="s">
        <v>132</v>
      </c>
      <c r="D15" s="48" t="s">
        <v>137</v>
      </c>
      <c r="E15" s="48" t="s">
        <v>122</v>
      </c>
      <c r="F15" s="14"/>
      <c r="G15" s="49"/>
      <c r="H15" s="14"/>
      <c r="I15" s="49"/>
      <c r="J15" s="14">
        <v>0</v>
      </c>
      <c r="K15" s="49">
        <v>0</v>
      </c>
      <c r="L15" s="14">
        <v>9.0354210526311408E-3</v>
      </c>
      <c r="M15" s="49">
        <v>1.7167300000001</v>
      </c>
      <c r="N15" s="14">
        <v>2.51118873302403E-2</v>
      </c>
      <c r="O15" s="49">
        <v>4.49326999999903</v>
      </c>
      <c r="P15" s="14">
        <f t="shared" si="0"/>
        <v>6.829461676574289E-3</v>
      </c>
      <c r="Q15" s="14">
        <f t="shared" si="3"/>
        <v>0</v>
      </c>
      <c r="R15" s="14">
        <f t="shared" si="1"/>
        <v>2.51118873302403E-2</v>
      </c>
      <c r="S15" s="14">
        <f t="shared" si="2"/>
        <v>0</v>
      </c>
    </row>
    <row r="16" spans="1:20" x14ac:dyDescent="0.25">
      <c r="B16" s="12" t="s">
        <v>113</v>
      </c>
      <c r="C16" s="48" t="s">
        <v>133</v>
      </c>
      <c r="D16" s="48" t="s">
        <v>137</v>
      </c>
      <c r="E16" s="48" t="s">
        <v>123</v>
      </c>
      <c r="F16" s="14">
        <v>6.8699300158550594E-2</v>
      </c>
      <c r="G16" s="49">
        <v>35.535399999993402</v>
      </c>
      <c r="H16" s="14">
        <v>6.8856513761493293E-2</v>
      </c>
      <c r="I16" s="49">
        <v>37.526799999992399</v>
      </c>
      <c r="J16" s="14">
        <v>6.4024705882402499E-2</v>
      </c>
      <c r="K16" s="49">
        <v>43.536800000001698</v>
      </c>
      <c r="L16" s="14">
        <v>7.6879869245458393E-2</v>
      </c>
      <c r="M16" s="49">
        <v>56.445200000016499</v>
      </c>
      <c r="N16" s="14">
        <v>5.7628049096310897E-2</v>
      </c>
      <c r="O16" s="49">
        <v>44.509600000048501</v>
      </c>
      <c r="P16" s="14">
        <f t="shared" si="0"/>
        <v>4.8012634020602248E-2</v>
      </c>
      <c r="Q16" s="14">
        <f t="shared" si="3"/>
        <v>6.4024705882402499E-2</v>
      </c>
      <c r="R16" s="14">
        <f t="shared" si="1"/>
        <v>7.6879869245458393E-2</v>
      </c>
      <c r="S16" s="14">
        <f t="shared" si="2"/>
        <v>0</v>
      </c>
    </row>
    <row r="17" spans="2:19" x14ac:dyDescent="0.25">
      <c r="B17" s="12"/>
      <c r="C17" s="48"/>
      <c r="D17" s="48"/>
      <c r="E17" s="48"/>
      <c r="F17" s="14"/>
      <c r="G17" s="49"/>
      <c r="H17" s="14"/>
      <c r="I17" s="49"/>
      <c r="J17" s="14"/>
      <c r="K17" s="49"/>
      <c r="L17" s="14"/>
      <c r="M17" s="49"/>
      <c r="N17" s="14"/>
      <c r="O17" s="49"/>
      <c r="P17" s="14" t="str">
        <f t="shared" si="0"/>
        <v/>
      </c>
      <c r="Q17" s="14" t="str">
        <f t="shared" si="3"/>
        <v/>
      </c>
      <c r="R17" s="14" t="str">
        <f t="shared" si="1"/>
        <v/>
      </c>
      <c r="S17" s="14" t="str">
        <f t="shared" si="2"/>
        <v/>
      </c>
    </row>
    <row r="18" spans="2:19" x14ac:dyDescent="0.25">
      <c r="B18" s="12"/>
      <c r="C18" s="48"/>
      <c r="D18" s="48"/>
      <c r="E18" s="48"/>
      <c r="F18" s="14"/>
      <c r="G18" s="49"/>
      <c r="H18" s="14"/>
      <c r="I18" s="49"/>
      <c r="J18" s="14"/>
      <c r="K18" s="49"/>
      <c r="L18" s="14"/>
      <c r="M18" s="49"/>
      <c r="N18" s="14"/>
      <c r="O18" s="49"/>
      <c r="P18" s="14" t="str">
        <f t="shared" si="0"/>
        <v/>
      </c>
      <c r="Q18" s="14" t="str">
        <f t="shared" si="3"/>
        <v/>
      </c>
      <c r="R18" s="14" t="str">
        <f t="shared" si="1"/>
        <v/>
      </c>
      <c r="S18" s="14" t="str">
        <f t="shared" si="2"/>
        <v/>
      </c>
    </row>
    <row r="19" spans="2:19" x14ac:dyDescent="0.25">
      <c r="B19" s="12"/>
      <c r="C19" s="48"/>
      <c r="D19" s="48"/>
      <c r="E19" s="48"/>
      <c r="F19" s="14"/>
      <c r="G19" s="49"/>
      <c r="H19" s="14"/>
      <c r="I19" s="49"/>
      <c r="J19" s="14"/>
      <c r="K19" s="49"/>
      <c r="L19" s="14"/>
      <c r="M19" s="49"/>
      <c r="N19" s="14"/>
      <c r="O19" s="49"/>
      <c r="P19" s="14" t="str">
        <f t="shared" si="0"/>
        <v/>
      </c>
      <c r="Q19" s="14" t="str">
        <f t="shared" si="3"/>
        <v/>
      </c>
      <c r="R19" s="14" t="str">
        <f t="shared" si="1"/>
        <v/>
      </c>
      <c r="S19" s="14" t="str">
        <f t="shared" si="2"/>
        <v/>
      </c>
    </row>
    <row r="20" spans="2:19" x14ac:dyDescent="0.25">
      <c r="B20" s="12"/>
      <c r="C20" s="48"/>
      <c r="D20" s="48"/>
      <c r="E20" s="48"/>
      <c r="F20" s="14"/>
      <c r="G20" s="49"/>
      <c r="H20" s="14"/>
      <c r="I20" s="49"/>
      <c r="J20" s="14"/>
      <c r="K20" s="49"/>
      <c r="L20" s="14"/>
      <c r="M20" s="49"/>
      <c r="N20" s="14"/>
      <c r="O20" s="49"/>
      <c r="P20" s="14" t="str">
        <f t="shared" si="0"/>
        <v/>
      </c>
      <c r="Q20" s="14" t="str">
        <f t="shared" si="3"/>
        <v/>
      </c>
      <c r="R20" s="14" t="str">
        <f t="shared" si="1"/>
        <v/>
      </c>
      <c r="S20" s="14" t="str">
        <f t="shared" si="2"/>
        <v/>
      </c>
    </row>
    <row r="21" spans="2:19" x14ac:dyDescent="0.25">
      <c r="B21" s="12"/>
      <c r="C21" s="48"/>
      <c r="D21" s="48"/>
      <c r="E21" s="48"/>
      <c r="F21" s="14"/>
      <c r="G21" s="49"/>
      <c r="H21" s="14"/>
      <c r="I21" s="49"/>
      <c r="J21" s="14"/>
      <c r="K21" s="49"/>
      <c r="L21" s="14"/>
      <c r="M21" s="49"/>
      <c r="N21" s="14"/>
      <c r="O21" s="49"/>
      <c r="P21" s="14" t="str">
        <f t="shared" si="0"/>
        <v/>
      </c>
      <c r="Q21" s="14" t="str">
        <f t="shared" si="3"/>
        <v/>
      </c>
      <c r="R21" s="14" t="str">
        <f t="shared" si="1"/>
        <v/>
      </c>
      <c r="S21" s="14" t="str">
        <f t="shared" si="2"/>
        <v/>
      </c>
    </row>
    <row r="22" spans="2:19" x14ac:dyDescent="0.25">
      <c r="B22" s="12"/>
      <c r="C22" s="48"/>
      <c r="D22" s="48"/>
      <c r="E22" s="48"/>
      <c r="F22" s="14"/>
      <c r="G22" s="49"/>
      <c r="H22" s="14"/>
      <c r="I22" s="49"/>
      <c r="J22" s="14"/>
      <c r="K22" s="49"/>
      <c r="L22" s="14"/>
      <c r="M22" s="49"/>
      <c r="N22" s="14"/>
      <c r="O22" s="49"/>
      <c r="P22" s="14" t="str">
        <f t="shared" si="0"/>
        <v/>
      </c>
      <c r="Q22" s="14" t="str">
        <f t="shared" si="3"/>
        <v/>
      </c>
      <c r="R22" s="14" t="str">
        <f t="shared" si="1"/>
        <v/>
      </c>
      <c r="S22" s="14" t="str">
        <f t="shared" si="2"/>
        <v/>
      </c>
    </row>
    <row r="23" spans="2:19" x14ac:dyDescent="0.25">
      <c r="B23" s="12"/>
      <c r="C23" s="48"/>
      <c r="D23" s="48"/>
      <c r="E23" s="48"/>
      <c r="F23" s="14"/>
      <c r="G23" s="49"/>
      <c r="H23" s="14"/>
      <c r="I23" s="49"/>
      <c r="J23" s="14"/>
      <c r="K23" s="49"/>
      <c r="L23" s="14"/>
      <c r="M23" s="49"/>
      <c r="N23" s="14"/>
      <c r="O23" s="49"/>
      <c r="P23" s="14" t="str">
        <f t="shared" si="0"/>
        <v/>
      </c>
      <c r="Q23" s="14" t="str">
        <f t="shared" si="3"/>
        <v/>
      </c>
      <c r="R23" s="14" t="str">
        <f t="shared" si="1"/>
        <v/>
      </c>
      <c r="S23" s="14" t="str">
        <f t="shared" si="2"/>
        <v/>
      </c>
    </row>
    <row r="24" spans="2:19" x14ac:dyDescent="0.25">
      <c r="B24" s="12"/>
      <c r="C24" s="48"/>
      <c r="D24" s="48"/>
      <c r="E24" s="48"/>
      <c r="F24" s="14"/>
      <c r="G24" s="49"/>
      <c r="H24" s="14"/>
      <c r="I24" s="49"/>
      <c r="J24" s="14"/>
      <c r="K24" s="49"/>
      <c r="L24" s="14"/>
      <c r="M24" s="49"/>
      <c r="N24" s="14"/>
      <c r="O24" s="49"/>
      <c r="P24" s="14" t="str">
        <f t="shared" si="0"/>
        <v/>
      </c>
      <c r="Q24" s="14" t="str">
        <f t="shared" si="3"/>
        <v/>
      </c>
      <c r="R24" s="14" t="str">
        <f t="shared" si="1"/>
        <v/>
      </c>
      <c r="S24" s="14" t="str">
        <f t="shared" si="2"/>
        <v/>
      </c>
    </row>
    <row r="25" spans="2:19" x14ac:dyDescent="0.25">
      <c r="B25" s="12"/>
      <c r="C25" s="48"/>
      <c r="D25" s="48"/>
      <c r="E25" s="48"/>
      <c r="F25" s="14"/>
      <c r="G25" s="49"/>
      <c r="H25" s="14"/>
      <c r="I25" s="49"/>
      <c r="J25" s="14"/>
      <c r="K25" s="49"/>
      <c r="L25" s="14"/>
      <c r="M25" s="49"/>
      <c r="N25" s="14"/>
      <c r="O25" s="49"/>
      <c r="P25" s="14" t="str">
        <f t="shared" si="0"/>
        <v/>
      </c>
      <c r="Q25" s="14" t="str">
        <f t="shared" si="3"/>
        <v/>
      </c>
      <c r="R25" s="14" t="str">
        <f t="shared" si="1"/>
        <v/>
      </c>
      <c r="S25" s="14" t="str">
        <f t="shared" si="2"/>
        <v/>
      </c>
    </row>
    <row r="26" spans="2:19" x14ac:dyDescent="0.25">
      <c r="B26" s="12"/>
      <c r="C26" s="48"/>
      <c r="D26" s="48"/>
      <c r="E26" s="48"/>
      <c r="F26" s="14"/>
      <c r="G26" s="49"/>
      <c r="H26" s="14"/>
      <c r="I26" s="49"/>
      <c r="J26" s="14"/>
      <c r="K26" s="49"/>
      <c r="L26" s="14"/>
      <c r="M26" s="49"/>
      <c r="N26" s="14"/>
      <c r="O26" s="49"/>
      <c r="P26" s="14" t="str">
        <f t="shared" si="0"/>
        <v/>
      </c>
      <c r="Q26" s="14" t="str">
        <f t="shared" si="3"/>
        <v/>
      </c>
      <c r="R26" s="14" t="str">
        <f t="shared" si="1"/>
        <v/>
      </c>
      <c r="S26" s="14" t="str">
        <f t="shared" si="2"/>
        <v/>
      </c>
    </row>
    <row r="27" spans="2:19" x14ac:dyDescent="0.25">
      <c r="B27" s="12"/>
      <c r="C27" s="48"/>
      <c r="D27" s="48"/>
      <c r="E27" s="48"/>
      <c r="F27" s="14"/>
      <c r="G27" s="49"/>
      <c r="H27" s="14"/>
      <c r="I27" s="49"/>
      <c r="J27" s="14"/>
      <c r="K27" s="49"/>
      <c r="L27" s="14"/>
      <c r="M27" s="49"/>
      <c r="N27" s="14"/>
      <c r="O27" s="49"/>
      <c r="P27" s="14" t="str">
        <f t="shared" si="0"/>
        <v/>
      </c>
      <c r="Q27" s="14" t="str">
        <f t="shared" si="3"/>
        <v/>
      </c>
      <c r="R27" s="14" t="str">
        <f t="shared" si="1"/>
        <v/>
      </c>
      <c r="S27" s="14" t="str">
        <f t="shared" si="2"/>
        <v/>
      </c>
    </row>
    <row r="28" spans="2:19" x14ac:dyDescent="0.25">
      <c r="B28" s="12"/>
      <c r="C28" s="48"/>
      <c r="D28" s="48"/>
      <c r="E28" s="48"/>
      <c r="F28" s="14"/>
      <c r="G28" s="49"/>
      <c r="H28" s="14"/>
      <c r="I28" s="49"/>
      <c r="J28" s="14"/>
      <c r="K28" s="49"/>
      <c r="L28" s="14"/>
      <c r="M28" s="49"/>
      <c r="N28" s="14"/>
      <c r="O28" s="49"/>
      <c r="P28" s="14" t="str">
        <f t="shared" si="0"/>
        <v/>
      </c>
      <c r="Q28" s="14" t="str">
        <f t="shared" si="3"/>
        <v/>
      </c>
      <c r="R28" s="14" t="str">
        <f t="shared" si="1"/>
        <v/>
      </c>
      <c r="S28" s="14" t="str">
        <f t="shared" si="2"/>
        <v/>
      </c>
    </row>
    <row r="29" spans="2:19" x14ac:dyDescent="0.25">
      <c r="B29" s="12"/>
      <c r="C29" s="48"/>
      <c r="D29" s="48"/>
      <c r="E29" s="48"/>
      <c r="F29" s="14"/>
      <c r="G29" s="49"/>
      <c r="H29" s="14"/>
      <c r="I29" s="49"/>
      <c r="J29" s="14"/>
      <c r="K29" s="49"/>
      <c r="L29" s="14"/>
      <c r="M29" s="49"/>
      <c r="N29" s="14"/>
      <c r="O29" s="49"/>
      <c r="P29" s="14" t="str">
        <f t="shared" si="0"/>
        <v/>
      </c>
      <c r="Q29" s="14" t="str">
        <f t="shared" si="3"/>
        <v/>
      </c>
      <c r="R29" s="14" t="str">
        <f t="shared" si="1"/>
        <v/>
      </c>
      <c r="S29" s="14" t="str">
        <f t="shared" si="2"/>
        <v/>
      </c>
    </row>
    <row r="30" spans="2:19" x14ac:dyDescent="0.25">
      <c r="B30" s="12"/>
      <c r="C30" s="48"/>
      <c r="D30" s="48"/>
      <c r="E30" s="48"/>
      <c r="F30" s="50"/>
      <c r="G30" s="49"/>
      <c r="H30" s="14"/>
      <c r="I30" s="49"/>
      <c r="J30" s="14"/>
      <c r="K30" s="49"/>
      <c r="L30" s="14"/>
      <c r="M30" s="49"/>
      <c r="N30" s="14"/>
      <c r="O30" s="49"/>
      <c r="P30" s="14" t="str">
        <f t="shared" si="0"/>
        <v/>
      </c>
      <c r="Q30" s="14" t="str">
        <f t="shared" si="3"/>
        <v/>
      </c>
      <c r="R30" s="14" t="str">
        <f t="shared" si="1"/>
        <v/>
      </c>
      <c r="S30" s="14" t="str">
        <f t="shared" si="2"/>
        <v/>
      </c>
    </row>
    <row r="31" spans="2:19" x14ac:dyDescent="0.25">
      <c r="B31" s="12"/>
      <c r="C31" s="48"/>
      <c r="D31" s="48"/>
      <c r="E31" s="48"/>
      <c r="F31" s="14"/>
      <c r="G31" s="49"/>
      <c r="H31" s="14"/>
      <c r="I31" s="49"/>
      <c r="J31" s="14"/>
      <c r="K31" s="49"/>
      <c r="L31" s="14"/>
      <c r="M31" s="49"/>
      <c r="N31" s="14"/>
      <c r="O31" s="49"/>
      <c r="P31" s="14" t="str">
        <f t="shared" si="0"/>
        <v/>
      </c>
      <c r="Q31" s="14" t="str">
        <f t="shared" si="3"/>
        <v/>
      </c>
      <c r="R31" s="14" t="str">
        <f t="shared" si="1"/>
        <v/>
      </c>
      <c r="S31" s="14" t="str">
        <f t="shared" si="2"/>
        <v/>
      </c>
    </row>
    <row r="32" spans="2:19" x14ac:dyDescent="0.25">
      <c r="B32" s="12"/>
      <c r="C32" s="48"/>
      <c r="D32" s="48"/>
      <c r="E32" s="48"/>
      <c r="F32" s="14"/>
      <c r="G32" s="49"/>
      <c r="H32" s="14"/>
      <c r="I32" s="49"/>
      <c r="J32" s="14"/>
      <c r="K32" s="49"/>
      <c r="L32" s="14"/>
      <c r="M32" s="49"/>
      <c r="N32" s="14"/>
      <c r="O32" s="49"/>
      <c r="P32" s="14" t="str">
        <f t="shared" si="0"/>
        <v/>
      </c>
      <c r="Q32" s="14" t="str">
        <f t="shared" si="3"/>
        <v/>
      </c>
      <c r="R32" s="14" t="str">
        <f t="shared" si="1"/>
        <v/>
      </c>
      <c r="S32" s="14" t="str">
        <f t="shared" si="2"/>
        <v/>
      </c>
    </row>
    <row r="33" spans="2:19" x14ac:dyDescent="0.25">
      <c r="B33" s="12"/>
      <c r="C33" s="48"/>
      <c r="D33" s="48"/>
      <c r="E33" s="48"/>
      <c r="F33" s="14"/>
      <c r="G33" s="49"/>
      <c r="H33" s="14"/>
      <c r="I33" s="49"/>
      <c r="J33" s="14"/>
      <c r="K33" s="49"/>
      <c r="L33" s="14"/>
      <c r="M33" s="49"/>
      <c r="N33" s="14"/>
      <c r="O33" s="49"/>
      <c r="P33" s="14" t="str">
        <f t="shared" si="0"/>
        <v/>
      </c>
      <c r="Q33" s="14" t="str">
        <f t="shared" si="3"/>
        <v/>
      </c>
      <c r="R33" s="14" t="str">
        <f t="shared" si="1"/>
        <v/>
      </c>
      <c r="S33" s="14" t="str">
        <f t="shared" si="2"/>
        <v/>
      </c>
    </row>
    <row r="34" spans="2:19" x14ac:dyDescent="0.25">
      <c r="B34" s="12"/>
      <c r="C34" s="48"/>
      <c r="D34" s="48"/>
      <c r="E34" s="48"/>
      <c r="F34" s="14"/>
      <c r="G34" s="49"/>
      <c r="H34" s="14"/>
      <c r="I34" s="49"/>
      <c r="J34" s="14"/>
      <c r="K34" s="49"/>
      <c r="L34" s="14"/>
      <c r="M34" s="49"/>
      <c r="N34" s="14"/>
      <c r="O34" s="49"/>
      <c r="P34" s="14" t="str">
        <f t="shared" si="0"/>
        <v/>
      </c>
      <c r="Q34" s="14" t="str">
        <f t="shared" si="3"/>
        <v/>
      </c>
      <c r="R34" s="14" t="str">
        <f t="shared" si="1"/>
        <v/>
      </c>
      <c r="S34" s="14" t="str">
        <f t="shared" si="2"/>
        <v/>
      </c>
    </row>
    <row r="35" spans="2:19" x14ac:dyDescent="0.25">
      <c r="B35" s="12"/>
      <c r="C35" s="48"/>
      <c r="D35" s="48"/>
      <c r="E35" s="48"/>
      <c r="F35" s="14"/>
      <c r="G35" s="49"/>
      <c r="H35" s="14"/>
      <c r="I35" s="49"/>
      <c r="J35" s="14"/>
      <c r="K35" s="49"/>
      <c r="L35" s="14"/>
      <c r="M35" s="49"/>
      <c r="N35" s="14"/>
      <c r="O35" s="49"/>
      <c r="P35" s="14" t="str">
        <f t="shared" si="0"/>
        <v/>
      </c>
      <c r="Q35" s="14" t="str">
        <f t="shared" si="3"/>
        <v/>
      </c>
      <c r="R35" s="14" t="str">
        <f t="shared" si="1"/>
        <v/>
      </c>
      <c r="S35" s="14" t="str">
        <f t="shared" si="2"/>
        <v/>
      </c>
    </row>
    <row r="36" spans="2:19" x14ac:dyDescent="0.25">
      <c r="B36" s="12"/>
      <c r="C36" s="48"/>
      <c r="D36" s="48"/>
      <c r="E36" s="48"/>
      <c r="F36" s="14"/>
      <c r="G36" s="49"/>
      <c r="H36" s="14"/>
      <c r="I36" s="49"/>
      <c r="J36" s="14"/>
      <c r="K36" s="49"/>
      <c r="L36" s="14"/>
      <c r="M36" s="49"/>
      <c r="N36" s="14"/>
      <c r="O36" s="49"/>
      <c r="P36" s="14" t="str">
        <f t="shared" si="0"/>
        <v/>
      </c>
      <c r="Q36" s="14" t="str">
        <f t="shared" si="3"/>
        <v/>
      </c>
      <c r="R36" s="14" t="str">
        <f t="shared" si="1"/>
        <v/>
      </c>
      <c r="S36" s="14" t="str">
        <f t="shared" si="2"/>
        <v/>
      </c>
    </row>
    <row r="37" spans="2:19" x14ac:dyDescent="0.25">
      <c r="B37" s="12"/>
      <c r="C37" s="48"/>
      <c r="D37" s="48"/>
      <c r="E37" s="48"/>
      <c r="F37" s="14"/>
      <c r="G37" s="49"/>
      <c r="H37" s="14"/>
      <c r="I37" s="49"/>
      <c r="J37" s="14"/>
      <c r="K37" s="49"/>
      <c r="L37" s="14"/>
      <c r="M37" s="49"/>
      <c r="N37" s="14"/>
      <c r="O37" s="49"/>
      <c r="P37" s="14" t="str">
        <f t="shared" si="0"/>
        <v/>
      </c>
      <c r="Q37" s="14" t="str">
        <f t="shared" si="3"/>
        <v/>
      </c>
      <c r="R37" s="14" t="str">
        <f t="shared" si="1"/>
        <v/>
      </c>
      <c r="S37" s="14" t="str">
        <f t="shared" si="2"/>
        <v/>
      </c>
    </row>
    <row r="38" spans="2:19" x14ac:dyDescent="0.25">
      <c r="B38" s="12"/>
      <c r="C38" s="48"/>
      <c r="D38" s="48"/>
      <c r="E38" s="48"/>
      <c r="F38" s="14"/>
      <c r="G38" s="49"/>
      <c r="H38" s="14"/>
      <c r="I38" s="49"/>
      <c r="J38" s="14"/>
      <c r="K38" s="49"/>
      <c r="L38" s="14"/>
      <c r="M38" s="49"/>
      <c r="N38" s="14"/>
      <c r="O38" s="49"/>
      <c r="P38" s="14" t="str">
        <f t="shared" si="0"/>
        <v/>
      </c>
      <c r="Q38" s="14" t="str">
        <f t="shared" si="3"/>
        <v/>
      </c>
      <c r="R38" s="14" t="str">
        <f t="shared" si="1"/>
        <v/>
      </c>
      <c r="S38" s="14" t="str">
        <f t="shared" si="2"/>
        <v/>
      </c>
    </row>
    <row r="39" spans="2:19" x14ac:dyDescent="0.25">
      <c r="B39" s="12"/>
      <c r="C39" s="48"/>
      <c r="D39" s="48"/>
      <c r="E39" s="48"/>
      <c r="F39" s="14"/>
      <c r="G39" s="49"/>
      <c r="H39" s="14"/>
      <c r="I39" s="49"/>
      <c r="J39" s="14"/>
      <c r="K39" s="49"/>
      <c r="L39" s="14"/>
      <c r="M39" s="49"/>
      <c r="N39" s="14"/>
      <c r="O39" s="49"/>
      <c r="P39" s="14" t="str">
        <f t="shared" ref="P39:P70" si="4">IF(MAX(,,F39,H39,J39,L39,N39)=0,"",AVERAGE(,,F39,H39,J39,L39,N39))</f>
        <v/>
      </c>
      <c r="Q39" s="14" t="str">
        <f t="shared" si="3"/>
        <v/>
      </c>
      <c r="R39" s="14" t="str">
        <f t="shared" ref="R39:R70" si="5">IF(MAX(,,F39,H39,J39,L39,N39)=0,"",MAX(,,F39,H39,J39,L39,N39))</f>
        <v/>
      </c>
      <c r="S39" s="14" t="str">
        <f t="shared" ref="S39:S70" si="6">IF(MAX(,,F39,H39,J39,L39,N39)=0,"",MIN(,,F39,H39,J39,L39,N39))</f>
        <v/>
      </c>
    </row>
    <row r="40" spans="2:19" x14ac:dyDescent="0.25">
      <c r="B40" s="12"/>
      <c r="C40" s="48"/>
      <c r="D40" s="48"/>
      <c r="E40" s="48"/>
      <c r="F40" s="14"/>
      <c r="G40" s="49"/>
      <c r="H40" s="14"/>
      <c r="I40" s="49"/>
      <c r="J40" s="14"/>
      <c r="K40" s="49"/>
      <c r="L40" s="14"/>
      <c r="M40" s="49"/>
      <c r="N40" s="14"/>
      <c r="O40" s="49"/>
      <c r="P40" s="14" t="str">
        <f t="shared" si="4"/>
        <v/>
      </c>
      <c r="Q40" s="14" t="str">
        <f t="shared" si="3"/>
        <v/>
      </c>
      <c r="R40" s="14" t="str">
        <f t="shared" si="5"/>
        <v/>
      </c>
      <c r="S40" s="14" t="str">
        <f t="shared" si="6"/>
        <v/>
      </c>
    </row>
    <row r="41" spans="2:19" x14ac:dyDescent="0.25">
      <c r="B41" s="12"/>
      <c r="C41" s="48"/>
      <c r="D41" s="48"/>
      <c r="E41" s="48"/>
      <c r="F41" s="14"/>
      <c r="G41" s="49"/>
      <c r="H41" s="14"/>
      <c r="I41" s="49"/>
      <c r="J41" s="14"/>
      <c r="K41" s="49"/>
      <c r="L41" s="14"/>
      <c r="M41" s="49"/>
      <c r="N41" s="14"/>
      <c r="O41" s="49"/>
      <c r="P41" s="14" t="str">
        <f t="shared" si="4"/>
        <v/>
      </c>
      <c r="Q41" s="14" t="str">
        <f t="shared" si="3"/>
        <v/>
      </c>
      <c r="R41" s="14" t="str">
        <f t="shared" si="5"/>
        <v/>
      </c>
      <c r="S41" s="14" t="str">
        <f t="shared" si="6"/>
        <v/>
      </c>
    </row>
    <row r="42" spans="2:19" x14ac:dyDescent="0.25">
      <c r="B42" s="12"/>
      <c r="C42" s="48"/>
      <c r="D42" s="48"/>
      <c r="E42" s="48"/>
      <c r="F42" s="14"/>
      <c r="G42" s="49"/>
      <c r="H42" s="14"/>
      <c r="I42" s="49"/>
      <c r="J42" s="14"/>
      <c r="K42" s="49"/>
      <c r="L42" s="14"/>
      <c r="M42" s="49"/>
      <c r="N42" s="14"/>
      <c r="O42" s="49"/>
      <c r="P42" s="14" t="str">
        <f t="shared" si="4"/>
        <v/>
      </c>
      <c r="Q42" s="14" t="str">
        <f t="shared" si="3"/>
        <v/>
      </c>
      <c r="R42" s="14" t="str">
        <f t="shared" si="5"/>
        <v/>
      </c>
      <c r="S42" s="14" t="str">
        <f t="shared" si="6"/>
        <v/>
      </c>
    </row>
    <row r="43" spans="2:19" x14ac:dyDescent="0.25">
      <c r="B43" s="12"/>
      <c r="C43" s="48"/>
      <c r="D43" s="48"/>
      <c r="E43" s="48"/>
      <c r="F43" s="14"/>
      <c r="G43" s="49"/>
      <c r="H43" s="14"/>
      <c r="I43" s="49"/>
      <c r="J43" s="14"/>
      <c r="K43" s="49"/>
      <c r="L43" s="14"/>
      <c r="M43" s="49"/>
      <c r="N43" s="14"/>
      <c r="O43" s="49"/>
      <c r="P43" s="14" t="str">
        <f t="shared" si="4"/>
        <v/>
      </c>
      <c r="Q43" s="14" t="str">
        <f t="shared" si="3"/>
        <v/>
      </c>
      <c r="R43" s="14" t="str">
        <f t="shared" si="5"/>
        <v/>
      </c>
      <c r="S43" s="14" t="str">
        <f t="shared" si="6"/>
        <v/>
      </c>
    </row>
    <row r="44" spans="2:19" x14ac:dyDescent="0.25">
      <c r="B44" s="12"/>
      <c r="C44" s="48"/>
      <c r="D44" s="48"/>
      <c r="E44" s="48"/>
      <c r="F44" s="14"/>
      <c r="G44" s="49"/>
      <c r="H44" s="14"/>
      <c r="I44" s="49"/>
      <c r="J44" s="14"/>
      <c r="K44" s="49"/>
      <c r="L44" s="14"/>
      <c r="M44" s="49"/>
      <c r="N44" s="14"/>
      <c r="O44" s="49"/>
      <c r="P44" s="14" t="str">
        <f t="shared" si="4"/>
        <v/>
      </c>
      <c r="Q44" s="14" t="str">
        <f t="shared" si="3"/>
        <v/>
      </c>
      <c r="R44" s="14" t="str">
        <f t="shared" si="5"/>
        <v/>
      </c>
      <c r="S44" s="14" t="str">
        <f t="shared" si="6"/>
        <v/>
      </c>
    </row>
    <row r="45" spans="2:19" x14ac:dyDescent="0.25">
      <c r="B45" s="12"/>
      <c r="C45" s="48"/>
      <c r="D45" s="48"/>
      <c r="E45" s="48"/>
      <c r="F45" s="14"/>
      <c r="G45" s="49"/>
      <c r="H45" s="14"/>
      <c r="I45" s="49"/>
      <c r="J45" s="14"/>
      <c r="K45" s="49"/>
      <c r="L45" s="14"/>
      <c r="M45" s="49"/>
      <c r="N45" s="14"/>
      <c r="O45" s="49"/>
      <c r="P45" s="14" t="str">
        <f t="shared" si="4"/>
        <v/>
      </c>
      <c r="Q45" s="14" t="str">
        <f t="shared" si="3"/>
        <v/>
      </c>
      <c r="R45" s="14" t="str">
        <f t="shared" si="5"/>
        <v/>
      </c>
      <c r="S45" s="14" t="str">
        <f t="shared" si="6"/>
        <v/>
      </c>
    </row>
    <row r="46" spans="2:19" x14ac:dyDescent="0.25">
      <c r="B46" s="12"/>
      <c r="C46" s="48"/>
      <c r="D46" s="48"/>
      <c r="E46" s="48"/>
      <c r="F46" s="14"/>
      <c r="G46" s="49"/>
      <c r="H46" s="14"/>
      <c r="I46" s="49"/>
      <c r="J46" s="14"/>
      <c r="K46" s="49"/>
      <c r="L46" s="14"/>
      <c r="M46" s="49"/>
      <c r="N46" s="14"/>
      <c r="O46" s="49"/>
      <c r="P46" s="14" t="str">
        <f t="shared" si="4"/>
        <v/>
      </c>
      <c r="Q46" s="14" t="str">
        <f t="shared" si="3"/>
        <v/>
      </c>
      <c r="R46" s="14" t="str">
        <f t="shared" si="5"/>
        <v/>
      </c>
      <c r="S46" s="14" t="str">
        <f t="shared" si="6"/>
        <v/>
      </c>
    </row>
    <row r="47" spans="2:19" x14ac:dyDescent="0.25">
      <c r="B47" s="12"/>
      <c r="C47" s="48"/>
      <c r="D47" s="48"/>
      <c r="E47" s="48"/>
      <c r="F47" s="14"/>
      <c r="G47" s="49"/>
      <c r="H47" s="14"/>
      <c r="I47" s="49"/>
      <c r="J47" s="14"/>
      <c r="K47" s="49"/>
      <c r="L47" s="14"/>
      <c r="M47" s="49"/>
      <c r="N47" s="14"/>
      <c r="O47" s="49"/>
      <c r="P47" s="14" t="str">
        <f t="shared" si="4"/>
        <v/>
      </c>
      <c r="Q47" s="14" t="str">
        <f t="shared" si="3"/>
        <v/>
      </c>
      <c r="R47" s="14" t="str">
        <f t="shared" si="5"/>
        <v/>
      </c>
      <c r="S47" s="14" t="str">
        <f t="shared" si="6"/>
        <v/>
      </c>
    </row>
    <row r="48" spans="2:19" x14ac:dyDescent="0.25">
      <c r="B48" s="12"/>
      <c r="C48" s="48"/>
      <c r="D48" s="48"/>
      <c r="E48" s="48"/>
      <c r="F48" s="14"/>
      <c r="G48" s="49"/>
      <c r="H48" s="14"/>
      <c r="I48" s="49"/>
      <c r="J48" s="14"/>
      <c r="K48" s="49"/>
      <c r="L48" s="14"/>
      <c r="M48" s="49"/>
      <c r="N48" s="14"/>
      <c r="O48" s="49"/>
      <c r="P48" s="14" t="str">
        <f t="shared" si="4"/>
        <v/>
      </c>
      <c r="Q48" s="14" t="str">
        <f t="shared" si="3"/>
        <v/>
      </c>
      <c r="R48" s="14" t="str">
        <f t="shared" si="5"/>
        <v/>
      </c>
      <c r="S48" s="14" t="str">
        <f t="shared" si="6"/>
        <v/>
      </c>
    </row>
    <row r="49" spans="2:19" x14ac:dyDescent="0.25">
      <c r="B49" s="12"/>
      <c r="C49" s="48"/>
      <c r="D49" s="48"/>
      <c r="E49" s="48"/>
      <c r="F49" s="14"/>
      <c r="G49" s="49"/>
      <c r="H49" s="14"/>
      <c r="I49" s="49"/>
      <c r="J49" s="14"/>
      <c r="K49" s="49"/>
      <c r="L49" s="14"/>
      <c r="M49" s="49"/>
      <c r="N49" s="14"/>
      <c r="O49" s="49"/>
      <c r="P49" s="14" t="str">
        <f t="shared" si="4"/>
        <v/>
      </c>
      <c r="Q49" s="14" t="str">
        <f t="shared" si="3"/>
        <v/>
      </c>
      <c r="R49" s="14" t="str">
        <f t="shared" si="5"/>
        <v/>
      </c>
      <c r="S49" s="14" t="str">
        <f t="shared" si="6"/>
        <v/>
      </c>
    </row>
    <row r="50" spans="2:19" x14ac:dyDescent="0.25">
      <c r="B50" s="12"/>
      <c r="C50" s="48"/>
      <c r="D50" s="48"/>
      <c r="E50" s="48"/>
      <c r="F50" s="14"/>
      <c r="G50" s="49"/>
      <c r="H50" s="14"/>
      <c r="I50" s="49"/>
      <c r="J50" s="14"/>
      <c r="K50" s="49"/>
      <c r="L50" s="14"/>
      <c r="M50" s="49"/>
      <c r="N50" s="14"/>
      <c r="O50" s="49"/>
      <c r="P50" s="14" t="str">
        <f t="shared" si="4"/>
        <v/>
      </c>
      <c r="Q50" s="14" t="str">
        <f t="shared" si="3"/>
        <v/>
      </c>
      <c r="R50" s="14" t="str">
        <f t="shared" si="5"/>
        <v/>
      </c>
      <c r="S50" s="14" t="str">
        <f t="shared" si="6"/>
        <v/>
      </c>
    </row>
    <row r="51" spans="2:19" x14ac:dyDescent="0.25">
      <c r="B51" s="12"/>
      <c r="C51" s="48"/>
      <c r="D51" s="48"/>
      <c r="E51" s="48"/>
      <c r="F51" s="14"/>
      <c r="G51" s="49"/>
      <c r="H51" s="14"/>
      <c r="I51" s="49"/>
      <c r="J51" s="14"/>
      <c r="K51" s="49"/>
      <c r="L51" s="14"/>
      <c r="M51" s="49"/>
      <c r="N51" s="14"/>
      <c r="O51" s="49"/>
      <c r="P51" s="14" t="str">
        <f t="shared" si="4"/>
        <v/>
      </c>
      <c r="Q51" s="14" t="str">
        <f t="shared" si="3"/>
        <v/>
      </c>
      <c r="R51" s="14" t="str">
        <f t="shared" si="5"/>
        <v/>
      </c>
      <c r="S51" s="14" t="str">
        <f t="shared" si="6"/>
        <v/>
      </c>
    </row>
    <row r="52" spans="2:19" x14ac:dyDescent="0.25">
      <c r="B52" s="12"/>
      <c r="C52" s="48"/>
      <c r="D52" s="48"/>
      <c r="E52" s="48"/>
      <c r="F52" s="14"/>
      <c r="G52" s="49"/>
      <c r="H52" s="14"/>
      <c r="I52" s="49"/>
      <c r="J52" s="14"/>
      <c r="K52" s="49"/>
      <c r="L52" s="14"/>
      <c r="M52" s="49"/>
      <c r="N52" s="14"/>
      <c r="O52" s="49"/>
      <c r="P52" s="14" t="str">
        <f t="shared" si="4"/>
        <v/>
      </c>
      <c r="Q52" s="14" t="str">
        <f t="shared" si="3"/>
        <v/>
      </c>
      <c r="R52" s="14" t="str">
        <f t="shared" si="5"/>
        <v/>
      </c>
      <c r="S52" s="14" t="str">
        <f t="shared" si="6"/>
        <v/>
      </c>
    </row>
    <row r="53" spans="2:19" x14ac:dyDescent="0.25">
      <c r="B53" s="12"/>
      <c r="C53" s="48"/>
      <c r="D53" s="48"/>
      <c r="E53" s="48"/>
      <c r="F53" s="14"/>
      <c r="G53" s="49"/>
      <c r="H53" s="14"/>
      <c r="I53" s="49"/>
      <c r="J53" s="14"/>
      <c r="K53" s="49"/>
      <c r="L53" s="14"/>
      <c r="M53" s="49"/>
      <c r="N53" s="14"/>
      <c r="O53" s="49"/>
      <c r="P53" s="14" t="str">
        <f t="shared" si="4"/>
        <v/>
      </c>
      <c r="Q53" s="14" t="str">
        <f t="shared" si="3"/>
        <v/>
      </c>
      <c r="R53" s="14" t="str">
        <f t="shared" si="5"/>
        <v/>
      </c>
      <c r="S53" s="14" t="str">
        <f t="shared" si="6"/>
        <v/>
      </c>
    </row>
    <row r="54" spans="2:19" x14ac:dyDescent="0.25">
      <c r="B54" s="12"/>
      <c r="C54" s="48"/>
      <c r="D54" s="48"/>
      <c r="E54" s="48"/>
      <c r="F54" s="14"/>
      <c r="G54" s="49"/>
      <c r="H54" s="14"/>
      <c r="I54" s="49"/>
      <c r="J54" s="14"/>
      <c r="K54" s="49"/>
      <c r="L54" s="14"/>
      <c r="M54" s="49"/>
      <c r="N54" s="14"/>
      <c r="O54" s="49"/>
      <c r="P54" s="14" t="str">
        <f t="shared" si="4"/>
        <v/>
      </c>
      <c r="Q54" s="14" t="str">
        <f t="shared" si="3"/>
        <v/>
      </c>
      <c r="R54" s="14" t="str">
        <f t="shared" si="5"/>
        <v/>
      </c>
      <c r="S54" s="14" t="str">
        <f t="shared" si="6"/>
        <v/>
      </c>
    </row>
    <row r="55" spans="2:19" x14ac:dyDescent="0.25">
      <c r="B55" s="12"/>
      <c r="C55" s="48"/>
      <c r="D55" s="48"/>
      <c r="E55" s="48"/>
      <c r="F55" s="14"/>
      <c r="G55" s="49"/>
      <c r="H55" s="14"/>
      <c r="I55" s="49"/>
      <c r="J55" s="14"/>
      <c r="K55" s="49"/>
      <c r="L55" s="14"/>
      <c r="M55" s="49"/>
      <c r="N55" s="14"/>
      <c r="O55" s="49"/>
      <c r="P55" s="14" t="str">
        <f t="shared" si="4"/>
        <v/>
      </c>
      <c r="Q55" s="14" t="str">
        <f t="shared" si="3"/>
        <v/>
      </c>
      <c r="R55" s="14" t="str">
        <f t="shared" si="5"/>
        <v/>
      </c>
      <c r="S55" s="14" t="str">
        <f t="shared" si="6"/>
        <v/>
      </c>
    </row>
    <row r="56" spans="2:19" x14ac:dyDescent="0.25">
      <c r="B56" s="12"/>
      <c r="C56" s="48"/>
      <c r="D56" s="48"/>
      <c r="E56" s="48"/>
      <c r="F56" s="14"/>
      <c r="G56" s="49"/>
      <c r="H56" s="14"/>
      <c r="I56" s="49"/>
      <c r="J56" s="14"/>
      <c r="K56" s="49"/>
      <c r="L56" s="14"/>
      <c r="M56" s="49"/>
      <c r="N56" s="14"/>
      <c r="O56" s="49"/>
      <c r="P56" s="14" t="str">
        <f t="shared" si="4"/>
        <v/>
      </c>
      <c r="Q56" s="14" t="str">
        <f t="shared" si="3"/>
        <v/>
      </c>
      <c r="R56" s="14" t="str">
        <f t="shared" si="5"/>
        <v/>
      </c>
      <c r="S56" s="14" t="str">
        <f t="shared" si="6"/>
        <v/>
      </c>
    </row>
    <row r="57" spans="2:19" x14ac:dyDescent="0.25">
      <c r="B57" s="12"/>
      <c r="C57" s="48"/>
      <c r="D57" s="48"/>
      <c r="E57" s="48"/>
      <c r="F57" s="14"/>
      <c r="G57" s="49"/>
      <c r="H57" s="14"/>
      <c r="I57" s="49"/>
      <c r="J57" s="14"/>
      <c r="K57" s="49"/>
      <c r="L57" s="14"/>
      <c r="M57" s="49"/>
      <c r="N57" s="14"/>
      <c r="O57" s="49"/>
      <c r="P57" s="14" t="str">
        <f t="shared" si="4"/>
        <v/>
      </c>
      <c r="Q57" s="14" t="str">
        <f t="shared" si="3"/>
        <v/>
      </c>
      <c r="R57" s="14" t="str">
        <f t="shared" si="5"/>
        <v/>
      </c>
      <c r="S57" s="14" t="str">
        <f t="shared" si="6"/>
        <v/>
      </c>
    </row>
    <row r="58" spans="2:19" x14ac:dyDescent="0.25">
      <c r="B58" s="12"/>
      <c r="C58" s="48"/>
      <c r="D58" s="48"/>
      <c r="E58" s="48"/>
      <c r="F58" s="14"/>
      <c r="G58" s="49"/>
      <c r="H58" s="14"/>
      <c r="I58" s="49"/>
      <c r="J58" s="14"/>
      <c r="K58" s="49"/>
      <c r="L58" s="14"/>
      <c r="M58" s="49"/>
      <c r="N58" s="14"/>
      <c r="O58" s="49"/>
      <c r="P58" s="14" t="str">
        <f t="shared" si="4"/>
        <v/>
      </c>
      <c r="Q58" s="14" t="str">
        <f t="shared" si="3"/>
        <v/>
      </c>
      <c r="R58" s="14" t="str">
        <f t="shared" si="5"/>
        <v/>
      </c>
      <c r="S58" s="14" t="str">
        <f t="shared" si="6"/>
        <v/>
      </c>
    </row>
    <row r="59" spans="2:19" x14ac:dyDescent="0.25">
      <c r="B59" s="12"/>
      <c r="C59" s="48"/>
      <c r="D59" s="48"/>
      <c r="E59" s="48"/>
      <c r="F59" s="14"/>
      <c r="G59" s="49"/>
      <c r="H59" s="14"/>
      <c r="I59" s="49"/>
      <c r="J59" s="14"/>
      <c r="K59" s="49"/>
      <c r="L59" s="14"/>
      <c r="M59" s="49"/>
      <c r="N59" s="14"/>
      <c r="O59" s="49"/>
      <c r="P59" s="14" t="str">
        <f t="shared" si="4"/>
        <v/>
      </c>
      <c r="Q59" s="14" t="str">
        <f t="shared" si="3"/>
        <v/>
      </c>
      <c r="R59" s="14" t="str">
        <f t="shared" si="5"/>
        <v/>
      </c>
      <c r="S59" s="14" t="str">
        <f t="shared" si="6"/>
        <v/>
      </c>
    </row>
    <row r="60" spans="2:19" x14ac:dyDescent="0.25">
      <c r="B60" s="12"/>
      <c r="C60" s="48"/>
      <c r="D60" s="48"/>
      <c r="E60" s="48"/>
      <c r="F60" s="14"/>
      <c r="G60" s="49"/>
      <c r="H60" s="14"/>
      <c r="I60" s="49"/>
      <c r="J60" s="14"/>
      <c r="K60" s="49"/>
      <c r="L60" s="14"/>
      <c r="M60" s="49"/>
      <c r="N60" s="14"/>
      <c r="O60" s="49"/>
      <c r="P60" s="14" t="str">
        <f t="shared" si="4"/>
        <v/>
      </c>
      <c r="Q60" s="14" t="str">
        <f t="shared" si="3"/>
        <v/>
      </c>
      <c r="R60" s="14" t="str">
        <f t="shared" si="5"/>
        <v/>
      </c>
      <c r="S60" s="14" t="str">
        <f t="shared" si="6"/>
        <v/>
      </c>
    </row>
    <row r="61" spans="2:19" x14ac:dyDescent="0.25">
      <c r="B61" s="12"/>
      <c r="C61" s="48"/>
      <c r="D61" s="48"/>
      <c r="E61" s="48"/>
      <c r="F61" s="14"/>
      <c r="G61" s="49"/>
      <c r="H61" s="14"/>
      <c r="I61" s="49"/>
      <c r="J61" s="14"/>
      <c r="K61" s="49"/>
      <c r="L61" s="14"/>
      <c r="M61" s="49"/>
      <c r="N61" s="14"/>
      <c r="O61" s="49"/>
      <c r="P61" s="14" t="str">
        <f t="shared" si="4"/>
        <v/>
      </c>
      <c r="Q61" s="14" t="str">
        <f t="shared" si="3"/>
        <v/>
      </c>
      <c r="R61" s="14" t="str">
        <f t="shared" si="5"/>
        <v/>
      </c>
      <c r="S61" s="14" t="str">
        <f t="shared" si="6"/>
        <v/>
      </c>
    </row>
    <row r="62" spans="2:19" x14ac:dyDescent="0.25">
      <c r="B62" s="12"/>
      <c r="C62" s="48"/>
      <c r="D62" s="48"/>
      <c r="E62" s="48"/>
      <c r="F62" s="14"/>
      <c r="G62" s="49"/>
      <c r="H62" s="14"/>
      <c r="I62" s="49"/>
      <c r="J62" s="14"/>
      <c r="K62" s="49"/>
      <c r="L62" s="14"/>
      <c r="M62" s="49"/>
      <c r="N62" s="14"/>
      <c r="O62" s="49"/>
      <c r="P62" s="14" t="str">
        <f t="shared" si="4"/>
        <v/>
      </c>
      <c r="Q62" s="14" t="str">
        <f t="shared" si="3"/>
        <v/>
      </c>
      <c r="R62" s="14" t="str">
        <f t="shared" si="5"/>
        <v/>
      </c>
      <c r="S62" s="14" t="str">
        <f t="shared" si="6"/>
        <v/>
      </c>
    </row>
    <row r="63" spans="2:19" x14ac:dyDescent="0.25">
      <c r="B63" s="12"/>
      <c r="C63" s="48"/>
      <c r="D63" s="48"/>
      <c r="E63" s="48"/>
      <c r="F63" s="14"/>
      <c r="G63" s="49"/>
      <c r="H63" s="14"/>
      <c r="I63" s="49"/>
      <c r="J63" s="14"/>
      <c r="K63" s="49"/>
      <c r="L63" s="14"/>
      <c r="M63" s="49"/>
      <c r="N63" s="14"/>
      <c r="O63" s="49"/>
      <c r="P63" s="14" t="str">
        <f t="shared" si="4"/>
        <v/>
      </c>
      <c r="Q63" s="14" t="str">
        <f t="shared" si="3"/>
        <v/>
      </c>
      <c r="R63" s="14" t="str">
        <f t="shared" si="5"/>
        <v/>
      </c>
      <c r="S63" s="14" t="str">
        <f t="shared" si="6"/>
        <v/>
      </c>
    </row>
    <row r="64" spans="2:19" x14ac:dyDescent="0.25">
      <c r="B64" s="12"/>
      <c r="C64" s="48"/>
      <c r="D64" s="48"/>
      <c r="E64" s="48"/>
      <c r="F64" s="14"/>
      <c r="G64" s="49"/>
      <c r="H64" s="14"/>
      <c r="I64" s="49"/>
      <c r="J64" s="14"/>
      <c r="K64" s="49"/>
      <c r="L64" s="14"/>
      <c r="M64" s="49"/>
      <c r="N64" s="14"/>
      <c r="O64" s="49"/>
      <c r="P64" s="14" t="str">
        <f t="shared" si="4"/>
        <v/>
      </c>
      <c r="Q64" s="14" t="str">
        <f t="shared" si="3"/>
        <v/>
      </c>
      <c r="R64" s="14" t="str">
        <f t="shared" si="5"/>
        <v/>
      </c>
      <c r="S64" s="14" t="str">
        <f t="shared" si="6"/>
        <v/>
      </c>
    </row>
    <row r="65" spans="2:19" x14ac:dyDescent="0.25">
      <c r="B65" s="12"/>
      <c r="C65" s="48"/>
      <c r="D65" s="48"/>
      <c r="E65" s="48"/>
      <c r="F65" s="14"/>
      <c r="G65" s="49"/>
      <c r="H65" s="14"/>
      <c r="I65" s="49"/>
      <c r="J65" s="14"/>
      <c r="K65" s="49"/>
      <c r="L65" s="14"/>
      <c r="M65" s="49"/>
      <c r="N65" s="14"/>
      <c r="O65" s="49"/>
      <c r="P65" s="14" t="str">
        <f t="shared" si="4"/>
        <v/>
      </c>
      <c r="Q65" s="14" t="str">
        <f t="shared" si="3"/>
        <v/>
      </c>
      <c r="R65" s="14" t="str">
        <f t="shared" si="5"/>
        <v/>
      </c>
      <c r="S65" s="14" t="str">
        <f t="shared" si="6"/>
        <v/>
      </c>
    </row>
    <row r="66" spans="2:19" x14ac:dyDescent="0.25">
      <c r="B66" s="12"/>
      <c r="C66" s="48"/>
      <c r="D66" s="48"/>
      <c r="E66" s="48"/>
      <c r="F66" s="14"/>
      <c r="G66" s="49"/>
      <c r="H66" s="14"/>
      <c r="I66" s="49"/>
      <c r="J66" s="14"/>
      <c r="K66" s="49"/>
      <c r="L66" s="14"/>
      <c r="M66" s="49"/>
      <c r="N66" s="14"/>
      <c r="O66" s="49"/>
      <c r="P66" s="14" t="str">
        <f t="shared" si="4"/>
        <v/>
      </c>
      <c r="Q66" s="14" t="str">
        <f t="shared" si="3"/>
        <v/>
      </c>
      <c r="R66" s="14" t="str">
        <f t="shared" si="5"/>
        <v/>
      </c>
      <c r="S66" s="14" t="str">
        <f t="shared" si="6"/>
        <v/>
      </c>
    </row>
    <row r="67" spans="2:19" x14ac:dyDescent="0.25">
      <c r="B67" s="12"/>
      <c r="C67" s="48"/>
      <c r="D67" s="48"/>
      <c r="E67" s="48"/>
      <c r="F67" s="14"/>
      <c r="G67" s="49"/>
      <c r="H67" s="14"/>
      <c r="I67" s="49"/>
      <c r="J67" s="14"/>
      <c r="K67" s="49"/>
      <c r="L67" s="14"/>
      <c r="M67" s="49"/>
      <c r="N67" s="14"/>
      <c r="O67" s="49"/>
      <c r="P67" s="14" t="str">
        <f t="shared" si="4"/>
        <v/>
      </c>
      <c r="Q67" s="14" t="str">
        <f t="shared" si="3"/>
        <v/>
      </c>
      <c r="R67" s="14" t="str">
        <f t="shared" si="5"/>
        <v/>
      </c>
      <c r="S67" s="14" t="str">
        <f t="shared" si="6"/>
        <v/>
      </c>
    </row>
    <row r="68" spans="2:19" x14ac:dyDescent="0.25">
      <c r="B68" s="12"/>
      <c r="C68" s="48"/>
      <c r="D68" s="48"/>
      <c r="E68" s="48"/>
      <c r="F68" s="14"/>
      <c r="G68" s="49"/>
      <c r="H68" s="14"/>
      <c r="I68" s="49"/>
      <c r="J68" s="14"/>
      <c r="K68" s="49"/>
      <c r="L68" s="14"/>
      <c r="M68" s="49"/>
      <c r="N68" s="14"/>
      <c r="O68" s="49"/>
      <c r="P68" s="14" t="str">
        <f t="shared" si="4"/>
        <v/>
      </c>
      <c r="Q68" s="14" t="str">
        <f t="shared" si="3"/>
        <v/>
      </c>
      <c r="R68" s="14" t="str">
        <f t="shared" si="5"/>
        <v/>
      </c>
      <c r="S68" s="14" t="str">
        <f t="shared" si="6"/>
        <v/>
      </c>
    </row>
    <row r="69" spans="2:19" x14ac:dyDescent="0.25">
      <c r="B69" s="12"/>
      <c r="C69" s="48"/>
      <c r="D69" s="48"/>
      <c r="E69" s="48"/>
      <c r="F69" s="14"/>
      <c r="G69" s="49"/>
      <c r="H69" s="14"/>
      <c r="I69" s="49"/>
      <c r="J69" s="14"/>
      <c r="K69" s="49"/>
      <c r="L69" s="14"/>
      <c r="M69" s="49"/>
      <c r="N69" s="14"/>
      <c r="O69" s="49"/>
      <c r="P69" s="14" t="str">
        <f t="shared" si="4"/>
        <v/>
      </c>
      <c r="Q69" s="14" t="str">
        <f t="shared" si="3"/>
        <v/>
      </c>
      <c r="R69" s="14" t="str">
        <f t="shared" si="5"/>
        <v/>
      </c>
      <c r="S69" s="14" t="str">
        <f t="shared" si="6"/>
        <v/>
      </c>
    </row>
    <row r="70" spans="2:19" x14ac:dyDescent="0.25">
      <c r="B70" s="12"/>
      <c r="C70" s="48"/>
      <c r="D70" s="48"/>
      <c r="E70" s="48"/>
      <c r="F70" s="14"/>
      <c r="G70" s="49"/>
      <c r="H70" s="14"/>
      <c r="I70" s="49"/>
      <c r="J70" s="14"/>
      <c r="K70" s="49"/>
      <c r="L70" s="14"/>
      <c r="M70" s="49"/>
      <c r="N70" s="14"/>
      <c r="O70" s="49"/>
      <c r="P70" s="14" t="str">
        <f t="shared" si="4"/>
        <v/>
      </c>
      <c r="Q70" s="14" t="str">
        <f t="shared" si="3"/>
        <v/>
      </c>
      <c r="R70" s="14" t="str">
        <f t="shared" si="5"/>
        <v/>
      </c>
      <c r="S70" s="14" t="str">
        <f t="shared" si="6"/>
        <v/>
      </c>
    </row>
    <row r="71" spans="2:19" x14ac:dyDescent="0.25">
      <c r="B71" s="12"/>
      <c r="C71" s="48"/>
      <c r="D71" s="48"/>
      <c r="E71" s="48"/>
      <c r="F71" s="14"/>
      <c r="G71" s="49"/>
      <c r="H71" s="14"/>
      <c r="I71" s="49"/>
      <c r="J71" s="14"/>
      <c r="K71" s="49"/>
      <c r="L71" s="14"/>
      <c r="M71" s="49"/>
      <c r="N71" s="14"/>
      <c r="O71" s="49"/>
      <c r="P71" s="14" t="str">
        <f t="shared" ref="P71:P102" si="7">IF(MAX(,,F71,H71,J71,L71,N71)=0,"",AVERAGE(,,F71,H71,J71,L71,N71))</f>
        <v/>
      </c>
      <c r="Q71" s="14" t="str">
        <f t="shared" si="3"/>
        <v/>
      </c>
      <c r="R71" s="14" t="str">
        <f t="shared" ref="R71:R102" si="8">IF(MAX(,,F71,H71,J71,L71,N71)=0,"",MAX(,,F71,H71,J71,L71,N71))</f>
        <v/>
      </c>
      <c r="S71" s="14" t="str">
        <f t="shared" ref="S71:S102" si="9">IF(MAX(,,F71,H71,J71,L71,N71)=0,"",MIN(,,F71,H71,J71,L71,N71))</f>
        <v/>
      </c>
    </row>
    <row r="72" spans="2:19" x14ac:dyDescent="0.25">
      <c r="B72" s="12"/>
      <c r="C72" s="48"/>
      <c r="D72" s="48"/>
      <c r="E72" s="48"/>
      <c r="F72" s="14"/>
      <c r="G72" s="49"/>
      <c r="H72" s="14"/>
      <c r="I72" s="49"/>
      <c r="J72" s="14"/>
      <c r="K72" s="49"/>
      <c r="L72" s="14"/>
      <c r="M72" s="49"/>
      <c r="N72" s="14"/>
      <c r="O72" s="49"/>
      <c r="P72" s="14" t="str">
        <f t="shared" si="7"/>
        <v/>
      </c>
      <c r="Q72" s="14" t="str">
        <f t="shared" ref="Q72:Q135" si="10">IF(MAX(,,F72,H72,J72,L72,N72)=0,"",MEDIAN(,,F72,H72,J72,L72,N72))</f>
        <v/>
      </c>
      <c r="R72" s="14" t="str">
        <f t="shared" si="8"/>
        <v/>
      </c>
      <c r="S72" s="14" t="str">
        <f t="shared" si="9"/>
        <v/>
      </c>
    </row>
    <row r="73" spans="2:19" x14ac:dyDescent="0.25">
      <c r="B73" s="12"/>
      <c r="C73" s="48"/>
      <c r="D73" s="48"/>
      <c r="E73" s="48"/>
      <c r="F73" s="14"/>
      <c r="G73" s="49"/>
      <c r="H73" s="14"/>
      <c r="I73" s="49"/>
      <c r="J73" s="14"/>
      <c r="K73" s="49"/>
      <c r="L73" s="14"/>
      <c r="M73" s="49"/>
      <c r="N73" s="14"/>
      <c r="O73" s="49"/>
      <c r="P73" s="14" t="str">
        <f t="shared" si="7"/>
        <v/>
      </c>
      <c r="Q73" s="14" t="str">
        <f t="shared" si="10"/>
        <v/>
      </c>
      <c r="R73" s="14" t="str">
        <f t="shared" si="8"/>
        <v/>
      </c>
      <c r="S73" s="14" t="str">
        <f t="shared" si="9"/>
        <v/>
      </c>
    </row>
    <row r="74" spans="2:19" x14ac:dyDescent="0.25">
      <c r="B74" s="12"/>
      <c r="C74" s="48"/>
      <c r="D74" s="48"/>
      <c r="E74" s="48"/>
      <c r="F74" s="14"/>
      <c r="G74" s="49"/>
      <c r="H74" s="14"/>
      <c r="I74" s="49"/>
      <c r="J74" s="14"/>
      <c r="K74" s="49"/>
      <c r="L74" s="14"/>
      <c r="M74" s="49"/>
      <c r="N74" s="14"/>
      <c r="O74" s="49"/>
      <c r="P74" s="14" t="str">
        <f t="shared" si="7"/>
        <v/>
      </c>
      <c r="Q74" s="14" t="str">
        <f t="shared" si="10"/>
        <v/>
      </c>
      <c r="R74" s="14" t="str">
        <f t="shared" si="8"/>
        <v/>
      </c>
      <c r="S74" s="14" t="str">
        <f t="shared" si="9"/>
        <v/>
      </c>
    </row>
    <row r="75" spans="2:19" x14ac:dyDescent="0.25">
      <c r="B75" s="12"/>
      <c r="C75" s="48"/>
      <c r="D75" s="48"/>
      <c r="E75" s="48"/>
      <c r="F75" s="14"/>
      <c r="G75" s="49"/>
      <c r="H75" s="14"/>
      <c r="I75" s="49"/>
      <c r="J75" s="14"/>
      <c r="K75" s="49"/>
      <c r="L75" s="14"/>
      <c r="M75" s="49"/>
      <c r="N75" s="14"/>
      <c r="O75" s="49"/>
      <c r="P75" s="14" t="str">
        <f t="shared" si="7"/>
        <v/>
      </c>
      <c r="Q75" s="14" t="str">
        <f t="shared" si="10"/>
        <v/>
      </c>
      <c r="R75" s="14" t="str">
        <f t="shared" si="8"/>
        <v/>
      </c>
      <c r="S75" s="14" t="str">
        <f t="shared" si="9"/>
        <v/>
      </c>
    </row>
    <row r="76" spans="2:19" x14ac:dyDescent="0.25">
      <c r="B76" s="12"/>
      <c r="C76" s="48"/>
      <c r="D76" s="48"/>
      <c r="E76" s="48"/>
      <c r="F76" s="14"/>
      <c r="G76" s="49"/>
      <c r="H76" s="14"/>
      <c r="I76" s="49"/>
      <c r="J76" s="14"/>
      <c r="K76" s="49"/>
      <c r="L76" s="14"/>
      <c r="M76" s="49"/>
      <c r="N76" s="14"/>
      <c r="O76" s="49"/>
      <c r="P76" s="14" t="str">
        <f t="shared" si="7"/>
        <v/>
      </c>
      <c r="Q76" s="14" t="str">
        <f t="shared" si="10"/>
        <v/>
      </c>
      <c r="R76" s="14" t="str">
        <f t="shared" si="8"/>
        <v/>
      </c>
      <c r="S76" s="14" t="str">
        <f t="shared" si="9"/>
        <v/>
      </c>
    </row>
    <row r="77" spans="2:19" x14ac:dyDescent="0.25">
      <c r="B77" s="12"/>
      <c r="C77" s="48"/>
      <c r="D77" s="48"/>
      <c r="E77" s="48"/>
      <c r="F77" s="14"/>
      <c r="G77" s="49"/>
      <c r="H77" s="14"/>
      <c r="I77" s="49"/>
      <c r="J77" s="14"/>
      <c r="K77" s="49"/>
      <c r="L77" s="14"/>
      <c r="M77" s="49"/>
      <c r="N77" s="14"/>
      <c r="O77" s="49"/>
      <c r="P77" s="14" t="str">
        <f t="shared" si="7"/>
        <v/>
      </c>
      <c r="Q77" s="14" t="str">
        <f t="shared" si="10"/>
        <v/>
      </c>
      <c r="R77" s="14" t="str">
        <f t="shared" si="8"/>
        <v/>
      </c>
      <c r="S77" s="14" t="str">
        <f t="shared" si="9"/>
        <v/>
      </c>
    </row>
    <row r="78" spans="2:19" x14ac:dyDescent="0.25">
      <c r="B78" s="12"/>
      <c r="C78" s="48"/>
      <c r="D78" s="48"/>
      <c r="E78" s="48"/>
      <c r="F78" s="14"/>
      <c r="G78" s="49"/>
      <c r="H78" s="14"/>
      <c r="I78" s="49"/>
      <c r="J78" s="14"/>
      <c r="K78" s="49"/>
      <c r="L78" s="14"/>
      <c r="M78" s="49"/>
      <c r="N78" s="14"/>
      <c r="O78" s="49"/>
      <c r="P78" s="14" t="str">
        <f t="shared" si="7"/>
        <v/>
      </c>
      <c r="Q78" s="14" t="str">
        <f t="shared" si="10"/>
        <v/>
      </c>
      <c r="R78" s="14" t="str">
        <f t="shared" si="8"/>
        <v/>
      </c>
      <c r="S78" s="14" t="str">
        <f t="shared" si="9"/>
        <v/>
      </c>
    </row>
    <row r="79" spans="2:19" x14ac:dyDescent="0.25">
      <c r="B79" s="12"/>
      <c r="C79" s="48"/>
      <c r="D79" s="48"/>
      <c r="E79" s="48"/>
      <c r="F79" s="14"/>
      <c r="G79" s="49"/>
      <c r="H79" s="14"/>
      <c r="I79" s="49"/>
      <c r="J79" s="14"/>
      <c r="K79" s="49"/>
      <c r="L79" s="14"/>
      <c r="M79" s="49"/>
      <c r="N79" s="14"/>
      <c r="O79" s="49"/>
      <c r="P79" s="14" t="str">
        <f t="shared" si="7"/>
        <v/>
      </c>
      <c r="Q79" s="14" t="str">
        <f t="shared" si="10"/>
        <v/>
      </c>
      <c r="R79" s="14" t="str">
        <f t="shared" si="8"/>
        <v/>
      </c>
      <c r="S79" s="14" t="str">
        <f t="shared" si="9"/>
        <v/>
      </c>
    </row>
    <row r="80" spans="2:19" x14ac:dyDescent="0.25">
      <c r="B80" s="12"/>
      <c r="C80" s="48"/>
      <c r="D80" s="48"/>
      <c r="E80" s="48"/>
      <c r="F80" s="14"/>
      <c r="G80" s="49"/>
      <c r="H80" s="14"/>
      <c r="I80" s="49"/>
      <c r="J80" s="14"/>
      <c r="K80" s="49"/>
      <c r="L80" s="14"/>
      <c r="M80" s="49"/>
      <c r="N80" s="14"/>
      <c r="O80" s="49"/>
      <c r="P80" s="14" t="str">
        <f t="shared" si="7"/>
        <v/>
      </c>
      <c r="Q80" s="14" t="str">
        <f t="shared" si="10"/>
        <v/>
      </c>
      <c r="R80" s="14" t="str">
        <f t="shared" si="8"/>
        <v/>
      </c>
      <c r="S80" s="14" t="str">
        <f t="shared" si="9"/>
        <v/>
      </c>
    </row>
    <row r="81" spans="2:19" x14ac:dyDescent="0.25">
      <c r="B81" s="12"/>
      <c r="C81" s="48"/>
      <c r="D81" s="48"/>
      <c r="E81" s="48"/>
      <c r="F81" s="14"/>
      <c r="G81" s="49"/>
      <c r="H81" s="14"/>
      <c r="I81" s="49"/>
      <c r="J81" s="14"/>
      <c r="K81" s="49"/>
      <c r="L81" s="14"/>
      <c r="M81" s="49"/>
      <c r="N81" s="14"/>
      <c r="O81" s="49"/>
      <c r="P81" s="14" t="str">
        <f t="shared" si="7"/>
        <v/>
      </c>
      <c r="Q81" s="14" t="str">
        <f t="shared" si="10"/>
        <v/>
      </c>
      <c r="R81" s="14" t="str">
        <f t="shared" si="8"/>
        <v/>
      </c>
      <c r="S81" s="14" t="str">
        <f t="shared" si="9"/>
        <v/>
      </c>
    </row>
    <row r="82" spans="2:19" x14ac:dyDescent="0.25">
      <c r="B82" s="12"/>
      <c r="C82" s="48"/>
      <c r="D82" s="48"/>
      <c r="E82" s="48"/>
      <c r="F82" s="14"/>
      <c r="G82" s="49"/>
      <c r="H82" s="14"/>
      <c r="I82" s="49"/>
      <c r="J82" s="14"/>
      <c r="K82" s="49"/>
      <c r="L82" s="14"/>
      <c r="M82" s="49"/>
      <c r="N82" s="14"/>
      <c r="O82" s="49"/>
      <c r="P82" s="14" t="str">
        <f t="shared" si="7"/>
        <v/>
      </c>
      <c r="Q82" s="14" t="str">
        <f t="shared" si="10"/>
        <v/>
      </c>
      <c r="R82" s="14" t="str">
        <f t="shared" si="8"/>
        <v/>
      </c>
      <c r="S82" s="14" t="str">
        <f t="shared" si="9"/>
        <v/>
      </c>
    </row>
    <row r="83" spans="2:19" x14ac:dyDescent="0.25">
      <c r="B83" s="12"/>
      <c r="C83" s="48"/>
      <c r="D83" s="48"/>
      <c r="E83" s="48"/>
      <c r="F83" s="14"/>
      <c r="G83" s="49"/>
      <c r="H83" s="14"/>
      <c r="I83" s="49"/>
      <c r="J83" s="14"/>
      <c r="K83" s="49"/>
      <c r="L83" s="14"/>
      <c r="M83" s="49"/>
      <c r="N83" s="14"/>
      <c r="O83" s="49"/>
      <c r="P83" s="14" t="str">
        <f t="shared" si="7"/>
        <v/>
      </c>
      <c r="Q83" s="14" t="str">
        <f t="shared" si="10"/>
        <v/>
      </c>
      <c r="R83" s="14" t="str">
        <f t="shared" si="8"/>
        <v/>
      </c>
      <c r="S83" s="14" t="str">
        <f t="shared" si="9"/>
        <v/>
      </c>
    </row>
    <row r="84" spans="2:19" x14ac:dyDescent="0.25">
      <c r="B84" s="12"/>
      <c r="C84" s="48"/>
      <c r="D84" s="48"/>
      <c r="E84" s="48"/>
      <c r="F84" s="14"/>
      <c r="G84" s="49"/>
      <c r="H84" s="14"/>
      <c r="I84" s="49"/>
      <c r="J84" s="14"/>
      <c r="K84" s="49"/>
      <c r="L84" s="14"/>
      <c r="M84" s="49"/>
      <c r="N84" s="14"/>
      <c r="O84" s="49"/>
      <c r="P84" s="14" t="str">
        <f t="shared" si="7"/>
        <v/>
      </c>
      <c r="Q84" s="14" t="str">
        <f t="shared" si="10"/>
        <v/>
      </c>
      <c r="R84" s="14" t="str">
        <f t="shared" si="8"/>
        <v/>
      </c>
      <c r="S84" s="14" t="str">
        <f t="shared" si="9"/>
        <v/>
      </c>
    </row>
    <row r="85" spans="2:19" x14ac:dyDescent="0.25">
      <c r="B85" s="12"/>
      <c r="C85" s="48"/>
      <c r="D85" s="48"/>
      <c r="E85" s="48"/>
      <c r="F85" s="14"/>
      <c r="G85" s="49"/>
      <c r="H85" s="14"/>
      <c r="I85" s="49"/>
      <c r="J85" s="14"/>
      <c r="K85" s="49"/>
      <c r="L85" s="14"/>
      <c r="M85" s="49"/>
      <c r="N85" s="14"/>
      <c r="O85" s="49"/>
      <c r="P85" s="14" t="str">
        <f t="shared" si="7"/>
        <v/>
      </c>
      <c r="Q85" s="14" t="str">
        <f t="shared" si="10"/>
        <v/>
      </c>
      <c r="R85" s="14" t="str">
        <f t="shared" si="8"/>
        <v/>
      </c>
      <c r="S85" s="14" t="str">
        <f t="shared" si="9"/>
        <v/>
      </c>
    </row>
    <row r="86" spans="2:19" x14ac:dyDescent="0.25">
      <c r="B86" s="12"/>
      <c r="C86" s="48"/>
      <c r="D86" s="48"/>
      <c r="E86" s="48"/>
      <c r="F86" s="14"/>
      <c r="G86" s="49"/>
      <c r="H86" s="14"/>
      <c r="I86" s="49"/>
      <c r="J86" s="14"/>
      <c r="K86" s="49"/>
      <c r="L86" s="14"/>
      <c r="M86" s="49"/>
      <c r="N86" s="14"/>
      <c r="O86" s="49"/>
      <c r="P86" s="14" t="str">
        <f t="shared" si="7"/>
        <v/>
      </c>
      <c r="Q86" s="14" t="str">
        <f t="shared" si="10"/>
        <v/>
      </c>
      <c r="R86" s="14" t="str">
        <f t="shared" si="8"/>
        <v/>
      </c>
      <c r="S86" s="14" t="str">
        <f t="shared" si="9"/>
        <v/>
      </c>
    </row>
    <row r="87" spans="2:19" x14ac:dyDescent="0.25">
      <c r="B87" s="12"/>
      <c r="C87" s="48"/>
      <c r="D87" s="48"/>
      <c r="E87" s="48"/>
      <c r="F87" s="14"/>
      <c r="G87" s="49"/>
      <c r="H87" s="14"/>
      <c r="I87" s="49"/>
      <c r="J87" s="14"/>
      <c r="K87" s="49"/>
      <c r="L87" s="14"/>
      <c r="M87" s="49"/>
      <c r="N87" s="14"/>
      <c r="O87" s="49"/>
      <c r="P87" s="14" t="str">
        <f t="shared" si="7"/>
        <v/>
      </c>
      <c r="Q87" s="14" t="str">
        <f t="shared" si="10"/>
        <v/>
      </c>
      <c r="R87" s="14" t="str">
        <f t="shared" si="8"/>
        <v/>
      </c>
      <c r="S87" s="14" t="str">
        <f t="shared" si="9"/>
        <v/>
      </c>
    </row>
    <row r="88" spans="2:19" x14ac:dyDescent="0.25">
      <c r="B88" s="12"/>
      <c r="C88" s="48"/>
      <c r="D88" s="48"/>
      <c r="E88" s="48"/>
      <c r="F88" s="14"/>
      <c r="G88" s="49"/>
      <c r="H88" s="14"/>
      <c r="I88" s="49"/>
      <c r="J88" s="14"/>
      <c r="K88" s="49"/>
      <c r="L88" s="14"/>
      <c r="M88" s="49"/>
      <c r="N88" s="14"/>
      <c r="O88" s="49"/>
      <c r="P88" s="14" t="str">
        <f t="shared" si="7"/>
        <v/>
      </c>
      <c r="Q88" s="14" t="str">
        <f t="shared" si="10"/>
        <v/>
      </c>
      <c r="R88" s="14" t="str">
        <f t="shared" si="8"/>
        <v/>
      </c>
      <c r="S88" s="14" t="str">
        <f t="shared" si="9"/>
        <v/>
      </c>
    </row>
    <row r="89" spans="2:19" x14ac:dyDescent="0.25">
      <c r="B89" s="12"/>
      <c r="C89" s="48"/>
      <c r="D89" s="48"/>
      <c r="E89" s="48"/>
      <c r="F89" s="14"/>
      <c r="G89" s="49"/>
      <c r="H89" s="14"/>
      <c r="I89" s="49"/>
      <c r="J89" s="14"/>
      <c r="K89" s="49"/>
      <c r="L89" s="14"/>
      <c r="M89" s="49"/>
      <c r="N89" s="14"/>
      <c r="O89" s="49"/>
      <c r="P89" s="14" t="str">
        <f t="shared" si="7"/>
        <v/>
      </c>
      <c r="Q89" s="14" t="str">
        <f t="shared" si="10"/>
        <v/>
      </c>
      <c r="R89" s="14" t="str">
        <f t="shared" si="8"/>
        <v/>
      </c>
      <c r="S89" s="14" t="str">
        <f t="shared" si="9"/>
        <v/>
      </c>
    </row>
    <row r="90" spans="2:19" x14ac:dyDescent="0.25">
      <c r="B90" s="12"/>
      <c r="C90" s="48"/>
      <c r="D90" s="48"/>
      <c r="E90" s="48"/>
      <c r="F90" s="14"/>
      <c r="G90" s="49"/>
      <c r="H90" s="14"/>
      <c r="I90" s="49"/>
      <c r="J90" s="14"/>
      <c r="K90" s="49"/>
      <c r="L90" s="14"/>
      <c r="M90" s="49"/>
      <c r="N90" s="14"/>
      <c r="O90" s="49"/>
      <c r="P90" s="14" t="str">
        <f t="shared" si="7"/>
        <v/>
      </c>
      <c r="Q90" s="14" t="str">
        <f t="shared" si="10"/>
        <v/>
      </c>
      <c r="R90" s="14" t="str">
        <f t="shared" si="8"/>
        <v/>
      </c>
      <c r="S90" s="14" t="str">
        <f t="shared" si="9"/>
        <v/>
      </c>
    </row>
    <row r="91" spans="2:19" x14ac:dyDescent="0.25">
      <c r="B91" s="12"/>
      <c r="C91" s="48"/>
      <c r="D91" s="48"/>
      <c r="E91" s="48"/>
      <c r="F91" s="14"/>
      <c r="G91" s="49"/>
      <c r="H91" s="14"/>
      <c r="I91" s="49"/>
      <c r="J91" s="14"/>
      <c r="K91" s="49"/>
      <c r="L91" s="14"/>
      <c r="M91" s="49"/>
      <c r="N91" s="14"/>
      <c r="O91" s="49"/>
      <c r="P91" s="14" t="str">
        <f t="shared" si="7"/>
        <v/>
      </c>
      <c r="Q91" s="14" t="str">
        <f t="shared" si="10"/>
        <v/>
      </c>
      <c r="R91" s="14" t="str">
        <f t="shared" si="8"/>
        <v/>
      </c>
      <c r="S91" s="14" t="str">
        <f t="shared" si="9"/>
        <v/>
      </c>
    </row>
    <row r="92" spans="2:19" x14ac:dyDescent="0.25">
      <c r="B92" s="12"/>
      <c r="C92" s="48"/>
      <c r="D92" s="48"/>
      <c r="E92" s="48"/>
      <c r="F92" s="14"/>
      <c r="G92" s="49"/>
      <c r="H92" s="14"/>
      <c r="I92" s="49"/>
      <c r="J92" s="14"/>
      <c r="K92" s="49"/>
      <c r="L92" s="14"/>
      <c r="M92" s="49"/>
      <c r="N92" s="14"/>
      <c r="O92" s="49"/>
      <c r="P92" s="14" t="str">
        <f t="shared" si="7"/>
        <v/>
      </c>
      <c r="Q92" s="14" t="str">
        <f t="shared" si="10"/>
        <v/>
      </c>
      <c r="R92" s="14" t="str">
        <f t="shared" si="8"/>
        <v/>
      </c>
      <c r="S92" s="14" t="str">
        <f t="shared" si="9"/>
        <v/>
      </c>
    </row>
    <row r="93" spans="2:19" x14ac:dyDescent="0.25">
      <c r="B93" s="12"/>
      <c r="C93" s="48"/>
      <c r="D93" s="48"/>
      <c r="E93" s="48"/>
      <c r="F93" s="14"/>
      <c r="G93" s="49"/>
      <c r="H93" s="14"/>
      <c r="I93" s="49"/>
      <c r="J93" s="14"/>
      <c r="K93" s="49"/>
      <c r="L93" s="14"/>
      <c r="M93" s="49"/>
      <c r="N93" s="14"/>
      <c r="O93" s="49"/>
      <c r="P93" s="14" t="str">
        <f t="shared" si="7"/>
        <v/>
      </c>
      <c r="Q93" s="14" t="str">
        <f t="shared" si="10"/>
        <v/>
      </c>
      <c r="R93" s="14" t="str">
        <f t="shared" si="8"/>
        <v/>
      </c>
      <c r="S93" s="14" t="str">
        <f t="shared" si="9"/>
        <v/>
      </c>
    </row>
    <row r="94" spans="2:19" x14ac:dyDescent="0.25">
      <c r="B94" s="12"/>
      <c r="C94" s="48"/>
      <c r="D94" s="48"/>
      <c r="E94" s="48"/>
      <c r="F94" s="14"/>
      <c r="G94" s="49"/>
      <c r="H94" s="14"/>
      <c r="I94" s="49"/>
      <c r="J94" s="14"/>
      <c r="K94" s="49"/>
      <c r="L94" s="14"/>
      <c r="M94" s="49"/>
      <c r="N94" s="14"/>
      <c r="O94" s="49"/>
      <c r="P94" s="14" t="str">
        <f t="shared" si="7"/>
        <v/>
      </c>
      <c r="Q94" s="14" t="str">
        <f t="shared" si="10"/>
        <v/>
      </c>
      <c r="R94" s="14" t="str">
        <f t="shared" si="8"/>
        <v/>
      </c>
      <c r="S94" s="14" t="str">
        <f t="shared" si="9"/>
        <v/>
      </c>
    </row>
    <row r="95" spans="2:19" x14ac:dyDescent="0.25">
      <c r="B95" s="12"/>
      <c r="C95" s="48"/>
      <c r="D95" s="48"/>
      <c r="E95" s="48"/>
      <c r="F95" s="14"/>
      <c r="G95" s="49"/>
      <c r="H95" s="14"/>
      <c r="I95" s="49"/>
      <c r="J95" s="14"/>
      <c r="K95" s="49"/>
      <c r="L95" s="14"/>
      <c r="M95" s="49"/>
      <c r="N95" s="14"/>
      <c r="O95" s="49"/>
      <c r="P95" s="14" t="str">
        <f t="shared" si="7"/>
        <v/>
      </c>
      <c r="Q95" s="14" t="str">
        <f t="shared" si="10"/>
        <v/>
      </c>
      <c r="R95" s="14" t="str">
        <f t="shared" si="8"/>
        <v/>
      </c>
      <c r="S95" s="14" t="str">
        <f t="shared" si="9"/>
        <v/>
      </c>
    </row>
    <row r="96" spans="2:19" x14ac:dyDescent="0.25">
      <c r="B96" s="12"/>
      <c r="C96" s="48"/>
      <c r="D96" s="48"/>
      <c r="E96" s="48"/>
      <c r="F96" s="14"/>
      <c r="G96" s="49"/>
      <c r="H96" s="14"/>
      <c r="I96" s="49"/>
      <c r="J96" s="14"/>
      <c r="K96" s="49"/>
      <c r="L96" s="14"/>
      <c r="M96" s="49"/>
      <c r="N96" s="14"/>
      <c r="O96" s="49"/>
      <c r="P96" s="14" t="str">
        <f t="shared" si="7"/>
        <v/>
      </c>
      <c r="Q96" s="14" t="str">
        <f t="shared" si="10"/>
        <v/>
      </c>
      <c r="R96" s="14" t="str">
        <f t="shared" si="8"/>
        <v/>
      </c>
      <c r="S96" s="14" t="str">
        <f t="shared" si="9"/>
        <v/>
      </c>
    </row>
    <row r="97" spans="2:19" x14ac:dyDescent="0.25">
      <c r="B97" s="12"/>
      <c r="C97" s="48"/>
      <c r="D97" s="48"/>
      <c r="E97" s="48"/>
      <c r="F97" s="14"/>
      <c r="G97" s="49"/>
      <c r="H97" s="14"/>
      <c r="I97" s="49"/>
      <c r="J97" s="14"/>
      <c r="K97" s="49"/>
      <c r="L97" s="14"/>
      <c r="M97" s="49"/>
      <c r="N97" s="14"/>
      <c r="O97" s="49"/>
      <c r="P97" s="14" t="str">
        <f t="shared" si="7"/>
        <v/>
      </c>
      <c r="Q97" s="14" t="str">
        <f t="shared" si="10"/>
        <v/>
      </c>
      <c r="R97" s="14" t="str">
        <f t="shared" si="8"/>
        <v/>
      </c>
      <c r="S97" s="14" t="str">
        <f t="shared" si="9"/>
        <v/>
      </c>
    </row>
    <row r="98" spans="2:19" x14ac:dyDescent="0.25">
      <c r="B98" s="12"/>
      <c r="C98" s="48"/>
      <c r="D98" s="48"/>
      <c r="E98" s="48"/>
      <c r="F98" s="14"/>
      <c r="G98" s="49"/>
      <c r="H98" s="14"/>
      <c r="I98" s="49"/>
      <c r="J98" s="14"/>
      <c r="K98" s="49"/>
      <c r="L98" s="14"/>
      <c r="M98" s="49"/>
      <c r="N98" s="14"/>
      <c r="O98" s="49"/>
      <c r="P98" s="14" t="str">
        <f t="shared" si="7"/>
        <v/>
      </c>
      <c r="Q98" s="14" t="str">
        <f t="shared" si="10"/>
        <v/>
      </c>
      <c r="R98" s="14" t="str">
        <f t="shared" si="8"/>
        <v/>
      </c>
      <c r="S98" s="14" t="str">
        <f t="shared" si="9"/>
        <v/>
      </c>
    </row>
    <row r="99" spans="2:19" x14ac:dyDescent="0.25">
      <c r="B99" s="12"/>
      <c r="C99" s="48"/>
      <c r="D99" s="48"/>
      <c r="E99" s="48"/>
      <c r="F99" s="14"/>
      <c r="G99" s="49"/>
      <c r="H99" s="14"/>
      <c r="I99" s="49"/>
      <c r="J99" s="14"/>
      <c r="K99" s="49"/>
      <c r="L99" s="14"/>
      <c r="M99" s="49"/>
      <c r="N99" s="14"/>
      <c r="O99" s="49"/>
      <c r="P99" s="14" t="str">
        <f t="shared" si="7"/>
        <v/>
      </c>
      <c r="Q99" s="14" t="str">
        <f t="shared" si="10"/>
        <v/>
      </c>
      <c r="R99" s="14" t="str">
        <f t="shared" si="8"/>
        <v/>
      </c>
      <c r="S99" s="14" t="str">
        <f t="shared" si="9"/>
        <v/>
      </c>
    </row>
    <row r="100" spans="2:19" x14ac:dyDescent="0.25">
      <c r="B100" s="12"/>
      <c r="C100" s="48"/>
      <c r="D100" s="48"/>
      <c r="E100" s="48"/>
      <c r="F100" s="14"/>
      <c r="G100" s="49"/>
      <c r="H100" s="14"/>
      <c r="I100" s="49"/>
      <c r="J100" s="14"/>
      <c r="K100" s="49"/>
      <c r="L100" s="14"/>
      <c r="M100" s="49"/>
      <c r="N100" s="14"/>
      <c r="O100" s="49"/>
      <c r="P100" s="14" t="str">
        <f t="shared" si="7"/>
        <v/>
      </c>
      <c r="Q100" s="14" t="str">
        <f t="shared" si="10"/>
        <v/>
      </c>
      <c r="R100" s="14" t="str">
        <f t="shared" si="8"/>
        <v/>
      </c>
      <c r="S100" s="14" t="str">
        <f t="shared" si="9"/>
        <v/>
      </c>
    </row>
    <row r="101" spans="2:19" x14ac:dyDescent="0.25">
      <c r="B101" s="12"/>
      <c r="C101" s="48"/>
      <c r="D101" s="48"/>
      <c r="E101" s="48"/>
      <c r="F101" s="14"/>
      <c r="G101" s="49"/>
      <c r="H101" s="14"/>
      <c r="I101" s="49"/>
      <c r="J101" s="14"/>
      <c r="K101" s="49"/>
      <c r="L101" s="14"/>
      <c r="M101" s="49"/>
      <c r="N101" s="14"/>
      <c r="O101" s="49"/>
      <c r="P101" s="14" t="str">
        <f t="shared" si="7"/>
        <v/>
      </c>
      <c r="Q101" s="14" t="str">
        <f t="shared" si="10"/>
        <v/>
      </c>
      <c r="R101" s="14" t="str">
        <f t="shared" si="8"/>
        <v/>
      </c>
      <c r="S101" s="14" t="str">
        <f t="shared" si="9"/>
        <v/>
      </c>
    </row>
    <row r="102" spans="2:19" x14ac:dyDescent="0.25">
      <c r="B102" s="12"/>
      <c r="C102" s="48"/>
      <c r="D102" s="48"/>
      <c r="E102" s="48"/>
      <c r="F102" s="14"/>
      <c r="G102" s="49"/>
      <c r="H102" s="14"/>
      <c r="I102" s="49"/>
      <c r="J102" s="14"/>
      <c r="K102" s="49"/>
      <c r="L102" s="14"/>
      <c r="M102" s="49"/>
      <c r="N102" s="14"/>
      <c r="O102" s="49"/>
      <c r="P102" s="14" t="str">
        <f t="shared" si="7"/>
        <v/>
      </c>
      <c r="Q102" s="14" t="str">
        <f t="shared" si="10"/>
        <v/>
      </c>
      <c r="R102" s="14" t="str">
        <f t="shared" si="8"/>
        <v/>
      </c>
      <c r="S102" s="14" t="str">
        <f t="shared" si="9"/>
        <v/>
      </c>
    </row>
    <row r="103" spans="2:19" x14ac:dyDescent="0.25">
      <c r="B103" s="12"/>
      <c r="C103" s="48"/>
      <c r="D103" s="48"/>
      <c r="E103" s="48"/>
      <c r="F103" s="14"/>
      <c r="G103" s="49"/>
      <c r="H103" s="14"/>
      <c r="I103" s="49"/>
      <c r="J103" s="14"/>
      <c r="K103" s="49"/>
      <c r="L103" s="14"/>
      <c r="M103" s="49"/>
      <c r="N103" s="14"/>
      <c r="O103" s="49"/>
      <c r="P103" s="14" t="str">
        <f t="shared" ref="P103:P134" si="11">IF(MAX(,,F103,H103,J103,L103,N103)=0,"",AVERAGE(,,F103,H103,J103,L103,N103))</f>
        <v/>
      </c>
      <c r="Q103" s="14" t="str">
        <f t="shared" si="10"/>
        <v/>
      </c>
      <c r="R103" s="14" t="str">
        <f t="shared" ref="R103:R134" si="12">IF(MAX(,,F103,H103,J103,L103,N103)=0,"",MAX(,,F103,H103,J103,L103,N103))</f>
        <v/>
      </c>
      <c r="S103" s="14" t="str">
        <f t="shared" ref="S103:S134" si="13">IF(MAX(,,F103,H103,J103,L103,N103)=0,"",MIN(,,F103,H103,J103,L103,N103))</f>
        <v/>
      </c>
    </row>
    <row r="104" spans="2:19" x14ac:dyDescent="0.25">
      <c r="B104" s="12"/>
      <c r="C104" s="48"/>
      <c r="D104" s="48"/>
      <c r="E104" s="48"/>
      <c r="F104" s="14"/>
      <c r="G104" s="49"/>
      <c r="H104" s="14"/>
      <c r="I104" s="49"/>
      <c r="J104" s="14"/>
      <c r="K104" s="49"/>
      <c r="L104" s="14"/>
      <c r="M104" s="49"/>
      <c r="N104" s="14"/>
      <c r="O104" s="49"/>
      <c r="P104" s="14" t="str">
        <f t="shared" si="11"/>
        <v/>
      </c>
      <c r="Q104" s="14" t="str">
        <f t="shared" si="10"/>
        <v/>
      </c>
      <c r="R104" s="14" t="str">
        <f t="shared" si="12"/>
        <v/>
      </c>
      <c r="S104" s="14" t="str">
        <f t="shared" si="13"/>
        <v/>
      </c>
    </row>
    <row r="105" spans="2:19" x14ac:dyDescent="0.25">
      <c r="B105" s="12"/>
      <c r="C105" s="48"/>
      <c r="D105" s="48"/>
      <c r="E105" s="48"/>
      <c r="F105" s="14"/>
      <c r="G105" s="49"/>
      <c r="H105" s="14"/>
      <c r="I105" s="49"/>
      <c r="J105" s="14"/>
      <c r="K105" s="49"/>
      <c r="L105" s="14"/>
      <c r="M105" s="49"/>
      <c r="N105" s="14"/>
      <c r="O105" s="49"/>
      <c r="P105" s="14" t="str">
        <f t="shared" si="11"/>
        <v/>
      </c>
      <c r="Q105" s="14" t="str">
        <f t="shared" si="10"/>
        <v/>
      </c>
      <c r="R105" s="14" t="str">
        <f t="shared" si="12"/>
        <v/>
      </c>
      <c r="S105" s="14" t="str">
        <f t="shared" si="13"/>
        <v/>
      </c>
    </row>
    <row r="106" spans="2:19" x14ac:dyDescent="0.25">
      <c r="B106" s="12"/>
      <c r="C106" s="48"/>
      <c r="D106" s="48"/>
      <c r="E106" s="48"/>
      <c r="F106" s="14"/>
      <c r="G106" s="49"/>
      <c r="H106" s="14"/>
      <c r="I106" s="49"/>
      <c r="J106" s="14"/>
      <c r="K106" s="49"/>
      <c r="L106" s="14"/>
      <c r="M106" s="49"/>
      <c r="N106" s="14"/>
      <c r="O106" s="49"/>
      <c r="P106" s="14" t="str">
        <f t="shared" si="11"/>
        <v/>
      </c>
      <c r="Q106" s="14" t="str">
        <f t="shared" si="10"/>
        <v/>
      </c>
      <c r="R106" s="14" t="str">
        <f t="shared" si="12"/>
        <v/>
      </c>
      <c r="S106" s="14" t="str">
        <f t="shared" si="13"/>
        <v/>
      </c>
    </row>
    <row r="107" spans="2:19" x14ac:dyDescent="0.25">
      <c r="B107" s="12"/>
      <c r="C107" s="48"/>
      <c r="D107" s="48"/>
      <c r="E107" s="48"/>
      <c r="F107" s="14"/>
      <c r="G107" s="49"/>
      <c r="H107" s="14"/>
      <c r="I107" s="49"/>
      <c r="J107" s="14"/>
      <c r="K107" s="49"/>
      <c r="L107" s="14"/>
      <c r="M107" s="49"/>
      <c r="N107" s="14"/>
      <c r="O107" s="49"/>
      <c r="P107" s="14" t="str">
        <f t="shared" si="11"/>
        <v/>
      </c>
      <c r="Q107" s="14" t="str">
        <f t="shared" si="10"/>
        <v/>
      </c>
      <c r="R107" s="14" t="str">
        <f t="shared" si="12"/>
        <v/>
      </c>
      <c r="S107" s="14" t="str">
        <f t="shared" si="13"/>
        <v/>
      </c>
    </row>
    <row r="108" spans="2:19" x14ac:dyDescent="0.25">
      <c r="B108" s="12"/>
      <c r="C108" s="48"/>
      <c r="D108" s="48"/>
      <c r="E108" s="48"/>
      <c r="F108" s="14"/>
      <c r="G108" s="49"/>
      <c r="H108" s="14"/>
      <c r="I108" s="49"/>
      <c r="J108" s="14"/>
      <c r="K108" s="49"/>
      <c r="L108" s="14"/>
      <c r="M108" s="49"/>
      <c r="N108" s="14"/>
      <c r="O108" s="49"/>
      <c r="P108" s="14" t="str">
        <f t="shared" si="11"/>
        <v/>
      </c>
      <c r="Q108" s="14" t="str">
        <f t="shared" si="10"/>
        <v/>
      </c>
      <c r="R108" s="14" t="str">
        <f t="shared" si="12"/>
        <v/>
      </c>
      <c r="S108" s="14" t="str">
        <f t="shared" si="13"/>
        <v/>
      </c>
    </row>
    <row r="109" spans="2:19" x14ac:dyDescent="0.25">
      <c r="B109" s="12"/>
      <c r="C109" s="48"/>
      <c r="D109" s="48"/>
      <c r="E109" s="48"/>
      <c r="F109" s="14"/>
      <c r="G109" s="49"/>
      <c r="H109" s="14"/>
      <c r="I109" s="49"/>
      <c r="J109" s="14"/>
      <c r="K109" s="49"/>
      <c r="L109" s="14"/>
      <c r="M109" s="49"/>
      <c r="N109" s="14"/>
      <c r="O109" s="49"/>
      <c r="P109" s="14" t="str">
        <f t="shared" si="11"/>
        <v/>
      </c>
      <c r="Q109" s="14" t="str">
        <f t="shared" si="10"/>
        <v/>
      </c>
      <c r="R109" s="14" t="str">
        <f t="shared" si="12"/>
        <v/>
      </c>
      <c r="S109" s="14" t="str">
        <f t="shared" si="13"/>
        <v/>
      </c>
    </row>
    <row r="110" spans="2:19" x14ac:dyDescent="0.25">
      <c r="B110" s="12"/>
      <c r="C110" s="48"/>
      <c r="D110" s="48"/>
      <c r="E110" s="48"/>
      <c r="F110" s="14"/>
      <c r="G110" s="49"/>
      <c r="H110" s="14"/>
      <c r="I110" s="49"/>
      <c r="J110" s="14"/>
      <c r="K110" s="49"/>
      <c r="L110" s="14"/>
      <c r="M110" s="49"/>
      <c r="N110" s="14"/>
      <c r="O110" s="49"/>
      <c r="P110" s="14" t="str">
        <f t="shared" si="11"/>
        <v/>
      </c>
      <c r="Q110" s="14" t="str">
        <f t="shared" si="10"/>
        <v/>
      </c>
      <c r="R110" s="14" t="str">
        <f t="shared" si="12"/>
        <v/>
      </c>
      <c r="S110" s="14" t="str">
        <f t="shared" si="13"/>
        <v/>
      </c>
    </row>
    <row r="111" spans="2:19" x14ac:dyDescent="0.25">
      <c r="B111" s="12"/>
      <c r="C111" s="48"/>
      <c r="D111" s="48"/>
      <c r="E111" s="48"/>
      <c r="F111" s="14"/>
      <c r="G111" s="49"/>
      <c r="H111" s="14"/>
      <c r="I111" s="49"/>
      <c r="J111" s="14"/>
      <c r="K111" s="49"/>
      <c r="L111" s="14"/>
      <c r="M111" s="49"/>
      <c r="N111" s="14"/>
      <c r="O111" s="49"/>
      <c r="P111" s="14" t="str">
        <f t="shared" si="11"/>
        <v/>
      </c>
      <c r="Q111" s="14" t="str">
        <f t="shared" si="10"/>
        <v/>
      </c>
      <c r="R111" s="14" t="str">
        <f t="shared" si="12"/>
        <v/>
      </c>
      <c r="S111" s="14" t="str">
        <f t="shared" si="13"/>
        <v/>
      </c>
    </row>
    <row r="112" spans="2:19" x14ac:dyDescent="0.25">
      <c r="B112" s="12"/>
      <c r="C112" s="48"/>
      <c r="D112" s="48"/>
      <c r="E112" s="48"/>
      <c r="F112" s="14"/>
      <c r="G112" s="49"/>
      <c r="H112" s="14"/>
      <c r="I112" s="49"/>
      <c r="J112" s="14"/>
      <c r="K112" s="49"/>
      <c r="L112" s="14"/>
      <c r="M112" s="49"/>
      <c r="N112" s="14"/>
      <c r="O112" s="49"/>
      <c r="P112" s="14" t="str">
        <f t="shared" si="11"/>
        <v/>
      </c>
      <c r="Q112" s="14" t="str">
        <f t="shared" si="10"/>
        <v/>
      </c>
      <c r="R112" s="14" t="str">
        <f t="shared" si="12"/>
        <v/>
      </c>
      <c r="S112" s="14" t="str">
        <f t="shared" si="13"/>
        <v/>
      </c>
    </row>
    <row r="113" spans="2:19" x14ac:dyDescent="0.25">
      <c r="B113" s="12"/>
      <c r="C113" s="48"/>
      <c r="D113" s="48"/>
      <c r="E113" s="48"/>
      <c r="F113" s="14"/>
      <c r="G113" s="49"/>
      <c r="H113" s="14"/>
      <c r="I113" s="49"/>
      <c r="J113" s="14"/>
      <c r="K113" s="49"/>
      <c r="L113" s="14"/>
      <c r="M113" s="49"/>
      <c r="N113" s="14"/>
      <c r="O113" s="49"/>
      <c r="P113" s="14" t="str">
        <f t="shared" si="11"/>
        <v/>
      </c>
      <c r="Q113" s="14" t="str">
        <f t="shared" si="10"/>
        <v/>
      </c>
      <c r="R113" s="14" t="str">
        <f t="shared" si="12"/>
        <v/>
      </c>
      <c r="S113" s="14" t="str">
        <f t="shared" si="13"/>
        <v/>
      </c>
    </row>
    <row r="114" spans="2:19" x14ac:dyDescent="0.25">
      <c r="B114" s="12"/>
      <c r="C114" s="48"/>
      <c r="D114" s="48"/>
      <c r="E114" s="48"/>
      <c r="F114" s="14"/>
      <c r="G114" s="49"/>
      <c r="H114" s="14"/>
      <c r="I114" s="49"/>
      <c r="J114" s="14"/>
      <c r="K114" s="49"/>
      <c r="L114" s="14"/>
      <c r="M114" s="49"/>
      <c r="N114" s="14"/>
      <c r="O114" s="49"/>
      <c r="P114" s="14" t="str">
        <f t="shared" si="11"/>
        <v/>
      </c>
      <c r="Q114" s="14" t="str">
        <f t="shared" si="10"/>
        <v/>
      </c>
      <c r="R114" s="14" t="str">
        <f t="shared" si="12"/>
        <v/>
      </c>
      <c r="S114" s="14" t="str">
        <f t="shared" si="13"/>
        <v/>
      </c>
    </row>
    <row r="115" spans="2:19" x14ac:dyDescent="0.25">
      <c r="B115" s="12"/>
      <c r="C115" s="48"/>
      <c r="D115" s="48"/>
      <c r="E115" s="48"/>
      <c r="F115" s="14"/>
      <c r="G115" s="49"/>
      <c r="H115" s="14"/>
      <c r="I115" s="49"/>
      <c r="J115" s="14"/>
      <c r="K115" s="49"/>
      <c r="L115" s="14"/>
      <c r="M115" s="49"/>
      <c r="N115" s="14"/>
      <c r="O115" s="49"/>
      <c r="P115" s="14" t="str">
        <f t="shared" si="11"/>
        <v/>
      </c>
      <c r="Q115" s="14" t="str">
        <f t="shared" si="10"/>
        <v/>
      </c>
      <c r="R115" s="14" t="str">
        <f t="shared" si="12"/>
        <v/>
      </c>
      <c r="S115" s="14" t="str">
        <f t="shared" si="13"/>
        <v/>
      </c>
    </row>
    <row r="116" spans="2:19" x14ac:dyDescent="0.25">
      <c r="B116" s="12"/>
      <c r="C116" s="48"/>
      <c r="D116" s="48"/>
      <c r="E116" s="48"/>
      <c r="F116" s="14"/>
      <c r="G116" s="49"/>
      <c r="H116" s="14"/>
      <c r="I116" s="49"/>
      <c r="J116" s="14"/>
      <c r="K116" s="49"/>
      <c r="L116" s="14"/>
      <c r="M116" s="49"/>
      <c r="N116" s="14"/>
      <c r="O116" s="49"/>
      <c r="P116" s="14" t="str">
        <f t="shared" si="11"/>
        <v/>
      </c>
      <c r="Q116" s="14" t="str">
        <f t="shared" si="10"/>
        <v/>
      </c>
      <c r="R116" s="14" t="str">
        <f t="shared" si="12"/>
        <v/>
      </c>
      <c r="S116" s="14" t="str">
        <f t="shared" si="13"/>
        <v/>
      </c>
    </row>
    <row r="117" spans="2:19" x14ac:dyDescent="0.25">
      <c r="B117" s="12"/>
      <c r="C117" s="48"/>
      <c r="D117" s="48"/>
      <c r="E117" s="48"/>
      <c r="F117" s="14"/>
      <c r="G117" s="49"/>
      <c r="H117" s="14"/>
      <c r="I117" s="49"/>
      <c r="J117" s="14"/>
      <c r="K117" s="49"/>
      <c r="L117" s="14"/>
      <c r="M117" s="49"/>
      <c r="N117" s="14"/>
      <c r="O117" s="49"/>
      <c r="P117" s="14" t="str">
        <f t="shared" si="11"/>
        <v/>
      </c>
      <c r="Q117" s="14" t="str">
        <f t="shared" si="10"/>
        <v/>
      </c>
      <c r="R117" s="14" t="str">
        <f t="shared" si="12"/>
        <v/>
      </c>
      <c r="S117" s="14" t="str">
        <f t="shared" si="13"/>
        <v/>
      </c>
    </row>
    <row r="118" spans="2:19" x14ac:dyDescent="0.25">
      <c r="B118" s="12"/>
      <c r="C118" s="48"/>
      <c r="D118" s="48"/>
      <c r="E118" s="48"/>
      <c r="F118" s="14"/>
      <c r="G118" s="49"/>
      <c r="H118" s="14"/>
      <c r="I118" s="49"/>
      <c r="J118" s="14"/>
      <c r="K118" s="49"/>
      <c r="L118" s="14"/>
      <c r="M118" s="49"/>
      <c r="N118" s="14"/>
      <c r="O118" s="49"/>
      <c r="P118" s="14" t="str">
        <f t="shared" si="11"/>
        <v/>
      </c>
      <c r="Q118" s="14" t="str">
        <f t="shared" si="10"/>
        <v/>
      </c>
      <c r="R118" s="14" t="str">
        <f t="shared" si="12"/>
        <v/>
      </c>
      <c r="S118" s="14" t="str">
        <f t="shared" si="13"/>
        <v/>
      </c>
    </row>
    <row r="119" spans="2:19" x14ac:dyDescent="0.25">
      <c r="B119" s="12"/>
      <c r="C119" s="48"/>
      <c r="D119" s="48"/>
      <c r="E119" s="48"/>
      <c r="F119" s="14"/>
      <c r="G119" s="49"/>
      <c r="H119" s="14"/>
      <c r="I119" s="49"/>
      <c r="J119" s="14"/>
      <c r="K119" s="49"/>
      <c r="L119" s="14"/>
      <c r="M119" s="49"/>
      <c r="N119" s="14"/>
      <c r="O119" s="49"/>
      <c r="P119" s="14" t="str">
        <f t="shared" si="11"/>
        <v/>
      </c>
      <c r="Q119" s="14" t="str">
        <f t="shared" si="10"/>
        <v/>
      </c>
      <c r="R119" s="14" t="str">
        <f t="shared" si="12"/>
        <v/>
      </c>
      <c r="S119" s="14" t="str">
        <f t="shared" si="13"/>
        <v/>
      </c>
    </row>
    <row r="120" spans="2:19" x14ac:dyDescent="0.25">
      <c r="B120" s="12"/>
      <c r="C120" s="48"/>
      <c r="D120" s="48"/>
      <c r="E120" s="48"/>
      <c r="F120" s="14"/>
      <c r="G120" s="49"/>
      <c r="H120" s="14"/>
      <c r="I120" s="49"/>
      <c r="J120" s="14"/>
      <c r="K120" s="49"/>
      <c r="L120" s="14"/>
      <c r="M120" s="49"/>
      <c r="N120" s="14"/>
      <c r="O120" s="49"/>
      <c r="P120" s="14" t="str">
        <f t="shared" si="11"/>
        <v/>
      </c>
      <c r="Q120" s="14" t="str">
        <f t="shared" si="10"/>
        <v/>
      </c>
      <c r="R120" s="14" t="str">
        <f t="shared" si="12"/>
        <v/>
      </c>
      <c r="S120" s="14" t="str">
        <f t="shared" si="13"/>
        <v/>
      </c>
    </row>
    <row r="121" spans="2:19" x14ac:dyDescent="0.25">
      <c r="B121" s="12"/>
      <c r="C121" s="48"/>
      <c r="D121" s="48"/>
      <c r="E121" s="48"/>
      <c r="F121" s="14"/>
      <c r="G121" s="49"/>
      <c r="H121" s="14"/>
      <c r="I121" s="49"/>
      <c r="J121" s="14"/>
      <c r="K121" s="49"/>
      <c r="L121" s="14"/>
      <c r="M121" s="49"/>
      <c r="N121" s="14"/>
      <c r="O121" s="49"/>
      <c r="P121" s="14" t="str">
        <f t="shared" si="11"/>
        <v/>
      </c>
      <c r="Q121" s="14" t="str">
        <f t="shared" si="10"/>
        <v/>
      </c>
      <c r="R121" s="14" t="str">
        <f t="shared" si="12"/>
        <v/>
      </c>
      <c r="S121" s="14" t="str">
        <f t="shared" si="13"/>
        <v/>
      </c>
    </row>
    <row r="122" spans="2:19" x14ac:dyDescent="0.25">
      <c r="B122" s="12"/>
      <c r="C122" s="48"/>
      <c r="D122" s="48"/>
      <c r="E122" s="48"/>
      <c r="F122" s="14"/>
      <c r="G122" s="49"/>
      <c r="H122" s="14"/>
      <c r="I122" s="49"/>
      <c r="J122" s="14"/>
      <c r="K122" s="49"/>
      <c r="L122" s="14"/>
      <c r="M122" s="49"/>
      <c r="N122" s="14"/>
      <c r="O122" s="49"/>
      <c r="P122" s="14" t="str">
        <f t="shared" si="11"/>
        <v/>
      </c>
      <c r="Q122" s="14" t="str">
        <f t="shared" si="10"/>
        <v/>
      </c>
      <c r="R122" s="14" t="str">
        <f t="shared" si="12"/>
        <v/>
      </c>
      <c r="S122" s="14" t="str">
        <f t="shared" si="13"/>
        <v/>
      </c>
    </row>
    <row r="123" spans="2:19" x14ac:dyDescent="0.25">
      <c r="B123" s="12"/>
      <c r="C123" s="48"/>
      <c r="D123" s="48"/>
      <c r="E123" s="48"/>
      <c r="F123" s="14"/>
      <c r="G123" s="49"/>
      <c r="H123" s="14"/>
      <c r="I123" s="49"/>
      <c r="J123" s="14"/>
      <c r="K123" s="49"/>
      <c r="L123" s="14"/>
      <c r="M123" s="49"/>
      <c r="N123" s="14"/>
      <c r="O123" s="49"/>
      <c r="P123" s="14" t="str">
        <f t="shared" si="11"/>
        <v/>
      </c>
      <c r="Q123" s="14" t="str">
        <f t="shared" si="10"/>
        <v/>
      </c>
      <c r="R123" s="14" t="str">
        <f t="shared" si="12"/>
        <v/>
      </c>
      <c r="S123" s="14" t="str">
        <f t="shared" si="13"/>
        <v/>
      </c>
    </row>
    <row r="124" spans="2:19" x14ac:dyDescent="0.25">
      <c r="B124" s="12"/>
      <c r="C124" s="48"/>
      <c r="D124" s="48"/>
      <c r="E124" s="48"/>
      <c r="F124" s="14"/>
      <c r="G124" s="49"/>
      <c r="H124" s="14"/>
      <c r="I124" s="49"/>
      <c r="J124" s="14"/>
      <c r="K124" s="49"/>
      <c r="L124" s="14"/>
      <c r="M124" s="49"/>
      <c r="N124" s="14"/>
      <c r="O124" s="49"/>
      <c r="P124" s="14" t="str">
        <f t="shared" si="11"/>
        <v/>
      </c>
      <c r="Q124" s="14" t="str">
        <f t="shared" si="10"/>
        <v/>
      </c>
      <c r="R124" s="14" t="str">
        <f t="shared" si="12"/>
        <v/>
      </c>
      <c r="S124" s="14" t="str">
        <f t="shared" si="13"/>
        <v/>
      </c>
    </row>
    <row r="125" spans="2:19" x14ac:dyDescent="0.25">
      <c r="B125" s="12"/>
      <c r="C125" s="48"/>
      <c r="D125" s="48"/>
      <c r="E125" s="48"/>
      <c r="F125" s="14"/>
      <c r="G125" s="49"/>
      <c r="H125" s="14"/>
      <c r="I125" s="49"/>
      <c r="J125" s="14"/>
      <c r="K125" s="49"/>
      <c r="L125" s="14"/>
      <c r="M125" s="49"/>
      <c r="N125" s="14"/>
      <c r="O125" s="49"/>
      <c r="P125" s="14" t="str">
        <f t="shared" si="11"/>
        <v/>
      </c>
      <c r="Q125" s="14" t="str">
        <f t="shared" si="10"/>
        <v/>
      </c>
      <c r="R125" s="14" t="str">
        <f t="shared" si="12"/>
        <v/>
      </c>
      <c r="S125" s="14" t="str">
        <f t="shared" si="13"/>
        <v/>
      </c>
    </row>
    <row r="126" spans="2:19" x14ac:dyDescent="0.25">
      <c r="B126" s="12"/>
      <c r="C126" s="48"/>
      <c r="D126" s="48"/>
      <c r="E126" s="48"/>
      <c r="F126" s="14"/>
      <c r="G126" s="49"/>
      <c r="H126" s="14"/>
      <c r="I126" s="49"/>
      <c r="J126" s="14"/>
      <c r="K126" s="49"/>
      <c r="L126" s="14"/>
      <c r="M126" s="49"/>
      <c r="N126" s="14"/>
      <c r="O126" s="49"/>
      <c r="P126" s="14" t="str">
        <f t="shared" si="11"/>
        <v/>
      </c>
      <c r="Q126" s="14" t="str">
        <f t="shared" si="10"/>
        <v/>
      </c>
      <c r="R126" s="14" t="str">
        <f t="shared" si="12"/>
        <v/>
      </c>
      <c r="S126" s="14" t="str">
        <f t="shared" si="13"/>
        <v/>
      </c>
    </row>
    <row r="127" spans="2:19" x14ac:dyDescent="0.25">
      <c r="B127" s="12"/>
      <c r="C127" s="48"/>
      <c r="D127" s="48"/>
      <c r="E127" s="48"/>
      <c r="F127" s="14"/>
      <c r="G127" s="49"/>
      <c r="H127" s="14"/>
      <c r="I127" s="49"/>
      <c r="J127" s="14"/>
      <c r="K127" s="49"/>
      <c r="L127" s="14"/>
      <c r="M127" s="49"/>
      <c r="N127" s="14"/>
      <c r="O127" s="49"/>
      <c r="P127" s="14" t="str">
        <f t="shared" si="11"/>
        <v/>
      </c>
      <c r="Q127" s="14" t="str">
        <f t="shared" si="10"/>
        <v/>
      </c>
      <c r="R127" s="14" t="str">
        <f t="shared" si="12"/>
        <v/>
      </c>
      <c r="S127" s="14" t="str">
        <f t="shared" si="13"/>
        <v/>
      </c>
    </row>
    <row r="128" spans="2:19" x14ac:dyDescent="0.25">
      <c r="B128" s="12"/>
      <c r="C128" s="48"/>
      <c r="D128" s="48"/>
      <c r="E128" s="48"/>
      <c r="F128" s="14"/>
      <c r="G128" s="49"/>
      <c r="H128" s="14"/>
      <c r="I128" s="49"/>
      <c r="J128" s="14"/>
      <c r="K128" s="49"/>
      <c r="L128" s="14"/>
      <c r="M128" s="49"/>
      <c r="N128" s="14"/>
      <c r="O128" s="49"/>
      <c r="P128" s="14" t="str">
        <f t="shared" si="11"/>
        <v/>
      </c>
      <c r="Q128" s="14" t="str">
        <f t="shared" si="10"/>
        <v/>
      </c>
      <c r="R128" s="14" t="str">
        <f t="shared" si="12"/>
        <v/>
      </c>
      <c r="S128" s="14" t="str">
        <f t="shared" si="13"/>
        <v/>
      </c>
    </row>
    <row r="129" spans="2:19" x14ac:dyDescent="0.25">
      <c r="B129" s="12"/>
      <c r="C129" s="48"/>
      <c r="D129" s="48"/>
      <c r="E129" s="48"/>
      <c r="F129" s="14"/>
      <c r="G129" s="49"/>
      <c r="H129" s="14"/>
      <c r="I129" s="49"/>
      <c r="J129" s="14"/>
      <c r="K129" s="49"/>
      <c r="L129" s="14"/>
      <c r="M129" s="49"/>
      <c r="N129" s="14"/>
      <c r="O129" s="49"/>
      <c r="P129" s="14" t="str">
        <f t="shared" si="11"/>
        <v/>
      </c>
      <c r="Q129" s="14" t="str">
        <f t="shared" si="10"/>
        <v/>
      </c>
      <c r="R129" s="14" t="str">
        <f t="shared" si="12"/>
        <v/>
      </c>
      <c r="S129" s="14" t="str">
        <f t="shared" si="13"/>
        <v/>
      </c>
    </row>
    <row r="130" spans="2:19" x14ac:dyDescent="0.25">
      <c r="B130" s="12"/>
      <c r="C130" s="48"/>
      <c r="D130" s="48"/>
      <c r="E130" s="48"/>
      <c r="F130" s="14"/>
      <c r="G130" s="49"/>
      <c r="H130" s="14"/>
      <c r="I130" s="49"/>
      <c r="J130" s="14"/>
      <c r="K130" s="49"/>
      <c r="L130" s="14"/>
      <c r="M130" s="49"/>
      <c r="N130" s="14"/>
      <c r="O130" s="49"/>
      <c r="P130" s="14" t="str">
        <f t="shared" si="11"/>
        <v/>
      </c>
      <c r="Q130" s="14" t="str">
        <f t="shared" si="10"/>
        <v/>
      </c>
      <c r="R130" s="14" t="str">
        <f t="shared" si="12"/>
        <v/>
      </c>
      <c r="S130" s="14" t="str">
        <f t="shared" si="13"/>
        <v/>
      </c>
    </row>
    <row r="131" spans="2:19" x14ac:dyDescent="0.25">
      <c r="B131" s="12"/>
      <c r="C131" s="48"/>
      <c r="D131" s="48"/>
      <c r="E131" s="48"/>
      <c r="F131" s="14"/>
      <c r="G131" s="49"/>
      <c r="H131" s="14"/>
      <c r="I131" s="49"/>
      <c r="J131" s="14"/>
      <c r="K131" s="49"/>
      <c r="L131" s="14"/>
      <c r="M131" s="49"/>
      <c r="N131" s="14"/>
      <c r="O131" s="49"/>
      <c r="P131" s="14" t="str">
        <f t="shared" si="11"/>
        <v/>
      </c>
      <c r="Q131" s="14" t="str">
        <f t="shared" si="10"/>
        <v/>
      </c>
      <c r="R131" s="14" t="str">
        <f t="shared" si="12"/>
        <v/>
      </c>
      <c r="S131" s="14" t="str">
        <f t="shared" si="13"/>
        <v/>
      </c>
    </row>
    <row r="132" spans="2:19" x14ac:dyDescent="0.25">
      <c r="B132" s="12"/>
      <c r="C132" s="48"/>
      <c r="D132" s="48"/>
      <c r="E132" s="48"/>
      <c r="F132" s="14"/>
      <c r="G132" s="49"/>
      <c r="H132" s="14"/>
      <c r="I132" s="49"/>
      <c r="J132" s="14"/>
      <c r="K132" s="49"/>
      <c r="L132" s="14"/>
      <c r="M132" s="49"/>
      <c r="N132" s="14"/>
      <c r="O132" s="49"/>
      <c r="P132" s="14" t="str">
        <f t="shared" si="11"/>
        <v/>
      </c>
      <c r="Q132" s="14" t="str">
        <f t="shared" si="10"/>
        <v/>
      </c>
      <c r="R132" s="14" t="str">
        <f t="shared" si="12"/>
        <v/>
      </c>
      <c r="S132" s="14" t="str">
        <f t="shared" si="13"/>
        <v/>
      </c>
    </row>
    <row r="133" spans="2:19" x14ac:dyDescent="0.25">
      <c r="B133" s="12"/>
      <c r="C133" s="48"/>
      <c r="D133" s="48"/>
      <c r="E133" s="48"/>
      <c r="F133" s="14"/>
      <c r="G133" s="49"/>
      <c r="H133" s="14"/>
      <c r="I133" s="49"/>
      <c r="J133" s="14"/>
      <c r="K133" s="49"/>
      <c r="L133" s="14"/>
      <c r="M133" s="49"/>
      <c r="N133" s="14"/>
      <c r="O133" s="49"/>
      <c r="P133" s="14" t="str">
        <f t="shared" si="11"/>
        <v/>
      </c>
      <c r="Q133" s="14" t="str">
        <f t="shared" si="10"/>
        <v/>
      </c>
      <c r="R133" s="14" t="str">
        <f t="shared" si="12"/>
        <v/>
      </c>
      <c r="S133" s="14" t="str">
        <f t="shared" si="13"/>
        <v/>
      </c>
    </row>
    <row r="134" spans="2:19" x14ac:dyDescent="0.25">
      <c r="B134" s="12"/>
      <c r="C134" s="48"/>
      <c r="D134" s="48"/>
      <c r="E134" s="48"/>
      <c r="F134" s="14"/>
      <c r="G134" s="49"/>
      <c r="H134" s="14"/>
      <c r="I134" s="49"/>
      <c r="J134" s="14"/>
      <c r="K134" s="49"/>
      <c r="L134" s="14"/>
      <c r="M134" s="49"/>
      <c r="N134" s="14"/>
      <c r="O134" s="49"/>
      <c r="P134" s="14" t="str">
        <f t="shared" si="11"/>
        <v/>
      </c>
      <c r="Q134" s="14" t="str">
        <f t="shared" si="10"/>
        <v/>
      </c>
      <c r="R134" s="14" t="str">
        <f t="shared" si="12"/>
        <v/>
      </c>
      <c r="S134" s="14" t="str">
        <f t="shared" si="13"/>
        <v/>
      </c>
    </row>
    <row r="135" spans="2:19" x14ac:dyDescent="0.25">
      <c r="B135" s="12"/>
      <c r="C135" s="48"/>
      <c r="D135" s="48"/>
      <c r="E135" s="48"/>
      <c r="F135" s="14"/>
      <c r="G135" s="49"/>
      <c r="H135" s="14"/>
      <c r="I135" s="49"/>
      <c r="J135" s="14"/>
      <c r="K135" s="49"/>
      <c r="L135" s="14"/>
      <c r="M135" s="49"/>
      <c r="N135" s="14"/>
      <c r="O135" s="49"/>
      <c r="P135" s="14" t="str">
        <f t="shared" ref="P135:P166" si="14">IF(MAX(,,F135,H135,J135,L135,N135)=0,"",AVERAGE(,,F135,H135,J135,L135,N135))</f>
        <v/>
      </c>
      <c r="Q135" s="14" t="str">
        <f t="shared" si="10"/>
        <v/>
      </c>
      <c r="R135" s="14" t="str">
        <f t="shared" ref="R135:R166" si="15">IF(MAX(,,F135,H135,J135,L135,N135)=0,"",MAX(,,F135,H135,J135,L135,N135))</f>
        <v/>
      </c>
      <c r="S135" s="14" t="str">
        <f t="shared" ref="S135:S166" si="16">IF(MAX(,,F135,H135,J135,L135,N135)=0,"",MIN(,,F135,H135,J135,L135,N135))</f>
        <v/>
      </c>
    </row>
    <row r="136" spans="2:19" x14ac:dyDescent="0.25">
      <c r="B136" s="12"/>
      <c r="C136" s="48"/>
      <c r="D136" s="48"/>
      <c r="E136" s="48"/>
      <c r="F136" s="14"/>
      <c r="G136" s="49"/>
      <c r="H136" s="14"/>
      <c r="I136" s="49"/>
      <c r="J136" s="14"/>
      <c r="K136" s="49"/>
      <c r="L136" s="14"/>
      <c r="M136" s="49"/>
      <c r="N136" s="14"/>
      <c r="O136" s="49"/>
      <c r="P136" s="14" t="str">
        <f t="shared" si="14"/>
        <v/>
      </c>
      <c r="Q136" s="14" t="str">
        <f t="shared" ref="Q136:Q197" si="17">IF(MAX(,,F136,H136,J136,L136,N136)=0,"",MEDIAN(,,F136,H136,J136,L136,N136))</f>
        <v/>
      </c>
      <c r="R136" s="14" t="str">
        <f t="shared" si="15"/>
        <v/>
      </c>
      <c r="S136" s="14" t="str">
        <f t="shared" si="16"/>
        <v/>
      </c>
    </row>
    <row r="137" spans="2:19" x14ac:dyDescent="0.25">
      <c r="B137" s="12"/>
      <c r="C137" s="48"/>
      <c r="D137" s="48"/>
      <c r="E137" s="48"/>
      <c r="F137" s="14"/>
      <c r="G137" s="49"/>
      <c r="H137" s="14"/>
      <c r="I137" s="49"/>
      <c r="J137" s="14"/>
      <c r="K137" s="49"/>
      <c r="L137" s="14"/>
      <c r="M137" s="49"/>
      <c r="N137" s="14"/>
      <c r="O137" s="49"/>
      <c r="P137" s="14" t="str">
        <f t="shared" si="14"/>
        <v/>
      </c>
      <c r="Q137" s="14" t="str">
        <f t="shared" si="17"/>
        <v/>
      </c>
      <c r="R137" s="14" t="str">
        <f t="shared" si="15"/>
        <v/>
      </c>
      <c r="S137" s="14" t="str">
        <f t="shared" si="16"/>
        <v/>
      </c>
    </row>
    <row r="138" spans="2:19" x14ac:dyDescent="0.25">
      <c r="B138" s="12"/>
      <c r="C138" s="48"/>
      <c r="D138" s="48"/>
      <c r="E138" s="48"/>
      <c r="F138" s="14"/>
      <c r="G138" s="49"/>
      <c r="H138" s="14"/>
      <c r="I138" s="49"/>
      <c r="J138" s="14"/>
      <c r="K138" s="49"/>
      <c r="L138" s="14"/>
      <c r="M138" s="49"/>
      <c r="N138" s="14"/>
      <c r="O138" s="49"/>
      <c r="P138" s="14" t="str">
        <f t="shared" si="14"/>
        <v/>
      </c>
      <c r="Q138" s="14" t="str">
        <f t="shared" si="17"/>
        <v/>
      </c>
      <c r="R138" s="14" t="str">
        <f t="shared" si="15"/>
        <v/>
      </c>
      <c r="S138" s="14" t="str">
        <f t="shared" si="16"/>
        <v/>
      </c>
    </row>
    <row r="139" spans="2:19" x14ac:dyDescent="0.25">
      <c r="B139" s="12"/>
      <c r="C139" s="48"/>
      <c r="D139" s="48"/>
      <c r="E139" s="48"/>
      <c r="F139" s="14"/>
      <c r="G139" s="49"/>
      <c r="H139" s="14"/>
      <c r="I139" s="49"/>
      <c r="J139" s="14"/>
      <c r="K139" s="49"/>
      <c r="L139" s="14"/>
      <c r="M139" s="49"/>
      <c r="N139" s="14"/>
      <c r="O139" s="49"/>
      <c r="P139" s="14" t="str">
        <f t="shared" si="14"/>
        <v/>
      </c>
      <c r="Q139" s="14" t="str">
        <f t="shared" si="17"/>
        <v/>
      </c>
      <c r="R139" s="14" t="str">
        <f t="shared" si="15"/>
        <v/>
      </c>
      <c r="S139" s="14" t="str">
        <f t="shared" si="16"/>
        <v/>
      </c>
    </row>
    <row r="140" spans="2:19" x14ac:dyDescent="0.25">
      <c r="B140" s="12"/>
      <c r="C140" s="48"/>
      <c r="D140" s="48"/>
      <c r="E140" s="48"/>
      <c r="F140" s="14"/>
      <c r="G140" s="49"/>
      <c r="H140" s="14"/>
      <c r="I140" s="49"/>
      <c r="J140" s="14"/>
      <c r="K140" s="49"/>
      <c r="L140" s="14"/>
      <c r="M140" s="49"/>
      <c r="N140" s="14"/>
      <c r="O140" s="49"/>
      <c r="P140" s="14" t="str">
        <f t="shared" si="14"/>
        <v/>
      </c>
      <c r="Q140" s="14" t="str">
        <f t="shared" si="17"/>
        <v/>
      </c>
      <c r="R140" s="14" t="str">
        <f t="shared" si="15"/>
        <v/>
      </c>
      <c r="S140" s="14" t="str">
        <f t="shared" si="16"/>
        <v/>
      </c>
    </row>
    <row r="141" spans="2:19" x14ac:dyDescent="0.25">
      <c r="C141" s="48"/>
      <c r="D141" s="48"/>
      <c r="E141" s="48"/>
      <c r="F141" s="14"/>
      <c r="G141" s="49"/>
      <c r="H141" s="14"/>
      <c r="I141" s="49"/>
      <c r="J141" s="14"/>
      <c r="K141" s="49"/>
      <c r="L141" s="14"/>
      <c r="M141" s="49"/>
      <c r="N141" s="14"/>
      <c r="O141" s="49"/>
      <c r="P141" s="14" t="str">
        <f t="shared" si="14"/>
        <v/>
      </c>
      <c r="Q141" s="14" t="str">
        <f t="shared" si="17"/>
        <v/>
      </c>
      <c r="R141" s="14" t="str">
        <f t="shared" si="15"/>
        <v/>
      </c>
      <c r="S141" s="14" t="str">
        <f t="shared" si="16"/>
        <v/>
      </c>
    </row>
    <row r="142" spans="2:19" x14ac:dyDescent="0.25">
      <c r="C142" s="48"/>
      <c r="D142" s="48"/>
      <c r="E142" s="48"/>
      <c r="F142" s="14"/>
      <c r="G142" s="49"/>
      <c r="H142" s="14"/>
      <c r="I142" s="49"/>
      <c r="J142" s="14"/>
      <c r="K142" s="49"/>
      <c r="L142" s="14"/>
      <c r="M142" s="49"/>
      <c r="N142" s="14"/>
      <c r="O142" s="49"/>
      <c r="P142" s="14" t="str">
        <f t="shared" si="14"/>
        <v/>
      </c>
      <c r="Q142" s="14" t="str">
        <f t="shared" si="17"/>
        <v/>
      </c>
      <c r="R142" s="14" t="str">
        <f t="shared" si="15"/>
        <v/>
      </c>
      <c r="S142" s="14" t="str">
        <f t="shared" si="16"/>
        <v/>
      </c>
    </row>
    <row r="143" spans="2:19" x14ac:dyDescent="0.25">
      <c r="C143" s="48"/>
      <c r="D143" s="48"/>
      <c r="E143" s="48"/>
      <c r="F143" s="14"/>
      <c r="G143" s="49"/>
      <c r="H143" s="14"/>
      <c r="I143" s="49"/>
      <c r="J143" s="14"/>
      <c r="K143" s="49"/>
      <c r="L143" s="14"/>
      <c r="M143" s="49"/>
      <c r="N143" s="14"/>
      <c r="O143" s="49"/>
      <c r="P143" s="14" t="str">
        <f t="shared" si="14"/>
        <v/>
      </c>
      <c r="Q143" s="14" t="str">
        <f t="shared" si="17"/>
        <v/>
      </c>
      <c r="R143" s="14" t="str">
        <f t="shared" si="15"/>
        <v/>
      </c>
      <c r="S143" s="14" t="str">
        <f t="shared" si="16"/>
        <v/>
      </c>
    </row>
    <row r="144" spans="2:19" x14ac:dyDescent="0.25">
      <c r="F144" s="16"/>
      <c r="G144" s="15"/>
      <c r="H144" s="16"/>
      <c r="I144" s="15"/>
      <c r="J144" s="16"/>
      <c r="K144" s="15"/>
      <c r="L144" s="16"/>
      <c r="M144" s="15"/>
      <c r="N144" s="16"/>
      <c r="O144" s="15"/>
      <c r="P144" s="16" t="str">
        <f t="shared" si="14"/>
        <v/>
      </c>
      <c r="Q144" s="14" t="str">
        <f t="shared" si="17"/>
        <v/>
      </c>
      <c r="R144" s="16" t="str">
        <f t="shared" si="15"/>
        <v/>
      </c>
      <c r="S144" s="16" t="str">
        <f t="shared" si="16"/>
        <v/>
      </c>
    </row>
    <row r="145" spans="6:19" x14ac:dyDescent="0.25">
      <c r="F145" s="16"/>
      <c r="G145" s="15"/>
      <c r="H145" s="16"/>
      <c r="I145" s="15"/>
      <c r="J145" s="16"/>
      <c r="K145" s="15"/>
      <c r="L145" s="16"/>
      <c r="M145" s="15"/>
      <c r="N145" s="16"/>
      <c r="O145" s="15"/>
      <c r="P145" s="16" t="str">
        <f t="shared" si="14"/>
        <v/>
      </c>
      <c r="Q145" s="14" t="str">
        <f t="shared" si="17"/>
        <v/>
      </c>
      <c r="R145" s="16" t="str">
        <f t="shared" si="15"/>
        <v/>
      </c>
      <c r="S145" s="16" t="str">
        <f t="shared" si="16"/>
        <v/>
      </c>
    </row>
    <row r="146" spans="6:19" x14ac:dyDescent="0.25">
      <c r="F146" s="16"/>
      <c r="G146" s="15"/>
      <c r="H146" s="16"/>
      <c r="I146" s="15"/>
      <c r="J146" s="16"/>
      <c r="K146" s="15"/>
      <c r="L146" s="16"/>
      <c r="M146" s="15"/>
      <c r="N146" s="16"/>
      <c r="O146" s="15"/>
      <c r="P146" s="16" t="str">
        <f t="shared" si="14"/>
        <v/>
      </c>
      <c r="Q146" s="14" t="str">
        <f t="shared" si="17"/>
        <v/>
      </c>
      <c r="R146" s="16" t="str">
        <f t="shared" si="15"/>
        <v/>
      </c>
      <c r="S146" s="16" t="str">
        <f t="shared" si="16"/>
        <v/>
      </c>
    </row>
    <row r="147" spans="6:19" x14ac:dyDescent="0.25">
      <c r="F147" s="16"/>
      <c r="G147" s="15"/>
      <c r="H147" s="16"/>
      <c r="I147" s="15"/>
      <c r="J147" s="16"/>
      <c r="K147" s="15"/>
      <c r="L147" s="16"/>
      <c r="M147" s="15"/>
      <c r="N147" s="16"/>
      <c r="O147" s="15"/>
      <c r="P147" s="16" t="str">
        <f t="shared" si="14"/>
        <v/>
      </c>
      <c r="Q147" s="14" t="str">
        <f t="shared" si="17"/>
        <v/>
      </c>
      <c r="R147" s="16" t="str">
        <f t="shared" si="15"/>
        <v/>
      </c>
      <c r="S147" s="16" t="str">
        <f t="shared" si="16"/>
        <v/>
      </c>
    </row>
    <row r="148" spans="6:19" x14ac:dyDescent="0.25">
      <c r="F148" s="16"/>
      <c r="G148" s="15"/>
      <c r="H148" s="16"/>
      <c r="I148" s="15"/>
      <c r="J148" s="16"/>
      <c r="K148" s="15"/>
      <c r="L148" s="16"/>
      <c r="M148" s="15"/>
      <c r="N148" s="16"/>
      <c r="O148" s="15"/>
      <c r="P148" s="16" t="str">
        <f t="shared" si="14"/>
        <v/>
      </c>
      <c r="Q148" s="14" t="str">
        <f t="shared" si="17"/>
        <v/>
      </c>
      <c r="R148" s="16" t="str">
        <f t="shared" si="15"/>
        <v/>
      </c>
      <c r="S148" s="16" t="str">
        <f t="shared" si="16"/>
        <v/>
      </c>
    </row>
    <row r="149" spans="6:19" x14ac:dyDescent="0.25">
      <c r="F149" s="16"/>
      <c r="G149" s="15"/>
      <c r="H149" s="16"/>
      <c r="I149" s="15"/>
      <c r="J149" s="16"/>
      <c r="K149" s="15"/>
      <c r="L149" s="16"/>
      <c r="M149" s="15"/>
      <c r="N149" s="16"/>
      <c r="O149" s="15"/>
      <c r="P149" s="16" t="str">
        <f t="shared" si="14"/>
        <v/>
      </c>
      <c r="Q149" s="14" t="str">
        <f t="shared" si="17"/>
        <v/>
      </c>
      <c r="R149" s="16" t="str">
        <f t="shared" si="15"/>
        <v/>
      </c>
      <c r="S149" s="16" t="str">
        <f t="shared" si="16"/>
        <v/>
      </c>
    </row>
    <row r="150" spans="6:19" x14ac:dyDescent="0.25">
      <c r="F150" s="16"/>
      <c r="G150" s="15"/>
      <c r="H150" s="16"/>
      <c r="I150" s="15"/>
      <c r="J150" s="16"/>
      <c r="K150" s="15"/>
      <c r="L150" s="16"/>
      <c r="M150" s="15"/>
      <c r="N150" s="16"/>
      <c r="O150" s="15"/>
      <c r="P150" s="16" t="str">
        <f t="shared" si="14"/>
        <v/>
      </c>
      <c r="Q150" s="14" t="str">
        <f t="shared" si="17"/>
        <v/>
      </c>
      <c r="R150" s="16" t="str">
        <f t="shared" si="15"/>
        <v/>
      </c>
      <c r="S150" s="16" t="str">
        <f t="shared" si="16"/>
        <v/>
      </c>
    </row>
    <row r="151" spans="6:19" x14ac:dyDescent="0.25">
      <c r="F151" s="16"/>
      <c r="G151" s="15"/>
      <c r="H151" s="16"/>
      <c r="I151" s="15"/>
      <c r="J151" s="16"/>
      <c r="K151" s="15"/>
      <c r="L151" s="16"/>
      <c r="M151" s="15"/>
      <c r="N151" s="16"/>
      <c r="O151" s="15"/>
      <c r="P151" s="16" t="str">
        <f t="shared" si="14"/>
        <v/>
      </c>
      <c r="Q151" s="14" t="str">
        <f t="shared" si="17"/>
        <v/>
      </c>
      <c r="R151" s="16" t="str">
        <f t="shared" si="15"/>
        <v/>
      </c>
      <c r="S151" s="16" t="str">
        <f t="shared" si="16"/>
        <v/>
      </c>
    </row>
    <row r="152" spans="6:19" x14ac:dyDescent="0.25">
      <c r="F152" s="16"/>
      <c r="G152" s="15"/>
      <c r="H152" s="16"/>
      <c r="I152" s="15"/>
      <c r="J152" s="16"/>
      <c r="K152" s="15"/>
      <c r="L152" s="16"/>
      <c r="M152" s="15"/>
      <c r="N152" s="16"/>
      <c r="O152" s="15"/>
      <c r="P152" s="16" t="str">
        <f t="shared" si="14"/>
        <v/>
      </c>
      <c r="Q152" s="14" t="str">
        <f t="shared" si="17"/>
        <v/>
      </c>
      <c r="R152" s="16" t="str">
        <f t="shared" si="15"/>
        <v/>
      </c>
      <c r="S152" s="16" t="str">
        <f t="shared" si="16"/>
        <v/>
      </c>
    </row>
    <row r="153" spans="6:19" x14ac:dyDescent="0.25">
      <c r="F153" s="16"/>
      <c r="G153" s="15"/>
      <c r="H153" s="16"/>
      <c r="I153" s="15"/>
      <c r="J153" s="16"/>
      <c r="K153" s="15"/>
      <c r="L153" s="16"/>
      <c r="M153" s="15"/>
      <c r="N153" s="16"/>
      <c r="O153" s="15"/>
      <c r="P153" s="16" t="str">
        <f t="shared" si="14"/>
        <v/>
      </c>
      <c r="Q153" s="14" t="str">
        <f t="shared" si="17"/>
        <v/>
      </c>
      <c r="R153" s="16" t="str">
        <f t="shared" si="15"/>
        <v/>
      </c>
      <c r="S153" s="16" t="str">
        <f t="shared" si="16"/>
        <v/>
      </c>
    </row>
    <row r="154" spans="6:19" x14ac:dyDescent="0.25">
      <c r="F154" s="16"/>
      <c r="G154" s="15"/>
      <c r="H154" s="16"/>
      <c r="I154" s="15"/>
      <c r="J154" s="16"/>
      <c r="K154" s="15"/>
      <c r="L154" s="16"/>
      <c r="M154" s="15"/>
      <c r="N154" s="16"/>
      <c r="O154" s="15"/>
      <c r="P154" s="16" t="str">
        <f t="shared" si="14"/>
        <v/>
      </c>
      <c r="Q154" s="14" t="str">
        <f t="shared" si="17"/>
        <v/>
      </c>
      <c r="R154" s="16" t="str">
        <f t="shared" si="15"/>
        <v/>
      </c>
      <c r="S154" s="16" t="str">
        <f t="shared" si="16"/>
        <v/>
      </c>
    </row>
    <row r="155" spans="6:19" x14ac:dyDescent="0.25">
      <c r="F155" s="16"/>
      <c r="G155" s="15"/>
      <c r="H155" s="16"/>
      <c r="I155" s="15"/>
      <c r="J155" s="16"/>
      <c r="K155" s="15"/>
      <c r="L155" s="16"/>
      <c r="M155" s="15"/>
      <c r="N155" s="16"/>
      <c r="O155" s="15"/>
      <c r="P155" s="16" t="str">
        <f t="shared" si="14"/>
        <v/>
      </c>
      <c r="Q155" s="14" t="str">
        <f t="shared" si="17"/>
        <v/>
      </c>
      <c r="R155" s="16" t="str">
        <f t="shared" si="15"/>
        <v/>
      </c>
      <c r="S155" s="16" t="str">
        <f t="shared" si="16"/>
        <v/>
      </c>
    </row>
    <row r="156" spans="6:19" x14ac:dyDescent="0.25">
      <c r="F156" s="16"/>
      <c r="G156" s="15"/>
      <c r="H156" s="16"/>
      <c r="I156" s="15"/>
      <c r="J156" s="16"/>
      <c r="K156" s="15"/>
      <c r="L156" s="16"/>
      <c r="M156" s="15"/>
      <c r="N156" s="16"/>
      <c r="O156" s="15"/>
      <c r="P156" s="16" t="str">
        <f t="shared" si="14"/>
        <v/>
      </c>
      <c r="Q156" s="14" t="str">
        <f t="shared" si="17"/>
        <v/>
      </c>
      <c r="R156" s="16" t="str">
        <f t="shared" si="15"/>
        <v/>
      </c>
      <c r="S156" s="16" t="str">
        <f t="shared" si="16"/>
        <v/>
      </c>
    </row>
    <row r="157" spans="6:19" x14ac:dyDescent="0.25">
      <c r="F157" s="16"/>
      <c r="G157" s="15"/>
      <c r="H157" s="16"/>
      <c r="I157" s="15"/>
      <c r="J157" s="16"/>
      <c r="K157" s="15"/>
      <c r="L157" s="16"/>
      <c r="M157" s="15"/>
      <c r="N157" s="16"/>
      <c r="O157" s="15"/>
      <c r="P157" s="16" t="str">
        <f t="shared" si="14"/>
        <v/>
      </c>
      <c r="Q157" s="14" t="str">
        <f t="shared" si="17"/>
        <v/>
      </c>
      <c r="R157" s="16" t="str">
        <f t="shared" si="15"/>
        <v/>
      </c>
      <c r="S157" s="16" t="str">
        <f t="shared" si="16"/>
        <v/>
      </c>
    </row>
    <row r="158" spans="6:19" x14ac:dyDescent="0.25">
      <c r="F158" s="16"/>
      <c r="G158" s="15"/>
      <c r="H158" s="16"/>
      <c r="I158" s="15"/>
      <c r="J158" s="16"/>
      <c r="K158" s="15"/>
      <c r="L158" s="16"/>
      <c r="M158" s="15"/>
      <c r="N158" s="16"/>
      <c r="O158" s="15"/>
      <c r="P158" s="16" t="str">
        <f t="shared" si="14"/>
        <v/>
      </c>
      <c r="Q158" s="14" t="str">
        <f t="shared" si="17"/>
        <v/>
      </c>
      <c r="R158" s="16" t="str">
        <f t="shared" si="15"/>
        <v/>
      </c>
      <c r="S158" s="16" t="str">
        <f t="shared" si="16"/>
        <v/>
      </c>
    </row>
    <row r="159" spans="6:19" x14ac:dyDescent="0.25">
      <c r="F159" s="16"/>
      <c r="G159" s="15"/>
      <c r="H159" s="16"/>
      <c r="I159" s="15"/>
      <c r="J159" s="16"/>
      <c r="K159" s="15"/>
      <c r="L159" s="16"/>
      <c r="M159" s="15"/>
      <c r="N159" s="16"/>
      <c r="O159" s="15"/>
      <c r="P159" s="16" t="str">
        <f t="shared" si="14"/>
        <v/>
      </c>
      <c r="Q159" s="14" t="str">
        <f t="shared" si="17"/>
        <v/>
      </c>
      <c r="R159" s="16" t="str">
        <f t="shared" si="15"/>
        <v/>
      </c>
      <c r="S159" s="16" t="str">
        <f t="shared" si="16"/>
        <v/>
      </c>
    </row>
    <row r="160" spans="6:19" x14ac:dyDescent="0.25">
      <c r="F160" s="16"/>
      <c r="G160" s="15"/>
      <c r="H160" s="16"/>
      <c r="I160" s="15"/>
      <c r="J160" s="16"/>
      <c r="K160" s="15"/>
      <c r="L160" s="16"/>
      <c r="M160" s="15"/>
      <c r="N160" s="16"/>
      <c r="O160" s="15"/>
      <c r="P160" s="16" t="str">
        <f t="shared" si="14"/>
        <v/>
      </c>
      <c r="Q160" s="14" t="str">
        <f t="shared" si="17"/>
        <v/>
      </c>
      <c r="R160" s="16" t="str">
        <f t="shared" si="15"/>
        <v/>
      </c>
      <c r="S160" s="16" t="str">
        <f t="shared" si="16"/>
        <v/>
      </c>
    </row>
    <row r="161" spans="6:19" x14ac:dyDescent="0.25">
      <c r="F161" s="16"/>
      <c r="G161" s="15"/>
      <c r="H161" s="16"/>
      <c r="I161" s="15"/>
      <c r="J161" s="16"/>
      <c r="K161" s="15"/>
      <c r="L161" s="16"/>
      <c r="M161" s="15"/>
      <c r="N161" s="16"/>
      <c r="O161" s="15"/>
      <c r="P161" s="16" t="str">
        <f t="shared" si="14"/>
        <v/>
      </c>
      <c r="Q161" s="14" t="str">
        <f t="shared" si="17"/>
        <v/>
      </c>
      <c r="R161" s="16" t="str">
        <f t="shared" si="15"/>
        <v/>
      </c>
      <c r="S161" s="16" t="str">
        <f t="shared" si="16"/>
        <v/>
      </c>
    </row>
    <row r="162" spans="6:19" x14ac:dyDescent="0.25">
      <c r="F162" s="16"/>
      <c r="G162" s="15"/>
      <c r="H162" s="16"/>
      <c r="I162" s="15"/>
      <c r="J162" s="16"/>
      <c r="K162" s="15"/>
      <c r="L162" s="16"/>
      <c r="M162" s="15"/>
      <c r="N162" s="16"/>
      <c r="O162" s="15"/>
      <c r="P162" s="16" t="str">
        <f t="shared" si="14"/>
        <v/>
      </c>
      <c r="Q162" s="14" t="str">
        <f t="shared" si="17"/>
        <v/>
      </c>
      <c r="R162" s="16" t="str">
        <f t="shared" si="15"/>
        <v/>
      </c>
      <c r="S162" s="16" t="str">
        <f t="shared" si="16"/>
        <v/>
      </c>
    </row>
    <row r="163" spans="6:19" x14ac:dyDescent="0.25">
      <c r="F163" s="16"/>
      <c r="G163" s="15"/>
      <c r="H163" s="16"/>
      <c r="I163" s="15"/>
      <c r="J163" s="16"/>
      <c r="K163" s="15"/>
      <c r="L163" s="16"/>
      <c r="M163" s="15"/>
      <c r="N163" s="16"/>
      <c r="O163" s="15"/>
      <c r="P163" s="16" t="str">
        <f t="shared" si="14"/>
        <v/>
      </c>
      <c r="Q163" s="14" t="str">
        <f t="shared" si="17"/>
        <v/>
      </c>
      <c r="R163" s="16" t="str">
        <f t="shared" si="15"/>
        <v/>
      </c>
      <c r="S163" s="16" t="str">
        <f t="shared" si="16"/>
        <v/>
      </c>
    </row>
    <row r="164" spans="6:19" x14ac:dyDescent="0.25">
      <c r="F164" s="16"/>
      <c r="G164" s="15"/>
      <c r="H164" s="16"/>
      <c r="I164" s="15"/>
      <c r="J164" s="16"/>
      <c r="K164" s="15"/>
      <c r="L164" s="16"/>
      <c r="M164" s="15"/>
      <c r="N164" s="16"/>
      <c r="O164" s="15"/>
      <c r="P164" s="16" t="str">
        <f t="shared" si="14"/>
        <v/>
      </c>
      <c r="Q164" s="14" t="str">
        <f t="shared" si="17"/>
        <v/>
      </c>
      <c r="R164" s="16" t="str">
        <f t="shared" si="15"/>
        <v/>
      </c>
      <c r="S164" s="16" t="str">
        <f t="shared" si="16"/>
        <v/>
      </c>
    </row>
    <row r="165" spans="6:19" x14ac:dyDescent="0.25">
      <c r="F165" s="16"/>
      <c r="G165" s="15"/>
      <c r="H165" s="16"/>
      <c r="I165" s="15"/>
      <c r="J165" s="16"/>
      <c r="K165" s="15"/>
      <c r="L165" s="16"/>
      <c r="M165" s="15"/>
      <c r="N165" s="16"/>
      <c r="O165" s="15"/>
      <c r="P165" s="16" t="str">
        <f t="shared" si="14"/>
        <v/>
      </c>
      <c r="Q165" s="14" t="str">
        <f t="shared" si="17"/>
        <v/>
      </c>
      <c r="R165" s="16" t="str">
        <f t="shared" si="15"/>
        <v/>
      </c>
      <c r="S165" s="16" t="str">
        <f t="shared" si="16"/>
        <v/>
      </c>
    </row>
    <row r="166" spans="6:19" x14ac:dyDescent="0.25">
      <c r="F166" s="16"/>
      <c r="G166" s="15"/>
      <c r="H166" s="16"/>
      <c r="I166" s="15"/>
      <c r="J166" s="16"/>
      <c r="K166" s="15"/>
      <c r="L166" s="16"/>
      <c r="M166" s="15"/>
      <c r="N166" s="16"/>
      <c r="O166" s="15"/>
      <c r="P166" s="16" t="str">
        <f t="shared" si="14"/>
        <v/>
      </c>
      <c r="Q166" s="14" t="str">
        <f t="shared" si="17"/>
        <v/>
      </c>
      <c r="R166" s="16" t="str">
        <f t="shared" si="15"/>
        <v/>
      </c>
      <c r="S166" s="16" t="str">
        <f t="shared" si="16"/>
        <v/>
      </c>
    </row>
    <row r="167" spans="6:19" x14ac:dyDescent="0.25">
      <c r="F167" s="16"/>
      <c r="G167" s="15"/>
      <c r="H167" s="16"/>
      <c r="I167" s="15"/>
      <c r="J167" s="16"/>
      <c r="K167" s="15"/>
      <c r="L167" s="16"/>
      <c r="M167" s="15"/>
      <c r="N167" s="16"/>
      <c r="O167" s="15"/>
      <c r="P167" s="16" t="str">
        <f t="shared" ref="P167:P197" si="18">IF(MAX(,,F167,H167,J167,L167,N167)=0,"",AVERAGE(,,F167,H167,J167,L167,N167))</f>
        <v/>
      </c>
      <c r="Q167" s="14" t="str">
        <f t="shared" si="17"/>
        <v/>
      </c>
      <c r="R167" s="16" t="str">
        <f t="shared" ref="R167:R197" si="19">IF(MAX(,,F167,H167,J167,L167,N167)=0,"",MAX(,,F167,H167,J167,L167,N167))</f>
        <v/>
      </c>
      <c r="S167" s="16" t="str">
        <f t="shared" ref="S167:S197" si="20">IF(MAX(,,F167,H167,J167,L167,N167)=0,"",MIN(,,F167,H167,J167,L167,N167))</f>
        <v/>
      </c>
    </row>
    <row r="168" spans="6:19" x14ac:dyDescent="0.25">
      <c r="F168" s="16"/>
      <c r="G168" s="15"/>
      <c r="H168" s="16"/>
      <c r="I168" s="15"/>
      <c r="J168" s="16"/>
      <c r="K168" s="15"/>
      <c r="L168" s="16"/>
      <c r="M168" s="15"/>
      <c r="N168" s="16"/>
      <c r="O168" s="15"/>
      <c r="P168" s="16" t="str">
        <f t="shared" si="18"/>
        <v/>
      </c>
      <c r="Q168" s="14" t="str">
        <f t="shared" si="17"/>
        <v/>
      </c>
      <c r="R168" s="16" t="str">
        <f t="shared" si="19"/>
        <v/>
      </c>
      <c r="S168" s="16" t="str">
        <f t="shared" si="20"/>
        <v/>
      </c>
    </row>
    <row r="169" spans="6:19" x14ac:dyDescent="0.25">
      <c r="F169" s="16"/>
      <c r="G169" s="15"/>
      <c r="H169" s="16"/>
      <c r="I169" s="15"/>
      <c r="J169" s="16"/>
      <c r="K169" s="15"/>
      <c r="L169" s="16"/>
      <c r="M169" s="15"/>
      <c r="N169" s="16"/>
      <c r="O169" s="15"/>
      <c r="P169" s="16" t="str">
        <f t="shared" si="18"/>
        <v/>
      </c>
      <c r="Q169" s="14" t="str">
        <f t="shared" si="17"/>
        <v/>
      </c>
      <c r="R169" s="16" t="str">
        <f t="shared" si="19"/>
        <v/>
      </c>
      <c r="S169" s="16" t="str">
        <f t="shared" si="20"/>
        <v/>
      </c>
    </row>
    <row r="170" spans="6:19" x14ac:dyDescent="0.25">
      <c r="F170" s="16"/>
      <c r="G170" s="15"/>
      <c r="H170" s="16"/>
      <c r="I170" s="15"/>
      <c r="J170" s="16"/>
      <c r="K170" s="15"/>
      <c r="L170" s="16"/>
      <c r="M170" s="15"/>
      <c r="N170" s="16"/>
      <c r="O170" s="15"/>
      <c r="P170" s="16" t="str">
        <f t="shared" si="18"/>
        <v/>
      </c>
      <c r="Q170" s="14" t="str">
        <f t="shared" si="17"/>
        <v/>
      </c>
      <c r="R170" s="16" t="str">
        <f t="shared" si="19"/>
        <v/>
      </c>
      <c r="S170" s="16" t="str">
        <f t="shared" si="20"/>
        <v/>
      </c>
    </row>
    <row r="171" spans="6:19" x14ac:dyDescent="0.25">
      <c r="F171" s="16"/>
      <c r="G171" s="15"/>
      <c r="H171" s="16"/>
      <c r="I171" s="15"/>
      <c r="J171" s="16"/>
      <c r="K171" s="15"/>
      <c r="L171" s="16"/>
      <c r="M171" s="15"/>
      <c r="N171" s="16"/>
      <c r="O171" s="15"/>
      <c r="P171" s="16" t="str">
        <f t="shared" si="18"/>
        <v/>
      </c>
      <c r="Q171" s="14" t="str">
        <f t="shared" si="17"/>
        <v/>
      </c>
      <c r="R171" s="16" t="str">
        <f t="shared" si="19"/>
        <v/>
      </c>
      <c r="S171" s="16" t="str">
        <f t="shared" si="20"/>
        <v/>
      </c>
    </row>
    <row r="172" spans="6:19" x14ac:dyDescent="0.25">
      <c r="F172" s="16"/>
      <c r="G172" s="15"/>
      <c r="H172" s="16"/>
      <c r="I172" s="15"/>
      <c r="J172" s="16"/>
      <c r="K172" s="15"/>
      <c r="L172" s="16"/>
      <c r="M172" s="15"/>
      <c r="N172" s="16"/>
      <c r="O172" s="15"/>
      <c r="P172" s="16" t="str">
        <f t="shared" si="18"/>
        <v/>
      </c>
      <c r="Q172" s="14" t="str">
        <f t="shared" si="17"/>
        <v/>
      </c>
      <c r="R172" s="16" t="str">
        <f t="shared" si="19"/>
        <v/>
      </c>
      <c r="S172" s="16" t="str">
        <f t="shared" si="20"/>
        <v/>
      </c>
    </row>
    <row r="173" spans="6:19" x14ac:dyDescent="0.25">
      <c r="F173" s="16"/>
      <c r="G173" s="15"/>
      <c r="H173" s="16"/>
      <c r="I173" s="15"/>
      <c r="J173" s="16"/>
      <c r="K173" s="15"/>
      <c r="L173" s="16"/>
      <c r="M173" s="15"/>
      <c r="N173" s="16"/>
      <c r="O173" s="15"/>
      <c r="P173" s="16" t="str">
        <f t="shared" si="18"/>
        <v/>
      </c>
      <c r="Q173" s="14" t="str">
        <f t="shared" si="17"/>
        <v/>
      </c>
      <c r="R173" s="16" t="str">
        <f t="shared" si="19"/>
        <v/>
      </c>
      <c r="S173" s="16" t="str">
        <f t="shared" si="20"/>
        <v/>
      </c>
    </row>
    <row r="174" spans="6:19" x14ac:dyDescent="0.25">
      <c r="F174" s="16"/>
      <c r="G174" s="15"/>
      <c r="H174" s="16"/>
      <c r="I174" s="15"/>
      <c r="J174" s="16"/>
      <c r="K174" s="15"/>
      <c r="L174" s="16"/>
      <c r="M174" s="15"/>
      <c r="N174" s="16"/>
      <c r="O174" s="15"/>
      <c r="P174" s="16" t="str">
        <f t="shared" si="18"/>
        <v/>
      </c>
      <c r="Q174" s="14" t="str">
        <f t="shared" si="17"/>
        <v/>
      </c>
      <c r="R174" s="16" t="str">
        <f t="shared" si="19"/>
        <v/>
      </c>
      <c r="S174" s="16" t="str">
        <f t="shared" si="20"/>
        <v/>
      </c>
    </row>
    <row r="175" spans="6:19" x14ac:dyDescent="0.25">
      <c r="F175" s="16"/>
      <c r="G175" s="15"/>
      <c r="H175" s="16"/>
      <c r="I175" s="15"/>
      <c r="J175" s="16"/>
      <c r="K175" s="15"/>
      <c r="L175" s="16"/>
      <c r="M175" s="15"/>
      <c r="N175" s="16"/>
      <c r="O175" s="15"/>
      <c r="P175" s="16" t="str">
        <f t="shared" si="18"/>
        <v/>
      </c>
      <c r="Q175" s="14" t="str">
        <f t="shared" si="17"/>
        <v/>
      </c>
      <c r="R175" s="16" t="str">
        <f t="shared" si="19"/>
        <v/>
      </c>
      <c r="S175" s="16" t="str">
        <f t="shared" si="20"/>
        <v/>
      </c>
    </row>
    <row r="176" spans="6:19" x14ac:dyDescent="0.25">
      <c r="F176" s="16"/>
      <c r="G176" s="15"/>
      <c r="H176" s="16"/>
      <c r="I176" s="15"/>
      <c r="J176" s="16"/>
      <c r="K176" s="15"/>
      <c r="L176" s="16"/>
      <c r="M176" s="15"/>
      <c r="N176" s="16"/>
      <c r="O176" s="15"/>
      <c r="P176" s="16" t="str">
        <f t="shared" si="18"/>
        <v/>
      </c>
      <c r="Q176" s="14" t="str">
        <f t="shared" si="17"/>
        <v/>
      </c>
      <c r="R176" s="16" t="str">
        <f t="shared" si="19"/>
        <v/>
      </c>
      <c r="S176" s="16" t="str">
        <f t="shared" si="20"/>
        <v/>
      </c>
    </row>
    <row r="177" spans="6:19" x14ac:dyDescent="0.25">
      <c r="F177" s="16"/>
      <c r="G177" s="15"/>
      <c r="H177" s="16"/>
      <c r="I177" s="15"/>
      <c r="J177" s="16"/>
      <c r="K177" s="15"/>
      <c r="L177" s="16"/>
      <c r="M177" s="15"/>
      <c r="N177" s="16"/>
      <c r="O177" s="15"/>
      <c r="P177" s="16" t="str">
        <f t="shared" si="18"/>
        <v/>
      </c>
      <c r="Q177" s="14" t="str">
        <f t="shared" si="17"/>
        <v/>
      </c>
      <c r="R177" s="16" t="str">
        <f t="shared" si="19"/>
        <v/>
      </c>
      <c r="S177" s="16" t="str">
        <f t="shared" si="20"/>
        <v/>
      </c>
    </row>
    <row r="178" spans="6:19" x14ac:dyDescent="0.25">
      <c r="F178" s="16"/>
      <c r="G178" s="15"/>
      <c r="H178" s="16"/>
      <c r="I178" s="15"/>
      <c r="J178" s="16"/>
      <c r="K178" s="15"/>
      <c r="L178" s="16"/>
      <c r="M178" s="15"/>
      <c r="N178" s="16"/>
      <c r="O178" s="15"/>
      <c r="P178" s="16" t="str">
        <f t="shared" si="18"/>
        <v/>
      </c>
      <c r="Q178" s="14" t="str">
        <f t="shared" si="17"/>
        <v/>
      </c>
      <c r="R178" s="16" t="str">
        <f t="shared" si="19"/>
        <v/>
      </c>
      <c r="S178" s="16" t="str">
        <f t="shared" si="20"/>
        <v/>
      </c>
    </row>
    <row r="179" spans="6:19" x14ac:dyDescent="0.25">
      <c r="F179" s="16"/>
      <c r="G179" s="15"/>
      <c r="H179" s="16"/>
      <c r="I179" s="15"/>
      <c r="J179" s="16"/>
      <c r="K179" s="15"/>
      <c r="L179" s="16"/>
      <c r="M179" s="15"/>
      <c r="N179" s="16"/>
      <c r="O179" s="15"/>
      <c r="P179" s="16" t="str">
        <f t="shared" si="18"/>
        <v/>
      </c>
      <c r="Q179" s="14" t="str">
        <f t="shared" si="17"/>
        <v/>
      </c>
      <c r="R179" s="16" t="str">
        <f t="shared" si="19"/>
        <v/>
      </c>
      <c r="S179" s="16" t="str">
        <f t="shared" si="20"/>
        <v/>
      </c>
    </row>
    <row r="180" spans="6:19" x14ac:dyDescent="0.25">
      <c r="F180" s="16"/>
      <c r="G180" s="15"/>
      <c r="H180" s="16"/>
      <c r="I180" s="15"/>
      <c r="J180" s="16"/>
      <c r="K180" s="15"/>
      <c r="L180" s="16"/>
      <c r="M180" s="15"/>
      <c r="N180" s="16"/>
      <c r="O180" s="15"/>
      <c r="P180" s="16" t="str">
        <f t="shared" si="18"/>
        <v/>
      </c>
      <c r="Q180" s="14" t="str">
        <f t="shared" si="17"/>
        <v/>
      </c>
      <c r="R180" s="16" t="str">
        <f t="shared" si="19"/>
        <v/>
      </c>
      <c r="S180" s="16" t="str">
        <f t="shared" si="20"/>
        <v/>
      </c>
    </row>
    <row r="181" spans="6:19" x14ac:dyDescent="0.25">
      <c r="F181" s="16"/>
      <c r="G181" s="15"/>
      <c r="H181" s="16"/>
      <c r="I181" s="15"/>
      <c r="J181" s="16"/>
      <c r="K181" s="15"/>
      <c r="L181" s="16"/>
      <c r="M181" s="15"/>
      <c r="N181" s="16"/>
      <c r="O181" s="15"/>
      <c r="P181" s="16" t="str">
        <f t="shared" si="18"/>
        <v/>
      </c>
      <c r="Q181" s="14" t="str">
        <f t="shared" si="17"/>
        <v/>
      </c>
      <c r="R181" s="16" t="str">
        <f t="shared" si="19"/>
        <v/>
      </c>
      <c r="S181" s="16" t="str">
        <f t="shared" si="20"/>
        <v/>
      </c>
    </row>
    <row r="182" spans="6:19" x14ac:dyDescent="0.25">
      <c r="F182" s="16"/>
      <c r="G182" s="15"/>
      <c r="H182" s="16"/>
      <c r="I182" s="15"/>
      <c r="J182" s="16"/>
      <c r="K182" s="15"/>
      <c r="L182" s="16"/>
      <c r="M182" s="15"/>
      <c r="N182" s="16"/>
      <c r="O182" s="15"/>
      <c r="P182" s="16" t="str">
        <f t="shared" si="18"/>
        <v/>
      </c>
      <c r="Q182" s="14" t="str">
        <f t="shared" si="17"/>
        <v/>
      </c>
      <c r="R182" s="16" t="str">
        <f t="shared" si="19"/>
        <v/>
      </c>
      <c r="S182" s="16" t="str">
        <f t="shared" si="20"/>
        <v/>
      </c>
    </row>
    <row r="183" spans="6:19" x14ac:dyDescent="0.25">
      <c r="F183" s="16"/>
      <c r="G183" s="15"/>
      <c r="H183" s="16"/>
      <c r="I183" s="15"/>
      <c r="J183" s="16"/>
      <c r="K183" s="15"/>
      <c r="L183" s="16"/>
      <c r="M183" s="15"/>
      <c r="N183" s="16"/>
      <c r="O183" s="15"/>
      <c r="P183" s="16" t="str">
        <f t="shared" si="18"/>
        <v/>
      </c>
      <c r="Q183" s="14" t="str">
        <f t="shared" si="17"/>
        <v/>
      </c>
      <c r="R183" s="16" t="str">
        <f t="shared" si="19"/>
        <v/>
      </c>
      <c r="S183" s="16" t="str">
        <f t="shared" si="20"/>
        <v/>
      </c>
    </row>
    <row r="184" spans="6:19" x14ac:dyDescent="0.25">
      <c r="F184" s="16"/>
      <c r="G184" s="15"/>
      <c r="H184" s="16"/>
      <c r="I184" s="15"/>
      <c r="J184" s="16"/>
      <c r="K184" s="15"/>
      <c r="L184" s="16"/>
      <c r="M184" s="15"/>
      <c r="N184" s="16"/>
      <c r="O184" s="15"/>
      <c r="P184" s="16" t="str">
        <f t="shared" si="18"/>
        <v/>
      </c>
      <c r="Q184" s="14" t="str">
        <f t="shared" si="17"/>
        <v/>
      </c>
      <c r="R184" s="16" t="str">
        <f t="shared" si="19"/>
        <v/>
      </c>
      <c r="S184" s="16" t="str">
        <f t="shared" si="20"/>
        <v/>
      </c>
    </row>
    <row r="185" spans="6:19" x14ac:dyDescent="0.25">
      <c r="F185" s="16"/>
      <c r="G185" s="15"/>
      <c r="H185" s="16"/>
      <c r="I185" s="15"/>
      <c r="J185" s="16"/>
      <c r="K185" s="15"/>
      <c r="L185" s="16"/>
      <c r="M185" s="15"/>
      <c r="N185" s="16"/>
      <c r="O185" s="15"/>
      <c r="P185" s="16" t="str">
        <f t="shared" si="18"/>
        <v/>
      </c>
      <c r="Q185" s="14" t="str">
        <f t="shared" si="17"/>
        <v/>
      </c>
      <c r="R185" s="16" t="str">
        <f t="shared" si="19"/>
        <v/>
      </c>
      <c r="S185" s="16" t="str">
        <f t="shared" si="20"/>
        <v/>
      </c>
    </row>
    <row r="186" spans="6:19" x14ac:dyDescent="0.25">
      <c r="F186" s="16"/>
      <c r="G186" s="15"/>
      <c r="H186" s="16"/>
      <c r="I186" s="15"/>
      <c r="J186" s="16"/>
      <c r="K186" s="15"/>
      <c r="L186" s="16"/>
      <c r="M186" s="15"/>
      <c r="N186" s="16"/>
      <c r="O186" s="15"/>
      <c r="P186" s="16" t="str">
        <f t="shared" si="18"/>
        <v/>
      </c>
      <c r="Q186" s="14" t="str">
        <f t="shared" si="17"/>
        <v/>
      </c>
      <c r="R186" s="16" t="str">
        <f t="shared" si="19"/>
        <v/>
      </c>
      <c r="S186" s="16" t="str">
        <f t="shared" si="20"/>
        <v/>
      </c>
    </row>
    <row r="187" spans="6:19" x14ac:dyDescent="0.25">
      <c r="F187" s="16"/>
      <c r="G187" s="15"/>
      <c r="H187" s="16"/>
      <c r="I187" s="15"/>
      <c r="J187" s="16"/>
      <c r="K187" s="15"/>
      <c r="L187" s="16"/>
      <c r="M187" s="15"/>
      <c r="N187" s="16"/>
      <c r="O187" s="15"/>
      <c r="P187" s="16" t="str">
        <f t="shared" si="18"/>
        <v/>
      </c>
      <c r="Q187" s="14" t="str">
        <f t="shared" si="17"/>
        <v/>
      </c>
      <c r="R187" s="16" t="str">
        <f t="shared" si="19"/>
        <v/>
      </c>
      <c r="S187" s="16" t="str">
        <f t="shared" si="20"/>
        <v/>
      </c>
    </row>
    <row r="188" spans="6:19" x14ac:dyDescent="0.25">
      <c r="F188" s="16"/>
      <c r="G188" s="15"/>
      <c r="H188" s="16"/>
      <c r="I188" s="15"/>
      <c r="J188" s="16"/>
      <c r="K188" s="15"/>
      <c r="L188" s="16"/>
      <c r="M188" s="15"/>
      <c r="N188" s="16"/>
      <c r="O188" s="15"/>
      <c r="P188" s="16" t="str">
        <f t="shared" si="18"/>
        <v/>
      </c>
      <c r="Q188" s="14" t="str">
        <f t="shared" si="17"/>
        <v/>
      </c>
      <c r="R188" s="16" t="str">
        <f t="shared" si="19"/>
        <v/>
      </c>
      <c r="S188" s="16" t="str">
        <f t="shared" si="20"/>
        <v/>
      </c>
    </row>
    <row r="189" spans="6:19" x14ac:dyDescent="0.25">
      <c r="F189" s="16"/>
      <c r="G189" s="15"/>
      <c r="H189" s="16"/>
      <c r="I189" s="15"/>
      <c r="J189" s="16"/>
      <c r="K189" s="15"/>
      <c r="L189" s="16"/>
      <c r="M189" s="15"/>
      <c r="N189" s="16"/>
      <c r="O189" s="15"/>
      <c r="P189" s="16" t="str">
        <f t="shared" si="18"/>
        <v/>
      </c>
      <c r="Q189" s="14" t="str">
        <f t="shared" si="17"/>
        <v/>
      </c>
      <c r="R189" s="16" t="str">
        <f t="shared" si="19"/>
        <v/>
      </c>
      <c r="S189" s="16" t="str">
        <f t="shared" si="20"/>
        <v/>
      </c>
    </row>
    <row r="190" spans="6:19" x14ac:dyDescent="0.25">
      <c r="F190" s="16"/>
      <c r="G190" s="15"/>
      <c r="H190" s="16"/>
      <c r="I190" s="15"/>
      <c r="J190" s="16"/>
      <c r="K190" s="15"/>
      <c r="L190" s="16"/>
      <c r="M190" s="15"/>
      <c r="N190" s="16"/>
      <c r="O190" s="15"/>
      <c r="P190" s="16" t="str">
        <f t="shared" si="18"/>
        <v/>
      </c>
      <c r="Q190" s="14" t="str">
        <f t="shared" si="17"/>
        <v/>
      </c>
      <c r="R190" s="16" t="str">
        <f t="shared" si="19"/>
        <v/>
      </c>
      <c r="S190" s="16" t="str">
        <f t="shared" si="20"/>
        <v/>
      </c>
    </row>
    <row r="191" spans="6:19" x14ac:dyDescent="0.25">
      <c r="F191" s="16"/>
      <c r="G191" s="15"/>
      <c r="H191" s="16"/>
      <c r="I191" s="15"/>
      <c r="J191" s="16"/>
      <c r="K191" s="15"/>
      <c r="L191" s="16"/>
      <c r="M191" s="15"/>
      <c r="N191" s="16"/>
      <c r="O191" s="15"/>
      <c r="P191" s="16" t="str">
        <f t="shared" si="18"/>
        <v/>
      </c>
      <c r="Q191" s="14" t="str">
        <f t="shared" si="17"/>
        <v/>
      </c>
      <c r="R191" s="16" t="str">
        <f t="shared" si="19"/>
        <v/>
      </c>
      <c r="S191" s="16" t="str">
        <f t="shared" si="20"/>
        <v/>
      </c>
    </row>
    <row r="192" spans="6:19" x14ac:dyDescent="0.25">
      <c r="F192" s="16"/>
      <c r="G192" s="15"/>
      <c r="H192" s="16"/>
      <c r="I192" s="15"/>
      <c r="J192" s="16"/>
      <c r="K192" s="15"/>
      <c r="L192" s="16"/>
      <c r="M192" s="15"/>
      <c r="N192" s="16"/>
      <c r="O192" s="15"/>
      <c r="P192" s="16" t="str">
        <f t="shared" si="18"/>
        <v/>
      </c>
      <c r="Q192" s="14" t="str">
        <f t="shared" si="17"/>
        <v/>
      </c>
      <c r="R192" s="16" t="str">
        <f t="shared" si="19"/>
        <v/>
      </c>
      <c r="S192" s="16" t="str">
        <f t="shared" si="20"/>
        <v/>
      </c>
    </row>
    <row r="193" spans="6:19" x14ac:dyDescent="0.25">
      <c r="F193" s="16"/>
      <c r="G193" s="15"/>
      <c r="H193" s="16"/>
      <c r="I193" s="15"/>
      <c r="J193" s="16"/>
      <c r="K193" s="15"/>
      <c r="L193" s="16"/>
      <c r="M193" s="15"/>
      <c r="N193" s="16"/>
      <c r="O193" s="15"/>
      <c r="P193" s="16" t="str">
        <f t="shared" si="18"/>
        <v/>
      </c>
      <c r="Q193" s="14" t="str">
        <f t="shared" si="17"/>
        <v/>
      </c>
      <c r="R193" s="16" t="str">
        <f t="shared" si="19"/>
        <v/>
      </c>
      <c r="S193" s="16" t="str">
        <f t="shared" si="20"/>
        <v/>
      </c>
    </row>
    <row r="194" spans="6:19" x14ac:dyDescent="0.25">
      <c r="F194" s="16"/>
      <c r="G194" s="15"/>
      <c r="H194" s="16"/>
      <c r="I194" s="15"/>
      <c r="J194" s="16"/>
      <c r="K194" s="15"/>
      <c r="L194" s="16"/>
      <c r="M194" s="15"/>
      <c r="N194" s="16"/>
      <c r="O194" s="15"/>
      <c r="P194" s="16" t="str">
        <f t="shared" si="18"/>
        <v/>
      </c>
      <c r="Q194" s="14" t="str">
        <f t="shared" si="17"/>
        <v/>
      </c>
      <c r="R194" s="16" t="str">
        <f t="shared" si="19"/>
        <v/>
      </c>
      <c r="S194" s="16" t="str">
        <f t="shared" si="20"/>
        <v/>
      </c>
    </row>
    <row r="195" spans="6:19" x14ac:dyDescent="0.25">
      <c r="F195" s="16"/>
      <c r="G195" s="15"/>
      <c r="H195" s="16"/>
      <c r="I195" s="15"/>
      <c r="J195" s="16"/>
      <c r="K195" s="15"/>
      <c r="L195" s="16"/>
      <c r="M195" s="15"/>
      <c r="N195" s="16"/>
      <c r="O195" s="15"/>
      <c r="P195" s="16" t="str">
        <f t="shared" si="18"/>
        <v/>
      </c>
      <c r="Q195" s="14" t="str">
        <f t="shared" si="17"/>
        <v/>
      </c>
      <c r="R195" s="16" t="str">
        <f t="shared" si="19"/>
        <v/>
      </c>
      <c r="S195" s="16" t="str">
        <f t="shared" si="20"/>
        <v/>
      </c>
    </row>
    <row r="196" spans="6:19" x14ac:dyDescent="0.25">
      <c r="F196" s="16"/>
      <c r="G196" s="15"/>
      <c r="H196" s="16"/>
      <c r="I196" s="15"/>
      <c r="J196" s="16"/>
      <c r="K196" s="15"/>
      <c r="L196" s="16"/>
      <c r="M196" s="15"/>
      <c r="N196" s="16"/>
      <c r="O196" s="15"/>
      <c r="P196" s="16" t="str">
        <f t="shared" si="18"/>
        <v/>
      </c>
      <c r="Q196" s="14" t="str">
        <f t="shared" si="17"/>
        <v/>
      </c>
      <c r="R196" s="16" t="str">
        <f t="shared" si="19"/>
        <v/>
      </c>
      <c r="S196" s="16" t="str">
        <f t="shared" si="20"/>
        <v/>
      </c>
    </row>
    <row r="197" spans="6:19" x14ac:dyDescent="0.25">
      <c r="F197" s="16"/>
      <c r="G197" s="15"/>
      <c r="H197" s="16"/>
      <c r="I197" s="15"/>
      <c r="J197" s="16"/>
      <c r="K197" s="15"/>
      <c r="L197" s="16"/>
      <c r="M197" s="15"/>
      <c r="N197" s="16"/>
      <c r="O197" s="15"/>
      <c r="P197" s="16" t="str">
        <f t="shared" si="18"/>
        <v/>
      </c>
      <c r="Q197" s="14" t="str">
        <f t="shared" si="17"/>
        <v/>
      </c>
      <c r="R197" s="16" t="str">
        <f t="shared" si="19"/>
        <v/>
      </c>
      <c r="S197" s="16" t="str">
        <f t="shared" si="20"/>
        <v/>
      </c>
    </row>
    <row r="198" spans="6:19" x14ac:dyDescent="0.25">
      <c r="F198" s="16"/>
      <c r="G198" s="15"/>
      <c r="H198" s="16"/>
      <c r="I198" s="15"/>
      <c r="J198" s="16"/>
      <c r="K198" s="15"/>
      <c r="L198" s="16"/>
      <c r="M198" s="15"/>
      <c r="N198" s="16"/>
      <c r="O198" s="15"/>
    </row>
    <row r="209" spans="1:20" s="39" customFormat="1" x14ac:dyDescent="0.25">
      <c r="A209"/>
      <c r="B209" s="38"/>
      <c r="F209" s="40"/>
      <c r="G209" s="40"/>
      <c r="H209" s="40"/>
      <c r="I209" s="41"/>
      <c r="J209" s="41"/>
      <c r="K209" s="41"/>
      <c r="L209" s="41"/>
      <c r="M209" s="41"/>
      <c r="N209" s="41"/>
      <c r="O209" s="41"/>
      <c r="P209" s="40"/>
      <c r="Q209" s="40"/>
      <c r="R209" s="40"/>
      <c r="S209" s="40"/>
      <c r="T209" s="41"/>
    </row>
    <row r="210" spans="1:20" s="39" customFormat="1" x14ac:dyDescent="0.25">
      <c r="A210"/>
      <c r="B210" s="38"/>
      <c r="F210" s="40"/>
      <c r="G210" s="40"/>
      <c r="H210" s="40"/>
      <c r="I210" s="41"/>
      <c r="J210" s="41"/>
      <c r="K210" s="41"/>
      <c r="L210" s="41"/>
      <c r="M210" s="41"/>
      <c r="N210" s="41"/>
      <c r="O210" s="41"/>
      <c r="P210" s="40"/>
      <c r="Q210" s="40"/>
      <c r="R210" s="40"/>
      <c r="S210" s="40"/>
      <c r="T210" s="41"/>
    </row>
    <row r="211" spans="1:20" s="39" customFormat="1" x14ac:dyDescent="0.25">
      <c r="A211"/>
      <c r="B211" s="38"/>
      <c r="F211" s="40"/>
      <c r="G211" s="40"/>
      <c r="H211" s="40"/>
      <c r="I211" s="41"/>
      <c r="J211" s="41"/>
      <c r="K211" s="41"/>
      <c r="L211" s="41"/>
      <c r="M211" s="41"/>
      <c r="N211" s="41"/>
      <c r="O211" s="41"/>
      <c r="P211" s="40"/>
      <c r="Q211" s="40"/>
      <c r="R211" s="40"/>
      <c r="S211" s="40"/>
      <c r="T211" s="41"/>
    </row>
    <row r="212" spans="1:20" s="39" customFormat="1" x14ac:dyDescent="0.25">
      <c r="A212"/>
      <c r="B212" s="38"/>
      <c r="F212" s="40"/>
      <c r="G212" s="40"/>
      <c r="H212" s="40"/>
      <c r="I212" s="41"/>
      <c r="J212" s="41"/>
      <c r="K212" s="41"/>
      <c r="L212" s="41"/>
      <c r="M212" s="41"/>
      <c r="N212" s="41"/>
      <c r="O212" s="41"/>
      <c r="P212" s="40"/>
      <c r="Q212" s="40"/>
      <c r="R212" s="40"/>
      <c r="S212" s="40"/>
      <c r="T212" s="41"/>
    </row>
    <row r="213" spans="1:20" s="39" customFormat="1" x14ac:dyDescent="0.25">
      <c r="A213"/>
      <c r="B213" s="38"/>
      <c r="F213" s="40"/>
      <c r="G213" s="40"/>
      <c r="H213" s="40"/>
      <c r="I213" s="41"/>
      <c r="J213" s="41"/>
      <c r="K213" s="41"/>
      <c r="L213" s="41"/>
      <c r="M213" s="41"/>
      <c r="N213" s="41"/>
      <c r="O213" s="41"/>
      <c r="P213" s="40"/>
      <c r="Q213" s="40"/>
      <c r="R213" s="40"/>
      <c r="S213" s="40"/>
      <c r="T213" s="41"/>
    </row>
    <row r="214" spans="1:20" s="39" customFormat="1" x14ac:dyDescent="0.25">
      <c r="A214"/>
      <c r="B214" s="38"/>
      <c r="F214" s="40"/>
      <c r="G214" s="40"/>
      <c r="H214" s="40"/>
      <c r="I214" s="41"/>
      <c r="J214" s="41"/>
      <c r="K214" s="41"/>
      <c r="L214" s="41"/>
      <c r="M214" s="41"/>
      <c r="N214" s="41"/>
      <c r="O214" s="41"/>
      <c r="P214" s="40"/>
      <c r="Q214" s="40"/>
      <c r="R214" s="40"/>
      <c r="S214" s="40"/>
      <c r="T214" s="41"/>
    </row>
    <row r="215" spans="1:20" s="39" customFormat="1" x14ac:dyDescent="0.25">
      <c r="A215"/>
      <c r="B215" s="38"/>
      <c r="F215" s="40"/>
      <c r="G215" s="40"/>
      <c r="H215" s="40"/>
      <c r="I215" s="41"/>
      <c r="J215" s="41"/>
      <c r="K215" s="41"/>
      <c r="L215" s="41"/>
      <c r="M215" s="41"/>
      <c r="N215" s="41"/>
      <c r="O215" s="41"/>
      <c r="P215" s="40"/>
      <c r="Q215" s="40"/>
      <c r="R215" s="40"/>
      <c r="S215" s="40"/>
      <c r="T215" s="41"/>
    </row>
    <row r="216" spans="1:20" s="39" customFormat="1" x14ac:dyDescent="0.25">
      <c r="A216"/>
      <c r="B216" s="38"/>
      <c r="F216" s="40"/>
      <c r="G216" s="40"/>
      <c r="H216" s="40"/>
      <c r="I216" s="41"/>
      <c r="J216" s="41"/>
      <c r="K216" s="41"/>
      <c r="L216" s="41"/>
      <c r="M216" s="41"/>
      <c r="N216" s="41"/>
      <c r="O216" s="41"/>
      <c r="P216" s="40"/>
      <c r="Q216" s="40"/>
      <c r="R216" s="40"/>
      <c r="S216" s="40"/>
      <c r="T216" s="41"/>
    </row>
    <row r="217" spans="1:20" s="39" customFormat="1" x14ac:dyDescent="0.25">
      <c r="A217"/>
      <c r="B217" s="38"/>
      <c r="F217" s="40"/>
      <c r="G217" s="40"/>
      <c r="H217" s="40"/>
      <c r="I217" s="41"/>
      <c r="J217" s="41"/>
      <c r="K217" s="41"/>
      <c r="L217" s="41"/>
      <c r="M217" s="41"/>
      <c r="N217" s="41"/>
      <c r="O217" s="41"/>
      <c r="P217" s="40"/>
      <c r="Q217" s="40"/>
      <c r="R217" s="40"/>
      <c r="S217" s="40"/>
      <c r="T217" s="41"/>
    </row>
    <row r="218" spans="1:20" s="39" customFormat="1" x14ac:dyDescent="0.25">
      <c r="A218"/>
      <c r="B218" s="38"/>
      <c r="F218" s="40"/>
      <c r="G218" s="40"/>
      <c r="H218" s="40"/>
      <c r="I218" s="41"/>
      <c r="J218" s="41"/>
      <c r="K218" s="41"/>
      <c r="L218" s="41"/>
      <c r="M218" s="41"/>
      <c r="N218" s="41"/>
      <c r="O218" s="41"/>
      <c r="P218" s="40"/>
      <c r="Q218" s="40"/>
      <c r="R218" s="40"/>
      <c r="S218" s="40"/>
      <c r="T218" s="41"/>
    </row>
    <row r="219" spans="1:20" s="39" customFormat="1" x14ac:dyDescent="0.25">
      <c r="A219"/>
      <c r="B219" s="38"/>
      <c r="F219" s="40"/>
      <c r="G219" s="40"/>
      <c r="H219" s="40"/>
      <c r="I219" s="41"/>
      <c r="J219" s="41"/>
      <c r="K219" s="41"/>
      <c r="L219" s="41"/>
      <c r="M219" s="41"/>
      <c r="N219" s="41"/>
      <c r="O219" s="41"/>
      <c r="P219" s="40"/>
      <c r="Q219" s="40"/>
      <c r="R219" s="40"/>
      <c r="S219" s="40"/>
      <c r="T219" s="41"/>
    </row>
    <row r="220" spans="1:20" s="39" customFormat="1" x14ac:dyDescent="0.25">
      <c r="A220"/>
      <c r="B220" s="38"/>
      <c r="F220" s="40"/>
      <c r="G220" s="40"/>
      <c r="H220" s="40"/>
      <c r="I220" s="41"/>
      <c r="J220" s="41"/>
      <c r="K220" s="41"/>
      <c r="L220" s="41"/>
      <c r="M220" s="41"/>
      <c r="N220" s="41"/>
      <c r="O220" s="41"/>
      <c r="P220" s="40"/>
      <c r="Q220" s="40"/>
      <c r="R220" s="40"/>
      <c r="S220" s="40"/>
      <c r="T220" s="41"/>
    </row>
    <row r="221" spans="1:20" s="39" customFormat="1" x14ac:dyDescent="0.25">
      <c r="A221"/>
      <c r="B221" s="38"/>
      <c r="F221" s="40"/>
      <c r="G221" s="40"/>
      <c r="H221" s="40"/>
      <c r="I221" s="41"/>
      <c r="J221" s="41"/>
      <c r="K221" s="41"/>
      <c r="L221" s="41"/>
      <c r="M221" s="41"/>
      <c r="N221" s="41"/>
      <c r="O221" s="41"/>
      <c r="P221" s="40"/>
      <c r="Q221" s="40"/>
      <c r="R221" s="40"/>
      <c r="S221" s="40"/>
      <c r="T221" s="41"/>
    </row>
    <row r="222" spans="1:20" s="39" customFormat="1" x14ac:dyDescent="0.25">
      <c r="A222"/>
      <c r="B222" s="38"/>
      <c r="F222" s="40"/>
      <c r="G222" s="40"/>
      <c r="H222" s="40"/>
      <c r="I222" s="41"/>
      <c r="J222" s="41"/>
      <c r="K222" s="41"/>
      <c r="L222" s="41"/>
      <c r="M222" s="41"/>
      <c r="N222" s="41"/>
      <c r="O222" s="41"/>
      <c r="P222" s="40"/>
      <c r="Q222" s="40"/>
      <c r="R222" s="40"/>
      <c r="S222" s="40"/>
      <c r="T222" s="41"/>
    </row>
    <row r="223" spans="1:20" s="39" customFormat="1" x14ac:dyDescent="0.25">
      <c r="A223"/>
      <c r="B223" s="38"/>
      <c r="F223" s="40"/>
      <c r="G223" s="40"/>
      <c r="H223" s="40"/>
      <c r="I223" s="41"/>
      <c r="J223" s="41"/>
      <c r="K223" s="41"/>
      <c r="L223" s="41"/>
      <c r="M223" s="41"/>
      <c r="N223" s="41"/>
      <c r="O223" s="41"/>
      <c r="P223" s="40"/>
      <c r="Q223" s="40"/>
      <c r="R223" s="40"/>
      <c r="S223" s="40"/>
      <c r="T223" s="41"/>
    </row>
    <row r="224" spans="1:20" s="39" customFormat="1" x14ac:dyDescent="0.25">
      <c r="A224"/>
      <c r="B224" s="38"/>
      <c r="F224" s="40"/>
      <c r="G224" s="40"/>
      <c r="H224" s="40"/>
      <c r="I224" s="41"/>
      <c r="J224" s="41"/>
      <c r="K224" s="41"/>
      <c r="L224" s="41"/>
      <c r="M224" s="41"/>
      <c r="N224" s="41"/>
      <c r="O224" s="41"/>
      <c r="P224" s="40"/>
      <c r="Q224" s="40"/>
      <c r="R224" s="40"/>
      <c r="S224" s="40"/>
      <c r="T224" s="41"/>
    </row>
    <row r="225" spans="1:20" s="39" customFormat="1" x14ac:dyDescent="0.25">
      <c r="A225"/>
      <c r="B225" s="38"/>
      <c r="F225" s="40"/>
      <c r="G225" s="40"/>
      <c r="H225" s="40"/>
      <c r="I225" s="41"/>
      <c r="J225" s="41"/>
      <c r="K225" s="41"/>
      <c r="L225" s="41"/>
      <c r="M225" s="41"/>
      <c r="N225" s="41"/>
      <c r="O225" s="41"/>
      <c r="P225" s="40"/>
      <c r="Q225" s="40"/>
      <c r="R225" s="40"/>
      <c r="S225" s="40"/>
      <c r="T225" s="41"/>
    </row>
    <row r="226" spans="1:20" s="39" customFormat="1" x14ac:dyDescent="0.25">
      <c r="A226"/>
      <c r="B226" s="38"/>
      <c r="F226" s="40"/>
      <c r="G226" s="40"/>
      <c r="H226" s="40"/>
      <c r="I226" s="41"/>
      <c r="J226" s="41"/>
      <c r="K226" s="41"/>
      <c r="L226" s="41"/>
      <c r="M226" s="41"/>
      <c r="N226" s="41"/>
      <c r="O226" s="41"/>
      <c r="P226" s="40"/>
      <c r="Q226" s="40"/>
      <c r="R226" s="40"/>
      <c r="S226" s="40"/>
      <c r="T226" s="41"/>
    </row>
    <row r="227" spans="1:20" s="39" customFormat="1" x14ac:dyDescent="0.25">
      <c r="A227"/>
      <c r="B227" s="38"/>
      <c r="F227" s="40"/>
      <c r="G227" s="40"/>
      <c r="H227" s="40"/>
      <c r="I227" s="41"/>
      <c r="J227" s="41"/>
      <c r="K227" s="41"/>
      <c r="L227" s="41"/>
      <c r="M227" s="41"/>
      <c r="N227" s="41"/>
      <c r="O227" s="41"/>
      <c r="P227" s="40"/>
      <c r="Q227" s="40"/>
      <c r="R227" s="40"/>
      <c r="S227" s="40"/>
      <c r="T227" s="41"/>
    </row>
    <row r="228" spans="1:20" s="39" customFormat="1" x14ac:dyDescent="0.25">
      <c r="A228"/>
      <c r="B228" s="38"/>
      <c r="F228" s="40"/>
      <c r="G228" s="40"/>
      <c r="H228" s="40"/>
      <c r="I228" s="41"/>
      <c r="J228" s="41"/>
      <c r="K228" s="41"/>
      <c r="L228" s="41"/>
      <c r="M228" s="41"/>
      <c r="N228" s="41"/>
      <c r="O228" s="41"/>
      <c r="P228" s="40"/>
      <c r="Q228" s="40"/>
      <c r="R228" s="40"/>
      <c r="S228" s="40"/>
      <c r="T228" s="41"/>
    </row>
    <row r="229" spans="1:20" s="39" customFormat="1" x14ac:dyDescent="0.25">
      <c r="A229"/>
      <c r="B229" s="38"/>
      <c r="F229" s="40"/>
      <c r="G229" s="40"/>
      <c r="H229" s="40"/>
      <c r="I229" s="41"/>
      <c r="J229" s="41"/>
      <c r="K229" s="41"/>
      <c r="L229" s="41"/>
      <c r="M229" s="41"/>
      <c r="N229" s="41"/>
      <c r="O229" s="41"/>
      <c r="P229" s="40"/>
      <c r="Q229" s="40"/>
      <c r="R229" s="40"/>
      <c r="S229" s="40"/>
      <c r="T229" s="41"/>
    </row>
    <row r="230" spans="1:20" s="39" customFormat="1" x14ac:dyDescent="0.25">
      <c r="A230"/>
      <c r="B230" s="38"/>
      <c r="F230" s="40"/>
      <c r="G230" s="40"/>
      <c r="H230" s="40"/>
      <c r="I230" s="41"/>
      <c r="J230" s="41"/>
      <c r="K230" s="41"/>
      <c r="L230" s="41"/>
      <c r="M230" s="41"/>
      <c r="N230" s="41"/>
      <c r="O230" s="41"/>
      <c r="P230" s="40"/>
      <c r="Q230" s="40"/>
      <c r="R230" s="40"/>
      <c r="S230" s="40"/>
      <c r="T230" s="41"/>
    </row>
    <row r="231" spans="1:20" s="39" customFormat="1" x14ac:dyDescent="0.25">
      <c r="A231"/>
      <c r="B231" s="38"/>
      <c r="F231" s="40"/>
      <c r="G231" s="40"/>
      <c r="H231" s="40"/>
      <c r="I231" s="41"/>
      <c r="J231" s="41"/>
      <c r="K231" s="41"/>
      <c r="L231" s="41"/>
      <c r="M231" s="41"/>
      <c r="N231" s="41"/>
      <c r="O231" s="41"/>
      <c r="P231" s="40"/>
      <c r="Q231" s="40"/>
      <c r="R231" s="40"/>
      <c r="S231" s="40"/>
      <c r="T231" s="41"/>
    </row>
    <row r="232" spans="1:20" s="39" customFormat="1" x14ac:dyDescent="0.25">
      <c r="A232"/>
      <c r="B232" s="38"/>
      <c r="F232" s="40"/>
      <c r="G232" s="40"/>
      <c r="H232" s="40"/>
      <c r="I232" s="41"/>
      <c r="J232" s="41"/>
      <c r="K232" s="41"/>
      <c r="L232" s="41"/>
      <c r="M232" s="41"/>
      <c r="N232" s="41"/>
      <c r="O232" s="41"/>
      <c r="P232" s="40"/>
      <c r="Q232" s="40"/>
      <c r="R232" s="40"/>
      <c r="S232" s="40"/>
      <c r="T232" s="41"/>
    </row>
    <row r="233" spans="1:20" s="39" customFormat="1" x14ac:dyDescent="0.25">
      <c r="A233"/>
      <c r="B233" s="38"/>
      <c r="F233" s="40"/>
      <c r="G233" s="40"/>
      <c r="H233" s="40"/>
      <c r="I233" s="41"/>
      <c r="J233" s="41"/>
      <c r="K233" s="41"/>
      <c r="L233" s="41"/>
      <c r="M233" s="41"/>
      <c r="N233" s="41"/>
      <c r="O233" s="41"/>
      <c r="P233" s="40"/>
      <c r="Q233" s="40"/>
      <c r="R233" s="40"/>
      <c r="S233" s="40"/>
      <c r="T233" s="41"/>
    </row>
    <row r="234" spans="1:20" s="39" customFormat="1" x14ac:dyDescent="0.25">
      <c r="A234"/>
      <c r="B234" s="38"/>
      <c r="F234" s="40"/>
      <c r="G234" s="40"/>
      <c r="H234" s="40"/>
      <c r="I234" s="41"/>
      <c r="J234" s="41"/>
      <c r="K234" s="41"/>
      <c r="L234" s="41"/>
      <c r="M234" s="41"/>
      <c r="N234" s="41"/>
      <c r="O234" s="41"/>
      <c r="P234" s="40"/>
      <c r="Q234" s="40"/>
      <c r="R234" s="40"/>
      <c r="S234" s="40"/>
      <c r="T234" s="41"/>
    </row>
    <row r="235" spans="1:20" s="39" customFormat="1" x14ac:dyDescent="0.25">
      <c r="A235"/>
      <c r="B235" s="38"/>
      <c r="F235" s="40"/>
      <c r="G235" s="40"/>
      <c r="H235" s="40"/>
      <c r="I235" s="41"/>
      <c r="J235" s="41"/>
      <c r="K235" s="41"/>
      <c r="L235" s="41"/>
      <c r="M235" s="41"/>
      <c r="N235" s="41"/>
      <c r="O235" s="41"/>
      <c r="P235" s="40"/>
      <c r="Q235" s="40"/>
      <c r="R235" s="40"/>
      <c r="S235" s="40"/>
      <c r="T235" s="41"/>
    </row>
    <row r="236" spans="1:20" s="39" customFormat="1" x14ac:dyDescent="0.25">
      <c r="A236"/>
      <c r="B236" s="38"/>
      <c r="F236" s="40"/>
      <c r="G236" s="40"/>
      <c r="H236" s="40"/>
      <c r="I236" s="41"/>
      <c r="J236" s="41"/>
      <c r="K236" s="41"/>
      <c r="L236" s="41"/>
      <c r="M236" s="41"/>
      <c r="N236" s="41"/>
      <c r="O236" s="41"/>
      <c r="P236" s="40"/>
      <c r="Q236" s="40"/>
      <c r="R236" s="40"/>
      <c r="S236" s="40"/>
      <c r="T236" s="41"/>
    </row>
    <row r="237" spans="1:20" s="39" customFormat="1" x14ac:dyDescent="0.25">
      <c r="A237"/>
      <c r="B237" s="38"/>
      <c r="F237" s="40"/>
      <c r="G237" s="40"/>
      <c r="H237" s="40"/>
      <c r="I237" s="41"/>
      <c r="J237" s="41"/>
      <c r="K237" s="41"/>
      <c r="L237" s="41"/>
      <c r="M237" s="41"/>
      <c r="N237" s="41"/>
      <c r="O237" s="41"/>
      <c r="P237" s="40"/>
      <c r="Q237" s="40"/>
      <c r="R237" s="40"/>
      <c r="S237" s="40"/>
      <c r="T237" s="41"/>
    </row>
    <row r="238" spans="1:20" s="39" customFormat="1" x14ac:dyDescent="0.25">
      <c r="A238"/>
      <c r="B238" s="38"/>
      <c r="F238" s="40"/>
      <c r="G238" s="40"/>
      <c r="H238" s="40"/>
      <c r="I238" s="41"/>
      <c r="J238" s="41"/>
      <c r="K238" s="41"/>
      <c r="L238" s="41"/>
      <c r="M238" s="41"/>
      <c r="N238" s="41"/>
      <c r="O238" s="41"/>
      <c r="P238" s="40"/>
      <c r="Q238" s="40"/>
      <c r="R238" s="40"/>
      <c r="S238" s="40"/>
      <c r="T238" s="41"/>
    </row>
    <row r="239" spans="1:20" s="39" customFormat="1" x14ac:dyDescent="0.25">
      <c r="A239"/>
      <c r="B239" s="38"/>
      <c r="F239" s="40"/>
      <c r="G239" s="40"/>
      <c r="H239" s="40"/>
      <c r="I239" s="41"/>
      <c r="J239" s="41"/>
      <c r="K239" s="41"/>
      <c r="L239" s="41"/>
      <c r="M239" s="41"/>
      <c r="N239" s="41"/>
      <c r="O239" s="41"/>
      <c r="P239" s="40"/>
      <c r="Q239" s="40"/>
      <c r="R239" s="40"/>
      <c r="S239" s="40"/>
      <c r="T239" s="41"/>
    </row>
    <row r="240" spans="1:20" s="39" customFormat="1" x14ac:dyDescent="0.25">
      <c r="A240"/>
      <c r="B240" s="38"/>
      <c r="F240" s="40"/>
      <c r="G240" s="40"/>
      <c r="H240" s="40"/>
      <c r="I240" s="41"/>
      <c r="J240" s="41"/>
      <c r="K240" s="41"/>
      <c r="L240" s="41"/>
      <c r="M240" s="41"/>
      <c r="N240" s="41"/>
      <c r="O240" s="41"/>
      <c r="P240" s="40"/>
      <c r="Q240" s="40"/>
      <c r="R240" s="40"/>
      <c r="S240" s="40"/>
      <c r="T240" s="41"/>
    </row>
    <row r="241" spans="1:20" s="39" customFormat="1" x14ac:dyDescent="0.25">
      <c r="A241"/>
      <c r="B241" s="38"/>
      <c r="F241" s="40"/>
      <c r="G241" s="40"/>
      <c r="H241" s="40"/>
      <c r="I241" s="41"/>
      <c r="J241" s="41"/>
      <c r="K241" s="41"/>
      <c r="L241" s="41"/>
      <c r="M241" s="41"/>
      <c r="N241" s="41"/>
      <c r="O241" s="41"/>
      <c r="P241" s="40"/>
      <c r="Q241" s="40"/>
      <c r="R241" s="40"/>
      <c r="S241" s="40"/>
      <c r="T241" s="41"/>
    </row>
    <row r="242" spans="1:20" s="39" customFormat="1" x14ac:dyDescent="0.25">
      <c r="A242"/>
      <c r="B242" s="38"/>
      <c r="F242" s="40"/>
      <c r="G242" s="40"/>
      <c r="H242" s="40"/>
      <c r="I242" s="41"/>
      <c r="J242" s="41"/>
      <c r="K242" s="41"/>
      <c r="L242" s="41"/>
      <c r="M242" s="41"/>
      <c r="N242" s="41"/>
      <c r="O242" s="41"/>
      <c r="P242" s="40"/>
      <c r="Q242" s="40"/>
      <c r="R242" s="40"/>
      <c r="S242" s="40"/>
      <c r="T242" s="41"/>
    </row>
    <row r="243" spans="1:20" s="39" customFormat="1" x14ac:dyDescent="0.25">
      <c r="A243"/>
      <c r="B243" s="38"/>
      <c r="F243" s="40"/>
      <c r="G243" s="40"/>
      <c r="H243" s="40"/>
      <c r="I243" s="41"/>
      <c r="J243" s="41"/>
      <c r="K243" s="41"/>
      <c r="L243" s="41"/>
      <c r="M243" s="41"/>
      <c r="N243" s="41"/>
      <c r="O243" s="41"/>
      <c r="P243" s="40"/>
      <c r="Q243" s="40"/>
      <c r="R243" s="40"/>
      <c r="S243" s="40"/>
      <c r="T243" s="41"/>
    </row>
    <row r="244" spans="1:20" s="39" customFormat="1" x14ac:dyDescent="0.25">
      <c r="A244"/>
      <c r="B244" s="38"/>
      <c r="F244" s="40"/>
      <c r="G244" s="40"/>
      <c r="H244" s="40"/>
      <c r="I244" s="41"/>
      <c r="J244" s="41"/>
      <c r="K244" s="41"/>
      <c r="L244" s="41"/>
      <c r="M244" s="41"/>
      <c r="N244" s="41"/>
      <c r="O244" s="41"/>
      <c r="P244" s="40"/>
      <c r="Q244" s="40"/>
      <c r="R244" s="40"/>
      <c r="S244" s="40"/>
      <c r="T244" s="41"/>
    </row>
    <row r="245" spans="1:20" s="39" customFormat="1" x14ac:dyDescent="0.25">
      <c r="A245"/>
      <c r="B245" s="38"/>
      <c r="F245" s="40"/>
      <c r="G245" s="40"/>
      <c r="H245" s="40"/>
      <c r="I245" s="41"/>
      <c r="J245" s="41"/>
      <c r="K245" s="41"/>
      <c r="L245" s="41"/>
      <c r="M245" s="41"/>
      <c r="N245" s="41"/>
      <c r="O245" s="41"/>
      <c r="P245" s="40"/>
      <c r="Q245" s="40"/>
      <c r="R245" s="40"/>
      <c r="S245" s="40"/>
      <c r="T245" s="41"/>
    </row>
    <row r="246" spans="1:20" s="39" customFormat="1" x14ac:dyDescent="0.25">
      <c r="A246"/>
      <c r="B246" s="38"/>
      <c r="F246" s="40"/>
      <c r="G246" s="40"/>
      <c r="H246" s="40"/>
      <c r="I246" s="41"/>
      <c r="J246" s="41"/>
      <c r="K246" s="41"/>
      <c r="L246" s="41"/>
      <c r="M246" s="41"/>
      <c r="N246" s="41"/>
      <c r="O246" s="41"/>
      <c r="P246" s="40"/>
      <c r="Q246" s="40"/>
      <c r="R246" s="40"/>
      <c r="S246" s="40"/>
      <c r="T246" s="41"/>
    </row>
    <row r="247" spans="1:20" s="39" customFormat="1" x14ac:dyDescent="0.25">
      <c r="A247"/>
      <c r="B247" s="38"/>
      <c r="F247" s="40"/>
      <c r="G247" s="40"/>
      <c r="H247" s="40"/>
      <c r="I247" s="41"/>
      <c r="J247" s="41"/>
      <c r="K247" s="41"/>
      <c r="L247" s="41"/>
      <c r="M247" s="41"/>
      <c r="N247" s="41"/>
      <c r="O247" s="41"/>
      <c r="P247" s="40"/>
      <c r="Q247" s="40"/>
      <c r="R247" s="40"/>
      <c r="S247" s="40"/>
      <c r="T247" s="41"/>
    </row>
    <row r="248" spans="1:20" s="39" customFormat="1" x14ac:dyDescent="0.25">
      <c r="A248"/>
      <c r="B248" s="38"/>
      <c r="F248" s="40"/>
      <c r="G248" s="40"/>
      <c r="H248" s="40"/>
      <c r="I248" s="41"/>
      <c r="J248" s="41"/>
      <c r="K248" s="41"/>
      <c r="L248" s="41"/>
      <c r="M248" s="41"/>
      <c r="N248" s="41"/>
      <c r="O248" s="41"/>
      <c r="P248" s="40"/>
      <c r="Q248" s="40"/>
      <c r="R248" s="40"/>
      <c r="S248" s="40"/>
      <c r="T248" s="41"/>
    </row>
    <row r="249" spans="1:20" s="39" customFormat="1" x14ac:dyDescent="0.25">
      <c r="A249"/>
      <c r="B249" s="38"/>
      <c r="F249" s="40"/>
      <c r="G249" s="40"/>
      <c r="H249" s="40"/>
      <c r="I249" s="41"/>
      <c r="J249" s="41"/>
      <c r="K249" s="41"/>
      <c r="L249" s="41"/>
      <c r="M249" s="41"/>
      <c r="N249" s="41"/>
      <c r="O249" s="41"/>
      <c r="P249" s="40"/>
      <c r="Q249" s="40"/>
      <c r="R249" s="40"/>
      <c r="S249" s="40"/>
      <c r="T249" s="41"/>
    </row>
    <row r="250" spans="1:20" s="39" customFormat="1" x14ac:dyDescent="0.25">
      <c r="A250"/>
      <c r="B250" s="38"/>
      <c r="F250" s="40"/>
      <c r="G250" s="40"/>
      <c r="H250" s="40"/>
      <c r="I250" s="41"/>
      <c r="J250" s="41"/>
      <c r="K250" s="41"/>
      <c r="L250" s="41"/>
      <c r="M250" s="41"/>
      <c r="N250" s="41"/>
      <c r="O250" s="41"/>
      <c r="P250" s="40"/>
      <c r="Q250" s="40"/>
      <c r="R250" s="40"/>
      <c r="S250" s="40"/>
      <c r="T250" s="41"/>
    </row>
    <row r="251" spans="1:20" s="39" customFormat="1" x14ac:dyDescent="0.25">
      <c r="A251"/>
      <c r="B251" s="38"/>
      <c r="F251" s="40"/>
      <c r="G251" s="40"/>
      <c r="H251" s="40"/>
      <c r="I251" s="41"/>
      <c r="J251" s="41"/>
      <c r="K251" s="41"/>
      <c r="L251" s="41"/>
      <c r="M251" s="41"/>
      <c r="N251" s="41"/>
      <c r="O251" s="41"/>
      <c r="P251" s="40"/>
      <c r="Q251" s="40"/>
      <c r="R251" s="40"/>
      <c r="S251" s="40"/>
      <c r="T251" s="41"/>
    </row>
    <row r="252" spans="1:20" s="39" customFormat="1" x14ac:dyDescent="0.25">
      <c r="A252"/>
      <c r="B252" s="38"/>
      <c r="F252" s="40"/>
      <c r="G252" s="40"/>
      <c r="H252" s="40"/>
      <c r="I252" s="41"/>
      <c r="J252" s="41"/>
      <c r="K252" s="41"/>
      <c r="L252" s="41"/>
      <c r="M252" s="41"/>
      <c r="N252" s="41"/>
      <c r="O252" s="41"/>
      <c r="P252" s="40"/>
      <c r="Q252" s="40"/>
      <c r="R252" s="40"/>
      <c r="S252" s="40"/>
      <c r="T252" s="41"/>
    </row>
    <row r="253" spans="1:20" s="39" customFormat="1" x14ac:dyDescent="0.25">
      <c r="A253"/>
      <c r="B253" s="38"/>
      <c r="F253" s="40"/>
      <c r="G253" s="40"/>
      <c r="H253" s="40"/>
      <c r="I253" s="41"/>
      <c r="J253" s="41"/>
      <c r="K253" s="41"/>
      <c r="L253" s="41"/>
      <c r="M253" s="41"/>
      <c r="N253" s="41"/>
      <c r="O253" s="41"/>
      <c r="P253" s="40"/>
      <c r="Q253" s="40"/>
      <c r="R253" s="40"/>
      <c r="S253" s="40"/>
      <c r="T253" s="41"/>
    </row>
    <row r="254" spans="1:20" s="39" customFormat="1" x14ac:dyDescent="0.25">
      <c r="A254"/>
      <c r="B254" s="38"/>
      <c r="F254" s="40"/>
      <c r="G254" s="40"/>
      <c r="H254" s="40"/>
      <c r="I254" s="41"/>
      <c r="J254" s="41"/>
      <c r="K254" s="41"/>
      <c r="L254" s="41"/>
      <c r="M254" s="41"/>
      <c r="N254" s="41"/>
      <c r="O254" s="41"/>
      <c r="P254" s="40"/>
      <c r="Q254" s="40"/>
      <c r="R254" s="40"/>
      <c r="S254" s="40"/>
      <c r="T254" s="41"/>
    </row>
    <row r="255" spans="1:20" s="39" customFormat="1" x14ac:dyDescent="0.25">
      <c r="A255"/>
      <c r="B255" s="38"/>
      <c r="F255" s="40"/>
      <c r="G255" s="40"/>
      <c r="H255" s="40"/>
      <c r="I255" s="41"/>
      <c r="J255" s="41"/>
      <c r="K255" s="41"/>
      <c r="L255" s="41"/>
      <c r="M255" s="41"/>
      <c r="N255" s="41"/>
      <c r="O255" s="41"/>
      <c r="P255" s="40"/>
      <c r="Q255" s="40"/>
      <c r="R255" s="40"/>
      <c r="S255" s="40"/>
      <c r="T255" s="41"/>
    </row>
    <row r="256" spans="1:20" s="39" customFormat="1" x14ac:dyDescent="0.25">
      <c r="A256"/>
      <c r="B256" s="38"/>
      <c r="F256" s="40"/>
      <c r="G256" s="40"/>
      <c r="H256" s="40"/>
      <c r="I256" s="41"/>
      <c r="J256" s="41"/>
      <c r="K256" s="41"/>
      <c r="L256" s="41"/>
      <c r="M256" s="41"/>
      <c r="N256" s="41"/>
      <c r="O256" s="41"/>
      <c r="P256" s="40"/>
      <c r="Q256" s="40"/>
      <c r="R256" s="40"/>
      <c r="S256" s="40"/>
      <c r="T256" s="41"/>
    </row>
    <row r="257" spans="1:20" s="39" customFormat="1" x14ac:dyDescent="0.25">
      <c r="A257"/>
      <c r="B257" s="38"/>
      <c r="F257" s="40"/>
      <c r="G257" s="40"/>
      <c r="H257" s="40"/>
      <c r="I257" s="41"/>
      <c r="J257" s="41"/>
      <c r="K257" s="41"/>
      <c r="L257" s="41"/>
      <c r="M257" s="41"/>
      <c r="N257" s="41"/>
      <c r="O257" s="41"/>
      <c r="P257" s="40"/>
      <c r="Q257" s="40"/>
      <c r="R257" s="40"/>
      <c r="S257" s="40"/>
      <c r="T257" s="41"/>
    </row>
    <row r="258" spans="1:20" s="39" customFormat="1" x14ac:dyDescent="0.25">
      <c r="A258"/>
      <c r="B258" s="38"/>
      <c r="F258" s="40"/>
      <c r="G258" s="40"/>
      <c r="H258" s="40"/>
      <c r="I258" s="41"/>
      <c r="J258" s="41"/>
      <c r="K258" s="41"/>
      <c r="L258" s="41"/>
      <c r="M258" s="41"/>
      <c r="N258" s="41"/>
      <c r="O258" s="41"/>
      <c r="P258" s="40"/>
      <c r="Q258" s="40"/>
      <c r="R258" s="40"/>
      <c r="S258" s="40"/>
      <c r="T258" s="41"/>
    </row>
    <row r="259" spans="1:20" s="39" customFormat="1" x14ac:dyDescent="0.25">
      <c r="A259"/>
      <c r="B259" s="38"/>
      <c r="F259" s="40"/>
      <c r="G259" s="40"/>
      <c r="H259" s="40"/>
      <c r="I259" s="41"/>
      <c r="J259" s="41"/>
      <c r="K259" s="41"/>
      <c r="L259" s="41"/>
      <c r="M259" s="41"/>
      <c r="N259" s="41"/>
      <c r="O259" s="41"/>
      <c r="P259" s="40"/>
      <c r="Q259" s="40"/>
      <c r="R259" s="40"/>
      <c r="S259" s="40"/>
      <c r="T259" s="41"/>
    </row>
    <row r="260" spans="1:20" s="39" customFormat="1" x14ac:dyDescent="0.25">
      <c r="A260"/>
      <c r="B260" s="38"/>
      <c r="F260" s="40"/>
      <c r="G260" s="40"/>
      <c r="H260" s="40"/>
      <c r="I260" s="41"/>
      <c r="J260" s="41"/>
      <c r="K260" s="41"/>
      <c r="L260" s="41"/>
      <c r="M260" s="41"/>
      <c r="N260" s="41"/>
      <c r="O260" s="41"/>
      <c r="P260" s="40"/>
      <c r="Q260" s="40"/>
      <c r="R260" s="40"/>
      <c r="S260" s="40"/>
      <c r="T260" s="41"/>
    </row>
    <row r="261" spans="1:20" s="39" customFormat="1" x14ac:dyDescent="0.25">
      <c r="A261"/>
      <c r="B261" s="38"/>
      <c r="F261" s="40"/>
      <c r="G261" s="40"/>
      <c r="H261" s="40"/>
      <c r="I261" s="41"/>
      <c r="J261" s="41"/>
      <c r="K261" s="41"/>
      <c r="L261" s="41"/>
      <c r="M261" s="41"/>
      <c r="N261" s="41"/>
      <c r="O261" s="41"/>
      <c r="P261" s="40"/>
      <c r="Q261" s="40"/>
      <c r="R261" s="40"/>
      <c r="S261" s="40"/>
      <c r="T261" s="41"/>
    </row>
    <row r="262" spans="1:20" s="39" customFormat="1" x14ac:dyDescent="0.25">
      <c r="A262"/>
      <c r="B262" s="38"/>
      <c r="F262" s="40"/>
      <c r="G262" s="40"/>
      <c r="H262" s="40"/>
      <c r="I262" s="41"/>
      <c r="J262" s="41"/>
      <c r="K262" s="41"/>
      <c r="L262" s="41"/>
      <c r="M262" s="41"/>
      <c r="N262" s="41"/>
      <c r="O262" s="41"/>
      <c r="P262" s="40"/>
      <c r="Q262" s="40"/>
      <c r="R262" s="40"/>
      <c r="S262" s="40"/>
      <c r="T262" s="41"/>
    </row>
    <row r="263" spans="1:20" s="39" customFormat="1" x14ac:dyDescent="0.25">
      <c r="A263"/>
      <c r="B263" s="38"/>
      <c r="F263" s="40"/>
      <c r="G263" s="40"/>
      <c r="H263" s="40"/>
      <c r="I263" s="41"/>
      <c r="J263" s="41"/>
      <c r="K263" s="41"/>
      <c r="L263" s="41"/>
      <c r="M263" s="41"/>
      <c r="N263" s="41"/>
      <c r="O263" s="41"/>
      <c r="P263" s="40"/>
      <c r="Q263" s="40"/>
      <c r="R263" s="40"/>
      <c r="S263" s="40"/>
      <c r="T263" s="41"/>
    </row>
    <row r="264" spans="1:20" s="39" customFormat="1" x14ac:dyDescent="0.25">
      <c r="A264"/>
      <c r="B264" s="38"/>
      <c r="F264" s="40"/>
      <c r="G264" s="40"/>
      <c r="H264" s="40"/>
      <c r="I264" s="41"/>
      <c r="J264" s="41"/>
      <c r="K264" s="41"/>
      <c r="L264" s="41"/>
      <c r="M264" s="41"/>
      <c r="N264" s="41"/>
      <c r="O264" s="41"/>
      <c r="P264" s="40"/>
      <c r="Q264" s="40"/>
      <c r="R264" s="40"/>
      <c r="S264" s="40"/>
      <c r="T264" s="41"/>
    </row>
    <row r="265" spans="1:20" s="39" customFormat="1" x14ac:dyDescent="0.25">
      <c r="A265"/>
      <c r="B265" s="38"/>
      <c r="F265" s="40"/>
      <c r="G265" s="40"/>
      <c r="H265" s="40"/>
      <c r="I265" s="41"/>
      <c r="J265" s="41"/>
      <c r="K265" s="41"/>
      <c r="L265" s="41"/>
      <c r="M265" s="41"/>
      <c r="N265" s="41"/>
      <c r="O265" s="41"/>
      <c r="P265" s="40"/>
      <c r="Q265" s="40"/>
      <c r="R265" s="40"/>
      <c r="S265" s="40"/>
      <c r="T265" s="41"/>
    </row>
    <row r="266" spans="1:20" s="39" customFormat="1" x14ac:dyDescent="0.25">
      <c r="A266"/>
      <c r="B266" s="38"/>
      <c r="F266" s="40"/>
      <c r="G266" s="40"/>
      <c r="H266" s="40"/>
      <c r="I266" s="41"/>
      <c r="J266" s="41"/>
      <c r="K266" s="41"/>
      <c r="L266" s="41"/>
      <c r="M266" s="41"/>
      <c r="N266" s="41"/>
      <c r="O266" s="41"/>
      <c r="P266" s="40"/>
      <c r="Q266" s="40"/>
      <c r="R266" s="40"/>
      <c r="S266" s="40"/>
      <c r="T266" s="41"/>
    </row>
    <row r="267" spans="1:20" s="39" customFormat="1" x14ac:dyDescent="0.25">
      <c r="A267"/>
      <c r="B267" s="38"/>
      <c r="F267" s="40"/>
      <c r="G267" s="40"/>
      <c r="H267" s="40"/>
      <c r="I267" s="41"/>
      <c r="J267" s="41"/>
      <c r="K267" s="41"/>
      <c r="L267" s="41"/>
      <c r="M267" s="41"/>
      <c r="N267" s="41"/>
      <c r="O267" s="41"/>
      <c r="P267" s="40"/>
      <c r="Q267" s="40"/>
      <c r="R267" s="40"/>
      <c r="S267" s="40"/>
      <c r="T267" s="41"/>
    </row>
    <row r="268" spans="1:20" s="39" customFormat="1" x14ac:dyDescent="0.25">
      <c r="A268"/>
      <c r="B268" s="38"/>
      <c r="F268" s="40"/>
      <c r="G268" s="40"/>
      <c r="H268" s="40"/>
      <c r="I268" s="41"/>
      <c r="J268" s="41"/>
      <c r="K268" s="41"/>
      <c r="L268" s="41"/>
      <c r="M268" s="41"/>
      <c r="N268" s="41"/>
      <c r="O268" s="41"/>
      <c r="P268" s="40"/>
      <c r="Q268" s="40"/>
      <c r="R268" s="40"/>
      <c r="S268" s="40"/>
      <c r="T268" s="41"/>
    </row>
    <row r="269" spans="1:20" s="39" customFormat="1" x14ac:dyDescent="0.25">
      <c r="A269"/>
      <c r="B269" s="38"/>
      <c r="F269" s="40"/>
      <c r="G269" s="40"/>
      <c r="H269" s="40"/>
      <c r="I269" s="41"/>
      <c r="J269" s="41"/>
      <c r="K269" s="41"/>
      <c r="L269" s="41"/>
      <c r="M269" s="41"/>
      <c r="N269" s="41"/>
      <c r="O269" s="41"/>
      <c r="P269" s="40"/>
      <c r="Q269" s="40"/>
      <c r="R269" s="40"/>
      <c r="S269" s="40"/>
      <c r="T269" s="41"/>
    </row>
    <row r="270" spans="1:20" s="39" customFormat="1" x14ac:dyDescent="0.25">
      <c r="A270"/>
      <c r="B270" s="38"/>
      <c r="F270" s="40"/>
      <c r="G270" s="40"/>
      <c r="H270" s="40"/>
      <c r="I270" s="41"/>
      <c r="J270" s="41"/>
      <c r="K270" s="41"/>
      <c r="L270" s="41"/>
      <c r="M270" s="41"/>
      <c r="N270" s="41"/>
      <c r="O270" s="41"/>
      <c r="P270" s="40"/>
      <c r="Q270" s="40"/>
      <c r="R270" s="40"/>
      <c r="S270" s="40"/>
      <c r="T270" s="41"/>
    </row>
    <row r="271" spans="1:20" s="39" customFormat="1" x14ac:dyDescent="0.25">
      <c r="A271"/>
      <c r="B271" s="38"/>
      <c r="F271" s="40"/>
      <c r="G271" s="40"/>
      <c r="H271" s="40"/>
      <c r="I271" s="41"/>
      <c r="J271" s="41"/>
      <c r="K271" s="41"/>
      <c r="L271" s="41"/>
      <c r="M271" s="41"/>
      <c r="N271" s="41"/>
      <c r="O271" s="41"/>
      <c r="P271" s="40"/>
      <c r="Q271" s="40"/>
      <c r="R271" s="40"/>
      <c r="S271" s="40"/>
      <c r="T271" s="41"/>
    </row>
    <row r="272" spans="1:20" s="39" customFormat="1" x14ac:dyDescent="0.25">
      <c r="A272"/>
      <c r="B272" s="38"/>
      <c r="F272" s="40"/>
      <c r="G272" s="40"/>
      <c r="H272" s="40"/>
      <c r="I272" s="41"/>
      <c r="J272" s="41"/>
      <c r="K272" s="41"/>
      <c r="L272" s="41"/>
      <c r="M272" s="41"/>
      <c r="N272" s="41"/>
      <c r="O272" s="41"/>
      <c r="P272" s="40"/>
      <c r="Q272" s="40"/>
      <c r="R272" s="40"/>
      <c r="S272" s="40"/>
      <c r="T272" s="41"/>
    </row>
    <row r="273" spans="1:20" s="39" customFormat="1" x14ac:dyDescent="0.25">
      <c r="A273"/>
      <c r="B273" s="38"/>
      <c r="F273" s="40"/>
      <c r="G273" s="40"/>
      <c r="H273" s="40"/>
      <c r="I273" s="41"/>
      <c r="J273" s="41"/>
      <c r="K273" s="41"/>
      <c r="L273" s="41"/>
      <c r="M273" s="41"/>
      <c r="N273" s="41"/>
      <c r="O273" s="41"/>
      <c r="P273" s="40"/>
      <c r="Q273" s="40"/>
      <c r="R273" s="40"/>
      <c r="S273" s="40"/>
      <c r="T273" s="41"/>
    </row>
    <row r="274" spans="1:20" s="39" customFormat="1" x14ac:dyDescent="0.25">
      <c r="A274"/>
      <c r="B274" s="38"/>
      <c r="F274" s="40"/>
      <c r="G274" s="40"/>
      <c r="H274" s="40"/>
      <c r="I274" s="41"/>
      <c r="J274" s="41"/>
      <c r="K274" s="41"/>
      <c r="L274" s="41"/>
      <c r="M274" s="41"/>
      <c r="N274" s="41"/>
      <c r="O274" s="41"/>
      <c r="P274" s="40"/>
      <c r="Q274" s="40"/>
      <c r="R274" s="40"/>
      <c r="S274" s="40"/>
      <c r="T274" s="41"/>
    </row>
    <row r="275" spans="1:20" s="39" customFormat="1" x14ac:dyDescent="0.25">
      <c r="A275"/>
      <c r="B275" s="38"/>
      <c r="F275" s="40"/>
      <c r="G275" s="40"/>
      <c r="H275" s="40"/>
      <c r="I275" s="41"/>
      <c r="J275" s="41"/>
      <c r="K275" s="41"/>
      <c r="L275" s="41"/>
      <c r="M275" s="41"/>
      <c r="N275" s="41"/>
      <c r="O275" s="41"/>
      <c r="P275" s="40"/>
      <c r="Q275" s="40"/>
      <c r="R275" s="40"/>
      <c r="S275" s="40"/>
      <c r="T275" s="41"/>
    </row>
    <row r="276" spans="1:20" s="39" customFormat="1" x14ac:dyDescent="0.25">
      <c r="A276"/>
      <c r="B276" s="38"/>
      <c r="F276" s="40"/>
      <c r="G276" s="40"/>
      <c r="H276" s="40"/>
      <c r="I276" s="41"/>
      <c r="J276" s="41"/>
      <c r="K276" s="41"/>
      <c r="L276" s="41"/>
      <c r="M276" s="41"/>
      <c r="N276" s="41"/>
      <c r="O276" s="41"/>
      <c r="P276" s="40"/>
      <c r="Q276" s="40"/>
      <c r="R276" s="40"/>
      <c r="S276" s="40"/>
      <c r="T276" s="41"/>
    </row>
    <row r="277" spans="1:20" s="39" customFormat="1" x14ac:dyDescent="0.25">
      <c r="A277"/>
      <c r="B277" s="38"/>
      <c r="F277" s="40"/>
      <c r="G277" s="40"/>
      <c r="H277" s="40"/>
      <c r="I277" s="41"/>
      <c r="J277" s="41"/>
      <c r="K277" s="41"/>
      <c r="L277" s="41"/>
      <c r="M277" s="41"/>
      <c r="N277" s="41"/>
      <c r="O277" s="41"/>
      <c r="P277" s="40"/>
      <c r="Q277" s="40"/>
      <c r="R277" s="40"/>
      <c r="S277" s="40"/>
      <c r="T277" s="41"/>
    </row>
    <row r="278" spans="1:20" s="39" customFormat="1" x14ac:dyDescent="0.25">
      <c r="A278"/>
      <c r="B278" s="38"/>
      <c r="F278" s="40"/>
      <c r="G278" s="40"/>
      <c r="H278" s="40"/>
      <c r="I278" s="41"/>
      <c r="J278" s="41"/>
      <c r="K278" s="41"/>
      <c r="L278" s="41"/>
      <c r="M278" s="41"/>
      <c r="N278" s="41"/>
      <c r="O278" s="41"/>
      <c r="P278" s="40"/>
      <c r="Q278" s="40"/>
      <c r="R278" s="40"/>
      <c r="S278" s="40"/>
      <c r="T278" s="41"/>
    </row>
    <row r="279" spans="1:20" s="39" customFormat="1" x14ac:dyDescent="0.25">
      <c r="A279"/>
      <c r="B279" s="38"/>
      <c r="F279" s="40"/>
      <c r="G279" s="40"/>
      <c r="H279" s="40"/>
      <c r="I279" s="41"/>
      <c r="J279" s="41"/>
      <c r="K279" s="41"/>
      <c r="L279" s="41"/>
      <c r="M279" s="41"/>
      <c r="N279" s="41"/>
      <c r="O279" s="41"/>
      <c r="P279" s="40"/>
      <c r="Q279" s="40"/>
      <c r="R279" s="40"/>
      <c r="S279" s="40"/>
      <c r="T279" s="41"/>
    </row>
    <row r="280" spans="1:20" s="39" customFormat="1" x14ac:dyDescent="0.25">
      <c r="A280"/>
      <c r="B280" s="38"/>
      <c r="F280" s="40"/>
      <c r="G280" s="40"/>
      <c r="H280" s="40"/>
      <c r="I280" s="41"/>
      <c r="J280" s="41"/>
      <c r="K280" s="41"/>
      <c r="L280" s="41"/>
      <c r="M280" s="41"/>
      <c r="N280" s="41"/>
      <c r="O280" s="41"/>
      <c r="P280" s="40"/>
      <c r="Q280" s="40"/>
      <c r="R280" s="40"/>
      <c r="S280" s="40"/>
      <c r="T280" s="41"/>
    </row>
    <row r="281" spans="1:20" s="39" customFormat="1" x14ac:dyDescent="0.25">
      <c r="A281"/>
      <c r="B281" s="38"/>
      <c r="F281" s="40"/>
      <c r="G281" s="40"/>
      <c r="H281" s="40"/>
      <c r="I281" s="41"/>
      <c r="J281" s="41"/>
      <c r="K281" s="41"/>
      <c r="L281" s="41"/>
      <c r="M281" s="41"/>
      <c r="N281" s="41"/>
      <c r="O281" s="41"/>
      <c r="P281" s="40"/>
      <c r="Q281" s="40"/>
      <c r="R281" s="40"/>
      <c r="S281" s="40"/>
      <c r="T281" s="41"/>
    </row>
    <row r="282" spans="1:20" s="39" customFormat="1" x14ac:dyDescent="0.25">
      <c r="A282"/>
      <c r="B282" s="38"/>
      <c r="F282" s="40"/>
      <c r="G282" s="40"/>
      <c r="H282" s="40"/>
      <c r="I282" s="41"/>
      <c r="J282" s="41"/>
      <c r="K282" s="41"/>
      <c r="L282" s="41"/>
      <c r="M282" s="41"/>
      <c r="N282" s="41"/>
      <c r="O282" s="41"/>
      <c r="P282" s="40"/>
      <c r="Q282" s="40"/>
      <c r="R282" s="40"/>
      <c r="S282" s="40"/>
      <c r="T282" s="41"/>
    </row>
    <row r="283" spans="1:20" s="39" customFormat="1" x14ac:dyDescent="0.25">
      <c r="A283"/>
      <c r="B283" s="38"/>
      <c r="F283" s="40"/>
      <c r="G283" s="40"/>
      <c r="H283" s="40"/>
      <c r="I283" s="41"/>
      <c r="J283" s="41"/>
      <c r="K283" s="41"/>
      <c r="L283" s="41"/>
      <c r="M283" s="41"/>
      <c r="N283" s="41"/>
      <c r="O283" s="41"/>
      <c r="P283" s="40"/>
      <c r="Q283" s="40"/>
      <c r="R283" s="40"/>
      <c r="S283" s="40"/>
      <c r="T283" s="41"/>
    </row>
    <row r="284" spans="1:20" s="39" customFormat="1" x14ac:dyDescent="0.25">
      <c r="A284"/>
      <c r="B284" s="38"/>
      <c r="F284" s="40"/>
      <c r="G284" s="40"/>
      <c r="H284" s="40"/>
      <c r="I284" s="41"/>
      <c r="J284" s="41"/>
      <c r="K284" s="41"/>
      <c r="L284" s="41"/>
      <c r="M284" s="41"/>
      <c r="N284" s="41"/>
      <c r="O284" s="41"/>
      <c r="P284" s="40"/>
      <c r="Q284" s="40"/>
      <c r="R284" s="40"/>
      <c r="S284" s="40"/>
      <c r="T284" s="41"/>
    </row>
    <row r="285" spans="1:20" s="39" customFormat="1" x14ac:dyDescent="0.25">
      <c r="A285"/>
      <c r="B285" s="38"/>
      <c r="F285" s="40"/>
      <c r="G285" s="40"/>
      <c r="H285" s="40"/>
      <c r="I285" s="41"/>
      <c r="J285" s="41"/>
      <c r="K285" s="41"/>
      <c r="L285" s="41"/>
      <c r="M285" s="41"/>
      <c r="N285" s="41"/>
      <c r="O285" s="41"/>
      <c r="P285" s="40"/>
      <c r="Q285" s="40"/>
      <c r="R285" s="40"/>
      <c r="S285" s="40"/>
      <c r="T285" s="41"/>
    </row>
    <row r="286" spans="1:20" s="39" customFormat="1" x14ac:dyDescent="0.25">
      <c r="A286"/>
      <c r="B286" s="38"/>
      <c r="F286" s="40"/>
      <c r="G286" s="40"/>
      <c r="H286" s="40"/>
      <c r="I286" s="41"/>
      <c r="J286" s="41"/>
      <c r="K286" s="41"/>
      <c r="L286" s="41"/>
      <c r="M286" s="41"/>
      <c r="N286" s="41"/>
      <c r="O286" s="41"/>
      <c r="P286" s="40"/>
      <c r="Q286" s="40"/>
      <c r="R286" s="40"/>
      <c r="S286" s="40"/>
      <c r="T286" s="41"/>
    </row>
    <row r="287" spans="1:20" s="39" customFormat="1" x14ac:dyDescent="0.25">
      <c r="A287"/>
      <c r="B287" s="38"/>
      <c r="F287" s="40"/>
      <c r="G287" s="40"/>
      <c r="H287" s="40"/>
      <c r="I287" s="41"/>
      <c r="J287" s="41"/>
      <c r="K287" s="41"/>
      <c r="L287" s="41"/>
      <c r="M287" s="41"/>
      <c r="N287" s="41"/>
      <c r="O287" s="41"/>
      <c r="P287" s="40"/>
      <c r="Q287" s="40"/>
      <c r="R287" s="40"/>
      <c r="S287" s="40"/>
      <c r="T287" s="41"/>
    </row>
    <row r="288" spans="1:20" s="39" customFormat="1" x14ac:dyDescent="0.25">
      <c r="A288"/>
      <c r="B288" s="38"/>
      <c r="F288" s="40"/>
      <c r="G288" s="40"/>
      <c r="H288" s="40"/>
      <c r="I288" s="41"/>
      <c r="J288" s="41"/>
      <c r="K288" s="41"/>
      <c r="L288" s="41"/>
      <c r="M288" s="41"/>
      <c r="N288" s="41"/>
      <c r="O288" s="41"/>
      <c r="P288" s="40"/>
      <c r="Q288" s="40"/>
      <c r="R288" s="40"/>
      <c r="S288" s="40"/>
      <c r="T288" s="41"/>
    </row>
    <row r="289" spans="1:20" s="39" customFormat="1" x14ac:dyDescent="0.25">
      <c r="A289"/>
      <c r="B289" s="38"/>
      <c r="F289" s="40"/>
      <c r="G289" s="40"/>
      <c r="H289" s="40"/>
      <c r="I289" s="41"/>
      <c r="J289" s="41"/>
      <c r="K289" s="41"/>
      <c r="L289" s="41"/>
      <c r="M289" s="41"/>
      <c r="N289" s="41"/>
      <c r="O289" s="41"/>
      <c r="P289" s="40"/>
      <c r="Q289" s="40"/>
      <c r="R289" s="40"/>
      <c r="S289" s="40"/>
      <c r="T289" s="41"/>
    </row>
    <row r="290" spans="1:20" s="39" customFormat="1" x14ac:dyDescent="0.25">
      <c r="A290"/>
      <c r="B290" s="38"/>
      <c r="F290" s="40"/>
      <c r="G290" s="40"/>
      <c r="H290" s="40"/>
      <c r="I290" s="41"/>
      <c r="J290" s="41"/>
      <c r="K290" s="41"/>
      <c r="L290" s="41"/>
      <c r="M290" s="41"/>
      <c r="N290" s="41"/>
      <c r="O290" s="41"/>
      <c r="P290" s="40"/>
      <c r="Q290" s="40"/>
      <c r="R290" s="40"/>
      <c r="S290" s="40"/>
      <c r="T290" s="41"/>
    </row>
    <row r="291" spans="1:20" s="39" customFormat="1" x14ac:dyDescent="0.25">
      <c r="A291"/>
      <c r="B291" s="38"/>
      <c r="F291" s="40"/>
      <c r="G291" s="40"/>
      <c r="H291" s="40"/>
      <c r="I291" s="41"/>
      <c r="J291" s="41"/>
      <c r="K291" s="41"/>
      <c r="L291" s="41"/>
      <c r="M291" s="41"/>
      <c r="N291" s="41"/>
      <c r="O291" s="41"/>
      <c r="P291" s="40"/>
      <c r="Q291" s="40"/>
      <c r="R291" s="40"/>
      <c r="S291" s="40"/>
      <c r="T291" s="41"/>
    </row>
    <row r="292" spans="1:20" s="39" customFormat="1" x14ac:dyDescent="0.25">
      <c r="A292"/>
      <c r="B292" s="38"/>
      <c r="F292" s="40"/>
      <c r="G292" s="40"/>
      <c r="H292" s="40"/>
      <c r="I292" s="41"/>
      <c r="J292" s="41"/>
      <c r="K292" s="41"/>
      <c r="L292" s="41"/>
      <c r="M292" s="41"/>
      <c r="N292" s="41"/>
      <c r="O292" s="41"/>
      <c r="P292" s="40"/>
      <c r="Q292" s="40"/>
      <c r="R292" s="40"/>
      <c r="S292" s="40"/>
      <c r="T292" s="41"/>
    </row>
    <row r="293" spans="1:20" s="39" customFormat="1" x14ac:dyDescent="0.25">
      <c r="A293"/>
      <c r="B293" s="38"/>
      <c r="F293" s="40"/>
      <c r="G293" s="40"/>
      <c r="H293" s="40"/>
      <c r="I293" s="41"/>
      <c r="J293" s="41"/>
      <c r="K293" s="41"/>
      <c r="L293" s="41"/>
      <c r="M293" s="41"/>
      <c r="N293" s="41"/>
      <c r="O293" s="41"/>
      <c r="P293" s="40"/>
      <c r="Q293" s="40"/>
      <c r="R293" s="40"/>
      <c r="S293" s="40"/>
      <c r="T293" s="41"/>
    </row>
    <row r="294" spans="1:20" s="39" customFormat="1" x14ac:dyDescent="0.25">
      <c r="A294"/>
      <c r="B294" s="38"/>
      <c r="F294" s="40"/>
      <c r="G294" s="40"/>
      <c r="H294" s="40"/>
      <c r="I294" s="41"/>
      <c r="J294" s="41"/>
      <c r="K294" s="41"/>
      <c r="L294" s="41"/>
      <c r="M294" s="41"/>
      <c r="N294" s="41"/>
      <c r="O294" s="41"/>
      <c r="P294" s="40"/>
      <c r="Q294" s="40"/>
      <c r="R294" s="40"/>
      <c r="S294" s="40"/>
      <c r="T294" s="41"/>
    </row>
    <row r="295" spans="1:20" s="39" customFormat="1" x14ac:dyDescent="0.25">
      <c r="A295"/>
      <c r="B295" s="38"/>
      <c r="F295" s="40"/>
      <c r="G295" s="40"/>
      <c r="H295" s="40"/>
      <c r="I295" s="41"/>
      <c r="J295" s="41"/>
      <c r="K295" s="41"/>
      <c r="L295" s="41"/>
      <c r="M295" s="41"/>
      <c r="N295" s="41"/>
      <c r="O295" s="41"/>
      <c r="P295" s="40"/>
      <c r="Q295" s="40"/>
      <c r="R295" s="40"/>
      <c r="S295" s="40"/>
      <c r="T295" s="41"/>
    </row>
    <row r="296" spans="1:20" s="39" customFormat="1" x14ac:dyDescent="0.25">
      <c r="A296"/>
      <c r="B296" s="38"/>
      <c r="F296" s="40"/>
      <c r="G296" s="40"/>
      <c r="H296" s="40"/>
      <c r="I296" s="41"/>
      <c r="J296" s="41"/>
      <c r="K296" s="41"/>
      <c r="L296" s="41"/>
      <c r="M296" s="41"/>
      <c r="N296" s="41"/>
      <c r="O296" s="41"/>
      <c r="P296" s="40"/>
      <c r="Q296" s="40"/>
      <c r="R296" s="40"/>
      <c r="S296" s="40"/>
      <c r="T296" s="41"/>
    </row>
    <row r="297" spans="1:20" s="39" customFormat="1" x14ac:dyDescent="0.25">
      <c r="A297"/>
      <c r="B297" s="38"/>
      <c r="F297" s="40"/>
      <c r="G297" s="40"/>
      <c r="H297" s="40"/>
      <c r="I297" s="41"/>
      <c r="J297" s="41"/>
      <c r="K297" s="41"/>
      <c r="L297" s="41"/>
      <c r="M297" s="41"/>
      <c r="N297" s="41"/>
      <c r="O297" s="41"/>
      <c r="P297" s="40"/>
      <c r="Q297" s="40"/>
      <c r="R297" s="40"/>
      <c r="S297" s="40"/>
      <c r="T297" s="41"/>
    </row>
    <row r="298" spans="1:20" s="39" customFormat="1" x14ac:dyDescent="0.25">
      <c r="A298"/>
      <c r="B298" s="38"/>
      <c r="F298" s="40"/>
      <c r="G298" s="40"/>
      <c r="H298" s="40"/>
      <c r="I298" s="41"/>
      <c r="J298" s="41"/>
      <c r="K298" s="41"/>
      <c r="L298" s="41"/>
      <c r="M298" s="41"/>
      <c r="N298" s="41"/>
      <c r="O298" s="41"/>
      <c r="P298" s="40"/>
      <c r="Q298" s="40"/>
      <c r="R298" s="40"/>
      <c r="S298" s="40"/>
      <c r="T298" s="41"/>
    </row>
    <row r="299" spans="1:20" s="39" customFormat="1" x14ac:dyDescent="0.25">
      <c r="A299"/>
      <c r="B299" s="38"/>
      <c r="F299" s="40"/>
      <c r="G299" s="40"/>
      <c r="H299" s="40"/>
      <c r="I299" s="41"/>
      <c r="J299" s="41"/>
      <c r="K299" s="41"/>
      <c r="L299" s="41"/>
      <c r="M299" s="41"/>
      <c r="N299" s="41"/>
      <c r="O299" s="41"/>
      <c r="P299" s="40"/>
      <c r="Q299" s="40"/>
      <c r="R299" s="40"/>
      <c r="S299" s="40"/>
      <c r="T299" s="41"/>
    </row>
    <row r="300" spans="1:20" s="39" customFormat="1" x14ac:dyDescent="0.25">
      <c r="A300"/>
      <c r="B300" s="38"/>
      <c r="F300" s="40"/>
      <c r="G300" s="40"/>
      <c r="H300" s="40"/>
      <c r="I300" s="41"/>
      <c r="J300" s="41"/>
      <c r="K300" s="41"/>
      <c r="L300" s="41"/>
      <c r="M300" s="41"/>
      <c r="N300" s="41"/>
      <c r="O300" s="41"/>
      <c r="P300" s="40"/>
      <c r="Q300" s="40"/>
      <c r="R300" s="40"/>
      <c r="S300" s="40"/>
      <c r="T300" s="41"/>
    </row>
    <row r="301" spans="1:20" s="39" customFormat="1" x14ac:dyDescent="0.25">
      <c r="A301"/>
      <c r="B301" s="38"/>
      <c r="F301" s="40"/>
      <c r="G301" s="40"/>
      <c r="H301" s="40"/>
      <c r="I301" s="41"/>
      <c r="J301" s="41"/>
      <c r="K301" s="41"/>
      <c r="L301" s="41"/>
      <c r="M301" s="41"/>
      <c r="N301" s="41"/>
      <c r="O301" s="41"/>
      <c r="P301" s="40"/>
      <c r="Q301" s="40"/>
      <c r="R301" s="40"/>
      <c r="S301" s="40"/>
      <c r="T301" s="41"/>
    </row>
    <row r="302" spans="1:20" s="39" customFormat="1" x14ac:dyDescent="0.25">
      <c r="A302"/>
      <c r="B302" s="38"/>
      <c r="F302" s="40"/>
      <c r="G302" s="40"/>
      <c r="H302" s="40"/>
      <c r="I302" s="41"/>
      <c r="J302" s="41"/>
      <c r="K302" s="41"/>
      <c r="L302" s="41"/>
      <c r="M302" s="41"/>
      <c r="N302" s="41"/>
      <c r="O302" s="41"/>
      <c r="P302" s="40"/>
      <c r="Q302" s="40"/>
      <c r="R302" s="40"/>
      <c r="S302" s="40"/>
      <c r="T302" s="41"/>
    </row>
    <row r="303" spans="1:20" s="39" customFormat="1" x14ac:dyDescent="0.25">
      <c r="A303"/>
      <c r="B303" s="38"/>
      <c r="F303" s="40"/>
      <c r="G303" s="40"/>
      <c r="H303" s="40"/>
      <c r="I303" s="41"/>
      <c r="J303" s="41"/>
      <c r="K303" s="41"/>
      <c r="L303" s="41"/>
      <c r="M303" s="41"/>
      <c r="N303" s="41"/>
      <c r="O303" s="41"/>
      <c r="P303" s="40"/>
      <c r="Q303" s="40"/>
      <c r="R303" s="40"/>
      <c r="S303" s="40"/>
      <c r="T303" s="41"/>
    </row>
    <row r="304" spans="1:20" s="39" customFormat="1" x14ac:dyDescent="0.25">
      <c r="A304"/>
      <c r="B304" s="38"/>
      <c r="F304" s="40"/>
      <c r="G304" s="40"/>
      <c r="H304" s="40"/>
      <c r="I304" s="41"/>
      <c r="J304" s="41"/>
      <c r="K304" s="41"/>
      <c r="L304" s="41"/>
      <c r="M304" s="41"/>
      <c r="N304" s="41"/>
      <c r="O304" s="41"/>
      <c r="P304" s="40"/>
      <c r="Q304" s="40"/>
      <c r="R304" s="40"/>
      <c r="S304" s="40"/>
      <c r="T304" s="41"/>
    </row>
    <row r="305" spans="1:20" s="39" customFormat="1" x14ac:dyDescent="0.25">
      <c r="A305"/>
      <c r="B305" s="38"/>
      <c r="F305" s="40"/>
      <c r="G305" s="40"/>
      <c r="H305" s="40"/>
      <c r="I305" s="41"/>
      <c r="J305" s="41"/>
      <c r="K305" s="41"/>
      <c r="L305" s="41"/>
      <c r="M305" s="41"/>
      <c r="N305" s="41"/>
      <c r="O305" s="41"/>
      <c r="P305" s="40"/>
      <c r="Q305" s="40"/>
      <c r="R305" s="40"/>
      <c r="S305" s="40"/>
      <c r="T305" s="41"/>
    </row>
    <row r="306" spans="1:20" s="39" customFormat="1" x14ac:dyDescent="0.25">
      <c r="A306"/>
      <c r="B306" s="38"/>
      <c r="F306" s="40"/>
      <c r="G306" s="40"/>
      <c r="H306" s="40"/>
      <c r="I306" s="41"/>
      <c r="J306" s="41"/>
      <c r="K306" s="41"/>
      <c r="L306" s="41"/>
      <c r="M306" s="41"/>
      <c r="N306" s="41"/>
      <c r="O306" s="41"/>
      <c r="P306" s="40"/>
      <c r="Q306" s="40"/>
      <c r="R306" s="40"/>
      <c r="S306" s="40"/>
      <c r="T306" s="41"/>
    </row>
    <row r="307" spans="1:20" s="39" customFormat="1" x14ac:dyDescent="0.25">
      <c r="A307"/>
      <c r="B307" s="38"/>
      <c r="F307" s="40"/>
      <c r="G307" s="40"/>
      <c r="H307" s="40"/>
      <c r="I307" s="41"/>
      <c r="J307" s="41"/>
      <c r="K307" s="41"/>
      <c r="L307" s="41"/>
      <c r="M307" s="41"/>
      <c r="N307" s="41"/>
      <c r="O307" s="41"/>
      <c r="P307" s="40"/>
      <c r="Q307" s="40"/>
      <c r="R307" s="40"/>
      <c r="S307" s="40"/>
      <c r="T307" s="41"/>
    </row>
    <row r="308" spans="1:20" s="39" customFormat="1" x14ac:dyDescent="0.25">
      <c r="A308"/>
      <c r="B308" s="38"/>
      <c r="F308" s="40"/>
      <c r="G308" s="40"/>
      <c r="H308" s="40"/>
      <c r="I308" s="41"/>
      <c r="J308" s="41"/>
      <c r="K308" s="41"/>
      <c r="L308" s="41"/>
      <c r="M308" s="41"/>
      <c r="N308" s="41"/>
      <c r="O308" s="41"/>
      <c r="P308" s="40"/>
      <c r="Q308" s="40"/>
      <c r="R308" s="40"/>
      <c r="S308" s="40"/>
      <c r="T308" s="41"/>
    </row>
    <row r="309" spans="1:20" s="39" customFormat="1" x14ac:dyDescent="0.25">
      <c r="A309"/>
      <c r="B309" s="38"/>
      <c r="F309" s="40"/>
      <c r="G309" s="40"/>
      <c r="H309" s="40"/>
      <c r="I309" s="41"/>
      <c r="J309" s="41"/>
      <c r="K309" s="41"/>
      <c r="L309" s="41"/>
      <c r="M309" s="41"/>
      <c r="N309" s="41"/>
      <c r="O309" s="41"/>
      <c r="P309" s="40"/>
      <c r="Q309" s="40"/>
      <c r="R309" s="40"/>
      <c r="S309" s="40"/>
      <c r="T309" s="41"/>
    </row>
    <row r="310" spans="1:20" s="39" customFormat="1" x14ac:dyDescent="0.25">
      <c r="A310"/>
      <c r="B310" s="38"/>
      <c r="F310" s="40"/>
      <c r="G310" s="40"/>
      <c r="H310" s="40"/>
      <c r="I310" s="41"/>
      <c r="J310" s="41"/>
      <c r="K310" s="41"/>
      <c r="L310" s="41"/>
      <c r="M310" s="41"/>
      <c r="N310" s="41"/>
      <c r="O310" s="41"/>
      <c r="P310" s="40"/>
      <c r="Q310" s="40"/>
      <c r="R310" s="40"/>
      <c r="S310" s="40"/>
      <c r="T310" s="41"/>
    </row>
    <row r="311" spans="1:20" s="39" customFormat="1" x14ac:dyDescent="0.25">
      <c r="A311"/>
      <c r="B311" s="38"/>
      <c r="F311" s="40"/>
      <c r="G311" s="40"/>
      <c r="H311" s="40"/>
      <c r="I311" s="41"/>
      <c r="J311" s="41"/>
      <c r="K311" s="41"/>
      <c r="L311" s="41"/>
      <c r="M311" s="41"/>
      <c r="N311" s="41"/>
      <c r="O311" s="41"/>
      <c r="P311" s="40"/>
      <c r="Q311" s="40"/>
      <c r="R311" s="40"/>
      <c r="S311" s="40"/>
      <c r="T311" s="41"/>
    </row>
    <row r="312" spans="1:20" s="39" customFormat="1" x14ac:dyDescent="0.25">
      <c r="A312"/>
      <c r="B312" s="38"/>
      <c r="F312" s="40"/>
      <c r="G312" s="40"/>
      <c r="H312" s="40"/>
      <c r="I312" s="41"/>
      <c r="J312" s="41"/>
      <c r="K312" s="41"/>
      <c r="L312" s="41"/>
      <c r="M312" s="41"/>
      <c r="N312" s="41"/>
      <c r="O312" s="41"/>
      <c r="P312" s="40"/>
      <c r="Q312" s="40"/>
      <c r="R312" s="40"/>
      <c r="S312" s="40"/>
      <c r="T312" s="41"/>
    </row>
    <row r="313" spans="1:20" s="39" customFormat="1" x14ac:dyDescent="0.25">
      <c r="A313"/>
      <c r="B313" s="38"/>
      <c r="F313" s="40"/>
      <c r="G313" s="40"/>
      <c r="H313" s="40"/>
      <c r="I313" s="41"/>
      <c r="J313" s="41"/>
      <c r="K313" s="41"/>
      <c r="L313" s="41"/>
      <c r="M313" s="41"/>
      <c r="N313" s="41"/>
      <c r="O313" s="41"/>
      <c r="P313" s="40"/>
      <c r="Q313" s="40"/>
      <c r="R313" s="40"/>
      <c r="S313" s="40"/>
      <c r="T313" s="41"/>
    </row>
    <row r="314" spans="1:20" s="39" customFormat="1" x14ac:dyDescent="0.25">
      <c r="A314"/>
      <c r="B314" s="38"/>
      <c r="F314" s="40"/>
      <c r="G314" s="40"/>
      <c r="H314" s="40"/>
      <c r="I314" s="41"/>
      <c r="J314" s="41"/>
      <c r="K314" s="41"/>
      <c r="L314" s="41"/>
      <c r="M314" s="41"/>
      <c r="N314" s="41"/>
      <c r="O314" s="41"/>
      <c r="P314" s="40"/>
      <c r="Q314" s="40"/>
      <c r="R314" s="40"/>
      <c r="S314" s="40"/>
      <c r="T314" s="41"/>
    </row>
    <row r="315" spans="1:20" s="39" customFormat="1" x14ac:dyDescent="0.25">
      <c r="A315"/>
      <c r="B315" s="38"/>
      <c r="F315" s="40"/>
      <c r="G315" s="40"/>
      <c r="H315" s="40"/>
      <c r="I315" s="41"/>
      <c r="J315" s="41"/>
      <c r="K315" s="41"/>
      <c r="L315" s="41"/>
      <c r="M315" s="41"/>
      <c r="N315" s="41"/>
      <c r="O315" s="41"/>
      <c r="P315" s="40"/>
      <c r="Q315" s="40"/>
      <c r="R315" s="40"/>
      <c r="S315" s="40"/>
      <c r="T315" s="41"/>
    </row>
    <row r="316" spans="1:20" s="39" customFormat="1" x14ac:dyDescent="0.25">
      <c r="A316"/>
      <c r="B316" s="38"/>
      <c r="F316" s="40"/>
      <c r="G316" s="40"/>
      <c r="H316" s="40"/>
      <c r="I316" s="41"/>
      <c r="J316" s="41"/>
      <c r="K316" s="41"/>
      <c r="L316" s="41"/>
      <c r="M316" s="41"/>
      <c r="N316" s="41"/>
      <c r="O316" s="41"/>
      <c r="P316" s="40"/>
      <c r="Q316" s="40"/>
      <c r="R316" s="40"/>
      <c r="S316" s="40"/>
      <c r="T316" s="41"/>
    </row>
    <row r="317" spans="1:20" s="39" customFormat="1" x14ac:dyDescent="0.25">
      <c r="A317"/>
      <c r="B317" s="38"/>
      <c r="F317" s="40"/>
      <c r="G317" s="40"/>
      <c r="H317" s="40"/>
      <c r="I317" s="41"/>
      <c r="J317" s="41"/>
      <c r="K317" s="41"/>
      <c r="L317" s="41"/>
      <c r="M317" s="41"/>
      <c r="N317" s="41"/>
      <c r="O317" s="41"/>
      <c r="P317" s="40"/>
      <c r="Q317" s="40"/>
      <c r="R317" s="40"/>
      <c r="S317" s="40"/>
      <c r="T317" s="41"/>
    </row>
    <row r="318" spans="1:20" s="39" customFormat="1" x14ac:dyDescent="0.25">
      <c r="A318"/>
      <c r="B318" s="38"/>
      <c r="F318" s="40"/>
      <c r="G318" s="40"/>
      <c r="H318" s="40"/>
      <c r="I318" s="41"/>
      <c r="J318" s="41"/>
      <c r="K318" s="41"/>
      <c r="L318" s="41"/>
      <c r="M318" s="41"/>
      <c r="N318" s="41"/>
      <c r="O318" s="41"/>
      <c r="P318" s="40"/>
      <c r="Q318" s="40"/>
      <c r="R318" s="40"/>
      <c r="S318" s="40"/>
      <c r="T318" s="41"/>
    </row>
    <row r="319" spans="1:20" s="39" customFormat="1" x14ac:dyDescent="0.25">
      <c r="A319"/>
      <c r="B319" s="38"/>
      <c r="F319" s="40"/>
      <c r="G319" s="40"/>
      <c r="H319" s="40"/>
      <c r="I319" s="41"/>
      <c r="J319" s="41"/>
      <c r="K319" s="41"/>
      <c r="L319" s="41"/>
      <c r="M319" s="41"/>
      <c r="N319" s="41"/>
      <c r="O319" s="41"/>
      <c r="P319" s="40"/>
      <c r="Q319" s="40"/>
      <c r="R319" s="40"/>
      <c r="S319" s="40"/>
      <c r="T319" s="41"/>
    </row>
    <row r="320" spans="1:20" s="39" customFormat="1" x14ac:dyDescent="0.25">
      <c r="A320"/>
      <c r="B320" s="38"/>
      <c r="F320" s="40"/>
      <c r="G320" s="40"/>
      <c r="H320" s="40"/>
      <c r="I320" s="41"/>
      <c r="J320" s="41"/>
      <c r="K320" s="41"/>
      <c r="L320" s="41"/>
      <c r="M320" s="41"/>
      <c r="N320" s="41"/>
      <c r="O320" s="41"/>
      <c r="P320" s="40"/>
      <c r="Q320" s="40"/>
      <c r="R320" s="40"/>
      <c r="S320" s="40"/>
      <c r="T320" s="41"/>
    </row>
    <row r="321" spans="1:20" s="39" customFormat="1" x14ac:dyDescent="0.25">
      <c r="A321"/>
      <c r="B321" s="38"/>
      <c r="F321" s="40"/>
      <c r="G321" s="40"/>
      <c r="H321" s="40"/>
      <c r="I321" s="41"/>
      <c r="J321" s="41"/>
      <c r="K321" s="41"/>
      <c r="L321" s="41"/>
      <c r="M321" s="41"/>
      <c r="N321" s="41"/>
      <c r="O321" s="41"/>
      <c r="P321" s="40"/>
      <c r="Q321" s="40"/>
      <c r="R321" s="40"/>
      <c r="S321" s="40"/>
      <c r="T321" s="41"/>
    </row>
    <row r="322" spans="1:20" s="39" customFormat="1" x14ac:dyDescent="0.25">
      <c r="A322"/>
      <c r="B322" s="38"/>
      <c r="F322" s="40"/>
      <c r="G322" s="40"/>
      <c r="H322" s="40"/>
      <c r="I322" s="41"/>
      <c r="J322" s="41"/>
      <c r="K322" s="41"/>
      <c r="L322" s="41"/>
      <c r="M322" s="41"/>
      <c r="N322" s="41"/>
      <c r="O322" s="41"/>
      <c r="P322" s="40"/>
      <c r="Q322" s="40"/>
      <c r="R322" s="40"/>
      <c r="S322" s="40"/>
      <c r="T322" s="41"/>
    </row>
    <row r="323" spans="1:20" s="39" customFormat="1" x14ac:dyDescent="0.25">
      <c r="A323"/>
      <c r="B323" s="38"/>
      <c r="F323" s="40"/>
      <c r="G323" s="40"/>
      <c r="H323" s="40"/>
      <c r="I323" s="41"/>
      <c r="J323" s="41"/>
      <c r="K323" s="41"/>
      <c r="L323" s="41"/>
      <c r="M323" s="41"/>
      <c r="N323" s="41"/>
      <c r="O323" s="41"/>
      <c r="P323" s="40"/>
      <c r="Q323" s="40"/>
      <c r="R323" s="40"/>
      <c r="S323" s="40"/>
      <c r="T323" s="41"/>
    </row>
    <row r="324" spans="1:20" s="39" customFormat="1" x14ac:dyDescent="0.25">
      <c r="A324"/>
      <c r="B324" s="38"/>
      <c r="F324" s="40"/>
      <c r="G324" s="40"/>
      <c r="H324" s="40"/>
      <c r="I324" s="41"/>
      <c r="J324" s="41"/>
      <c r="K324" s="41"/>
      <c r="L324" s="41"/>
      <c r="M324" s="41"/>
      <c r="N324" s="41"/>
      <c r="O324" s="41"/>
      <c r="P324" s="40"/>
      <c r="Q324" s="40"/>
      <c r="R324" s="40"/>
      <c r="S324" s="40"/>
      <c r="T324" s="41"/>
    </row>
    <row r="325" spans="1:20" s="39" customFormat="1" x14ac:dyDescent="0.25">
      <c r="A325"/>
      <c r="B325" s="38"/>
      <c r="F325" s="40"/>
      <c r="G325" s="40"/>
      <c r="H325" s="40"/>
      <c r="I325" s="41"/>
      <c r="J325" s="41"/>
      <c r="K325" s="41"/>
      <c r="L325" s="41"/>
      <c r="M325" s="41"/>
      <c r="N325" s="41"/>
      <c r="O325" s="41"/>
      <c r="P325" s="40"/>
      <c r="Q325" s="40"/>
      <c r="R325" s="40"/>
      <c r="S325" s="40"/>
      <c r="T325" s="41"/>
    </row>
    <row r="326" spans="1:20" s="39" customFormat="1" x14ac:dyDescent="0.25">
      <c r="A326"/>
      <c r="B326" s="38"/>
      <c r="F326" s="40"/>
      <c r="G326" s="40"/>
      <c r="H326" s="40"/>
      <c r="I326" s="41"/>
      <c r="J326" s="41"/>
      <c r="K326" s="41"/>
      <c r="L326" s="41"/>
      <c r="M326" s="41"/>
      <c r="N326" s="41"/>
      <c r="O326" s="41"/>
      <c r="P326" s="40"/>
      <c r="Q326" s="40"/>
      <c r="R326" s="40"/>
      <c r="S326" s="40"/>
      <c r="T326" s="41"/>
    </row>
    <row r="327" spans="1:20" s="39" customFormat="1" x14ac:dyDescent="0.25">
      <c r="A327"/>
      <c r="B327" s="38"/>
      <c r="F327" s="40"/>
      <c r="G327" s="40"/>
      <c r="H327" s="40"/>
      <c r="I327" s="41"/>
      <c r="J327" s="41"/>
      <c r="K327" s="41"/>
      <c r="L327" s="41"/>
      <c r="M327" s="41"/>
      <c r="N327" s="41"/>
      <c r="O327" s="41"/>
      <c r="P327" s="40"/>
      <c r="Q327" s="40"/>
      <c r="R327" s="40"/>
      <c r="S327" s="40"/>
      <c r="T327" s="41"/>
    </row>
    <row r="328" spans="1:20" s="39" customFormat="1" x14ac:dyDescent="0.25">
      <c r="A328"/>
      <c r="B328" s="38"/>
      <c r="F328" s="40"/>
      <c r="G328" s="40"/>
      <c r="H328" s="40"/>
      <c r="I328" s="41"/>
      <c r="J328" s="41"/>
      <c r="K328" s="41"/>
      <c r="L328" s="41"/>
      <c r="M328" s="41"/>
      <c r="N328" s="41"/>
      <c r="O328" s="41"/>
      <c r="P328" s="40"/>
      <c r="Q328" s="40"/>
      <c r="R328" s="40"/>
      <c r="S328" s="40"/>
      <c r="T328" s="41"/>
    </row>
    <row r="329" spans="1:20" s="39" customFormat="1" x14ac:dyDescent="0.25">
      <c r="A329"/>
      <c r="B329" s="38"/>
      <c r="F329" s="40"/>
      <c r="G329" s="40"/>
      <c r="H329" s="40"/>
      <c r="I329" s="41"/>
      <c r="J329" s="41"/>
      <c r="K329" s="41"/>
      <c r="L329" s="41"/>
      <c r="M329" s="41"/>
      <c r="N329" s="41"/>
      <c r="O329" s="41"/>
      <c r="P329" s="40"/>
      <c r="Q329" s="40"/>
      <c r="R329" s="40"/>
      <c r="S329" s="40"/>
      <c r="T329" s="41"/>
    </row>
    <row r="330" spans="1:20" s="39" customFormat="1" x14ac:dyDescent="0.25">
      <c r="A330"/>
      <c r="B330" s="38"/>
      <c r="F330" s="40"/>
      <c r="G330" s="40"/>
      <c r="H330" s="40"/>
      <c r="I330" s="41"/>
      <c r="J330" s="41"/>
      <c r="K330" s="41"/>
      <c r="L330" s="41"/>
      <c r="M330" s="41"/>
      <c r="N330" s="41"/>
      <c r="O330" s="41"/>
      <c r="P330" s="40"/>
      <c r="Q330" s="40"/>
      <c r="R330" s="40"/>
      <c r="S330" s="40"/>
      <c r="T330" s="41"/>
    </row>
    <row r="331" spans="1:20" s="39" customFormat="1" x14ac:dyDescent="0.25">
      <c r="A331"/>
      <c r="B331" s="38"/>
      <c r="F331" s="40"/>
      <c r="G331" s="40"/>
      <c r="H331" s="40"/>
      <c r="I331" s="41"/>
      <c r="J331" s="41"/>
      <c r="K331" s="41"/>
      <c r="L331" s="41"/>
      <c r="M331" s="41"/>
      <c r="N331" s="41"/>
      <c r="O331" s="41"/>
      <c r="P331" s="40"/>
      <c r="Q331" s="40"/>
      <c r="R331" s="40"/>
      <c r="S331" s="40"/>
      <c r="T331" s="41"/>
    </row>
    <row r="332" spans="1:20" s="39" customFormat="1" x14ac:dyDescent="0.25">
      <c r="A332"/>
      <c r="B332" s="38"/>
      <c r="F332" s="40"/>
      <c r="G332" s="40"/>
      <c r="H332" s="40"/>
      <c r="I332" s="41"/>
      <c r="J332" s="41"/>
      <c r="K332" s="41"/>
      <c r="L332" s="41"/>
      <c r="M332" s="41"/>
      <c r="N332" s="41"/>
      <c r="O332" s="41"/>
      <c r="P332" s="40"/>
      <c r="Q332" s="40"/>
      <c r="R332" s="40"/>
      <c r="S332" s="40"/>
      <c r="T332" s="41"/>
    </row>
    <row r="333" spans="1:20" s="39" customFormat="1" x14ac:dyDescent="0.25">
      <c r="A333"/>
      <c r="B333" s="38"/>
      <c r="F333" s="40"/>
      <c r="G333" s="40"/>
      <c r="H333" s="40"/>
      <c r="I333" s="41"/>
      <c r="J333" s="41"/>
      <c r="K333" s="41"/>
      <c r="L333" s="41"/>
      <c r="M333" s="41"/>
      <c r="N333" s="41"/>
      <c r="O333" s="41"/>
      <c r="P333" s="40"/>
      <c r="Q333" s="40"/>
      <c r="R333" s="40"/>
      <c r="S333" s="40"/>
      <c r="T333" s="41"/>
    </row>
    <row r="334" spans="1:20" s="39" customFormat="1" x14ac:dyDescent="0.25">
      <c r="A334"/>
      <c r="B334" s="38"/>
      <c r="F334" s="40"/>
      <c r="G334" s="40"/>
      <c r="H334" s="40"/>
      <c r="I334" s="41"/>
      <c r="J334" s="41"/>
      <c r="K334" s="41"/>
      <c r="L334" s="41"/>
      <c r="M334" s="41"/>
      <c r="N334" s="41"/>
      <c r="O334" s="41"/>
      <c r="P334" s="40"/>
      <c r="Q334" s="40"/>
      <c r="R334" s="40"/>
      <c r="S334" s="40"/>
      <c r="T334" s="41"/>
    </row>
    <row r="335" spans="1:20" s="39" customFormat="1" x14ac:dyDescent="0.25">
      <c r="A335"/>
      <c r="B335" s="38"/>
      <c r="F335" s="40"/>
      <c r="G335" s="40"/>
      <c r="H335" s="40"/>
      <c r="I335" s="41"/>
      <c r="J335" s="41"/>
      <c r="K335" s="41"/>
      <c r="L335" s="41"/>
      <c r="M335" s="41"/>
      <c r="N335" s="41"/>
      <c r="O335" s="41"/>
      <c r="P335" s="40"/>
      <c r="Q335" s="40"/>
      <c r="R335" s="40"/>
      <c r="S335" s="40"/>
      <c r="T335" s="41"/>
    </row>
    <row r="336" spans="1:20" s="39" customFormat="1" x14ac:dyDescent="0.25">
      <c r="A336"/>
      <c r="B336" s="38"/>
      <c r="F336" s="40"/>
      <c r="G336" s="40"/>
      <c r="H336" s="40"/>
      <c r="I336" s="41"/>
      <c r="J336" s="41"/>
      <c r="K336" s="41"/>
      <c r="L336" s="41"/>
      <c r="M336" s="41"/>
      <c r="N336" s="41"/>
      <c r="O336" s="41"/>
      <c r="P336" s="40"/>
      <c r="Q336" s="40"/>
      <c r="R336" s="40"/>
      <c r="S336" s="40"/>
      <c r="T336" s="41"/>
    </row>
    <row r="337" spans="1:20" s="39" customFormat="1" x14ac:dyDescent="0.25">
      <c r="A337"/>
      <c r="B337" s="38"/>
      <c r="F337" s="40"/>
      <c r="G337" s="40"/>
      <c r="H337" s="40"/>
      <c r="I337" s="41"/>
      <c r="J337" s="41"/>
      <c r="K337" s="41"/>
      <c r="L337" s="41"/>
      <c r="M337" s="41"/>
      <c r="N337" s="41"/>
      <c r="O337" s="41"/>
      <c r="P337" s="40"/>
      <c r="Q337" s="40"/>
      <c r="R337" s="40"/>
      <c r="S337" s="40"/>
      <c r="T337" s="41"/>
    </row>
    <row r="338" spans="1:20" s="39" customFormat="1" x14ac:dyDescent="0.25">
      <c r="A338"/>
      <c r="B338" s="38"/>
      <c r="F338" s="40"/>
      <c r="G338" s="40"/>
      <c r="H338" s="40"/>
      <c r="I338" s="41"/>
      <c r="J338" s="41"/>
      <c r="K338" s="41"/>
      <c r="L338" s="41"/>
      <c r="M338" s="41"/>
      <c r="N338" s="41"/>
      <c r="O338" s="41"/>
      <c r="P338" s="40"/>
      <c r="Q338" s="40"/>
      <c r="R338" s="40"/>
      <c r="S338" s="40"/>
      <c r="T338" s="41"/>
    </row>
    <row r="339" spans="1:20" s="39" customFormat="1" x14ac:dyDescent="0.25">
      <c r="A339"/>
      <c r="B339" s="38"/>
      <c r="F339" s="40"/>
      <c r="G339" s="40"/>
      <c r="H339" s="40"/>
      <c r="I339" s="41"/>
      <c r="J339" s="41"/>
      <c r="K339" s="41"/>
      <c r="L339" s="41"/>
      <c r="M339" s="41"/>
      <c r="N339" s="41"/>
      <c r="O339" s="41"/>
      <c r="P339" s="40"/>
      <c r="Q339" s="40"/>
      <c r="R339" s="40"/>
      <c r="S339" s="40"/>
      <c r="T339" s="41"/>
    </row>
    <row r="340" spans="1:20" s="39" customFormat="1" x14ac:dyDescent="0.25">
      <c r="A340"/>
      <c r="B340" s="38"/>
      <c r="F340" s="40"/>
      <c r="G340" s="40"/>
      <c r="H340" s="40"/>
      <c r="I340" s="41"/>
      <c r="J340" s="41"/>
      <c r="K340" s="41"/>
      <c r="L340" s="41"/>
      <c r="M340" s="41"/>
      <c r="N340" s="41"/>
      <c r="O340" s="41"/>
      <c r="P340" s="40"/>
      <c r="Q340" s="40"/>
      <c r="R340" s="40"/>
      <c r="S340" s="40"/>
      <c r="T340" s="41"/>
    </row>
    <row r="341" spans="1:20" s="39" customFormat="1" x14ac:dyDescent="0.25">
      <c r="A341"/>
      <c r="B341" s="38"/>
      <c r="F341" s="40"/>
      <c r="G341" s="40"/>
      <c r="H341" s="40"/>
      <c r="I341" s="41"/>
      <c r="J341" s="41"/>
      <c r="K341" s="41"/>
      <c r="L341" s="41"/>
      <c r="M341" s="41"/>
      <c r="N341" s="41"/>
      <c r="O341" s="41"/>
      <c r="P341" s="40"/>
      <c r="Q341" s="40"/>
      <c r="R341" s="40"/>
      <c r="S341" s="40"/>
      <c r="T341" s="41"/>
    </row>
    <row r="342" spans="1:20" s="39" customFormat="1" x14ac:dyDescent="0.25">
      <c r="A342"/>
      <c r="B342" s="38"/>
      <c r="F342" s="40"/>
      <c r="G342" s="40"/>
      <c r="H342" s="40"/>
      <c r="I342" s="41"/>
      <c r="J342" s="41"/>
      <c r="K342" s="41"/>
      <c r="L342" s="41"/>
      <c r="M342" s="41"/>
      <c r="N342" s="41"/>
      <c r="O342" s="41"/>
      <c r="P342" s="40"/>
      <c r="Q342" s="40"/>
      <c r="R342" s="40"/>
      <c r="S342" s="40"/>
      <c r="T342" s="41"/>
    </row>
    <row r="343" spans="1:20" s="39" customFormat="1" x14ac:dyDescent="0.25">
      <c r="A343"/>
      <c r="B343" s="38"/>
      <c r="F343" s="40"/>
      <c r="G343" s="40"/>
      <c r="H343" s="40"/>
      <c r="I343" s="41"/>
      <c r="J343" s="41"/>
      <c r="K343" s="41"/>
      <c r="L343" s="41"/>
      <c r="M343" s="41"/>
      <c r="N343" s="41"/>
      <c r="O343" s="41"/>
      <c r="P343" s="40"/>
      <c r="Q343" s="40"/>
      <c r="R343" s="40"/>
      <c r="S343" s="40"/>
      <c r="T343" s="41"/>
    </row>
    <row r="344" spans="1:20" s="39" customFormat="1" x14ac:dyDescent="0.25">
      <c r="A344"/>
      <c r="B344" s="38"/>
      <c r="F344" s="40"/>
      <c r="G344" s="40"/>
      <c r="H344" s="40"/>
      <c r="I344" s="41"/>
      <c r="J344" s="41"/>
      <c r="K344" s="41"/>
      <c r="L344" s="41"/>
      <c r="M344" s="41"/>
      <c r="N344" s="41"/>
      <c r="O344" s="41"/>
      <c r="P344" s="40"/>
      <c r="Q344" s="40"/>
      <c r="R344" s="40"/>
      <c r="S344" s="40"/>
      <c r="T344" s="41"/>
    </row>
    <row r="345" spans="1:20" s="39" customFormat="1" x14ac:dyDescent="0.25">
      <c r="A345"/>
      <c r="B345" s="38"/>
      <c r="F345" s="40"/>
      <c r="G345" s="40"/>
      <c r="H345" s="40"/>
      <c r="I345" s="41"/>
      <c r="J345" s="41"/>
      <c r="K345" s="41"/>
      <c r="L345" s="41"/>
      <c r="M345" s="41"/>
      <c r="N345" s="41"/>
      <c r="O345" s="41"/>
      <c r="P345" s="40"/>
      <c r="Q345" s="40"/>
      <c r="R345" s="40"/>
      <c r="S345" s="40"/>
      <c r="T345" s="41"/>
    </row>
    <row r="346" spans="1:20" s="39" customFormat="1" x14ac:dyDescent="0.25">
      <c r="A346"/>
      <c r="B346" s="38"/>
      <c r="F346" s="40"/>
      <c r="G346" s="40"/>
      <c r="H346" s="40"/>
      <c r="I346" s="41"/>
      <c r="J346" s="41"/>
      <c r="K346" s="41"/>
      <c r="L346" s="41"/>
      <c r="M346" s="41"/>
      <c r="N346" s="41"/>
      <c r="O346" s="41"/>
      <c r="P346" s="40"/>
      <c r="Q346" s="40"/>
      <c r="R346" s="40"/>
      <c r="S346" s="40"/>
      <c r="T346" s="41"/>
    </row>
    <row r="347" spans="1:20" s="39" customFormat="1" x14ac:dyDescent="0.25">
      <c r="A347"/>
      <c r="B347" s="38"/>
      <c r="F347" s="40"/>
      <c r="G347" s="40"/>
      <c r="H347" s="40"/>
      <c r="I347" s="41"/>
      <c r="J347" s="41"/>
      <c r="K347" s="41"/>
      <c r="L347" s="41"/>
      <c r="M347" s="41"/>
      <c r="N347" s="41"/>
      <c r="O347" s="41"/>
      <c r="P347" s="40"/>
      <c r="Q347" s="40"/>
      <c r="R347" s="40"/>
      <c r="S347" s="40"/>
      <c r="T347" s="41"/>
    </row>
    <row r="348" spans="1:20" s="39" customFormat="1" x14ac:dyDescent="0.25">
      <c r="A348"/>
      <c r="B348" s="38"/>
      <c r="F348" s="40"/>
      <c r="G348" s="40"/>
      <c r="H348" s="40"/>
      <c r="I348" s="41"/>
      <c r="J348" s="41"/>
      <c r="K348" s="41"/>
      <c r="L348" s="41"/>
      <c r="M348" s="41"/>
      <c r="N348" s="41"/>
      <c r="O348" s="41"/>
      <c r="P348" s="40"/>
      <c r="Q348" s="40"/>
      <c r="R348" s="40"/>
      <c r="S348" s="40"/>
      <c r="T348" s="41"/>
    </row>
    <row r="349" spans="1:20" s="39" customFormat="1" x14ac:dyDescent="0.25">
      <c r="A349"/>
      <c r="B349" s="38"/>
      <c r="F349" s="40"/>
      <c r="G349" s="40"/>
      <c r="H349" s="40"/>
      <c r="I349" s="41"/>
      <c r="J349" s="41"/>
      <c r="K349" s="41"/>
      <c r="L349" s="41"/>
      <c r="M349" s="41"/>
      <c r="N349" s="41"/>
      <c r="O349" s="41"/>
      <c r="P349" s="40"/>
      <c r="Q349" s="40"/>
      <c r="R349" s="40"/>
      <c r="S349" s="40"/>
      <c r="T349" s="41"/>
    </row>
    <row r="350" spans="1:20" s="39" customFormat="1" x14ac:dyDescent="0.25">
      <c r="A350"/>
      <c r="B350" s="38"/>
      <c r="F350" s="40"/>
      <c r="G350" s="40"/>
      <c r="H350" s="40"/>
      <c r="I350" s="41"/>
      <c r="J350" s="41"/>
      <c r="K350" s="41"/>
      <c r="L350" s="41"/>
      <c r="M350" s="41"/>
      <c r="N350" s="41"/>
      <c r="O350" s="41"/>
      <c r="P350" s="40"/>
      <c r="Q350" s="40"/>
      <c r="R350" s="40"/>
      <c r="S350" s="40"/>
      <c r="T350" s="41"/>
    </row>
    <row r="351" spans="1:20" s="39" customFormat="1" x14ac:dyDescent="0.25">
      <c r="A351"/>
      <c r="B351" s="38"/>
      <c r="F351" s="40"/>
      <c r="G351" s="40"/>
      <c r="H351" s="40"/>
      <c r="I351" s="41"/>
      <c r="J351" s="41"/>
      <c r="K351" s="41"/>
      <c r="L351" s="41"/>
      <c r="M351" s="41"/>
      <c r="N351" s="41"/>
      <c r="O351" s="41"/>
      <c r="P351" s="40"/>
      <c r="Q351" s="40"/>
      <c r="R351" s="40"/>
      <c r="S351" s="40"/>
      <c r="T351" s="41"/>
    </row>
    <row r="352" spans="1:20" s="39" customFormat="1" x14ac:dyDescent="0.25">
      <c r="A352"/>
      <c r="B352" s="38"/>
      <c r="F352" s="40"/>
      <c r="G352" s="40"/>
      <c r="H352" s="40"/>
      <c r="I352" s="41"/>
      <c r="J352" s="41"/>
      <c r="K352" s="41"/>
      <c r="L352" s="41"/>
      <c r="M352" s="41"/>
      <c r="N352" s="41"/>
      <c r="O352" s="41"/>
      <c r="P352" s="40"/>
      <c r="Q352" s="40"/>
      <c r="R352" s="40"/>
      <c r="S352" s="40"/>
      <c r="T352" s="41"/>
    </row>
    <row r="353" spans="1:20" s="39" customFormat="1" x14ac:dyDescent="0.25">
      <c r="A353"/>
      <c r="B353" s="38"/>
      <c r="F353" s="40"/>
      <c r="G353" s="40"/>
      <c r="H353" s="40"/>
      <c r="I353" s="41"/>
      <c r="J353" s="41"/>
      <c r="K353" s="41"/>
      <c r="L353" s="41"/>
      <c r="M353" s="41"/>
      <c r="N353" s="41"/>
      <c r="O353" s="41"/>
      <c r="P353" s="40"/>
      <c r="Q353" s="40"/>
      <c r="R353" s="40"/>
      <c r="S353" s="40"/>
      <c r="T353" s="41"/>
    </row>
    <row r="354" spans="1:20" s="39" customFormat="1" x14ac:dyDescent="0.25">
      <c r="A354"/>
      <c r="B354" s="38"/>
      <c r="F354" s="40"/>
      <c r="G354" s="40"/>
      <c r="H354" s="40"/>
      <c r="I354" s="41"/>
      <c r="J354" s="41"/>
      <c r="K354" s="41"/>
      <c r="L354" s="41"/>
      <c r="M354" s="41"/>
      <c r="N354" s="41"/>
      <c r="O354" s="41"/>
      <c r="P354" s="40"/>
      <c r="Q354" s="40"/>
      <c r="R354" s="40"/>
      <c r="S354" s="40"/>
      <c r="T354" s="41"/>
    </row>
    <row r="355" spans="1:20" s="39" customFormat="1" x14ac:dyDescent="0.25">
      <c r="A355"/>
      <c r="B355" s="38"/>
      <c r="F355" s="40"/>
      <c r="G355" s="40"/>
      <c r="H355" s="40"/>
      <c r="I355" s="41"/>
      <c r="J355" s="41"/>
      <c r="K355" s="41"/>
      <c r="L355" s="41"/>
      <c r="M355" s="41"/>
      <c r="N355" s="41"/>
      <c r="O355" s="41"/>
      <c r="P355" s="40"/>
      <c r="Q355" s="40"/>
      <c r="R355" s="40"/>
      <c r="S355" s="40"/>
      <c r="T355" s="41"/>
    </row>
    <row r="356" spans="1:20" s="39" customFormat="1" x14ac:dyDescent="0.25">
      <c r="A356"/>
      <c r="B356" s="38"/>
      <c r="F356" s="40"/>
      <c r="G356" s="40"/>
      <c r="H356" s="40"/>
      <c r="I356" s="41"/>
      <c r="J356" s="41"/>
      <c r="K356" s="41"/>
      <c r="L356" s="41"/>
      <c r="M356" s="41"/>
      <c r="N356" s="41"/>
      <c r="O356" s="41"/>
      <c r="P356" s="40"/>
      <c r="Q356" s="40"/>
      <c r="R356" s="40"/>
      <c r="S356" s="40"/>
      <c r="T356" s="41"/>
    </row>
    <row r="357" spans="1:20" s="39" customFormat="1" x14ac:dyDescent="0.25">
      <c r="A357"/>
      <c r="B357" s="38"/>
      <c r="F357" s="40"/>
      <c r="G357" s="40"/>
      <c r="H357" s="40"/>
      <c r="I357" s="41"/>
      <c r="J357" s="41"/>
      <c r="K357" s="41"/>
      <c r="L357" s="41"/>
      <c r="M357" s="41"/>
      <c r="N357" s="41"/>
      <c r="O357" s="41"/>
      <c r="P357" s="40"/>
      <c r="Q357" s="40"/>
      <c r="R357" s="40"/>
      <c r="S357" s="40"/>
      <c r="T357" s="41"/>
    </row>
    <row r="358" spans="1:20" s="39" customFormat="1" x14ac:dyDescent="0.25">
      <c r="A358"/>
      <c r="B358" s="38"/>
      <c r="F358" s="40"/>
      <c r="G358" s="40"/>
      <c r="H358" s="40"/>
      <c r="I358" s="41"/>
      <c r="J358" s="41"/>
      <c r="K358" s="41"/>
      <c r="L358" s="41"/>
      <c r="M358" s="41"/>
      <c r="N358" s="41"/>
      <c r="O358" s="41"/>
      <c r="P358" s="40"/>
      <c r="Q358" s="40"/>
      <c r="R358" s="40"/>
      <c r="S358" s="40"/>
      <c r="T358" s="41"/>
    </row>
    <row r="359" spans="1:20" s="39" customFormat="1" x14ac:dyDescent="0.25">
      <c r="A359"/>
      <c r="B359" s="38"/>
      <c r="F359" s="40"/>
      <c r="G359" s="40"/>
      <c r="H359" s="40"/>
      <c r="I359" s="41"/>
      <c r="J359" s="41"/>
      <c r="K359" s="41"/>
      <c r="L359" s="41"/>
      <c r="M359" s="41"/>
      <c r="N359" s="41"/>
      <c r="O359" s="41"/>
      <c r="P359" s="40"/>
      <c r="Q359" s="40"/>
      <c r="R359" s="40"/>
      <c r="S359" s="40"/>
      <c r="T359" s="41"/>
    </row>
    <row r="360" spans="1:20" s="39" customFormat="1" x14ac:dyDescent="0.25">
      <c r="A360"/>
      <c r="B360" s="38"/>
      <c r="F360" s="40"/>
      <c r="G360" s="40"/>
      <c r="H360" s="40"/>
      <c r="I360" s="41"/>
      <c r="J360" s="41"/>
      <c r="K360" s="41"/>
      <c r="L360" s="41"/>
      <c r="M360" s="41"/>
      <c r="N360" s="41"/>
      <c r="O360" s="41"/>
      <c r="P360" s="40"/>
      <c r="Q360" s="40"/>
      <c r="R360" s="40"/>
      <c r="S360" s="40"/>
      <c r="T360" s="41"/>
    </row>
    <row r="361" spans="1:20" s="39" customFormat="1" x14ac:dyDescent="0.25">
      <c r="A361"/>
      <c r="B361" s="38"/>
      <c r="F361" s="40"/>
      <c r="G361" s="40"/>
      <c r="H361" s="40"/>
      <c r="I361" s="41"/>
      <c r="J361" s="41"/>
      <c r="K361" s="41"/>
      <c r="L361" s="41"/>
      <c r="M361" s="41"/>
      <c r="N361" s="41"/>
      <c r="O361" s="41"/>
      <c r="P361" s="40"/>
      <c r="Q361" s="40"/>
      <c r="R361" s="40"/>
      <c r="S361" s="40"/>
      <c r="T361" s="41"/>
    </row>
    <row r="362" spans="1:20" s="39" customFormat="1" x14ac:dyDescent="0.25">
      <c r="A362"/>
      <c r="B362" s="38"/>
      <c r="F362" s="40"/>
      <c r="G362" s="40"/>
      <c r="H362" s="40"/>
      <c r="I362" s="41"/>
      <c r="J362" s="41"/>
      <c r="K362" s="41"/>
      <c r="L362" s="41"/>
      <c r="M362" s="41"/>
      <c r="N362" s="41"/>
      <c r="O362" s="41"/>
      <c r="P362" s="40"/>
      <c r="Q362" s="40"/>
      <c r="R362" s="40"/>
      <c r="S362" s="40"/>
      <c r="T362" s="41"/>
    </row>
    <row r="363" spans="1:20" s="39" customFormat="1" x14ac:dyDescent="0.25">
      <c r="A363"/>
      <c r="B363" s="38"/>
      <c r="F363" s="40"/>
      <c r="G363" s="40"/>
      <c r="H363" s="40"/>
      <c r="I363" s="41"/>
      <c r="J363" s="41"/>
      <c r="K363" s="41"/>
      <c r="L363" s="41"/>
      <c r="M363" s="41"/>
      <c r="N363" s="41"/>
      <c r="O363" s="41"/>
      <c r="P363" s="40"/>
      <c r="Q363" s="40"/>
      <c r="R363" s="40"/>
      <c r="S363" s="40"/>
      <c r="T363" s="41"/>
    </row>
    <row r="364" spans="1:20" s="39" customFormat="1" x14ac:dyDescent="0.25">
      <c r="A364"/>
      <c r="B364" s="38"/>
      <c r="F364" s="40"/>
      <c r="G364" s="40"/>
      <c r="H364" s="40"/>
      <c r="I364" s="41"/>
      <c r="J364" s="41"/>
      <c r="K364" s="41"/>
      <c r="L364" s="41"/>
      <c r="M364" s="41"/>
      <c r="N364" s="41"/>
      <c r="O364" s="41"/>
      <c r="P364" s="40"/>
      <c r="Q364" s="40"/>
      <c r="R364" s="40"/>
      <c r="S364" s="40"/>
      <c r="T364" s="41"/>
    </row>
    <row r="365" spans="1:20" s="39" customFormat="1" x14ac:dyDescent="0.25">
      <c r="A365"/>
      <c r="B365" s="38"/>
      <c r="F365" s="40"/>
      <c r="G365" s="40"/>
      <c r="H365" s="40"/>
      <c r="I365" s="41"/>
      <c r="J365" s="41"/>
      <c r="K365" s="41"/>
      <c r="L365" s="41"/>
      <c r="M365" s="41"/>
      <c r="N365" s="41"/>
      <c r="O365" s="41"/>
      <c r="P365" s="40"/>
      <c r="Q365" s="40"/>
      <c r="R365" s="40"/>
      <c r="S365" s="40"/>
      <c r="T365" s="41"/>
    </row>
    <row r="366" spans="1:20" s="39" customFormat="1" x14ac:dyDescent="0.25">
      <c r="A366"/>
      <c r="B366" s="38"/>
      <c r="F366" s="40"/>
      <c r="G366" s="40"/>
      <c r="H366" s="40"/>
      <c r="I366" s="41"/>
      <c r="J366" s="41"/>
      <c r="K366" s="41"/>
      <c r="L366" s="41"/>
      <c r="M366" s="41"/>
      <c r="N366" s="41"/>
      <c r="O366" s="41"/>
      <c r="P366" s="40"/>
      <c r="Q366" s="40"/>
      <c r="R366" s="40"/>
      <c r="S366" s="40"/>
      <c r="T366" s="41"/>
    </row>
    <row r="367" spans="1:20" s="39" customFormat="1" x14ac:dyDescent="0.25">
      <c r="A367"/>
      <c r="B367" s="38"/>
      <c r="F367" s="40"/>
      <c r="G367" s="40"/>
      <c r="H367" s="40"/>
      <c r="I367" s="41"/>
      <c r="J367" s="41"/>
      <c r="K367" s="41"/>
      <c r="L367" s="41"/>
      <c r="M367" s="41"/>
      <c r="N367" s="41"/>
      <c r="O367" s="41"/>
      <c r="P367" s="40"/>
      <c r="Q367" s="40"/>
      <c r="R367" s="40"/>
      <c r="S367" s="40"/>
      <c r="T367" s="41"/>
    </row>
    <row r="368" spans="1:20" s="39" customFormat="1" x14ac:dyDescent="0.25">
      <c r="A368"/>
      <c r="B368" s="38"/>
      <c r="F368" s="40"/>
      <c r="G368" s="40"/>
      <c r="H368" s="40"/>
      <c r="I368" s="41"/>
      <c r="J368" s="41"/>
      <c r="K368" s="41"/>
      <c r="L368" s="41"/>
      <c r="M368" s="41"/>
      <c r="N368" s="41"/>
      <c r="O368" s="41"/>
      <c r="P368" s="40"/>
      <c r="Q368" s="40"/>
      <c r="R368" s="40"/>
      <c r="S368" s="40"/>
      <c r="T368" s="41"/>
    </row>
    <row r="369" spans="1:20" s="39" customFormat="1" x14ac:dyDescent="0.25">
      <c r="A369"/>
      <c r="B369" s="38"/>
      <c r="F369" s="40"/>
      <c r="G369" s="40"/>
      <c r="H369" s="40"/>
      <c r="I369" s="41"/>
      <c r="J369" s="41"/>
      <c r="K369" s="41"/>
      <c r="L369" s="41"/>
      <c r="M369" s="41"/>
      <c r="N369" s="41"/>
      <c r="O369" s="41"/>
      <c r="P369" s="40"/>
      <c r="Q369" s="40"/>
      <c r="R369" s="40"/>
      <c r="S369" s="40"/>
      <c r="T369" s="41"/>
    </row>
    <row r="370" spans="1:20" s="39" customFormat="1" x14ac:dyDescent="0.25">
      <c r="A370"/>
      <c r="B370" s="38"/>
      <c r="F370" s="40"/>
      <c r="G370" s="40"/>
      <c r="H370" s="40"/>
      <c r="I370" s="41"/>
      <c r="J370" s="41"/>
      <c r="K370" s="41"/>
      <c r="L370" s="41"/>
      <c r="M370" s="41"/>
      <c r="N370" s="41"/>
      <c r="O370" s="41"/>
      <c r="P370" s="40"/>
      <c r="Q370" s="40"/>
      <c r="R370" s="40"/>
      <c r="S370" s="40"/>
      <c r="T370" s="41"/>
    </row>
    <row r="371" spans="1:20" s="39" customFormat="1" x14ac:dyDescent="0.25">
      <c r="A371"/>
      <c r="B371" s="38"/>
      <c r="F371" s="40"/>
      <c r="G371" s="40"/>
      <c r="H371" s="40"/>
      <c r="I371" s="41"/>
      <c r="J371" s="41"/>
      <c r="K371" s="41"/>
      <c r="L371" s="41"/>
      <c r="M371" s="41"/>
      <c r="N371" s="41"/>
      <c r="O371" s="41"/>
      <c r="P371" s="40"/>
      <c r="Q371" s="40"/>
      <c r="R371" s="40"/>
      <c r="S371" s="40"/>
      <c r="T371" s="41"/>
    </row>
    <row r="372" spans="1:20" s="39" customFormat="1" x14ac:dyDescent="0.25">
      <c r="A372"/>
      <c r="B372" s="38"/>
      <c r="F372" s="40"/>
      <c r="G372" s="40"/>
      <c r="H372" s="40"/>
      <c r="I372" s="41"/>
      <c r="J372" s="41"/>
      <c r="K372" s="41"/>
      <c r="L372" s="41"/>
      <c r="M372" s="41"/>
      <c r="N372" s="41"/>
      <c r="O372" s="41"/>
      <c r="P372" s="40"/>
      <c r="Q372" s="40"/>
      <c r="R372" s="40"/>
      <c r="S372" s="40"/>
      <c r="T372" s="41"/>
    </row>
    <row r="373" spans="1:20" s="39" customFormat="1" x14ac:dyDescent="0.25">
      <c r="A373"/>
      <c r="B373" s="38"/>
      <c r="F373" s="40"/>
      <c r="G373" s="40"/>
      <c r="H373" s="40"/>
      <c r="I373" s="41"/>
      <c r="J373" s="41"/>
      <c r="K373" s="41"/>
      <c r="L373" s="41"/>
      <c r="M373" s="41"/>
      <c r="N373" s="41"/>
      <c r="O373" s="41"/>
      <c r="P373" s="40"/>
      <c r="Q373" s="40"/>
      <c r="R373" s="40"/>
      <c r="S373" s="40"/>
      <c r="T373" s="41"/>
    </row>
    <row r="374" spans="1:20" s="39" customFormat="1" x14ac:dyDescent="0.25">
      <c r="A374"/>
      <c r="B374" s="38"/>
      <c r="F374" s="40"/>
      <c r="G374" s="40"/>
      <c r="H374" s="40"/>
      <c r="I374" s="41"/>
      <c r="J374" s="41"/>
      <c r="K374" s="41"/>
      <c r="L374" s="41"/>
      <c r="M374" s="41"/>
      <c r="N374" s="41"/>
      <c r="O374" s="41"/>
      <c r="P374" s="40"/>
      <c r="Q374" s="40"/>
      <c r="R374" s="40"/>
      <c r="S374" s="40"/>
      <c r="T374" s="41"/>
    </row>
    <row r="375" spans="1:20" s="39" customFormat="1" x14ac:dyDescent="0.25">
      <c r="A375"/>
      <c r="B375" s="38"/>
      <c r="F375" s="40"/>
      <c r="G375" s="40"/>
      <c r="H375" s="40"/>
      <c r="I375" s="41"/>
      <c r="J375" s="41"/>
      <c r="K375" s="41"/>
      <c r="L375" s="41"/>
      <c r="M375" s="41"/>
      <c r="N375" s="41"/>
      <c r="O375" s="41"/>
      <c r="P375" s="40"/>
      <c r="Q375" s="40"/>
      <c r="R375" s="40"/>
      <c r="S375" s="40"/>
      <c r="T375" s="41"/>
    </row>
    <row r="376" spans="1:20" s="39" customFormat="1" x14ac:dyDescent="0.25">
      <c r="A376"/>
      <c r="B376" s="38"/>
      <c r="F376" s="40"/>
      <c r="G376" s="40"/>
      <c r="H376" s="40"/>
      <c r="I376" s="41"/>
      <c r="J376" s="41"/>
      <c r="K376" s="41"/>
      <c r="L376" s="41"/>
      <c r="M376" s="41"/>
      <c r="N376" s="41"/>
      <c r="O376" s="41"/>
      <c r="P376" s="40"/>
      <c r="Q376" s="40"/>
      <c r="R376" s="40"/>
      <c r="S376" s="40"/>
      <c r="T376" s="41"/>
    </row>
    <row r="377" spans="1:20" s="39" customFormat="1" x14ac:dyDescent="0.25">
      <c r="A377"/>
      <c r="B377" s="38"/>
      <c r="F377" s="40"/>
      <c r="G377" s="40"/>
      <c r="H377" s="40"/>
      <c r="I377" s="41"/>
      <c r="J377" s="41"/>
      <c r="K377" s="41"/>
      <c r="L377" s="41"/>
      <c r="M377" s="41"/>
      <c r="N377" s="41"/>
      <c r="O377" s="41"/>
      <c r="P377" s="40"/>
      <c r="Q377" s="40"/>
      <c r="R377" s="40"/>
      <c r="S377" s="40"/>
      <c r="T377" s="41"/>
    </row>
    <row r="378" spans="1:20" s="39" customFormat="1" x14ac:dyDescent="0.25">
      <c r="A378"/>
      <c r="B378" s="38"/>
      <c r="F378" s="40"/>
      <c r="G378" s="40"/>
      <c r="H378" s="40"/>
      <c r="I378" s="41"/>
      <c r="J378" s="41"/>
      <c r="K378" s="41"/>
      <c r="L378" s="41"/>
      <c r="M378" s="41"/>
      <c r="N378" s="41"/>
      <c r="O378" s="41"/>
      <c r="P378" s="40"/>
      <c r="Q378" s="40"/>
      <c r="R378" s="40"/>
      <c r="S378" s="40"/>
      <c r="T378" s="41"/>
    </row>
    <row r="379" spans="1:20" s="39" customFormat="1" x14ac:dyDescent="0.25">
      <c r="A379"/>
      <c r="B379" s="38"/>
      <c r="F379" s="40"/>
      <c r="G379" s="40"/>
      <c r="H379" s="40"/>
      <c r="I379" s="41"/>
      <c r="J379" s="41"/>
      <c r="K379" s="41"/>
      <c r="L379" s="41"/>
      <c r="M379" s="41"/>
      <c r="N379" s="41"/>
      <c r="O379" s="41"/>
      <c r="P379" s="40"/>
      <c r="Q379" s="40"/>
      <c r="R379" s="40"/>
      <c r="S379" s="40"/>
      <c r="T379" s="41"/>
    </row>
    <row r="380" spans="1:20" s="39" customFormat="1" x14ac:dyDescent="0.25">
      <c r="A380"/>
      <c r="B380" s="38"/>
      <c r="F380" s="40"/>
      <c r="G380" s="40"/>
      <c r="H380" s="40"/>
      <c r="I380" s="41"/>
      <c r="J380" s="41"/>
      <c r="K380" s="41"/>
      <c r="L380" s="41"/>
      <c r="M380" s="41"/>
      <c r="N380" s="41"/>
      <c r="O380" s="41"/>
      <c r="P380" s="40"/>
      <c r="Q380" s="40"/>
      <c r="R380" s="40"/>
      <c r="S380" s="40"/>
      <c r="T380" s="41"/>
    </row>
  </sheetData>
  <mergeCells count="5">
    <mergeCell ref="N5:O5"/>
    <mergeCell ref="F5:G5"/>
    <mergeCell ref="H5:I5"/>
    <mergeCell ref="J5:K5"/>
    <mergeCell ref="L5:M5"/>
  </mergeCells>
  <conditionalFormatting sqref="P7:Q197">
    <cfRule type="top10" dxfId="4" priority="5" percent="1" rank="25"/>
  </conditionalFormatting>
  <conditionalFormatting sqref="R7:R197">
    <cfRule type="top10" dxfId="3" priority="4" rank="25"/>
  </conditionalFormatting>
  <conditionalFormatting sqref="S7:S197">
    <cfRule type="top10" dxfId="2" priority="3" percent="1" rank="25"/>
  </conditionalFormatting>
  <conditionalFormatting sqref="N7:N197">
    <cfRule type="top10" dxfId="1" priority="2" percent="1" rank="25"/>
  </conditionalFormatting>
  <conditionalFormatting sqref="B7:B198 C7:S201">
    <cfRule type="expression" dxfId="0" priority="1">
      <formula>MOD(ROW(),2)</formula>
    </cfRule>
  </conditionalFormatting>
  <dataValidations count="1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C7:O198" xr:uid="{00000000-0002-0000-0200-000000000000}">
      <formula1>"FALSE"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4294967295" verticalDpi="4294967295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12"/>
  <dimension ref="A1:J8647"/>
  <sheetViews>
    <sheetView showGridLines="0" workbookViewId="0"/>
  </sheetViews>
  <sheetFormatPr baseColWidth="10" defaultColWidth="9.140625" defaultRowHeight="12.75" x14ac:dyDescent="0.2"/>
  <cols>
    <col min="1" max="1" width="15.5703125" style="2" bestFit="1" customWidth="1"/>
    <col min="2" max="2" width="14.7109375" style="28" bestFit="1" customWidth="1"/>
    <col min="3" max="3" width="11.5703125" style="28" customWidth="1"/>
    <col min="4" max="4" width="16.5703125" style="28" bestFit="1" customWidth="1"/>
    <col min="5" max="9" width="12.85546875" style="1" customWidth="1"/>
    <col min="10" max="16384" width="9.140625" style="1"/>
  </cols>
  <sheetData>
    <row r="1" spans="1:9" x14ac:dyDescent="0.2">
      <c r="A1" s="57" t="s">
        <v>78</v>
      </c>
    </row>
    <row r="2" spans="1:9" x14ac:dyDescent="0.2">
      <c r="A2" s="34" t="s">
        <v>76</v>
      </c>
      <c r="B2" s="67">
        <f>_xll.ECONOMATICA(B5,"Series Start Date")</f>
        <v>35395</v>
      </c>
    </row>
    <row r="3" spans="1:9" x14ac:dyDescent="0.2">
      <c r="A3" s="34" t="s">
        <v>70</v>
      </c>
      <c r="B3" s="35" t="str">
        <f>IF('Ficha Técnica'!AC17="DESDE EL INICIO",B2,'Ficha Técnica'!AC17)</f>
        <v>6M</v>
      </c>
      <c r="C3" s="37" t="s">
        <v>101</v>
      </c>
      <c r="D3" s="62">
        <f>ROUNDUP(MAX($B$8:$D$10000),-1)</f>
        <v>110</v>
      </c>
    </row>
    <row r="4" spans="1:9" x14ac:dyDescent="0.2">
      <c r="A4" s="34" t="s">
        <v>75</v>
      </c>
      <c r="B4" s="35">
        <f>'Ficha Técnica'!C7:C7</f>
        <v>43999</v>
      </c>
      <c r="C4" s="37" t="s">
        <v>102</v>
      </c>
      <c r="D4" s="63">
        <f>ROUNDDOWN(MIN($B$8:$D$10000),-1)</f>
        <v>40</v>
      </c>
    </row>
    <row r="5" spans="1:9" x14ac:dyDescent="0.2">
      <c r="A5" s="34" t="s">
        <v>77</v>
      </c>
      <c r="B5" s="36" t="str">
        <f>'Ficha Técnica'!D5</f>
        <v>FALABELLA</v>
      </c>
      <c r="C5" s="1" t="str">
        <f>AtualizarLimitesGrafico("Ficha Técnica","Base100",D4,D3)</f>
        <v>Base100, Min:40, Max:110</v>
      </c>
      <c r="I5" s="2"/>
    </row>
    <row r="6" spans="1:9" x14ac:dyDescent="0.2">
      <c r="A6" s="34"/>
      <c r="C6" s="1"/>
      <c r="E6" s="29"/>
      <c r="F6" s="30"/>
      <c r="G6" s="29"/>
      <c r="I6" s="2"/>
    </row>
    <row r="7" spans="1:9" x14ac:dyDescent="0.2">
      <c r="A7" s="108" t="s">
        <v>74</v>
      </c>
      <c r="B7" s="109" t="str">
        <f>_xll.ECONOMATICA(B5,"ticker")</f>
        <v>FALABELLA</v>
      </c>
      <c r="C7" s="108" t="s">
        <v>72</v>
      </c>
      <c r="D7" s="108" t="s">
        <v>73</v>
      </c>
      <c r="E7" s="29"/>
      <c r="F7" s="31"/>
      <c r="G7" s="29"/>
      <c r="H7" s="33"/>
      <c r="I7" s="2"/>
    </row>
    <row r="8" spans="1:9" x14ac:dyDescent="0.2">
      <c r="A8" s="68">
        <f>_xll.ECONOMATICA(B5,"Close",,"D-0",B3,"D",,,TRUE,FALSE,,{"def.defdef=6"})</f>
        <v>43816</v>
      </c>
      <c r="B8" s="32">
        <v>99.999999999883599</v>
      </c>
      <c r="C8" s="28">
        <f>_xll.ECONOMATICA("SP IPSA","Close",,"D-0",B3,"D",,,FALSE,FALSE,,{"def.defdef=6"})</f>
        <v>100</v>
      </c>
      <c r="D8" s="28">
        <f>_xll.ECONOMATICA("SPCLXIGPA","Close",,"D-0",B3,"D",,,FALSE,FALSE,,{"def.defdef=6"})</f>
        <v>100</v>
      </c>
      <c r="E8" s="29"/>
      <c r="F8" s="30"/>
      <c r="G8" s="29"/>
      <c r="H8" s="33"/>
      <c r="I8" s="2"/>
    </row>
    <row r="9" spans="1:9" x14ac:dyDescent="0.2">
      <c r="A9" s="64">
        <v>43817</v>
      </c>
      <c r="B9" s="28">
        <v>98.518506613443606</v>
      </c>
      <c r="C9" s="28">
        <v>99.198383423150503</v>
      </c>
      <c r="D9" s="28">
        <v>99.2946195523255</v>
      </c>
      <c r="E9" s="29"/>
      <c r="F9" s="30"/>
      <c r="G9" s="29"/>
      <c r="H9" s="33"/>
      <c r="I9" s="2"/>
    </row>
    <row r="10" spans="1:9" x14ac:dyDescent="0.2">
      <c r="A10" s="64">
        <v>43818</v>
      </c>
      <c r="B10" s="28">
        <v>97.915170848369598</v>
      </c>
      <c r="C10" s="28">
        <v>100.096903242054</v>
      </c>
      <c r="D10" s="28">
        <v>100.147267768509</v>
      </c>
      <c r="H10" s="33"/>
      <c r="I10" s="2"/>
    </row>
    <row r="11" spans="1:9" x14ac:dyDescent="0.2">
      <c r="A11" s="64">
        <v>43819</v>
      </c>
      <c r="B11" s="28">
        <v>99.274370659375606</v>
      </c>
      <c r="C11" s="28">
        <v>99.700800697668498</v>
      </c>
      <c r="D11" s="28">
        <v>99.828659977414603</v>
      </c>
      <c r="H11" s="33"/>
      <c r="I11" s="2"/>
    </row>
    <row r="12" spans="1:9" x14ac:dyDescent="0.2">
      <c r="A12" s="64">
        <v>43822</v>
      </c>
      <c r="B12" s="28">
        <v>101.97698159609</v>
      </c>
      <c r="C12" s="28">
        <v>99.854221348185106</v>
      </c>
      <c r="D12" s="28">
        <v>99.993035659892499</v>
      </c>
      <c r="H12" s="33"/>
      <c r="I12" s="2"/>
    </row>
    <row r="13" spans="1:9" x14ac:dyDescent="0.2">
      <c r="A13" s="64">
        <v>43823</v>
      </c>
      <c r="B13" s="28">
        <v>101.531710472307</v>
      </c>
      <c r="C13" s="28">
        <v>99.079691744642304</v>
      </c>
      <c r="D13" s="28">
        <v>99.265561331529199</v>
      </c>
      <c r="G13" s="33"/>
      <c r="H13" s="33"/>
      <c r="I13" s="2"/>
    </row>
    <row r="14" spans="1:9" x14ac:dyDescent="0.2">
      <c r="A14" s="64">
        <v>43824</v>
      </c>
      <c r="G14" s="33"/>
      <c r="H14" s="33"/>
      <c r="I14" s="2"/>
    </row>
    <row r="15" spans="1:9" x14ac:dyDescent="0.2">
      <c r="A15" s="64">
        <v>43825</v>
      </c>
      <c r="B15" s="28">
        <v>99.636257064761594</v>
      </c>
      <c r="C15" s="28">
        <v>98.604377906070994</v>
      </c>
      <c r="D15" s="28">
        <v>98.900429597007999</v>
      </c>
      <c r="G15" s="33"/>
      <c r="H15" s="33"/>
      <c r="I15" s="2"/>
    </row>
    <row r="16" spans="1:9" x14ac:dyDescent="0.2">
      <c r="A16" s="64">
        <v>43826</v>
      </c>
      <c r="B16" s="28">
        <v>102.25646937766599</v>
      </c>
      <c r="C16" s="28">
        <v>99.091983452555695</v>
      </c>
      <c r="D16" s="28">
        <v>99.436099642771296</v>
      </c>
      <c r="E16" s="29"/>
      <c r="F16" s="30"/>
      <c r="G16" s="33"/>
      <c r="H16" s="33"/>
      <c r="I16" s="2"/>
    </row>
    <row r="17" spans="1:10" x14ac:dyDescent="0.2">
      <c r="A17" s="64">
        <v>43829</v>
      </c>
      <c r="B17" s="28">
        <v>101.78290177101699</v>
      </c>
      <c r="C17" s="28">
        <v>99.404739876161301</v>
      </c>
      <c r="D17" s="28">
        <v>99.813998438185095</v>
      </c>
      <c r="E17" s="29"/>
      <c r="G17" s="33"/>
      <c r="H17" s="33"/>
      <c r="I17" s="2"/>
    </row>
    <row r="18" spans="1:10" x14ac:dyDescent="0.2">
      <c r="A18" s="64">
        <v>43830</v>
      </c>
      <c r="E18" s="29"/>
      <c r="F18" s="30"/>
      <c r="G18" s="33"/>
      <c r="H18" s="33"/>
      <c r="I18" s="2"/>
    </row>
    <row r="19" spans="1:10" x14ac:dyDescent="0.2">
      <c r="A19" s="64">
        <v>43831</v>
      </c>
      <c r="E19" s="29"/>
      <c r="F19" s="30"/>
      <c r="G19" s="33"/>
      <c r="H19" s="33"/>
    </row>
    <row r="20" spans="1:10" x14ac:dyDescent="0.2">
      <c r="A20" s="64">
        <v>43832</v>
      </c>
      <c r="B20" s="28">
        <v>104.627118807402</v>
      </c>
      <c r="C20" s="28">
        <v>101.675300052506</v>
      </c>
      <c r="D20" s="28">
        <v>101.76132052403401</v>
      </c>
      <c r="G20" s="33"/>
      <c r="H20" s="33"/>
    </row>
    <row r="21" spans="1:10" x14ac:dyDescent="0.2">
      <c r="A21" s="64">
        <v>43833</v>
      </c>
      <c r="B21" s="28">
        <v>104.405000647181</v>
      </c>
      <c r="C21" s="28">
        <v>101.668955691508</v>
      </c>
      <c r="D21" s="28">
        <v>101.67223927110901</v>
      </c>
      <c r="G21" s="33"/>
      <c r="H21" s="33"/>
    </row>
    <row r="22" spans="1:10" x14ac:dyDescent="0.2">
      <c r="A22" s="64">
        <v>43836</v>
      </c>
      <c r="B22" s="28">
        <v>105.048492940958</v>
      </c>
      <c r="C22" s="28">
        <v>102.05068848293701</v>
      </c>
      <c r="D22" s="28">
        <v>101.963430873118</v>
      </c>
      <c r="G22" s="33"/>
      <c r="H22" s="33"/>
    </row>
    <row r="23" spans="1:10" x14ac:dyDescent="0.2">
      <c r="A23" s="64">
        <v>43837</v>
      </c>
      <c r="B23" s="28">
        <v>105.06136870652</v>
      </c>
      <c r="C23" s="28">
        <v>100.864197278977</v>
      </c>
      <c r="D23" s="28">
        <v>100.899990296224</v>
      </c>
      <c r="G23" s="33"/>
      <c r="H23" s="33"/>
    </row>
    <row r="24" spans="1:10" x14ac:dyDescent="0.2">
      <c r="A24" s="64">
        <v>43838</v>
      </c>
      <c r="B24" s="28">
        <v>105.064076240757</v>
      </c>
      <c r="C24" s="28">
        <v>100.602579056984</v>
      </c>
      <c r="D24" s="28">
        <v>100.52669500187</v>
      </c>
      <c r="G24" s="33"/>
      <c r="H24" s="33"/>
    </row>
    <row r="25" spans="1:10" x14ac:dyDescent="0.2">
      <c r="A25" s="64">
        <v>43839</v>
      </c>
      <c r="B25" s="28">
        <v>106.450002433034</v>
      </c>
      <c r="C25" s="28">
        <v>101.208150365157</v>
      </c>
      <c r="D25" s="28">
        <v>101.16291227995001</v>
      </c>
      <c r="G25" s="33"/>
      <c r="H25" s="33"/>
    </row>
    <row r="26" spans="1:10" x14ac:dyDescent="0.2">
      <c r="A26" s="64">
        <v>43840</v>
      </c>
      <c r="B26" s="28">
        <v>109.114616252598</v>
      </c>
      <c r="C26" s="28">
        <v>103.52104527666199</v>
      </c>
      <c r="D26" s="28">
        <v>103.320466939243</v>
      </c>
      <c r="H26" s="33"/>
    </row>
    <row r="27" spans="1:10" x14ac:dyDescent="0.2">
      <c r="A27" s="64">
        <v>43843</v>
      </c>
      <c r="B27" s="28">
        <v>104.775626880582</v>
      </c>
      <c r="C27" s="28">
        <v>101.95994497067301</v>
      </c>
      <c r="D27" s="28">
        <v>101.88893220410699</v>
      </c>
      <c r="H27" s="33"/>
    </row>
    <row r="28" spans="1:10" x14ac:dyDescent="0.2">
      <c r="A28" s="64">
        <v>43844</v>
      </c>
      <c r="B28" s="28">
        <v>100.61529887549101</v>
      </c>
      <c r="C28" s="28">
        <v>100.27807962871201</v>
      </c>
      <c r="D28" s="28">
        <v>100.31219553842701</v>
      </c>
      <c r="H28" s="33"/>
    </row>
    <row r="29" spans="1:10" x14ac:dyDescent="0.2">
      <c r="A29" s="64">
        <v>43845</v>
      </c>
      <c r="B29" s="28">
        <v>100.280154629843</v>
      </c>
      <c r="C29" s="28">
        <v>100.194121549721</v>
      </c>
      <c r="D29" s="28">
        <v>100.300890136627</v>
      </c>
      <c r="H29" s="33"/>
    </row>
    <row r="30" spans="1:10" ht="15" x14ac:dyDescent="0.25">
      <c r="A30" s="64">
        <v>43846</v>
      </c>
      <c r="B30" s="28">
        <v>99.707623680587901</v>
      </c>
      <c r="C30" s="28">
        <v>100.411882801098</v>
      </c>
      <c r="D30" s="28">
        <v>100.49766831309501</v>
      </c>
      <c r="H30" s="33"/>
      <c r="J30"/>
    </row>
    <row r="31" spans="1:10" x14ac:dyDescent="0.2">
      <c r="A31" s="64">
        <v>43847</v>
      </c>
      <c r="B31" s="28">
        <v>98.773772862507002</v>
      </c>
      <c r="C31" s="28">
        <v>99.998336905613499</v>
      </c>
      <c r="D31" s="28">
        <v>100.19427196681499</v>
      </c>
      <c r="H31" s="33"/>
    </row>
    <row r="32" spans="1:10" x14ac:dyDescent="0.2">
      <c r="A32" s="64">
        <v>43850</v>
      </c>
      <c r="B32" s="28">
        <v>97.707959731691503</v>
      </c>
      <c r="C32" s="28">
        <v>98.918914545094594</v>
      </c>
      <c r="D32" s="28">
        <v>99.279317128821305</v>
      </c>
      <c r="H32" s="33"/>
    </row>
    <row r="33" spans="1:8" x14ac:dyDescent="0.2">
      <c r="A33" s="64">
        <v>43851</v>
      </c>
      <c r="B33" s="28">
        <v>94.695761077571703</v>
      </c>
      <c r="C33" s="28">
        <v>96.592805024585701</v>
      </c>
      <c r="D33" s="28">
        <v>97.270267017185702</v>
      </c>
      <c r="H33" s="33"/>
    </row>
    <row r="34" spans="1:8" x14ac:dyDescent="0.2">
      <c r="A34" s="64">
        <v>43852</v>
      </c>
      <c r="B34" s="28">
        <v>96.394982095342101</v>
      </c>
      <c r="C34" s="28">
        <v>96.029068059869999</v>
      </c>
      <c r="D34" s="28">
        <v>96.654253645450794</v>
      </c>
      <c r="H34" s="33"/>
    </row>
    <row r="35" spans="1:8" x14ac:dyDescent="0.2">
      <c r="A35" s="64">
        <v>43853</v>
      </c>
      <c r="B35" s="28">
        <v>96.192733907140806</v>
      </c>
      <c r="C35" s="28">
        <v>95.449200390488798</v>
      </c>
      <c r="D35" s="28">
        <v>96.050045358599206</v>
      </c>
      <c r="H35" s="33"/>
    </row>
    <row r="36" spans="1:8" x14ac:dyDescent="0.2">
      <c r="A36" s="64">
        <v>43854</v>
      </c>
      <c r="B36" s="28">
        <v>97.131643893197193</v>
      </c>
      <c r="C36" s="28">
        <v>95.2493798749056</v>
      </c>
      <c r="D36" s="28">
        <v>95.908036732929801</v>
      </c>
      <c r="H36" s="33"/>
    </row>
    <row r="37" spans="1:8" x14ac:dyDescent="0.2">
      <c r="A37" s="64">
        <v>43857</v>
      </c>
      <c r="B37" s="28">
        <v>94.016217649215804</v>
      </c>
      <c r="C37" s="28">
        <v>93.0705999882193</v>
      </c>
      <c r="D37" s="28">
        <v>93.796919154585296</v>
      </c>
      <c r="H37" s="33"/>
    </row>
    <row r="38" spans="1:8" x14ac:dyDescent="0.2">
      <c r="A38" s="64">
        <v>43858</v>
      </c>
      <c r="B38" s="28">
        <v>94.420142182381795</v>
      </c>
      <c r="C38" s="28">
        <v>91.911382112535605</v>
      </c>
      <c r="D38" s="28">
        <v>92.600446187076201</v>
      </c>
      <c r="H38" s="33"/>
    </row>
    <row r="39" spans="1:8" x14ac:dyDescent="0.2">
      <c r="A39" s="64">
        <v>43859</v>
      </c>
      <c r="B39" s="28">
        <v>93.642236234038094</v>
      </c>
      <c r="C39" s="28">
        <v>91.936183436540901</v>
      </c>
      <c r="D39" s="28">
        <v>92.519721270305993</v>
      </c>
      <c r="H39" s="33"/>
    </row>
    <row r="40" spans="1:8" x14ac:dyDescent="0.2">
      <c r="A40" s="64">
        <v>43860</v>
      </c>
      <c r="B40" s="28">
        <v>93.188988678972194</v>
      </c>
      <c r="C40" s="28">
        <v>91.478261795127807</v>
      </c>
      <c r="D40" s="28">
        <v>92.141004394390606</v>
      </c>
      <c r="H40" s="33"/>
    </row>
    <row r="41" spans="1:8" x14ac:dyDescent="0.2">
      <c r="A41" s="64">
        <v>43861</v>
      </c>
      <c r="B41" s="28">
        <v>92.488665651297197</v>
      </c>
      <c r="C41" s="28">
        <v>90.780001612845794</v>
      </c>
      <c r="D41" s="28">
        <v>91.365332111716299</v>
      </c>
      <c r="H41" s="33"/>
    </row>
    <row r="42" spans="1:8" x14ac:dyDescent="0.2">
      <c r="A42" s="64">
        <v>43864</v>
      </c>
      <c r="B42" s="28">
        <v>92.355565120000406</v>
      </c>
      <c r="C42" s="28">
        <v>90.799052756628996</v>
      </c>
      <c r="D42" s="28">
        <v>91.317866241908604</v>
      </c>
      <c r="H42" s="33"/>
    </row>
    <row r="43" spans="1:8" x14ac:dyDescent="0.2">
      <c r="A43" s="64">
        <v>43865</v>
      </c>
      <c r="B43" s="28">
        <v>94.054838946787598</v>
      </c>
      <c r="C43" s="28">
        <v>93.527550551574706</v>
      </c>
      <c r="D43" s="28">
        <v>93.879149843822205</v>
      </c>
      <c r="H43" s="33"/>
    </row>
    <row r="44" spans="1:8" x14ac:dyDescent="0.2">
      <c r="A44" s="64">
        <v>43866</v>
      </c>
      <c r="B44" s="28">
        <v>96.146591139608105</v>
      </c>
      <c r="C44" s="28">
        <v>94.751318973721894</v>
      </c>
      <c r="D44" s="28">
        <v>95.122883729054607</v>
      </c>
      <c r="H44" s="33"/>
    </row>
    <row r="45" spans="1:8" x14ac:dyDescent="0.2">
      <c r="A45" s="64">
        <v>43867</v>
      </c>
      <c r="B45" s="28">
        <v>96.346067878999705</v>
      </c>
      <c r="C45" s="28">
        <v>95.824222827563105</v>
      </c>
      <c r="D45" s="28">
        <v>96.126265682629295</v>
      </c>
      <c r="H45" s="33"/>
    </row>
    <row r="46" spans="1:8" x14ac:dyDescent="0.2">
      <c r="A46" s="64">
        <v>43868</v>
      </c>
      <c r="B46" s="28">
        <v>95.777982673025704</v>
      </c>
      <c r="C46" s="28">
        <v>95.298501312499894</v>
      </c>
      <c r="D46" s="28">
        <v>95.638334529939996</v>
      </c>
      <c r="H46" s="33"/>
    </row>
    <row r="47" spans="1:8" x14ac:dyDescent="0.2">
      <c r="A47" s="64">
        <v>43871</v>
      </c>
      <c r="B47" s="28">
        <v>94.191414804779896</v>
      </c>
      <c r="C47" s="28">
        <v>92.981302684173002</v>
      </c>
      <c r="D47" s="28">
        <v>93.453511606436194</v>
      </c>
      <c r="H47" s="33"/>
    </row>
    <row r="48" spans="1:8" x14ac:dyDescent="0.2">
      <c r="A48" s="64">
        <v>43872</v>
      </c>
      <c r="B48" s="28">
        <v>93.1733605432091</v>
      </c>
      <c r="C48" s="28">
        <v>92.785618476686096</v>
      </c>
      <c r="D48" s="28">
        <v>93.237820066045998</v>
      </c>
      <c r="H48" s="33"/>
    </row>
    <row r="49" spans="1:8" x14ac:dyDescent="0.2">
      <c r="A49" s="64">
        <v>43873</v>
      </c>
      <c r="B49" s="28">
        <v>93.424811570905106</v>
      </c>
      <c r="C49" s="28">
        <v>93.314851601142394</v>
      </c>
      <c r="D49" s="28">
        <v>93.7656438359991</v>
      </c>
      <c r="H49" s="33"/>
    </row>
    <row r="50" spans="1:8" x14ac:dyDescent="0.2">
      <c r="A50" s="64">
        <v>43874</v>
      </c>
      <c r="B50" s="28">
        <v>94.304219570127302</v>
      </c>
      <c r="C50" s="28">
        <v>93.649525090935597</v>
      </c>
      <c r="D50" s="28">
        <v>94.089201708091394</v>
      </c>
      <c r="H50" s="33"/>
    </row>
    <row r="51" spans="1:8" x14ac:dyDescent="0.2">
      <c r="A51" s="64">
        <v>43875</v>
      </c>
      <c r="B51" s="28">
        <v>93.389527332154103</v>
      </c>
      <c r="C51" s="28">
        <v>92.769891755771795</v>
      </c>
      <c r="D51" s="28">
        <v>93.228240260039499</v>
      </c>
      <c r="H51" s="33"/>
    </row>
    <row r="52" spans="1:8" x14ac:dyDescent="0.2">
      <c r="A52" s="64">
        <v>43878</v>
      </c>
      <c r="B52" s="28">
        <v>93.395348572405098</v>
      </c>
      <c r="C52" s="28">
        <v>92.534933151910096</v>
      </c>
      <c r="D52" s="28">
        <v>93.075466135283904</v>
      </c>
      <c r="H52" s="33"/>
    </row>
    <row r="53" spans="1:8" x14ac:dyDescent="0.2">
      <c r="A53" s="64">
        <v>43879</v>
      </c>
      <c r="B53" s="28">
        <v>92.478265003301203</v>
      </c>
      <c r="C53" s="28">
        <v>90.895543593796901</v>
      </c>
      <c r="D53" s="28">
        <v>91.535467658657595</v>
      </c>
      <c r="H53" s="33"/>
    </row>
    <row r="54" spans="1:8" x14ac:dyDescent="0.2">
      <c r="A54" s="64">
        <v>43880</v>
      </c>
      <c r="B54" s="28">
        <v>90.812545558670493</v>
      </c>
      <c r="C54" s="28">
        <v>89.832899559522005</v>
      </c>
      <c r="D54" s="28">
        <v>90.505301226978204</v>
      </c>
      <c r="H54" s="33"/>
    </row>
    <row r="55" spans="1:8" x14ac:dyDescent="0.2">
      <c r="A55" s="64">
        <v>43881</v>
      </c>
      <c r="B55" s="28">
        <v>89.871332409791606</v>
      </c>
      <c r="C55" s="28">
        <v>90.114151531830402</v>
      </c>
      <c r="D55" s="28">
        <v>90.628458011196898</v>
      </c>
      <c r="H55" s="33"/>
    </row>
    <row r="56" spans="1:8" x14ac:dyDescent="0.2">
      <c r="A56" s="64">
        <v>43882</v>
      </c>
      <c r="B56" s="28">
        <v>88.204621709650397</v>
      </c>
      <c r="C56" s="28">
        <v>89.249697723425896</v>
      </c>
      <c r="D56" s="28">
        <v>89.682179926428901</v>
      </c>
      <c r="H56" s="33"/>
    </row>
    <row r="57" spans="1:8" x14ac:dyDescent="0.2">
      <c r="A57" s="64">
        <v>43885</v>
      </c>
      <c r="B57" s="28">
        <v>87.067939570289994</v>
      </c>
      <c r="C57" s="28">
        <v>86.664503037580303</v>
      </c>
      <c r="D57" s="28">
        <v>87.190821702592103</v>
      </c>
      <c r="H57" s="33"/>
    </row>
    <row r="58" spans="1:8" x14ac:dyDescent="0.2">
      <c r="A58" s="64">
        <v>43886</v>
      </c>
      <c r="B58" s="28">
        <v>84.564153853454599</v>
      </c>
      <c r="C58" s="28">
        <v>85.311488546314607</v>
      </c>
      <c r="D58" s="28">
        <v>85.902085406240104</v>
      </c>
      <c r="H58" s="33"/>
    </row>
    <row r="59" spans="1:8" x14ac:dyDescent="0.2">
      <c r="A59" s="64">
        <v>43887</v>
      </c>
      <c r="B59" s="28">
        <v>82.035009976127199</v>
      </c>
      <c r="C59" s="28">
        <v>84.279457242577294</v>
      </c>
      <c r="D59" s="28">
        <v>84.912760837352806</v>
      </c>
      <c r="H59" s="33"/>
    </row>
    <row r="60" spans="1:8" x14ac:dyDescent="0.2">
      <c r="A60" s="64">
        <v>43888</v>
      </c>
      <c r="B60" s="28">
        <v>80.416325252736002</v>
      </c>
      <c r="C60" s="28">
        <v>83.253683280548998</v>
      </c>
      <c r="D60" s="28">
        <v>83.782513050246095</v>
      </c>
      <c r="H60" s="33"/>
    </row>
    <row r="61" spans="1:8" x14ac:dyDescent="0.2">
      <c r="A61" s="64">
        <v>43889</v>
      </c>
      <c r="B61" s="28">
        <v>78.321388226002497</v>
      </c>
      <c r="C61" s="28">
        <v>80.024706335272597</v>
      </c>
      <c r="D61" s="28">
        <v>80.737827735138097</v>
      </c>
      <c r="H61" s="33"/>
    </row>
    <row r="62" spans="1:8" x14ac:dyDescent="0.2">
      <c r="A62" s="64">
        <v>43892</v>
      </c>
      <c r="B62" s="28">
        <v>83.725043323007398</v>
      </c>
      <c r="C62" s="28">
        <v>82.928246605442794</v>
      </c>
      <c r="D62" s="28">
        <v>83.295223811641307</v>
      </c>
      <c r="H62" s="33"/>
    </row>
    <row r="63" spans="1:8" x14ac:dyDescent="0.2">
      <c r="A63" s="64">
        <v>43893</v>
      </c>
      <c r="B63" s="28">
        <v>82.491525978199206</v>
      </c>
      <c r="C63" s="28">
        <v>83.124851434258701</v>
      </c>
      <c r="D63" s="28">
        <v>83.479177584522404</v>
      </c>
      <c r="H63" s="33"/>
    </row>
    <row r="64" spans="1:8" x14ac:dyDescent="0.2">
      <c r="A64" s="64">
        <v>43894</v>
      </c>
      <c r="B64" s="28">
        <v>83.589040447375694</v>
      </c>
      <c r="C64" s="28">
        <v>85.400116745499005</v>
      </c>
      <c r="D64" s="28">
        <v>85.498403657227797</v>
      </c>
      <c r="H64" s="33"/>
    </row>
    <row r="65" spans="1:8" x14ac:dyDescent="0.2">
      <c r="A65" s="64">
        <v>43895</v>
      </c>
      <c r="B65" s="28">
        <v>82.186538521433206</v>
      </c>
      <c r="C65" s="28">
        <v>84.331327873631395</v>
      </c>
      <c r="D65" s="28">
        <v>84.481315801618607</v>
      </c>
      <c r="H65" s="33"/>
    </row>
    <row r="66" spans="1:8" x14ac:dyDescent="0.2">
      <c r="A66" s="64">
        <v>43896</v>
      </c>
      <c r="B66" s="28">
        <v>77.713505186256995</v>
      </c>
      <c r="C66" s="28">
        <v>81.382676949491696</v>
      </c>
      <c r="D66" s="28">
        <v>81.630188942071996</v>
      </c>
      <c r="H66" s="33"/>
    </row>
    <row r="67" spans="1:8" x14ac:dyDescent="0.2">
      <c r="A67" s="64">
        <v>43899</v>
      </c>
      <c r="B67" s="28">
        <v>73.719944489654196</v>
      </c>
      <c r="C67" s="28">
        <v>77.136803265428199</v>
      </c>
      <c r="D67" s="28">
        <v>77.538502106093802</v>
      </c>
      <c r="H67" s="33"/>
    </row>
    <row r="68" spans="1:8" x14ac:dyDescent="0.2">
      <c r="A68" s="64">
        <v>43900</v>
      </c>
      <c r="B68" s="28">
        <v>71.820120910066194</v>
      </c>
      <c r="C68" s="28">
        <v>76.684346770052798</v>
      </c>
      <c r="D68" s="28">
        <v>76.994526004768005</v>
      </c>
      <c r="H68" s="33"/>
    </row>
    <row r="69" spans="1:8" x14ac:dyDescent="0.2">
      <c r="A69" s="64">
        <v>43901</v>
      </c>
      <c r="B69" s="28">
        <v>71.422879198682494</v>
      </c>
      <c r="C69" s="28">
        <v>75.5599148897454</v>
      </c>
      <c r="D69" s="28">
        <v>75.911033732816605</v>
      </c>
      <c r="H69" s="33"/>
    </row>
    <row r="70" spans="1:8" x14ac:dyDescent="0.2">
      <c r="A70" s="64">
        <v>43902</v>
      </c>
      <c r="B70" s="28">
        <v>68.108092755079298</v>
      </c>
      <c r="C70" s="28">
        <v>70.682456852053306</v>
      </c>
      <c r="D70" s="28">
        <v>71.158672097371905</v>
      </c>
      <c r="H70" s="33"/>
    </row>
    <row r="71" spans="1:8" x14ac:dyDescent="0.2">
      <c r="A71" s="64">
        <v>43903</v>
      </c>
      <c r="B71" s="28">
        <v>65.927667464478901</v>
      </c>
      <c r="C71" s="28">
        <v>69.942076905397698</v>
      </c>
      <c r="D71" s="28">
        <v>70.285225853091106</v>
      </c>
      <c r="H71" s="33"/>
    </row>
    <row r="72" spans="1:8" x14ac:dyDescent="0.2">
      <c r="A72" s="64">
        <v>43906</v>
      </c>
      <c r="B72" s="28">
        <v>53.937673483160303</v>
      </c>
      <c r="C72" s="28">
        <v>61.068437597365097</v>
      </c>
      <c r="D72" s="28">
        <v>62.227923747966997</v>
      </c>
      <c r="H72" s="33"/>
    </row>
    <row r="73" spans="1:8" x14ac:dyDescent="0.2">
      <c r="A73" s="64">
        <v>43907</v>
      </c>
      <c r="B73" s="28">
        <v>51.953930904506699</v>
      </c>
      <c r="C73" s="28">
        <v>60.950454998761401</v>
      </c>
      <c r="D73" s="28">
        <v>61.8270623040153</v>
      </c>
      <c r="H73" s="33"/>
    </row>
    <row r="74" spans="1:8" x14ac:dyDescent="0.2">
      <c r="A74" s="64">
        <v>43908</v>
      </c>
      <c r="B74" s="28">
        <v>46.148011163691997</v>
      </c>
      <c r="C74" s="28">
        <v>53.2884220774868</v>
      </c>
      <c r="D74" s="28">
        <v>54.5467207207694</v>
      </c>
      <c r="H74" s="33"/>
    </row>
    <row r="75" spans="1:8" x14ac:dyDescent="0.2">
      <c r="A75" s="64">
        <v>43909</v>
      </c>
      <c r="B75" s="28">
        <v>45.498983561526998</v>
      </c>
      <c r="C75" s="28">
        <v>56.588880173221703</v>
      </c>
      <c r="D75" s="28">
        <v>57.320883960288498</v>
      </c>
      <c r="H75" s="33"/>
    </row>
    <row r="76" spans="1:8" x14ac:dyDescent="0.2">
      <c r="A76" s="64">
        <v>43910</v>
      </c>
      <c r="B76" s="28">
        <v>46.8545133412117</v>
      </c>
      <c r="C76" s="28">
        <v>56.157318349171</v>
      </c>
      <c r="D76" s="28">
        <v>57.012599560548601</v>
      </c>
      <c r="H76" s="33"/>
    </row>
    <row r="77" spans="1:8" x14ac:dyDescent="0.2">
      <c r="A77" s="64">
        <v>43913</v>
      </c>
      <c r="B77" s="28">
        <v>42.256814489490402</v>
      </c>
      <c r="C77" s="28">
        <v>53.933757251652402</v>
      </c>
      <c r="D77" s="28">
        <v>55.124706375994698</v>
      </c>
      <c r="H77" s="33"/>
    </row>
    <row r="78" spans="1:8" x14ac:dyDescent="0.2">
      <c r="A78" s="64">
        <v>43914</v>
      </c>
      <c r="B78" s="28">
        <v>41.763122276577597</v>
      </c>
      <c r="C78" s="28">
        <v>53.250281201966601</v>
      </c>
      <c r="D78" s="28">
        <v>54.517855686077397</v>
      </c>
      <c r="H78" s="33"/>
    </row>
    <row r="79" spans="1:8" x14ac:dyDescent="0.2">
      <c r="A79" s="64">
        <v>43915</v>
      </c>
      <c r="B79" s="28">
        <v>43.842282362398699</v>
      </c>
      <c r="C79" s="28">
        <v>58.425080257933601</v>
      </c>
      <c r="D79" s="28">
        <v>58.985378230747301</v>
      </c>
      <c r="H79" s="33"/>
    </row>
    <row r="80" spans="1:8" x14ac:dyDescent="0.2">
      <c r="A80" s="64">
        <v>43916</v>
      </c>
      <c r="B80" s="28">
        <v>44.0301326547633</v>
      </c>
      <c r="C80" s="28">
        <v>60.329390874772798</v>
      </c>
      <c r="D80" s="28">
        <v>60.850035176554201</v>
      </c>
      <c r="H80" s="33"/>
    </row>
    <row r="81" spans="1:8" x14ac:dyDescent="0.2">
      <c r="A81" s="64">
        <v>43917</v>
      </c>
      <c r="B81" s="28">
        <v>44.699725952988999</v>
      </c>
      <c r="C81" s="28">
        <v>61.228025936696199</v>
      </c>
      <c r="D81" s="28">
        <v>61.704575990617698</v>
      </c>
      <c r="H81" s="33"/>
    </row>
    <row r="82" spans="1:8" x14ac:dyDescent="0.2">
      <c r="A82" s="64">
        <v>43920</v>
      </c>
      <c r="B82" s="28">
        <v>46.600892551301499</v>
      </c>
      <c r="C82" s="28">
        <v>62.909075182862601</v>
      </c>
      <c r="D82" s="28">
        <v>63.320526364725097</v>
      </c>
      <c r="H82" s="33"/>
    </row>
    <row r="83" spans="1:8" x14ac:dyDescent="0.2">
      <c r="A83" s="64">
        <v>43921</v>
      </c>
      <c r="B83" s="28">
        <v>52.379015942336999</v>
      </c>
      <c r="C83" s="28">
        <v>65.292592042591394</v>
      </c>
      <c r="D83" s="28">
        <v>65.656472757575102</v>
      </c>
      <c r="H83" s="33"/>
    </row>
    <row r="84" spans="1:8" x14ac:dyDescent="0.2">
      <c r="A84" s="64">
        <v>43922</v>
      </c>
      <c r="B84" s="28">
        <v>50.206100242095999</v>
      </c>
      <c r="C84" s="28">
        <v>63.623964195547202</v>
      </c>
      <c r="D84" s="28">
        <v>64.052164371940293</v>
      </c>
      <c r="H84" s="33"/>
    </row>
    <row r="85" spans="1:8" x14ac:dyDescent="0.2">
      <c r="A85" s="64">
        <v>43923</v>
      </c>
      <c r="B85" s="28">
        <v>52.571620059490698</v>
      </c>
      <c r="C85" s="28">
        <v>65.285276058712</v>
      </c>
      <c r="D85" s="28">
        <v>65.522001699893707</v>
      </c>
      <c r="H85" s="33"/>
    </row>
    <row r="86" spans="1:8" x14ac:dyDescent="0.2">
      <c r="A86" s="64">
        <v>43924</v>
      </c>
      <c r="B86" s="28">
        <v>52.576924109831502</v>
      </c>
      <c r="C86" s="28">
        <v>67.553539878805196</v>
      </c>
      <c r="D86" s="28">
        <v>67.408585751545601</v>
      </c>
      <c r="H86" s="33"/>
    </row>
    <row r="87" spans="1:8" x14ac:dyDescent="0.2">
      <c r="A87" s="64">
        <v>43927</v>
      </c>
      <c r="B87" s="28">
        <v>54.353404942085</v>
      </c>
      <c r="C87" s="28">
        <v>68.733886430156403</v>
      </c>
      <c r="D87" s="28">
        <v>68.549362872727201</v>
      </c>
      <c r="H87" s="33"/>
    </row>
    <row r="88" spans="1:8" x14ac:dyDescent="0.2">
      <c r="A88" s="64">
        <v>43928</v>
      </c>
      <c r="B88" s="28">
        <v>54.361945129232502</v>
      </c>
      <c r="C88" s="28">
        <v>68.856515729916296</v>
      </c>
      <c r="D88" s="28">
        <v>68.813825478544501</v>
      </c>
      <c r="H88" s="33"/>
    </row>
    <row r="89" spans="1:8" x14ac:dyDescent="0.2">
      <c r="A89" s="64">
        <v>43929</v>
      </c>
      <c r="B89" s="28">
        <v>55.828224609431302</v>
      </c>
      <c r="C89" s="28">
        <v>70.738150509307204</v>
      </c>
      <c r="D89" s="28">
        <v>70.885964449960696</v>
      </c>
      <c r="H89" s="33"/>
    </row>
    <row r="90" spans="1:8" x14ac:dyDescent="0.2">
      <c r="A90" s="64">
        <v>43930</v>
      </c>
      <c r="B90" s="28">
        <v>57.938955803751</v>
      </c>
      <c r="C90" s="28">
        <v>71.077988523640698</v>
      </c>
      <c r="D90" s="28">
        <v>71.306388533324906</v>
      </c>
      <c r="H90" s="33"/>
    </row>
    <row r="91" spans="1:8" x14ac:dyDescent="0.2">
      <c r="A91" s="64">
        <v>43931</v>
      </c>
      <c r="H91" s="33"/>
    </row>
    <row r="92" spans="1:8" x14ac:dyDescent="0.2">
      <c r="A92" s="64">
        <v>43934</v>
      </c>
      <c r="B92" s="28">
        <v>58.767457082401997</v>
      </c>
      <c r="C92" s="28">
        <v>72.842879813979394</v>
      </c>
      <c r="D92" s="28">
        <v>73.006249134661601</v>
      </c>
      <c r="H92" s="33"/>
    </row>
    <row r="93" spans="1:8" x14ac:dyDescent="0.2">
      <c r="A93" s="64">
        <v>43935</v>
      </c>
      <c r="B93" s="28">
        <v>61.642191058606798</v>
      </c>
      <c r="C93" s="28">
        <v>73.544761339901001</v>
      </c>
      <c r="D93" s="28">
        <v>73.685102946357802</v>
      </c>
      <c r="H93" s="33"/>
    </row>
    <row r="94" spans="1:8" x14ac:dyDescent="0.2">
      <c r="A94" s="64">
        <v>43936</v>
      </c>
      <c r="B94" s="28">
        <v>61.208802171808202</v>
      </c>
      <c r="C94" s="28">
        <v>71.962750238832101</v>
      </c>
      <c r="D94" s="28">
        <v>72.207225575926699</v>
      </c>
      <c r="H94" s="33"/>
    </row>
    <row r="95" spans="1:8" x14ac:dyDescent="0.2">
      <c r="A95" s="64">
        <v>43937</v>
      </c>
      <c r="B95" s="28">
        <v>58.971052380628002</v>
      </c>
      <c r="C95" s="28">
        <v>70.099815006833495</v>
      </c>
      <c r="D95" s="28">
        <v>70.4188872219529</v>
      </c>
      <c r="H95" s="33"/>
    </row>
    <row r="96" spans="1:8" x14ac:dyDescent="0.2">
      <c r="A96" s="64">
        <v>43938</v>
      </c>
      <c r="B96" s="28">
        <v>60.653810768562799</v>
      </c>
      <c r="C96" s="28">
        <v>70.9831801295513</v>
      </c>
      <c r="D96" s="28">
        <v>71.363087915116907</v>
      </c>
      <c r="H96" s="33"/>
    </row>
    <row r="97" spans="1:8" x14ac:dyDescent="0.2">
      <c r="A97" s="64">
        <v>43941</v>
      </c>
      <c r="B97" s="28">
        <v>59.481241311179502</v>
      </c>
      <c r="C97" s="28">
        <v>69.911707110819407</v>
      </c>
      <c r="D97" s="28">
        <v>70.419900272972896</v>
      </c>
      <c r="H97" s="33"/>
    </row>
    <row r="98" spans="1:8" x14ac:dyDescent="0.2">
      <c r="A98" s="64">
        <v>43942</v>
      </c>
      <c r="B98" s="28">
        <v>56.685189542244203</v>
      </c>
      <c r="C98" s="28">
        <v>67.610025839530906</v>
      </c>
      <c r="D98" s="28">
        <v>68.194021391216694</v>
      </c>
      <c r="H98" s="33"/>
    </row>
    <row r="99" spans="1:8" x14ac:dyDescent="0.2">
      <c r="A99" s="64">
        <v>43943</v>
      </c>
      <c r="B99" s="28">
        <v>55.892862788692597</v>
      </c>
      <c r="C99" s="28">
        <v>67.598847322398797</v>
      </c>
      <c r="D99" s="28">
        <v>68.148295175167704</v>
      </c>
      <c r="H99" s="33"/>
    </row>
    <row r="100" spans="1:8" x14ac:dyDescent="0.2">
      <c r="A100" s="64">
        <v>43944</v>
      </c>
      <c r="B100" s="28">
        <v>57.1606053601718</v>
      </c>
      <c r="C100" s="28">
        <v>69.346541087608799</v>
      </c>
      <c r="D100" s="28">
        <v>69.754903645603903</v>
      </c>
      <c r="H100" s="33"/>
    </row>
    <row r="101" spans="1:8" x14ac:dyDescent="0.2">
      <c r="A101" s="64">
        <v>43945</v>
      </c>
      <c r="B101" s="28">
        <v>56.7846110265818</v>
      </c>
      <c r="C101" s="28">
        <v>67.872796440962702</v>
      </c>
      <c r="D101" s="28">
        <v>68.338510310743004</v>
      </c>
      <c r="H101" s="33"/>
    </row>
    <row r="102" spans="1:8" x14ac:dyDescent="0.2">
      <c r="A102" s="64">
        <v>43948</v>
      </c>
      <c r="B102" s="28">
        <v>59.175882945710299</v>
      </c>
      <c r="C102" s="28">
        <v>70.227464238880202</v>
      </c>
      <c r="D102" s="28">
        <v>70.390522057306995</v>
      </c>
      <c r="H102" s="33"/>
    </row>
    <row r="103" spans="1:8" x14ac:dyDescent="0.2">
      <c r="A103" s="64">
        <v>43949</v>
      </c>
      <c r="B103" s="28">
        <v>60.902311986719702</v>
      </c>
      <c r="C103" s="28">
        <v>72.137386674759895</v>
      </c>
      <c r="D103" s="28">
        <v>72.164668441284405</v>
      </c>
      <c r="H103" s="33"/>
    </row>
    <row r="104" spans="1:8" x14ac:dyDescent="0.2">
      <c r="A104" s="64">
        <v>43950</v>
      </c>
      <c r="B104" s="28">
        <v>64.5907520807814</v>
      </c>
      <c r="C104" s="28">
        <v>74.7841128908331</v>
      </c>
      <c r="D104" s="28">
        <v>74.634989646612695</v>
      </c>
      <c r="H104" s="33"/>
    </row>
    <row r="105" spans="1:8" x14ac:dyDescent="0.2">
      <c r="A105" s="64">
        <v>43951</v>
      </c>
      <c r="B105" s="28">
        <v>64.054049630649402</v>
      </c>
      <c r="C105" s="28">
        <v>75.325544968829504</v>
      </c>
      <c r="D105" s="28">
        <v>75.173876370419705</v>
      </c>
      <c r="H105" s="33"/>
    </row>
    <row r="106" spans="1:8" x14ac:dyDescent="0.2">
      <c r="A106" s="64">
        <v>43952</v>
      </c>
      <c r="H106" s="33"/>
    </row>
    <row r="107" spans="1:8" x14ac:dyDescent="0.2">
      <c r="A107" s="64">
        <v>43955</v>
      </c>
      <c r="B107" s="28">
        <v>63.533917863212999</v>
      </c>
      <c r="C107" s="28">
        <v>72.855702797532999</v>
      </c>
      <c r="D107" s="28">
        <v>73.113968534162296</v>
      </c>
      <c r="H107" s="33"/>
    </row>
    <row r="108" spans="1:8" x14ac:dyDescent="0.2">
      <c r="A108" s="64">
        <v>43956</v>
      </c>
      <c r="B108" s="28">
        <v>66.834548041573697</v>
      </c>
      <c r="C108" s="28">
        <v>74.099977612379007</v>
      </c>
      <c r="D108" s="28">
        <v>74.285697517450899</v>
      </c>
      <c r="H108" s="33"/>
    </row>
    <row r="109" spans="1:8" x14ac:dyDescent="0.2">
      <c r="A109" s="64">
        <v>43957</v>
      </c>
      <c r="B109" s="28">
        <v>69.565728195244404</v>
      </c>
      <c r="C109" s="28">
        <v>75.428103808429995</v>
      </c>
      <c r="D109" s="28">
        <v>75.5324180426542</v>
      </c>
      <c r="H109" s="33"/>
    </row>
    <row r="110" spans="1:8" x14ac:dyDescent="0.2">
      <c r="A110" s="64">
        <v>43958</v>
      </c>
      <c r="B110" s="28">
        <v>71.065216774586602</v>
      </c>
      <c r="C110" s="28">
        <v>75.538246537791593</v>
      </c>
      <c r="D110" s="28">
        <v>75.596069820923702</v>
      </c>
      <c r="H110" s="33"/>
    </row>
    <row r="111" spans="1:8" x14ac:dyDescent="0.2">
      <c r="A111" s="64">
        <v>43959</v>
      </c>
      <c r="B111" s="28">
        <v>68.104105356498593</v>
      </c>
      <c r="C111" s="28">
        <v>72.339756443281701</v>
      </c>
      <c r="D111" s="28">
        <v>72.7886325292056</v>
      </c>
      <c r="H111" s="33"/>
    </row>
    <row r="112" spans="1:8" x14ac:dyDescent="0.2">
      <c r="A112" s="64">
        <v>43962</v>
      </c>
      <c r="B112" s="28">
        <v>68.6703484654427</v>
      </c>
      <c r="C112" s="28">
        <v>72.968938108649994</v>
      </c>
      <c r="D112" s="28">
        <v>73.467295915470501</v>
      </c>
      <c r="H112" s="33"/>
    </row>
    <row r="113" spans="1:8" x14ac:dyDescent="0.2">
      <c r="A113" s="64">
        <v>43963</v>
      </c>
      <c r="B113" s="28">
        <v>68.201328655355596</v>
      </c>
      <c r="C113" s="28">
        <v>71.624380674096798</v>
      </c>
      <c r="D113" s="28">
        <v>72.296038457308896</v>
      </c>
      <c r="H113" s="33"/>
    </row>
    <row r="114" spans="1:8" x14ac:dyDescent="0.2">
      <c r="A114" s="64">
        <v>43964</v>
      </c>
      <c r="B114" s="28">
        <v>64.398217137903004</v>
      </c>
      <c r="C114" s="28">
        <v>69.492882670136197</v>
      </c>
      <c r="D114" s="28">
        <v>70.150426036328994</v>
      </c>
      <c r="H114" s="33"/>
    </row>
    <row r="115" spans="1:8" x14ac:dyDescent="0.2">
      <c r="A115" s="64">
        <v>43965</v>
      </c>
      <c r="B115" s="28">
        <v>63.505647076351998</v>
      </c>
      <c r="C115" s="28">
        <v>70.354410748230293</v>
      </c>
      <c r="D115" s="28">
        <v>70.849594308645507</v>
      </c>
      <c r="H115" s="33"/>
    </row>
    <row r="116" spans="1:8" x14ac:dyDescent="0.2">
      <c r="A116" s="64">
        <v>43966</v>
      </c>
      <c r="B116" s="28">
        <v>61.139095745282198</v>
      </c>
      <c r="C116" s="28">
        <v>69.757698998320805</v>
      </c>
      <c r="D116" s="28">
        <v>70.280090182437604</v>
      </c>
      <c r="H116" s="33"/>
    </row>
    <row r="117" spans="1:8" x14ac:dyDescent="0.2">
      <c r="A117" s="64">
        <v>43969</v>
      </c>
      <c r="B117" s="28">
        <v>63.2431468934519</v>
      </c>
      <c r="C117" s="28">
        <v>72.367479305365094</v>
      </c>
      <c r="D117" s="28">
        <v>72.790099742822306</v>
      </c>
      <c r="H117" s="33"/>
    </row>
    <row r="118" spans="1:8" x14ac:dyDescent="0.2">
      <c r="A118" s="64">
        <v>43970</v>
      </c>
      <c r="B118" s="28">
        <v>61.060789936862399</v>
      </c>
      <c r="C118" s="28">
        <v>72.010345336981104</v>
      </c>
      <c r="D118" s="28">
        <v>72.579802861670004</v>
      </c>
      <c r="H118" s="33"/>
    </row>
    <row r="119" spans="1:8" x14ac:dyDescent="0.2">
      <c r="A119" s="64">
        <v>43971</v>
      </c>
      <c r="B119" s="28">
        <v>63.1727595736156</v>
      </c>
      <c r="C119" s="28">
        <v>72.6478216348914</v>
      </c>
      <c r="D119" s="28">
        <v>73.330515384324798</v>
      </c>
      <c r="H119" s="33"/>
    </row>
    <row r="120" spans="1:8" x14ac:dyDescent="0.2">
      <c r="A120" s="64">
        <v>43972</v>
      </c>
      <c r="H120" s="33"/>
    </row>
    <row r="121" spans="1:8" x14ac:dyDescent="0.2">
      <c r="A121" s="64">
        <v>43973</v>
      </c>
      <c r="B121" s="28">
        <v>63.341344716725899</v>
      </c>
      <c r="C121" s="28">
        <v>73.196647103060997</v>
      </c>
      <c r="D121" s="28">
        <v>73.960697729373393</v>
      </c>
      <c r="H121" s="33"/>
    </row>
    <row r="122" spans="1:8" x14ac:dyDescent="0.2">
      <c r="A122" s="64">
        <v>43976</v>
      </c>
      <c r="B122" s="28">
        <v>63.483105822815602</v>
      </c>
      <c r="C122" s="28">
        <v>73.779675691970596</v>
      </c>
      <c r="D122" s="28">
        <v>74.508979385951505</v>
      </c>
      <c r="H122" s="33"/>
    </row>
    <row r="123" spans="1:8" x14ac:dyDescent="0.2">
      <c r="A123" s="64">
        <v>43977</v>
      </c>
      <c r="B123" s="28">
        <v>60.400844028219602</v>
      </c>
      <c r="C123" s="28">
        <v>73.576634078519405</v>
      </c>
      <c r="D123" s="28">
        <v>74.349163305712906</v>
      </c>
      <c r="H123" s="33"/>
    </row>
    <row r="124" spans="1:8" x14ac:dyDescent="0.2">
      <c r="A124" s="64">
        <v>43978</v>
      </c>
      <c r="B124" s="28">
        <v>59.6002382158185</v>
      </c>
      <c r="C124" s="28">
        <v>74.456349952728502</v>
      </c>
      <c r="D124" s="28">
        <v>75.037303043645807</v>
      </c>
      <c r="H124" s="33"/>
    </row>
    <row r="125" spans="1:8" x14ac:dyDescent="0.2">
      <c r="A125" s="64">
        <v>43979</v>
      </c>
      <c r="B125" s="28">
        <v>54.557353178912301</v>
      </c>
      <c r="C125" s="28">
        <v>70.9521386511624</v>
      </c>
      <c r="D125" s="28">
        <v>71.817215732531594</v>
      </c>
      <c r="H125" s="33"/>
    </row>
    <row r="126" spans="1:8" x14ac:dyDescent="0.2">
      <c r="A126" s="64">
        <v>43980</v>
      </c>
      <c r="B126" s="28">
        <v>54.341538569773498</v>
      </c>
      <c r="C126" s="28">
        <v>71.107581707299701</v>
      </c>
      <c r="D126" s="28">
        <v>71.762217529816596</v>
      </c>
      <c r="H126" s="33"/>
    </row>
    <row r="127" spans="1:8" x14ac:dyDescent="0.2">
      <c r="A127" s="64">
        <v>43983</v>
      </c>
      <c r="B127" s="28">
        <v>55.7580912371632</v>
      </c>
      <c r="C127" s="28">
        <v>72.446761164930606</v>
      </c>
      <c r="D127" s="28">
        <v>72.954984716139705</v>
      </c>
      <c r="H127" s="33"/>
    </row>
    <row r="128" spans="1:8" x14ac:dyDescent="0.2">
      <c r="A128" s="64">
        <v>43984</v>
      </c>
      <c r="B128" s="28">
        <v>59.0202806828311</v>
      </c>
      <c r="C128" s="28">
        <v>74.602254930883603</v>
      </c>
      <c r="D128" s="28">
        <v>75.203882734174798</v>
      </c>
      <c r="H128" s="33"/>
    </row>
    <row r="129" spans="1:8" x14ac:dyDescent="0.2">
      <c r="A129" s="64">
        <v>43985</v>
      </c>
      <c r="B129" s="28">
        <v>62.011821244202999</v>
      </c>
      <c r="C129" s="28">
        <v>77.564487870899001</v>
      </c>
      <c r="D129" s="28">
        <v>77.951215090230093</v>
      </c>
      <c r="H129" s="33"/>
    </row>
    <row r="130" spans="1:8" x14ac:dyDescent="0.2">
      <c r="A130" s="64">
        <v>43986</v>
      </c>
      <c r="B130" s="28">
        <v>64.907694851281093</v>
      </c>
      <c r="C130" s="28">
        <v>80.037193177733599</v>
      </c>
      <c r="D130" s="28">
        <v>80.549489975092001</v>
      </c>
      <c r="H130" s="33"/>
    </row>
    <row r="131" spans="1:8" x14ac:dyDescent="0.2">
      <c r="A131" s="64">
        <v>43987</v>
      </c>
      <c r="B131" s="28">
        <v>71.143306946847602</v>
      </c>
      <c r="C131" s="28">
        <v>82.391705682733999</v>
      </c>
      <c r="D131" s="28">
        <v>82.789722706191199</v>
      </c>
      <c r="H131" s="33"/>
    </row>
    <row r="132" spans="1:8" x14ac:dyDescent="0.2">
      <c r="A132" s="64">
        <v>43990</v>
      </c>
      <c r="B132" s="28">
        <v>73.801735773682594</v>
      </c>
      <c r="C132" s="28">
        <v>85.734876169241005</v>
      </c>
      <c r="D132" s="28">
        <v>86.021260502980994</v>
      </c>
      <c r="H132" s="33"/>
    </row>
    <row r="133" spans="1:8" x14ac:dyDescent="0.2">
      <c r="A133" s="64">
        <v>43991</v>
      </c>
      <c r="B133" s="28">
        <v>74.966323624481404</v>
      </c>
      <c r="C133" s="28">
        <v>84.983645267784595</v>
      </c>
      <c r="D133" s="28">
        <v>85.308727303869105</v>
      </c>
      <c r="H133" s="33"/>
    </row>
    <row r="134" spans="1:8" x14ac:dyDescent="0.2">
      <c r="A134" s="64">
        <v>43992</v>
      </c>
      <c r="B134" s="28">
        <v>71.479991356376601</v>
      </c>
      <c r="C134" s="28">
        <v>83.380044045508797</v>
      </c>
      <c r="D134" s="28">
        <v>83.769115052884402</v>
      </c>
      <c r="H134" s="33"/>
    </row>
    <row r="135" spans="1:8" x14ac:dyDescent="0.2">
      <c r="A135" s="64">
        <v>43993</v>
      </c>
      <c r="B135" s="28">
        <v>68.490707642980894</v>
      </c>
      <c r="C135" s="28">
        <v>81.385113935801201</v>
      </c>
      <c r="D135" s="28">
        <v>82.024105772725306</v>
      </c>
      <c r="H135" s="33"/>
    </row>
    <row r="136" spans="1:8" x14ac:dyDescent="0.2">
      <c r="A136" s="64">
        <v>43994</v>
      </c>
      <c r="B136" s="28">
        <v>70.592566499602995</v>
      </c>
      <c r="C136" s="28">
        <v>80.402848397265203</v>
      </c>
      <c r="D136" s="28">
        <v>80.913358571939199</v>
      </c>
      <c r="H136" s="33"/>
    </row>
    <row r="137" spans="1:8" x14ac:dyDescent="0.2">
      <c r="A137" s="64">
        <v>43997</v>
      </c>
      <c r="B137" s="28">
        <v>71.307614542660303</v>
      </c>
      <c r="C137" s="28">
        <v>78.0063416787889</v>
      </c>
      <c r="D137" s="28">
        <v>78.705419548321501</v>
      </c>
      <c r="H137" s="33"/>
    </row>
    <row r="138" spans="1:8" x14ac:dyDescent="0.2">
      <c r="A138" s="64">
        <v>43998</v>
      </c>
      <c r="B138" s="28">
        <v>69.828010517288902</v>
      </c>
      <c r="C138" s="28">
        <v>78.334205793333197</v>
      </c>
      <c r="D138" s="28">
        <v>78.943517994135604</v>
      </c>
      <c r="H138" s="33"/>
    </row>
    <row r="139" spans="1:8" x14ac:dyDescent="0.2">
      <c r="A139" s="64">
        <v>43999</v>
      </c>
      <c r="B139" s="28">
        <v>74.013423001277303</v>
      </c>
      <c r="C139" s="28">
        <v>81.252380441525005</v>
      </c>
      <c r="D139" s="28">
        <v>81.772943615913405</v>
      </c>
      <c r="H139" s="33"/>
    </row>
    <row r="140" spans="1:8" x14ac:dyDescent="0.2">
      <c r="A140" s="64"/>
      <c r="H140" s="33"/>
    </row>
    <row r="141" spans="1:8" x14ac:dyDescent="0.2">
      <c r="A141" s="64"/>
      <c r="H141" s="33"/>
    </row>
    <row r="142" spans="1:8" x14ac:dyDescent="0.2">
      <c r="A142" s="64"/>
      <c r="H142" s="33"/>
    </row>
    <row r="143" spans="1:8" x14ac:dyDescent="0.2">
      <c r="A143" s="64"/>
      <c r="H143" s="33"/>
    </row>
    <row r="144" spans="1:8" x14ac:dyDescent="0.2">
      <c r="A144" s="64"/>
      <c r="H144" s="33"/>
    </row>
    <row r="145" spans="1:8" x14ac:dyDescent="0.2">
      <c r="A145" s="64"/>
      <c r="H145" s="33"/>
    </row>
    <row r="146" spans="1:8" x14ac:dyDescent="0.2">
      <c r="A146" s="64"/>
      <c r="H146" s="33"/>
    </row>
    <row r="147" spans="1:8" x14ac:dyDescent="0.2">
      <c r="A147" s="64"/>
      <c r="H147" s="33"/>
    </row>
    <row r="148" spans="1:8" x14ac:dyDescent="0.2">
      <c r="A148" s="64"/>
      <c r="H148" s="33"/>
    </row>
    <row r="149" spans="1:8" x14ac:dyDescent="0.2">
      <c r="A149" s="64"/>
      <c r="H149" s="33"/>
    </row>
    <row r="150" spans="1:8" x14ac:dyDescent="0.2">
      <c r="A150" s="64"/>
      <c r="H150" s="33"/>
    </row>
    <row r="151" spans="1:8" x14ac:dyDescent="0.2">
      <c r="A151" s="64"/>
      <c r="H151" s="33"/>
    </row>
    <row r="152" spans="1:8" x14ac:dyDescent="0.2">
      <c r="A152" s="64"/>
      <c r="H152" s="33"/>
    </row>
    <row r="153" spans="1:8" x14ac:dyDescent="0.2">
      <c r="A153" s="64"/>
      <c r="H153" s="33"/>
    </row>
    <row r="154" spans="1:8" x14ac:dyDescent="0.2">
      <c r="A154" s="64"/>
      <c r="H154" s="33"/>
    </row>
    <row r="155" spans="1:8" x14ac:dyDescent="0.2">
      <c r="A155" s="64"/>
      <c r="H155" s="33"/>
    </row>
    <row r="156" spans="1:8" x14ac:dyDescent="0.2">
      <c r="A156" s="64"/>
      <c r="H156" s="33"/>
    </row>
    <row r="157" spans="1:8" x14ac:dyDescent="0.2">
      <c r="A157" s="64"/>
      <c r="H157" s="33"/>
    </row>
    <row r="158" spans="1:8" x14ac:dyDescent="0.2">
      <c r="A158" s="64"/>
      <c r="H158" s="33"/>
    </row>
    <row r="159" spans="1:8" x14ac:dyDescent="0.2">
      <c r="A159" s="64"/>
      <c r="H159" s="33"/>
    </row>
    <row r="160" spans="1:8" x14ac:dyDescent="0.2">
      <c r="A160" s="64"/>
      <c r="H160" s="33"/>
    </row>
    <row r="161" spans="1:8" x14ac:dyDescent="0.2">
      <c r="A161" s="64"/>
      <c r="H161" s="33"/>
    </row>
    <row r="162" spans="1:8" x14ac:dyDescent="0.2">
      <c r="A162" s="64"/>
      <c r="H162" s="33"/>
    </row>
    <row r="163" spans="1:8" x14ac:dyDescent="0.2">
      <c r="A163" s="64"/>
      <c r="H163" s="33"/>
    </row>
    <row r="164" spans="1:8" x14ac:dyDescent="0.2">
      <c r="A164" s="64"/>
      <c r="H164" s="33"/>
    </row>
    <row r="165" spans="1:8" x14ac:dyDescent="0.2">
      <c r="A165" s="64"/>
      <c r="H165" s="33"/>
    </row>
    <row r="166" spans="1:8" x14ac:dyDescent="0.2">
      <c r="A166" s="64"/>
      <c r="H166" s="33"/>
    </row>
    <row r="167" spans="1:8" x14ac:dyDescent="0.2">
      <c r="A167" s="64"/>
      <c r="H167" s="33"/>
    </row>
    <row r="168" spans="1:8" x14ac:dyDescent="0.2">
      <c r="A168" s="64"/>
      <c r="H168" s="33"/>
    </row>
    <row r="169" spans="1:8" x14ac:dyDescent="0.2">
      <c r="A169" s="64"/>
      <c r="H169" s="33"/>
    </row>
    <row r="170" spans="1:8" x14ac:dyDescent="0.2">
      <c r="A170" s="64"/>
      <c r="H170" s="33"/>
    </row>
    <row r="171" spans="1:8" x14ac:dyDescent="0.2">
      <c r="A171" s="64"/>
      <c r="H171" s="33"/>
    </row>
    <row r="172" spans="1:8" x14ac:dyDescent="0.2">
      <c r="A172" s="64"/>
      <c r="H172" s="33"/>
    </row>
    <row r="173" spans="1:8" x14ac:dyDescent="0.2">
      <c r="A173" s="64"/>
      <c r="H173" s="33"/>
    </row>
    <row r="174" spans="1:8" x14ac:dyDescent="0.2">
      <c r="A174" s="64"/>
      <c r="H174" s="33"/>
    </row>
    <row r="175" spans="1:8" x14ac:dyDescent="0.2">
      <c r="A175" s="64"/>
      <c r="H175" s="33"/>
    </row>
    <row r="176" spans="1:8" x14ac:dyDescent="0.2">
      <c r="A176" s="64"/>
      <c r="H176" s="33"/>
    </row>
    <row r="177" spans="1:8" x14ac:dyDescent="0.2">
      <c r="A177" s="64"/>
      <c r="H177" s="33"/>
    </row>
    <row r="178" spans="1:8" x14ac:dyDescent="0.2">
      <c r="A178" s="64"/>
      <c r="H178" s="33"/>
    </row>
    <row r="179" spans="1:8" x14ac:dyDescent="0.2">
      <c r="A179" s="64"/>
      <c r="H179" s="33"/>
    </row>
    <row r="180" spans="1:8" x14ac:dyDescent="0.2">
      <c r="A180" s="64"/>
      <c r="H180" s="33"/>
    </row>
    <row r="181" spans="1:8" x14ac:dyDescent="0.2">
      <c r="A181" s="64"/>
      <c r="H181" s="33"/>
    </row>
    <row r="182" spans="1:8" x14ac:dyDescent="0.2">
      <c r="A182" s="64"/>
      <c r="H182" s="33"/>
    </row>
    <row r="183" spans="1:8" x14ac:dyDescent="0.2">
      <c r="A183" s="64"/>
      <c r="H183" s="33"/>
    </row>
    <row r="184" spans="1:8" x14ac:dyDescent="0.2">
      <c r="A184" s="64"/>
      <c r="H184" s="33"/>
    </row>
    <row r="185" spans="1:8" x14ac:dyDescent="0.2">
      <c r="A185" s="64"/>
      <c r="H185" s="33"/>
    </row>
    <row r="186" spans="1:8" x14ac:dyDescent="0.2">
      <c r="A186" s="64"/>
      <c r="H186" s="33"/>
    </row>
    <row r="187" spans="1:8" x14ac:dyDescent="0.2">
      <c r="A187" s="64"/>
      <c r="H187" s="33"/>
    </row>
    <row r="188" spans="1:8" x14ac:dyDescent="0.2">
      <c r="A188" s="64"/>
      <c r="H188" s="33"/>
    </row>
    <row r="189" spans="1:8" x14ac:dyDescent="0.2">
      <c r="A189" s="64"/>
      <c r="H189" s="33"/>
    </row>
    <row r="190" spans="1:8" x14ac:dyDescent="0.2">
      <c r="A190" s="64"/>
      <c r="H190" s="33"/>
    </row>
    <row r="191" spans="1:8" x14ac:dyDescent="0.2">
      <c r="A191" s="64"/>
      <c r="H191" s="33"/>
    </row>
    <row r="192" spans="1:8" x14ac:dyDescent="0.2">
      <c r="A192" s="64"/>
      <c r="H192" s="33"/>
    </row>
    <row r="193" spans="1:8" x14ac:dyDescent="0.2">
      <c r="A193" s="64"/>
      <c r="H193" s="33"/>
    </row>
    <row r="194" spans="1:8" x14ac:dyDescent="0.2">
      <c r="A194" s="64"/>
      <c r="H194" s="33"/>
    </row>
    <row r="195" spans="1:8" x14ac:dyDescent="0.2">
      <c r="A195" s="64"/>
      <c r="H195" s="33"/>
    </row>
    <row r="196" spans="1:8" x14ac:dyDescent="0.2">
      <c r="A196" s="64"/>
      <c r="H196" s="33"/>
    </row>
    <row r="197" spans="1:8" x14ac:dyDescent="0.2">
      <c r="A197" s="64"/>
      <c r="H197" s="33"/>
    </row>
    <row r="198" spans="1:8" x14ac:dyDescent="0.2">
      <c r="A198" s="64"/>
      <c r="H198" s="33"/>
    </row>
    <row r="199" spans="1:8" x14ac:dyDescent="0.2">
      <c r="A199" s="64"/>
      <c r="H199" s="33"/>
    </row>
    <row r="200" spans="1:8" x14ac:dyDescent="0.2">
      <c r="A200" s="64"/>
      <c r="H200" s="33"/>
    </row>
    <row r="201" spans="1:8" x14ac:dyDescent="0.2">
      <c r="A201" s="64"/>
      <c r="H201" s="33"/>
    </row>
    <row r="202" spans="1:8" x14ac:dyDescent="0.2">
      <c r="A202" s="64"/>
      <c r="H202" s="33"/>
    </row>
    <row r="203" spans="1:8" x14ac:dyDescent="0.2">
      <c r="A203" s="64"/>
      <c r="H203" s="33"/>
    </row>
    <row r="204" spans="1:8" x14ac:dyDescent="0.2">
      <c r="A204" s="64"/>
      <c r="H204" s="33"/>
    </row>
    <row r="205" spans="1:8" x14ac:dyDescent="0.2">
      <c r="A205" s="64"/>
      <c r="H205" s="33"/>
    </row>
    <row r="206" spans="1:8" x14ac:dyDescent="0.2">
      <c r="A206" s="64"/>
      <c r="H206" s="33"/>
    </row>
    <row r="207" spans="1:8" x14ac:dyDescent="0.2">
      <c r="A207" s="64"/>
      <c r="H207" s="33"/>
    </row>
    <row r="208" spans="1:8" x14ac:dyDescent="0.2">
      <c r="A208" s="64"/>
      <c r="H208" s="33"/>
    </row>
    <row r="209" spans="1:8" x14ac:dyDescent="0.2">
      <c r="A209" s="64"/>
      <c r="H209" s="33"/>
    </row>
    <row r="210" spans="1:8" x14ac:dyDescent="0.2">
      <c r="A210" s="64"/>
      <c r="H210" s="33"/>
    </row>
    <row r="211" spans="1:8" x14ac:dyDescent="0.2">
      <c r="A211" s="64"/>
      <c r="H211" s="33"/>
    </row>
    <row r="212" spans="1:8" x14ac:dyDescent="0.2">
      <c r="A212" s="64"/>
      <c r="H212" s="33"/>
    </row>
    <row r="213" spans="1:8" x14ac:dyDescent="0.2">
      <c r="A213" s="64"/>
      <c r="H213" s="33"/>
    </row>
    <row r="214" spans="1:8" x14ac:dyDescent="0.2">
      <c r="A214" s="64"/>
      <c r="H214" s="33"/>
    </row>
    <row r="215" spans="1:8" x14ac:dyDescent="0.2">
      <c r="A215" s="64"/>
      <c r="H215" s="33"/>
    </row>
    <row r="216" spans="1:8" x14ac:dyDescent="0.2">
      <c r="A216" s="64"/>
      <c r="H216" s="33"/>
    </row>
    <row r="217" spans="1:8" x14ac:dyDescent="0.2">
      <c r="A217" s="64"/>
      <c r="H217" s="33"/>
    </row>
    <row r="218" spans="1:8" x14ac:dyDescent="0.2">
      <c r="A218" s="64"/>
      <c r="H218" s="33"/>
    </row>
    <row r="219" spans="1:8" x14ac:dyDescent="0.2">
      <c r="A219" s="64"/>
      <c r="H219" s="33"/>
    </row>
    <row r="220" spans="1:8" x14ac:dyDescent="0.2">
      <c r="A220" s="64"/>
      <c r="H220" s="33"/>
    </row>
    <row r="221" spans="1:8" x14ac:dyDescent="0.2">
      <c r="A221" s="64"/>
      <c r="H221" s="33"/>
    </row>
    <row r="222" spans="1:8" x14ac:dyDescent="0.2">
      <c r="A222" s="64"/>
      <c r="H222" s="33"/>
    </row>
    <row r="223" spans="1:8" x14ac:dyDescent="0.2">
      <c r="A223" s="64"/>
      <c r="H223" s="33"/>
    </row>
    <row r="224" spans="1:8" x14ac:dyDescent="0.2">
      <c r="A224" s="64"/>
      <c r="H224" s="33"/>
    </row>
    <row r="225" spans="1:8" x14ac:dyDescent="0.2">
      <c r="A225" s="64"/>
      <c r="H225" s="33"/>
    </row>
    <row r="226" spans="1:8" x14ac:dyDescent="0.2">
      <c r="A226" s="64"/>
      <c r="H226" s="33"/>
    </row>
    <row r="227" spans="1:8" x14ac:dyDescent="0.2">
      <c r="A227" s="64"/>
      <c r="H227" s="33"/>
    </row>
    <row r="228" spans="1:8" x14ac:dyDescent="0.2">
      <c r="A228" s="64"/>
      <c r="H228" s="33"/>
    </row>
    <row r="229" spans="1:8" x14ac:dyDescent="0.2">
      <c r="A229" s="64"/>
      <c r="H229" s="33"/>
    </row>
    <row r="230" spans="1:8" x14ac:dyDescent="0.2">
      <c r="A230" s="64"/>
      <c r="H230" s="33"/>
    </row>
    <row r="231" spans="1:8" x14ac:dyDescent="0.2">
      <c r="A231" s="64"/>
      <c r="H231" s="33"/>
    </row>
    <row r="232" spans="1:8" x14ac:dyDescent="0.2">
      <c r="A232" s="64"/>
      <c r="H232" s="33"/>
    </row>
    <row r="233" spans="1:8" x14ac:dyDescent="0.2">
      <c r="A233" s="64"/>
      <c r="H233" s="33"/>
    </row>
    <row r="234" spans="1:8" x14ac:dyDescent="0.2">
      <c r="A234" s="64"/>
      <c r="H234" s="33"/>
    </row>
    <row r="235" spans="1:8" x14ac:dyDescent="0.2">
      <c r="A235" s="64"/>
      <c r="H235" s="33"/>
    </row>
    <row r="236" spans="1:8" x14ac:dyDescent="0.2">
      <c r="A236" s="64"/>
      <c r="H236" s="33"/>
    </row>
    <row r="237" spans="1:8" x14ac:dyDescent="0.2">
      <c r="A237" s="64"/>
      <c r="H237" s="33"/>
    </row>
    <row r="238" spans="1:8" x14ac:dyDescent="0.2">
      <c r="A238" s="64"/>
      <c r="H238" s="33"/>
    </row>
    <row r="239" spans="1:8" x14ac:dyDescent="0.2">
      <c r="A239" s="64"/>
      <c r="H239" s="33"/>
    </row>
    <row r="240" spans="1:8" x14ac:dyDescent="0.2">
      <c r="A240" s="64"/>
      <c r="H240" s="33"/>
    </row>
    <row r="241" spans="1:8" x14ac:dyDescent="0.2">
      <c r="A241" s="64"/>
      <c r="H241" s="33"/>
    </row>
    <row r="242" spans="1:8" x14ac:dyDescent="0.2">
      <c r="A242" s="64"/>
      <c r="H242" s="33"/>
    </row>
    <row r="243" spans="1:8" x14ac:dyDescent="0.2">
      <c r="A243" s="64"/>
      <c r="H243" s="33"/>
    </row>
    <row r="244" spans="1:8" x14ac:dyDescent="0.2">
      <c r="A244" s="64"/>
      <c r="H244" s="33"/>
    </row>
    <row r="245" spans="1:8" x14ac:dyDescent="0.2">
      <c r="A245" s="64"/>
      <c r="H245" s="33"/>
    </row>
    <row r="246" spans="1:8" x14ac:dyDescent="0.2">
      <c r="A246" s="64"/>
      <c r="H246" s="33"/>
    </row>
    <row r="247" spans="1:8" x14ac:dyDescent="0.2">
      <c r="A247" s="64"/>
      <c r="H247" s="33"/>
    </row>
    <row r="248" spans="1:8" x14ac:dyDescent="0.2">
      <c r="A248" s="64"/>
      <c r="H248" s="33"/>
    </row>
    <row r="249" spans="1:8" x14ac:dyDescent="0.2">
      <c r="A249" s="64"/>
      <c r="H249" s="33"/>
    </row>
    <row r="250" spans="1:8" x14ac:dyDescent="0.2">
      <c r="A250" s="64"/>
      <c r="H250" s="33"/>
    </row>
    <row r="251" spans="1:8" x14ac:dyDescent="0.2">
      <c r="A251" s="64"/>
      <c r="H251" s="33"/>
    </row>
    <row r="252" spans="1:8" x14ac:dyDescent="0.2">
      <c r="A252" s="64"/>
      <c r="H252" s="33"/>
    </row>
    <row r="253" spans="1:8" x14ac:dyDescent="0.2">
      <c r="A253" s="64"/>
      <c r="H253" s="33"/>
    </row>
    <row r="254" spans="1:8" x14ac:dyDescent="0.2">
      <c r="A254" s="64"/>
      <c r="H254" s="33"/>
    </row>
    <row r="255" spans="1:8" x14ac:dyDescent="0.2">
      <c r="A255" s="64"/>
      <c r="H255" s="33"/>
    </row>
    <row r="256" spans="1:8" x14ac:dyDescent="0.2">
      <c r="A256" s="64"/>
      <c r="H256" s="33"/>
    </row>
    <row r="257" spans="1:8" x14ac:dyDescent="0.2">
      <c r="A257" s="64"/>
      <c r="H257" s="33"/>
    </row>
    <row r="258" spans="1:8" x14ac:dyDescent="0.2">
      <c r="A258" s="64"/>
      <c r="H258" s="33"/>
    </row>
    <row r="259" spans="1:8" x14ac:dyDescent="0.2">
      <c r="A259" s="64"/>
      <c r="H259" s="33"/>
    </row>
    <row r="260" spans="1:8" x14ac:dyDescent="0.2">
      <c r="A260" s="64"/>
      <c r="H260" s="33"/>
    </row>
    <row r="261" spans="1:8" x14ac:dyDescent="0.2">
      <c r="A261" s="64"/>
      <c r="H261" s="33"/>
    </row>
    <row r="262" spans="1:8" x14ac:dyDescent="0.2">
      <c r="A262" s="64"/>
      <c r="H262" s="33"/>
    </row>
    <row r="263" spans="1:8" x14ac:dyDescent="0.2">
      <c r="A263" s="64"/>
      <c r="H263" s="33"/>
    </row>
    <row r="264" spans="1:8" x14ac:dyDescent="0.2">
      <c r="A264" s="64"/>
      <c r="H264" s="33"/>
    </row>
    <row r="265" spans="1:8" x14ac:dyDescent="0.2">
      <c r="A265" s="64"/>
      <c r="H265" s="33"/>
    </row>
    <row r="266" spans="1:8" x14ac:dyDescent="0.2">
      <c r="A266" s="64"/>
      <c r="H266" s="33"/>
    </row>
    <row r="267" spans="1:8" x14ac:dyDescent="0.2">
      <c r="A267" s="64"/>
      <c r="H267" s="33"/>
    </row>
    <row r="268" spans="1:8" x14ac:dyDescent="0.2">
      <c r="A268" s="64"/>
      <c r="H268" s="33"/>
    </row>
    <row r="269" spans="1:8" x14ac:dyDescent="0.2">
      <c r="A269" s="64"/>
    </row>
    <row r="270" spans="1:8" x14ac:dyDescent="0.2">
      <c r="A270" s="64"/>
    </row>
    <row r="271" spans="1:8" x14ac:dyDescent="0.2">
      <c r="A271" s="64"/>
    </row>
    <row r="272" spans="1:8" x14ac:dyDescent="0.2">
      <c r="A272" s="64"/>
    </row>
    <row r="273" spans="1:1" x14ac:dyDescent="0.2">
      <c r="A273" s="64"/>
    </row>
    <row r="274" spans="1:1" x14ac:dyDescent="0.2">
      <c r="A274" s="64"/>
    </row>
    <row r="275" spans="1:1" x14ac:dyDescent="0.2">
      <c r="A275" s="64"/>
    </row>
    <row r="276" spans="1:1" x14ac:dyDescent="0.2">
      <c r="A276" s="64"/>
    </row>
    <row r="277" spans="1:1" x14ac:dyDescent="0.2">
      <c r="A277" s="64"/>
    </row>
    <row r="278" spans="1:1" x14ac:dyDescent="0.2">
      <c r="A278" s="64"/>
    </row>
    <row r="279" spans="1:1" x14ac:dyDescent="0.2">
      <c r="A279" s="64"/>
    </row>
    <row r="280" spans="1:1" x14ac:dyDescent="0.2">
      <c r="A280" s="64"/>
    </row>
    <row r="281" spans="1:1" x14ac:dyDescent="0.2">
      <c r="A281" s="64"/>
    </row>
    <row r="282" spans="1:1" x14ac:dyDescent="0.2">
      <c r="A282" s="64"/>
    </row>
    <row r="283" spans="1:1" x14ac:dyDescent="0.2">
      <c r="A283" s="64"/>
    </row>
    <row r="284" spans="1:1" x14ac:dyDescent="0.2">
      <c r="A284" s="64"/>
    </row>
    <row r="285" spans="1:1" x14ac:dyDescent="0.2">
      <c r="A285" s="64"/>
    </row>
    <row r="286" spans="1:1" x14ac:dyDescent="0.2">
      <c r="A286" s="64"/>
    </row>
    <row r="287" spans="1:1" x14ac:dyDescent="0.2">
      <c r="A287" s="64"/>
    </row>
    <row r="288" spans="1:1" x14ac:dyDescent="0.2">
      <c r="A288" s="64"/>
    </row>
    <row r="289" spans="1:1" x14ac:dyDescent="0.2">
      <c r="A289" s="64"/>
    </row>
    <row r="290" spans="1:1" x14ac:dyDescent="0.2">
      <c r="A290" s="64"/>
    </row>
    <row r="291" spans="1:1" x14ac:dyDescent="0.2">
      <c r="A291" s="64"/>
    </row>
    <row r="292" spans="1:1" x14ac:dyDescent="0.2">
      <c r="A292" s="64"/>
    </row>
    <row r="293" spans="1:1" x14ac:dyDescent="0.2">
      <c r="A293" s="64"/>
    </row>
    <row r="294" spans="1:1" x14ac:dyDescent="0.2">
      <c r="A294" s="64"/>
    </row>
    <row r="295" spans="1:1" x14ac:dyDescent="0.2">
      <c r="A295" s="64"/>
    </row>
    <row r="296" spans="1:1" x14ac:dyDescent="0.2">
      <c r="A296" s="64"/>
    </row>
    <row r="297" spans="1:1" x14ac:dyDescent="0.2">
      <c r="A297" s="64"/>
    </row>
    <row r="298" spans="1:1" x14ac:dyDescent="0.2">
      <c r="A298" s="64"/>
    </row>
    <row r="299" spans="1:1" x14ac:dyDescent="0.2">
      <c r="A299" s="64"/>
    </row>
    <row r="300" spans="1:1" x14ac:dyDescent="0.2">
      <c r="A300" s="64"/>
    </row>
    <row r="301" spans="1:1" x14ac:dyDescent="0.2">
      <c r="A301" s="64"/>
    </row>
    <row r="302" spans="1:1" x14ac:dyDescent="0.2">
      <c r="A302" s="64"/>
    </row>
    <row r="303" spans="1:1" x14ac:dyDescent="0.2">
      <c r="A303" s="64"/>
    </row>
    <row r="304" spans="1:1" x14ac:dyDescent="0.2">
      <c r="A304" s="64"/>
    </row>
    <row r="305" spans="1:1" x14ac:dyDescent="0.2">
      <c r="A305" s="64"/>
    </row>
    <row r="306" spans="1:1" x14ac:dyDescent="0.2">
      <c r="A306" s="64"/>
    </row>
    <row r="307" spans="1:1" x14ac:dyDescent="0.2">
      <c r="A307" s="64"/>
    </row>
    <row r="308" spans="1:1" x14ac:dyDescent="0.2">
      <c r="A308" s="64"/>
    </row>
    <row r="309" spans="1:1" x14ac:dyDescent="0.2">
      <c r="A309" s="64"/>
    </row>
    <row r="310" spans="1:1" x14ac:dyDescent="0.2">
      <c r="A310" s="64"/>
    </row>
    <row r="311" spans="1:1" x14ac:dyDescent="0.2">
      <c r="A311" s="64"/>
    </row>
    <row r="312" spans="1:1" x14ac:dyDescent="0.2">
      <c r="A312" s="64"/>
    </row>
    <row r="313" spans="1:1" x14ac:dyDescent="0.2">
      <c r="A313" s="64"/>
    </row>
    <row r="314" spans="1:1" x14ac:dyDescent="0.2">
      <c r="A314" s="64"/>
    </row>
    <row r="315" spans="1:1" x14ac:dyDescent="0.2">
      <c r="A315" s="64"/>
    </row>
    <row r="316" spans="1:1" x14ac:dyDescent="0.2">
      <c r="A316" s="64"/>
    </row>
    <row r="317" spans="1:1" x14ac:dyDescent="0.2">
      <c r="A317" s="64"/>
    </row>
    <row r="318" spans="1:1" x14ac:dyDescent="0.2">
      <c r="A318" s="64"/>
    </row>
    <row r="319" spans="1:1" x14ac:dyDescent="0.2">
      <c r="A319" s="64"/>
    </row>
    <row r="320" spans="1:1" x14ac:dyDescent="0.2">
      <c r="A320" s="64"/>
    </row>
    <row r="321" spans="1:1" x14ac:dyDescent="0.2">
      <c r="A321" s="64"/>
    </row>
    <row r="322" spans="1:1" x14ac:dyDescent="0.2">
      <c r="A322" s="64"/>
    </row>
    <row r="323" spans="1:1" x14ac:dyDescent="0.2">
      <c r="A323" s="64"/>
    </row>
    <row r="324" spans="1:1" x14ac:dyDescent="0.2">
      <c r="A324" s="64"/>
    </row>
    <row r="325" spans="1:1" x14ac:dyDescent="0.2">
      <c r="A325" s="64"/>
    </row>
    <row r="326" spans="1:1" x14ac:dyDescent="0.2">
      <c r="A326" s="64"/>
    </row>
    <row r="327" spans="1:1" x14ac:dyDescent="0.2">
      <c r="A327" s="64"/>
    </row>
    <row r="328" spans="1:1" x14ac:dyDescent="0.2">
      <c r="A328" s="64"/>
    </row>
    <row r="329" spans="1:1" x14ac:dyDescent="0.2">
      <c r="A329" s="64"/>
    </row>
    <row r="330" spans="1:1" x14ac:dyDescent="0.2">
      <c r="A330" s="64"/>
    </row>
    <row r="331" spans="1:1" x14ac:dyDescent="0.2">
      <c r="A331" s="64"/>
    </row>
    <row r="332" spans="1:1" x14ac:dyDescent="0.2">
      <c r="A332" s="64"/>
    </row>
    <row r="333" spans="1:1" x14ac:dyDescent="0.2">
      <c r="A333" s="64"/>
    </row>
    <row r="334" spans="1:1" x14ac:dyDescent="0.2">
      <c r="A334" s="64"/>
    </row>
    <row r="335" spans="1:1" x14ac:dyDescent="0.2">
      <c r="A335" s="64"/>
    </row>
    <row r="336" spans="1:1" x14ac:dyDescent="0.2">
      <c r="A336" s="64"/>
    </row>
    <row r="337" spans="1:1" x14ac:dyDescent="0.2">
      <c r="A337" s="64"/>
    </row>
    <row r="338" spans="1:1" x14ac:dyDescent="0.2">
      <c r="A338" s="64"/>
    </row>
    <row r="339" spans="1:1" x14ac:dyDescent="0.2">
      <c r="A339" s="64"/>
    </row>
    <row r="340" spans="1:1" x14ac:dyDescent="0.2">
      <c r="A340" s="64"/>
    </row>
    <row r="341" spans="1:1" x14ac:dyDescent="0.2">
      <c r="A341" s="64"/>
    </row>
    <row r="342" spans="1:1" x14ac:dyDescent="0.2">
      <c r="A342" s="64"/>
    </row>
    <row r="343" spans="1:1" x14ac:dyDescent="0.2">
      <c r="A343" s="64"/>
    </row>
    <row r="344" spans="1:1" x14ac:dyDescent="0.2">
      <c r="A344" s="64"/>
    </row>
    <row r="345" spans="1:1" x14ac:dyDescent="0.2">
      <c r="A345" s="64"/>
    </row>
    <row r="346" spans="1:1" x14ac:dyDescent="0.2">
      <c r="A346" s="64"/>
    </row>
    <row r="347" spans="1:1" x14ac:dyDescent="0.2">
      <c r="A347" s="64"/>
    </row>
    <row r="348" spans="1:1" x14ac:dyDescent="0.2">
      <c r="A348" s="64"/>
    </row>
    <row r="349" spans="1:1" x14ac:dyDescent="0.2">
      <c r="A349" s="64"/>
    </row>
    <row r="350" spans="1:1" x14ac:dyDescent="0.2">
      <c r="A350" s="64"/>
    </row>
    <row r="351" spans="1:1" x14ac:dyDescent="0.2">
      <c r="A351" s="64"/>
    </row>
    <row r="352" spans="1:1" x14ac:dyDescent="0.2">
      <c r="A352" s="64"/>
    </row>
    <row r="353" spans="1:1" x14ac:dyDescent="0.2">
      <c r="A353" s="64"/>
    </row>
    <row r="354" spans="1:1" x14ac:dyDescent="0.2">
      <c r="A354" s="64"/>
    </row>
    <row r="355" spans="1:1" x14ac:dyDescent="0.2">
      <c r="A355" s="64"/>
    </row>
    <row r="356" spans="1:1" x14ac:dyDescent="0.2">
      <c r="A356" s="64"/>
    </row>
    <row r="357" spans="1:1" x14ac:dyDescent="0.2">
      <c r="A357" s="64"/>
    </row>
    <row r="358" spans="1:1" x14ac:dyDescent="0.2">
      <c r="A358" s="64"/>
    </row>
    <row r="359" spans="1:1" x14ac:dyDescent="0.2">
      <c r="A359" s="64"/>
    </row>
    <row r="360" spans="1:1" x14ac:dyDescent="0.2">
      <c r="A360" s="64"/>
    </row>
    <row r="361" spans="1:1" x14ac:dyDescent="0.2">
      <c r="A361" s="64"/>
    </row>
    <row r="362" spans="1:1" x14ac:dyDescent="0.2">
      <c r="A362" s="64"/>
    </row>
    <row r="363" spans="1:1" x14ac:dyDescent="0.2">
      <c r="A363" s="64"/>
    </row>
    <row r="364" spans="1:1" x14ac:dyDescent="0.2">
      <c r="A364" s="64"/>
    </row>
    <row r="365" spans="1:1" x14ac:dyDescent="0.2">
      <c r="A365" s="64"/>
    </row>
    <row r="366" spans="1:1" x14ac:dyDescent="0.2">
      <c r="A366" s="64"/>
    </row>
    <row r="367" spans="1:1" x14ac:dyDescent="0.2">
      <c r="A367" s="64"/>
    </row>
    <row r="368" spans="1:1" x14ac:dyDescent="0.2">
      <c r="A368" s="64"/>
    </row>
    <row r="369" spans="1:1" x14ac:dyDescent="0.2">
      <c r="A369" s="64"/>
    </row>
    <row r="370" spans="1:1" x14ac:dyDescent="0.2">
      <c r="A370" s="64"/>
    </row>
    <row r="371" spans="1:1" x14ac:dyDescent="0.2">
      <c r="A371" s="64"/>
    </row>
    <row r="372" spans="1:1" x14ac:dyDescent="0.2">
      <c r="A372" s="64"/>
    </row>
    <row r="373" spans="1:1" x14ac:dyDescent="0.2">
      <c r="A373" s="64"/>
    </row>
    <row r="374" spans="1:1" x14ac:dyDescent="0.2">
      <c r="A374" s="64"/>
    </row>
    <row r="375" spans="1:1" x14ac:dyDescent="0.2">
      <c r="A375" s="64"/>
    </row>
    <row r="376" spans="1:1" x14ac:dyDescent="0.2">
      <c r="A376" s="64"/>
    </row>
    <row r="377" spans="1:1" x14ac:dyDescent="0.2">
      <c r="A377" s="64"/>
    </row>
    <row r="378" spans="1:1" x14ac:dyDescent="0.2">
      <c r="A378" s="64"/>
    </row>
    <row r="379" spans="1:1" x14ac:dyDescent="0.2">
      <c r="A379" s="64"/>
    </row>
    <row r="380" spans="1:1" x14ac:dyDescent="0.2">
      <c r="A380" s="64"/>
    </row>
    <row r="381" spans="1:1" x14ac:dyDescent="0.2">
      <c r="A381" s="64"/>
    </row>
    <row r="382" spans="1:1" x14ac:dyDescent="0.2">
      <c r="A382" s="64"/>
    </row>
    <row r="383" spans="1:1" x14ac:dyDescent="0.2">
      <c r="A383" s="64"/>
    </row>
    <row r="384" spans="1:1" x14ac:dyDescent="0.2">
      <c r="A384" s="64"/>
    </row>
    <row r="385" spans="1:1" x14ac:dyDescent="0.2">
      <c r="A385" s="64"/>
    </row>
    <row r="386" spans="1:1" x14ac:dyDescent="0.2">
      <c r="A386" s="64"/>
    </row>
    <row r="387" spans="1:1" x14ac:dyDescent="0.2">
      <c r="A387" s="64"/>
    </row>
    <row r="388" spans="1:1" x14ac:dyDescent="0.2">
      <c r="A388" s="64"/>
    </row>
    <row r="389" spans="1:1" x14ac:dyDescent="0.2">
      <c r="A389" s="64"/>
    </row>
    <row r="390" spans="1:1" x14ac:dyDescent="0.2">
      <c r="A390" s="64"/>
    </row>
    <row r="391" spans="1:1" x14ac:dyDescent="0.2">
      <c r="A391" s="64"/>
    </row>
    <row r="392" spans="1:1" x14ac:dyDescent="0.2">
      <c r="A392" s="64"/>
    </row>
    <row r="393" spans="1:1" x14ac:dyDescent="0.2">
      <c r="A393" s="64"/>
    </row>
    <row r="394" spans="1:1" x14ac:dyDescent="0.2">
      <c r="A394" s="64"/>
    </row>
    <row r="395" spans="1:1" x14ac:dyDescent="0.2">
      <c r="A395" s="64"/>
    </row>
    <row r="396" spans="1:1" x14ac:dyDescent="0.2">
      <c r="A396" s="64"/>
    </row>
    <row r="397" spans="1:1" x14ac:dyDescent="0.2">
      <c r="A397" s="64"/>
    </row>
    <row r="398" spans="1:1" x14ac:dyDescent="0.2">
      <c r="A398" s="64"/>
    </row>
    <row r="399" spans="1:1" x14ac:dyDescent="0.2">
      <c r="A399" s="64"/>
    </row>
    <row r="400" spans="1:1" x14ac:dyDescent="0.2">
      <c r="A400" s="64"/>
    </row>
    <row r="401" spans="1:1" x14ac:dyDescent="0.2">
      <c r="A401" s="64"/>
    </row>
    <row r="402" spans="1:1" x14ac:dyDescent="0.2">
      <c r="A402" s="64"/>
    </row>
    <row r="403" spans="1:1" x14ac:dyDescent="0.2">
      <c r="A403" s="64"/>
    </row>
    <row r="404" spans="1:1" x14ac:dyDescent="0.2">
      <c r="A404" s="64"/>
    </row>
    <row r="405" spans="1:1" x14ac:dyDescent="0.2">
      <c r="A405" s="64"/>
    </row>
    <row r="406" spans="1:1" x14ac:dyDescent="0.2">
      <c r="A406" s="64"/>
    </row>
    <row r="407" spans="1:1" x14ac:dyDescent="0.2">
      <c r="A407" s="64"/>
    </row>
    <row r="408" spans="1:1" x14ac:dyDescent="0.2">
      <c r="A408" s="64"/>
    </row>
    <row r="409" spans="1:1" x14ac:dyDescent="0.2">
      <c r="A409" s="64"/>
    </row>
    <row r="410" spans="1:1" x14ac:dyDescent="0.2">
      <c r="A410" s="64"/>
    </row>
    <row r="411" spans="1:1" x14ac:dyDescent="0.2">
      <c r="A411" s="64"/>
    </row>
    <row r="412" spans="1:1" x14ac:dyDescent="0.2">
      <c r="A412" s="64"/>
    </row>
    <row r="413" spans="1:1" x14ac:dyDescent="0.2">
      <c r="A413" s="64"/>
    </row>
    <row r="414" spans="1:1" x14ac:dyDescent="0.2">
      <c r="A414" s="64"/>
    </row>
    <row r="415" spans="1:1" x14ac:dyDescent="0.2">
      <c r="A415" s="64"/>
    </row>
    <row r="416" spans="1:1" x14ac:dyDescent="0.2">
      <c r="A416" s="64"/>
    </row>
    <row r="417" spans="1:1" x14ac:dyDescent="0.2">
      <c r="A417" s="64"/>
    </row>
    <row r="418" spans="1:1" x14ac:dyDescent="0.2">
      <c r="A418" s="64"/>
    </row>
    <row r="419" spans="1:1" x14ac:dyDescent="0.2">
      <c r="A419" s="64"/>
    </row>
    <row r="420" spans="1:1" x14ac:dyDescent="0.2">
      <c r="A420" s="64"/>
    </row>
    <row r="421" spans="1:1" x14ac:dyDescent="0.2">
      <c r="A421" s="64"/>
    </row>
    <row r="422" spans="1:1" x14ac:dyDescent="0.2">
      <c r="A422" s="64"/>
    </row>
    <row r="423" spans="1:1" x14ac:dyDescent="0.2">
      <c r="A423" s="64"/>
    </row>
    <row r="424" spans="1:1" x14ac:dyDescent="0.2">
      <c r="A424" s="64"/>
    </row>
    <row r="425" spans="1:1" x14ac:dyDescent="0.2">
      <c r="A425" s="64"/>
    </row>
    <row r="426" spans="1:1" x14ac:dyDescent="0.2">
      <c r="A426" s="64"/>
    </row>
    <row r="427" spans="1:1" x14ac:dyDescent="0.2">
      <c r="A427" s="64"/>
    </row>
    <row r="428" spans="1:1" x14ac:dyDescent="0.2">
      <c r="A428" s="64"/>
    </row>
    <row r="429" spans="1:1" x14ac:dyDescent="0.2">
      <c r="A429" s="64"/>
    </row>
    <row r="430" spans="1:1" x14ac:dyDescent="0.2">
      <c r="A430" s="64"/>
    </row>
    <row r="431" spans="1:1" x14ac:dyDescent="0.2">
      <c r="A431" s="64"/>
    </row>
    <row r="432" spans="1:1" x14ac:dyDescent="0.2">
      <c r="A432" s="64"/>
    </row>
    <row r="433" spans="1:1" x14ac:dyDescent="0.2">
      <c r="A433" s="64"/>
    </row>
    <row r="434" spans="1:1" x14ac:dyDescent="0.2">
      <c r="A434" s="64"/>
    </row>
    <row r="435" spans="1:1" x14ac:dyDescent="0.2">
      <c r="A435" s="64"/>
    </row>
    <row r="436" spans="1:1" x14ac:dyDescent="0.2">
      <c r="A436" s="64"/>
    </row>
    <row r="437" spans="1:1" x14ac:dyDescent="0.2">
      <c r="A437" s="64"/>
    </row>
    <row r="438" spans="1:1" x14ac:dyDescent="0.2">
      <c r="A438" s="64"/>
    </row>
    <row r="439" spans="1:1" x14ac:dyDescent="0.2">
      <c r="A439" s="64"/>
    </row>
    <row r="440" spans="1:1" x14ac:dyDescent="0.2">
      <c r="A440" s="64"/>
    </row>
    <row r="441" spans="1:1" x14ac:dyDescent="0.2">
      <c r="A441" s="64"/>
    </row>
    <row r="442" spans="1:1" x14ac:dyDescent="0.2">
      <c r="A442" s="64"/>
    </row>
    <row r="443" spans="1:1" x14ac:dyDescent="0.2">
      <c r="A443" s="64"/>
    </row>
    <row r="444" spans="1:1" x14ac:dyDescent="0.2">
      <c r="A444" s="64"/>
    </row>
    <row r="445" spans="1:1" x14ac:dyDescent="0.2">
      <c r="A445" s="64"/>
    </row>
    <row r="446" spans="1:1" x14ac:dyDescent="0.2">
      <c r="A446" s="64"/>
    </row>
    <row r="447" spans="1:1" x14ac:dyDescent="0.2">
      <c r="A447" s="64"/>
    </row>
    <row r="448" spans="1:1" x14ac:dyDescent="0.2">
      <c r="A448" s="64"/>
    </row>
    <row r="449" spans="1:1" x14ac:dyDescent="0.2">
      <c r="A449" s="64"/>
    </row>
    <row r="450" spans="1:1" x14ac:dyDescent="0.2">
      <c r="A450" s="64"/>
    </row>
    <row r="451" spans="1:1" x14ac:dyDescent="0.2">
      <c r="A451" s="64"/>
    </row>
    <row r="452" spans="1:1" x14ac:dyDescent="0.2">
      <c r="A452" s="64"/>
    </row>
    <row r="453" spans="1:1" x14ac:dyDescent="0.2">
      <c r="A453" s="64"/>
    </row>
    <row r="454" spans="1:1" x14ac:dyDescent="0.2">
      <c r="A454" s="64"/>
    </row>
    <row r="455" spans="1:1" x14ac:dyDescent="0.2">
      <c r="A455" s="64"/>
    </row>
    <row r="456" spans="1:1" x14ac:dyDescent="0.2">
      <c r="A456" s="64"/>
    </row>
    <row r="457" spans="1:1" x14ac:dyDescent="0.2">
      <c r="A457" s="64"/>
    </row>
    <row r="458" spans="1:1" x14ac:dyDescent="0.2">
      <c r="A458" s="64"/>
    </row>
    <row r="459" spans="1:1" x14ac:dyDescent="0.2">
      <c r="A459" s="64"/>
    </row>
    <row r="460" spans="1:1" x14ac:dyDescent="0.2">
      <c r="A460" s="64"/>
    </row>
    <row r="461" spans="1:1" x14ac:dyDescent="0.2">
      <c r="A461" s="64"/>
    </row>
    <row r="462" spans="1:1" x14ac:dyDescent="0.2">
      <c r="A462" s="64"/>
    </row>
    <row r="463" spans="1:1" x14ac:dyDescent="0.2">
      <c r="A463" s="64"/>
    </row>
    <row r="464" spans="1:1" x14ac:dyDescent="0.2">
      <c r="A464" s="64"/>
    </row>
    <row r="465" spans="1:1" x14ac:dyDescent="0.2">
      <c r="A465" s="64"/>
    </row>
    <row r="466" spans="1:1" x14ac:dyDescent="0.2">
      <c r="A466" s="64"/>
    </row>
    <row r="467" spans="1:1" x14ac:dyDescent="0.2">
      <c r="A467" s="64"/>
    </row>
    <row r="468" spans="1:1" x14ac:dyDescent="0.2">
      <c r="A468" s="64"/>
    </row>
    <row r="469" spans="1:1" x14ac:dyDescent="0.2">
      <c r="A469" s="64"/>
    </row>
    <row r="470" spans="1:1" x14ac:dyDescent="0.2">
      <c r="A470" s="64"/>
    </row>
    <row r="471" spans="1:1" x14ac:dyDescent="0.2">
      <c r="A471" s="64"/>
    </row>
    <row r="472" spans="1:1" x14ac:dyDescent="0.2">
      <c r="A472" s="64"/>
    </row>
    <row r="473" spans="1:1" x14ac:dyDescent="0.2">
      <c r="A473" s="64"/>
    </row>
    <row r="474" spans="1:1" x14ac:dyDescent="0.2">
      <c r="A474" s="64"/>
    </row>
    <row r="475" spans="1:1" x14ac:dyDescent="0.2">
      <c r="A475" s="64"/>
    </row>
    <row r="476" spans="1:1" x14ac:dyDescent="0.2">
      <c r="A476" s="64"/>
    </row>
    <row r="477" spans="1:1" x14ac:dyDescent="0.2">
      <c r="A477" s="64"/>
    </row>
    <row r="478" spans="1:1" x14ac:dyDescent="0.2">
      <c r="A478" s="64"/>
    </row>
    <row r="479" spans="1:1" x14ac:dyDescent="0.2">
      <c r="A479" s="64"/>
    </row>
    <row r="480" spans="1:1" x14ac:dyDescent="0.2">
      <c r="A480" s="64"/>
    </row>
    <row r="481" spans="1:1" x14ac:dyDescent="0.2">
      <c r="A481" s="64"/>
    </row>
    <row r="482" spans="1:1" x14ac:dyDescent="0.2">
      <c r="A482" s="64"/>
    </row>
    <row r="483" spans="1:1" x14ac:dyDescent="0.2">
      <c r="A483" s="64"/>
    </row>
    <row r="484" spans="1:1" x14ac:dyDescent="0.2">
      <c r="A484" s="64"/>
    </row>
    <row r="485" spans="1:1" x14ac:dyDescent="0.2">
      <c r="A485" s="64"/>
    </row>
    <row r="486" spans="1:1" x14ac:dyDescent="0.2">
      <c r="A486" s="64"/>
    </row>
    <row r="487" spans="1:1" x14ac:dyDescent="0.2">
      <c r="A487" s="64"/>
    </row>
    <row r="488" spans="1:1" x14ac:dyDescent="0.2">
      <c r="A488" s="64"/>
    </row>
    <row r="489" spans="1:1" x14ac:dyDescent="0.2">
      <c r="A489" s="64"/>
    </row>
    <row r="490" spans="1:1" x14ac:dyDescent="0.2">
      <c r="A490" s="64"/>
    </row>
    <row r="491" spans="1:1" x14ac:dyDescent="0.2">
      <c r="A491" s="64"/>
    </row>
    <row r="492" spans="1:1" x14ac:dyDescent="0.2">
      <c r="A492" s="64"/>
    </row>
    <row r="493" spans="1:1" x14ac:dyDescent="0.2">
      <c r="A493" s="64"/>
    </row>
    <row r="494" spans="1:1" x14ac:dyDescent="0.2">
      <c r="A494" s="64"/>
    </row>
    <row r="495" spans="1:1" x14ac:dyDescent="0.2">
      <c r="A495" s="64"/>
    </row>
    <row r="496" spans="1:1" x14ac:dyDescent="0.2">
      <c r="A496" s="64"/>
    </row>
    <row r="497" spans="1:1" x14ac:dyDescent="0.2">
      <c r="A497" s="64"/>
    </row>
    <row r="498" spans="1:1" x14ac:dyDescent="0.2">
      <c r="A498" s="64"/>
    </row>
    <row r="499" spans="1:1" x14ac:dyDescent="0.2">
      <c r="A499" s="64"/>
    </row>
    <row r="500" spans="1:1" x14ac:dyDescent="0.2">
      <c r="A500" s="64"/>
    </row>
    <row r="501" spans="1:1" x14ac:dyDescent="0.2">
      <c r="A501" s="64"/>
    </row>
    <row r="502" spans="1:1" x14ac:dyDescent="0.2">
      <c r="A502" s="64"/>
    </row>
    <row r="503" spans="1:1" x14ac:dyDescent="0.2">
      <c r="A503" s="64"/>
    </row>
    <row r="504" spans="1:1" x14ac:dyDescent="0.2">
      <c r="A504" s="64"/>
    </row>
    <row r="505" spans="1:1" x14ac:dyDescent="0.2">
      <c r="A505" s="64"/>
    </row>
    <row r="506" spans="1:1" x14ac:dyDescent="0.2">
      <c r="A506" s="64"/>
    </row>
    <row r="507" spans="1:1" x14ac:dyDescent="0.2">
      <c r="A507" s="64"/>
    </row>
    <row r="508" spans="1:1" x14ac:dyDescent="0.2">
      <c r="A508" s="64"/>
    </row>
    <row r="509" spans="1:1" x14ac:dyDescent="0.2">
      <c r="A509" s="64"/>
    </row>
    <row r="510" spans="1:1" x14ac:dyDescent="0.2">
      <c r="A510" s="64"/>
    </row>
    <row r="511" spans="1:1" x14ac:dyDescent="0.2">
      <c r="A511" s="64"/>
    </row>
    <row r="512" spans="1:1" x14ac:dyDescent="0.2">
      <c r="A512" s="64"/>
    </row>
    <row r="513" spans="1:1" x14ac:dyDescent="0.2">
      <c r="A513" s="64"/>
    </row>
    <row r="514" spans="1:1" x14ac:dyDescent="0.2">
      <c r="A514" s="64"/>
    </row>
    <row r="515" spans="1:1" x14ac:dyDescent="0.2">
      <c r="A515" s="64"/>
    </row>
    <row r="516" spans="1:1" x14ac:dyDescent="0.2">
      <c r="A516" s="64"/>
    </row>
    <row r="517" spans="1:1" x14ac:dyDescent="0.2">
      <c r="A517" s="64"/>
    </row>
    <row r="518" spans="1:1" x14ac:dyDescent="0.2">
      <c r="A518" s="64"/>
    </row>
    <row r="519" spans="1:1" x14ac:dyDescent="0.2">
      <c r="A519" s="64"/>
    </row>
    <row r="520" spans="1:1" x14ac:dyDescent="0.2">
      <c r="A520" s="64"/>
    </row>
    <row r="521" spans="1:1" x14ac:dyDescent="0.2">
      <c r="A521" s="64"/>
    </row>
    <row r="522" spans="1:1" x14ac:dyDescent="0.2">
      <c r="A522" s="64"/>
    </row>
    <row r="523" spans="1:1" x14ac:dyDescent="0.2">
      <c r="A523" s="64"/>
    </row>
    <row r="524" spans="1:1" x14ac:dyDescent="0.2">
      <c r="A524" s="64"/>
    </row>
    <row r="525" spans="1:1" x14ac:dyDescent="0.2">
      <c r="A525" s="64"/>
    </row>
    <row r="526" spans="1:1" x14ac:dyDescent="0.2">
      <c r="A526" s="64"/>
    </row>
    <row r="527" spans="1:1" x14ac:dyDescent="0.2">
      <c r="A527" s="64"/>
    </row>
    <row r="528" spans="1:1" x14ac:dyDescent="0.2">
      <c r="A528" s="64"/>
    </row>
    <row r="529" spans="1:1" x14ac:dyDescent="0.2">
      <c r="A529" s="64"/>
    </row>
    <row r="530" spans="1:1" x14ac:dyDescent="0.2">
      <c r="A530" s="64"/>
    </row>
    <row r="531" spans="1:1" x14ac:dyDescent="0.2">
      <c r="A531" s="64"/>
    </row>
    <row r="532" spans="1:1" x14ac:dyDescent="0.2">
      <c r="A532" s="64"/>
    </row>
    <row r="533" spans="1:1" x14ac:dyDescent="0.2">
      <c r="A533" s="64"/>
    </row>
    <row r="534" spans="1:1" x14ac:dyDescent="0.2">
      <c r="A534" s="64"/>
    </row>
    <row r="535" spans="1:1" x14ac:dyDescent="0.2">
      <c r="A535" s="64"/>
    </row>
    <row r="536" spans="1:1" x14ac:dyDescent="0.2">
      <c r="A536" s="64"/>
    </row>
    <row r="537" spans="1:1" x14ac:dyDescent="0.2">
      <c r="A537" s="64"/>
    </row>
    <row r="538" spans="1:1" x14ac:dyDescent="0.2">
      <c r="A538" s="64"/>
    </row>
    <row r="539" spans="1:1" x14ac:dyDescent="0.2">
      <c r="A539" s="64"/>
    </row>
    <row r="540" spans="1:1" x14ac:dyDescent="0.2">
      <c r="A540" s="64"/>
    </row>
    <row r="541" spans="1:1" x14ac:dyDescent="0.2">
      <c r="A541" s="64"/>
    </row>
    <row r="542" spans="1:1" x14ac:dyDescent="0.2">
      <c r="A542" s="64"/>
    </row>
    <row r="543" spans="1:1" x14ac:dyDescent="0.2">
      <c r="A543" s="64"/>
    </row>
    <row r="544" spans="1:1" x14ac:dyDescent="0.2">
      <c r="A544" s="64"/>
    </row>
    <row r="545" spans="1:1" x14ac:dyDescent="0.2">
      <c r="A545" s="64"/>
    </row>
    <row r="546" spans="1:1" x14ac:dyDescent="0.2">
      <c r="A546" s="64"/>
    </row>
    <row r="547" spans="1:1" x14ac:dyDescent="0.2">
      <c r="A547" s="64"/>
    </row>
    <row r="548" spans="1:1" x14ac:dyDescent="0.2">
      <c r="A548" s="64"/>
    </row>
    <row r="549" spans="1:1" x14ac:dyDescent="0.2">
      <c r="A549" s="64"/>
    </row>
    <row r="550" spans="1:1" x14ac:dyDescent="0.2">
      <c r="A550" s="64"/>
    </row>
    <row r="551" spans="1:1" x14ac:dyDescent="0.2">
      <c r="A551" s="64"/>
    </row>
    <row r="552" spans="1:1" x14ac:dyDescent="0.2">
      <c r="A552" s="64"/>
    </row>
    <row r="553" spans="1:1" x14ac:dyDescent="0.2">
      <c r="A553" s="64"/>
    </row>
    <row r="554" spans="1:1" x14ac:dyDescent="0.2">
      <c r="A554" s="64"/>
    </row>
    <row r="555" spans="1:1" x14ac:dyDescent="0.2">
      <c r="A555" s="64"/>
    </row>
    <row r="556" spans="1:1" x14ac:dyDescent="0.2">
      <c r="A556" s="64"/>
    </row>
    <row r="557" spans="1:1" x14ac:dyDescent="0.2">
      <c r="A557" s="64"/>
    </row>
    <row r="558" spans="1:1" x14ac:dyDescent="0.2">
      <c r="A558" s="64"/>
    </row>
    <row r="559" spans="1:1" x14ac:dyDescent="0.2">
      <c r="A559" s="64"/>
    </row>
    <row r="560" spans="1:1" x14ac:dyDescent="0.2">
      <c r="A560" s="64"/>
    </row>
    <row r="561" spans="1:1" x14ac:dyDescent="0.2">
      <c r="A561" s="64"/>
    </row>
    <row r="562" spans="1:1" x14ac:dyDescent="0.2">
      <c r="A562" s="64"/>
    </row>
    <row r="563" spans="1:1" x14ac:dyDescent="0.2">
      <c r="A563" s="64"/>
    </row>
    <row r="564" spans="1:1" x14ac:dyDescent="0.2">
      <c r="A564" s="64"/>
    </row>
    <row r="565" spans="1:1" x14ac:dyDescent="0.2">
      <c r="A565" s="64"/>
    </row>
    <row r="566" spans="1:1" x14ac:dyDescent="0.2">
      <c r="A566" s="64"/>
    </row>
    <row r="567" spans="1:1" x14ac:dyDescent="0.2">
      <c r="A567" s="64"/>
    </row>
    <row r="568" spans="1:1" x14ac:dyDescent="0.2">
      <c r="A568" s="64"/>
    </row>
    <row r="569" spans="1:1" x14ac:dyDescent="0.2">
      <c r="A569" s="64"/>
    </row>
    <row r="570" spans="1:1" x14ac:dyDescent="0.2">
      <c r="A570" s="64"/>
    </row>
    <row r="571" spans="1:1" x14ac:dyDescent="0.2">
      <c r="A571" s="64"/>
    </row>
    <row r="572" spans="1:1" x14ac:dyDescent="0.2">
      <c r="A572" s="64"/>
    </row>
    <row r="573" spans="1:1" x14ac:dyDescent="0.2">
      <c r="A573" s="64"/>
    </row>
    <row r="574" spans="1:1" x14ac:dyDescent="0.2">
      <c r="A574" s="64"/>
    </row>
    <row r="575" spans="1:1" x14ac:dyDescent="0.2">
      <c r="A575" s="64"/>
    </row>
    <row r="576" spans="1:1" x14ac:dyDescent="0.2">
      <c r="A576" s="64"/>
    </row>
    <row r="577" spans="1:1" x14ac:dyDescent="0.2">
      <c r="A577" s="64"/>
    </row>
    <row r="578" spans="1:1" x14ac:dyDescent="0.2">
      <c r="A578" s="64"/>
    </row>
    <row r="579" spans="1:1" x14ac:dyDescent="0.2">
      <c r="A579" s="64"/>
    </row>
    <row r="580" spans="1:1" x14ac:dyDescent="0.2">
      <c r="A580" s="64"/>
    </row>
    <row r="581" spans="1:1" x14ac:dyDescent="0.2">
      <c r="A581" s="64"/>
    </row>
    <row r="582" spans="1:1" x14ac:dyDescent="0.2">
      <c r="A582" s="64"/>
    </row>
    <row r="583" spans="1:1" x14ac:dyDescent="0.2">
      <c r="A583" s="64"/>
    </row>
    <row r="584" spans="1:1" x14ac:dyDescent="0.2">
      <c r="A584" s="64"/>
    </row>
    <row r="585" spans="1:1" x14ac:dyDescent="0.2">
      <c r="A585" s="64"/>
    </row>
    <row r="586" spans="1:1" x14ac:dyDescent="0.2">
      <c r="A586" s="64"/>
    </row>
    <row r="587" spans="1:1" x14ac:dyDescent="0.2">
      <c r="A587" s="64"/>
    </row>
    <row r="588" spans="1:1" x14ac:dyDescent="0.2">
      <c r="A588" s="64"/>
    </row>
    <row r="589" spans="1:1" x14ac:dyDescent="0.2">
      <c r="A589" s="64"/>
    </row>
    <row r="590" spans="1:1" x14ac:dyDescent="0.2">
      <c r="A590" s="64"/>
    </row>
    <row r="591" spans="1:1" x14ac:dyDescent="0.2">
      <c r="A591" s="64"/>
    </row>
    <row r="592" spans="1:1" x14ac:dyDescent="0.2">
      <c r="A592" s="64"/>
    </row>
    <row r="593" spans="1:1" x14ac:dyDescent="0.2">
      <c r="A593" s="64"/>
    </row>
    <row r="594" spans="1:1" x14ac:dyDescent="0.2">
      <c r="A594" s="64"/>
    </row>
    <row r="595" spans="1:1" x14ac:dyDescent="0.2">
      <c r="A595" s="64"/>
    </row>
    <row r="596" spans="1:1" x14ac:dyDescent="0.2">
      <c r="A596" s="64"/>
    </row>
    <row r="597" spans="1:1" x14ac:dyDescent="0.2">
      <c r="A597" s="64"/>
    </row>
    <row r="598" spans="1:1" x14ac:dyDescent="0.2">
      <c r="A598" s="64"/>
    </row>
    <row r="599" spans="1:1" x14ac:dyDescent="0.2">
      <c r="A599" s="64"/>
    </row>
    <row r="600" spans="1:1" x14ac:dyDescent="0.2">
      <c r="A600" s="64"/>
    </row>
    <row r="601" spans="1:1" x14ac:dyDescent="0.2">
      <c r="A601" s="64"/>
    </row>
    <row r="602" spans="1:1" x14ac:dyDescent="0.2">
      <c r="A602" s="64"/>
    </row>
    <row r="603" spans="1:1" x14ac:dyDescent="0.2">
      <c r="A603" s="64"/>
    </row>
    <row r="604" spans="1:1" x14ac:dyDescent="0.2">
      <c r="A604" s="64"/>
    </row>
    <row r="605" spans="1:1" x14ac:dyDescent="0.2">
      <c r="A605" s="64"/>
    </row>
    <row r="606" spans="1:1" x14ac:dyDescent="0.2">
      <c r="A606" s="64"/>
    </row>
    <row r="607" spans="1:1" x14ac:dyDescent="0.2">
      <c r="A607" s="64"/>
    </row>
    <row r="608" spans="1:1" x14ac:dyDescent="0.2">
      <c r="A608" s="64"/>
    </row>
    <row r="609" spans="1:1" x14ac:dyDescent="0.2">
      <c r="A609" s="64"/>
    </row>
    <row r="610" spans="1:1" x14ac:dyDescent="0.2">
      <c r="A610" s="64"/>
    </row>
    <row r="611" spans="1:1" x14ac:dyDescent="0.2">
      <c r="A611" s="64"/>
    </row>
    <row r="612" spans="1:1" x14ac:dyDescent="0.2">
      <c r="A612" s="64"/>
    </row>
    <row r="613" spans="1:1" x14ac:dyDescent="0.2">
      <c r="A613" s="64"/>
    </row>
    <row r="614" spans="1:1" x14ac:dyDescent="0.2">
      <c r="A614" s="64"/>
    </row>
    <row r="615" spans="1:1" x14ac:dyDescent="0.2">
      <c r="A615" s="64"/>
    </row>
    <row r="616" spans="1:1" x14ac:dyDescent="0.2">
      <c r="A616" s="64"/>
    </row>
    <row r="617" spans="1:1" x14ac:dyDescent="0.2">
      <c r="A617" s="64"/>
    </row>
    <row r="618" spans="1:1" x14ac:dyDescent="0.2">
      <c r="A618" s="64"/>
    </row>
    <row r="619" spans="1:1" x14ac:dyDescent="0.2">
      <c r="A619" s="64"/>
    </row>
    <row r="620" spans="1:1" x14ac:dyDescent="0.2">
      <c r="A620" s="64"/>
    </row>
    <row r="621" spans="1:1" x14ac:dyDescent="0.2">
      <c r="A621" s="64"/>
    </row>
    <row r="622" spans="1:1" x14ac:dyDescent="0.2">
      <c r="A622" s="64"/>
    </row>
    <row r="623" spans="1:1" x14ac:dyDescent="0.2">
      <c r="A623" s="64"/>
    </row>
    <row r="624" spans="1:1" x14ac:dyDescent="0.2">
      <c r="A624" s="64"/>
    </row>
    <row r="625" spans="1:1" x14ac:dyDescent="0.2">
      <c r="A625" s="64"/>
    </row>
    <row r="626" spans="1:1" x14ac:dyDescent="0.2">
      <c r="A626" s="64"/>
    </row>
    <row r="627" spans="1:1" x14ac:dyDescent="0.2">
      <c r="A627" s="64"/>
    </row>
    <row r="628" spans="1:1" x14ac:dyDescent="0.2">
      <c r="A628" s="64"/>
    </row>
    <row r="629" spans="1:1" x14ac:dyDescent="0.2">
      <c r="A629" s="64"/>
    </row>
    <row r="630" spans="1:1" x14ac:dyDescent="0.2">
      <c r="A630" s="64"/>
    </row>
    <row r="631" spans="1:1" x14ac:dyDescent="0.2">
      <c r="A631" s="64"/>
    </row>
    <row r="632" spans="1:1" x14ac:dyDescent="0.2">
      <c r="A632" s="64"/>
    </row>
    <row r="633" spans="1:1" x14ac:dyDescent="0.2">
      <c r="A633" s="64"/>
    </row>
    <row r="634" spans="1:1" x14ac:dyDescent="0.2">
      <c r="A634" s="64"/>
    </row>
    <row r="635" spans="1:1" x14ac:dyDescent="0.2">
      <c r="A635" s="64"/>
    </row>
    <row r="636" spans="1:1" x14ac:dyDescent="0.2">
      <c r="A636" s="64"/>
    </row>
    <row r="637" spans="1:1" x14ac:dyDescent="0.2">
      <c r="A637" s="64"/>
    </row>
    <row r="638" spans="1:1" x14ac:dyDescent="0.2">
      <c r="A638" s="64"/>
    </row>
    <row r="639" spans="1:1" x14ac:dyDescent="0.2">
      <c r="A639" s="64"/>
    </row>
    <row r="640" spans="1:1" x14ac:dyDescent="0.2">
      <c r="A640" s="64"/>
    </row>
    <row r="641" spans="1:1" x14ac:dyDescent="0.2">
      <c r="A641" s="64"/>
    </row>
    <row r="642" spans="1:1" x14ac:dyDescent="0.2">
      <c r="A642" s="64"/>
    </row>
    <row r="643" spans="1:1" x14ac:dyDescent="0.2">
      <c r="A643" s="64"/>
    </row>
    <row r="644" spans="1:1" x14ac:dyDescent="0.2">
      <c r="A644" s="64"/>
    </row>
    <row r="645" spans="1:1" x14ac:dyDescent="0.2">
      <c r="A645" s="64"/>
    </row>
    <row r="646" spans="1:1" x14ac:dyDescent="0.2">
      <c r="A646" s="64"/>
    </row>
    <row r="647" spans="1:1" x14ac:dyDescent="0.2">
      <c r="A647" s="64"/>
    </row>
    <row r="648" spans="1:1" x14ac:dyDescent="0.2">
      <c r="A648" s="64"/>
    </row>
    <row r="649" spans="1:1" x14ac:dyDescent="0.2">
      <c r="A649" s="64"/>
    </row>
    <row r="650" spans="1:1" x14ac:dyDescent="0.2">
      <c r="A650" s="64"/>
    </row>
    <row r="651" spans="1:1" x14ac:dyDescent="0.2">
      <c r="A651" s="64"/>
    </row>
    <row r="652" spans="1:1" x14ac:dyDescent="0.2">
      <c r="A652" s="64"/>
    </row>
    <row r="653" spans="1:1" x14ac:dyDescent="0.2">
      <c r="A653" s="64"/>
    </row>
    <row r="654" spans="1:1" x14ac:dyDescent="0.2">
      <c r="A654" s="64"/>
    </row>
    <row r="655" spans="1:1" x14ac:dyDescent="0.2">
      <c r="A655" s="64"/>
    </row>
    <row r="656" spans="1:1" x14ac:dyDescent="0.2">
      <c r="A656" s="64"/>
    </row>
    <row r="657" spans="1:1" x14ac:dyDescent="0.2">
      <c r="A657" s="64"/>
    </row>
    <row r="658" spans="1:1" x14ac:dyDescent="0.2">
      <c r="A658" s="64"/>
    </row>
    <row r="659" spans="1:1" x14ac:dyDescent="0.2">
      <c r="A659" s="64"/>
    </row>
    <row r="660" spans="1:1" x14ac:dyDescent="0.2">
      <c r="A660" s="64"/>
    </row>
    <row r="661" spans="1:1" x14ac:dyDescent="0.2">
      <c r="A661" s="64"/>
    </row>
    <row r="662" spans="1:1" x14ac:dyDescent="0.2">
      <c r="A662" s="64"/>
    </row>
    <row r="663" spans="1:1" x14ac:dyDescent="0.2">
      <c r="A663" s="64"/>
    </row>
    <row r="664" spans="1:1" x14ac:dyDescent="0.2">
      <c r="A664" s="64"/>
    </row>
    <row r="665" spans="1:1" x14ac:dyDescent="0.2">
      <c r="A665" s="64"/>
    </row>
    <row r="666" spans="1:1" x14ac:dyDescent="0.2">
      <c r="A666" s="64"/>
    </row>
    <row r="667" spans="1:1" x14ac:dyDescent="0.2">
      <c r="A667" s="64"/>
    </row>
    <row r="668" spans="1:1" x14ac:dyDescent="0.2">
      <c r="A668" s="64"/>
    </row>
    <row r="669" spans="1:1" x14ac:dyDescent="0.2">
      <c r="A669" s="64"/>
    </row>
    <row r="670" spans="1:1" x14ac:dyDescent="0.2">
      <c r="A670" s="64"/>
    </row>
    <row r="671" spans="1:1" x14ac:dyDescent="0.2">
      <c r="A671" s="64"/>
    </row>
    <row r="672" spans="1:1" x14ac:dyDescent="0.2">
      <c r="A672" s="64"/>
    </row>
    <row r="673" spans="1:1" x14ac:dyDescent="0.2">
      <c r="A673" s="64"/>
    </row>
    <row r="674" spans="1:1" x14ac:dyDescent="0.2">
      <c r="A674" s="64"/>
    </row>
    <row r="675" spans="1:1" x14ac:dyDescent="0.2">
      <c r="A675" s="64"/>
    </row>
    <row r="676" spans="1:1" x14ac:dyDescent="0.2">
      <c r="A676" s="64"/>
    </row>
    <row r="677" spans="1:1" x14ac:dyDescent="0.2">
      <c r="A677" s="64"/>
    </row>
    <row r="678" spans="1:1" x14ac:dyDescent="0.2">
      <c r="A678" s="64"/>
    </row>
    <row r="679" spans="1:1" x14ac:dyDescent="0.2">
      <c r="A679" s="64"/>
    </row>
    <row r="680" spans="1:1" x14ac:dyDescent="0.2">
      <c r="A680" s="64"/>
    </row>
    <row r="681" spans="1:1" x14ac:dyDescent="0.2">
      <c r="A681" s="64"/>
    </row>
    <row r="682" spans="1:1" x14ac:dyDescent="0.2">
      <c r="A682" s="64"/>
    </row>
    <row r="683" spans="1:1" x14ac:dyDescent="0.2">
      <c r="A683" s="64"/>
    </row>
    <row r="684" spans="1:1" x14ac:dyDescent="0.2">
      <c r="A684" s="64"/>
    </row>
    <row r="685" spans="1:1" x14ac:dyDescent="0.2">
      <c r="A685" s="64"/>
    </row>
    <row r="686" spans="1:1" x14ac:dyDescent="0.2">
      <c r="A686" s="64"/>
    </row>
    <row r="687" spans="1:1" x14ac:dyDescent="0.2">
      <c r="A687" s="64"/>
    </row>
    <row r="688" spans="1:1" x14ac:dyDescent="0.2">
      <c r="A688" s="64"/>
    </row>
    <row r="689" spans="1:1" x14ac:dyDescent="0.2">
      <c r="A689" s="64"/>
    </row>
    <row r="690" spans="1:1" x14ac:dyDescent="0.2">
      <c r="A690" s="64"/>
    </row>
    <row r="691" spans="1:1" x14ac:dyDescent="0.2">
      <c r="A691" s="64"/>
    </row>
    <row r="692" spans="1:1" x14ac:dyDescent="0.2">
      <c r="A692" s="64"/>
    </row>
    <row r="693" spans="1:1" x14ac:dyDescent="0.2">
      <c r="A693" s="64"/>
    </row>
    <row r="694" spans="1:1" x14ac:dyDescent="0.2">
      <c r="A694" s="64"/>
    </row>
    <row r="695" spans="1:1" x14ac:dyDescent="0.2">
      <c r="A695" s="64"/>
    </row>
    <row r="696" spans="1:1" x14ac:dyDescent="0.2">
      <c r="A696" s="64"/>
    </row>
    <row r="697" spans="1:1" x14ac:dyDescent="0.2">
      <c r="A697" s="64"/>
    </row>
    <row r="698" spans="1:1" x14ac:dyDescent="0.2">
      <c r="A698" s="64"/>
    </row>
    <row r="699" spans="1:1" x14ac:dyDescent="0.2">
      <c r="A699" s="64"/>
    </row>
    <row r="700" spans="1:1" x14ac:dyDescent="0.2">
      <c r="A700" s="64"/>
    </row>
    <row r="701" spans="1:1" x14ac:dyDescent="0.2">
      <c r="A701" s="64"/>
    </row>
    <row r="702" spans="1:1" x14ac:dyDescent="0.2">
      <c r="A702" s="64"/>
    </row>
    <row r="703" spans="1:1" x14ac:dyDescent="0.2">
      <c r="A703" s="64"/>
    </row>
    <row r="704" spans="1:1" x14ac:dyDescent="0.2">
      <c r="A704" s="64"/>
    </row>
    <row r="705" spans="1:1" x14ac:dyDescent="0.2">
      <c r="A705" s="64"/>
    </row>
    <row r="706" spans="1:1" x14ac:dyDescent="0.2">
      <c r="A706" s="64"/>
    </row>
    <row r="707" spans="1:1" x14ac:dyDescent="0.2">
      <c r="A707" s="64"/>
    </row>
    <row r="708" spans="1:1" x14ac:dyDescent="0.2">
      <c r="A708" s="64"/>
    </row>
    <row r="709" spans="1:1" x14ac:dyDescent="0.2">
      <c r="A709" s="64"/>
    </row>
    <row r="710" spans="1:1" x14ac:dyDescent="0.2">
      <c r="A710" s="64"/>
    </row>
    <row r="711" spans="1:1" x14ac:dyDescent="0.2">
      <c r="A711" s="64"/>
    </row>
    <row r="712" spans="1:1" x14ac:dyDescent="0.2">
      <c r="A712" s="64"/>
    </row>
    <row r="713" spans="1:1" x14ac:dyDescent="0.2">
      <c r="A713" s="64"/>
    </row>
    <row r="714" spans="1:1" x14ac:dyDescent="0.2">
      <c r="A714" s="64"/>
    </row>
    <row r="715" spans="1:1" x14ac:dyDescent="0.2">
      <c r="A715" s="64"/>
    </row>
    <row r="716" spans="1:1" x14ac:dyDescent="0.2">
      <c r="A716" s="64"/>
    </row>
    <row r="717" spans="1:1" x14ac:dyDescent="0.2">
      <c r="A717" s="64"/>
    </row>
    <row r="718" spans="1:1" x14ac:dyDescent="0.2">
      <c r="A718" s="64"/>
    </row>
    <row r="719" spans="1:1" x14ac:dyDescent="0.2">
      <c r="A719" s="64"/>
    </row>
    <row r="720" spans="1:1" x14ac:dyDescent="0.2">
      <c r="A720" s="64"/>
    </row>
    <row r="721" spans="1:1" x14ac:dyDescent="0.2">
      <c r="A721" s="64"/>
    </row>
    <row r="722" spans="1:1" x14ac:dyDescent="0.2">
      <c r="A722" s="64"/>
    </row>
    <row r="723" spans="1:1" x14ac:dyDescent="0.2">
      <c r="A723" s="64"/>
    </row>
    <row r="724" spans="1:1" x14ac:dyDescent="0.2">
      <c r="A724" s="64"/>
    </row>
    <row r="725" spans="1:1" x14ac:dyDescent="0.2">
      <c r="A725" s="64"/>
    </row>
    <row r="726" spans="1:1" x14ac:dyDescent="0.2">
      <c r="A726" s="64"/>
    </row>
    <row r="727" spans="1:1" x14ac:dyDescent="0.2">
      <c r="A727" s="64"/>
    </row>
    <row r="728" spans="1:1" x14ac:dyDescent="0.2">
      <c r="A728" s="64"/>
    </row>
    <row r="729" spans="1:1" x14ac:dyDescent="0.2">
      <c r="A729" s="64"/>
    </row>
    <row r="730" spans="1:1" x14ac:dyDescent="0.2">
      <c r="A730" s="64"/>
    </row>
    <row r="731" spans="1:1" x14ac:dyDescent="0.2">
      <c r="A731" s="64"/>
    </row>
    <row r="732" spans="1:1" x14ac:dyDescent="0.2">
      <c r="A732" s="64"/>
    </row>
    <row r="733" spans="1:1" x14ac:dyDescent="0.2">
      <c r="A733" s="64"/>
    </row>
    <row r="734" spans="1:1" x14ac:dyDescent="0.2">
      <c r="A734" s="64"/>
    </row>
    <row r="735" spans="1:1" x14ac:dyDescent="0.2">
      <c r="A735" s="64"/>
    </row>
    <row r="736" spans="1:1" x14ac:dyDescent="0.2">
      <c r="A736" s="64"/>
    </row>
    <row r="737" spans="1:1" x14ac:dyDescent="0.2">
      <c r="A737" s="64"/>
    </row>
    <row r="738" spans="1:1" x14ac:dyDescent="0.2">
      <c r="A738" s="64"/>
    </row>
    <row r="739" spans="1:1" x14ac:dyDescent="0.2">
      <c r="A739" s="64"/>
    </row>
    <row r="740" spans="1:1" x14ac:dyDescent="0.2">
      <c r="A740" s="64"/>
    </row>
    <row r="741" spans="1:1" x14ac:dyDescent="0.2">
      <c r="A741" s="64"/>
    </row>
    <row r="742" spans="1:1" x14ac:dyDescent="0.2">
      <c r="A742" s="64"/>
    </row>
    <row r="743" spans="1:1" x14ac:dyDescent="0.2">
      <c r="A743" s="64"/>
    </row>
    <row r="744" spans="1:1" x14ac:dyDescent="0.2">
      <c r="A744" s="64"/>
    </row>
    <row r="745" spans="1:1" x14ac:dyDescent="0.2">
      <c r="A745" s="64"/>
    </row>
    <row r="746" spans="1:1" x14ac:dyDescent="0.2">
      <c r="A746" s="64"/>
    </row>
    <row r="747" spans="1:1" x14ac:dyDescent="0.2">
      <c r="A747" s="64"/>
    </row>
    <row r="748" spans="1:1" x14ac:dyDescent="0.2">
      <c r="A748" s="64"/>
    </row>
    <row r="749" spans="1:1" x14ac:dyDescent="0.2">
      <c r="A749" s="64"/>
    </row>
    <row r="750" spans="1:1" x14ac:dyDescent="0.2">
      <c r="A750" s="64"/>
    </row>
    <row r="751" spans="1:1" x14ac:dyDescent="0.2">
      <c r="A751" s="64"/>
    </row>
    <row r="752" spans="1:1" x14ac:dyDescent="0.2">
      <c r="A752" s="64"/>
    </row>
    <row r="753" spans="1:1" x14ac:dyDescent="0.2">
      <c r="A753" s="64"/>
    </row>
    <row r="754" spans="1:1" x14ac:dyDescent="0.2">
      <c r="A754" s="64"/>
    </row>
    <row r="755" spans="1:1" x14ac:dyDescent="0.2">
      <c r="A755" s="64"/>
    </row>
    <row r="756" spans="1:1" x14ac:dyDescent="0.2">
      <c r="A756" s="64"/>
    </row>
    <row r="757" spans="1:1" x14ac:dyDescent="0.2">
      <c r="A757" s="64"/>
    </row>
    <row r="758" spans="1:1" x14ac:dyDescent="0.2">
      <c r="A758" s="64"/>
    </row>
    <row r="759" spans="1:1" x14ac:dyDescent="0.2">
      <c r="A759" s="64"/>
    </row>
    <row r="760" spans="1:1" x14ac:dyDescent="0.2">
      <c r="A760" s="64"/>
    </row>
    <row r="761" spans="1:1" x14ac:dyDescent="0.2">
      <c r="A761" s="64"/>
    </row>
    <row r="762" spans="1:1" x14ac:dyDescent="0.2">
      <c r="A762" s="64"/>
    </row>
    <row r="763" spans="1:1" x14ac:dyDescent="0.2">
      <c r="A763" s="64"/>
    </row>
    <row r="764" spans="1:1" x14ac:dyDescent="0.2">
      <c r="A764" s="64"/>
    </row>
    <row r="765" spans="1:1" x14ac:dyDescent="0.2">
      <c r="A765" s="64"/>
    </row>
    <row r="766" spans="1:1" x14ac:dyDescent="0.2">
      <c r="A766" s="64"/>
    </row>
    <row r="767" spans="1:1" x14ac:dyDescent="0.2">
      <c r="A767" s="64"/>
    </row>
    <row r="768" spans="1:1" x14ac:dyDescent="0.2">
      <c r="A768" s="64"/>
    </row>
    <row r="769" spans="1:1" x14ac:dyDescent="0.2">
      <c r="A769" s="64"/>
    </row>
    <row r="770" spans="1:1" x14ac:dyDescent="0.2">
      <c r="A770" s="64"/>
    </row>
    <row r="771" spans="1:1" x14ac:dyDescent="0.2">
      <c r="A771" s="64"/>
    </row>
    <row r="772" spans="1:1" x14ac:dyDescent="0.2">
      <c r="A772" s="64"/>
    </row>
    <row r="773" spans="1:1" x14ac:dyDescent="0.2">
      <c r="A773" s="64"/>
    </row>
    <row r="774" spans="1:1" x14ac:dyDescent="0.2">
      <c r="A774" s="64"/>
    </row>
    <row r="775" spans="1:1" x14ac:dyDescent="0.2">
      <c r="A775" s="64"/>
    </row>
    <row r="776" spans="1:1" x14ac:dyDescent="0.2">
      <c r="A776" s="64"/>
    </row>
    <row r="777" spans="1:1" x14ac:dyDescent="0.2">
      <c r="A777" s="64"/>
    </row>
    <row r="778" spans="1:1" x14ac:dyDescent="0.2">
      <c r="A778" s="64"/>
    </row>
    <row r="779" spans="1:1" x14ac:dyDescent="0.2">
      <c r="A779" s="64"/>
    </row>
    <row r="780" spans="1:1" x14ac:dyDescent="0.2">
      <c r="A780" s="64"/>
    </row>
    <row r="781" spans="1:1" x14ac:dyDescent="0.2">
      <c r="A781" s="64"/>
    </row>
    <row r="782" spans="1:1" x14ac:dyDescent="0.2">
      <c r="A782" s="64"/>
    </row>
    <row r="783" spans="1:1" x14ac:dyDescent="0.2">
      <c r="A783" s="64"/>
    </row>
    <row r="784" spans="1:1" x14ac:dyDescent="0.2">
      <c r="A784" s="64"/>
    </row>
    <row r="785" spans="1:1" x14ac:dyDescent="0.2">
      <c r="A785" s="64"/>
    </row>
    <row r="786" spans="1:1" x14ac:dyDescent="0.2">
      <c r="A786" s="64"/>
    </row>
    <row r="787" spans="1:1" x14ac:dyDescent="0.2">
      <c r="A787" s="64"/>
    </row>
    <row r="788" spans="1:1" x14ac:dyDescent="0.2">
      <c r="A788" s="64"/>
    </row>
    <row r="789" spans="1:1" x14ac:dyDescent="0.2">
      <c r="A789" s="64"/>
    </row>
    <row r="790" spans="1:1" x14ac:dyDescent="0.2">
      <c r="A790" s="64"/>
    </row>
    <row r="791" spans="1:1" x14ac:dyDescent="0.2">
      <c r="A791" s="64"/>
    </row>
    <row r="792" spans="1:1" x14ac:dyDescent="0.2">
      <c r="A792" s="64"/>
    </row>
    <row r="793" spans="1:1" x14ac:dyDescent="0.2">
      <c r="A793" s="64"/>
    </row>
    <row r="794" spans="1:1" x14ac:dyDescent="0.2">
      <c r="A794" s="64"/>
    </row>
    <row r="795" spans="1:1" x14ac:dyDescent="0.2">
      <c r="A795" s="64"/>
    </row>
    <row r="796" spans="1:1" x14ac:dyDescent="0.2">
      <c r="A796" s="64"/>
    </row>
    <row r="797" spans="1:1" x14ac:dyDescent="0.2">
      <c r="A797" s="64"/>
    </row>
    <row r="798" spans="1:1" x14ac:dyDescent="0.2">
      <c r="A798" s="64"/>
    </row>
    <row r="799" spans="1:1" x14ac:dyDescent="0.2">
      <c r="A799" s="64"/>
    </row>
    <row r="800" spans="1:1" x14ac:dyDescent="0.2">
      <c r="A800" s="64"/>
    </row>
    <row r="801" spans="1:1" x14ac:dyDescent="0.2">
      <c r="A801" s="64"/>
    </row>
    <row r="802" spans="1:1" x14ac:dyDescent="0.2">
      <c r="A802" s="64"/>
    </row>
    <row r="803" spans="1:1" x14ac:dyDescent="0.2">
      <c r="A803" s="64"/>
    </row>
    <row r="804" spans="1:1" x14ac:dyDescent="0.2">
      <c r="A804" s="64"/>
    </row>
    <row r="805" spans="1:1" x14ac:dyDescent="0.2">
      <c r="A805" s="64"/>
    </row>
    <row r="806" spans="1:1" x14ac:dyDescent="0.2">
      <c r="A806" s="64"/>
    </row>
    <row r="807" spans="1:1" x14ac:dyDescent="0.2">
      <c r="A807" s="64"/>
    </row>
    <row r="808" spans="1:1" x14ac:dyDescent="0.2">
      <c r="A808" s="64"/>
    </row>
    <row r="809" spans="1:1" x14ac:dyDescent="0.2">
      <c r="A809" s="64"/>
    </row>
    <row r="810" spans="1:1" x14ac:dyDescent="0.2">
      <c r="A810" s="64"/>
    </row>
    <row r="811" spans="1:1" x14ac:dyDescent="0.2">
      <c r="A811" s="64"/>
    </row>
    <row r="812" spans="1:1" x14ac:dyDescent="0.2">
      <c r="A812" s="64"/>
    </row>
    <row r="813" spans="1:1" x14ac:dyDescent="0.2">
      <c r="A813" s="64"/>
    </row>
    <row r="814" spans="1:1" x14ac:dyDescent="0.2">
      <c r="A814" s="64"/>
    </row>
    <row r="815" spans="1:1" x14ac:dyDescent="0.2">
      <c r="A815" s="64"/>
    </row>
    <row r="816" spans="1:1" x14ac:dyDescent="0.2">
      <c r="A816" s="64"/>
    </row>
    <row r="817" spans="1:1" x14ac:dyDescent="0.2">
      <c r="A817" s="64"/>
    </row>
    <row r="818" spans="1:1" x14ac:dyDescent="0.2">
      <c r="A818" s="64"/>
    </row>
    <row r="819" spans="1:1" x14ac:dyDescent="0.2">
      <c r="A819" s="64"/>
    </row>
    <row r="820" spans="1:1" x14ac:dyDescent="0.2">
      <c r="A820" s="64"/>
    </row>
    <row r="821" spans="1:1" x14ac:dyDescent="0.2">
      <c r="A821" s="64"/>
    </row>
    <row r="822" spans="1:1" x14ac:dyDescent="0.2">
      <c r="A822" s="64"/>
    </row>
    <row r="823" spans="1:1" x14ac:dyDescent="0.2">
      <c r="A823" s="64"/>
    </row>
    <row r="824" spans="1:1" x14ac:dyDescent="0.2">
      <c r="A824" s="64"/>
    </row>
    <row r="825" spans="1:1" x14ac:dyDescent="0.2">
      <c r="A825" s="64"/>
    </row>
    <row r="826" spans="1:1" x14ac:dyDescent="0.2">
      <c r="A826" s="64"/>
    </row>
    <row r="827" spans="1:1" x14ac:dyDescent="0.2">
      <c r="A827" s="64"/>
    </row>
    <row r="828" spans="1:1" x14ac:dyDescent="0.2">
      <c r="A828" s="64"/>
    </row>
    <row r="829" spans="1:1" x14ac:dyDescent="0.2">
      <c r="A829" s="64"/>
    </row>
    <row r="830" spans="1:1" x14ac:dyDescent="0.2">
      <c r="A830" s="64"/>
    </row>
    <row r="831" spans="1:1" x14ac:dyDescent="0.2">
      <c r="A831" s="64"/>
    </row>
    <row r="832" spans="1:1" x14ac:dyDescent="0.2">
      <c r="A832" s="64"/>
    </row>
    <row r="833" spans="1:1" x14ac:dyDescent="0.2">
      <c r="A833" s="64"/>
    </row>
    <row r="834" spans="1:1" x14ac:dyDescent="0.2">
      <c r="A834" s="64"/>
    </row>
    <row r="835" spans="1:1" x14ac:dyDescent="0.2">
      <c r="A835" s="64"/>
    </row>
    <row r="836" spans="1:1" x14ac:dyDescent="0.2">
      <c r="A836" s="64"/>
    </row>
    <row r="837" spans="1:1" x14ac:dyDescent="0.2">
      <c r="A837" s="64"/>
    </row>
    <row r="838" spans="1:1" x14ac:dyDescent="0.2">
      <c r="A838" s="64"/>
    </row>
    <row r="839" spans="1:1" x14ac:dyDescent="0.2">
      <c r="A839" s="64"/>
    </row>
    <row r="840" spans="1:1" x14ac:dyDescent="0.2">
      <c r="A840" s="64"/>
    </row>
    <row r="841" spans="1:1" x14ac:dyDescent="0.2">
      <c r="A841" s="64"/>
    </row>
    <row r="842" spans="1:1" x14ac:dyDescent="0.2">
      <c r="A842" s="64"/>
    </row>
    <row r="843" spans="1:1" x14ac:dyDescent="0.2">
      <c r="A843" s="64"/>
    </row>
    <row r="844" spans="1:1" x14ac:dyDescent="0.2">
      <c r="A844" s="64"/>
    </row>
    <row r="845" spans="1:1" x14ac:dyDescent="0.2">
      <c r="A845" s="64"/>
    </row>
    <row r="846" spans="1:1" x14ac:dyDescent="0.2">
      <c r="A846" s="64"/>
    </row>
    <row r="847" spans="1:1" x14ac:dyDescent="0.2">
      <c r="A847" s="64"/>
    </row>
    <row r="848" spans="1:1" x14ac:dyDescent="0.2">
      <c r="A848" s="64"/>
    </row>
    <row r="849" spans="1:1" x14ac:dyDescent="0.2">
      <c r="A849" s="64"/>
    </row>
    <row r="850" spans="1:1" x14ac:dyDescent="0.2">
      <c r="A850" s="64"/>
    </row>
    <row r="851" spans="1:1" x14ac:dyDescent="0.2">
      <c r="A851" s="64"/>
    </row>
    <row r="852" spans="1:1" x14ac:dyDescent="0.2">
      <c r="A852" s="64"/>
    </row>
    <row r="853" spans="1:1" x14ac:dyDescent="0.2">
      <c r="A853" s="64"/>
    </row>
    <row r="854" spans="1:1" x14ac:dyDescent="0.2">
      <c r="A854" s="64"/>
    </row>
    <row r="855" spans="1:1" x14ac:dyDescent="0.2">
      <c r="A855" s="64"/>
    </row>
    <row r="856" spans="1:1" x14ac:dyDescent="0.2">
      <c r="A856" s="64"/>
    </row>
    <row r="857" spans="1:1" x14ac:dyDescent="0.2">
      <c r="A857" s="64"/>
    </row>
    <row r="858" spans="1:1" x14ac:dyDescent="0.2">
      <c r="A858" s="64"/>
    </row>
    <row r="859" spans="1:1" x14ac:dyDescent="0.2">
      <c r="A859" s="64"/>
    </row>
    <row r="860" spans="1:1" x14ac:dyDescent="0.2">
      <c r="A860" s="64"/>
    </row>
    <row r="861" spans="1:1" x14ac:dyDescent="0.2">
      <c r="A861" s="64"/>
    </row>
    <row r="862" spans="1:1" x14ac:dyDescent="0.2">
      <c r="A862" s="64"/>
    </row>
    <row r="863" spans="1:1" x14ac:dyDescent="0.2">
      <c r="A863" s="64"/>
    </row>
    <row r="864" spans="1:1" x14ac:dyDescent="0.2">
      <c r="A864" s="64"/>
    </row>
    <row r="865" spans="1:1" x14ac:dyDescent="0.2">
      <c r="A865" s="64"/>
    </row>
    <row r="866" spans="1:1" x14ac:dyDescent="0.2">
      <c r="A866" s="64"/>
    </row>
    <row r="867" spans="1:1" x14ac:dyDescent="0.2">
      <c r="A867" s="64"/>
    </row>
    <row r="868" spans="1:1" x14ac:dyDescent="0.2">
      <c r="A868" s="64"/>
    </row>
    <row r="869" spans="1:1" x14ac:dyDescent="0.2">
      <c r="A869" s="64"/>
    </row>
    <row r="870" spans="1:1" x14ac:dyDescent="0.2">
      <c r="A870" s="64"/>
    </row>
    <row r="871" spans="1:1" x14ac:dyDescent="0.2">
      <c r="A871" s="64"/>
    </row>
    <row r="872" spans="1:1" x14ac:dyDescent="0.2">
      <c r="A872" s="64"/>
    </row>
    <row r="873" spans="1:1" x14ac:dyDescent="0.2">
      <c r="A873" s="64"/>
    </row>
    <row r="874" spans="1:1" x14ac:dyDescent="0.2">
      <c r="A874" s="64"/>
    </row>
    <row r="875" spans="1:1" x14ac:dyDescent="0.2">
      <c r="A875" s="64"/>
    </row>
    <row r="876" spans="1:1" x14ac:dyDescent="0.2">
      <c r="A876" s="64"/>
    </row>
    <row r="877" spans="1:1" x14ac:dyDescent="0.2">
      <c r="A877" s="64"/>
    </row>
    <row r="878" spans="1:1" x14ac:dyDescent="0.2">
      <c r="A878" s="64"/>
    </row>
    <row r="879" spans="1:1" x14ac:dyDescent="0.2">
      <c r="A879" s="64"/>
    </row>
    <row r="880" spans="1:1" x14ac:dyDescent="0.2">
      <c r="A880" s="64"/>
    </row>
    <row r="881" spans="1:1" x14ac:dyDescent="0.2">
      <c r="A881" s="64"/>
    </row>
    <row r="882" spans="1:1" x14ac:dyDescent="0.2">
      <c r="A882" s="64"/>
    </row>
    <row r="883" spans="1:1" x14ac:dyDescent="0.2">
      <c r="A883" s="64"/>
    </row>
    <row r="884" spans="1:1" x14ac:dyDescent="0.2">
      <c r="A884" s="64"/>
    </row>
    <row r="885" spans="1:1" x14ac:dyDescent="0.2">
      <c r="A885" s="64"/>
    </row>
    <row r="886" spans="1:1" x14ac:dyDescent="0.2">
      <c r="A886" s="64"/>
    </row>
    <row r="887" spans="1:1" x14ac:dyDescent="0.2">
      <c r="A887" s="64"/>
    </row>
    <row r="888" spans="1:1" x14ac:dyDescent="0.2">
      <c r="A888" s="64"/>
    </row>
    <row r="889" spans="1:1" x14ac:dyDescent="0.2">
      <c r="A889" s="64"/>
    </row>
    <row r="890" spans="1:1" x14ac:dyDescent="0.2">
      <c r="A890" s="64"/>
    </row>
    <row r="891" spans="1:1" x14ac:dyDescent="0.2">
      <c r="A891" s="64"/>
    </row>
    <row r="892" spans="1:1" x14ac:dyDescent="0.2">
      <c r="A892" s="64"/>
    </row>
    <row r="893" spans="1:1" x14ac:dyDescent="0.2">
      <c r="A893" s="64"/>
    </row>
    <row r="894" spans="1:1" x14ac:dyDescent="0.2">
      <c r="A894" s="64"/>
    </row>
    <row r="895" spans="1:1" x14ac:dyDescent="0.2">
      <c r="A895" s="64"/>
    </row>
    <row r="896" spans="1:1" x14ac:dyDescent="0.2">
      <c r="A896" s="64"/>
    </row>
    <row r="897" spans="1:1" x14ac:dyDescent="0.2">
      <c r="A897" s="64"/>
    </row>
    <row r="898" spans="1:1" x14ac:dyDescent="0.2">
      <c r="A898" s="64"/>
    </row>
    <row r="899" spans="1:1" x14ac:dyDescent="0.2">
      <c r="A899" s="64"/>
    </row>
    <row r="900" spans="1:1" x14ac:dyDescent="0.2">
      <c r="A900" s="64"/>
    </row>
    <row r="901" spans="1:1" x14ac:dyDescent="0.2">
      <c r="A901" s="64"/>
    </row>
    <row r="902" spans="1:1" x14ac:dyDescent="0.2">
      <c r="A902" s="64"/>
    </row>
    <row r="903" spans="1:1" x14ac:dyDescent="0.2">
      <c r="A903" s="64"/>
    </row>
    <row r="904" spans="1:1" x14ac:dyDescent="0.2">
      <c r="A904" s="64"/>
    </row>
    <row r="905" spans="1:1" x14ac:dyDescent="0.2">
      <c r="A905" s="64"/>
    </row>
    <row r="906" spans="1:1" x14ac:dyDescent="0.2">
      <c r="A906" s="64"/>
    </row>
    <row r="907" spans="1:1" x14ac:dyDescent="0.2">
      <c r="A907" s="64"/>
    </row>
    <row r="908" spans="1:1" x14ac:dyDescent="0.2">
      <c r="A908" s="64"/>
    </row>
    <row r="909" spans="1:1" x14ac:dyDescent="0.2">
      <c r="A909" s="64"/>
    </row>
    <row r="910" spans="1:1" x14ac:dyDescent="0.2">
      <c r="A910" s="64"/>
    </row>
    <row r="911" spans="1:1" x14ac:dyDescent="0.2">
      <c r="A911" s="64"/>
    </row>
    <row r="912" spans="1:1" x14ac:dyDescent="0.2">
      <c r="A912" s="64"/>
    </row>
    <row r="913" spans="1:1" x14ac:dyDescent="0.2">
      <c r="A913" s="64"/>
    </row>
    <row r="914" spans="1:1" x14ac:dyDescent="0.2">
      <c r="A914" s="64"/>
    </row>
    <row r="915" spans="1:1" x14ac:dyDescent="0.2">
      <c r="A915" s="64"/>
    </row>
    <row r="916" spans="1:1" x14ac:dyDescent="0.2">
      <c r="A916" s="64"/>
    </row>
    <row r="917" spans="1:1" x14ac:dyDescent="0.2">
      <c r="A917" s="64"/>
    </row>
    <row r="918" spans="1:1" x14ac:dyDescent="0.2">
      <c r="A918" s="64"/>
    </row>
    <row r="919" spans="1:1" x14ac:dyDescent="0.2">
      <c r="A919" s="64"/>
    </row>
    <row r="920" spans="1:1" x14ac:dyDescent="0.2">
      <c r="A920" s="64"/>
    </row>
    <row r="921" spans="1:1" x14ac:dyDescent="0.2">
      <c r="A921" s="64"/>
    </row>
    <row r="922" spans="1:1" x14ac:dyDescent="0.2">
      <c r="A922" s="64"/>
    </row>
    <row r="923" spans="1:1" x14ac:dyDescent="0.2">
      <c r="A923" s="64"/>
    </row>
    <row r="924" spans="1:1" x14ac:dyDescent="0.2">
      <c r="A924" s="64"/>
    </row>
    <row r="925" spans="1:1" x14ac:dyDescent="0.2">
      <c r="A925" s="64"/>
    </row>
    <row r="926" spans="1:1" x14ac:dyDescent="0.2">
      <c r="A926" s="64"/>
    </row>
    <row r="927" spans="1:1" x14ac:dyDescent="0.2">
      <c r="A927" s="64"/>
    </row>
    <row r="928" spans="1:1" x14ac:dyDescent="0.2">
      <c r="A928" s="64"/>
    </row>
    <row r="929" spans="1:1" x14ac:dyDescent="0.2">
      <c r="A929" s="64"/>
    </row>
    <row r="930" spans="1:1" x14ac:dyDescent="0.2">
      <c r="A930" s="64"/>
    </row>
    <row r="931" spans="1:1" x14ac:dyDescent="0.2">
      <c r="A931" s="64"/>
    </row>
    <row r="932" spans="1:1" x14ac:dyDescent="0.2">
      <c r="A932" s="64"/>
    </row>
    <row r="933" spans="1:1" x14ac:dyDescent="0.2">
      <c r="A933" s="64"/>
    </row>
    <row r="934" spans="1:1" x14ac:dyDescent="0.2">
      <c r="A934" s="64"/>
    </row>
    <row r="935" spans="1:1" x14ac:dyDescent="0.2">
      <c r="A935" s="64"/>
    </row>
    <row r="936" spans="1:1" x14ac:dyDescent="0.2">
      <c r="A936" s="64"/>
    </row>
    <row r="937" spans="1:1" x14ac:dyDescent="0.2">
      <c r="A937" s="64"/>
    </row>
    <row r="938" spans="1:1" x14ac:dyDescent="0.2">
      <c r="A938" s="64"/>
    </row>
    <row r="939" spans="1:1" x14ac:dyDescent="0.2">
      <c r="A939" s="64"/>
    </row>
    <row r="940" spans="1:1" x14ac:dyDescent="0.2">
      <c r="A940" s="64"/>
    </row>
    <row r="941" spans="1:1" x14ac:dyDescent="0.2">
      <c r="A941" s="64"/>
    </row>
    <row r="942" spans="1:1" x14ac:dyDescent="0.2">
      <c r="A942" s="64"/>
    </row>
    <row r="943" spans="1:1" x14ac:dyDescent="0.2">
      <c r="A943" s="64"/>
    </row>
    <row r="944" spans="1:1" x14ac:dyDescent="0.2">
      <c r="A944" s="64"/>
    </row>
    <row r="945" spans="1:1" x14ac:dyDescent="0.2">
      <c r="A945" s="64"/>
    </row>
    <row r="946" spans="1:1" x14ac:dyDescent="0.2">
      <c r="A946" s="64"/>
    </row>
    <row r="947" spans="1:1" x14ac:dyDescent="0.2">
      <c r="A947" s="64"/>
    </row>
    <row r="948" spans="1:1" x14ac:dyDescent="0.2">
      <c r="A948" s="64"/>
    </row>
    <row r="949" spans="1:1" x14ac:dyDescent="0.2">
      <c r="A949" s="64"/>
    </row>
    <row r="950" spans="1:1" x14ac:dyDescent="0.2">
      <c r="A950" s="64"/>
    </row>
    <row r="951" spans="1:1" x14ac:dyDescent="0.2">
      <c r="A951" s="64"/>
    </row>
    <row r="952" spans="1:1" x14ac:dyDescent="0.2">
      <c r="A952" s="64"/>
    </row>
    <row r="953" spans="1:1" x14ac:dyDescent="0.2">
      <c r="A953" s="64"/>
    </row>
    <row r="954" spans="1:1" x14ac:dyDescent="0.2">
      <c r="A954" s="64"/>
    </row>
    <row r="955" spans="1:1" x14ac:dyDescent="0.2">
      <c r="A955" s="64"/>
    </row>
    <row r="956" spans="1:1" x14ac:dyDescent="0.2">
      <c r="A956" s="64"/>
    </row>
    <row r="957" spans="1:1" x14ac:dyDescent="0.2">
      <c r="A957" s="64"/>
    </row>
    <row r="958" spans="1:1" x14ac:dyDescent="0.2">
      <c r="A958" s="64"/>
    </row>
    <row r="959" spans="1:1" x14ac:dyDescent="0.2">
      <c r="A959" s="64"/>
    </row>
    <row r="960" spans="1:1" x14ac:dyDescent="0.2">
      <c r="A960" s="64"/>
    </row>
    <row r="961" spans="1:1" x14ac:dyDescent="0.2">
      <c r="A961" s="64"/>
    </row>
    <row r="962" spans="1:1" x14ac:dyDescent="0.2">
      <c r="A962" s="64"/>
    </row>
    <row r="963" spans="1:1" x14ac:dyDescent="0.2">
      <c r="A963" s="64"/>
    </row>
    <row r="964" spans="1:1" x14ac:dyDescent="0.2">
      <c r="A964" s="64"/>
    </row>
    <row r="965" spans="1:1" x14ac:dyDescent="0.2">
      <c r="A965" s="64"/>
    </row>
    <row r="966" spans="1:1" x14ac:dyDescent="0.2">
      <c r="A966" s="64"/>
    </row>
    <row r="967" spans="1:1" x14ac:dyDescent="0.2">
      <c r="A967" s="64"/>
    </row>
    <row r="968" spans="1:1" x14ac:dyDescent="0.2">
      <c r="A968" s="64"/>
    </row>
    <row r="969" spans="1:1" x14ac:dyDescent="0.2">
      <c r="A969" s="64"/>
    </row>
    <row r="970" spans="1:1" x14ac:dyDescent="0.2">
      <c r="A970" s="64"/>
    </row>
    <row r="971" spans="1:1" x14ac:dyDescent="0.2">
      <c r="A971" s="64"/>
    </row>
    <row r="972" spans="1:1" x14ac:dyDescent="0.2">
      <c r="A972" s="64"/>
    </row>
    <row r="973" spans="1:1" x14ac:dyDescent="0.2">
      <c r="A973" s="64"/>
    </row>
    <row r="974" spans="1:1" x14ac:dyDescent="0.2">
      <c r="A974" s="64"/>
    </row>
    <row r="975" spans="1:1" x14ac:dyDescent="0.2">
      <c r="A975" s="64"/>
    </row>
    <row r="976" spans="1:1" x14ac:dyDescent="0.2">
      <c r="A976" s="64"/>
    </row>
    <row r="977" spans="1:1" x14ac:dyDescent="0.2">
      <c r="A977" s="64"/>
    </row>
    <row r="978" spans="1:1" x14ac:dyDescent="0.2">
      <c r="A978" s="64"/>
    </row>
    <row r="979" spans="1:1" x14ac:dyDescent="0.2">
      <c r="A979" s="64"/>
    </row>
    <row r="980" spans="1:1" x14ac:dyDescent="0.2">
      <c r="A980" s="64"/>
    </row>
    <row r="981" spans="1:1" x14ac:dyDescent="0.2">
      <c r="A981" s="64"/>
    </row>
    <row r="982" spans="1:1" x14ac:dyDescent="0.2">
      <c r="A982" s="64"/>
    </row>
    <row r="983" spans="1:1" x14ac:dyDescent="0.2">
      <c r="A983" s="64"/>
    </row>
    <row r="984" spans="1:1" x14ac:dyDescent="0.2">
      <c r="A984" s="64"/>
    </row>
    <row r="985" spans="1:1" x14ac:dyDescent="0.2">
      <c r="A985" s="64"/>
    </row>
    <row r="986" spans="1:1" x14ac:dyDescent="0.2">
      <c r="A986" s="64"/>
    </row>
    <row r="987" spans="1:1" x14ac:dyDescent="0.2">
      <c r="A987" s="64"/>
    </row>
    <row r="988" spans="1:1" x14ac:dyDescent="0.2">
      <c r="A988" s="64"/>
    </row>
    <row r="989" spans="1:1" x14ac:dyDescent="0.2">
      <c r="A989" s="64"/>
    </row>
    <row r="990" spans="1:1" x14ac:dyDescent="0.2">
      <c r="A990" s="64"/>
    </row>
    <row r="991" spans="1:1" x14ac:dyDescent="0.2">
      <c r="A991" s="64"/>
    </row>
    <row r="992" spans="1:1" x14ac:dyDescent="0.2">
      <c r="A992" s="64"/>
    </row>
    <row r="993" spans="1:1" x14ac:dyDescent="0.2">
      <c r="A993" s="64"/>
    </row>
    <row r="994" spans="1:1" x14ac:dyDescent="0.2">
      <c r="A994" s="64"/>
    </row>
    <row r="995" spans="1:1" x14ac:dyDescent="0.2">
      <c r="A995" s="64"/>
    </row>
    <row r="996" spans="1:1" x14ac:dyDescent="0.2">
      <c r="A996" s="64"/>
    </row>
    <row r="997" spans="1:1" x14ac:dyDescent="0.2">
      <c r="A997" s="64"/>
    </row>
    <row r="998" spans="1:1" x14ac:dyDescent="0.2">
      <c r="A998" s="64"/>
    </row>
    <row r="999" spans="1:1" x14ac:dyDescent="0.2">
      <c r="A999" s="64"/>
    </row>
    <row r="1000" spans="1:1" x14ac:dyDescent="0.2">
      <c r="A1000" s="64"/>
    </row>
    <row r="1001" spans="1:1" x14ac:dyDescent="0.2">
      <c r="A1001" s="64"/>
    </row>
    <row r="1002" spans="1:1" x14ac:dyDescent="0.2">
      <c r="A1002" s="64"/>
    </row>
    <row r="1003" spans="1:1" x14ac:dyDescent="0.2">
      <c r="A1003" s="64"/>
    </row>
    <row r="1004" spans="1:1" x14ac:dyDescent="0.2">
      <c r="A1004" s="64"/>
    </row>
    <row r="1005" spans="1:1" x14ac:dyDescent="0.2">
      <c r="A1005" s="64"/>
    </row>
    <row r="1006" spans="1:1" x14ac:dyDescent="0.2">
      <c r="A1006" s="64"/>
    </row>
    <row r="1007" spans="1:1" x14ac:dyDescent="0.2">
      <c r="A1007" s="64"/>
    </row>
    <row r="1008" spans="1:1" x14ac:dyDescent="0.2">
      <c r="A1008" s="64"/>
    </row>
    <row r="1009" spans="1:1" x14ac:dyDescent="0.2">
      <c r="A1009" s="64"/>
    </row>
    <row r="1010" spans="1:1" x14ac:dyDescent="0.2">
      <c r="A1010" s="64"/>
    </row>
    <row r="1011" spans="1:1" x14ac:dyDescent="0.2">
      <c r="A1011" s="64"/>
    </row>
    <row r="1012" spans="1:1" x14ac:dyDescent="0.2">
      <c r="A1012" s="64"/>
    </row>
    <row r="1013" spans="1:1" x14ac:dyDescent="0.2">
      <c r="A1013" s="64"/>
    </row>
    <row r="1014" spans="1:1" x14ac:dyDescent="0.2">
      <c r="A1014" s="64"/>
    </row>
    <row r="1015" spans="1:1" x14ac:dyDescent="0.2">
      <c r="A1015" s="64"/>
    </row>
    <row r="1016" spans="1:1" x14ac:dyDescent="0.2">
      <c r="A1016" s="64"/>
    </row>
    <row r="1017" spans="1:1" x14ac:dyDescent="0.2">
      <c r="A1017" s="64"/>
    </row>
    <row r="1018" spans="1:1" x14ac:dyDescent="0.2">
      <c r="A1018" s="64"/>
    </row>
    <row r="1019" spans="1:1" x14ac:dyDescent="0.2">
      <c r="A1019" s="64"/>
    </row>
    <row r="1020" spans="1:1" x14ac:dyDescent="0.2">
      <c r="A1020" s="64"/>
    </row>
    <row r="1021" spans="1:1" x14ac:dyDescent="0.2">
      <c r="A1021" s="64"/>
    </row>
    <row r="1022" spans="1:1" x14ac:dyDescent="0.2">
      <c r="A1022" s="64"/>
    </row>
    <row r="1023" spans="1:1" x14ac:dyDescent="0.2">
      <c r="A1023" s="64"/>
    </row>
    <row r="1024" spans="1:1" x14ac:dyDescent="0.2">
      <c r="A1024" s="64"/>
    </row>
    <row r="1025" spans="1:1" x14ac:dyDescent="0.2">
      <c r="A1025" s="64"/>
    </row>
    <row r="1026" spans="1:1" x14ac:dyDescent="0.2">
      <c r="A1026" s="64"/>
    </row>
    <row r="1027" spans="1:1" x14ac:dyDescent="0.2">
      <c r="A1027" s="64"/>
    </row>
    <row r="1028" spans="1:1" x14ac:dyDescent="0.2">
      <c r="A1028" s="64"/>
    </row>
    <row r="1029" spans="1:1" x14ac:dyDescent="0.2">
      <c r="A1029" s="64"/>
    </row>
    <row r="1030" spans="1:1" x14ac:dyDescent="0.2">
      <c r="A1030" s="64"/>
    </row>
    <row r="1031" spans="1:1" x14ac:dyDescent="0.2">
      <c r="A1031" s="64"/>
    </row>
    <row r="1032" spans="1:1" x14ac:dyDescent="0.2">
      <c r="A1032" s="64"/>
    </row>
    <row r="1033" spans="1:1" x14ac:dyDescent="0.2">
      <c r="A1033" s="64"/>
    </row>
    <row r="1034" spans="1:1" x14ac:dyDescent="0.2">
      <c r="A1034" s="64"/>
    </row>
    <row r="1035" spans="1:1" x14ac:dyDescent="0.2">
      <c r="A1035" s="64"/>
    </row>
    <row r="1036" spans="1:1" x14ac:dyDescent="0.2">
      <c r="A1036" s="64"/>
    </row>
    <row r="1037" spans="1:1" x14ac:dyDescent="0.2">
      <c r="A1037" s="64"/>
    </row>
    <row r="1038" spans="1:1" x14ac:dyDescent="0.2">
      <c r="A1038" s="64"/>
    </row>
    <row r="1039" spans="1:1" x14ac:dyDescent="0.2">
      <c r="A1039" s="64"/>
    </row>
    <row r="1040" spans="1:1" x14ac:dyDescent="0.2">
      <c r="A1040" s="64"/>
    </row>
    <row r="1041" spans="1:1" x14ac:dyDescent="0.2">
      <c r="A1041" s="64"/>
    </row>
    <row r="1042" spans="1:1" x14ac:dyDescent="0.2">
      <c r="A1042" s="64"/>
    </row>
    <row r="1043" spans="1:1" x14ac:dyDescent="0.2">
      <c r="A1043" s="64"/>
    </row>
    <row r="1044" spans="1:1" x14ac:dyDescent="0.2">
      <c r="A1044" s="64"/>
    </row>
    <row r="1045" spans="1:1" x14ac:dyDescent="0.2">
      <c r="A1045" s="64"/>
    </row>
    <row r="1046" spans="1:1" x14ac:dyDescent="0.2">
      <c r="A1046" s="64"/>
    </row>
    <row r="1047" spans="1:1" x14ac:dyDescent="0.2">
      <c r="A1047" s="64"/>
    </row>
    <row r="1048" spans="1:1" x14ac:dyDescent="0.2">
      <c r="A1048" s="64"/>
    </row>
    <row r="1049" spans="1:1" x14ac:dyDescent="0.2">
      <c r="A1049" s="64"/>
    </row>
    <row r="1050" spans="1:1" x14ac:dyDescent="0.2">
      <c r="A1050" s="64"/>
    </row>
    <row r="1051" spans="1:1" x14ac:dyDescent="0.2">
      <c r="A1051" s="64"/>
    </row>
    <row r="1052" spans="1:1" x14ac:dyDescent="0.2">
      <c r="A1052" s="64"/>
    </row>
    <row r="1053" spans="1:1" x14ac:dyDescent="0.2">
      <c r="A1053" s="64"/>
    </row>
    <row r="1054" spans="1:1" x14ac:dyDescent="0.2">
      <c r="A1054" s="64"/>
    </row>
    <row r="1055" spans="1:1" x14ac:dyDescent="0.2">
      <c r="A1055" s="64"/>
    </row>
    <row r="1056" spans="1:1" x14ac:dyDescent="0.2">
      <c r="A1056" s="64"/>
    </row>
    <row r="1057" spans="1:1" x14ac:dyDescent="0.2">
      <c r="A1057" s="64"/>
    </row>
    <row r="1058" spans="1:1" x14ac:dyDescent="0.2">
      <c r="A1058" s="64"/>
    </row>
    <row r="1059" spans="1:1" x14ac:dyDescent="0.2">
      <c r="A1059" s="64"/>
    </row>
    <row r="1060" spans="1:1" x14ac:dyDescent="0.2">
      <c r="A1060" s="64"/>
    </row>
    <row r="1061" spans="1:1" x14ac:dyDescent="0.2">
      <c r="A1061" s="64"/>
    </row>
    <row r="1062" spans="1:1" x14ac:dyDescent="0.2">
      <c r="A1062" s="64"/>
    </row>
    <row r="1063" spans="1:1" x14ac:dyDescent="0.2">
      <c r="A1063" s="64"/>
    </row>
    <row r="1064" spans="1:1" x14ac:dyDescent="0.2">
      <c r="A1064" s="64"/>
    </row>
    <row r="1065" spans="1:1" x14ac:dyDescent="0.2">
      <c r="A1065" s="64"/>
    </row>
    <row r="1066" spans="1:1" x14ac:dyDescent="0.2">
      <c r="A1066" s="64"/>
    </row>
    <row r="1067" spans="1:1" x14ac:dyDescent="0.2">
      <c r="A1067" s="64"/>
    </row>
    <row r="1068" spans="1:1" x14ac:dyDescent="0.2">
      <c r="A1068" s="64"/>
    </row>
    <row r="1069" spans="1:1" x14ac:dyDescent="0.2">
      <c r="A1069" s="64"/>
    </row>
    <row r="1070" spans="1:1" x14ac:dyDescent="0.2">
      <c r="A1070" s="64"/>
    </row>
    <row r="1071" spans="1:1" x14ac:dyDescent="0.2">
      <c r="A1071" s="64"/>
    </row>
    <row r="1072" spans="1:1" x14ac:dyDescent="0.2">
      <c r="A1072" s="64"/>
    </row>
    <row r="1073" spans="1:1" x14ac:dyDescent="0.2">
      <c r="A1073" s="64"/>
    </row>
    <row r="1074" spans="1:1" x14ac:dyDescent="0.2">
      <c r="A1074" s="64"/>
    </row>
    <row r="1075" spans="1:1" x14ac:dyDescent="0.2">
      <c r="A1075" s="64"/>
    </row>
    <row r="1076" spans="1:1" x14ac:dyDescent="0.2">
      <c r="A1076" s="64"/>
    </row>
    <row r="1077" spans="1:1" x14ac:dyDescent="0.2">
      <c r="A1077" s="64"/>
    </row>
    <row r="1078" spans="1:1" x14ac:dyDescent="0.2">
      <c r="A1078" s="64"/>
    </row>
    <row r="1079" spans="1:1" x14ac:dyDescent="0.2">
      <c r="A1079" s="64"/>
    </row>
    <row r="1080" spans="1:1" x14ac:dyDescent="0.2">
      <c r="A1080" s="64"/>
    </row>
    <row r="1081" spans="1:1" x14ac:dyDescent="0.2">
      <c r="A1081" s="64"/>
    </row>
    <row r="1082" spans="1:1" x14ac:dyDescent="0.2">
      <c r="A1082" s="64"/>
    </row>
    <row r="1083" spans="1:1" x14ac:dyDescent="0.2">
      <c r="A1083" s="64"/>
    </row>
    <row r="1084" spans="1:1" x14ac:dyDescent="0.2">
      <c r="A1084" s="64"/>
    </row>
    <row r="1085" spans="1:1" x14ac:dyDescent="0.2">
      <c r="A1085" s="64"/>
    </row>
    <row r="1086" spans="1:1" x14ac:dyDescent="0.2">
      <c r="A1086" s="64"/>
    </row>
    <row r="1087" spans="1:1" x14ac:dyDescent="0.2">
      <c r="A1087" s="64"/>
    </row>
    <row r="1088" spans="1:1" x14ac:dyDescent="0.2">
      <c r="A1088" s="64"/>
    </row>
    <row r="1089" spans="1:1" x14ac:dyDescent="0.2">
      <c r="A1089" s="64"/>
    </row>
    <row r="1090" spans="1:1" x14ac:dyDescent="0.2">
      <c r="A1090" s="64"/>
    </row>
    <row r="1091" spans="1:1" x14ac:dyDescent="0.2">
      <c r="A1091" s="64"/>
    </row>
    <row r="1092" spans="1:1" x14ac:dyDescent="0.2">
      <c r="A1092" s="64"/>
    </row>
    <row r="1093" spans="1:1" x14ac:dyDescent="0.2">
      <c r="A1093" s="64"/>
    </row>
    <row r="1094" spans="1:1" x14ac:dyDescent="0.2">
      <c r="A1094" s="64"/>
    </row>
    <row r="1095" spans="1:1" x14ac:dyDescent="0.2">
      <c r="A1095" s="64"/>
    </row>
    <row r="1096" spans="1:1" x14ac:dyDescent="0.2">
      <c r="A1096" s="64"/>
    </row>
    <row r="1097" spans="1:1" x14ac:dyDescent="0.2">
      <c r="A1097" s="64"/>
    </row>
    <row r="1098" spans="1:1" x14ac:dyDescent="0.2">
      <c r="A1098" s="64"/>
    </row>
    <row r="1099" spans="1:1" x14ac:dyDescent="0.2">
      <c r="A1099" s="64"/>
    </row>
    <row r="1100" spans="1:1" x14ac:dyDescent="0.2">
      <c r="A1100" s="64"/>
    </row>
    <row r="1101" spans="1:1" x14ac:dyDescent="0.2">
      <c r="A1101" s="64"/>
    </row>
    <row r="1102" spans="1:1" x14ac:dyDescent="0.2">
      <c r="A1102" s="64"/>
    </row>
    <row r="1103" spans="1:1" x14ac:dyDescent="0.2">
      <c r="A1103" s="64"/>
    </row>
    <row r="1104" spans="1:1" x14ac:dyDescent="0.2">
      <c r="A1104" s="64"/>
    </row>
    <row r="1105" spans="1:1" x14ac:dyDescent="0.2">
      <c r="A1105" s="64"/>
    </row>
    <row r="1106" spans="1:1" x14ac:dyDescent="0.2">
      <c r="A1106" s="64"/>
    </row>
    <row r="1107" spans="1:1" x14ac:dyDescent="0.2">
      <c r="A1107" s="64"/>
    </row>
    <row r="1108" spans="1:1" x14ac:dyDescent="0.2">
      <c r="A1108" s="64"/>
    </row>
    <row r="1109" spans="1:1" x14ac:dyDescent="0.2">
      <c r="A1109" s="64"/>
    </row>
    <row r="1110" spans="1:1" x14ac:dyDescent="0.2">
      <c r="A1110" s="64"/>
    </row>
    <row r="1111" spans="1:1" x14ac:dyDescent="0.2">
      <c r="A1111" s="64"/>
    </row>
    <row r="1112" spans="1:1" x14ac:dyDescent="0.2">
      <c r="A1112" s="64"/>
    </row>
    <row r="1113" spans="1:1" x14ac:dyDescent="0.2">
      <c r="A1113" s="64"/>
    </row>
    <row r="1114" spans="1:1" x14ac:dyDescent="0.2">
      <c r="A1114" s="64"/>
    </row>
    <row r="1115" spans="1:1" x14ac:dyDescent="0.2">
      <c r="A1115" s="64"/>
    </row>
    <row r="1116" spans="1:1" x14ac:dyDescent="0.2">
      <c r="A1116" s="64"/>
    </row>
    <row r="1117" spans="1:1" x14ac:dyDescent="0.2">
      <c r="A1117" s="64"/>
    </row>
    <row r="1118" spans="1:1" x14ac:dyDescent="0.2">
      <c r="A1118" s="64"/>
    </row>
    <row r="1119" spans="1:1" x14ac:dyDescent="0.2">
      <c r="A1119" s="64"/>
    </row>
    <row r="1120" spans="1:1" x14ac:dyDescent="0.2">
      <c r="A1120" s="64"/>
    </row>
    <row r="1121" spans="1:1" x14ac:dyDescent="0.2">
      <c r="A1121" s="64"/>
    </row>
    <row r="1122" spans="1:1" x14ac:dyDescent="0.2">
      <c r="A1122" s="64"/>
    </row>
    <row r="1123" spans="1:1" x14ac:dyDescent="0.2">
      <c r="A1123" s="64"/>
    </row>
    <row r="1124" spans="1:1" x14ac:dyDescent="0.2">
      <c r="A1124" s="64"/>
    </row>
    <row r="1125" spans="1:1" x14ac:dyDescent="0.2">
      <c r="A1125" s="64"/>
    </row>
    <row r="1126" spans="1:1" x14ac:dyDescent="0.2">
      <c r="A1126" s="64"/>
    </row>
    <row r="1127" spans="1:1" x14ac:dyDescent="0.2">
      <c r="A1127" s="64"/>
    </row>
    <row r="1128" spans="1:1" x14ac:dyDescent="0.2">
      <c r="A1128" s="64"/>
    </row>
    <row r="1129" spans="1:1" x14ac:dyDescent="0.2">
      <c r="A1129" s="64"/>
    </row>
    <row r="1130" spans="1:1" x14ac:dyDescent="0.2">
      <c r="A1130" s="64"/>
    </row>
    <row r="1131" spans="1:1" x14ac:dyDescent="0.2">
      <c r="A1131" s="64"/>
    </row>
    <row r="1132" spans="1:1" x14ac:dyDescent="0.2">
      <c r="A1132" s="64"/>
    </row>
    <row r="1133" spans="1:1" x14ac:dyDescent="0.2">
      <c r="A1133" s="64"/>
    </row>
    <row r="1134" spans="1:1" x14ac:dyDescent="0.2">
      <c r="A1134" s="64"/>
    </row>
    <row r="1135" spans="1:1" x14ac:dyDescent="0.2">
      <c r="A1135" s="64"/>
    </row>
    <row r="1136" spans="1:1" x14ac:dyDescent="0.2">
      <c r="A1136" s="64"/>
    </row>
    <row r="1137" spans="1:1" x14ac:dyDescent="0.2">
      <c r="A1137" s="64"/>
    </row>
    <row r="1138" spans="1:1" x14ac:dyDescent="0.2">
      <c r="A1138" s="64"/>
    </row>
    <row r="1139" spans="1:1" x14ac:dyDescent="0.2">
      <c r="A1139" s="64"/>
    </row>
    <row r="1140" spans="1:1" x14ac:dyDescent="0.2">
      <c r="A1140" s="64"/>
    </row>
    <row r="1141" spans="1:1" x14ac:dyDescent="0.2">
      <c r="A1141" s="64"/>
    </row>
    <row r="1142" spans="1:1" x14ac:dyDescent="0.2">
      <c r="A1142" s="64"/>
    </row>
    <row r="1143" spans="1:1" x14ac:dyDescent="0.2">
      <c r="A1143" s="64"/>
    </row>
    <row r="1144" spans="1:1" x14ac:dyDescent="0.2">
      <c r="A1144" s="64"/>
    </row>
    <row r="1145" spans="1:1" x14ac:dyDescent="0.2">
      <c r="A1145" s="64"/>
    </row>
    <row r="1146" spans="1:1" x14ac:dyDescent="0.2">
      <c r="A1146" s="64"/>
    </row>
    <row r="1147" spans="1:1" x14ac:dyDescent="0.2">
      <c r="A1147" s="64"/>
    </row>
    <row r="1148" spans="1:1" x14ac:dyDescent="0.2">
      <c r="A1148" s="64"/>
    </row>
    <row r="1149" spans="1:1" x14ac:dyDescent="0.2">
      <c r="A1149" s="64"/>
    </row>
    <row r="1150" spans="1:1" x14ac:dyDescent="0.2">
      <c r="A1150" s="64"/>
    </row>
    <row r="1151" spans="1:1" x14ac:dyDescent="0.2">
      <c r="A1151" s="64"/>
    </row>
    <row r="1152" spans="1:1" x14ac:dyDescent="0.2">
      <c r="A1152" s="64"/>
    </row>
    <row r="1153" spans="1:1" x14ac:dyDescent="0.2">
      <c r="A1153" s="64"/>
    </row>
    <row r="1154" spans="1:1" x14ac:dyDescent="0.2">
      <c r="A1154" s="64"/>
    </row>
    <row r="1155" spans="1:1" x14ac:dyDescent="0.2">
      <c r="A1155" s="64"/>
    </row>
    <row r="1156" spans="1:1" x14ac:dyDescent="0.2">
      <c r="A1156" s="64"/>
    </row>
    <row r="1157" spans="1:1" x14ac:dyDescent="0.2">
      <c r="A1157" s="64"/>
    </row>
    <row r="1158" spans="1:1" x14ac:dyDescent="0.2">
      <c r="A1158" s="64"/>
    </row>
    <row r="1159" spans="1:1" x14ac:dyDescent="0.2">
      <c r="A1159" s="64"/>
    </row>
    <row r="1160" spans="1:1" x14ac:dyDescent="0.2">
      <c r="A1160" s="64"/>
    </row>
    <row r="1161" spans="1:1" x14ac:dyDescent="0.2">
      <c r="A1161" s="64"/>
    </row>
    <row r="1162" spans="1:1" x14ac:dyDescent="0.2">
      <c r="A1162" s="64"/>
    </row>
    <row r="1163" spans="1:1" x14ac:dyDescent="0.2">
      <c r="A1163" s="64"/>
    </row>
    <row r="1164" spans="1:1" x14ac:dyDescent="0.2">
      <c r="A1164" s="64"/>
    </row>
    <row r="1165" spans="1:1" x14ac:dyDescent="0.2">
      <c r="A1165" s="64"/>
    </row>
    <row r="1166" spans="1:1" x14ac:dyDescent="0.2">
      <c r="A1166" s="64"/>
    </row>
    <row r="1167" spans="1:1" x14ac:dyDescent="0.2">
      <c r="A1167" s="64"/>
    </row>
    <row r="1168" spans="1:1" x14ac:dyDescent="0.2">
      <c r="A1168" s="64"/>
    </row>
    <row r="1169" spans="1:1" x14ac:dyDescent="0.2">
      <c r="A1169" s="64"/>
    </row>
    <row r="1170" spans="1:1" x14ac:dyDescent="0.2">
      <c r="A1170" s="64"/>
    </row>
    <row r="1171" spans="1:1" x14ac:dyDescent="0.2">
      <c r="A1171" s="64"/>
    </row>
    <row r="1172" spans="1:1" x14ac:dyDescent="0.2">
      <c r="A1172" s="64"/>
    </row>
    <row r="1173" spans="1:1" x14ac:dyDescent="0.2">
      <c r="A1173" s="64"/>
    </row>
    <row r="1174" spans="1:1" x14ac:dyDescent="0.2">
      <c r="A1174" s="64"/>
    </row>
    <row r="1175" spans="1:1" x14ac:dyDescent="0.2">
      <c r="A1175" s="64"/>
    </row>
    <row r="1176" spans="1:1" x14ac:dyDescent="0.2">
      <c r="A1176" s="64"/>
    </row>
    <row r="1177" spans="1:1" x14ac:dyDescent="0.2">
      <c r="A1177" s="64"/>
    </row>
    <row r="1178" spans="1:1" x14ac:dyDescent="0.2">
      <c r="A1178" s="64"/>
    </row>
    <row r="1179" spans="1:1" x14ac:dyDescent="0.2">
      <c r="A1179" s="64"/>
    </row>
    <row r="1180" spans="1:1" x14ac:dyDescent="0.2">
      <c r="A1180" s="64"/>
    </row>
    <row r="1181" spans="1:1" x14ac:dyDescent="0.2">
      <c r="A1181" s="64"/>
    </row>
    <row r="1182" spans="1:1" x14ac:dyDescent="0.2">
      <c r="A1182" s="64"/>
    </row>
    <row r="1183" spans="1:1" x14ac:dyDescent="0.2">
      <c r="A1183" s="64"/>
    </row>
    <row r="1184" spans="1:1" x14ac:dyDescent="0.2">
      <c r="A1184" s="64"/>
    </row>
    <row r="1185" spans="1:1" x14ac:dyDescent="0.2">
      <c r="A1185" s="64"/>
    </row>
    <row r="1186" spans="1:1" x14ac:dyDescent="0.2">
      <c r="A1186" s="64"/>
    </row>
    <row r="1187" spans="1:1" x14ac:dyDescent="0.2">
      <c r="A1187" s="64"/>
    </row>
    <row r="1188" spans="1:1" x14ac:dyDescent="0.2">
      <c r="A1188" s="64"/>
    </row>
    <row r="1189" spans="1:1" x14ac:dyDescent="0.2">
      <c r="A1189" s="64"/>
    </row>
    <row r="1190" spans="1:1" x14ac:dyDescent="0.2">
      <c r="A1190" s="64"/>
    </row>
    <row r="1191" spans="1:1" x14ac:dyDescent="0.2">
      <c r="A1191" s="64"/>
    </row>
    <row r="1192" spans="1:1" x14ac:dyDescent="0.2">
      <c r="A1192" s="64"/>
    </row>
    <row r="1193" spans="1:1" x14ac:dyDescent="0.2">
      <c r="A1193" s="64"/>
    </row>
    <row r="1194" spans="1:1" x14ac:dyDescent="0.2">
      <c r="A1194" s="64"/>
    </row>
    <row r="1195" spans="1:1" x14ac:dyDescent="0.2">
      <c r="A1195" s="64"/>
    </row>
    <row r="1196" spans="1:1" x14ac:dyDescent="0.2">
      <c r="A1196" s="64"/>
    </row>
    <row r="1197" spans="1:1" x14ac:dyDescent="0.2">
      <c r="A1197" s="64"/>
    </row>
    <row r="1198" spans="1:1" x14ac:dyDescent="0.2">
      <c r="A1198" s="64"/>
    </row>
    <row r="1199" spans="1:1" x14ac:dyDescent="0.2">
      <c r="A1199" s="64"/>
    </row>
    <row r="1200" spans="1:1" x14ac:dyDescent="0.2">
      <c r="A1200" s="64"/>
    </row>
    <row r="1201" spans="1:1" x14ac:dyDescent="0.2">
      <c r="A1201" s="64"/>
    </row>
    <row r="1202" spans="1:1" x14ac:dyDescent="0.2">
      <c r="A1202" s="64"/>
    </row>
    <row r="1203" spans="1:1" x14ac:dyDescent="0.2">
      <c r="A1203" s="64"/>
    </row>
    <row r="1204" spans="1:1" x14ac:dyDescent="0.2">
      <c r="A1204" s="64"/>
    </row>
    <row r="1205" spans="1:1" x14ac:dyDescent="0.2">
      <c r="A1205" s="64"/>
    </row>
    <row r="1206" spans="1:1" x14ac:dyDescent="0.2">
      <c r="A1206" s="64"/>
    </row>
    <row r="1207" spans="1:1" x14ac:dyDescent="0.2">
      <c r="A1207" s="64"/>
    </row>
    <row r="1208" spans="1:1" x14ac:dyDescent="0.2">
      <c r="A1208" s="64"/>
    </row>
    <row r="1209" spans="1:1" x14ac:dyDescent="0.2">
      <c r="A1209" s="64"/>
    </row>
    <row r="1210" spans="1:1" x14ac:dyDescent="0.2">
      <c r="A1210" s="64"/>
    </row>
    <row r="1211" spans="1:1" x14ac:dyDescent="0.2">
      <c r="A1211" s="64"/>
    </row>
    <row r="1212" spans="1:1" x14ac:dyDescent="0.2">
      <c r="A1212" s="64"/>
    </row>
    <row r="1213" spans="1:1" x14ac:dyDescent="0.2">
      <c r="A1213" s="64"/>
    </row>
    <row r="1214" spans="1:1" x14ac:dyDescent="0.2">
      <c r="A1214" s="64"/>
    </row>
    <row r="1215" spans="1:1" x14ac:dyDescent="0.2">
      <c r="A1215" s="64"/>
    </row>
    <row r="1216" spans="1:1" x14ac:dyDescent="0.2">
      <c r="A1216" s="64"/>
    </row>
    <row r="1217" spans="1:1" x14ac:dyDescent="0.2">
      <c r="A1217" s="64"/>
    </row>
    <row r="1218" spans="1:1" x14ac:dyDescent="0.2">
      <c r="A1218" s="64"/>
    </row>
    <row r="1219" spans="1:1" x14ac:dyDescent="0.2">
      <c r="A1219" s="64"/>
    </row>
    <row r="1220" spans="1:1" x14ac:dyDescent="0.2">
      <c r="A1220" s="64"/>
    </row>
    <row r="1221" spans="1:1" x14ac:dyDescent="0.2">
      <c r="A1221" s="64"/>
    </row>
    <row r="1222" spans="1:1" x14ac:dyDescent="0.2">
      <c r="A1222" s="64"/>
    </row>
    <row r="1223" spans="1:1" x14ac:dyDescent="0.2">
      <c r="A1223" s="64"/>
    </row>
    <row r="1224" spans="1:1" x14ac:dyDescent="0.2">
      <c r="A1224" s="64"/>
    </row>
    <row r="1225" spans="1:1" x14ac:dyDescent="0.2">
      <c r="A1225" s="64"/>
    </row>
    <row r="1226" spans="1:1" x14ac:dyDescent="0.2">
      <c r="A1226" s="64"/>
    </row>
    <row r="1227" spans="1:1" x14ac:dyDescent="0.2">
      <c r="A1227" s="64"/>
    </row>
    <row r="1228" spans="1:1" x14ac:dyDescent="0.2">
      <c r="A1228" s="64"/>
    </row>
    <row r="1229" spans="1:1" x14ac:dyDescent="0.2">
      <c r="A1229" s="64"/>
    </row>
    <row r="1230" spans="1:1" x14ac:dyDescent="0.2">
      <c r="A1230" s="64"/>
    </row>
    <row r="1231" spans="1:1" x14ac:dyDescent="0.2">
      <c r="A1231" s="64"/>
    </row>
    <row r="1232" spans="1:1" x14ac:dyDescent="0.2">
      <c r="A1232" s="64"/>
    </row>
    <row r="1233" spans="1:1" x14ac:dyDescent="0.2">
      <c r="A1233" s="64"/>
    </row>
    <row r="1234" spans="1:1" x14ac:dyDescent="0.2">
      <c r="A1234" s="64"/>
    </row>
    <row r="1235" spans="1:1" x14ac:dyDescent="0.2">
      <c r="A1235" s="64"/>
    </row>
    <row r="1236" spans="1:1" x14ac:dyDescent="0.2">
      <c r="A1236" s="64"/>
    </row>
    <row r="1237" spans="1:1" x14ac:dyDescent="0.2">
      <c r="A1237" s="64"/>
    </row>
    <row r="1238" spans="1:1" x14ac:dyDescent="0.2">
      <c r="A1238" s="64"/>
    </row>
    <row r="1239" spans="1:1" x14ac:dyDescent="0.2">
      <c r="A1239" s="64"/>
    </row>
    <row r="1240" spans="1:1" x14ac:dyDescent="0.2">
      <c r="A1240" s="64"/>
    </row>
    <row r="1241" spans="1:1" x14ac:dyDescent="0.2">
      <c r="A1241" s="64"/>
    </row>
    <row r="1242" spans="1:1" x14ac:dyDescent="0.2">
      <c r="A1242" s="64"/>
    </row>
    <row r="1243" spans="1:1" x14ac:dyDescent="0.2">
      <c r="A1243" s="64"/>
    </row>
    <row r="1244" spans="1:1" x14ac:dyDescent="0.2">
      <c r="A1244" s="64"/>
    </row>
    <row r="1245" spans="1:1" x14ac:dyDescent="0.2">
      <c r="A1245" s="64"/>
    </row>
    <row r="1246" spans="1:1" x14ac:dyDescent="0.2">
      <c r="A1246" s="64"/>
    </row>
    <row r="1247" spans="1:1" x14ac:dyDescent="0.2">
      <c r="A1247" s="64"/>
    </row>
    <row r="1248" spans="1:1" x14ac:dyDescent="0.2">
      <c r="A1248" s="64"/>
    </row>
    <row r="1249" spans="1:1" x14ac:dyDescent="0.2">
      <c r="A1249" s="64"/>
    </row>
    <row r="1250" spans="1:1" x14ac:dyDescent="0.2">
      <c r="A1250" s="64"/>
    </row>
    <row r="1251" spans="1:1" x14ac:dyDescent="0.2">
      <c r="A1251" s="64"/>
    </row>
    <row r="1252" spans="1:1" x14ac:dyDescent="0.2">
      <c r="A1252" s="64"/>
    </row>
    <row r="1253" spans="1:1" x14ac:dyDescent="0.2">
      <c r="A1253" s="64"/>
    </row>
    <row r="1254" spans="1:1" x14ac:dyDescent="0.2">
      <c r="A1254" s="64"/>
    </row>
    <row r="1255" spans="1:1" x14ac:dyDescent="0.2">
      <c r="A1255" s="64"/>
    </row>
    <row r="1256" spans="1:1" x14ac:dyDescent="0.2">
      <c r="A1256" s="64"/>
    </row>
    <row r="1257" spans="1:1" x14ac:dyDescent="0.2">
      <c r="A1257" s="64"/>
    </row>
    <row r="1258" spans="1:1" x14ac:dyDescent="0.2">
      <c r="A1258" s="64"/>
    </row>
    <row r="1259" spans="1:1" x14ac:dyDescent="0.2">
      <c r="A1259" s="64"/>
    </row>
    <row r="1260" spans="1:1" x14ac:dyDescent="0.2">
      <c r="A1260" s="64"/>
    </row>
    <row r="1261" spans="1:1" x14ac:dyDescent="0.2">
      <c r="A1261" s="64"/>
    </row>
    <row r="1262" spans="1:1" x14ac:dyDescent="0.2">
      <c r="A1262" s="64"/>
    </row>
    <row r="1263" spans="1:1" x14ac:dyDescent="0.2">
      <c r="A1263" s="64"/>
    </row>
    <row r="1264" spans="1:1" x14ac:dyDescent="0.2">
      <c r="A1264" s="64"/>
    </row>
    <row r="1265" spans="1:1" x14ac:dyDescent="0.2">
      <c r="A1265" s="64"/>
    </row>
    <row r="1266" spans="1:1" x14ac:dyDescent="0.2">
      <c r="A1266" s="64"/>
    </row>
    <row r="1267" spans="1:1" x14ac:dyDescent="0.2">
      <c r="A1267" s="64"/>
    </row>
    <row r="1268" spans="1:1" x14ac:dyDescent="0.2">
      <c r="A1268" s="64"/>
    </row>
    <row r="1269" spans="1:1" x14ac:dyDescent="0.2">
      <c r="A1269" s="64"/>
    </row>
    <row r="1270" spans="1:1" x14ac:dyDescent="0.2">
      <c r="A1270" s="64"/>
    </row>
    <row r="1271" spans="1:1" x14ac:dyDescent="0.2">
      <c r="A1271" s="64"/>
    </row>
    <row r="1272" spans="1:1" x14ac:dyDescent="0.2">
      <c r="A1272" s="64"/>
    </row>
    <row r="1273" spans="1:1" x14ac:dyDescent="0.2">
      <c r="A1273" s="64"/>
    </row>
    <row r="1274" spans="1:1" x14ac:dyDescent="0.2">
      <c r="A1274" s="64"/>
    </row>
    <row r="1275" spans="1:1" x14ac:dyDescent="0.2">
      <c r="A1275" s="64"/>
    </row>
    <row r="1276" spans="1:1" x14ac:dyDescent="0.2">
      <c r="A1276" s="64"/>
    </row>
    <row r="1277" spans="1:1" x14ac:dyDescent="0.2">
      <c r="A1277" s="64"/>
    </row>
    <row r="1278" spans="1:1" x14ac:dyDescent="0.2">
      <c r="A1278" s="64"/>
    </row>
    <row r="1279" spans="1:1" x14ac:dyDescent="0.2">
      <c r="A1279" s="64"/>
    </row>
    <row r="1280" spans="1:1" x14ac:dyDescent="0.2">
      <c r="A1280" s="64"/>
    </row>
    <row r="1281" spans="1:1" x14ac:dyDescent="0.2">
      <c r="A1281" s="64"/>
    </row>
    <row r="1282" spans="1:1" x14ac:dyDescent="0.2">
      <c r="A1282" s="64"/>
    </row>
    <row r="1283" spans="1:1" x14ac:dyDescent="0.2">
      <c r="A1283" s="64"/>
    </row>
    <row r="1284" spans="1:1" x14ac:dyDescent="0.2">
      <c r="A1284" s="64"/>
    </row>
    <row r="1285" spans="1:1" x14ac:dyDescent="0.2">
      <c r="A1285" s="64"/>
    </row>
    <row r="1286" spans="1:1" x14ac:dyDescent="0.2">
      <c r="A1286" s="64"/>
    </row>
    <row r="1287" spans="1:1" x14ac:dyDescent="0.2">
      <c r="A1287" s="64"/>
    </row>
    <row r="1288" spans="1:1" x14ac:dyDescent="0.2">
      <c r="A1288" s="64"/>
    </row>
    <row r="1289" spans="1:1" x14ac:dyDescent="0.2">
      <c r="A1289" s="64"/>
    </row>
    <row r="1290" spans="1:1" x14ac:dyDescent="0.2">
      <c r="A1290" s="64"/>
    </row>
    <row r="1291" spans="1:1" x14ac:dyDescent="0.2">
      <c r="A1291" s="64"/>
    </row>
    <row r="1292" spans="1:1" x14ac:dyDescent="0.2">
      <c r="A1292" s="64"/>
    </row>
    <row r="1293" spans="1:1" x14ac:dyDescent="0.2">
      <c r="A1293" s="64"/>
    </row>
    <row r="1294" spans="1:1" x14ac:dyDescent="0.2">
      <c r="A1294" s="64"/>
    </row>
    <row r="1295" spans="1:1" x14ac:dyDescent="0.2">
      <c r="A1295" s="64"/>
    </row>
    <row r="1296" spans="1:1" x14ac:dyDescent="0.2">
      <c r="A1296" s="64"/>
    </row>
    <row r="1297" spans="1:1" x14ac:dyDescent="0.2">
      <c r="A1297" s="64"/>
    </row>
    <row r="1298" spans="1:1" x14ac:dyDescent="0.2">
      <c r="A1298" s="64"/>
    </row>
    <row r="1299" spans="1:1" x14ac:dyDescent="0.2">
      <c r="A1299" s="64"/>
    </row>
    <row r="1300" spans="1:1" x14ac:dyDescent="0.2">
      <c r="A1300" s="64"/>
    </row>
    <row r="1301" spans="1:1" x14ac:dyDescent="0.2">
      <c r="A1301" s="64"/>
    </row>
    <row r="1302" spans="1:1" x14ac:dyDescent="0.2">
      <c r="A1302" s="64"/>
    </row>
    <row r="1303" spans="1:1" x14ac:dyDescent="0.2">
      <c r="A1303" s="64"/>
    </row>
    <row r="1304" spans="1:1" x14ac:dyDescent="0.2">
      <c r="A1304" s="64"/>
    </row>
    <row r="1305" spans="1:1" x14ac:dyDescent="0.2">
      <c r="A1305" s="64"/>
    </row>
    <row r="1306" spans="1:1" x14ac:dyDescent="0.2">
      <c r="A1306" s="64"/>
    </row>
    <row r="1307" spans="1:1" x14ac:dyDescent="0.2">
      <c r="A1307" s="64"/>
    </row>
    <row r="1308" spans="1:1" x14ac:dyDescent="0.2">
      <c r="A1308" s="64"/>
    </row>
    <row r="1309" spans="1:1" x14ac:dyDescent="0.2">
      <c r="A1309" s="64"/>
    </row>
    <row r="1310" spans="1:1" x14ac:dyDescent="0.2">
      <c r="A1310" s="64"/>
    </row>
    <row r="1311" spans="1:1" x14ac:dyDescent="0.2">
      <c r="A1311" s="64"/>
    </row>
    <row r="1312" spans="1:1" x14ac:dyDescent="0.2">
      <c r="A1312" s="64"/>
    </row>
    <row r="1313" spans="1:1" x14ac:dyDescent="0.2">
      <c r="A1313" s="64"/>
    </row>
    <row r="1314" spans="1:1" x14ac:dyDescent="0.2">
      <c r="A1314" s="64"/>
    </row>
    <row r="1315" spans="1:1" x14ac:dyDescent="0.2">
      <c r="A1315" s="64"/>
    </row>
    <row r="1316" spans="1:1" x14ac:dyDescent="0.2">
      <c r="A1316" s="64"/>
    </row>
    <row r="1317" spans="1:1" x14ac:dyDescent="0.2">
      <c r="A1317" s="64"/>
    </row>
    <row r="1318" spans="1:1" x14ac:dyDescent="0.2">
      <c r="A1318" s="64"/>
    </row>
    <row r="1319" spans="1:1" x14ac:dyDescent="0.2">
      <c r="A1319" s="64"/>
    </row>
    <row r="1320" spans="1:1" x14ac:dyDescent="0.2">
      <c r="A1320" s="64"/>
    </row>
    <row r="1321" spans="1:1" x14ac:dyDescent="0.2">
      <c r="A1321" s="64"/>
    </row>
    <row r="1322" spans="1:1" x14ac:dyDescent="0.2">
      <c r="A1322" s="64"/>
    </row>
    <row r="1323" spans="1:1" x14ac:dyDescent="0.2">
      <c r="A1323" s="64"/>
    </row>
    <row r="1324" spans="1:1" x14ac:dyDescent="0.2">
      <c r="A1324" s="64"/>
    </row>
    <row r="1325" spans="1:1" x14ac:dyDescent="0.2">
      <c r="A1325" s="64"/>
    </row>
    <row r="1326" spans="1:1" x14ac:dyDescent="0.2">
      <c r="A1326" s="64"/>
    </row>
    <row r="1327" spans="1:1" x14ac:dyDescent="0.2">
      <c r="A1327" s="64"/>
    </row>
    <row r="1328" spans="1:1" x14ac:dyDescent="0.2">
      <c r="A1328" s="64"/>
    </row>
    <row r="1329" spans="1:1" x14ac:dyDescent="0.2">
      <c r="A1329" s="64"/>
    </row>
    <row r="1330" spans="1:1" x14ac:dyDescent="0.2">
      <c r="A1330" s="64"/>
    </row>
    <row r="1331" spans="1:1" x14ac:dyDescent="0.2">
      <c r="A1331" s="64"/>
    </row>
    <row r="1332" spans="1:1" x14ac:dyDescent="0.2">
      <c r="A1332" s="64"/>
    </row>
    <row r="1333" spans="1:1" x14ac:dyDescent="0.2">
      <c r="A1333" s="64"/>
    </row>
    <row r="1334" spans="1:1" x14ac:dyDescent="0.2">
      <c r="A1334" s="64"/>
    </row>
    <row r="1335" spans="1:1" x14ac:dyDescent="0.2">
      <c r="A1335" s="64"/>
    </row>
    <row r="1336" spans="1:1" x14ac:dyDescent="0.2">
      <c r="A1336" s="64"/>
    </row>
    <row r="1337" spans="1:1" x14ac:dyDescent="0.2">
      <c r="A1337" s="64"/>
    </row>
    <row r="1338" spans="1:1" x14ac:dyDescent="0.2">
      <c r="A1338" s="64"/>
    </row>
    <row r="1339" spans="1:1" x14ac:dyDescent="0.2">
      <c r="A1339" s="64"/>
    </row>
    <row r="1340" spans="1:1" x14ac:dyDescent="0.2">
      <c r="A1340" s="64"/>
    </row>
    <row r="1341" spans="1:1" x14ac:dyDescent="0.2">
      <c r="A1341" s="64"/>
    </row>
    <row r="1342" spans="1:1" x14ac:dyDescent="0.2">
      <c r="A1342" s="64"/>
    </row>
    <row r="1343" spans="1:1" x14ac:dyDescent="0.2">
      <c r="A1343" s="64"/>
    </row>
    <row r="1344" spans="1:1" x14ac:dyDescent="0.2">
      <c r="A1344" s="64"/>
    </row>
    <row r="1345" spans="1:1" x14ac:dyDescent="0.2">
      <c r="A1345" s="64"/>
    </row>
    <row r="1346" spans="1:1" x14ac:dyDescent="0.2">
      <c r="A1346" s="64"/>
    </row>
    <row r="1347" spans="1:1" x14ac:dyDescent="0.2">
      <c r="A1347" s="64"/>
    </row>
    <row r="1348" spans="1:1" x14ac:dyDescent="0.2">
      <c r="A1348" s="64"/>
    </row>
    <row r="1349" spans="1:1" x14ac:dyDescent="0.2">
      <c r="A1349" s="64"/>
    </row>
    <row r="1350" spans="1:1" x14ac:dyDescent="0.2">
      <c r="A1350" s="64"/>
    </row>
    <row r="1351" spans="1:1" x14ac:dyDescent="0.2">
      <c r="A1351" s="64"/>
    </row>
    <row r="1352" spans="1:1" x14ac:dyDescent="0.2">
      <c r="A1352" s="64"/>
    </row>
    <row r="1353" spans="1:1" x14ac:dyDescent="0.2">
      <c r="A1353" s="64"/>
    </row>
    <row r="1354" spans="1:1" x14ac:dyDescent="0.2">
      <c r="A1354" s="64"/>
    </row>
    <row r="1355" spans="1:1" x14ac:dyDescent="0.2">
      <c r="A1355" s="64"/>
    </row>
    <row r="1356" spans="1:1" x14ac:dyDescent="0.2">
      <c r="A1356" s="64"/>
    </row>
    <row r="1357" spans="1:1" x14ac:dyDescent="0.2">
      <c r="A1357" s="64"/>
    </row>
    <row r="1358" spans="1:1" x14ac:dyDescent="0.2">
      <c r="A1358" s="64"/>
    </row>
    <row r="1359" spans="1:1" x14ac:dyDescent="0.2">
      <c r="A1359" s="64"/>
    </row>
    <row r="1360" spans="1:1" x14ac:dyDescent="0.2">
      <c r="A1360" s="64"/>
    </row>
    <row r="1361" spans="1:1" x14ac:dyDescent="0.2">
      <c r="A1361" s="64"/>
    </row>
    <row r="1362" spans="1:1" x14ac:dyDescent="0.2">
      <c r="A1362" s="64"/>
    </row>
    <row r="1363" spans="1:1" x14ac:dyDescent="0.2">
      <c r="A1363" s="64"/>
    </row>
    <row r="1364" spans="1:1" x14ac:dyDescent="0.2">
      <c r="A1364" s="64"/>
    </row>
    <row r="1365" spans="1:1" x14ac:dyDescent="0.2">
      <c r="A1365" s="64"/>
    </row>
    <row r="1366" spans="1:1" x14ac:dyDescent="0.2">
      <c r="A1366" s="64"/>
    </row>
    <row r="1367" spans="1:1" x14ac:dyDescent="0.2">
      <c r="A1367" s="64"/>
    </row>
    <row r="1368" spans="1:1" x14ac:dyDescent="0.2">
      <c r="A1368" s="64"/>
    </row>
    <row r="1369" spans="1:1" x14ac:dyDescent="0.2">
      <c r="A1369" s="64"/>
    </row>
    <row r="1370" spans="1:1" x14ac:dyDescent="0.2">
      <c r="A1370" s="64"/>
    </row>
    <row r="1371" spans="1:1" x14ac:dyDescent="0.2">
      <c r="A1371" s="64"/>
    </row>
    <row r="1372" spans="1:1" x14ac:dyDescent="0.2">
      <c r="A1372" s="64"/>
    </row>
    <row r="1373" spans="1:1" x14ac:dyDescent="0.2">
      <c r="A1373" s="64"/>
    </row>
    <row r="1374" spans="1:1" x14ac:dyDescent="0.2">
      <c r="A1374" s="64"/>
    </row>
    <row r="1375" spans="1:1" x14ac:dyDescent="0.2">
      <c r="A1375" s="64"/>
    </row>
    <row r="1376" spans="1:1" x14ac:dyDescent="0.2">
      <c r="A1376" s="64"/>
    </row>
    <row r="1377" spans="1:1" x14ac:dyDescent="0.2">
      <c r="A1377" s="64"/>
    </row>
    <row r="1378" spans="1:1" x14ac:dyDescent="0.2">
      <c r="A1378" s="64"/>
    </row>
    <row r="1379" spans="1:1" x14ac:dyDescent="0.2">
      <c r="A1379" s="64"/>
    </row>
    <row r="1380" spans="1:1" x14ac:dyDescent="0.2">
      <c r="A1380" s="64"/>
    </row>
    <row r="1381" spans="1:1" x14ac:dyDescent="0.2">
      <c r="A1381" s="64"/>
    </row>
    <row r="1382" spans="1:1" x14ac:dyDescent="0.2">
      <c r="A1382" s="64"/>
    </row>
    <row r="1383" spans="1:1" x14ac:dyDescent="0.2">
      <c r="A1383" s="64"/>
    </row>
    <row r="1384" spans="1:1" x14ac:dyDescent="0.2">
      <c r="A1384" s="64"/>
    </row>
    <row r="1385" spans="1:1" x14ac:dyDescent="0.2">
      <c r="A1385" s="64"/>
    </row>
    <row r="1386" spans="1:1" x14ac:dyDescent="0.2">
      <c r="A1386" s="64"/>
    </row>
    <row r="1387" spans="1:1" x14ac:dyDescent="0.2">
      <c r="A1387" s="64"/>
    </row>
    <row r="1388" spans="1:1" x14ac:dyDescent="0.2">
      <c r="A1388" s="64"/>
    </row>
    <row r="1389" spans="1:1" x14ac:dyDescent="0.2">
      <c r="A1389" s="64"/>
    </row>
    <row r="1390" spans="1:1" x14ac:dyDescent="0.2">
      <c r="A1390" s="64"/>
    </row>
    <row r="1391" spans="1:1" x14ac:dyDescent="0.2">
      <c r="A1391" s="64"/>
    </row>
    <row r="1392" spans="1:1" x14ac:dyDescent="0.2">
      <c r="A1392" s="64"/>
    </row>
    <row r="1393" spans="1:1" x14ac:dyDescent="0.2">
      <c r="A1393" s="64"/>
    </row>
    <row r="1394" spans="1:1" x14ac:dyDescent="0.2">
      <c r="A1394" s="64"/>
    </row>
    <row r="1395" spans="1:1" x14ac:dyDescent="0.2">
      <c r="A1395" s="64"/>
    </row>
    <row r="1396" spans="1:1" x14ac:dyDescent="0.2">
      <c r="A1396" s="64"/>
    </row>
    <row r="1397" spans="1:1" x14ac:dyDescent="0.2">
      <c r="A1397" s="64"/>
    </row>
    <row r="1398" spans="1:1" x14ac:dyDescent="0.2">
      <c r="A1398" s="64"/>
    </row>
    <row r="1399" spans="1:1" x14ac:dyDescent="0.2">
      <c r="A1399" s="64"/>
    </row>
    <row r="1400" spans="1:1" x14ac:dyDescent="0.2">
      <c r="A1400" s="64"/>
    </row>
    <row r="1401" spans="1:1" x14ac:dyDescent="0.2">
      <c r="A1401" s="64"/>
    </row>
    <row r="1402" spans="1:1" x14ac:dyDescent="0.2">
      <c r="A1402" s="64"/>
    </row>
    <row r="1403" spans="1:1" x14ac:dyDescent="0.2">
      <c r="A1403" s="64"/>
    </row>
    <row r="1404" spans="1:1" x14ac:dyDescent="0.2">
      <c r="A1404" s="64"/>
    </row>
    <row r="1405" spans="1:1" x14ac:dyDescent="0.2">
      <c r="A1405" s="64"/>
    </row>
    <row r="1406" spans="1:1" x14ac:dyDescent="0.2">
      <c r="A1406" s="64"/>
    </row>
    <row r="1407" spans="1:1" x14ac:dyDescent="0.2">
      <c r="A1407" s="64"/>
    </row>
    <row r="1408" spans="1:1" x14ac:dyDescent="0.2">
      <c r="A1408" s="64"/>
    </row>
    <row r="1409" spans="1:1" x14ac:dyDescent="0.2">
      <c r="A1409" s="64"/>
    </row>
    <row r="1410" spans="1:1" x14ac:dyDescent="0.2">
      <c r="A1410" s="64"/>
    </row>
    <row r="1411" spans="1:1" x14ac:dyDescent="0.2">
      <c r="A1411" s="64"/>
    </row>
    <row r="1412" spans="1:1" x14ac:dyDescent="0.2">
      <c r="A1412" s="64"/>
    </row>
    <row r="1413" spans="1:1" x14ac:dyDescent="0.2">
      <c r="A1413" s="64"/>
    </row>
    <row r="1414" spans="1:1" x14ac:dyDescent="0.2">
      <c r="A1414" s="64"/>
    </row>
    <row r="1415" spans="1:1" x14ac:dyDescent="0.2">
      <c r="A1415" s="64"/>
    </row>
    <row r="1416" spans="1:1" x14ac:dyDescent="0.2">
      <c r="A1416" s="64"/>
    </row>
    <row r="1417" spans="1:1" x14ac:dyDescent="0.2">
      <c r="A1417" s="64"/>
    </row>
    <row r="1418" spans="1:1" x14ac:dyDescent="0.2">
      <c r="A1418" s="64"/>
    </row>
    <row r="1419" spans="1:1" x14ac:dyDescent="0.2">
      <c r="A1419" s="64"/>
    </row>
    <row r="1420" spans="1:1" x14ac:dyDescent="0.2">
      <c r="A1420" s="64"/>
    </row>
    <row r="1421" spans="1:1" x14ac:dyDescent="0.2">
      <c r="A1421" s="64"/>
    </row>
    <row r="1422" spans="1:1" x14ac:dyDescent="0.2">
      <c r="A1422" s="64"/>
    </row>
    <row r="1423" spans="1:1" x14ac:dyDescent="0.2">
      <c r="A1423" s="64"/>
    </row>
    <row r="1424" spans="1:1" x14ac:dyDescent="0.2">
      <c r="A1424" s="64"/>
    </row>
    <row r="1425" spans="1:1" x14ac:dyDescent="0.2">
      <c r="A1425" s="64"/>
    </row>
    <row r="1426" spans="1:1" x14ac:dyDescent="0.2">
      <c r="A1426" s="64"/>
    </row>
    <row r="1427" spans="1:1" x14ac:dyDescent="0.2">
      <c r="A1427" s="64"/>
    </row>
    <row r="1428" spans="1:1" x14ac:dyDescent="0.2">
      <c r="A1428" s="64"/>
    </row>
    <row r="1429" spans="1:1" x14ac:dyDescent="0.2">
      <c r="A1429" s="64"/>
    </row>
    <row r="1430" spans="1:1" x14ac:dyDescent="0.2">
      <c r="A1430" s="64"/>
    </row>
    <row r="1431" spans="1:1" x14ac:dyDescent="0.2">
      <c r="A1431" s="64"/>
    </row>
    <row r="1432" spans="1:1" x14ac:dyDescent="0.2">
      <c r="A1432" s="64"/>
    </row>
    <row r="1433" spans="1:1" x14ac:dyDescent="0.2">
      <c r="A1433" s="64"/>
    </row>
    <row r="1434" spans="1:1" x14ac:dyDescent="0.2">
      <c r="A1434" s="64"/>
    </row>
    <row r="1435" spans="1:1" x14ac:dyDescent="0.2">
      <c r="A1435" s="64"/>
    </row>
    <row r="1436" spans="1:1" x14ac:dyDescent="0.2">
      <c r="A1436" s="64"/>
    </row>
    <row r="1437" spans="1:1" x14ac:dyDescent="0.2">
      <c r="A1437" s="64"/>
    </row>
    <row r="1438" spans="1:1" x14ac:dyDescent="0.2">
      <c r="A1438" s="64"/>
    </row>
    <row r="1439" spans="1:1" x14ac:dyDescent="0.2">
      <c r="A1439" s="64"/>
    </row>
    <row r="1440" spans="1:1" x14ac:dyDescent="0.2">
      <c r="A1440" s="64"/>
    </row>
    <row r="1441" spans="1:1" x14ac:dyDescent="0.2">
      <c r="A1441" s="64"/>
    </row>
    <row r="1442" spans="1:1" x14ac:dyDescent="0.2">
      <c r="A1442" s="64"/>
    </row>
    <row r="1443" spans="1:1" x14ac:dyDescent="0.2">
      <c r="A1443" s="64"/>
    </row>
    <row r="1444" spans="1:1" x14ac:dyDescent="0.2">
      <c r="A1444" s="64"/>
    </row>
    <row r="1445" spans="1:1" x14ac:dyDescent="0.2">
      <c r="A1445" s="64"/>
    </row>
    <row r="1446" spans="1:1" x14ac:dyDescent="0.2">
      <c r="A1446" s="64"/>
    </row>
    <row r="1447" spans="1:1" x14ac:dyDescent="0.2">
      <c r="A1447" s="64"/>
    </row>
    <row r="1448" spans="1:1" x14ac:dyDescent="0.2">
      <c r="A1448" s="64"/>
    </row>
    <row r="1449" spans="1:1" x14ac:dyDescent="0.2">
      <c r="A1449" s="64"/>
    </row>
    <row r="1450" spans="1:1" x14ac:dyDescent="0.2">
      <c r="A1450" s="64"/>
    </row>
    <row r="1451" spans="1:1" x14ac:dyDescent="0.2">
      <c r="A1451" s="64"/>
    </row>
    <row r="1452" spans="1:1" x14ac:dyDescent="0.2">
      <c r="A1452" s="64"/>
    </row>
    <row r="1453" spans="1:1" x14ac:dyDescent="0.2">
      <c r="A1453" s="64"/>
    </row>
    <row r="1454" spans="1:1" x14ac:dyDescent="0.2">
      <c r="A1454" s="64"/>
    </row>
    <row r="1455" spans="1:1" x14ac:dyDescent="0.2">
      <c r="A1455" s="64"/>
    </row>
    <row r="1456" spans="1:1" x14ac:dyDescent="0.2">
      <c r="A1456" s="64"/>
    </row>
    <row r="1457" spans="1:1" x14ac:dyDescent="0.2">
      <c r="A1457" s="64"/>
    </row>
    <row r="1458" spans="1:1" x14ac:dyDescent="0.2">
      <c r="A1458" s="64"/>
    </row>
    <row r="1459" spans="1:1" x14ac:dyDescent="0.2">
      <c r="A1459" s="64"/>
    </row>
    <row r="1460" spans="1:1" x14ac:dyDescent="0.2">
      <c r="A1460" s="64"/>
    </row>
    <row r="1461" spans="1:1" x14ac:dyDescent="0.2">
      <c r="A1461" s="64"/>
    </row>
    <row r="1462" spans="1:1" x14ac:dyDescent="0.2">
      <c r="A1462" s="64"/>
    </row>
    <row r="1463" spans="1:1" x14ac:dyDescent="0.2">
      <c r="A1463" s="64"/>
    </row>
    <row r="1464" spans="1:1" x14ac:dyDescent="0.2">
      <c r="A1464" s="64"/>
    </row>
    <row r="1465" spans="1:1" x14ac:dyDescent="0.2">
      <c r="A1465" s="64"/>
    </row>
    <row r="1466" spans="1:1" x14ac:dyDescent="0.2">
      <c r="A1466" s="64"/>
    </row>
    <row r="1467" spans="1:1" x14ac:dyDescent="0.2">
      <c r="A1467" s="64"/>
    </row>
    <row r="1468" spans="1:1" x14ac:dyDescent="0.2">
      <c r="A1468" s="64"/>
    </row>
    <row r="1469" spans="1:1" x14ac:dyDescent="0.2">
      <c r="A1469" s="64"/>
    </row>
    <row r="1470" spans="1:1" x14ac:dyDescent="0.2">
      <c r="A1470" s="64"/>
    </row>
    <row r="1471" spans="1:1" x14ac:dyDescent="0.2">
      <c r="A1471" s="64"/>
    </row>
    <row r="1472" spans="1:1" x14ac:dyDescent="0.2">
      <c r="A1472" s="64"/>
    </row>
    <row r="1473" spans="1:1" x14ac:dyDescent="0.2">
      <c r="A1473" s="64"/>
    </row>
    <row r="1474" spans="1:1" x14ac:dyDescent="0.2">
      <c r="A1474" s="64"/>
    </row>
    <row r="1475" spans="1:1" x14ac:dyDescent="0.2">
      <c r="A1475" s="64"/>
    </row>
    <row r="1476" spans="1:1" x14ac:dyDescent="0.2">
      <c r="A1476" s="64"/>
    </row>
    <row r="1477" spans="1:1" x14ac:dyDescent="0.2">
      <c r="A1477" s="64"/>
    </row>
    <row r="1478" spans="1:1" x14ac:dyDescent="0.2">
      <c r="A1478" s="64"/>
    </row>
    <row r="1479" spans="1:1" x14ac:dyDescent="0.2">
      <c r="A1479" s="64"/>
    </row>
    <row r="1480" spans="1:1" x14ac:dyDescent="0.2">
      <c r="A1480" s="64"/>
    </row>
    <row r="1481" spans="1:1" x14ac:dyDescent="0.2">
      <c r="A1481" s="64"/>
    </row>
    <row r="1482" spans="1:1" x14ac:dyDescent="0.2">
      <c r="A1482" s="64"/>
    </row>
    <row r="1483" spans="1:1" x14ac:dyDescent="0.2">
      <c r="A1483" s="64"/>
    </row>
    <row r="1484" spans="1:1" x14ac:dyDescent="0.2">
      <c r="A1484" s="64"/>
    </row>
    <row r="1485" spans="1:1" x14ac:dyDescent="0.2">
      <c r="A1485" s="64"/>
    </row>
    <row r="1486" spans="1:1" x14ac:dyDescent="0.2">
      <c r="A1486" s="64"/>
    </row>
    <row r="1487" spans="1:1" x14ac:dyDescent="0.2">
      <c r="A1487" s="64"/>
    </row>
    <row r="1488" spans="1:1" x14ac:dyDescent="0.2">
      <c r="A1488" s="64"/>
    </row>
    <row r="1489" spans="1:1" x14ac:dyDescent="0.2">
      <c r="A1489" s="64"/>
    </row>
    <row r="1490" spans="1:1" x14ac:dyDescent="0.2">
      <c r="A1490" s="64"/>
    </row>
    <row r="1491" spans="1:1" x14ac:dyDescent="0.2">
      <c r="A1491" s="64"/>
    </row>
    <row r="1492" spans="1:1" x14ac:dyDescent="0.2">
      <c r="A1492" s="64"/>
    </row>
    <row r="1493" spans="1:1" x14ac:dyDescent="0.2">
      <c r="A1493" s="64"/>
    </row>
    <row r="1494" spans="1:1" x14ac:dyDescent="0.2">
      <c r="A1494" s="64"/>
    </row>
    <row r="1495" spans="1:1" x14ac:dyDescent="0.2">
      <c r="A1495" s="64"/>
    </row>
    <row r="1496" spans="1:1" x14ac:dyDescent="0.2">
      <c r="A1496" s="64"/>
    </row>
    <row r="1497" spans="1:1" x14ac:dyDescent="0.2">
      <c r="A1497" s="64"/>
    </row>
    <row r="1498" spans="1:1" x14ac:dyDescent="0.2">
      <c r="A1498" s="64"/>
    </row>
    <row r="1499" spans="1:1" x14ac:dyDescent="0.2">
      <c r="A1499" s="64"/>
    </row>
    <row r="1500" spans="1:1" x14ac:dyDescent="0.2">
      <c r="A1500" s="64"/>
    </row>
    <row r="1501" spans="1:1" x14ac:dyDescent="0.2">
      <c r="A1501" s="64"/>
    </row>
    <row r="1502" spans="1:1" x14ac:dyDescent="0.2">
      <c r="A1502" s="64"/>
    </row>
    <row r="1503" spans="1:1" x14ac:dyDescent="0.2">
      <c r="A1503" s="64"/>
    </row>
    <row r="1504" spans="1:1" x14ac:dyDescent="0.2">
      <c r="A1504" s="64"/>
    </row>
    <row r="1505" spans="1:1" x14ac:dyDescent="0.2">
      <c r="A1505" s="64"/>
    </row>
    <row r="1506" spans="1:1" x14ac:dyDescent="0.2">
      <c r="A1506" s="64"/>
    </row>
    <row r="1507" spans="1:1" x14ac:dyDescent="0.2">
      <c r="A1507" s="64"/>
    </row>
    <row r="1508" spans="1:1" x14ac:dyDescent="0.2">
      <c r="A1508" s="64"/>
    </row>
    <row r="1509" spans="1:1" x14ac:dyDescent="0.2">
      <c r="A1509" s="64"/>
    </row>
    <row r="1510" spans="1:1" x14ac:dyDescent="0.2">
      <c r="A1510" s="64"/>
    </row>
    <row r="1511" spans="1:1" x14ac:dyDescent="0.2">
      <c r="A1511" s="64"/>
    </row>
    <row r="1512" spans="1:1" x14ac:dyDescent="0.2">
      <c r="A1512" s="64"/>
    </row>
    <row r="1513" spans="1:1" x14ac:dyDescent="0.2">
      <c r="A1513" s="64"/>
    </row>
    <row r="1514" spans="1:1" x14ac:dyDescent="0.2">
      <c r="A1514" s="64"/>
    </row>
    <row r="1515" spans="1:1" x14ac:dyDescent="0.2">
      <c r="A1515" s="64"/>
    </row>
    <row r="1516" spans="1:1" x14ac:dyDescent="0.2">
      <c r="A1516" s="64"/>
    </row>
    <row r="1517" spans="1:1" x14ac:dyDescent="0.2">
      <c r="A1517" s="64"/>
    </row>
    <row r="1518" spans="1:1" x14ac:dyDescent="0.2">
      <c r="A1518" s="64"/>
    </row>
    <row r="1519" spans="1:1" x14ac:dyDescent="0.2">
      <c r="A1519" s="64"/>
    </row>
    <row r="1520" spans="1:1" x14ac:dyDescent="0.2">
      <c r="A1520" s="64"/>
    </row>
    <row r="1521" spans="1:1" x14ac:dyDescent="0.2">
      <c r="A1521" s="64"/>
    </row>
    <row r="1522" spans="1:1" x14ac:dyDescent="0.2">
      <c r="A1522" s="64"/>
    </row>
    <row r="1523" spans="1:1" x14ac:dyDescent="0.2">
      <c r="A1523" s="64"/>
    </row>
    <row r="1524" spans="1:1" x14ac:dyDescent="0.2">
      <c r="A1524" s="64"/>
    </row>
    <row r="1525" spans="1:1" x14ac:dyDescent="0.2">
      <c r="A1525" s="64"/>
    </row>
    <row r="1526" spans="1:1" x14ac:dyDescent="0.2">
      <c r="A1526" s="64"/>
    </row>
    <row r="1527" spans="1:1" x14ac:dyDescent="0.2">
      <c r="A1527" s="64"/>
    </row>
    <row r="1528" spans="1:1" x14ac:dyDescent="0.2">
      <c r="A1528" s="64"/>
    </row>
    <row r="1529" spans="1:1" x14ac:dyDescent="0.2">
      <c r="A1529" s="64"/>
    </row>
    <row r="1530" spans="1:1" x14ac:dyDescent="0.2">
      <c r="A1530" s="64"/>
    </row>
    <row r="1531" spans="1:1" x14ac:dyDescent="0.2">
      <c r="A1531" s="64"/>
    </row>
    <row r="1532" spans="1:1" x14ac:dyDescent="0.2">
      <c r="A1532" s="64"/>
    </row>
    <row r="1533" spans="1:1" x14ac:dyDescent="0.2">
      <c r="A1533" s="64"/>
    </row>
    <row r="1534" spans="1:1" x14ac:dyDescent="0.2">
      <c r="A1534" s="64"/>
    </row>
    <row r="1535" spans="1:1" x14ac:dyDescent="0.2">
      <c r="A1535" s="64"/>
    </row>
    <row r="1536" spans="1:1" x14ac:dyDescent="0.2">
      <c r="A1536" s="64"/>
    </row>
    <row r="1537" spans="1:1" x14ac:dyDescent="0.2">
      <c r="A1537" s="64"/>
    </row>
    <row r="1538" spans="1:1" x14ac:dyDescent="0.2">
      <c r="A1538" s="64"/>
    </row>
    <row r="1539" spans="1:1" x14ac:dyDescent="0.2">
      <c r="A1539" s="64"/>
    </row>
    <row r="1540" spans="1:1" x14ac:dyDescent="0.2">
      <c r="A1540" s="64"/>
    </row>
    <row r="1541" spans="1:1" x14ac:dyDescent="0.2">
      <c r="A1541" s="64"/>
    </row>
    <row r="1542" spans="1:1" x14ac:dyDescent="0.2">
      <c r="A1542" s="64"/>
    </row>
    <row r="1543" spans="1:1" x14ac:dyDescent="0.2">
      <c r="A1543" s="64"/>
    </row>
    <row r="1544" spans="1:1" x14ac:dyDescent="0.2">
      <c r="A1544" s="64"/>
    </row>
    <row r="1545" spans="1:1" x14ac:dyDescent="0.2">
      <c r="A1545" s="64"/>
    </row>
    <row r="1546" spans="1:1" x14ac:dyDescent="0.2">
      <c r="A1546" s="64"/>
    </row>
    <row r="1547" spans="1:1" x14ac:dyDescent="0.2">
      <c r="A1547" s="64"/>
    </row>
    <row r="1548" spans="1:1" x14ac:dyDescent="0.2">
      <c r="A1548" s="64"/>
    </row>
    <row r="1549" spans="1:1" x14ac:dyDescent="0.2">
      <c r="A1549" s="64"/>
    </row>
    <row r="1550" spans="1:1" x14ac:dyDescent="0.2">
      <c r="A1550" s="64"/>
    </row>
    <row r="1551" spans="1:1" x14ac:dyDescent="0.2">
      <c r="A1551" s="64"/>
    </row>
    <row r="1552" spans="1:1" x14ac:dyDescent="0.2">
      <c r="A1552" s="64"/>
    </row>
    <row r="1553" spans="1:1" x14ac:dyDescent="0.2">
      <c r="A1553" s="64"/>
    </row>
    <row r="1554" spans="1:1" x14ac:dyDescent="0.2">
      <c r="A1554" s="64"/>
    </row>
    <row r="1555" spans="1:1" x14ac:dyDescent="0.2">
      <c r="A1555" s="64"/>
    </row>
    <row r="1556" spans="1:1" x14ac:dyDescent="0.2">
      <c r="A1556" s="64"/>
    </row>
    <row r="1557" spans="1:1" x14ac:dyDescent="0.2">
      <c r="A1557" s="64"/>
    </row>
    <row r="1558" spans="1:1" x14ac:dyDescent="0.2">
      <c r="A1558" s="64"/>
    </row>
    <row r="1559" spans="1:1" x14ac:dyDescent="0.2">
      <c r="A1559" s="64"/>
    </row>
    <row r="1560" spans="1:1" x14ac:dyDescent="0.2">
      <c r="A1560" s="64"/>
    </row>
    <row r="1561" spans="1:1" x14ac:dyDescent="0.2">
      <c r="A1561" s="64"/>
    </row>
    <row r="1562" spans="1:1" x14ac:dyDescent="0.2">
      <c r="A1562" s="64"/>
    </row>
    <row r="1563" spans="1:1" x14ac:dyDescent="0.2">
      <c r="A1563" s="64"/>
    </row>
    <row r="1564" spans="1:1" x14ac:dyDescent="0.2">
      <c r="A1564" s="64"/>
    </row>
    <row r="1565" spans="1:1" x14ac:dyDescent="0.2">
      <c r="A1565" s="64"/>
    </row>
    <row r="1566" spans="1:1" x14ac:dyDescent="0.2">
      <c r="A1566" s="64"/>
    </row>
    <row r="1567" spans="1:1" x14ac:dyDescent="0.2">
      <c r="A1567" s="64"/>
    </row>
    <row r="1568" spans="1:1" x14ac:dyDescent="0.2">
      <c r="A1568" s="64"/>
    </row>
    <row r="1569" spans="1:1" x14ac:dyDescent="0.2">
      <c r="A1569" s="64"/>
    </row>
    <row r="1570" spans="1:1" x14ac:dyDescent="0.2">
      <c r="A1570" s="64"/>
    </row>
    <row r="1571" spans="1:1" x14ac:dyDescent="0.2">
      <c r="A1571" s="64"/>
    </row>
    <row r="1572" spans="1:1" x14ac:dyDescent="0.2">
      <c r="A1572" s="64"/>
    </row>
    <row r="1573" spans="1:1" x14ac:dyDescent="0.2">
      <c r="A1573" s="64"/>
    </row>
    <row r="1574" spans="1:1" x14ac:dyDescent="0.2">
      <c r="A1574" s="64"/>
    </row>
    <row r="1575" spans="1:1" x14ac:dyDescent="0.2">
      <c r="A1575" s="64"/>
    </row>
    <row r="1576" spans="1:1" x14ac:dyDescent="0.2">
      <c r="A1576" s="64"/>
    </row>
    <row r="1577" spans="1:1" x14ac:dyDescent="0.2">
      <c r="A1577" s="64"/>
    </row>
    <row r="1578" spans="1:1" x14ac:dyDescent="0.2">
      <c r="A1578" s="64"/>
    </row>
    <row r="1579" spans="1:1" x14ac:dyDescent="0.2">
      <c r="A1579" s="64"/>
    </row>
    <row r="1580" spans="1:1" x14ac:dyDescent="0.2">
      <c r="A1580" s="64"/>
    </row>
    <row r="1581" spans="1:1" x14ac:dyDescent="0.2">
      <c r="A1581" s="64"/>
    </row>
    <row r="1582" spans="1:1" x14ac:dyDescent="0.2">
      <c r="A1582" s="64"/>
    </row>
    <row r="1583" spans="1:1" x14ac:dyDescent="0.2">
      <c r="A1583" s="64"/>
    </row>
    <row r="1584" spans="1:1" x14ac:dyDescent="0.2">
      <c r="A1584" s="64"/>
    </row>
    <row r="1585" spans="1:1" x14ac:dyDescent="0.2">
      <c r="A1585" s="64"/>
    </row>
    <row r="1586" spans="1:1" x14ac:dyDescent="0.2">
      <c r="A1586" s="64"/>
    </row>
    <row r="1587" spans="1:1" x14ac:dyDescent="0.2">
      <c r="A1587" s="64"/>
    </row>
    <row r="1588" spans="1:1" x14ac:dyDescent="0.2">
      <c r="A1588" s="64"/>
    </row>
    <row r="1589" spans="1:1" x14ac:dyDescent="0.2">
      <c r="A1589" s="64"/>
    </row>
    <row r="1590" spans="1:1" x14ac:dyDescent="0.2">
      <c r="A1590" s="64"/>
    </row>
    <row r="1591" spans="1:1" x14ac:dyDescent="0.2">
      <c r="A1591" s="64"/>
    </row>
    <row r="1592" spans="1:1" x14ac:dyDescent="0.2">
      <c r="A1592" s="64"/>
    </row>
    <row r="1593" spans="1:1" x14ac:dyDescent="0.2">
      <c r="A1593" s="64"/>
    </row>
    <row r="1594" spans="1:1" x14ac:dyDescent="0.2">
      <c r="A1594" s="64"/>
    </row>
    <row r="1595" spans="1:1" x14ac:dyDescent="0.2">
      <c r="A1595" s="64"/>
    </row>
    <row r="1596" spans="1:1" x14ac:dyDescent="0.2">
      <c r="A1596" s="64"/>
    </row>
    <row r="1597" spans="1:1" x14ac:dyDescent="0.2">
      <c r="A1597" s="64"/>
    </row>
    <row r="1598" spans="1:1" x14ac:dyDescent="0.2">
      <c r="A1598" s="64"/>
    </row>
    <row r="1599" spans="1:1" x14ac:dyDescent="0.2">
      <c r="A1599" s="64"/>
    </row>
    <row r="1600" spans="1:1" x14ac:dyDescent="0.2">
      <c r="A1600" s="64"/>
    </row>
    <row r="1601" spans="1:1" x14ac:dyDescent="0.2">
      <c r="A1601" s="64"/>
    </row>
    <row r="1602" spans="1:1" x14ac:dyDescent="0.2">
      <c r="A1602" s="64"/>
    </row>
    <row r="1603" spans="1:1" x14ac:dyDescent="0.2">
      <c r="A1603" s="64"/>
    </row>
    <row r="1604" spans="1:1" x14ac:dyDescent="0.2">
      <c r="A1604" s="64"/>
    </row>
    <row r="1605" spans="1:1" x14ac:dyDescent="0.2">
      <c r="A1605" s="64"/>
    </row>
    <row r="1606" spans="1:1" x14ac:dyDescent="0.2">
      <c r="A1606" s="64"/>
    </row>
    <row r="1607" spans="1:1" x14ac:dyDescent="0.2">
      <c r="A1607" s="64"/>
    </row>
    <row r="1608" spans="1:1" x14ac:dyDescent="0.2">
      <c r="A1608" s="64"/>
    </row>
    <row r="1609" spans="1:1" x14ac:dyDescent="0.2">
      <c r="A1609" s="64"/>
    </row>
    <row r="1610" spans="1:1" x14ac:dyDescent="0.2">
      <c r="A1610" s="64"/>
    </row>
    <row r="1611" spans="1:1" x14ac:dyDescent="0.2">
      <c r="A1611" s="64"/>
    </row>
    <row r="1612" spans="1:1" x14ac:dyDescent="0.2">
      <c r="A1612" s="64"/>
    </row>
    <row r="1613" spans="1:1" x14ac:dyDescent="0.2">
      <c r="A1613" s="64"/>
    </row>
    <row r="1614" spans="1:1" x14ac:dyDescent="0.2">
      <c r="A1614" s="64"/>
    </row>
    <row r="1615" spans="1:1" x14ac:dyDescent="0.2">
      <c r="A1615" s="64"/>
    </row>
    <row r="1616" spans="1:1" x14ac:dyDescent="0.2">
      <c r="A1616" s="64"/>
    </row>
    <row r="1617" spans="1:1" x14ac:dyDescent="0.2">
      <c r="A1617" s="64"/>
    </row>
    <row r="1618" spans="1:1" x14ac:dyDescent="0.2">
      <c r="A1618" s="64"/>
    </row>
    <row r="1619" spans="1:1" x14ac:dyDescent="0.2">
      <c r="A1619" s="64"/>
    </row>
    <row r="1620" spans="1:1" x14ac:dyDescent="0.2">
      <c r="A1620" s="64"/>
    </row>
    <row r="1621" spans="1:1" x14ac:dyDescent="0.2">
      <c r="A1621" s="64"/>
    </row>
    <row r="1622" spans="1:1" x14ac:dyDescent="0.2">
      <c r="A1622" s="64"/>
    </row>
    <row r="1623" spans="1:1" x14ac:dyDescent="0.2">
      <c r="A1623" s="64"/>
    </row>
    <row r="1624" spans="1:1" x14ac:dyDescent="0.2">
      <c r="A1624" s="64"/>
    </row>
    <row r="1625" spans="1:1" x14ac:dyDescent="0.2">
      <c r="A1625" s="64"/>
    </row>
    <row r="1626" spans="1:1" x14ac:dyDescent="0.2">
      <c r="A1626" s="64"/>
    </row>
    <row r="1627" spans="1:1" x14ac:dyDescent="0.2">
      <c r="A1627" s="64"/>
    </row>
    <row r="1628" spans="1:1" x14ac:dyDescent="0.2">
      <c r="A1628" s="64"/>
    </row>
    <row r="1629" spans="1:1" x14ac:dyDescent="0.2">
      <c r="A1629" s="64"/>
    </row>
    <row r="1630" spans="1:1" x14ac:dyDescent="0.2">
      <c r="A1630" s="64"/>
    </row>
    <row r="1631" spans="1:1" x14ac:dyDescent="0.2">
      <c r="A1631" s="64"/>
    </row>
    <row r="1632" spans="1:1" x14ac:dyDescent="0.2">
      <c r="A1632" s="64"/>
    </row>
    <row r="1633" spans="1:1" x14ac:dyDescent="0.2">
      <c r="A1633" s="64"/>
    </row>
    <row r="1634" spans="1:1" x14ac:dyDescent="0.2">
      <c r="A1634" s="64"/>
    </row>
    <row r="1635" spans="1:1" x14ac:dyDescent="0.2">
      <c r="A1635" s="64"/>
    </row>
    <row r="1636" spans="1:1" x14ac:dyDescent="0.2">
      <c r="A1636" s="64"/>
    </row>
    <row r="1637" spans="1:1" x14ac:dyDescent="0.2">
      <c r="A1637" s="64"/>
    </row>
    <row r="1638" spans="1:1" x14ac:dyDescent="0.2">
      <c r="A1638" s="64"/>
    </row>
    <row r="1639" spans="1:1" x14ac:dyDescent="0.2">
      <c r="A1639" s="64"/>
    </row>
    <row r="1640" spans="1:1" x14ac:dyDescent="0.2">
      <c r="A1640" s="64"/>
    </row>
    <row r="1641" spans="1:1" x14ac:dyDescent="0.2">
      <c r="A1641" s="64"/>
    </row>
    <row r="1642" spans="1:1" x14ac:dyDescent="0.2">
      <c r="A1642" s="64"/>
    </row>
    <row r="1643" spans="1:1" x14ac:dyDescent="0.2">
      <c r="A1643" s="64"/>
    </row>
    <row r="1644" spans="1:1" x14ac:dyDescent="0.2">
      <c r="A1644" s="64"/>
    </row>
    <row r="1645" spans="1:1" x14ac:dyDescent="0.2">
      <c r="A1645" s="64"/>
    </row>
    <row r="1646" spans="1:1" x14ac:dyDescent="0.2">
      <c r="A1646" s="64"/>
    </row>
    <row r="1647" spans="1:1" x14ac:dyDescent="0.2">
      <c r="A1647" s="64"/>
    </row>
    <row r="1648" spans="1:1" x14ac:dyDescent="0.2">
      <c r="A1648" s="64"/>
    </row>
    <row r="1649" spans="1:1" x14ac:dyDescent="0.2">
      <c r="A1649" s="64"/>
    </row>
    <row r="1650" spans="1:1" x14ac:dyDescent="0.2">
      <c r="A1650" s="64"/>
    </row>
    <row r="1651" spans="1:1" x14ac:dyDescent="0.2">
      <c r="A1651" s="64"/>
    </row>
    <row r="1652" spans="1:1" x14ac:dyDescent="0.2">
      <c r="A1652" s="64"/>
    </row>
    <row r="1653" spans="1:1" x14ac:dyDescent="0.2">
      <c r="A1653" s="64"/>
    </row>
    <row r="1654" spans="1:1" x14ac:dyDescent="0.2">
      <c r="A1654" s="64"/>
    </row>
    <row r="1655" spans="1:1" x14ac:dyDescent="0.2">
      <c r="A1655" s="64"/>
    </row>
    <row r="1656" spans="1:1" x14ac:dyDescent="0.2">
      <c r="A1656" s="64"/>
    </row>
    <row r="1657" spans="1:1" x14ac:dyDescent="0.2">
      <c r="A1657" s="64"/>
    </row>
    <row r="1658" spans="1:1" x14ac:dyDescent="0.2">
      <c r="A1658" s="64"/>
    </row>
    <row r="1659" spans="1:1" x14ac:dyDescent="0.2">
      <c r="A1659" s="64"/>
    </row>
    <row r="1660" spans="1:1" x14ac:dyDescent="0.2">
      <c r="A1660" s="64"/>
    </row>
    <row r="1661" spans="1:1" x14ac:dyDescent="0.2">
      <c r="A1661" s="64"/>
    </row>
    <row r="1662" spans="1:1" x14ac:dyDescent="0.2">
      <c r="A1662" s="64"/>
    </row>
    <row r="1663" spans="1:1" x14ac:dyDescent="0.2">
      <c r="A1663" s="64"/>
    </row>
    <row r="1664" spans="1:1" x14ac:dyDescent="0.2">
      <c r="A1664" s="64"/>
    </row>
    <row r="1665" spans="1:1" x14ac:dyDescent="0.2">
      <c r="A1665" s="64"/>
    </row>
    <row r="1666" spans="1:1" x14ac:dyDescent="0.2">
      <c r="A1666" s="64"/>
    </row>
    <row r="1667" spans="1:1" x14ac:dyDescent="0.2">
      <c r="A1667" s="64"/>
    </row>
    <row r="1668" spans="1:1" x14ac:dyDescent="0.2">
      <c r="A1668" s="64"/>
    </row>
    <row r="1669" spans="1:1" x14ac:dyDescent="0.2">
      <c r="A1669" s="64"/>
    </row>
    <row r="1670" spans="1:1" x14ac:dyDescent="0.2">
      <c r="A1670" s="64"/>
    </row>
    <row r="1671" spans="1:1" x14ac:dyDescent="0.2">
      <c r="A1671" s="64"/>
    </row>
    <row r="1672" spans="1:1" x14ac:dyDescent="0.2">
      <c r="A1672" s="64"/>
    </row>
    <row r="1673" spans="1:1" x14ac:dyDescent="0.2">
      <c r="A1673" s="64"/>
    </row>
    <row r="1674" spans="1:1" x14ac:dyDescent="0.2">
      <c r="A1674" s="64"/>
    </row>
    <row r="1675" spans="1:1" x14ac:dyDescent="0.2">
      <c r="A1675" s="64"/>
    </row>
    <row r="1676" spans="1:1" x14ac:dyDescent="0.2">
      <c r="A1676" s="64"/>
    </row>
    <row r="1677" spans="1:1" x14ac:dyDescent="0.2">
      <c r="A1677" s="64"/>
    </row>
    <row r="1678" spans="1:1" x14ac:dyDescent="0.2">
      <c r="A1678" s="64"/>
    </row>
    <row r="1679" spans="1:1" x14ac:dyDescent="0.2">
      <c r="A1679" s="64"/>
    </row>
    <row r="1680" spans="1:1" x14ac:dyDescent="0.2">
      <c r="A1680" s="64"/>
    </row>
    <row r="1681" spans="1:1" x14ac:dyDescent="0.2">
      <c r="A1681" s="64"/>
    </row>
    <row r="1682" spans="1:1" x14ac:dyDescent="0.2">
      <c r="A1682" s="64"/>
    </row>
    <row r="1683" spans="1:1" x14ac:dyDescent="0.2">
      <c r="A1683" s="64"/>
    </row>
    <row r="1684" spans="1:1" x14ac:dyDescent="0.2">
      <c r="A1684" s="64"/>
    </row>
    <row r="1685" spans="1:1" x14ac:dyDescent="0.2">
      <c r="A1685" s="64"/>
    </row>
    <row r="1686" spans="1:1" x14ac:dyDescent="0.2">
      <c r="A1686" s="64"/>
    </row>
    <row r="1687" spans="1:1" x14ac:dyDescent="0.2">
      <c r="A1687" s="64"/>
    </row>
    <row r="1688" spans="1:1" x14ac:dyDescent="0.2">
      <c r="A1688" s="64"/>
    </row>
    <row r="1689" spans="1:1" x14ac:dyDescent="0.2">
      <c r="A1689" s="64"/>
    </row>
    <row r="1690" spans="1:1" x14ac:dyDescent="0.2">
      <c r="A1690" s="64"/>
    </row>
    <row r="1691" spans="1:1" x14ac:dyDescent="0.2">
      <c r="A1691" s="64"/>
    </row>
    <row r="1692" spans="1:1" x14ac:dyDescent="0.2">
      <c r="A1692" s="64"/>
    </row>
    <row r="1693" spans="1:1" x14ac:dyDescent="0.2">
      <c r="A1693" s="64"/>
    </row>
    <row r="1694" spans="1:1" x14ac:dyDescent="0.2">
      <c r="A1694" s="64"/>
    </row>
    <row r="1695" spans="1:1" x14ac:dyDescent="0.2">
      <c r="A1695" s="64"/>
    </row>
    <row r="1696" spans="1:1" x14ac:dyDescent="0.2">
      <c r="A1696" s="64"/>
    </row>
    <row r="1697" spans="1:1" x14ac:dyDescent="0.2">
      <c r="A1697" s="64"/>
    </row>
    <row r="1698" spans="1:1" x14ac:dyDescent="0.2">
      <c r="A1698" s="64"/>
    </row>
    <row r="1699" spans="1:1" x14ac:dyDescent="0.2">
      <c r="A1699" s="64"/>
    </row>
    <row r="1700" spans="1:1" x14ac:dyDescent="0.2">
      <c r="A1700" s="64"/>
    </row>
    <row r="1701" spans="1:1" x14ac:dyDescent="0.2">
      <c r="A1701" s="64"/>
    </row>
    <row r="1702" spans="1:1" x14ac:dyDescent="0.2">
      <c r="A1702" s="64"/>
    </row>
    <row r="1703" spans="1:1" x14ac:dyDescent="0.2">
      <c r="A1703" s="64"/>
    </row>
    <row r="1704" spans="1:1" x14ac:dyDescent="0.2">
      <c r="A1704" s="64"/>
    </row>
    <row r="1705" spans="1:1" x14ac:dyDescent="0.2">
      <c r="A1705" s="64"/>
    </row>
    <row r="1706" spans="1:1" x14ac:dyDescent="0.2">
      <c r="A1706" s="64"/>
    </row>
    <row r="1707" spans="1:1" x14ac:dyDescent="0.2">
      <c r="A1707" s="64"/>
    </row>
    <row r="1708" spans="1:1" x14ac:dyDescent="0.2">
      <c r="A1708" s="64"/>
    </row>
    <row r="1709" spans="1:1" x14ac:dyDescent="0.2">
      <c r="A1709" s="64"/>
    </row>
    <row r="1710" spans="1:1" x14ac:dyDescent="0.2">
      <c r="A1710" s="64"/>
    </row>
    <row r="1711" spans="1:1" x14ac:dyDescent="0.2">
      <c r="A1711" s="64"/>
    </row>
    <row r="1712" spans="1:1" x14ac:dyDescent="0.2">
      <c r="A1712" s="64"/>
    </row>
    <row r="1713" spans="1:1" x14ac:dyDescent="0.2">
      <c r="A1713" s="64"/>
    </row>
    <row r="1714" spans="1:1" x14ac:dyDescent="0.2">
      <c r="A1714" s="64"/>
    </row>
    <row r="1715" spans="1:1" x14ac:dyDescent="0.2">
      <c r="A1715" s="64"/>
    </row>
    <row r="1716" spans="1:1" x14ac:dyDescent="0.2">
      <c r="A1716" s="64"/>
    </row>
    <row r="1717" spans="1:1" x14ac:dyDescent="0.2">
      <c r="A1717" s="64"/>
    </row>
    <row r="1718" spans="1:1" x14ac:dyDescent="0.2">
      <c r="A1718" s="64"/>
    </row>
    <row r="1719" spans="1:1" x14ac:dyDescent="0.2">
      <c r="A1719" s="64"/>
    </row>
    <row r="1720" spans="1:1" x14ac:dyDescent="0.2">
      <c r="A1720" s="64"/>
    </row>
    <row r="1721" spans="1:1" x14ac:dyDescent="0.2">
      <c r="A1721" s="64"/>
    </row>
    <row r="1722" spans="1:1" x14ac:dyDescent="0.2">
      <c r="A1722" s="64"/>
    </row>
    <row r="1723" spans="1:1" x14ac:dyDescent="0.2">
      <c r="A1723" s="64"/>
    </row>
    <row r="1724" spans="1:1" x14ac:dyDescent="0.2">
      <c r="A1724" s="64"/>
    </row>
    <row r="1725" spans="1:1" x14ac:dyDescent="0.2">
      <c r="A1725" s="64"/>
    </row>
    <row r="1726" spans="1:1" x14ac:dyDescent="0.2">
      <c r="A1726" s="64"/>
    </row>
    <row r="1727" spans="1:1" x14ac:dyDescent="0.2">
      <c r="A1727" s="64"/>
    </row>
    <row r="1728" spans="1:1" x14ac:dyDescent="0.2">
      <c r="A1728" s="64"/>
    </row>
    <row r="1729" spans="1:1" x14ac:dyDescent="0.2">
      <c r="A1729" s="64"/>
    </row>
    <row r="1730" spans="1:1" x14ac:dyDescent="0.2">
      <c r="A1730" s="64"/>
    </row>
    <row r="1731" spans="1:1" x14ac:dyDescent="0.2">
      <c r="A1731" s="64"/>
    </row>
    <row r="1732" spans="1:1" x14ac:dyDescent="0.2">
      <c r="A1732" s="64"/>
    </row>
    <row r="1733" spans="1:1" x14ac:dyDescent="0.2">
      <c r="A1733" s="64"/>
    </row>
    <row r="1734" spans="1:1" x14ac:dyDescent="0.2">
      <c r="A1734" s="64"/>
    </row>
    <row r="1735" spans="1:1" x14ac:dyDescent="0.2">
      <c r="A1735" s="64"/>
    </row>
    <row r="1736" spans="1:1" x14ac:dyDescent="0.2">
      <c r="A1736" s="64"/>
    </row>
    <row r="1737" spans="1:1" x14ac:dyDescent="0.2">
      <c r="A1737" s="64"/>
    </row>
    <row r="1738" spans="1:1" x14ac:dyDescent="0.2">
      <c r="A1738" s="64"/>
    </row>
    <row r="1739" spans="1:1" x14ac:dyDescent="0.2">
      <c r="A1739" s="64"/>
    </row>
    <row r="1740" spans="1:1" x14ac:dyDescent="0.2">
      <c r="A1740" s="64"/>
    </row>
    <row r="1741" spans="1:1" x14ac:dyDescent="0.2">
      <c r="A1741" s="64"/>
    </row>
    <row r="1742" spans="1:1" x14ac:dyDescent="0.2">
      <c r="A1742" s="64"/>
    </row>
    <row r="1743" spans="1:1" x14ac:dyDescent="0.2">
      <c r="A1743" s="64"/>
    </row>
    <row r="1744" spans="1:1" x14ac:dyDescent="0.2">
      <c r="A1744" s="64"/>
    </row>
    <row r="1745" spans="1:1" x14ac:dyDescent="0.2">
      <c r="A1745" s="64"/>
    </row>
    <row r="1746" spans="1:1" x14ac:dyDescent="0.2">
      <c r="A1746" s="64"/>
    </row>
    <row r="1747" spans="1:1" x14ac:dyDescent="0.2">
      <c r="A1747" s="64"/>
    </row>
    <row r="1748" spans="1:1" x14ac:dyDescent="0.2">
      <c r="A1748" s="64"/>
    </row>
    <row r="1749" spans="1:1" x14ac:dyDescent="0.2">
      <c r="A1749" s="64"/>
    </row>
    <row r="1750" spans="1:1" x14ac:dyDescent="0.2">
      <c r="A1750" s="64"/>
    </row>
    <row r="1751" spans="1:1" x14ac:dyDescent="0.2">
      <c r="A1751" s="64"/>
    </row>
    <row r="1752" spans="1:1" x14ac:dyDescent="0.2">
      <c r="A1752" s="64"/>
    </row>
    <row r="1753" spans="1:1" x14ac:dyDescent="0.2">
      <c r="A1753" s="64"/>
    </row>
    <row r="1754" spans="1:1" x14ac:dyDescent="0.2">
      <c r="A1754" s="64"/>
    </row>
    <row r="1755" spans="1:1" x14ac:dyDescent="0.2">
      <c r="A1755" s="64"/>
    </row>
    <row r="1756" spans="1:1" x14ac:dyDescent="0.2">
      <c r="A1756" s="64"/>
    </row>
    <row r="1757" spans="1:1" x14ac:dyDescent="0.2">
      <c r="A1757" s="64"/>
    </row>
    <row r="1758" spans="1:1" x14ac:dyDescent="0.2">
      <c r="A1758" s="64"/>
    </row>
    <row r="1759" spans="1:1" x14ac:dyDescent="0.2">
      <c r="A1759" s="64"/>
    </row>
    <row r="1760" spans="1:1" x14ac:dyDescent="0.2">
      <c r="A1760" s="64"/>
    </row>
    <row r="1761" spans="1:1" x14ac:dyDescent="0.2">
      <c r="A1761" s="64"/>
    </row>
    <row r="1762" spans="1:1" x14ac:dyDescent="0.2">
      <c r="A1762" s="64"/>
    </row>
    <row r="1763" spans="1:1" x14ac:dyDescent="0.2">
      <c r="A1763" s="64"/>
    </row>
    <row r="1764" spans="1:1" x14ac:dyDescent="0.2">
      <c r="A1764" s="64"/>
    </row>
    <row r="1765" spans="1:1" x14ac:dyDescent="0.2">
      <c r="A1765" s="64"/>
    </row>
    <row r="1766" spans="1:1" x14ac:dyDescent="0.2">
      <c r="A1766" s="64"/>
    </row>
    <row r="1767" spans="1:1" x14ac:dyDescent="0.2">
      <c r="A1767" s="64"/>
    </row>
    <row r="1768" spans="1:1" x14ac:dyDescent="0.2">
      <c r="A1768" s="64"/>
    </row>
    <row r="1769" spans="1:1" x14ac:dyDescent="0.2">
      <c r="A1769" s="64"/>
    </row>
    <row r="1770" spans="1:1" x14ac:dyDescent="0.2">
      <c r="A1770" s="64"/>
    </row>
    <row r="1771" spans="1:1" x14ac:dyDescent="0.2">
      <c r="A1771" s="64"/>
    </row>
    <row r="1772" spans="1:1" x14ac:dyDescent="0.2">
      <c r="A1772" s="64"/>
    </row>
    <row r="1773" spans="1:1" x14ac:dyDescent="0.2">
      <c r="A1773" s="64"/>
    </row>
    <row r="1774" spans="1:1" x14ac:dyDescent="0.2">
      <c r="A1774" s="64"/>
    </row>
    <row r="1775" spans="1:1" x14ac:dyDescent="0.2">
      <c r="A1775" s="64"/>
    </row>
    <row r="1776" spans="1:1" x14ac:dyDescent="0.2">
      <c r="A1776" s="64"/>
    </row>
    <row r="1777" spans="1:1" x14ac:dyDescent="0.2">
      <c r="A1777" s="64"/>
    </row>
    <row r="1778" spans="1:1" x14ac:dyDescent="0.2">
      <c r="A1778" s="64"/>
    </row>
    <row r="1779" spans="1:1" x14ac:dyDescent="0.2">
      <c r="A1779" s="64"/>
    </row>
    <row r="1780" spans="1:1" x14ac:dyDescent="0.2">
      <c r="A1780" s="64"/>
    </row>
    <row r="1781" spans="1:1" x14ac:dyDescent="0.2">
      <c r="A1781" s="64"/>
    </row>
    <row r="1782" spans="1:1" x14ac:dyDescent="0.2">
      <c r="A1782" s="64"/>
    </row>
    <row r="1783" spans="1:1" x14ac:dyDescent="0.2">
      <c r="A1783" s="64"/>
    </row>
    <row r="1784" spans="1:1" x14ac:dyDescent="0.2">
      <c r="A1784" s="64"/>
    </row>
    <row r="1785" spans="1:1" x14ac:dyDescent="0.2">
      <c r="A1785" s="64"/>
    </row>
    <row r="1786" spans="1:1" x14ac:dyDescent="0.2">
      <c r="A1786" s="64"/>
    </row>
    <row r="1787" spans="1:1" x14ac:dyDescent="0.2">
      <c r="A1787" s="64"/>
    </row>
    <row r="1788" spans="1:1" x14ac:dyDescent="0.2">
      <c r="A1788" s="64"/>
    </row>
    <row r="1789" spans="1:1" x14ac:dyDescent="0.2">
      <c r="A1789" s="64"/>
    </row>
    <row r="1790" spans="1:1" x14ac:dyDescent="0.2">
      <c r="A1790" s="64"/>
    </row>
    <row r="1791" spans="1:1" x14ac:dyDescent="0.2">
      <c r="A1791" s="64"/>
    </row>
    <row r="1792" spans="1:1" x14ac:dyDescent="0.2">
      <c r="A1792" s="64"/>
    </row>
    <row r="1793" spans="1:1" x14ac:dyDescent="0.2">
      <c r="A1793" s="64"/>
    </row>
    <row r="1794" spans="1:1" x14ac:dyDescent="0.2">
      <c r="A1794" s="64"/>
    </row>
    <row r="1795" spans="1:1" x14ac:dyDescent="0.2">
      <c r="A1795" s="64"/>
    </row>
    <row r="1796" spans="1:1" x14ac:dyDescent="0.2">
      <c r="A1796" s="64"/>
    </row>
    <row r="1797" spans="1:1" x14ac:dyDescent="0.2">
      <c r="A1797" s="64"/>
    </row>
    <row r="1798" spans="1:1" x14ac:dyDescent="0.2">
      <c r="A1798" s="64"/>
    </row>
    <row r="1799" spans="1:1" x14ac:dyDescent="0.2">
      <c r="A1799" s="64"/>
    </row>
    <row r="1800" spans="1:1" x14ac:dyDescent="0.2">
      <c r="A1800" s="64"/>
    </row>
    <row r="1801" spans="1:1" x14ac:dyDescent="0.2">
      <c r="A1801" s="64"/>
    </row>
    <row r="1802" spans="1:1" x14ac:dyDescent="0.2">
      <c r="A1802" s="64"/>
    </row>
    <row r="1803" spans="1:1" x14ac:dyDescent="0.2">
      <c r="A1803" s="64"/>
    </row>
    <row r="1804" spans="1:1" x14ac:dyDescent="0.2">
      <c r="A1804" s="64"/>
    </row>
    <row r="1805" spans="1:1" x14ac:dyDescent="0.2">
      <c r="A1805" s="64"/>
    </row>
    <row r="1806" spans="1:1" x14ac:dyDescent="0.2">
      <c r="A1806" s="64"/>
    </row>
    <row r="1807" spans="1:1" x14ac:dyDescent="0.2">
      <c r="A1807" s="64"/>
    </row>
    <row r="1808" spans="1:1" x14ac:dyDescent="0.2">
      <c r="A1808" s="64"/>
    </row>
    <row r="1809" spans="1:1" x14ac:dyDescent="0.2">
      <c r="A1809" s="64"/>
    </row>
    <row r="1810" spans="1:1" x14ac:dyDescent="0.2">
      <c r="A1810" s="64"/>
    </row>
    <row r="1811" spans="1:1" x14ac:dyDescent="0.2">
      <c r="A1811" s="64"/>
    </row>
    <row r="1812" spans="1:1" x14ac:dyDescent="0.2">
      <c r="A1812" s="64"/>
    </row>
    <row r="1813" spans="1:1" x14ac:dyDescent="0.2">
      <c r="A1813" s="64"/>
    </row>
    <row r="1814" spans="1:1" x14ac:dyDescent="0.2">
      <c r="A1814" s="64"/>
    </row>
    <row r="1815" spans="1:1" x14ac:dyDescent="0.2">
      <c r="A1815" s="64"/>
    </row>
    <row r="1816" spans="1:1" x14ac:dyDescent="0.2">
      <c r="A1816" s="64"/>
    </row>
    <row r="1817" spans="1:1" x14ac:dyDescent="0.2">
      <c r="A1817" s="64"/>
    </row>
    <row r="1818" spans="1:1" x14ac:dyDescent="0.2">
      <c r="A1818" s="64"/>
    </row>
    <row r="1819" spans="1:1" x14ac:dyDescent="0.2">
      <c r="A1819" s="64"/>
    </row>
    <row r="1820" spans="1:1" x14ac:dyDescent="0.2">
      <c r="A1820" s="64"/>
    </row>
    <row r="1821" spans="1:1" x14ac:dyDescent="0.2">
      <c r="A1821" s="64"/>
    </row>
    <row r="1822" spans="1:1" x14ac:dyDescent="0.2">
      <c r="A1822" s="64"/>
    </row>
    <row r="1823" spans="1:1" x14ac:dyDescent="0.2">
      <c r="A1823" s="64"/>
    </row>
    <row r="1824" spans="1:1" x14ac:dyDescent="0.2">
      <c r="A1824" s="64"/>
    </row>
    <row r="1825" spans="1:1" x14ac:dyDescent="0.2">
      <c r="A1825" s="64"/>
    </row>
    <row r="1826" spans="1:1" x14ac:dyDescent="0.2">
      <c r="A1826" s="64"/>
    </row>
    <row r="1827" spans="1:1" x14ac:dyDescent="0.2">
      <c r="A1827" s="64"/>
    </row>
    <row r="1828" spans="1:1" x14ac:dyDescent="0.2">
      <c r="A1828" s="64"/>
    </row>
    <row r="1829" spans="1:1" x14ac:dyDescent="0.2">
      <c r="A1829" s="64"/>
    </row>
    <row r="1830" spans="1:1" x14ac:dyDescent="0.2">
      <c r="A1830" s="64"/>
    </row>
    <row r="1831" spans="1:1" x14ac:dyDescent="0.2">
      <c r="A1831" s="64"/>
    </row>
    <row r="1832" spans="1:1" x14ac:dyDescent="0.2">
      <c r="A1832" s="64"/>
    </row>
    <row r="1833" spans="1:1" x14ac:dyDescent="0.2">
      <c r="A1833" s="64"/>
    </row>
    <row r="1834" spans="1:1" x14ac:dyDescent="0.2">
      <c r="A1834" s="64"/>
    </row>
    <row r="1835" spans="1:1" x14ac:dyDescent="0.2">
      <c r="A1835" s="64"/>
    </row>
    <row r="1836" spans="1:1" x14ac:dyDescent="0.2">
      <c r="A1836" s="64"/>
    </row>
    <row r="1837" spans="1:1" x14ac:dyDescent="0.2">
      <c r="A1837" s="64"/>
    </row>
    <row r="1838" spans="1:1" x14ac:dyDescent="0.2">
      <c r="A1838" s="64"/>
    </row>
    <row r="1839" spans="1:1" x14ac:dyDescent="0.2">
      <c r="A1839" s="64"/>
    </row>
    <row r="1840" spans="1:1" x14ac:dyDescent="0.2">
      <c r="A1840" s="64"/>
    </row>
    <row r="1841" spans="1:1" x14ac:dyDescent="0.2">
      <c r="A1841" s="64"/>
    </row>
    <row r="1842" spans="1:1" x14ac:dyDescent="0.2">
      <c r="A1842" s="64"/>
    </row>
    <row r="1843" spans="1:1" x14ac:dyDescent="0.2">
      <c r="A1843" s="64"/>
    </row>
    <row r="1844" spans="1:1" x14ac:dyDescent="0.2">
      <c r="A1844" s="64"/>
    </row>
    <row r="1845" spans="1:1" x14ac:dyDescent="0.2">
      <c r="A1845" s="64"/>
    </row>
    <row r="1846" spans="1:1" x14ac:dyDescent="0.2">
      <c r="A1846" s="64"/>
    </row>
    <row r="1847" spans="1:1" x14ac:dyDescent="0.2">
      <c r="A1847" s="64"/>
    </row>
    <row r="1848" spans="1:1" x14ac:dyDescent="0.2">
      <c r="A1848" s="64"/>
    </row>
    <row r="1849" spans="1:1" x14ac:dyDescent="0.2">
      <c r="A1849" s="64"/>
    </row>
    <row r="1850" spans="1:1" x14ac:dyDescent="0.2">
      <c r="A1850" s="64"/>
    </row>
    <row r="1851" spans="1:1" x14ac:dyDescent="0.2">
      <c r="A1851" s="64"/>
    </row>
    <row r="1852" spans="1:1" x14ac:dyDescent="0.2">
      <c r="A1852" s="64"/>
    </row>
    <row r="1853" spans="1:1" x14ac:dyDescent="0.2">
      <c r="A1853" s="64"/>
    </row>
    <row r="1854" spans="1:1" x14ac:dyDescent="0.2">
      <c r="A1854" s="64"/>
    </row>
    <row r="1855" spans="1:1" x14ac:dyDescent="0.2">
      <c r="A1855" s="64"/>
    </row>
    <row r="1856" spans="1:1" x14ac:dyDescent="0.2">
      <c r="A1856" s="64"/>
    </row>
    <row r="1857" spans="1:1" x14ac:dyDescent="0.2">
      <c r="A1857" s="64"/>
    </row>
    <row r="1858" spans="1:1" x14ac:dyDescent="0.2">
      <c r="A1858" s="64"/>
    </row>
    <row r="1859" spans="1:1" x14ac:dyDescent="0.2">
      <c r="A1859" s="64"/>
    </row>
    <row r="1860" spans="1:1" x14ac:dyDescent="0.2">
      <c r="A1860" s="64"/>
    </row>
    <row r="1861" spans="1:1" x14ac:dyDescent="0.2">
      <c r="A1861" s="64"/>
    </row>
    <row r="1862" spans="1:1" x14ac:dyDescent="0.2">
      <c r="A1862" s="64"/>
    </row>
    <row r="1863" spans="1:1" x14ac:dyDescent="0.2">
      <c r="A1863" s="64"/>
    </row>
    <row r="1864" spans="1:1" x14ac:dyDescent="0.2">
      <c r="A1864" s="64"/>
    </row>
    <row r="1865" spans="1:1" x14ac:dyDescent="0.2">
      <c r="A1865" s="64"/>
    </row>
    <row r="1866" spans="1:1" x14ac:dyDescent="0.2">
      <c r="A1866" s="64"/>
    </row>
    <row r="1867" spans="1:1" x14ac:dyDescent="0.2">
      <c r="A1867" s="64"/>
    </row>
    <row r="1868" spans="1:1" x14ac:dyDescent="0.2">
      <c r="A1868" s="64"/>
    </row>
    <row r="1869" spans="1:1" x14ac:dyDescent="0.2">
      <c r="A1869" s="64"/>
    </row>
    <row r="1870" spans="1:1" x14ac:dyDescent="0.2">
      <c r="A1870" s="64"/>
    </row>
    <row r="1871" spans="1:1" x14ac:dyDescent="0.2">
      <c r="A1871" s="64"/>
    </row>
    <row r="1872" spans="1:1" x14ac:dyDescent="0.2">
      <c r="A1872" s="64"/>
    </row>
    <row r="1873" spans="1:1" x14ac:dyDescent="0.2">
      <c r="A1873" s="64"/>
    </row>
    <row r="1874" spans="1:1" x14ac:dyDescent="0.2">
      <c r="A1874" s="64"/>
    </row>
    <row r="1875" spans="1:1" x14ac:dyDescent="0.2">
      <c r="A1875" s="64"/>
    </row>
    <row r="1876" spans="1:1" x14ac:dyDescent="0.2">
      <c r="A1876" s="64"/>
    </row>
    <row r="1877" spans="1:1" x14ac:dyDescent="0.2">
      <c r="A1877" s="64"/>
    </row>
    <row r="1878" spans="1:1" x14ac:dyDescent="0.2">
      <c r="A1878" s="64"/>
    </row>
    <row r="1879" spans="1:1" x14ac:dyDescent="0.2">
      <c r="A1879" s="64"/>
    </row>
    <row r="1880" spans="1:1" x14ac:dyDescent="0.2">
      <c r="A1880" s="64"/>
    </row>
    <row r="1881" spans="1:1" x14ac:dyDescent="0.2">
      <c r="A1881" s="64"/>
    </row>
    <row r="1882" spans="1:1" x14ac:dyDescent="0.2">
      <c r="A1882" s="64"/>
    </row>
    <row r="1883" spans="1:1" x14ac:dyDescent="0.2">
      <c r="A1883" s="64"/>
    </row>
    <row r="1884" spans="1:1" x14ac:dyDescent="0.2">
      <c r="A1884" s="64"/>
    </row>
    <row r="1885" spans="1:1" x14ac:dyDescent="0.2">
      <c r="A1885" s="64"/>
    </row>
    <row r="1886" spans="1:1" x14ac:dyDescent="0.2">
      <c r="A1886" s="64"/>
    </row>
    <row r="1887" spans="1:1" x14ac:dyDescent="0.2">
      <c r="A1887" s="64"/>
    </row>
    <row r="1888" spans="1:1" x14ac:dyDescent="0.2">
      <c r="A1888" s="64"/>
    </row>
    <row r="1889" spans="1:1" x14ac:dyDescent="0.2">
      <c r="A1889" s="64"/>
    </row>
    <row r="1890" spans="1:1" x14ac:dyDescent="0.2">
      <c r="A1890" s="64"/>
    </row>
    <row r="1891" spans="1:1" x14ac:dyDescent="0.2">
      <c r="A1891" s="64"/>
    </row>
    <row r="1892" spans="1:1" x14ac:dyDescent="0.2">
      <c r="A1892" s="64"/>
    </row>
    <row r="1893" spans="1:1" x14ac:dyDescent="0.2">
      <c r="A1893" s="64"/>
    </row>
    <row r="1894" spans="1:1" x14ac:dyDescent="0.2">
      <c r="A1894" s="64"/>
    </row>
    <row r="1895" spans="1:1" x14ac:dyDescent="0.2">
      <c r="A1895" s="64"/>
    </row>
    <row r="1896" spans="1:1" x14ac:dyDescent="0.2">
      <c r="A1896" s="64"/>
    </row>
    <row r="1897" spans="1:1" x14ac:dyDescent="0.2">
      <c r="A1897" s="64"/>
    </row>
    <row r="1898" spans="1:1" x14ac:dyDescent="0.2">
      <c r="A1898" s="64"/>
    </row>
    <row r="1899" spans="1:1" x14ac:dyDescent="0.2">
      <c r="A1899" s="64"/>
    </row>
    <row r="1900" spans="1:1" x14ac:dyDescent="0.2">
      <c r="A1900" s="64"/>
    </row>
    <row r="1901" spans="1:1" x14ac:dyDescent="0.2">
      <c r="A1901" s="64"/>
    </row>
    <row r="1902" spans="1:1" x14ac:dyDescent="0.2">
      <c r="A1902" s="64"/>
    </row>
    <row r="1903" spans="1:1" x14ac:dyDescent="0.2">
      <c r="A1903" s="64"/>
    </row>
    <row r="1904" spans="1:1" x14ac:dyDescent="0.2">
      <c r="A1904" s="64"/>
    </row>
    <row r="1905" spans="1:1" x14ac:dyDescent="0.2">
      <c r="A1905" s="64"/>
    </row>
    <row r="1906" spans="1:1" x14ac:dyDescent="0.2">
      <c r="A1906" s="64"/>
    </row>
    <row r="1907" spans="1:1" x14ac:dyDescent="0.2">
      <c r="A1907" s="64"/>
    </row>
    <row r="1908" spans="1:1" x14ac:dyDescent="0.2">
      <c r="A1908" s="64"/>
    </row>
    <row r="1909" spans="1:1" x14ac:dyDescent="0.2">
      <c r="A1909" s="64"/>
    </row>
    <row r="1910" spans="1:1" x14ac:dyDescent="0.2">
      <c r="A1910" s="64"/>
    </row>
    <row r="1911" spans="1:1" x14ac:dyDescent="0.2">
      <c r="A1911" s="64"/>
    </row>
    <row r="1912" spans="1:1" x14ac:dyDescent="0.2">
      <c r="A1912" s="64"/>
    </row>
    <row r="1913" spans="1:1" x14ac:dyDescent="0.2">
      <c r="A1913" s="64"/>
    </row>
    <row r="1914" spans="1:1" x14ac:dyDescent="0.2">
      <c r="A1914" s="64"/>
    </row>
    <row r="1915" spans="1:1" x14ac:dyDescent="0.2">
      <c r="A1915" s="64"/>
    </row>
    <row r="1916" spans="1:1" x14ac:dyDescent="0.2">
      <c r="A1916" s="64"/>
    </row>
    <row r="1917" spans="1:1" x14ac:dyDescent="0.2">
      <c r="A1917" s="64"/>
    </row>
    <row r="1918" spans="1:1" x14ac:dyDescent="0.2">
      <c r="A1918" s="64"/>
    </row>
    <row r="1919" spans="1:1" x14ac:dyDescent="0.2">
      <c r="A1919" s="64"/>
    </row>
    <row r="1920" spans="1:1" x14ac:dyDescent="0.2">
      <c r="A1920" s="64"/>
    </row>
    <row r="1921" spans="1:1" x14ac:dyDescent="0.2">
      <c r="A1921" s="64"/>
    </row>
    <row r="1922" spans="1:1" x14ac:dyDescent="0.2">
      <c r="A1922" s="64"/>
    </row>
    <row r="1923" spans="1:1" x14ac:dyDescent="0.2">
      <c r="A1923" s="64"/>
    </row>
    <row r="1924" spans="1:1" x14ac:dyDescent="0.2">
      <c r="A1924" s="64"/>
    </row>
    <row r="1925" spans="1:1" x14ac:dyDescent="0.2">
      <c r="A1925" s="64"/>
    </row>
    <row r="1926" spans="1:1" x14ac:dyDescent="0.2">
      <c r="A1926" s="64"/>
    </row>
    <row r="1927" spans="1:1" x14ac:dyDescent="0.2">
      <c r="A1927" s="64"/>
    </row>
    <row r="1928" spans="1:1" x14ac:dyDescent="0.2">
      <c r="A1928" s="64"/>
    </row>
    <row r="1929" spans="1:1" x14ac:dyDescent="0.2">
      <c r="A1929" s="64"/>
    </row>
    <row r="1930" spans="1:1" x14ac:dyDescent="0.2">
      <c r="A1930" s="64"/>
    </row>
    <row r="1931" spans="1:1" x14ac:dyDescent="0.2">
      <c r="A1931" s="64"/>
    </row>
    <row r="1932" spans="1:1" x14ac:dyDescent="0.2">
      <c r="A1932" s="64"/>
    </row>
    <row r="1933" spans="1:1" x14ac:dyDescent="0.2">
      <c r="A1933" s="64"/>
    </row>
    <row r="1934" spans="1:1" x14ac:dyDescent="0.2">
      <c r="A1934" s="64"/>
    </row>
    <row r="1935" spans="1:1" x14ac:dyDescent="0.2">
      <c r="A1935" s="64"/>
    </row>
    <row r="1936" spans="1:1" x14ac:dyDescent="0.2">
      <c r="A1936" s="64"/>
    </row>
    <row r="1937" spans="1:1" x14ac:dyDescent="0.2">
      <c r="A1937" s="64"/>
    </row>
    <row r="1938" spans="1:1" x14ac:dyDescent="0.2">
      <c r="A1938" s="64"/>
    </row>
    <row r="1939" spans="1:1" x14ac:dyDescent="0.2">
      <c r="A1939" s="64"/>
    </row>
    <row r="1940" spans="1:1" x14ac:dyDescent="0.2">
      <c r="A1940" s="64"/>
    </row>
    <row r="1941" spans="1:1" x14ac:dyDescent="0.2">
      <c r="A1941" s="64"/>
    </row>
    <row r="1942" spans="1:1" x14ac:dyDescent="0.2">
      <c r="A1942" s="64"/>
    </row>
    <row r="1943" spans="1:1" x14ac:dyDescent="0.2">
      <c r="A1943" s="64"/>
    </row>
    <row r="1944" spans="1:1" x14ac:dyDescent="0.2">
      <c r="A1944" s="64"/>
    </row>
    <row r="1945" spans="1:1" x14ac:dyDescent="0.2">
      <c r="A1945" s="64"/>
    </row>
    <row r="1946" spans="1:1" x14ac:dyDescent="0.2">
      <c r="A1946" s="64"/>
    </row>
    <row r="1947" spans="1:1" x14ac:dyDescent="0.2">
      <c r="A1947" s="64"/>
    </row>
    <row r="1948" spans="1:1" x14ac:dyDescent="0.2">
      <c r="A1948" s="64"/>
    </row>
    <row r="1949" spans="1:1" x14ac:dyDescent="0.2">
      <c r="A1949" s="64"/>
    </row>
    <row r="1950" spans="1:1" x14ac:dyDescent="0.2">
      <c r="A1950" s="64"/>
    </row>
    <row r="1951" spans="1:1" x14ac:dyDescent="0.2">
      <c r="A1951" s="64"/>
    </row>
    <row r="1952" spans="1:1" x14ac:dyDescent="0.2">
      <c r="A1952" s="64"/>
    </row>
    <row r="1953" spans="1:1" x14ac:dyDescent="0.2">
      <c r="A1953" s="64"/>
    </row>
    <row r="1954" spans="1:1" x14ac:dyDescent="0.2">
      <c r="A1954" s="64"/>
    </row>
    <row r="1955" spans="1:1" x14ac:dyDescent="0.2">
      <c r="A1955" s="64"/>
    </row>
    <row r="1956" spans="1:1" x14ac:dyDescent="0.2">
      <c r="A1956" s="64"/>
    </row>
    <row r="1957" spans="1:1" x14ac:dyDescent="0.2">
      <c r="A1957" s="64"/>
    </row>
    <row r="1958" spans="1:1" x14ac:dyDescent="0.2">
      <c r="A1958" s="64"/>
    </row>
    <row r="1959" spans="1:1" x14ac:dyDescent="0.2">
      <c r="A1959" s="64"/>
    </row>
    <row r="1960" spans="1:1" x14ac:dyDescent="0.2">
      <c r="A1960" s="64"/>
    </row>
    <row r="1961" spans="1:1" x14ac:dyDescent="0.2">
      <c r="A1961" s="64"/>
    </row>
    <row r="1962" spans="1:1" x14ac:dyDescent="0.2">
      <c r="A1962" s="64"/>
    </row>
    <row r="1963" spans="1:1" x14ac:dyDescent="0.2">
      <c r="A1963" s="64"/>
    </row>
    <row r="1964" spans="1:1" x14ac:dyDescent="0.2">
      <c r="A1964" s="64"/>
    </row>
    <row r="1965" spans="1:1" x14ac:dyDescent="0.2">
      <c r="A1965" s="64"/>
    </row>
    <row r="1966" spans="1:1" x14ac:dyDescent="0.2">
      <c r="A1966" s="64"/>
    </row>
    <row r="1967" spans="1:1" x14ac:dyDescent="0.2">
      <c r="A1967" s="64"/>
    </row>
    <row r="1968" spans="1:1" x14ac:dyDescent="0.2">
      <c r="A1968" s="64"/>
    </row>
    <row r="1969" spans="1:1" x14ac:dyDescent="0.2">
      <c r="A1969" s="64"/>
    </row>
    <row r="1970" spans="1:1" x14ac:dyDescent="0.2">
      <c r="A1970" s="64"/>
    </row>
    <row r="1971" spans="1:1" x14ac:dyDescent="0.2">
      <c r="A1971" s="64"/>
    </row>
    <row r="1972" spans="1:1" x14ac:dyDescent="0.2">
      <c r="A1972" s="64"/>
    </row>
    <row r="1973" spans="1:1" x14ac:dyDescent="0.2">
      <c r="A1973" s="64"/>
    </row>
    <row r="1974" spans="1:1" x14ac:dyDescent="0.2">
      <c r="A1974" s="64"/>
    </row>
    <row r="1975" spans="1:1" x14ac:dyDescent="0.2">
      <c r="A1975" s="64"/>
    </row>
    <row r="1976" spans="1:1" x14ac:dyDescent="0.2">
      <c r="A1976" s="64"/>
    </row>
    <row r="1977" spans="1:1" x14ac:dyDescent="0.2">
      <c r="A1977" s="64"/>
    </row>
    <row r="1978" spans="1:1" x14ac:dyDescent="0.2">
      <c r="A1978" s="64"/>
    </row>
    <row r="1979" spans="1:1" x14ac:dyDescent="0.2">
      <c r="A1979" s="64"/>
    </row>
    <row r="1980" spans="1:1" x14ac:dyDescent="0.2">
      <c r="A1980" s="64"/>
    </row>
    <row r="1981" spans="1:1" x14ac:dyDescent="0.2">
      <c r="A1981" s="64"/>
    </row>
    <row r="1982" spans="1:1" x14ac:dyDescent="0.2">
      <c r="A1982" s="64"/>
    </row>
    <row r="1983" spans="1:1" x14ac:dyDescent="0.2">
      <c r="A1983" s="64"/>
    </row>
    <row r="1984" spans="1:1" x14ac:dyDescent="0.2">
      <c r="A1984" s="64"/>
    </row>
    <row r="1985" spans="1:1" x14ac:dyDescent="0.2">
      <c r="A1985" s="64"/>
    </row>
    <row r="1986" spans="1:1" x14ac:dyDescent="0.2">
      <c r="A1986" s="64"/>
    </row>
    <row r="1987" spans="1:1" x14ac:dyDescent="0.2">
      <c r="A1987" s="64"/>
    </row>
    <row r="1988" spans="1:1" x14ac:dyDescent="0.2">
      <c r="A1988" s="64"/>
    </row>
    <row r="1989" spans="1:1" x14ac:dyDescent="0.2">
      <c r="A1989" s="64"/>
    </row>
    <row r="1990" spans="1:1" x14ac:dyDescent="0.2">
      <c r="A1990" s="64"/>
    </row>
    <row r="1991" spans="1:1" x14ac:dyDescent="0.2">
      <c r="A1991" s="64"/>
    </row>
    <row r="1992" spans="1:1" x14ac:dyDescent="0.2">
      <c r="A1992" s="64"/>
    </row>
    <row r="1993" spans="1:1" x14ac:dyDescent="0.2">
      <c r="A1993" s="64"/>
    </row>
    <row r="1994" spans="1:1" x14ac:dyDescent="0.2">
      <c r="A1994" s="64"/>
    </row>
    <row r="1995" spans="1:1" x14ac:dyDescent="0.2">
      <c r="A1995" s="64"/>
    </row>
    <row r="1996" spans="1:1" x14ac:dyDescent="0.2">
      <c r="A1996" s="64"/>
    </row>
    <row r="1997" spans="1:1" x14ac:dyDescent="0.2">
      <c r="A1997" s="64"/>
    </row>
    <row r="1998" spans="1:1" x14ac:dyDescent="0.2">
      <c r="A1998" s="64"/>
    </row>
    <row r="1999" spans="1:1" x14ac:dyDescent="0.2">
      <c r="A1999" s="64"/>
    </row>
    <row r="2000" spans="1:1" x14ac:dyDescent="0.2">
      <c r="A2000" s="64"/>
    </row>
    <row r="2001" spans="1:1" x14ac:dyDescent="0.2">
      <c r="A2001" s="64"/>
    </row>
    <row r="2002" spans="1:1" x14ac:dyDescent="0.2">
      <c r="A2002" s="64"/>
    </row>
    <row r="2003" spans="1:1" x14ac:dyDescent="0.2">
      <c r="A2003" s="64"/>
    </row>
    <row r="2004" spans="1:1" x14ac:dyDescent="0.2">
      <c r="A2004" s="64"/>
    </row>
    <row r="2005" spans="1:1" x14ac:dyDescent="0.2">
      <c r="A2005" s="64"/>
    </row>
    <row r="2006" spans="1:1" x14ac:dyDescent="0.2">
      <c r="A2006" s="64"/>
    </row>
    <row r="2007" spans="1:1" x14ac:dyDescent="0.2">
      <c r="A2007" s="64"/>
    </row>
    <row r="2008" spans="1:1" x14ac:dyDescent="0.2">
      <c r="A2008" s="64"/>
    </row>
    <row r="2009" spans="1:1" x14ac:dyDescent="0.2">
      <c r="A2009" s="64"/>
    </row>
    <row r="2010" spans="1:1" x14ac:dyDescent="0.2">
      <c r="A2010" s="64"/>
    </row>
    <row r="2011" spans="1:1" x14ac:dyDescent="0.2">
      <c r="A2011" s="64"/>
    </row>
    <row r="2012" spans="1:1" x14ac:dyDescent="0.2">
      <c r="A2012" s="64"/>
    </row>
    <row r="2013" spans="1:1" x14ac:dyDescent="0.2">
      <c r="A2013" s="64"/>
    </row>
    <row r="2014" spans="1:1" x14ac:dyDescent="0.2">
      <c r="A2014" s="64"/>
    </row>
    <row r="2015" spans="1:1" x14ac:dyDescent="0.2">
      <c r="A2015" s="64"/>
    </row>
    <row r="2016" spans="1:1" x14ac:dyDescent="0.2">
      <c r="A2016" s="64"/>
    </row>
    <row r="2017" spans="1:1" x14ac:dyDescent="0.2">
      <c r="A2017" s="64"/>
    </row>
    <row r="2018" spans="1:1" x14ac:dyDescent="0.2">
      <c r="A2018" s="64"/>
    </row>
    <row r="2019" spans="1:1" x14ac:dyDescent="0.2">
      <c r="A2019" s="64"/>
    </row>
    <row r="2020" spans="1:1" x14ac:dyDescent="0.2">
      <c r="A2020" s="64"/>
    </row>
    <row r="2021" spans="1:1" x14ac:dyDescent="0.2">
      <c r="A2021" s="64"/>
    </row>
    <row r="2022" spans="1:1" x14ac:dyDescent="0.2">
      <c r="A2022" s="64"/>
    </row>
    <row r="2023" spans="1:1" x14ac:dyDescent="0.2">
      <c r="A2023" s="64"/>
    </row>
    <row r="2024" spans="1:1" x14ac:dyDescent="0.2">
      <c r="A2024" s="64"/>
    </row>
    <row r="2025" spans="1:1" x14ac:dyDescent="0.2">
      <c r="A2025" s="64"/>
    </row>
    <row r="2026" spans="1:1" x14ac:dyDescent="0.2">
      <c r="A2026" s="64"/>
    </row>
    <row r="2027" spans="1:1" x14ac:dyDescent="0.2">
      <c r="A2027" s="64"/>
    </row>
    <row r="2028" spans="1:1" x14ac:dyDescent="0.2">
      <c r="A2028" s="64"/>
    </row>
    <row r="2029" spans="1:1" x14ac:dyDescent="0.2">
      <c r="A2029" s="64"/>
    </row>
    <row r="2030" spans="1:1" x14ac:dyDescent="0.2">
      <c r="A2030" s="64"/>
    </row>
    <row r="2031" spans="1:1" x14ac:dyDescent="0.2">
      <c r="A2031" s="64"/>
    </row>
    <row r="2032" spans="1:1" x14ac:dyDescent="0.2">
      <c r="A2032" s="64"/>
    </row>
    <row r="2033" spans="1:1" x14ac:dyDescent="0.2">
      <c r="A2033" s="64"/>
    </row>
    <row r="2034" spans="1:1" x14ac:dyDescent="0.2">
      <c r="A2034" s="64"/>
    </row>
    <row r="2035" spans="1:1" x14ac:dyDescent="0.2">
      <c r="A2035" s="64"/>
    </row>
    <row r="2036" spans="1:1" x14ac:dyDescent="0.2">
      <c r="A2036" s="64"/>
    </row>
    <row r="2037" spans="1:1" x14ac:dyDescent="0.2">
      <c r="A2037" s="64"/>
    </row>
    <row r="2038" spans="1:1" x14ac:dyDescent="0.2">
      <c r="A2038" s="64"/>
    </row>
    <row r="2039" spans="1:1" x14ac:dyDescent="0.2">
      <c r="A2039" s="64"/>
    </row>
    <row r="2040" spans="1:1" x14ac:dyDescent="0.2">
      <c r="A2040" s="64"/>
    </row>
    <row r="2041" spans="1:1" x14ac:dyDescent="0.2">
      <c r="A2041" s="64"/>
    </row>
    <row r="2042" spans="1:1" x14ac:dyDescent="0.2">
      <c r="A2042" s="64"/>
    </row>
    <row r="2043" spans="1:1" x14ac:dyDescent="0.2">
      <c r="A2043" s="64"/>
    </row>
    <row r="2044" spans="1:1" x14ac:dyDescent="0.2">
      <c r="A2044" s="64"/>
    </row>
    <row r="2045" spans="1:1" x14ac:dyDescent="0.2">
      <c r="A2045" s="64"/>
    </row>
    <row r="2046" spans="1:1" x14ac:dyDescent="0.2">
      <c r="A2046" s="64"/>
    </row>
    <row r="2047" spans="1:1" x14ac:dyDescent="0.2">
      <c r="A2047" s="64"/>
    </row>
    <row r="2048" spans="1:1" x14ac:dyDescent="0.2">
      <c r="A2048" s="64"/>
    </row>
    <row r="2049" spans="1:1" x14ac:dyDescent="0.2">
      <c r="A2049" s="64"/>
    </row>
    <row r="2050" spans="1:1" x14ac:dyDescent="0.2">
      <c r="A2050" s="64"/>
    </row>
    <row r="2051" spans="1:1" x14ac:dyDescent="0.2">
      <c r="A2051" s="64"/>
    </row>
    <row r="2052" spans="1:1" x14ac:dyDescent="0.2">
      <c r="A2052" s="64"/>
    </row>
    <row r="2053" spans="1:1" x14ac:dyDescent="0.2">
      <c r="A2053" s="64"/>
    </row>
    <row r="2054" spans="1:1" x14ac:dyDescent="0.2">
      <c r="A2054" s="64"/>
    </row>
    <row r="2055" spans="1:1" x14ac:dyDescent="0.2">
      <c r="A2055" s="64"/>
    </row>
    <row r="2056" spans="1:1" x14ac:dyDescent="0.2">
      <c r="A2056" s="64"/>
    </row>
    <row r="2057" spans="1:1" x14ac:dyDescent="0.2">
      <c r="A2057" s="64"/>
    </row>
    <row r="2058" spans="1:1" x14ac:dyDescent="0.2">
      <c r="A2058" s="64"/>
    </row>
    <row r="2059" spans="1:1" x14ac:dyDescent="0.2">
      <c r="A2059" s="64"/>
    </row>
    <row r="2060" spans="1:1" x14ac:dyDescent="0.2">
      <c r="A2060" s="64"/>
    </row>
    <row r="2061" spans="1:1" x14ac:dyDescent="0.2">
      <c r="A2061" s="64"/>
    </row>
    <row r="2062" spans="1:1" x14ac:dyDescent="0.2">
      <c r="A2062" s="64"/>
    </row>
    <row r="2063" spans="1:1" x14ac:dyDescent="0.2">
      <c r="A2063" s="64"/>
    </row>
    <row r="2064" spans="1:1" x14ac:dyDescent="0.2">
      <c r="A2064" s="64"/>
    </row>
    <row r="2065" spans="1:1" x14ac:dyDescent="0.2">
      <c r="A2065" s="64"/>
    </row>
    <row r="2066" spans="1:1" x14ac:dyDescent="0.2">
      <c r="A2066" s="64"/>
    </row>
    <row r="2067" spans="1:1" x14ac:dyDescent="0.2">
      <c r="A2067" s="64"/>
    </row>
    <row r="2068" spans="1:1" x14ac:dyDescent="0.2">
      <c r="A2068" s="64"/>
    </row>
    <row r="2069" spans="1:1" x14ac:dyDescent="0.2">
      <c r="A2069" s="64"/>
    </row>
    <row r="2070" spans="1:1" x14ac:dyDescent="0.2">
      <c r="A2070" s="64"/>
    </row>
    <row r="2071" spans="1:1" x14ac:dyDescent="0.2">
      <c r="A2071" s="64"/>
    </row>
    <row r="2072" spans="1:1" x14ac:dyDescent="0.2">
      <c r="A2072" s="64"/>
    </row>
    <row r="2073" spans="1:1" x14ac:dyDescent="0.2">
      <c r="A2073" s="64"/>
    </row>
    <row r="2074" spans="1:1" x14ac:dyDescent="0.2">
      <c r="A2074" s="64"/>
    </row>
    <row r="2075" spans="1:1" x14ac:dyDescent="0.2">
      <c r="A2075" s="64"/>
    </row>
    <row r="2076" spans="1:1" x14ac:dyDescent="0.2">
      <c r="A2076" s="64"/>
    </row>
    <row r="2077" spans="1:1" x14ac:dyDescent="0.2">
      <c r="A2077" s="64"/>
    </row>
    <row r="2078" spans="1:1" x14ac:dyDescent="0.2">
      <c r="A2078" s="64"/>
    </row>
    <row r="2079" spans="1:1" x14ac:dyDescent="0.2">
      <c r="A2079" s="64"/>
    </row>
    <row r="2080" spans="1:1" x14ac:dyDescent="0.2">
      <c r="A2080" s="64"/>
    </row>
    <row r="2081" spans="1:1" x14ac:dyDescent="0.2">
      <c r="A2081" s="64"/>
    </row>
    <row r="2082" spans="1:1" x14ac:dyDescent="0.2">
      <c r="A2082" s="64"/>
    </row>
    <row r="2083" spans="1:1" x14ac:dyDescent="0.2">
      <c r="A2083" s="64"/>
    </row>
    <row r="2084" spans="1:1" x14ac:dyDescent="0.2">
      <c r="A2084" s="64"/>
    </row>
    <row r="2085" spans="1:1" x14ac:dyDescent="0.2">
      <c r="A2085" s="64"/>
    </row>
    <row r="2086" spans="1:1" x14ac:dyDescent="0.2">
      <c r="A2086" s="64"/>
    </row>
    <row r="2087" spans="1:1" x14ac:dyDescent="0.2">
      <c r="A2087" s="64"/>
    </row>
    <row r="2088" spans="1:1" x14ac:dyDescent="0.2">
      <c r="A2088" s="64"/>
    </row>
    <row r="2089" spans="1:1" x14ac:dyDescent="0.2">
      <c r="A2089" s="64"/>
    </row>
    <row r="2090" spans="1:1" x14ac:dyDescent="0.2">
      <c r="A2090" s="64"/>
    </row>
    <row r="2091" spans="1:1" x14ac:dyDescent="0.2">
      <c r="A2091" s="64"/>
    </row>
    <row r="2092" spans="1:1" x14ac:dyDescent="0.2">
      <c r="A2092" s="64"/>
    </row>
    <row r="2093" spans="1:1" x14ac:dyDescent="0.2">
      <c r="A2093" s="64"/>
    </row>
    <row r="2094" spans="1:1" x14ac:dyDescent="0.2">
      <c r="A2094" s="64"/>
    </row>
    <row r="2095" spans="1:1" x14ac:dyDescent="0.2">
      <c r="A2095" s="64"/>
    </row>
    <row r="2096" spans="1:1" x14ac:dyDescent="0.2">
      <c r="A2096" s="64"/>
    </row>
    <row r="2097" spans="1:1" x14ac:dyDescent="0.2">
      <c r="A2097" s="64"/>
    </row>
    <row r="2098" spans="1:1" x14ac:dyDescent="0.2">
      <c r="A2098" s="64"/>
    </row>
    <row r="2099" spans="1:1" x14ac:dyDescent="0.2">
      <c r="A2099" s="64"/>
    </row>
    <row r="2100" spans="1:1" x14ac:dyDescent="0.2">
      <c r="A2100" s="64"/>
    </row>
    <row r="2101" spans="1:1" x14ac:dyDescent="0.2">
      <c r="A2101" s="64"/>
    </row>
    <row r="2102" spans="1:1" x14ac:dyDescent="0.2">
      <c r="A2102" s="64"/>
    </row>
    <row r="2103" spans="1:1" x14ac:dyDescent="0.2">
      <c r="A2103" s="64"/>
    </row>
    <row r="2104" spans="1:1" x14ac:dyDescent="0.2">
      <c r="A2104" s="64"/>
    </row>
    <row r="2105" spans="1:1" x14ac:dyDescent="0.2">
      <c r="A2105" s="64"/>
    </row>
    <row r="2106" spans="1:1" x14ac:dyDescent="0.2">
      <c r="A2106" s="64"/>
    </row>
    <row r="2107" spans="1:1" x14ac:dyDescent="0.2">
      <c r="A2107" s="64"/>
    </row>
    <row r="2108" spans="1:1" x14ac:dyDescent="0.2">
      <c r="A2108" s="64"/>
    </row>
    <row r="2109" spans="1:1" x14ac:dyDescent="0.2">
      <c r="A2109" s="64"/>
    </row>
    <row r="2110" spans="1:1" x14ac:dyDescent="0.2">
      <c r="A2110" s="64"/>
    </row>
    <row r="2111" spans="1:1" x14ac:dyDescent="0.2">
      <c r="A2111" s="64"/>
    </row>
    <row r="2112" spans="1:1" x14ac:dyDescent="0.2">
      <c r="A2112" s="64"/>
    </row>
    <row r="2113" spans="1:1" x14ac:dyDescent="0.2">
      <c r="A2113" s="64"/>
    </row>
    <row r="2114" spans="1:1" x14ac:dyDescent="0.2">
      <c r="A2114" s="64"/>
    </row>
    <row r="2115" spans="1:1" x14ac:dyDescent="0.2">
      <c r="A2115" s="64"/>
    </row>
    <row r="2116" spans="1:1" x14ac:dyDescent="0.2">
      <c r="A2116" s="64"/>
    </row>
    <row r="2117" spans="1:1" x14ac:dyDescent="0.2">
      <c r="A2117" s="64"/>
    </row>
    <row r="2118" spans="1:1" x14ac:dyDescent="0.2">
      <c r="A2118" s="64"/>
    </row>
    <row r="2119" spans="1:1" x14ac:dyDescent="0.2">
      <c r="A2119" s="64"/>
    </row>
    <row r="2120" spans="1:1" x14ac:dyDescent="0.2">
      <c r="A2120" s="64"/>
    </row>
    <row r="2121" spans="1:1" x14ac:dyDescent="0.2">
      <c r="A2121" s="64"/>
    </row>
    <row r="2122" spans="1:1" x14ac:dyDescent="0.2">
      <c r="A2122" s="64"/>
    </row>
    <row r="2123" spans="1:1" x14ac:dyDescent="0.2">
      <c r="A2123" s="64"/>
    </row>
    <row r="2124" spans="1:1" x14ac:dyDescent="0.2">
      <c r="A2124" s="64"/>
    </row>
    <row r="2125" spans="1:1" x14ac:dyDescent="0.2">
      <c r="A2125" s="64"/>
    </row>
    <row r="2126" spans="1:1" x14ac:dyDescent="0.2">
      <c r="A2126" s="64"/>
    </row>
    <row r="2127" spans="1:1" x14ac:dyDescent="0.2">
      <c r="A2127" s="64"/>
    </row>
    <row r="2128" spans="1:1" x14ac:dyDescent="0.2">
      <c r="A2128" s="64"/>
    </row>
    <row r="2129" spans="1:1" x14ac:dyDescent="0.2">
      <c r="A2129" s="64"/>
    </row>
    <row r="2130" spans="1:1" x14ac:dyDescent="0.2">
      <c r="A2130" s="64"/>
    </row>
    <row r="2131" spans="1:1" x14ac:dyDescent="0.2">
      <c r="A2131" s="64"/>
    </row>
    <row r="2132" spans="1:1" x14ac:dyDescent="0.2">
      <c r="A2132" s="64"/>
    </row>
    <row r="2133" spans="1:1" x14ac:dyDescent="0.2">
      <c r="A2133" s="64"/>
    </row>
    <row r="2134" spans="1:1" x14ac:dyDescent="0.2">
      <c r="A2134" s="64"/>
    </row>
    <row r="2135" spans="1:1" x14ac:dyDescent="0.2">
      <c r="A2135" s="64"/>
    </row>
    <row r="2136" spans="1:1" x14ac:dyDescent="0.2">
      <c r="A2136" s="64"/>
    </row>
    <row r="2137" spans="1:1" x14ac:dyDescent="0.2">
      <c r="A2137" s="64"/>
    </row>
    <row r="2138" spans="1:1" x14ac:dyDescent="0.2">
      <c r="A2138" s="64"/>
    </row>
    <row r="2139" spans="1:1" x14ac:dyDescent="0.2">
      <c r="A2139" s="64"/>
    </row>
    <row r="2140" spans="1:1" x14ac:dyDescent="0.2">
      <c r="A2140" s="64"/>
    </row>
    <row r="2141" spans="1:1" x14ac:dyDescent="0.2">
      <c r="A2141" s="64"/>
    </row>
    <row r="2142" spans="1:1" x14ac:dyDescent="0.2">
      <c r="A2142" s="64"/>
    </row>
    <row r="2143" spans="1:1" x14ac:dyDescent="0.2">
      <c r="A2143" s="64"/>
    </row>
    <row r="2144" spans="1:1" x14ac:dyDescent="0.2">
      <c r="A2144" s="64"/>
    </row>
    <row r="2145" spans="1:1" x14ac:dyDescent="0.2">
      <c r="A2145" s="64"/>
    </row>
    <row r="2146" spans="1:1" x14ac:dyDescent="0.2">
      <c r="A2146" s="64"/>
    </row>
    <row r="2147" spans="1:1" x14ac:dyDescent="0.2">
      <c r="A2147" s="64"/>
    </row>
    <row r="2148" spans="1:1" x14ac:dyDescent="0.2">
      <c r="A2148" s="64"/>
    </row>
    <row r="2149" spans="1:1" x14ac:dyDescent="0.2">
      <c r="A2149" s="64"/>
    </row>
    <row r="2150" spans="1:1" x14ac:dyDescent="0.2">
      <c r="A2150" s="64"/>
    </row>
    <row r="2151" spans="1:1" x14ac:dyDescent="0.2">
      <c r="A2151" s="64"/>
    </row>
    <row r="2152" spans="1:1" x14ac:dyDescent="0.2">
      <c r="A2152" s="64"/>
    </row>
    <row r="2153" spans="1:1" x14ac:dyDescent="0.2">
      <c r="A2153" s="64"/>
    </row>
    <row r="2154" spans="1:1" x14ac:dyDescent="0.2">
      <c r="A2154" s="64"/>
    </row>
    <row r="2155" spans="1:1" x14ac:dyDescent="0.2">
      <c r="A2155" s="64"/>
    </row>
    <row r="2156" spans="1:1" x14ac:dyDescent="0.2">
      <c r="A2156" s="64"/>
    </row>
    <row r="2157" spans="1:1" x14ac:dyDescent="0.2">
      <c r="A2157" s="64"/>
    </row>
    <row r="2158" spans="1:1" x14ac:dyDescent="0.2">
      <c r="A2158" s="64"/>
    </row>
    <row r="2159" spans="1:1" x14ac:dyDescent="0.2">
      <c r="A2159" s="64"/>
    </row>
    <row r="2160" spans="1:1" x14ac:dyDescent="0.2">
      <c r="A2160" s="64"/>
    </row>
    <row r="2161" spans="1:1" x14ac:dyDescent="0.2">
      <c r="A2161" s="64"/>
    </row>
    <row r="2162" spans="1:1" x14ac:dyDescent="0.2">
      <c r="A2162" s="64"/>
    </row>
    <row r="2163" spans="1:1" x14ac:dyDescent="0.2">
      <c r="A2163" s="64"/>
    </row>
    <row r="2164" spans="1:1" x14ac:dyDescent="0.2">
      <c r="A2164" s="64"/>
    </row>
    <row r="2165" spans="1:1" x14ac:dyDescent="0.2">
      <c r="A2165" s="64"/>
    </row>
    <row r="2166" spans="1:1" x14ac:dyDescent="0.2">
      <c r="A2166" s="64"/>
    </row>
    <row r="2167" spans="1:1" x14ac:dyDescent="0.2">
      <c r="A2167" s="64"/>
    </row>
    <row r="2168" spans="1:1" x14ac:dyDescent="0.2">
      <c r="A2168" s="64"/>
    </row>
    <row r="2169" spans="1:1" x14ac:dyDescent="0.2">
      <c r="A2169" s="64"/>
    </row>
    <row r="2170" spans="1:1" x14ac:dyDescent="0.2">
      <c r="A2170" s="64"/>
    </row>
    <row r="2171" spans="1:1" x14ac:dyDescent="0.2">
      <c r="A2171" s="64"/>
    </row>
    <row r="2172" spans="1:1" x14ac:dyDescent="0.2">
      <c r="A2172" s="64"/>
    </row>
    <row r="2173" spans="1:1" x14ac:dyDescent="0.2">
      <c r="A2173" s="64"/>
    </row>
    <row r="2174" spans="1:1" x14ac:dyDescent="0.2">
      <c r="A2174" s="64"/>
    </row>
    <row r="2175" spans="1:1" x14ac:dyDescent="0.2">
      <c r="A2175" s="64"/>
    </row>
    <row r="2176" spans="1:1" x14ac:dyDescent="0.2">
      <c r="A2176" s="64"/>
    </row>
    <row r="2177" spans="1:1" x14ac:dyDescent="0.2">
      <c r="A2177" s="64"/>
    </row>
    <row r="2178" spans="1:1" x14ac:dyDescent="0.2">
      <c r="A2178" s="64"/>
    </row>
    <row r="2179" spans="1:1" x14ac:dyDescent="0.2">
      <c r="A2179" s="64"/>
    </row>
    <row r="2180" spans="1:1" x14ac:dyDescent="0.2">
      <c r="A2180" s="64"/>
    </row>
    <row r="2181" spans="1:1" x14ac:dyDescent="0.2">
      <c r="A2181" s="64"/>
    </row>
    <row r="2182" spans="1:1" x14ac:dyDescent="0.2">
      <c r="A2182" s="64"/>
    </row>
    <row r="2183" spans="1:1" x14ac:dyDescent="0.2">
      <c r="A2183" s="64"/>
    </row>
    <row r="2184" spans="1:1" x14ac:dyDescent="0.2">
      <c r="A2184" s="64"/>
    </row>
    <row r="2185" spans="1:1" x14ac:dyDescent="0.2">
      <c r="A2185" s="64"/>
    </row>
    <row r="2186" spans="1:1" x14ac:dyDescent="0.2">
      <c r="A2186" s="64"/>
    </row>
    <row r="2187" spans="1:1" x14ac:dyDescent="0.2">
      <c r="A2187" s="64"/>
    </row>
    <row r="2188" spans="1:1" x14ac:dyDescent="0.2">
      <c r="A2188" s="64"/>
    </row>
    <row r="2189" spans="1:1" x14ac:dyDescent="0.2">
      <c r="A2189" s="64"/>
    </row>
    <row r="2190" spans="1:1" x14ac:dyDescent="0.2">
      <c r="A2190" s="64"/>
    </row>
    <row r="2191" spans="1:1" x14ac:dyDescent="0.2">
      <c r="A2191" s="64"/>
    </row>
    <row r="2192" spans="1:1" x14ac:dyDescent="0.2">
      <c r="A2192" s="64"/>
    </row>
    <row r="2193" spans="1:1" x14ac:dyDescent="0.2">
      <c r="A2193" s="64"/>
    </row>
    <row r="2194" spans="1:1" x14ac:dyDescent="0.2">
      <c r="A2194" s="64"/>
    </row>
    <row r="2195" spans="1:1" x14ac:dyDescent="0.2">
      <c r="A2195" s="64"/>
    </row>
    <row r="2196" spans="1:1" x14ac:dyDescent="0.2">
      <c r="A2196" s="64"/>
    </row>
    <row r="2197" spans="1:1" x14ac:dyDescent="0.2">
      <c r="A2197" s="64"/>
    </row>
    <row r="2198" spans="1:1" x14ac:dyDescent="0.2">
      <c r="A2198" s="64"/>
    </row>
    <row r="2199" spans="1:1" x14ac:dyDescent="0.2">
      <c r="A2199" s="64"/>
    </row>
    <row r="2200" spans="1:1" x14ac:dyDescent="0.2">
      <c r="A2200" s="64"/>
    </row>
    <row r="2201" spans="1:1" x14ac:dyDescent="0.2">
      <c r="A2201" s="64"/>
    </row>
    <row r="2202" spans="1:1" x14ac:dyDescent="0.2">
      <c r="A2202" s="64"/>
    </row>
    <row r="2203" spans="1:1" x14ac:dyDescent="0.2">
      <c r="A2203" s="64"/>
    </row>
    <row r="2204" spans="1:1" x14ac:dyDescent="0.2">
      <c r="A2204" s="64"/>
    </row>
    <row r="2205" spans="1:1" x14ac:dyDescent="0.2">
      <c r="A2205" s="64"/>
    </row>
    <row r="2206" spans="1:1" x14ac:dyDescent="0.2">
      <c r="A2206" s="64"/>
    </row>
    <row r="2207" spans="1:1" x14ac:dyDescent="0.2">
      <c r="A2207" s="64"/>
    </row>
    <row r="2208" spans="1:1" x14ac:dyDescent="0.2">
      <c r="A2208" s="64"/>
    </row>
    <row r="2209" spans="1:1" x14ac:dyDescent="0.2">
      <c r="A2209" s="64"/>
    </row>
    <row r="2210" spans="1:1" x14ac:dyDescent="0.2">
      <c r="A2210" s="64"/>
    </row>
    <row r="2211" spans="1:1" x14ac:dyDescent="0.2">
      <c r="A2211" s="64"/>
    </row>
    <row r="2212" spans="1:1" x14ac:dyDescent="0.2">
      <c r="A2212" s="64"/>
    </row>
    <row r="2213" spans="1:1" x14ac:dyDescent="0.2">
      <c r="A2213" s="64"/>
    </row>
    <row r="2214" spans="1:1" x14ac:dyDescent="0.2">
      <c r="A2214" s="64"/>
    </row>
    <row r="2215" spans="1:1" x14ac:dyDescent="0.2">
      <c r="A2215" s="64"/>
    </row>
    <row r="2216" spans="1:1" x14ac:dyDescent="0.2">
      <c r="A2216" s="64"/>
    </row>
    <row r="2217" spans="1:1" x14ac:dyDescent="0.2">
      <c r="A2217" s="64"/>
    </row>
    <row r="2218" spans="1:1" x14ac:dyDescent="0.2">
      <c r="A2218" s="64"/>
    </row>
    <row r="2219" spans="1:1" x14ac:dyDescent="0.2">
      <c r="A2219" s="64"/>
    </row>
    <row r="2220" spans="1:1" x14ac:dyDescent="0.2">
      <c r="A2220" s="64"/>
    </row>
    <row r="2221" spans="1:1" x14ac:dyDescent="0.2">
      <c r="A2221" s="64"/>
    </row>
    <row r="2222" spans="1:1" x14ac:dyDescent="0.2">
      <c r="A2222" s="64"/>
    </row>
    <row r="2223" spans="1:1" x14ac:dyDescent="0.2">
      <c r="A2223" s="64"/>
    </row>
    <row r="2224" spans="1:1" x14ac:dyDescent="0.2">
      <c r="A2224" s="64"/>
    </row>
    <row r="2225" spans="1:1" x14ac:dyDescent="0.2">
      <c r="A2225" s="64"/>
    </row>
    <row r="2226" spans="1:1" x14ac:dyDescent="0.2">
      <c r="A2226" s="64"/>
    </row>
    <row r="2227" spans="1:1" x14ac:dyDescent="0.2">
      <c r="A2227" s="64"/>
    </row>
    <row r="2228" spans="1:1" x14ac:dyDescent="0.2">
      <c r="A2228" s="64"/>
    </row>
    <row r="2229" spans="1:1" x14ac:dyDescent="0.2">
      <c r="A2229" s="64"/>
    </row>
    <row r="2230" spans="1:1" x14ac:dyDescent="0.2">
      <c r="A2230" s="64"/>
    </row>
    <row r="2231" spans="1:1" x14ac:dyDescent="0.2">
      <c r="A2231" s="64"/>
    </row>
    <row r="2232" spans="1:1" x14ac:dyDescent="0.2">
      <c r="A2232" s="64"/>
    </row>
    <row r="2233" spans="1:1" x14ac:dyDescent="0.2">
      <c r="A2233" s="64"/>
    </row>
    <row r="2234" spans="1:1" x14ac:dyDescent="0.2">
      <c r="A2234" s="64"/>
    </row>
    <row r="2235" spans="1:1" x14ac:dyDescent="0.2">
      <c r="A2235" s="64"/>
    </row>
    <row r="2236" spans="1:1" x14ac:dyDescent="0.2">
      <c r="A2236" s="64"/>
    </row>
    <row r="2237" spans="1:1" x14ac:dyDescent="0.2">
      <c r="A2237" s="64"/>
    </row>
    <row r="2238" spans="1:1" x14ac:dyDescent="0.2">
      <c r="A2238" s="64"/>
    </row>
    <row r="2239" spans="1:1" x14ac:dyDescent="0.2">
      <c r="A2239" s="64"/>
    </row>
    <row r="2240" spans="1:1" x14ac:dyDescent="0.2">
      <c r="A2240" s="64"/>
    </row>
    <row r="2241" spans="1:1" x14ac:dyDescent="0.2">
      <c r="A2241" s="64"/>
    </row>
    <row r="2242" spans="1:1" x14ac:dyDescent="0.2">
      <c r="A2242" s="64"/>
    </row>
    <row r="2243" spans="1:1" x14ac:dyDescent="0.2">
      <c r="A2243" s="64"/>
    </row>
    <row r="2244" spans="1:1" x14ac:dyDescent="0.2">
      <c r="A2244" s="64"/>
    </row>
    <row r="2245" spans="1:1" x14ac:dyDescent="0.2">
      <c r="A2245" s="64"/>
    </row>
    <row r="2246" spans="1:1" x14ac:dyDescent="0.2">
      <c r="A2246" s="64"/>
    </row>
    <row r="2247" spans="1:1" x14ac:dyDescent="0.2">
      <c r="A2247" s="64"/>
    </row>
    <row r="2248" spans="1:1" x14ac:dyDescent="0.2">
      <c r="A2248" s="64"/>
    </row>
    <row r="2249" spans="1:1" x14ac:dyDescent="0.2">
      <c r="A2249" s="64"/>
    </row>
    <row r="2250" spans="1:1" x14ac:dyDescent="0.2">
      <c r="A2250" s="64"/>
    </row>
    <row r="2251" spans="1:1" x14ac:dyDescent="0.2">
      <c r="A2251" s="64"/>
    </row>
    <row r="2252" spans="1:1" x14ac:dyDescent="0.2">
      <c r="A2252" s="64"/>
    </row>
    <row r="2253" spans="1:1" x14ac:dyDescent="0.2">
      <c r="A2253" s="64"/>
    </row>
    <row r="2254" spans="1:1" x14ac:dyDescent="0.2">
      <c r="A2254" s="64"/>
    </row>
    <row r="2255" spans="1:1" x14ac:dyDescent="0.2">
      <c r="A2255" s="64"/>
    </row>
    <row r="2256" spans="1:1" x14ac:dyDescent="0.2">
      <c r="A2256" s="64"/>
    </row>
    <row r="2257" spans="1:1" x14ac:dyDescent="0.2">
      <c r="A2257" s="64"/>
    </row>
    <row r="2258" spans="1:1" x14ac:dyDescent="0.2">
      <c r="A2258" s="64"/>
    </row>
    <row r="2259" spans="1:1" x14ac:dyDescent="0.2">
      <c r="A2259" s="64"/>
    </row>
    <row r="2260" spans="1:1" x14ac:dyDescent="0.2">
      <c r="A2260" s="64"/>
    </row>
    <row r="2261" spans="1:1" x14ac:dyDescent="0.2">
      <c r="A2261" s="64"/>
    </row>
    <row r="2262" spans="1:1" x14ac:dyDescent="0.2">
      <c r="A2262" s="64"/>
    </row>
    <row r="2263" spans="1:1" x14ac:dyDescent="0.2">
      <c r="A2263" s="64"/>
    </row>
    <row r="2264" spans="1:1" x14ac:dyDescent="0.2">
      <c r="A2264" s="64"/>
    </row>
    <row r="2265" spans="1:1" x14ac:dyDescent="0.2">
      <c r="A2265" s="64"/>
    </row>
    <row r="2266" spans="1:1" x14ac:dyDescent="0.2">
      <c r="A2266" s="64"/>
    </row>
    <row r="2267" spans="1:1" x14ac:dyDescent="0.2">
      <c r="A2267" s="64"/>
    </row>
    <row r="2268" spans="1:1" x14ac:dyDescent="0.2">
      <c r="A2268" s="64"/>
    </row>
    <row r="2269" spans="1:1" x14ac:dyDescent="0.2">
      <c r="A2269" s="64"/>
    </row>
    <row r="2270" spans="1:1" x14ac:dyDescent="0.2">
      <c r="A2270" s="64"/>
    </row>
    <row r="2271" spans="1:1" x14ac:dyDescent="0.2">
      <c r="A2271" s="64"/>
    </row>
    <row r="2272" spans="1:1" x14ac:dyDescent="0.2">
      <c r="A2272" s="64"/>
    </row>
    <row r="2273" spans="1:1" x14ac:dyDescent="0.2">
      <c r="A2273" s="64"/>
    </row>
    <row r="2274" spans="1:1" x14ac:dyDescent="0.2">
      <c r="A2274" s="64"/>
    </row>
    <row r="2275" spans="1:1" x14ac:dyDescent="0.2">
      <c r="A2275" s="64"/>
    </row>
    <row r="2276" spans="1:1" x14ac:dyDescent="0.2">
      <c r="A2276" s="64"/>
    </row>
    <row r="2277" spans="1:1" x14ac:dyDescent="0.2">
      <c r="A2277" s="64"/>
    </row>
    <row r="2278" spans="1:1" x14ac:dyDescent="0.2">
      <c r="A2278" s="64"/>
    </row>
    <row r="2279" spans="1:1" x14ac:dyDescent="0.2">
      <c r="A2279" s="64"/>
    </row>
    <row r="2280" spans="1:1" x14ac:dyDescent="0.2">
      <c r="A2280" s="64"/>
    </row>
    <row r="2281" spans="1:1" x14ac:dyDescent="0.2">
      <c r="A2281" s="64"/>
    </row>
    <row r="2282" spans="1:1" x14ac:dyDescent="0.2">
      <c r="A2282" s="64"/>
    </row>
    <row r="2283" spans="1:1" x14ac:dyDescent="0.2">
      <c r="A2283" s="64"/>
    </row>
    <row r="2284" spans="1:1" x14ac:dyDescent="0.2">
      <c r="A2284" s="64"/>
    </row>
    <row r="2285" spans="1:1" x14ac:dyDescent="0.2">
      <c r="A2285" s="64"/>
    </row>
    <row r="2286" spans="1:1" x14ac:dyDescent="0.2">
      <c r="A2286" s="64"/>
    </row>
    <row r="2287" spans="1:1" x14ac:dyDescent="0.2">
      <c r="A2287" s="64"/>
    </row>
    <row r="2288" spans="1:1" x14ac:dyDescent="0.2">
      <c r="A2288" s="64"/>
    </row>
    <row r="2289" spans="1:1" x14ac:dyDescent="0.2">
      <c r="A2289" s="64"/>
    </row>
    <row r="2290" spans="1:1" x14ac:dyDescent="0.2">
      <c r="A2290" s="64"/>
    </row>
    <row r="2291" spans="1:1" x14ac:dyDescent="0.2">
      <c r="A2291" s="64"/>
    </row>
    <row r="2292" spans="1:1" x14ac:dyDescent="0.2">
      <c r="A2292" s="64"/>
    </row>
    <row r="2293" spans="1:1" x14ac:dyDescent="0.2">
      <c r="A2293" s="64"/>
    </row>
    <row r="2294" spans="1:1" x14ac:dyDescent="0.2">
      <c r="A2294" s="64"/>
    </row>
    <row r="2295" spans="1:1" x14ac:dyDescent="0.2">
      <c r="A2295" s="64"/>
    </row>
    <row r="2296" spans="1:1" x14ac:dyDescent="0.2">
      <c r="A2296" s="64"/>
    </row>
    <row r="2297" spans="1:1" x14ac:dyDescent="0.2">
      <c r="A2297" s="64"/>
    </row>
    <row r="2298" spans="1:1" x14ac:dyDescent="0.2">
      <c r="A2298" s="64"/>
    </row>
    <row r="2299" spans="1:1" x14ac:dyDescent="0.2">
      <c r="A2299" s="64"/>
    </row>
    <row r="2300" spans="1:1" x14ac:dyDescent="0.2">
      <c r="A2300" s="64"/>
    </row>
    <row r="2301" spans="1:1" x14ac:dyDescent="0.2">
      <c r="A2301" s="64"/>
    </row>
    <row r="2302" spans="1:1" x14ac:dyDescent="0.2">
      <c r="A2302" s="64"/>
    </row>
    <row r="2303" spans="1:1" x14ac:dyDescent="0.2">
      <c r="A2303" s="64"/>
    </row>
    <row r="2304" spans="1:1" x14ac:dyDescent="0.2">
      <c r="A2304" s="64"/>
    </row>
    <row r="2305" spans="1:1" x14ac:dyDescent="0.2">
      <c r="A2305" s="64"/>
    </row>
    <row r="2306" spans="1:1" x14ac:dyDescent="0.2">
      <c r="A2306" s="64"/>
    </row>
    <row r="2307" spans="1:1" x14ac:dyDescent="0.2">
      <c r="A2307" s="64"/>
    </row>
    <row r="2308" spans="1:1" x14ac:dyDescent="0.2">
      <c r="A2308" s="64"/>
    </row>
    <row r="2309" spans="1:1" x14ac:dyDescent="0.2">
      <c r="A2309" s="64"/>
    </row>
    <row r="2310" spans="1:1" x14ac:dyDescent="0.2">
      <c r="A2310" s="64"/>
    </row>
    <row r="2311" spans="1:1" x14ac:dyDescent="0.2">
      <c r="A2311" s="64"/>
    </row>
    <row r="2312" spans="1:1" x14ac:dyDescent="0.2">
      <c r="A2312" s="64"/>
    </row>
    <row r="2313" spans="1:1" x14ac:dyDescent="0.2">
      <c r="A2313" s="64"/>
    </row>
    <row r="2314" spans="1:1" x14ac:dyDescent="0.2">
      <c r="A2314" s="64"/>
    </row>
    <row r="2315" spans="1:1" x14ac:dyDescent="0.2">
      <c r="A2315" s="64"/>
    </row>
    <row r="2316" spans="1:1" x14ac:dyDescent="0.2">
      <c r="A2316" s="64"/>
    </row>
    <row r="2317" spans="1:1" x14ac:dyDescent="0.2">
      <c r="A2317" s="64"/>
    </row>
    <row r="2318" spans="1:1" x14ac:dyDescent="0.2">
      <c r="A2318" s="64"/>
    </row>
    <row r="2319" spans="1:1" x14ac:dyDescent="0.2">
      <c r="A2319" s="64"/>
    </row>
    <row r="2320" spans="1:1" x14ac:dyDescent="0.2">
      <c r="A2320" s="64"/>
    </row>
    <row r="2321" spans="1:1" x14ac:dyDescent="0.2">
      <c r="A2321" s="64"/>
    </row>
    <row r="2322" spans="1:1" x14ac:dyDescent="0.2">
      <c r="A2322" s="64"/>
    </row>
    <row r="2323" spans="1:1" x14ac:dyDescent="0.2">
      <c r="A2323" s="64"/>
    </row>
    <row r="2324" spans="1:1" x14ac:dyDescent="0.2">
      <c r="A2324" s="64"/>
    </row>
    <row r="2325" spans="1:1" x14ac:dyDescent="0.2">
      <c r="A2325" s="64"/>
    </row>
    <row r="2326" spans="1:1" x14ac:dyDescent="0.2">
      <c r="A2326" s="64"/>
    </row>
    <row r="2327" spans="1:1" x14ac:dyDescent="0.2">
      <c r="A2327" s="64"/>
    </row>
    <row r="2328" spans="1:1" x14ac:dyDescent="0.2">
      <c r="A2328" s="64"/>
    </row>
    <row r="2329" spans="1:1" x14ac:dyDescent="0.2">
      <c r="A2329" s="64"/>
    </row>
    <row r="2330" spans="1:1" x14ac:dyDescent="0.2">
      <c r="A2330" s="64"/>
    </row>
    <row r="2331" spans="1:1" x14ac:dyDescent="0.2">
      <c r="A2331" s="64"/>
    </row>
    <row r="2332" spans="1:1" x14ac:dyDescent="0.2">
      <c r="A2332" s="64"/>
    </row>
    <row r="2333" spans="1:1" x14ac:dyDescent="0.2">
      <c r="A2333" s="64"/>
    </row>
    <row r="2334" spans="1:1" x14ac:dyDescent="0.2">
      <c r="A2334" s="64"/>
    </row>
    <row r="2335" spans="1:1" x14ac:dyDescent="0.2">
      <c r="A2335" s="64"/>
    </row>
    <row r="2336" spans="1:1" x14ac:dyDescent="0.2">
      <c r="A2336" s="64"/>
    </row>
    <row r="2337" spans="1:1" x14ac:dyDescent="0.2">
      <c r="A2337" s="64"/>
    </row>
    <row r="2338" spans="1:1" x14ac:dyDescent="0.2">
      <c r="A2338" s="64"/>
    </row>
    <row r="2339" spans="1:1" x14ac:dyDescent="0.2">
      <c r="A2339" s="64"/>
    </row>
    <row r="2340" spans="1:1" x14ac:dyDescent="0.2">
      <c r="A2340" s="64"/>
    </row>
    <row r="2341" spans="1:1" x14ac:dyDescent="0.2">
      <c r="A2341" s="64"/>
    </row>
    <row r="2342" spans="1:1" x14ac:dyDescent="0.2">
      <c r="A2342" s="64"/>
    </row>
    <row r="2343" spans="1:1" x14ac:dyDescent="0.2">
      <c r="A2343" s="64"/>
    </row>
    <row r="2344" spans="1:1" x14ac:dyDescent="0.2">
      <c r="A2344" s="64"/>
    </row>
    <row r="2345" spans="1:1" x14ac:dyDescent="0.2">
      <c r="A2345" s="64"/>
    </row>
    <row r="2346" spans="1:1" x14ac:dyDescent="0.2">
      <c r="A2346" s="64"/>
    </row>
    <row r="2347" spans="1:1" x14ac:dyDescent="0.2">
      <c r="A2347" s="64"/>
    </row>
    <row r="2348" spans="1:1" x14ac:dyDescent="0.2">
      <c r="A2348" s="64"/>
    </row>
    <row r="2349" spans="1:1" x14ac:dyDescent="0.2">
      <c r="A2349" s="64"/>
    </row>
    <row r="2350" spans="1:1" x14ac:dyDescent="0.2">
      <c r="A2350" s="64"/>
    </row>
    <row r="2351" spans="1:1" x14ac:dyDescent="0.2">
      <c r="A2351" s="64"/>
    </row>
    <row r="2352" spans="1:1" x14ac:dyDescent="0.2">
      <c r="A2352" s="64"/>
    </row>
    <row r="2353" spans="1:1" x14ac:dyDescent="0.2">
      <c r="A2353" s="64"/>
    </row>
    <row r="2354" spans="1:1" x14ac:dyDescent="0.2">
      <c r="A2354" s="64"/>
    </row>
    <row r="2355" spans="1:1" x14ac:dyDescent="0.2">
      <c r="A2355" s="64"/>
    </row>
    <row r="2356" spans="1:1" x14ac:dyDescent="0.2">
      <c r="A2356" s="64"/>
    </row>
    <row r="2357" spans="1:1" x14ac:dyDescent="0.2">
      <c r="A2357" s="64"/>
    </row>
    <row r="2358" spans="1:1" x14ac:dyDescent="0.2">
      <c r="A2358" s="64"/>
    </row>
    <row r="2359" spans="1:1" x14ac:dyDescent="0.2">
      <c r="A2359" s="64"/>
    </row>
    <row r="2360" spans="1:1" x14ac:dyDescent="0.2">
      <c r="A2360" s="64"/>
    </row>
    <row r="2361" spans="1:1" x14ac:dyDescent="0.2">
      <c r="A2361" s="64"/>
    </row>
    <row r="2362" spans="1:1" x14ac:dyDescent="0.2">
      <c r="A2362" s="64"/>
    </row>
    <row r="2363" spans="1:1" x14ac:dyDescent="0.2">
      <c r="A2363" s="64"/>
    </row>
    <row r="2364" spans="1:1" x14ac:dyDescent="0.2">
      <c r="A2364" s="64"/>
    </row>
    <row r="2365" spans="1:1" x14ac:dyDescent="0.2">
      <c r="A2365" s="64"/>
    </row>
    <row r="2366" spans="1:1" x14ac:dyDescent="0.2">
      <c r="A2366" s="64"/>
    </row>
    <row r="2367" spans="1:1" x14ac:dyDescent="0.2">
      <c r="A2367" s="64"/>
    </row>
    <row r="2368" spans="1:1" x14ac:dyDescent="0.2">
      <c r="A2368" s="64"/>
    </row>
    <row r="2369" spans="1:1" x14ac:dyDescent="0.2">
      <c r="A2369" s="64"/>
    </row>
    <row r="2370" spans="1:1" x14ac:dyDescent="0.2">
      <c r="A2370" s="64"/>
    </row>
    <row r="2371" spans="1:1" x14ac:dyDescent="0.2">
      <c r="A2371" s="64"/>
    </row>
    <row r="2372" spans="1:1" x14ac:dyDescent="0.2">
      <c r="A2372" s="64"/>
    </row>
    <row r="2373" spans="1:1" x14ac:dyDescent="0.2">
      <c r="A2373" s="64"/>
    </row>
    <row r="2374" spans="1:1" x14ac:dyDescent="0.2">
      <c r="A2374" s="64"/>
    </row>
    <row r="2375" spans="1:1" x14ac:dyDescent="0.2">
      <c r="A2375" s="64"/>
    </row>
    <row r="2376" spans="1:1" x14ac:dyDescent="0.2">
      <c r="A2376" s="64"/>
    </row>
    <row r="2377" spans="1:1" x14ac:dyDescent="0.2">
      <c r="A2377" s="64"/>
    </row>
    <row r="2378" spans="1:1" x14ac:dyDescent="0.2">
      <c r="A2378" s="64"/>
    </row>
    <row r="2379" spans="1:1" x14ac:dyDescent="0.2">
      <c r="A2379" s="64"/>
    </row>
    <row r="2380" spans="1:1" x14ac:dyDescent="0.2">
      <c r="A2380" s="64"/>
    </row>
    <row r="2381" spans="1:1" x14ac:dyDescent="0.2">
      <c r="A2381" s="64"/>
    </row>
    <row r="2382" spans="1:1" x14ac:dyDescent="0.2">
      <c r="A2382" s="64"/>
    </row>
    <row r="2383" spans="1:1" x14ac:dyDescent="0.2">
      <c r="A2383" s="64"/>
    </row>
    <row r="2384" spans="1:1" x14ac:dyDescent="0.2">
      <c r="A2384" s="64"/>
    </row>
    <row r="2385" spans="1:1" x14ac:dyDescent="0.2">
      <c r="A2385" s="64"/>
    </row>
    <row r="2386" spans="1:1" x14ac:dyDescent="0.2">
      <c r="A2386" s="64"/>
    </row>
    <row r="2387" spans="1:1" x14ac:dyDescent="0.2">
      <c r="A2387" s="64"/>
    </row>
    <row r="2388" spans="1:1" x14ac:dyDescent="0.2">
      <c r="A2388" s="64"/>
    </row>
    <row r="2389" spans="1:1" x14ac:dyDescent="0.2">
      <c r="A2389" s="64"/>
    </row>
    <row r="2390" spans="1:1" x14ac:dyDescent="0.2">
      <c r="A2390" s="64"/>
    </row>
    <row r="2391" spans="1:1" x14ac:dyDescent="0.2">
      <c r="A2391" s="64"/>
    </row>
    <row r="2392" spans="1:1" x14ac:dyDescent="0.2">
      <c r="A2392" s="64"/>
    </row>
    <row r="2393" spans="1:1" x14ac:dyDescent="0.2">
      <c r="A2393" s="64"/>
    </row>
    <row r="2394" spans="1:1" x14ac:dyDescent="0.2">
      <c r="A2394" s="64"/>
    </row>
    <row r="2395" spans="1:1" x14ac:dyDescent="0.2">
      <c r="A2395" s="64"/>
    </row>
    <row r="2396" spans="1:1" x14ac:dyDescent="0.2">
      <c r="A2396" s="64"/>
    </row>
    <row r="2397" spans="1:1" x14ac:dyDescent="0.2">
      <c r="A2397" s="64"/>
    </row>
    <row r="2398" spans="1:1" x14ac:dyDescent="0.2">
      <c r="A2398" s="64"/>
    </row>
    <row r="2399" spans="1:1" x14ac:dyDescent="0.2">
      <c r="A2399" s="64"/>
    </row>
    <row r="2400" spans="1:1" x14ac:dyDescent="0.2">
      <c r="A2400" s="64"/>
    </row>
    <row r="2401" spans="1:1" x14ac:dyDescent="0.2">
      <c r="A2401" s="64"/>
    </row>
    <row r="2402" spans="1:1" x14ac:dyDescent="0.2">
      <c r="A2402" s="64"/>
    </row>
    <row r="2403" spans="1:1" x14ac:dyDescent="0.2">
      <c r="A2403" s="64"/>
    </row>
    <row r="2404" spans="1:1" x14ac:dyDescent="0.2">
      <c r="A2404" s="64"/>
    </row>
    <row r="2405" spans="1:1" x14ac:dyDescent="0.2">
      <c r="A2405" s="64"/>
    </row>
    <row r="2406" spans="1:1" x14ac:dyDescent="0.2">
      <c r="A2406" s="64"/>
    </row>
    <row r="2407" spans="1:1" x14ac:dyDescent="0.2">
      <c r="A2407" s="64"/>
    </row>
    <row r="2408" spans="1:1" x14ac:dyDescent="0.2">
      <c r="A2408" s="64"/>
    </row>
    <row r="2409" spans="1:1" x14ac:dyDescent="0.2">
      <c r="A2409" s="64"/>
    </row>
    <row r="2410" spans="1:1" x14ac:dyDescent="0.2">
      <c r="A2410" s="64"/>
    </row>
    <row r="2411" spans="1:1" x14ac:dyDescent="0.2">
      <c r="A2411" s="64"/>
    </row>
    <row r="2412" spans="1:1" x14ac:dyDescent="0.2">
      <c r="A2412" s="64"/>
    </row>
    <row r="2413" spans="1:1" x14ac:dyDescent="0.2">
      <c r="A2413" s="64"/>
    </row>
    <row r="2414" spans="1:1" x14ac:dyDescent="0.2">
      <c r="A2414" s="64"/>
    </row>
    <row r="2415" spans="1:1" x14ac:dyDescent="0.2">
      <c r="A2415" s="64"/>
    </row>
    <row r="2416" spans="1:1" x14ac:dyDescent="0.2">
      <c r="A2416" s="64"/>
    </row>
    <row r="2417" spans="1:1" x14ac:dyDescent="0.2">
      <c r="A2417" s="64"/>
    </row>
    <row r="2418" spans="1:1" x14ac:dyDescent="0.2">
      <c r="A2418" s="64"/>
    </row>
    <row r="2419" spans="1:1" x14ac:dyDescent="0.2">
      <c r="A2419" s="64"/>
    </row>
    <row r="2420" spans="1:1" x14ac:dyDescent="0.2">
      <c r="A2420" s="64"/>
    </row>
    <row r="2421" spans="1:1" x14ac:dyDescent="0.2">
      <c r="A2421" s="64"/>
    </row>
    <row r="2422" spans="1:1" x14ac:dyDescent="0.2">
      <c r="A2422" s="64"/>
    </row>
    <row r="2423" spans="1:1" x14ac:dyDescent="0.2">
      <c r="A2423" s="64"/>
    </row>
    <row r="2424" spans="1:1" x14ac:dyDescent="0.2">
      <c r="A2424" s="64"/>
    </row>
    <row r="2425" spans="1:1" x14ac:dyDescent="0.2">
      <c r="A2425" s="64"/>
    </row>
    <row r="2426" spans="1:1" x14ac:dyDescent="0.2">
      <c r="A2426" s="64"/>
    </row>
    <row r="2427" spans="1:1" x14ac:dyDescent="0.2">
      <c r="A2427" s="64"/>
    </row>
    <row r="2428" spans="1:1" x14ac:dyDescent="0.2">
      <c r="A2428" s="64"/>
    </row>
    <row r="2429" spans="1:1" x14ac:dyDescent="0.2">
      <c r="A2429" s="64"/>
    </row>
    <row r="2430" spans="1:1" x14ac:dyDescent="0.2">
      <c r="A2430" s="64"/>
    </row>
    <row r="2431" spans="1:1" x14ac:dyDescent="0.2">
      <c r="A2431" s="64"/>
    </row>
    <row r="2432" spans="1:1" x14ac:dyDescent="0.2">
      <c r="A2432" s="64"/>
    </row>
    <row r="2433" spans="1:1" x14ac:dyDescent="0.2">
      <c r="A2433" s="64"/>
    </row>
    <row r="2434" spans="1:1" x14ac:dyDescent="0.2">
      <c r="A2434" s="64"/>
    </row>
    <row r="2435" spans="1:1" x14ac:dyDescent="0.2">
      <c r="A2435" s="64"/>
    </row>
    <row r="2436" spans="1:1" x14ac:dyDescent="0.2">
      <c r="A2436" s="64"/>
    </row>
    <row r="2437" spans="1:1" x14ac:dyDescent="0.2">
      <c r="A2437" s="64"/>
    </row>
    <row r="2438" spans="1:1" x14ac:dyDescent="0.2">
      <c r="A2438" s="64"/>
    </row>
    <row r="2439" spans="1:1" x14ac:dyDescent="0.2">
      <c r="A2439" s="64"/>
    </row>
    <row r="2440" spans="1:1" x14ac:dyDescent="0.2">
      <c r="A2440" s="64"/>
    </row>
    <row r="2441" spans="1:1" x14ac:dyDescent="0.2">
      <c r="A2441" s="64"/>
    </row>
    <row r="2442" spans="1:1" x14ac:dyDescent="0.2">
      <c r="A2442" s="64"/>
    </row>
    <row r="2443" spans="1:1" x14ac:dyDescent="0.2">
      <c r="A2443" s="64"/>
    </row>
    <row r="2444" spans="1:1" x14ac:dyDescent="0.2">
      <c r="A2444" s="64"/>
    </row>
    <row r="2445" spans="1:1" x14ac:dyDescent="0.2">
      <c r="A2445" s="64"/>
    </row>
    <row r="2446" spans="1:1" x14ac:dyDescent="0.2">
      <c r="A2446" s="64"/>
    </row>
    <row r="2447" spans="1:1" x14ac:dyDescent="0.2">
      <c r="A2447" s="64"/>
    </row>
    <row r="2448" spans="1:1" x14ac:dyDescent="0.2">
      <c r="A2448" s="64"/>
    </row>
    <row r="2449" spans="1:1" x14ac:dyDescent="0.2">
      <c r="A2449" s="64"/>
    </row>
    <row r="2450" spans="1:1" x14ac:dyDescent="0.2">
      <c r="A2450" s="64"/>
    </row>
    <row r="2451" spans="1:1" x14ac:dyDescent="0.2">
      <c r="A2451" s="64"/>
    </row>
    <row r="2452" spans="1:1" x14ac:dyDescent="0.2">
      <c r="A2452" s="64"/>
    </row>
    <row r="2453" spans="1:1" x14ac:dyDescent="0.2">
      <c r="A2453" s="64"/>
    </row>
    <row r="2454" spans="1:1" x14ac:dyDescent="0.2">
      <c r="A2454" s="64"/>
    </row>
    <row r="2455" spans="1:1" x14ac:dyDescent="0.2">
      <c r="A2455" s="64"/>
    </row>
    <row r="2456" spans="1:1" x14ac:dyDescent="0.2">
      <c r="A2456" s="64"/>
    </row>
    <row r="2457" spans="1:1" x14ac:dyDescent="0.2">
      <c r="A2457" s="64"/>
    </row>
    <row r="2458" spans="1:1" x14ac:dyDescent="0.2">
      <c r="A2458" s="64"/>
    </row>
    <row r="2459" spans="1:1" x14ac:dyDescent="0.2">
      <c r="A2459" s="64"/>
    </row>
    <row r="2460" spans="1:1" x14ac:dyDescent="0.2">
      <c r="A2460" s="64"/>
    </row>
    <row r="2461" spans="1:1" x14ac:dyDescent="0.2">
      <c r="A2461" s="64"/>
    </row>
    <row r="2462" spans="1:1" x14ac:dyDescent="0.2">
      <c r="A2462" s="64"/>
    </row>
    <row r="2463" spans="1:1" x14ac:dyDescent="0.2">
      <c r="A2463" s="64"/>
    </row>
    <row r="2464" spans="1:1" x14ac:dyDescent="0.2">
      <c r="A2464" s="64"/>
    </row>
    <row r="2465" spans="1:1" x14ac:dyDescent="0.2">
      <c r="A2465" s="64"/>
    </row>
    <row r="2466" spans="1:1" x14ac:dyDescent="0.2">
      <c r="A2466" s="64"/>
    </row>
    <row r="2467" spans="1:1" x14ac:dyDescent="0.2">
      <c r="A2467" s="64"/>
    </row>
    <row r="2468" spans="1:1" x14ac:dyDescent="0.2">
      <c r="A2468" s="64"/>
    </row>
    <row r="2469" spans="1:1" x14ac:dyDescent="0.2">
      <c r="A2469" s="64"/>
    </row>
    <row r="2470" spans="1:1" x14ac:dyDescent="0.2">
      <c r="A2470" s="64"/>
    </row>
    <row r="2471" spans="1:1" x14ac:dyDescent="0.2">
      <c r="A2471" s="64"/>
    </row>
    <row r="2472" spans="1:1" x14ac:dyDescent="0.2">
      <c r="A2472" s="64"/>
    </row>
    <row r="2473" spans="1:1" x14ac:dyDescent="0.2">
      <c r="A2473" s="64"/>
    </row>
    <row r="2474" spans="1:1" x14ac:dyDescent="0.2">
      <c r="A2474" s="64"/>
    </row>
    <row r="2475" spans="1:1" x14ac:dyDescent="0.2">
      <c r="A2475" s="64"/>
    </row>
    <row r="2476" spans="1:1" x14ac:dyDescent="0.2">
      <c r="A2476" s="64"/>
    </row>
    <row r="2477" spans="1:1" x14ac:dyDescent="0.2">
      <c r="A2477" s="64"/>
    </row>
    <row r="2478" spans="1:1" x14ac:dyDescent="0.2">
      <c r="A2478" s="64"/>
    </row>
    <row r="2479" spans="1:1" x14ac:dyDescent="0.2">
      <c r="A2479" s="64"/>
    </row>
    <row r="2480" spans="1:1" x14ac:dyDescent="0.2">
      <c r="A2480" s="64"/>
    </row>
    <row r="2481" spans="1:1" x14ac:dyDescent="0.2">
      <c r="A2481" s="64"/>
    </row>
    <row r="2482" spans="1:1" x14ac:dyDescent="0.2">
      <c r="A2482" s="64"/>
    </row>
    <row r="2483" spans="1:1" x14ac:dyDescent="0.2">
      <c r="A2483" s="64"/>
    </row>
    <row r="2484" spans="1:1" x14ac:dyDescent="0.2">
      <c r="A2484" s="64"/>
    </row>
    <row r="2485" spans="1:1" x14ac:dyDescent="0.2">
      <c r="A2485" s="64"/>
    </row>
    <row r="2486" spans="1:1" x14ac:dyDescent="0.2">
      <c r="A2486" s="64"/>
    </row>
    <row r="2487" spans="1:1" x14ac:dyDescent="0.2">
      <c r="A2487" s="64"/>
    </row>
    <row r="2488" spans="1:1" x14ac:dyDescent="0.2">
      <c r="A2488" s="64"/>
    </row>
    <row r="2489" spans="1:1" x14ac:dyDescent="0.2">
      <c r="A2489" s="64"/>
    </row>
    <row r="2490" spans="1:1" x14ac:dyDescent="0.2">
      <c r="A2490" s="64"/>
    </row>
    <row r="2491" spans="1:1" x14ac:dyDescent="0.2">
      <c r="A2491" s="64"/>
    </row>
    <row r="2492" spans="1:1" x14ac:dyDescent="0.2">
      <c r="A2492" s="64"/>
    </row>
    <row r="2493" spans="1:1" x14ac:dyDescent="0.2">
      <c r="A2493" s="64"/>
    </row>
    <row r="2494" spans="1:1" x14ac:dyDescent="0.2">
      <c r="A2494" s="64"/>
    </row>
    <row r="2495" spans="1:1" x14ac:dyDescent="0.2">
      <c r="A2495" s="64"/>
    </row>
    <row r="2496" spans="1:1" x14ac:dyDescent="0.2">
      <c r="A2496" s="64"/>
    </row>
    <row r="2497" spans="1:1" x14ac:dyDescent="0.2">
      <c r="A2497" s="64"/>
    </row>
    <row r="2498" spans="1:1" x14ac:dyDescent="0.2">
      <c r="A2498" s="64"/>
    </row>
    <row r="2499" spans="1:1" x14ac:dyDescent="0.2">
      <c r="A2499" s="64"/>
    </row>
    <row r="2500" spans="1:1" x14ac:dyDescent="0.2">
      <c r="A2500" s="64"/>
    </row>
    <row r="2501" spans="1:1" x14ac:dyDescent="0.2">
      <c r="A2501" s="64"/>
    </row>
    <row r="2502" spans="1:1" x14ac:dyDescent="0.2">
      <c r="A2502" s="64"/>
    </row>
    <row r="2503" spans="1:1" x14ac:dyDescent="0.2">
      <c r="A2503" s="64"/>
    </row>
    <row r="2504" spans="1:1" x14ac:dyDescent="0.2">
      <c r="A2504" s="64"/>
    </row>
    <row r="2505" spans="1:1" x14ac:dyDescent="0.2">
      <c r="A2505" s="64"/>
    </row>
    <row r="2506" spans="1:1" x14ac:dyDescent="0.2">
      <c r="A2506" s="64"/>
    </row>
    <row r="2507" spans="1:1" x14ac:dyDescent="0.2">
      <c r="A2507" s="64"/>
    </row>
    <row r="2508" spans="1:1" x14ac:dyDescent="0.2">
      <c r="A2508" s="64"/>
    </row>
    <row r="2509" spans="1:1" x14ac:dyDescent="0.2">
      <c r="A2509" s="64"/>
    </row>
    <row r="2510" spans="1:1" x14ac:dyDescent="0.2">
      <c r="A2510" s="64"/>
    </row>
    <row r="2511" spans="1:1" x14ac:dyDescent="0.2">
      <c r="A2511" s="64"/>
    </row>
    <row r="2512" spans="1:1" x14ac:dyDescent="0.2">
      <c r="A2512" s="64"/>
    </row>
    <row r="2513" spans="1:1" x14ac:dyDescent="0.2">
      <c r="A2513" s="64"/>
    </row>
    <row r="2514" spans="1:1" x14ac:dyDescent="0.2">
      <c r="A2514" s="64"/>
    </row>
    <row r="2515" spans="1:1" x14ac:dyDescent="0.2">
      <c r="A2515" s="64"/>
    </row>
    <row r="2516" spans="1:1" x14ac:dyDescent="0.2">
      <c r="A2516" s="64"/>
    </row>
    <row r="2517" spans="1:1" x14ac:dyDescent="0.2">
      <c r="A2517" s="64"/>
    </row>
    <row r="2518" spans="1:1" x14ac:dyDescent="0.2">
      <c r="A2518" s="64"/>
    </row>
    <row r="2519" spans="1:1" x14ac:dyDescent="0.2">
      <c r="A2519" s="64"/>
    </row>
    <row r="2520" spans="1:1" x14ac:dyDescent="0.2">
      <c r="A2520" s="64"/>
    </row>
    <row r="2521" spans="1:1" x14ac:dyDescent="0.2">
      <c r="A2521" s="64"/>
    </row>
    <row r="2522" spans="1:1" x14ac:dyDescent="0.2">
      <c r="A2522" s="64"/>
    </row>
    <row r="2523" spans="1:1" x14ac:dyDescent="0.2">
      <c r="A2523" s="64"/>
    </row>
    <row r="2524" spans="1:1" x14ac:dyDescent="0.2">
      <c r="A2524" s="64"/>
    </row>
    <row r="2525" spans="1:1" x14ac:dyDescent="0.2">
      <c r="A2525" s="64"/>
    </row>
    <row r="2526" spans="1:1" x14ac:dyDescent="0.2">
      <c r="A2526" s="64"/>
    </row>
    <row r="2527" spans="1:1" x14ac:dyDescent="0.2">
      <c r="A2527" s="64"/>
    </row>
    <row r="2528" spans="1:1" x14ac:dyDescent="0.2">
      <c r="A2528" s="64"/>
    </row>
    <row r="2529" spans="1:1" x14ac:dyDescent="0.2">
      <c r="A2529" s="64"/>
    </row>
    <row r="2530" spans="1:1" x14ac:dyDescent="0.2">
      <c r="A2530" s="64"/>
    </row>
    <row r="2531" spans="1:1" x14ac:dyDescent="0.2">
      <c r="A2531" s="64"/>
    </row>
    <row r="2532" spans="1:1" x14ac:dyDescent="0.2">
      <c r="A2532" s="64"/>
    </row>
    <row r="2533" spans="1:1" x14ac:dyDescent="0.2">
      <c r="A2533" s="64"/>
    </row>
    <row r="2534" spans="1:1" x14ac:dyDescent="0.2">
      <c r="A2534" s="64"/>
    </row>
    <row r="2535" spans="1:1" x14ac:dyDescent="0.2">
      <c r="A2535" s="64"/>
    </row>
    <row r="2536" spans="1:1" x14ac:dyDescent="0.2">
      <c r="A2536" s="64"/>
    </row>
    <row r="2537" spans="1:1" x14ac:dyDescent="0.2">
      <c r="A2537" s="64"/>
    </row>
    <row r="2538" spans="1:1" x14ac:dyDescent="0.2">
      <c r="A2538" s="64"/>
    </row>
    <row r="2539" spans="1:1" x14ac:dyDescent="0.2">
      <c r="A2539" s="64"/>
    </row>
    <row r="2540" spans="1:1" x14ac:dyDescent="0.2">
      <c r="A2540" s="64"/>
    </row>
    <row r="2541" spans="1:1" x14ac:dyDescent="0.2">
      <c r="A2541" s="64"/>
    </row>
    <row r="2542" spans="1:1" x14ac:dyDescent="0.2">
      <c r="A2542" s="64"/>
    </row>
    <row r="2543" spans="1:1" x14ac:dyDescent="0.2">
      <c r="A2543" s="64"/>
    </row>
    <row r="2544" spans="1:1" x14ac:dyDescent="0.2">
      <c r="A2544" s="64"/>
    </row>
    <row r="2545" spans="1:1" x14ac:dyDescent="0.2">
      <c r="A2545" s="64"/>
    </row>
    <row r="2546" spans="1:1" x14ac:dyDescent="0.2">
      <c r="A2546" s="64"/>
    </row>
    <row r="2547" spans="1:1" x14ac:dyDescent="0.2">
      <c r="A2547" s="64"/>
    </row>
    <row r="2548" spans="1:1" x14ac:dyDescent="0.2">
      <c r="A2548" s="64"/>
    </row>
    <row r="2549" spans="1:1" x14ac:dyDescent="0.2">
      <c r="A2549" s="64"/>
    </row>
    <row r="2550" spans="1:1" x14ac:dyDescent="0.2">
      <c r="A2550" s="64"/>
    </row>
    <row r="2551" spans="1:1" x14ac:dyDescent="0.2">
      <c r="A2551" s="64"/>
    </row>
    <row r="2552" spans="1:1" x14ac:dyDescent="0.2">
      <c r="A2552" s="64"/>
    </row>
    <row r="2553" spans="1:1" x14ac:dyDescent="0.2">
      <c r="A2553" s="64"/>
    </row>
    <row r="2554" spans="1:1" x14ac:dyDescent="0.2">
      <c r="A2554" s="64"/>
    </row>
    <row r="2555" spans="1:1" x14ac:dyDescent="0.2">
      <c r="A2555" s="64"/>
    </row>
    <row r="2556" spans="1:1" x14ac:dyDescent="0.2">
      <c r="A2556" s="64"/>
    </row>
    <row r="2557" spans="1:1" x14ac:dyDescent="0.2">
      <c r="A2557" s="64"/>
    </row>
    <row r="2558" spans="1:1" x14ac:dyDescent="0.2">
      <c r="A2558" s="64"/>
    </row>
    <row r="2559" spans="1:1" x14ac:dyDescent="0.2">
      <c r="A2559" s="64"/>
    </row>
    <row r="2560" spans="1:1" x14ac:dyDescent="0.2">
      <c r="A2560" s="64"/>
    </row>
    <row r="2561" spans="1:1" x14ac:dyDescent="0.2">
      <c r="A2561" s="64"/>
    </row>
    <row r="2562" spans="1:1" x14ac:dyDescent="0.2">
      <c r="A2562" s="64"/>
    </row>
    <row r="2563" spans="1:1" x14ac:dyDescent="0.2">
      <c r="A2563" s="64"/>
    </row>
    <row r="2564" spans="1:1" x14ac:dyDescent="0.2">
      <c r="A2564" s="64"/>
    </row>
    <row r="2565" spans="1:1" x14ac:dyDescent="0.2">
      <c r="A2565" s="64"/>
    </row>
    <row r="2566" spans="1:1" x14ac:dyDescent="0.2">
      <c r="A2566" s="64"/>
    </row>
    <row r="2567" spans="1:1" x14ac:dyDescent="0.2">
      <c r="A2567" s="64"/>
    </row>
    <row r="2568" spans="1:1" x14ac:dyDescent="0.2">
      <c r="A2568" s="64"/>
    </row>
    <row r="2569" spans="1:1" x14ac:dyDescent="0.2">
      <c r="A2569" s="64"/>
    </row>
    <row r="2570" spans="1:1" x14ac:dyDescent="0.2">
      <c r="A2570" s="64"/>
    </row>
    <row r="2571" spans="1:1" x14ac:dyDescent="0.2">
      <c r="A2571" s="64"/>
    </row>
    <row r="2572" spans="1:1" x14ac:dyDescent="0.2">
      <c r="A2572" s="64"/>
    </row>
    <row r="2573" spans="1:1" x14ac:dyDescent="0.2">
      <c r="A2573" s="64"/>
    </row>
    <row r="2574" spans="1:1" x14ac:dyDescent="0.2">
      <c r="A2574" s="64"/>
    </row>
    <row r="2575" spans="1:1" x14ac:dyDescent="0.2">
      <c r="A2575" s="64"/>
    </row>
    <row r="2576" spans="1:1" x14ac:dyDescent="0.2">
      <c r="A2576" s="64"/>
    </row>
    <row r="2577" spans="1:1" x14ac:dyDescent="0.2">
      <c r="A2577" s="64"/>
    </row>
    <row r="2578" spans="1:1" x14ac:dyDescent="0.2">
      <c r="A2578" s="64"/>
    </row>
    <row r="2579" spans="1:1" x14ac:dyDescent="0.2">
      <c r="A2579" s="64"/>
    </row>
    <row r="2580" spans="1:1" x14ac:dyDescent="0.2">
      <c r="A2580" s="64"/>
    </row>
    <row r="2581" spans="1:1" x14ac:dyDescent="0.2">
      <c r="A2581" s="64"/>
    </row>
    <row r="2582" spans="1:1" x14ac:dyDescent="0.2">
      <c r="A2582" s="64"/>
    </row>
    <row r="2583" spans="1:1" x14ac:dyDescent="0.2">
      <c r="A2583" s="64"/>
    </row>
    <row r="2584" spans="1:1" x14ac:dyDescent="0.2">
      <c r="A2584" s="64"/>
    </row>
    <row r="2585" spans="1:1" x14ac:dyDescent="0.2">
      <c r="A2585" s="64"/>
    </row>
    <row r="2586" spans="1:1" x14ac:dyDescent="0.2">
      <c r="A2586" s="64"/>
    </row>
    <row r="2587" spans="1:1" x14ac:dyDescent="0.2">
      <c r="A2587" s="64"/>
    </row>
    <row r="2588" spans="1:1" x14ac:dyDescent="0.2">
      <c r="A2588" s="64"/>
    </row>
    <row r="2589" spans="1:1" x14ac:dyDescent="0.2">
      <c r="A2589" s="64"/>
    </row>
    <row r="2590" spans="1:1" x14ac:dyDescent="0.2">
      <c r="A2590" s="64"/>
    </row>
    <row r="2591" spans="1:1" x14ac:dyDescent="0.2">
      <c r="A2591" s="64"/>
    </row>
    <row r="2592" spans="1:1" x14ac:dyDescent="0.2">
      <c r="A2592" s="64"/>
    </row>
    <row r="2593" spans="1:1" x14ac:dyDescent="0.2">
      <c r="A2593" s="64"/>
    </row>
    <row r="2594" spans="1:1" x14ac:dyDescent="0.2">
      <c r="A2594" s="64"/>
    </row>
    <row r="2595" spans="1:1" x14ac:dyDescent="0.2">
      <c r="A2595" s="64"/>
    </row>
    <row r="2596" spans="1:1" x14ac:dyDescent="0.2">
      <c r="A2596" s="64"/>
    </row>
    <row r="2597" spans="1:1" x14ac:dyDescent="0.2">
      <c r="A2597" s="64"/>
    </row>
    <row r="2598" spans="1:1" x14ac:dyDescent="0.2">
      <c r="A2598" s="64"/>
    </row>
    <row r="2599" spans="1:1" x14ac:dyDescent="0.2">
      <c r="A2599" s="64"/>
    </row>
    <row r="2600" spans="1:1" x14ac:dyDescent="0.2">
      <c r="A2600" s="64"/>
    </row>
    <row r="2601" spans="1:1" x14ac:dyDescent="0.2">
      <c r="A2601" s="64"/>
    </row>
    <row r="2602" spans="1:1" x14ac:dyDescent="0.2">
      <c r="A2602" s="64"/>
    </row>
    <row r="2603" spans="1:1" x14ac:dyDescent="0.2">
      <c r="A2603" s="64"/>
    </row>
    <row r="2604" spans="1:1" x14ac:dyDescent="0.2">
      <c r="A2604" s="64"/>
    </row>
    <row r="2605" spans="1:1" x14ac:dyDescent="0.2">
      <c r="A2605" s="64"/>
    </row>
    <row r="2606" spans="1:1" x14ac:dyDescent="0.2">
      <c r="A2606" s="64"/>
    </row>
    <row r="2607" spans="1:1" x14ac:dyDescent="0.2">
      <c r="A2607" s="64"/>
    </row>
    <row r="2608" spans="1:1" x14ac:dyDescent="0.2">
      <c r="A2608" s="64"/>
    </row>
    <row r="2609" spans="1:1" x14ac:dyDescent="0.2">
      <c r="A2609" s="64"/>
    </row>
    <row r="2610" spans="1:1" x14ac:dyDescent="0.2">
      <c r="A2610" s="64"/>
    </row>
    <row r="2611" spans="1:1" x14ac:dyDescent="0.2">
      <c r="A2611" s="64"/>
    </row>
    <row r="2612" spans="1:1" x14ac:dyDescent="0.2">
      <c r="A2612" s="64"/>
    </row>
    <row r="2613" spans="1:1" x14ac:dyDescent="0.2">
      <c r="A2613" s="64"/>
    </row>
    <row r="2614" spans="1:1" x14ac:dyDescent="0.2">
      <c r="A2614" s="64"/>
    </row>
    <row r="2615" spans="1:1" x14ac:dyDescent="0.2">
      <c r="A2615" s="64"/>
    </row>
    <row r="2616" spans="1:1" x14ac:dyDescent="0.2">
      <c r="A2616" s="64"/>
    </row>
    <row r="2617" spans="1:1" x14ac:dyDescent="0.2">
      <c r="A2617" s="64"/>
    </row>
    <row r="2618" spans="1:1" x14ac:dyDescent="0.2">
      <c r="A2618" s="64"/>
    </row>
    <row r="2619" spans="1:1" x14ac:dyDescent="0.2">
      <c r="A2619" s="64"/>
    </row>
    <row r="2620" spans="1:1" x14ac:dyDescent="0.2">
      <c r="A2620" s="64"/>
    </row>
    <row r="2621" spans="1:1" x14ac:dyDescent="0.2">
      <c r="A2621" s="64"/>
    </row>
    <row r="2622" spans="1:1" x14ac:dyDescent="0.2">
      <c r="A2622" s="64"/>
    </row>
    <row r="2623" spans="1:1" x14ac:dyDescent="0.2">
      <c r="A2623" s="64"/>
    </row>
    <row r="2624" spans="1:1" x14ac:dyDescent="0.2">
      <c r="A2624" s="64"/>
    </row>
    <row r="2625" spans="1:1" x14ac:dyDescent="0.2">
      <c r="A2625" s="64"/>
    </row>
    <row r="2626" spans="1:1" x14ac:dyDescent="0.2">
      <c r="A2626" s="64"/>
    </row>
    <row r="2627" spans="1:1" x14ac:dyDescent="0.2">
      <c r="A2627" s="64"/>
    </row>
    <row r="2628" spans="1:1" x14ac:dyDescent="0.2">
      <c r="A2628" s="64"/>
    </row>
    <row r="2629" spans="1:1" x14ac:dyDescent="0.2">
      <c r="A2629" s="64"/>
    </row>
    <row r="2630" spans="1:1" x14ac:dyDescent="0.2">
      <c r="A2630" s="64"/>
    </row>
    <row r="2631" spans="1:1" x14ac:dyDescent="0.2">
      <c r="A2631" s="64"/>
    </row>
    <row r="2632" spans="1:1" x14ac:dyDescent="0.2">
      <c r="A2632" s="64"/>
    </row>
    <row r="2633" spans="1:1" x14ac:dyDescent="0.2">
      <c r="A2633" s="64"/>
    </row>
    <row r="2634" spans="1:1" x14ac:dyDescent="0.2">
      <c r="A2634" s="64"/>
    </row>
    <row r="2635" spans="1:1" x14ac:dyDescent="0.2">
      <c r="A2635" s="64"/>
    </row>
    <row r="2636" spans="1:1" x14ac:dyDescent="0.2">
      <c r="A2636" s="64"/>
    </row>
    <row r="2637" spans="1:1" x14ac:dyDescent="0.2">
      <c r="A2637" s="64"/>
    </row>
    <row r="2638" spans="1:1" x14ac:dyDescent="0.2">
      <c r="A2638" s="64"/>
    </row>
    <row r="2639" spans="1:1" x14ac:dyDescent="0.2">
      <c r="A2639" s="64"/>
    </row>
    <row r="2640" spans="1:1" x14ac:dyDescent="0.2">
      <c r="A2640" s="64"/>
    </row>
    <row r="2641" spans="1:1" x14ac:dyDescent="0.2">
      <c r="A2641" s="64"/>
    </row>
    <row r="2642" spans="1:1" x14ac:dyDescent="0.2">
      <c r="A2642" s="64"/>
    </row>
    <row r="2643" spans="1:1" x14ac:dyDescent="0.2">
      <c r="A2643" s="64"/>
    </row>
    <row r="2644" spans="1:1" x14ac:dyDescent="0.2">
      <c r="A2644" s="64"/>
    </row>
    <row r="2645" spans="1:1" x14ac:dyDescent="0.2">
      <c r="A2645" s="64"/>
    </row>
    <row r="2646" spans="1:1" x14ac:dyDescent="0.2">
      <c r="A2646" s="64"/>
    </row>
    <row r="2647" spans="1:1" x14ac:dyDescent="0.2">
      <c r="A2647" s="64"/>
    </row>
    <row r="2648" spans="1:1" x14ac:dyDescent="0.2">
      <c r="A2648" s="64"/>
    </row>
    <row r="2649" spans="1:1" x14ac:dyDescent="0.2">
      <c r="A2649" s="64"/>
    </row>
    <row r="2650" spans="1:1" x14ac:dyDescent="0.2">
      <c r="A2650" s="64"/>
    </row>
    <row r="2651" spans="1:1" x14ac:dyDescent="0.2">
      <c r="A2651" s="64"/>
    </row>
    <row r="2652" spans="1:1" x14ac:dyDescent="0.2">
      <c r="A2652" s="64"/>
    </row>
    <row r="2653" spans="1:1" x14ac:dyDescent="0.2">
      <c r="A2653" s="64"/>
    </row>
    <row r="2654" spans="1:1" x14ac:dyDescent="0.2">
      <c r="A2654" s="64"/>
    </row>
    <row r="2655" spans="1:1" x14ac:dyDescent="0.2">
      <c r="A2655" s="64"/>
    </row>
    <row r="2656" spans="1:1" x14ac:dyDescent="0.2">
      <c r="A2656" s="64"/>
    </row>
    <row r="2657" spans="1:1" x14ac:dyDescent="0.2">
      <c r="A2657" s="64"/>
    </row>
    <row r="2658" spans="1:1" x14ac:dyDescent="0.2">
      <c r="A2658" s="64"/>
    </row>
    <row r="2659" spans="1:1" x14ac:dyDescent="0.2">
      <c r="A2659" s="64"/>
    </row>
    <row r="2660" spans="1:1" x14ac:dyDescent="0.2">
      <c r="A2660" s="64"/>
    </row>
    <row r="2661" spans="1:1" x14ac:dyDescent="0.2">
      <c r="A2661" s="64"/>
    </row>
    <row r="2662" spans="1:1" x14ac:dyDescent="0.2">
      <c r="A2662" s="64"/>
    </row>
    <row r="2663" spans="1:1" x14ac:dyDescent="0.2">
      <c r="A2663" s="64"/>
    </row>
    <row r="2664" spans="1:1" x14ac:dyDescent="0.2">
      <c r="A2664" s="64"/>
    </row>
    <row r="2665" spans="1:1" x14ac:dyDescent="0.2">
      <c r="A2665" s="64"/>
    </row>
    <row r="2666" spans="1:1" x14ac:dyDescent="0.2">
      <c r="A2666" s="64"/>
    </row>
    <row r="2667" spans="1:1" x14ac:dyDescent="0.2">
      <c r="A2667" s="64"/>
    </row>
    <row r="2668" spans="1:1" x14ac:dyDescent="0.2">
      <c r="A2668" s="64"/>
    </row>
    <row r="2669" spans="1:1" x14ac:dyDescent="0.2">
      <c r="A2669" s="64"/>
    </row>
    <row r="2670" spans="1:1" x14ac:dyDescent="0.2">
      <c r="A2670" s="64"/>
    </row>
    <row r="2671" spans="1:1" x14ac:dyDescent="0.2">
      <c r="A2671" s="64"/>
    </row>
    <row r="2672" spans="1:1" x14ac:dyDescent="0.2">
      <c r="A2672" s="64"/>
    </row>
    <row r="2673" spans="1:1" x14ac:dyDescent="0.2">
      <c r="A2673" s="64"/>
    </row>
    <row r="2674" spans="1:1" x14ac:dyDescent="0.2">
      <c r="A2674" s="64"/>
    </row>
    <row r="2675" spans="1:1" x14ac:dyDescent="0.2">
      <c r="A2675" s="64"/>
    </row>
    <row r="2676" spans="1:1" x14ac:dyDescent="0.2">
      <c r="A2676" s="64"/>
    </row>
    <row r="2677" spans="1:1" x14ac:dyDescent="0.2">
      <c r="A2677" s="64"/>
    </row>
    <row r="2678" spans="1:1" x14ac:dyDescent="0.2">
      <c r="A2678" s="64"/>
    </row>
    <row r="2679" spans="1:1" x14ac:dyDescent="0.2">
      <c r="A2679" s="64"/>
    </row>
    <row r="2680" spans="1:1" x14ac:dyDescent="0.2">
      <c r="A2680" s="64"/>
    </row>
    <row r="2681" spans="1:1" x14ac:dyDescent="0.2">
      <c r="A2681" s="64"/>
    </row>
    <row r="2682" spans="1:1" x14ac:dyDescent="0.2">
      <c r="A2682" s="64"/>
    </row>
    <row r="2683" spans="1:1" x14ac:dyDescent="0.2">
      <c r="A2683" s="64"/>
    </row>
    <row r="2684" spans="1:1" x14ac:dyDescent="0.2">
      <c r="A2684" s="64"/>
    </row>
    <row r="2685" spans="1:1" x14ac:dyDescent="0.2">
      <c r="A2685" s="64"/>
    </row>
    <row r="2686" spans="1:1" x14ac:dyDescent="0.2">
      <c r="A2686" s="64"/>
    </row>
    <row r="2687" spans="1:1" x14ac:dyDescent="0.2">
      <c r="A2687" s="64"/>
    </row>
    <row r="2688" spans="1:1" x14ac:dyDescent="0.2">
      <c r="A2688" s="64"/>
    </row>
    <row r="2689" spans="1:1" x14ac:dyDescent="0.2">
      <c r="A2689" s="64"/>
    </row>
    <row r="2690" spans="1:1" x14ac:dyDescent="0.2">
      <c r="A2690" s="64"/>
    </row>
    <row r="2691" spans="1:1" x14ac:dyDescent="0.2">
      <c r="A2691" s="64"/>
    </row>
    <row r="2692" spans="1:1" x14ac:dyDescent="0.2">
      <c r="A2692" s="64"/>
    </row>
    <row r="2693" spans="1:1" x14ac:dyDescent="0.2">
      <c r="A2693" s="64"/>
    </row>
    <row r="2694" spans="1:1" x14ac:dyDescent="0.2">
      <c r="A2694" s="64"/>
    </row>
    <row r="2695" spans="1:1" x14ac:dyDescent="0.2">
      <c r="A2695" s="64"/>
    </row>
    <row r="2696" spans="1:1" x14ac:dyDescent="0.2">
      <c r="A2696" s="64"/>
    </row>
    <row r="2697" spans="1:1" x14ac:dyDescent="0.2">
      <c r="A2697" s="64"/>
    </row>
    <row r="2698" spans="1:1" x14ac:dyDescent="0.2">
      <c r="A2698" s="64"/>
    </row>
    <row r="2699" spans="1:1" x14ac:dyDescent="0.2">
      <c r="A2699" s="64"/>
    </row>
    <row r="2700" spans="1:1" x14ac:dyDescent="0.2">
      <c r="A2700" s="64"/>
    </row>
    <row r="2701" spans="1:1" x14ac:dyDescent="0.2">
      <c r="A2701" s="64"/>
    </row>
    <row r="2702" spans="1:1" x14ac:dyDescent="0.2">
      <c r="A2702" s="64"/>
    </row>
    <row r="2703" spans="1:1" x14ac:dyDescent="0.2">
      <c r="A2703" s="64"/>
    </row>
    <row r="2704" spans="1:1" x14ac:dyDescent="0.2">
      <c r="A2704" s="64"/>
    </row>
    <row r="2705" spans="1:1" x14ac:dyDescent="0.2">
      <c r="A2705" s="64"/>
    </row>
    <row r="2706" spans="1:1" x14ac:dyDescent="0.2">
      <c r="A2706" s="64"/>
    </row>
    <row r="2707" spans="1:1" x14ac:dyDescent="0.2">
      <c r="A2707" s="64"/>
    </row>
    <row r="2708" spans="1:1" x14ac:dyDescent="0.2">
      <c r="A2708" s="64"/>
    </row>
    <row r="2709" spans="1:1" x14ac:dyDescent="0.2">
      <c r="A2709" s="64"/>
    </row>
    <row r="2710" spans="1:1" x14ac:dyDescent="0.2">
      <c r="A2710" s="64"/>
    </row>
    <row r="2711" spans="1:1" x14ac:dyDescent="0.2">
      <c r="A2711" s="64"/>
    </row>
    <row r="2712" spans="1:1" x14ac:dyDescent="0.2">
      <c r="A2712" s="64"/>
    </row>
    <row r="2713" spans="1:1" x14ac:dyDescent="0.2">
      <c r="A2713" s="64"/>
    </row>
    <row r="2714" spans="1:1" x14ac:dyDescent="0.2">
      <c r="A2714" s="64"/>
    </row>
    <row r="2715" spans="1:1" x14ac:dyDescent="0.2">
      <c r="A2715" s="64"/>
    </row>
    <row r="2716" spans="1:1" x14ac:dyDescent="0.2">
      <c r="A2716" s="64"/>
    </row>
    <row r="2717" spans="1:1" x14ac:dyDescent="0.2">
      <c r="A2717" s="64"/>
    </row>
    <row r="2718" spans="1:1" x14ac:dyDescent="0.2">
      <c r="A2718" s="64"/>
    </row>
    <row r="2719" spans="1:1" x14ac:dyDescent="0.2">
      <c r="A2719" s="64"/>
    </row>
    <row r="2720" spans="1:1" x14ac:dyDescent="0.2">
      <c r="A2720" s="64"/>
    </row>
    <row r="2721" spans="1:1" x14ac:dyDescent="0.2">
      <c r="A2721" s="64"/>
    </row>
    <row r="2722" spans="1:1" x14ac:dyDescent="0.2">
      <c r="A2722" s="64"/>
    </row>
    <row r="2723" spans="1:1" x14ac:dyDescent="0.2">
      <c r="A2723" s="64"/>
    </row>
    <row r="2724" spans="1:1" x14ac:dyDescent="0.2">
      <c r="A2724" s="64"/>
    </row>
    <row r="2725" spans="1:1" x14ac:dyDescent="0.2">
      <c r="A2725" s="64"/>
    </row>
    <row r="2726" spans="1:1" x14ac:dyDescent="0.2">
      <c r="A2726" s="64"/>
    </row>
    <row r="2727" spans="1:1" x14ac:dyDescent="0.2">
      <c r="A2727" s="64"/>
    </row>
    <row r="2728" spans="1:1" x14ac:dyDescent="0.2">
      <c r="A2728" s="64"/>
    </row>
    <row r="2729" spans="1:1" x14ac:dyDescent="0.2">
      <c r="A2729" s="64"/>
    </row>
    <row r="2730" spans="1:1" x14ac:dyDescent="0.2">
      <c r="A2730" s="64"/>
    </row>
    <row r="2731" spans="1:1" x14ac:dyDescent="0.2">
      <c r="A2731" s="64"/>
    </row>
    <row r="2732" spans="1:1" x14ac:dyDescent="0.2">
      <c r="A2732" s="64"/>
    </row>
    <row r="2733" spans="1:1" x14ac:dyDescent="0.2">
      <c r="A2733" s="64"/>
    </row>
    <row r="2734" spans="1:1" x14ac:dyDescent="0.2">
      <c r="A2734" s="64"/>
    </row>
    <row r="2735" spans="1:1" x14ac:dyDescent="0.2">
      <c r="A2735" s="64"/>
    </row>
    <row r="2736" spans="1:1" x14ac:dyDescent="0.2">
      <c r="A2736" s="64"/>
    </row>
    <row r="2737" spans="1:1" x14ac:dyDescent="0.2">
      <c r="A2737" s="64"/>
    </row>
    <row r="2738" spans="1:1" x14ac:dyDescent="0.2">
      <c r="A2738" s="64"/>
    </row>
    <row r="2739" spans="1:1" x14ac:dyDescent="0.2">
      <c r="A2739" s="64"/>
    </row>
    <row r="2740" spans="1:1" x14ac:dyDescent="0.2">
      <c r="A2740" s="64"/>
    </row>
    <row r="2741" spans="1:1" x14ac:dyDescent="0.2">
      <c r="A2741" s="64"/>
    </row>
    <row r="2742" spans="1:1" x14ac:dyDescent="0.2">
      <c r="A2742" s="64"/>
    </row>
    <row r="2743" spans="1:1" x14ac:dyDescent="0.2">
      <c r="A2743" s="64"/>
    </row>
    <row r="2744" spans="1:1" x14ac:dyDescent="0.2">
      <c r="A2744" s="64"/>
    </row>
    <row r="2745" spans="1:1" x14ac:dyDescent="0.2">
      <c r="A2745" s="64"/>
    </row>
    <row r="2746" spans="1:1" x14ac:dyDescent="0.2">
      <c r="A2746" s="64"/>
    </row>
    <row r="2747" spans="1:1" x14ac:dyDescent="0.2">
      <c r="A2747" s="64"/>
    </row>
    <row r="2748" spans="1:1" x14ac:dyDescent="0.2">
      <c r="A2748" s="64"/>
    </row>
    <row r="2749" spans="1:1" x14ac:dyDescent="0.2">
      <c r="A2749" s="64"/>
    </row>
    <row r="2750" spans="1:1" x14ac:dyDescent="0.2">
      <c r="A2750" s="64"/>
    </row>
    <row r="2751" spans="1:1" x14ac:dyDescent="0.2">
      <c r="A2751" s="64"/>
    </row>
    <row r="2752" spans="1:1" x14ac:dyDescent="0.2">
      <c r="A2752" s="64"/>
    </row>
    <row r="2753" spans="1:1" x14ac:dyDescent="0.2">
      <c r="A2753" s="64"/>
    </row>
    <row r="2754" spans="1:1" x14ac:dyDescent="0.2">
      <c r="A2754" s="64"/>
    </row>
    <row r="2755" spans="1:1" x14ac:dyDescent="0.2">
      <c r="A2755" s="64"/>
    </row>
    <row r="2756" spans="1:1" x14ac:dyDescent="0.2">
      <c r="A2756" s="64"/>
    </row>
    <row r="2757" spans="1:1" x14ac:dyDescent="0.2">
      <c r="A2757" s="64"/>
    </row>
    <row r="2758" spans="1:1" x14ac:dyDescent="0.2">
      <c r="A2758" s="64"/>
    </row>
    <row r="2759" spans="1:1" x14ac:dyDescent="0.2">
      <c r="A2759" s="64"/>
    </row>
    <row r="2760" spans="1:1" x14ac:dyDescent="0.2">
      <c r="A2760" s="64"/>
    </row>
    <row r="2761" spans="1:1" x14ac:dyDescent="0.2">
      <c r="A2761" s="64"/>
    </row>
    <row r="2762" spans="1:1" x14ac:dyDescent="0.2">
      <c r="A2762" s="64"/>
    </row>
    <row r="2763" spans="1:1" x14ac:dyDescent="0.2">
      <c r="A2763" s="64"/>
    </row>
    <row r="2764" spans="1:1" x14ac:dyDescent="0.2">
      <c r="A2764" s="64"/>
    </row>
    <row r="2765" spans="1:1" x14ac:dyDescent="0.2">
      <c r="A2765" s="64"/>
    </row>
    <row r="2766" spans="1:1" x14ac:dyDescent="0.2">
      <c r="A2766" s="64"/>
    </row>
    <row r="2767" spans="1:1" x14ac:dyDescent="0.2">
      <c r="A2767" s="64"/>
    </row>
    <row r="2768" spans="1:1" x14ac:dyDescent="0.2">
      <c r="A2768" s="64"/>
    </row>
    <row r="2769" spans="1:1" x14ac:dyDescent="0.2">
      <c r="A2769" s="64"/>
    </row>
    <row r="2770" spans="1:1" x14ac:dyDescent="0.2">
      <c r="A2770" s="64"/>
    </row>
    <row r="2771" spans="1:1" x14ac:dyDescent="0.2">
      <c r="A2771" s="64"/>
    </row>
    <row r="2772" spans="1:1" x14ac:dyDescent="0.2">
      <c r="A2772" s="64"/>
    </row>
    <row r="2773" spans="1:1" x14ac:dyDescent="0.2">
      <c r="A2773" s="64"/>
    </row>
    <row r="2774" spans="1:1" x14ac:dyDescent="0.2">
      <c r="A2774" s="64"/>
    </row>
    <row r="2775" spans="1:1" x14ac:dyDescent="0.2">
      <c r="A2775" s="64"/>
    </row>
    <row r="2776" spans="1:1" x14ac:dyDescent="0.2">
      <c r="A2776" s="64"/>
    </row>
    <row r="2777" spans="1:1" x14ac:dyDescent="0.2">
      <c r="A2777" s="64"/>
    </row>
    <row r="2778" spans="1:1" x14ac:dyDescent="0.2">
      <c r="A2778" s="64"/>
    </row>
    <row r="2779" spans="1:1" x14ac:dyDescent="0.2">
      <c r="A2779" s="64"/>
    </row>
    <row r="2780" spans="1:1" x14ac:dyDescent="0.2">
      <c r="A2780" s="64"/>
    </row>
    <row r="2781" spans="1:1" x14ac:dyDescent="0.2">
      <c r="A2781" s="64"/>
    </row>
    <row r="2782" spans="1:1" x14ac:dyDescent="0.2">
      <c r="A2782" s="64"/>
    </row>
    <row r="2783" spans="1:1" x14ac:dyDescent="0.2">
      <c r="A2783" s="64"/>
    </row>
    <row r="2784" spans="1:1" x14ac:dyDescent="0.2">
      <c r="A2784" s="64"/>
    </row>
    <row r="2785" spans="1:1" x14ac:dyDescent="0.2">
      <c r="A2785" s="64"/>
    </row>
    <row r="2786" spans="1:1" x14ac:dyDescent="0.2">
      <c r="A2786" s="64"/>
    </row>
    <row r="2787" spans="1:1" x14ac:dyDescent="0.2">
      <c r="A2787" s="64"/>
    </row>
    <row r="2788" spans="1:1" x14ac:dyDescent="0.2">
      <c r="A2788" s="64"/>
    </row>
    <row r="2789" spans="1:1" x14ac:dyDescent="0.2">
      <c r="A2789" s="64"/>
    </row>
    <row r="2790" spans="1:1" x14ac:dyDescent="0.2">
      <c r="A2790" s="64"/>
    </row>
    <row r="2791" spans="1:1" x14ac:dyDescent="0.2">
      <c r="A2791" s="64"/>
    </row>
    <row r="2792" spans="1:1" x14ac:dyDescent="0.2">
      <c r="A2792" s="64"/>
    </row>
    <row r="2793" spans="1:1" x14ac:dyDescent="0.2">
      <c r="A2793" s="64"/>
    </row>
    <row r="2794" spans="1:1" x14ac:dyDescent="0.2">
      <c r="A2794" s="64"/>
    </row>
    <row r="2795" spans="1:1" x14ac:dyDescent="0.2">
      <c r="A2795" s="64"/>
    </row>
    <row r="2796" spans="1:1" x14ac:dyDescent="0.2">
      <c r="A2796" s="64"/>
    </row>
    <row r="2797" spans="1:1" x14ac:dyDescent="0.2">
      <c r="A2797" s="64"/>
    </row>
    <row r="2798" spans="1:1" x14ac:dyDescent="0.2">
      <c r="A2798" s="64"/>
    </row>
    <row r="2799" spans="1:1" x14ac:dyDescent="0.2">
      <c r="A2799" s="64"/>
    </row>
    <row r="2800" spans="1:1" x14ac:dyDescent="0.2">
      <c r="A2800" s="64"/>
    </row>
    <row r="2801" spans="1:1" x14ac:dyDescent="0.2">
      <c r="A2801" s="64"/>
    </row>
    <row r="2802" spans="1:1" x14ac:dyDescent="0.2">
      <c r="A2802" s="64"/>
    </row>
    <row r="2803" spans="1:1" x14ac:dyDescent="0.2">
      <c r="A2803" s="64"/>
    </row>
    <row r="2804" spans="1:1" x14ac:dyDescent="0.2">
      <c r="A2804" s="64"/>
    </row>
    <row r="2805" spans="1:1" x14ac:dyDescent="0.2">
      <c r="A2805" s="64"/>
    </row>
    <row r="2806" spans="1:1" x14ac:dyDescent="0.2">
      <c r="A2806" s="64"/>
    </row>
    <row r="2807" spans="1:1" x14ac:dyDescent="0.2">
      <c r="A2807" s="64"/>
    </row>
    <row r="2808" spans="1:1" x14ac:dyDescent="0.2">
      <c r="A2808" s="64"/>
    </row>
    <row r="2809" spans="1:1" x14ac:dyDescent="0.2">
      <c r="A2809" s="64"/>
    </row>
    <row r="2810" spans="1:1" x14ac:dyDescent="0.2">
      <c r="A2810" s="64"/>
    </row>
    <row r="2811" spans="1:1" x14ac:dyDescent="0.2">
      <c r="A2811" s="64"/>
    </row>
    <row r="2812" spans="1:1" x14ac:dyDescent="0.2">
      <c r="A2812" s="64"/>
    </row>
    <row r="2813" spans="1:1" x14ac:dyDescent="0.2">
      <c r="A2813" s="64"/>
    </row>
    <row r="2814" spans="1:1" x14ac:dyDescent="0.2">
      <c r="A2814" s="64"/>
    </row>
    <row r="2815" spans="1:1" x14ac:dyDescent="0.2">
      <c r="A2815" s="64"/>
    </row>
    <row r="2816" spans="1:1" x14ac:dyDescent="0.2">
      <c r="A2816" s="64"/>
    </row>
    <row r="2817" spans="1:1" x14ac:dyDescent="0.2">
      <c r="A2817" s="64"/>
    </row>
    <row r="2818" spans="1:1" x14ac:dyDescent="0.2">
      <c r="A2818" s="64"/>
    </row>
    <row r="2819" spans="1:1" x14ac:dyDescent="0.2">
      <c r="A2819" s="64"/>
    </row>
    <row r="2820" spans="1:1" x14ac:dyDescent="0.2">
      <c r="A2820" s="64"/>
    </row>
    <row r="2821" spans="1:1" x14ac:dyDescent="0.2">
      <c r="A2821" s="64"/>
    </row>
    <row r="2822" spans="1:1" x14ac:dyDescent="0.2">
      <c r="A2822" s="64"/>
    </row>
    <row r="2823" spans="1:1" x14ac:dyDescent="0.2">
      <c r="A2823" s="64"/>
    </row>
    <row r="2824" spans="1:1" x14ac:dyDescent="0.2">
      <c r="A2824" s="64"/>
    </row>
    <row r="2825" spans="1:1" x14ac:dyDescent="0.2">
      <c r="A2825" s="64"/>
    </row>
    <row r="2826" spans="1:1" x14ac:dyDescent="0.2">
      <c r="A2826" s="64"/>
    </row>
    <row r="2827" spans="1:1" x14ac:dyDescent="0.2">
      <c r="A2827" s="64"/>
    </row>
    <row r="2828" spans="1:1" x14ac:dyDescent="0.2">
      <c r="A2828" s="64"/>
    </row>
    <row r="2829" spans="1:1" x14ac:dyDescent="0.2">
      <c r="A2829" s="64"/>
    </row>
    <row r="2830" spans="1:1" x14ac:dyDescent="0.2">
      <c r="A2830" s="64"/>
    </row>
    <row r="2831" spans="1:1" x14ac:dyDescent="0.2">
      <c r="A2831" s="64"/>
    </row>
    <row r="2832" spans="1:1" x14ac:dyDescent="0.2">
      <c r="A2832" s="64"/>
    </row>
    <row r="2833" spans="1:1" x14ac:dyDescent="0.2">
      <c r="A2833" s="64"/>
    </row>
    <row r="2834" spans="1:1" x14ac:dyDescent="0.2">
      <c r="A2834" s="64"/>
    </row>
    <row r="2835" spans="1:1" x14ac:dyDescent="0.2">
      <c r="A2835" s="64"/>
    </row>
    <row r="2836" spans="1:1" x14ac:dyDescent="0.2">
      <c r="A2836" s="64"/>
    </row>
    <row r="2837" spans="1:1" x14ac:dyDescent="0.2">
      <c r="A2837" s="64"/>
    </row>
    <row r="2838" spans="1:1" x14ac:dyDescent="0.2">
      <c r="A2838" s="64"/>
    </row>
    <row r="2839" spans="1:1" x14ac:dyDescent="0.2">
      <c r="A2839" s="64"/>
    </row>
    <row r="2840" spans="1:1" x14ac:dyDescent="0.2">
      <c r="A2840" s="64"/>
    </row>
    <row r="2841" spans="1:1" x14ac:dyDescent="0.2">
      <c r="A2841" s="64"/>
    </row>
    <row r="2842" spans="1:1" x14ac:dyDescent="0.2">
      <c r="A2842" s="64"/>
    </row>
    <row r="2843" spans="1:1" x14ac:dyDescent="0.2">
      <c r="A2843" s="64"/>
    </row>
    <row r="2844" spans="1:1" x14ac:dyDescent="0.2">
      <c r="A2844" s="64"/>
    </row>
    <row r="2845" spans="1:1" x14ac:dyDescent="0.2">
      <c r="A2845" s="64"/>
    </row>
    <row r="2846" spans="1:1" x14ac:dyDescent="0.2">
      <c r="A2846" s="64"/>
    </row>
    <row r="2847" spans="1:1" x14ac:dyDescent="0.2">
      <c r="A2847" s="64"/>
    </row>
    <row r="2848" spans="1:1" x14ac:dyDescent="0.2">
      <c r="A2848" s="64"/>
    </row>
    <row r="2849" spans="1:1" x14ac:dyDescent="0.2">
      <c r="A2849" s="64"/>
    </row>
    <row r="2850" spans="1:1" x14ac:dyDescent="0.2">
      <c r="A2850" s="64"/>
    </row>
    <row r="2851" spans="1:1" x14ac:dyDescent="0.2">
      <c r="A2851" s="64"/>
    </row>
    <row r="2852" spans="1:1" x14ac:dyDescent="0.2">
      <c r="A2852" s="64"/>
    </row>
    <row r="2853" spans="1:1" x14ac:dyDescent="0.2">
      <c r="A2853" s="64"/>
    </row>
    <row r="2854" spans="1:1" x14ac:dyDescent="0.2">
      <c r="A2854" s="64"/>
    </row>
    <row r="2855" spans="1:1" x14ac:dyDescent="0.2">
      <c r="A2855" s="64"/>
    </row>
    <row r="2856" spans="1:1" x14ac:dyDescent="0.2">
      <c r="A2856" s="64"/>
    </row>
    <row r="2857" spans="1:1" x14ac:dyDescent="0.2">
      <c r="A2857" s="64"/>
    </row>
    <row r="2858" spans="1:1" x14ac:dyDescent="0.2">
      <c r="A2858" s="64"/>
    </row>
    <row r="2859" spans="1:1" x14ac:dyDescent="0.2">
      <c r="A2859" s="64"/>
    </row>
    <row r="2860" spans="1:1" x14ac:dyDescent="0.2">
      <c r="A2860" s="64"/>
    </row>
    <row r="2861" spans="1:1" x14ac:dyDescent="0.2">
      <c r="A2861" s="64"/>
    </row>
    <row r="2862" spans="1:1" x14ac:dyDescent="0.2">
      <c r="A2862" s="64"/>
    </row>
    <row r="2863" spans="1:1" x14ac:dyDescent="0.2">
      <c r="A2863" s="64"/>
    </row>
    <row r="2864" spans="1:1" x14ac:dyDescent="0.2">
      <c r="A2864" s="64"/>
    </row>
    <row r="2865" spans="1:1" x14ac:dyDescent="0.2">
      <c r="A2865" s="64"/>
    </row>
    <row r="2866" spans="1:1" x14ac:dyDescent="0.2">
      <c r="A2866" s="64"/>
    </row>
    <row r="2867" spans="1:1" x14ac:dyDescent="0.2">
      <c r="A2867" s="64"/>
    </row>
    <row r="2868" spans="1:1" x14ac:dyDescent="0.2">
      <c r="A2868" s="64"/>
    </row>
    <row r="2869" spans="1:1" x14ac:dyDescent="0.2">
      <c r="A2869" s="64"/>
    </row>
    <row r="2870" spans="1:1" x14ac:dyDescent="0.2">
      <c r="A2870" s="64"/>
    </row>
    <row r="2871" spans="1:1" x14ac:dyDescent="0.2">
      <c r="A2871" s="64"/>
    </row>
    <row r="2872" spans="1:1" x14ac:dyDescent="0.2">
      <c r="A2872" s="64"/>
    </row>
    <row r="2873" spans="1:1" x14ac:dyDescent="0.2">
      <c r="A2873" s="64"/>
    </row>
    <row r="2874" spans="1:1" x14ac:dyDescent="0.2">
      <c r="A2874" s="64"/>
    </row>
    <row r="2875" spans="1:1" x14ac:dyDescent="0.2">
      <c r="A2875" s="64"/>
    </row>
    <row r="2876" spans="1:1" x14ac:dyDescent="0.2">
      <c r="A2876" s="64"/>
    </row>
    <row r="2877" spans="1:1" x14ac:dyDescent="0.2">
      <c r="A2877" s="64"/>
    </row>
    <row r="2878" spans="1:1" x14ac:dyDescent="0.2">
      <c r="A2878" s="64"/>
    </row>
    <row r="2879" spans="1:1" x14ac:dyDescent="0.2">
      <c r="A2879" s="64"/>
    </row>
    <row r="2880" spans="1:1" x14ac:dyDescent="0.2">
      <c r="A2880" s="64"/>
    </row>
    <row r="2881" spans="1:1" x14ac:dyDescent="0.2">
      <c r="A2881" s="64"/>
    </row>
    <row r="2882" spans="1:1" x14ac:dyDescent="0.2">
      <c r="A2882" s="64"/>
    </row>
    <row r="2883" spans="1:1" x14ac:dyDescent="0.2">
      <c r="A2883" s="64"/>
    </row>
    <row r="2884" spans="1:1" x14ac:dyDescent="0.2">
      <c r="A2884" s="64"/>
    </row>
    <row r="2885" spans="1:1" x14ac:dyDescent="0.2">
      <c r="A2885" s="64"/>
    </row>
    <row r="2886" spans="1:1" x14ac:dyDescent="0.2">
      <c r="A2886" s="64"/>
    </row>
    <row r="2887" spans="1:1" x14ac:dyDescent="0.2">
      <c r="A2887" s="64"/>
    </row>
    <row r="2888" spans="1:1" x14ac:dyDescent="0.2">
      <c r="A2888" s="64"/>
    </row>
    <row r="2889" spans="1:1" x14ac:dyDescent="0.2">
      <c r="A2889" s="64"/>
    </row>
    <row r="2890" spans="1:1" x14ac:dyDescent="0.2">
      <c r="A2890" s="64"/>
    </row>
    <row r="2891" spans="1:1" x14ac:dyDescent="0.2">
      <c r="A2891" s="64"/>
    </row>
    <row r="2892" spans="1:1" x14ac:dyDescent="0.2">
      <c r="A2892" s="64"/>
    </row>
    <row r="2893" spans="1:1" x14ac:dyDescent="0.2">
      <c r="A2893" s="64"/>
    </row>
    <row r="2894" spans="1:1" x14ac:dyDescent="0.2">
      <c r="A2894" s="64"/>
    </row>
    <row r="2895" spans="1:1" x14ac:dyDescent="0.2">
      <c r="A2895" s="64"/>
    </row>
    <row r="2896" spans="1:1" x14ac:dyDescent="0.2">
      <c r="A2896" s="64"/>
    </row>
    <row r="2897" spans="1:1" x14ac:dyDescent="0.2">
      <c r="A2897" s="64"/>
    </row>
    <row r="2898" spans="1:1" x14ac:dyDescent="0.2">
      <c r="A2898" s="64"/>
    </row>
    <row r="2899" spans="1:1" x14ac:dyDescent="0.2">
      <c r="A2899" s="64"/>
    </row>
    <row r="2900" spans="1:1" x14ac:dyDescent="0.2">
      <c r="A2900" s="64"/>
    </row>
    <row r="2901" spans="1:1" x14ac:dyDescent="0.2">
      <c r="A2901" s="64"/>
    </row>
    <row r="2902" spans="1:1" x14ac:dyDescent="0.2">
      <c r="A2902" s="64"/>
    </row>
    <row r="2903" spans="1:1" x14ac:dyDescent="0.2">
      <c r="A2903" s="64"/>
    </row>
    <row r="2904" spans="1:1" x14ac:dyDescent="0.2">
      <c r="A2904" s="64"/>
    </row>
    <row r="2905" spans="1:1" x14ac:dyDescent="0.2">
      <c r="A2905" s="64"/>
    </row>
    <row r="2906" spans="1:1" x14ac:dyDescent="0.2">
      <c r="A2906" s="64"/>
    </row>
    <row r="2907" spans="1:1" x14ac:dyDescent="0.2">
      <c r="A2907" s="64"/>
    </row>
    <row r="2908" spans="1:1" x14ac:dyDescent="0.2">
      <c r="A2908" s="64"/>
    </row>
    <row r="2909" spans="1:1" x14ac:dyDescent="0.2">
      <c r="A2909" s="64"/>
    </row>
    <row r="2910" spans="1:1" x14ac:dyDescent="0.2">
      <c r="A2910" s="64"/>
    </row>
    <row r="2911" spans="1:1" x14ac:dyDescent="0.2">
      <c r="A2911" s="64"/>
    </row>
    <row r="2912" spans="1:1" x14ac:dyDescent="0.2">
      <c r="A2912" s="64"/>
    </row>
    <row r="2913" spans="1:1" x14ac:dyDescent="0.2">
      <c r="A2913" s="64"/>
    </row>
    <row r="2914" spans="1:1" x14ac:dyDescent="0.2">
      <c r="A2914" s="64"/>
    </row>
    <row r="2915" spans="1:1" x14ac:dyDescent="0.2">
      <c r="A2915" s="64"/>
    </row>
    <row r="2916" spans="1:1" x14ac:dyDescent="0.2">
      <c r="A2916" s="64"/>
    </row>
    <row r="2917" spans="1:1" x14ac:dyDescent="0.2">
      <c r="A2917" s="64"/>
    </row>
    <row r="2918" spans="1:1" x14ac:dyDescent="0.2">
      <c r="A2918" s="64"/>
    </row>
    <row r="2919" spans="1:1" x14ac:dyDescent="0.2">
      <c r="A2919" s="64"/>
    </row>
    <row r="2920" spans="1:1" x14ac:dyDescent="0.2">
      <c r="A2920" s="64"/>
    </row>
    <row r="2921" spans="1:1" x14ac:dyDescent="0.2">
      <c r="A2921" s="64"/>
    </row>
    <row r="2922" spans="1:1" x14ac:dyDescent="0.2">
      <c r="A2922" s="64"/>
    </row>
    <row r="2923" spans="1:1" x14ac:dyDescent="0.2">
      <c r="A2923" s="64"/>
    </row>
    <row r="2924" spans="1:1" x14ac:dyDescent="0.2">
      <c r="A2924" s="64"/>
    </row>
    <row r="2925" spans="1:1" x14ac:dyDescent="0.2">
      <c r="A2925" s="64"/>
    </row>
    <row r="2926" spans="1:1" x14ac:dyDescent="0.2">
      <c r="A2926" s="64"/>
    </row>
    <row r="2927" spans="1:1" x14ac:dyDescent="0.2">
      <c r="A2927" s="64"/>
    </row>
    <row r="2928" spans="1:1" x14ac:dyDescent="0.2">
      <c r="A2928" s="64"/>
    </row>
    <row r="2929" spans="1:1" x14ac:dyDescent="0.2">
      <c r="A2929" s="64"/>
    </row>
    <row r="2930" spans="1:1" x14ac:dyDescent="0.2">
      <c r="A2930" s="64"/>
    </row>
    <row r="2931" spans="1:1" x14ac:dyDescent="0.2">
      <c r="A2931" s="64"/>
    </row>
    <row r="2932" spans="1:1" x14ac:dyDescent="0.2">
      <c r="A2932" s="64"/>
    </row>
    <row r="2933" spans="1:1" x14ac:dyDescent="0.2">
      <c r="A2933" s="64"/>
    </row>
    <row r="2934" spans="1:1" x14ac:dyDescent="0.2">
      <c r="A2934" s="64"/>
    </row>
    <row r="2935" spans="1:1" x14ac:dyDescent="0.2">
      <c r="A2935" s="64"/>
    </row>
    <row r="2936" spans="1:1" x14ac:dyDescent="0.2">
      <c r="A2936" s="64"/>
    </row>
    <row r="2937" spans="1:1" x14ac:dyDescent="0.2">
      <c r="A2937" s="64"/>
    </row>
    <row r="2938" spans="1:1" x14ac:dyDescent="0.2">
      <c r="A2938" s="64"/>
    </row>
    <row r="2939" spans="1:1" x14ac:dyDescent="0.2">
      <c r="A2939" s="64"/>
    </row>
    <row r="2940" spans="1:1" x14ac:dyDescent="0.2">
      <c r="A2940" s="64"/>
    </row>
    <row r="2941" spans="1:1" x14ac:dyDescent="0.2">
      <c r="A2941" s="64"/>
    </row>
    <row r="2942" spans="1:1" x14ac:dyDescent="0.2">
      <c r="A2942" s="64"/>
    </row>
    <row r="2943" spans="1:1" x14ac:dyDescent="0.2">
      <c r="A2943" s="64"/>
    </row>
    <row r="2944" spans="1:1" x14ac:dyDescent="0.2">
      <c r="A2944" s="64"/>
    </row>
    <row r="2945" spans="1:1" x14ac:dyDescent="0.2">
      <c r="A2945" s="64"/>
    </row>
    <row r="2946" spans="1:1" x14ac:dyDescent="0.2">
      <c r="A2946" s="64"/>
    </row>
    <row r="2947" spans="1:1" x14ac:dyDescent="0.2">
      <c r="A2947" s="64"/>
    </row>
    <row r="2948" spans="1:1" x14ac:dyDescent="0.2">
      <c r="A2948" s="64"/>
    </row>
    <row r="2949" spans="1:1" x14ac:dyDescent="0.2">
      <c r="A2949" s="64"/>
    </row>
    <row r="2950" spans="1:1" x14ac:dyDescent="0.2">
      <c r="A2950" s="64"/>
    </row>
    <row r="2951" spans="1:1" x14ac:dyDescent="0.2">
      <c r="A2951" s="64"/>
    </row>
    <row r="2952" spans="1:1" x14ac:dyDescent="0.2">
      <c r="A2952" s="64"/>
    </row>
    <row r="2953" spans="1:1" x14ac:dyDescent="0.2">
      <c r="A2953" s="64"/>
    </row>
    <row r="2954" spans="1:1" x14ac:dyDescent="0.2">
      <c r="A2954" s="64"/>
    </row>
    <row r="2955" spans="1:1" x14ac:dyDescent="0.2">
      <c r="A2955" s="64"/>
    </row>
    <row r="2956" spans="1:1" x14ac:dyDescent="0.2">
      <c r="A2956" s="64"/>
    </row>
    <row r="2957" spans="1:1" x14ac:dyDescent="0.2">
      <c r="A2957" s="64"/>
    </row>
    <row r="2958" spans="1:1" x14ac:dyDescent="0.2">
      <c r="A2958" s="64"/>
    </row>
    <row r="2959" spans="1:1" x14ac:dyDescent="0.2">
      <c r="A2959" s="64"/>
    </row>
    <row r="2960" spans="1:1" x14ac:dyDescent="0.2">
      <c r="A2960" s="64"/>
    </row>
    <row r="2961" spans="1:1" x14ac:dyDescent="0.2">
      <c r="A2961" s="64"/>
    </row>
    <row r="2962" spans="1:1" x14ac:dyDescent="0.2">
      <c r="A2962" s="64"/>
    </row>
    <row r="2963" spans="1:1" x14ac:dyDescent="0.2">
      <c r="A2963" s="64"/>
    </row>
    <row r="2964" spans="1:1" x14ac:dyDescent="0.2">
      <c r="A2964" s="64"/>
    </row>
    <row r="2965" spans="1:1" x14ac:dyDescent="0.2">
      <c r="A2965" s="64"/>
    </row>
    <row r="2966" spans="1:1" x14ac:dyDescent="0.2">
      <c r="A2966" s="64"/>
    </row>
    <row r="2967" spans="1:1" x14ac:dyDescent="0.2">
      <c r="A2967" s="64"/>
    </row>
    <row r="2968" spans="1:1" x14ac:dyDescent="0.2">
      <c r="A2968" s="64"/>
    </row>
    <row r="2969" spans="1:1" x14ac:dyDescent="0.2">
      <c r="A2969" s="64"/>
    </row>
    <row r="2970" spans="1:1" x14ac:dyDescent="0.2">
      <c r="A2970" s="64"/>
    </row>
    <row r="2971" spans="1:1" x14ac:dyDescent="0.2">
      <c r="A2971" s="64"/>
    </row>
    <row r="2972" spans="1:1" x14ac:dyDescent="0.2">
      <c r="A2972" s="64"/>
    </row>
    <row r="2973" spans="1:1" x14ac:dyDescent="0.2">
      <c r="A2973" s="64"/>
    </row>
    <row r="2974" spans="1:1" x14ac:dyDescent="0.2">
      <c r="A2974" s="64"/>
    </row>
    <row r="2975" spans="1:1" x14ac:dyDescent="0.2">
      <c r="A2975" s="64"/>
    </row>
    <row r="2976" spans="1:1" x14ac:dyDescent="0.2">
      <c r="A2976" s="64"/>
    </row>
    <row r="2977" spans="1:1" x14ac:dyDescent="0.2">
      <c r="A2977" s="64"/>
    </row>
    <row r="2978" spans="1:1" x14ac:dyDescent="0.2">
      <c r="A2978" s="64"/>
    </row>
    <row r="2979" spans="1:1" x14ac:dyDescent="0.2">
      <c r="A2979" s="64"/>
    </row>
    <row r="2980" spans="1:1" x14ac:dyDescent="0.2">
      <c r="A2980" s="64"/>
    </row>
    <row r="2981" spans="1:1" x14ac:dyDescent="0.2">
      <c r="A2981" s="64"/>
    </row>
    <row r="2982" spans="1:1" x14ac:dyDescent="0.2">
      <c r="A2982" s="64"/>
    </row>
    <row r="2983" spans="1:1" x14ac:dyDescent="0.2">
      <c r="A2983" s="64"/>
    </row>
    <row r="2984" spans="1:1" x14ac:dyDescent="0.2">
      <c r="A2984" s="64"/>
    </row>
    <row r="2985" spans="1:1" x14ac:dyDescent="0.2">
      <c r="A2985" s="64"/>
    </row>
    <row r="2986" spans="1:1" x14ac:dyDescent="0.2">
      <c r="A2986" s="64"/>
    </row>
    <row r="2987" spans="1:1" x14ac:dyDescent="0.2">
      <c r="A2987" s="64"/>
    </row>
    <row r="2988" spans="1:1" x14ac:dyDescent="0.2">
      <c r="A2988" s="64"/>
    </row>
    <row r="2989" spans="1:1" x14ac:dyDescent="0.2">
      <c r="A2989" s="64"/>
    </row>
    <row r="2990" spans="1:1" x14ac:dyDescent="0.2">
      <c r="A2990" s="64"/>
    </row>
    <row r="2991" spans="1:1" x14ac:dyDescent="0.2">
      <c r="A2991" s="64"/>
    </row>
    <row r="2992" spans="1:1" x14ac:dyDescent="0.2">
      <c r="A2992" s="64"/>
    </row>
    <row r="2993" spans="1:1" x14ac:dyDescent="0.2">
      <c r="A2993" s="64"/>
    </row>
    <row r="2994" spans="1:1" x14ac:dyDescent="0.2">
      <c r="A2994" s="64"/>
    </row>
    <row r="2995" spans="1:1" x14ac:dyDescent="0.2">
      <c r="A2995" s="64"/>
    </row>
    <row r="2996" spans="1:1" x14ac:dyDescent="0.2">
      <c r="A2996" s="64"/>
    </row>
    <row r="2997" spans="1:1" x14ac:dyDescent="0.2">
      <c r="A2997" s="64"/>
    </row>
    <row r="2998" spans="1:1" x14ac:dyDescent="0.2">
      <c r="A2998" s="64"/>
    </row>
    <row r="2999" spans="1:1" x14ac:dyDescent="0.2">
      <c r="A2999" s="64"/>
    </row>
    <row r="3000" spans="1:1" x14ac:dyDescent="0.2">
      <c r="A3000" s="64"/>
    </row>
    <row r="3001" spans="1:1" x14ac:dyDescent="0.2">
      <c r="A3001" s="64"/>
    </row>
    <row r="3002" spans="1:1" x14ac:dyDescent="0.2">
      <c r="A3002" s="64"/>
    </row>
    <row r="3003" spans="1:1" x14ac:dyDescent="0.2">
      <c r="A3003" s="64"/>
    </row>
    <row r="3004" spans="1:1" x14ac:dyDescent="0.2">
      <c r="A3004" s="64"/>
    </row>
    <row r="3005" spans="1:1" x14ac:dyDescent="0.2">
      <c r="A3005" s="64"/>
    </row>
    <row r="3006" spans="1:1" x14ac:dyDescent="0.2">
      <c r="A3006" s="64"/>
    </row>
    <row r="3007" spans="1:1" x14ac:dyDescent="0.2">
      <c r="A3007" s="64"/>
    </row>
    <row r="3008" spans="1:1" x14ac:dyDescent="0.2">
      <c r="A3008" s="64"/>
    </row>
    <row r="3009" spans="1:1" x14ac:dyDescent="0.2">
      <c r="A3009" s="64"/>
    </row>
    <row r="3010" spans="1:1" x14ac:dyDescent="0.2">
      <c r="A3010" s="64"/>
    </row>
    <row r="3011" spans="1:1" x14ac:dyDescent="0.2">
      <c r="A3011" s="64"/>
    </row>
    <row r="3012" spans="1:1" x14ac:dyDescent="0.2">
      <c r="A3012" s="64"/>
    </row>
    <row r="3013" spans="1:1" x14ac:dyDescent="0.2">
      <c r="A3013" s="64"/>
    </row>
    <row r="3014" spans="1:1" x14ac:dyDescent="0.2">
      <c r="A3014" s="64"/>
    </row>
    <row r="3015" spans="1:1" x14ac:dyDescent="0.2">
      <c r="A3015" s="64"/>
    </row>
    <row r="3016" spans="1:1" x14ac:dyDescent="0.2">
      <c r="A3016" s="64"/>
    </row>
    <row r="3017" spans="1:1" x14ac:dyDescent="0.2">
      <c r="A3017" s="64"/>
    </row>
    <row r="3018" spans="1:1" x14ac:dyDescent="0.2">
      <c r="A3018" s="64"/>
    </row>
    <row r="3019" spans="1:1" x14ac:dyDescent="0.2">
      <c r="A3019" s="64"/>
    </row>
    <row r="3020" spans="1:1" x14ac:dyDescent="0.2">
      <c r="A3020" s="64"/>
    </row>
    <row r="3021" spans="1:1" x14ac:dyDescent="0.2">
      <c r="A3021" s="64"/>
    </row>
    <row r="3022" spans="1:1" x14ac:dyDescent="0.2">
      <c r="A3022" s="64"/>
    </row>
    <row r="3023" spans="1:1" x14ac:dyDescent="0.2">
      <c r="A3023" s="64"/>
    </row>
    <row r="3024" spans="1:1" x14ac:dyDescent="0.2">
      <c r="A3024" s="64"/>
    </row>
    <row r="3025" spans="1:1" x14ac:dyDescent="0.2">
      <c r="A3025" s="64"/>
    </row>
    <row r="3026" spans="1:1" x14ac:dyDescent="0.2">
      <c r="A3026" s="64"/>
    </row>
    <row r="3027" spans="1:1" x14ac:dyDescent="0.2">
      <c r="A3027" s="64"/>
    </row>
    <row r="3028" spans="1:1" x14ac:dyDescent="0.2">
      <c r="A3028" s="64"/>
    </row>
    <row r="3029" spans="1:1" x14ac:dyDescent="0.2">
      <c r="A3029" s="64"/>
    </row>
    <row r="3030" spans="1:1" x14ac:dyDescent="0.2">
      <c r="A3030" s="64"/>
    </row>
    <row r="3031" spans="1:1" x14ac:dyDescent="0.2">
      <c r="A3031" s="64"/>
    </row>
    <row r="3032" spans="1:1" x14ac:dyDescent="0.2">
      <c r="A3032" s="64"/>
    </row>
    <row r="3033" spans="1:1" x14ac:dyDescent="0.2">
      <c r="A3033" s="64"/>
    </row>
    <row r="3034" spans="1:1" x14ac:dyDescent="0.2">
      <c r="A3034" s="64"/>
    </row>
    <row r="3035" spans="1:1" x14ac:dyDescent="0.2">
      <c r="A3035" s="64"/>
    </row>
    <row r="3036" spans="1:1" x14ac:dyDescent="0.2">
      <c r="A3036" s="64"/>
    </row>
    <row r="3037" spans="1:1" x14ac:dyDescent="0.2">
      <c r="A3037" s="64"/>
    </row>
    <row r="3038" spans="1:1" x14ac:dyDescent="0.2">
      <c r="A3038" s="64"/>
    </row>
    <row r="3039" spans="1:1" x14ac:dyDescent="0.2">
      <c r="A3039" s="64"/>
    </row>
    <row r="3040" spans="1:1" x14ac:dyDescent="0.2">
      <c r="A3040" s="64"/>
    </row>
    <row r="3041" spans="1:1" x14ac:dyDescent="0.2">
      <c r="A3041" s="64"/>
    </row>
    <row r="3042" spans="1:1" x14ac:dyDescent="0.2">
      <c r="A3042" s="64"/>
    </row>
    <row r="3043" spans="1:1" x14ac:dyDescent="0.2">
      <c r="A3043" s="64"/>
    </row>
    <row r="3044" spans="1:1" x14ac:dyDescent="0.2">
      <c r="A3044" s="64"/>
    </row>
    <row r="3045" spans="1:1" x14ac:dyDescent="0.2">
      <c r="A3045" s="64"/>
    </row>
    <row r="3046" spans="1:1" x14ac:dyDescent="0.2">
      <c r="A3046" s="64"/>
    </row>
    <row r="3047" spans="1:1" x14ac:dyDescent="0.2">
      <c r="A3047" s="64"/>
    </row>
    <row r="3048" spans="1:1" x14ac:dyDescent="0.2">
      <c r="A3048" s="64"/>
    </row>
    <row r="3049" spans="1:1" x14ac:dyDescent="0.2">
      <c r="A3049" s="64"/>
    </row>
    <row r="3050" spans="1:1" x14ac:dyDescent="0.2">
      <c r="A3050" s="64"/>
    </row>
    <row r="3051" spans="1:1" x14ac:dyDescent="0.2">
      <c r="A3051" s="64"/>
    </row>
    <row r="3052" spans="1:1" x14ac:dyDescent="0.2">
      <c r="A3052" s="64"/>
    </row>
    <row r="3053" spans="1:1" x14ac:dyDescent="0.2">
      <c r="A3053" s="64"/>
    </row>
    <row r="3054" spans="1:1" x14ac:dyDescent="0.2">
      <c r="A3054" s="64"/>
    </row>
    <row r="3055" spans="1:1" x14ac:dyDescent="0.2">
      <c r="A3055" s="64"/>
    </row>
    <row r="3056" spans="1:1" x14ac:dyDescent="0.2">
      <c r="A3056" s="64"/>
    </row>
    <row r="3057" spans="1:1" x14ac:dyDescent="0.2">
      <c r="A3057" s="64"/>
    </row>
    <row r="3058" spans="1:1" x14ac:dyDescent="0.2">
      <c r="A3058" s="64"/>
    </row>
    <row r="3059" spans="1:1" x14ac:dyDescent="0.2">
      <c r="A3059" s="64"/>
    </row>
    <row r="3060" spans="1:1" x14ac:dyDescent="0.2">
      <c r="A3060" s="64"/>
    </row>
    <row r="3061" spans="1:1" x14ac:dyDescent="0.2">
      <c r="A3061" s="64"/>
    </row>
    <row r="3062" spans="1:1" x14ac:dyDescent="0.2">
      <c r="A3062" s="64"/>
    </row>
    <row r="3063" spans="1:1" x14ac:dyDescent="0.2">
      <c r="A3063" s="64"/>
    </row>
    <row r="3064" spans="1:1" x14ac:dyDescent="0.2">
      <c r="A3064" s="64"/>
    </row>
    <row r="3065" spans="1:1" x14ac:dyDescent="0.2">
      <c r="A3065" s="64"/>
    </row>
    <row r="3066" spans="1:1" x14ac:dyDescent="0.2">
      <c r="A3066" s="64"/>
    </row>
    <row r="3067" spans="1:1" x14ac:dyDescent="0.2">
      <c r="A3067" s="64"/>
    </row>
    <row r="3068" spans="1:1" x14ac:dyDescent="0.2">
      <c r="A3068" s="64"/>
    </row>
    <row r="3069" spans="1:1" x14ac:dyDescent="0.2">
      <c r="A3069" s="64"/>
    </row>
    <row r="3070" spans="1:1" x14ac:dyDescent="0.2">
      <c r="A3070" s="64"/>
    </row>
    <row r="3071" spans="1:1" x14ac:dyDescent="0.2">
      <c r="A3071" s="64"/>
    </row>
    <row r="3072" spans="1:1" x14ac:dyDescent="0.2">
      <c r="A3072" s="64"/>
    </row>
    <row r="3073" spans="1:1" x14ac:dyDescent="0.2">
      <c r="A3073" s="64"/>
    </row>
    <row r="3074" spans="1:1" x14ac:dyDescent="0.2">
      <c r="A3074" s="64"/>
    </row>
    <row r="3075" spans="1:1" x14ac:dyDescent="0.2">
      <c r="A3075" s="64"/>
    </row>
    <row r="3076" spans="1:1" x14ac:dyDescent="0.2">
      <c r="A3076" s="64"/>
    </row>
    <row r="3077" spans="1:1" x14ac:dyDescent="0.2">
      <c r="A3077" s="64"/>
    </row>
    <row r="3078" spans="1:1" x14ac:dyDescent="0.2">
      <c r="A3078" s="64"/>
    </row>
    <row r="3079" spans="1:1" x14ac:dyDescent="0.2">
      <c r="A3079" s="64"/>
    </row>
    <row r="3080" spans="1:1" x14ac:dyDescent="0.2">
      <c r="A3080" s="64"/>
    </row>
    <row r="3081" spans="1:1" x14ac:dyDescent="0.2">
      <c r="A3081" s="64"/>
    </row>
    <row r="3082" spans="1:1" x14ac:dyDescent="0.2">
      <c r="A3082" s="64"/>
    </row>
    <row r="3083" spans="1:1" x14ac:dyDescent="0.2">
      <c r="A3083" s="64"/>
    </row>
    <row r="3084" spans="1:1" x14ac:dyDescent="0.2">
      <c r="A3084" s="64"/>
    </row>
    <row r="3085" spans="1:1" x14ac:dyDescent="0.2">
      <c r="A3085" s="64"/>
    </row>
    <row r="3086" spans="1:1" x14ac:dyDescent="0.2">
      <c r="A3086" s="64"/>
    </row>
    <row r="3087" spans="1:1" x14ac:dyDescent="0.2">
      <c r="A3087" s="64"/>
    </row>
    <row r="3088" spans="1:1" x14ac:dyDescent="0.2">
      <c r="A3088" s="64"/>
    </row>
    <row r="3089" spans="1:1" x14ac:dyDescent="0.2">
      <c r="A3089" s="64"/>
    </row>
    <row r="3090" spans="1:1" x14ac:dyDescent="0.2">
      <c r="A3090" s="64"/>
    </row>
    <row r="3091" spans="1:1" x14ac:dyDescent="0.2">
      <c r="A3091" s="64"/>
    </row>
    <row r="3092" spans="1:1" x14ac:dyDescent="0.2">
      <c r="A3092" s="64"/>
    </row>
    <row r="3093" spans="1:1" x14ac:dyDescent="0.2">
      <c r="A3093" s="64"/>
    </row>
    <row r="3094" spans="1:1" x14ac:dyDescent="0.2">
      <c r="A3094" s="64"/>
    </row>
    <row r="3095" spans="1:1" x14ac:dyDescent="0.2">
      <c r="A3095" s="64"/>
    </row>
    <row r="3096" spans="1:1" x14ac:dyDescent="0.2">
      <c r="A3096" s="64"/>
    </row>
    <row r="3097" spans="1:1" x14ac:dyDescent="0.2">
      <c r="A3097" s="64"/>
    </row>
    <row r="3098" spans="1:1" x14ac:dyDescent="0.2">
      <c r="A3098" s="64"/>
    </row>
    <row r="3099" spans="1:1" x14ac:dyDescent="0.2">
      <c r="A3099" s="64"/>
    </row>
    <row r="3100" spans="1:1" x14ac:dyDescent="0.2">
      <c r="A3100" s="64"/>
    </row>
    <row r="3101" spans="1:1" x14ac:dyDescent="0.2">
      <c r="A3101" s="64"/>
    </row>
    <row r="3102" spans="1:1" x14ac:dyDescent="0.2">
      <c r="A3102" s="64"/>
    </row>
    <row r="3103" spans="1:1" x14ac:dyDescent="0.2">
      <c r="A3103" s="64"/>
    </row>
    <row r="3104" spans="1:1" x14ac:dyDescent="0.2">
      <c r="A3104" s="64"/>
    </row>
    <row r="3105" spans="1:1" x14ac:dyDescent="0.2">
      <c r="A3105" s="64"/>
    </row>
    <row r="3106" spans="1:1" x14ac:dyDescent="0.2">
      <c r="A3106" s="64"/>
    </row>
    <row r="3107" spans="1:1" x14ac:dyDescent="0.2">
      <c r="A3107" s="64"/>
    </row>
    <row r="3108" spans="1:1" x14ac:dyDescent="0.2">
      <c r="A3108" s="64"/>
    </row>
    <row r="3109" spans="1:1" x14ac:dyDescent="0.2">
      <c r="A3109" s="64"/>
    </row>
    <row r="3110" spans="1:1" x14ac:dyDescent="0.2">
      <c r="A3110" s="64"/>
    </row>
    <row r="3111" spans="1:1" x14ac:dyDescent="0.2">
      <c r="A3111" s="64"/>
    </row>
    <row r="3112" spans="1:1" x14ac:dyDescent="0.2">
      <c r="A3112" s="64"/>
    </row>
    <row r="3113" spans="1:1" x14ac:dyDescent="0.2">
      <c r="A3113" s="64"/>
    </row>
    <row r="3114" spans="1:1" x14ac:dyDescent="0.2">
      <c r="A3114" s="64"/>
    </row>
    <row r="3115" spans="1:1" x14ac:dyDescent="0.2">
      <c r="A3115" s="64"/>
    </row>
    <row r="3116" spans="1:1" x14ac:dyDescent="0.2">
      <c r="A3116" s="64"/>
    </row>
    <row r="3117" spans="1:1" x14ac:dyDescent="0.2">
      <c r="A3117" s="64"/>
    </row>
    <row r="3118" spans="1:1" x14ac:dyDescent="0.2">
      <c r="A3118" s="64"/>
    </row>
    <row r="3119" spans="1:1" x14ac:dyDescent="0.2">
      <c r="A3119" s="64"/>
    </row>
    <row r="3120" spans="1:1" x14ac:dyDescent="0.2">
      <c r="A3120" s="64"/>
    </row>
    <row r="3121" spans="1:1" x14ac:dyDescent="0.2">
      <c r="A3121" s="64"/>
    </row>
    <row r="3122" spans="1:1" x14ac:dyDescent="0.2">
      <c r="A3122" s="64"/>
    </row>
    <row r="3123" spans="1:1" x14ac:dyDescent="0.2">
      <c r="A3123" s="64"/>
    </row>
    <row r="3124" spans="1:1" x14ac:dyDescent="0.2">
      <c r="A3124" s="64"/>
    </row>
    <row r="3125" spans="1:1" x14ac:dyDescent="0.2">
      <c r="A3125" s="64"/>
    </row>
    <row r="3126" spans="1:1" x14ac:dyDescent="0.2">
      <c r="A3126" s="64"/>
    </row>
    <row r="3127" spans="1:1" x14ac:dyDescent="0.2">
      <c r="A3127" s="64"/>
    </row>
    <row r="3128" spans="1:1" x14ac:dyDescent="0.2">
      <c r="A3128" s="64"/>
    </row>
    <row r="3129" spans="1:1" x14ac:dyDescent="0.2">
      <c r="A3129" s="64"/>
    </row>
    <row r="3130" spans="1:1" x14ac:dyDescent="0.2">
      <c r="A3130" s="64"/>
    </row>
    <row r="3131" spans="1:1" x14ac:dyDescent="0.2">
      <c r="A3131" s="64"/>
    </row>
    <row r="3132" spans="1:1" x14ac:dyDescent="0.2">
      <c r="A3132" s="64"/>
    </row>
    <row r="3133" spans="1:1" x14ac:dyDescent="0.2">
      <c r="A3133" s="64"/>
    </row>
    <row r="3134" spans="1:1" x14ac:dyDescent="0.2">
      <c r="A3134" s="64"/>
    </row>
    <row r="3135" spans="1:1" x14ac:dyDescent="0.2">
      <c r="A3135" s="64"/>
    </row>
    <row r="3136" spans="1:1" x14ac:dyDescent="0.2">
      <c r="A3136" s="64"/>
    </row>
    <row r="3137" spans="1:1" x14ac:dyDescent="0.2">
      <c r="A3137" s="64"/>
    </row>
    <row r="3138" spans="1:1" x14ac:dyDescent="0.2">
      <c r="A3138" s="64"/>
    </row>
    <row r="3139" spans="1:1" x14ac:dyDescent="0.2">
      <c r="A3139" s="64"/>
    </row>
    <row r="3140" spans="1:1" x14ac:dyDescent="0.2">
      <c r="A3140" s="64"/>
    </row>
    <row r="3141" spans="1:1" x14ac:dyDescent="0.2">
      <c r="A3141" s="64"/>
    </row>
    <row r="3142" spans="1:1" x14ac:dyDescent="0.2">
      <c r="A3142" s="64"/>
    </row>
    <row r="3143" spans="1:1" x14ac:dyDescent="0.2">
      <c r="A3143" s="64"/>
    </row>
    <row r="3144" spans="1:1" x14ac:dyDescent="0.2">
      <c r="A3144" s="64"/>
    </row>
    <row r="3145" spans="1:1" x14ac:dyDescent="0.2">
      <c r="A3145" s="64"/>
    </row>
    <row r="3146" spans="1:1" x14ac:dyDescent="0.2">
      <c r="A3146" s="64"/>
    </row>
    <row r="3147" spans="1:1" x14ac:dyDescent="0.2">
      <c r="A3147" s="64"/>
    </row>
    <row r="3148" spans="1:1" x14ac:dyDescent="0.2">
      <c r="A3148" s="64"/>
    </row>
    <row r="3149" spans="1:1" x14ac:dyDescent="0.2">
      <c r="A3149" s="64"/>
    </row>
    <row r="3150" spans="1:1" x14ac:dyDescent="0.2">
      <c r="A3150" s="64"/>
    </row>
    <row r="3151" spans="1:1" x14ac:dyDescent="0.2">
      <c r="A3151" s="64"/>
    </row>
    <row r="3152" spans="1:1" x14ac:dyDescent="0.2">
      <c r="A3152" s="64"/>
    </row>
    <row r="3153" spans="1:1" x14ac:dyDescent="0.2">
      <c r="A3153" s="64"/>
    </row>
    <row r="3154" spans="1:1" x14ac:dyDescent="0.2">
      <c r="A3154" s="64"/>
    </row>
    <row r="3155" spans="1:1" x14ac:dyDescent="0.2">
      <c r="A3155" s="64"/>
    </row>
    <row r="3156" spans="1:1" x14ac:dyDescent="0.2">
      <c r="A3156" s="64"/>
    </row>
    <row r="3157" spans="1:1" x14ac:dyDescent="0.2">
      <c r="A3157" s="64"/>
    </row>
    <row r="3158" spans="1:1" x14ac:dyDescent="0.2">
      <c r="A3158" s="64"/>
    </row>
    <row r="3159" spans="1:1" x14ac:dyDescent="0.2">
      <c r="A3159" s="64"/>
    </row>
    <row r="3160" spans="1:1" x14ac:dyDescent="0.2">
      <c r="A3160" s="64"/>
    </row>
    <row r="3161" spans="1:1" x14ac:dyDescent="0.2">
      <c r="A3161" s="64"/>
    </row>
    <row r="3162" spans="1:1" x14ac:dyDescent="0.2">
      <c r="A3162" s="64"/>
    </row>
    <row r="3163" spans="1:1" x14ac:dyDescent="0.2">
      <c r="A3163" s="64"/>
    </row>
    <row r="3164" spans="1:1" x14ac:dyDescent="0.2">
      <c r="A3164" s="64"/>
    </row>
    <row r="3165" spans="1:1" x14ac:dyDescent="0.2">
      <c r="A3165" s="64"/>
    </row>
    <row r="3166" spans="1:1" x14ac:dyDescent="0.2">
      <c r="A3166" s="64"/>
    </row>
    <row r="3167" spans="1:1" x14ac:dyDescent="0.2">
      <c r="A3167" s="64"/>
    </row>
    <row r="3168" spans="1:1" x14ac:dyDescent="0.2">
      <c r="A3168" s="64"/>
    </row>
    <row r="3169" spans="1:1" x14ac:dyDescent="0.2">
      <c r="A3169" s="64"/>
    </row>
    <row r="3170" spans="1:1" x14ac:dyDescent="0.2">
      <c r="A3170" s="64"/>
    </row>
    <row r="3171" spans="1:1" x14ac:dyDescent="0.2">
      <c r="A3171" s="64"/>
    </row>
    <row r="3172" spans="1:1" x14ac:dyDescent="0.2">
      <c r="A3172" s="64"/>
    </row>
    <row r="3173" spans="1:1" x14ac:dyDescent="0.2">
      <c r="A3173" s="64"/>
    </row>
    <row r="3174" spans="1:1" x14ac:dyDescent="0.2">
      <c r="A3174" s="64"/>
    </row>
    <row r="3175" spans="1:1" x14ac:dyDescent="0.2">
      <c r="A3175" s="64"/>
    </row>
    <row r="3176" spans="1:1" x14ac:dyDescent="0.2">
      <c r="A3176" s="64"/>
    </row>
    <row r="3177" spans="1:1" x14ac:dyDescent="0.2">
      <c r="A3177" s="64"/>
    </row>
    <row r="3178" spans="1:1" x14ac:dyDescent="0.2">
      <c r="A3178" s="64"/>
    </row>
    <row r="3179" spans="1:1" x14ac:dyDescent="0.2">
      <c r="A3179" s="64"/>
    </row>
    <row r="3180" spans="1:1" x14ac:dyDescent="0.2">
      <c r="A3180" s="64"/>
    </row>
    <row r="3181" spans="1:1" x14ac:dyDescent="0.2">
      <c r="A3181" s="64"/>
    </row>
    <row r="3182" spans="1:1" x14ac:dyDescent="0.2">
      <c r="A3182" s="64"/>
    </row>
    <row r="3183" spans="1:1" x14ac:dyDescent="0.2">
      <c r="A3183" s="64"/>
    </row>
    <row r="3184" spans="1:1" x14ac:dyDescent="0.2">
      <c r="A3184" s="64"/>
    </row>
    <row r="3185" spans="1:1" x14ac:dyDescent="0.2">
      <c r="A3185" s="64"/>
    </row>
    <row r="3186" spans="1:1" x14ac:dyDescent="0.2">
      <c r="A3186" s="64"/>
    </row>
    <row r="3187" spans="1:1" x14ac:dyDescent="0.2">
      <c r="A3187" s="64"/>
    </row>
    <row r="3188" spans="1:1" x14ac:dyDescent="0.2">
      <c r="A3188" s="64"/>
    </row>
    <row r="3189" spans="1:1" x14ac:dyDescent="0.2">
      <c r="A3189" s="64"/>
    </row>
    <row r="3190" spans="1:1" x14ac:dyDescent="0.2">
      <c r="A3190" s="64"/>
    </row>
    <row r="3191" spans="1:1" x14ac:dyDescent="0.2">
      <c r="A3191" s="64"/>
    </row>
    <row r="3192" spans="1:1" x14ac:dyDescent="0.2">
      <c r="A3192" s="64"/>
    </row>
    <row r="3193" spans="1:1" x14ac:dyDescent="0.2">
      <c r="A3193" s="64"/>
    </row>
    <row r="3194" spans="1:1" x14ac:dyDescent="0.2">
      <c r="A3194" s="64"/>
    </row>
    <row r="3195" spans="1:1" x14ac:dyDescent="0.2">
      <c r="A3195" s="64"/>
    </row>
    <row r="3196" spans="1:1" x14ac:dyDescent="0.2">
      <c r="A3196" s="64"/>
    </row>
    <row r="3197" spans="1:1" x14ac:dyDescent="0.2">
      <c r="A3197" s="64"/>
    </row>
    <row r="3198" spans="1:1" x14ac:dyDescent="0.2">
      <c r="A3198" s="64"/>
    </row>
    <row r="3199" spans="1:1" x14ac:dyDescent="0.2">
      <c r="A3199" s="64"/>
    </row>
    <row r="3200" spans="1:1" x14ac:dyDescent="0.2">
      <c r="A3200" s="64"/>
    </row>
    <row r="3201" spans="1:1" x14ac:dyDescent="0.2">
      <c r="A3201" s="64"/>
    </row>
    <row r="3202" spans="1:1" x14ac:dyDescent="0.2">
      <c r="A3202" s="64"/>
    </row>
    <row r="3203" spans="1:1" x14ac:dyDescent="0.2">
      <c r="A3203" s="64"/>
    </row>
    <row r="3204" spans="1:1" x14ac:dyDescent="0.2">
      <c r="A3204" s="64"/>
    </row>
    <row r="3205" spans="1:1" x14ac:dyDescent="0.2">
      <c r="A3205" s="64"/>
    </row>
    <row r="3206" spans="1:1" x14ac:dyDescent="0.2">
      <c r="A3206" s="64"/>
    </row>
    <row r="3207" spans="1:1" x14ac:dyDescent="0.2">
      <c r="A3207" s="64"/>
    </row>
    <row r="3208" spans="1:1" x14ac:dyDescent="0.2">
      <c r="A3208" s="64"/>
    </row>
    <row r="3209" spans="1:1" x14ac:dyDescent="0.2">
      <c r="A3209" s="64"/>
    </row>
    <row r="3210" spans="1:1" x14ac:dyDescent="0.2">
      <c r="A3210" s="64"/>
    </row>
    <row r="3211" spans="1:1" x14ac:dyDescent="0.2">
      <c r="A3211" s="64"/>
    </row>
    <row r="3212" spans="1:1" x14ac:dyDescent="0.2">
      <c r="A3212" s="64"/>
    </row>
    <row r="3213" spans="1:1" x14ac:dyDescent="0.2">
      <c r="A3213" s="64"/>
    </row>
    <row r="3214" spans="1:1" x14ac:dyDescent="0.2">
      <c r="A3214" s="64"/>
    </row>
    <row r="3215" spans="1:1" x14ac:dyDescent="0.2">
      <c r="A3215" s="64"/>
    </row>
    <row r="3216" spans="1:1" x14ac:dyDescent="0.2">
      <c r="A3216" s="64"/>
    </row>
    <row r="3217" spans="1:1" x14ac:dyDescent="0.2">
      <c r="A3217" s="64"/>
    </row>
    <row r="3218" spans="1:1" x14ac:dyDescent="0.2">
      <c r="A3218" s="64"/>
    </row>
    <row r="3219" spans="1:1" x14ac:dyDescent="0.2">
      <c r="A3219" s="64"/>
    </row>
    <row r="3220" spans="1:1" x14ac:dyDescent="0.2">
      <c r="A3220" s="64"/>
    </row>
    <row r="3221" spans="1:1" x14ac:dyDescent="0.2">
      <c r="A3221" s="64"/>
    </row>
    <row r="3222" spans="1:1" x14ac:dyDescent="0.2">
      <c r="A3222" s="64"/>
    </row>
    <row r="3223" spans="1:1" x14ac:dyDescent="0.2">
      <c r="A3223" s="64"/>
    </row>
    <row r="3224" spans="1:1" x14ac:dyDescent="0.2">
      <c r="A3224" s="64"/>
    </row>
    <row r="3225" spans="1:1" x14ac:dyDescent="0.2">
      <c r="A3225" s="64"/>
    </row>
    <row r="3226" spans="1:1" x14ac:dyDescent="0.2">
      <c r="A3226" s="64"/>
    </row>
    <row r="3227" spans="1:1" x14ac:dyDescent="0.2">
      <c r="A3227" s="64"/>
    </row>
    <row r="3228" spans="1:1" x14ac:dyDescent="0.2">
      <c r="A3228" s="64"/>
    </row>
    <row r="3229" spans="1:1" x14ac:dyDescent="0.2">
      <c r="A3229" s="64"/>
    </row>
    <row r="3230" spans="1:1" x14ac:dyDescent="0.2">
      <c r="A3230" s="64"/>
    </row>
    <row r="3231" spans="1:1" x14ac:dyDescent="0.2">
      <c r="A3231" s="64"/>
    </row>
    <row r="3232" spans="1:1" x14ac:dyDescent="0.2">
      <c r="A3232" s="64"/>
    </row>
    <row r="3233" spans="1:1" x14ac:dyDescent="0.2">
      <c r="A3233" s="64"/>
    </row>
    <row r="3234" spans="1:1" x14ac:dyDescent="0.2">
      <c r="A3234" s="64"/>
    </row>
    <row r="3235" spans="1:1" x14ac:dyDescent="0.2">
      <c r="A3235" s="64"/>
    </row>
    <row r="3236" spans="1:1" x14ac:dyDescent="0.2">
      <c r="A3236" s="64"/>
    </row>
    <row r="3237" spans="1:1" x14ac:dyDescent="0.2">
      <c r="A3237" s="64"/>
    </row>
    <row r="3238" spans="1:1" x14ac:dyDescent="0.2">
      <c r="A3238" s="64"/>
    </row>
    <row r="3239" spans="1:1" x14ac:dyDescent="0.2">
      <c r="A3239" s="64"/>
    </row>
    <row r="3240" spans="1:1" x14ac:dyDescent="0.2">
      <c r="A3240" s="64"/>
    </row>
    <row r="3241" spans="1:1" x14ac:dyDescent="0.2">
      <c r="A3241" s="64"/>
    </row>
    <row r="3242" spans="1:1" x14ac:dyDescent="0.2">
      <c r="A3242" s="64"/>
    </row>
    <row r="3243" spans="1:1" x14ac:dyDescent="0.2">
      <c r="A3243" s="64"/>
    </row>
    <row r="3244" spans="1:1" x14ac:dyDescent="0.2">
      <c r="A3244" s="64"/>
    </row>
    <row r="3245" spans="1:1" x14ac:dyDescent="0.2">
      <c r="A3245" s="64"/>
    </row>
    <row r="3246" spans="1:1" x14ac:dyDescent="0.2">
      <c r="A3246" s="64"/>
    </row>
    <row r="3247" spans="1:1" x14ac:dyDescent="0.2">
      <c r="A3247" s="64"/>
    </row>
    <row r="3248" spans="1:1" x14ac:dyDescent="0.2">
      <c r="A3248" s="64"/>
    </row>
    <row r="3249" spans="1:1" x14ac:dyDescent="0.2">
      <c r="A3249" s="64"/>
    </row>
    <row r="3250" spans="1:1" x14ac:dyDescent="0.2">
      <c r="A3250" s="64"/>
    </row>
    <row r="3251" spans="1:1" x14ac:dyDescent="0.2">
      <c r="A3251" s="64"/>
    </row>
    <row r="3252" spans="1:1" x14ac:dyDescent="0.2">
      <c r="A3252" s="64"/>
    </row>
    <row r="3253" spans="1:1" x14ac:dyDescent="0.2">
      <c r="A3253" s="64"/>
    </row>
    <row r="3254" spans="1:1" x14ac:dyDescent="0.2">
      <c r="A3254" s="64"/>
    </row>
    <row r="3255" spans="1:1" x14ac:dyDescent="0.2">
      <c r="A3255" s="64"/>
    </row>
    <row r="3256" spans="1:1" x14ac:dyDescent="0.2">
      <c r="A3256" s="64"/>
    </row>
    <row r="3257" spans="1:1" x14ac:dyDescent="0.2">
      <c r="A3257" s="64"/>
    </row>
    <row r="3258" spans="1:1" x14ac:dyDescent="0.2">
      <c r="A3258" s="64"/>
    </row>
    <row r="3259" spans="1:1" x14ac:dyDescent="0.2">
      <c r="A3259" s="64"/>
    </row>
    <row r="3260" spans="1:1" x14ac:dyDescent="0.2">
      <c r="A3260" s="64"/>
    </row>
    <row r="3261" spans="1:1" x14ac:dyDescent="0.2">
      <c r="A3261" s="64"/>
    </row>
    <row r="3262" spans="1:1" x14ac:dyDescent="0.2">
      <c r="A3262" s="64"/>
    </row>
    <row r="3263" spans="1:1" x14ac:dyDescent="0.2">
      <c r="A3263" s="64"/>
    </row>
    <row r="3264" spans="1:1" x14ac:dyDescent="0.2">
      <c r="A3264" s="64"/>
    </row>
    <row r="3265" spans="1:1" x14ac:dyDescent="0.2">
      <c r="A3265" s="64"/>
    </row>
    <row r="3266" spans="1:1" x14ac:dyDescent="0.2">
      <c r="A3266" s="64"/>
    </row>
    <row r="3267" spans="1:1" x14ac:dyDescent="0.2">
      <c r="A3267" s="64"/>
    </row>
    <row r="3268" spans="1:1" x14ac:dyDescent="0.2">
      <c r="A3268" s="64"/>
    </row>
    <row r="3269" spans="1:1" x14ac:dyDescent="0.2">
      <c r="A3269" s="64"/>
    </row>
    <row r="3270" spans="1:1" x14ac:dyDescent="0.2">
      <c r="A3270" s="64"/>
    </row>
    <row r="3271" spans="1:1" x14ac:dyDescent="0.2">
      <c r="A3271" s="64"/>
    </row>
    <row r="3272" spans="1:1" x14ac:dyDescent="0.2">
      <c r="A3272" s="64"/>
    </row>
    <row r="3273" spans="1:1" x14ac:dyDescent="0.2">
      <c r="A3273" s="64"/>
    </row>
    <row r="3274" spans="1:1" x14ac:dyDescent="0.2">
      <c r="A3274" s="64"/>
    </row>
    <row r="3275" spans="1:1" x14ac:dyDescent="0.2">
      <c r="A3275" s="64"/>
    </row>
    <row r="3276" spans="1:1" x14ac:dyDescent="0.2">
      <c r="A3276" s="64"/>
    </row>
    <row r="3277" spans="1:1" x14ac:dyDescent="0.2">
      <c r="A3277" s="64"/>
    </row>
    <row r="3278" spans="1:1" x14ac:dyDescent="0.2">
      <c r="A3278" s="64"/>
    </row>
    <row r="3279" spans="1:1" x14ac:dyDescent="0.2">
      <c r="A3279" s="64"/>
    </row>
    <row r="3280" spans="1:1" x14ac:dyDescent="0.2">
      <c r="A3280" s="64"/>
    </row>
    <row r="3281" spans="1:1" x14ac:dyDescent="0.2">
      <c r="A3281" s="64"/>
    </row>
    <row r="3282" spans="1:1" x14ac:dyDescent="0.2">
      <c r="A3282" s="64"/>
    </row>
    <row r="3283" spans="1:1" x14ac:dyDescent="0.2">
      <c r="A3283" s="64"/>
    </row>
    <row r="3284" spans="1:1" x14ac:dyDescent="0.2">
      <c r="A3284" s="64"/>
    </row>
    <row r="3285" spans="1:1" x14ac:dyDescent="0.2">
      <c r="A3285" s="64"/>
    </row>
    <row r="3286" spans="1:1" x14ac:dyDescent="0.2">
      <c r="A3286" s="64"/>
    </row>
    <row r="3287" spans="1:1" x14ac:dyDescent="0.2">
      <c r="A3287" s="64"/>
    </row>
    <row r="3288" spans="1:1" x14ac:dyDescent="0.2">
      <c r="A3288" s="64"/>
    </row>
    <row r="3289" spans="1:1" x14ac:dyDescent="0.2">
      <c r="A3289" s="64"/>
    </row>
    <row r="3290" spans="1:1" x14ac:dyDescent="0.2">
      <c r="A3290" s="64"/>
    </row>
    <row r="3291" spans="1:1" x14ac:dyDescent="0.2">
      <c r="A3291" s="64"/>
    </row>
    <row r="3292" spans="1:1" x14ac:dyDescent="0.2">
      <c r="A3292" s="64"/>
    </row>
    <row r="3293" spans="1:1" x14ac:dyDescent="0.2">
      <c r="A3293" s="64"/>
    </row>
    <row r="3294" spans="1:1" x14ac:dyDescent="0.2">
      <c r="A3294" s="64"/>
    </row>
    <row r="3295" spans="1:1" x14ac:dyDescent="0.2">
      <c r="A3295" s="64"/>
    </row>
    <row r="3296" spans="1:1" x14ac:dyDescent="0.2">
      <c r="A3296" s="64"/>
    </row>
    <row r="3297" spans="1:1" x14ac:dyDescent="0.2">
      <c r="A3297" s="64"/>
    </row>
    <row r="3298" spans="1:1" x14ac:dyDescent="0.2">
      <c r="A3298" s="64"/>
    </row>
    <row r="3299" spans="1:1" x14ac:dyDescent="0.2">
      <c r="A3299" s="64"/>
    </row>
    <row r="3300" spans="1:1" x14ac:dyDescent="0.2">
      <c r="A3300" s="64"/>
    </row>
    <row r="3301" spans="1:1" x14ac:dyDescent="0.2">
      <c r="A3301" s="64"/>
    </row>
    <row r="3302" spans="1:1" x14ac:dyDescent="0.2">
      <c r="A3302" s="64"/>
    </row>
    <row r="3303" spans="1:1" x14ac:dyDescent="0.2">
      <c r="A3303" s="64"/>
    </row>
    <row r="3304" spans="1:1" x14ac:dyDescent="0.2">
      <c r="A3304" s="64"/>
    </row>
    <row r="3305" spans="1:1" x14ac:dyDescent="0.2">
      <c r="A3305" s="64"/>
    </row>
    <row r="3306" spans="1:1" x14ac:dyDescent="0.2">
      <c r="A3306" s="64"/>
    </row>
    <row r="3307" spans="1:1" x14ac:dyDescent="0.2">
      <c r="A3307" s="64"/>
    </row>
    <row r="3308" spans="1:1" x14ac:dyDescent="0.2">
      <c r="A3308" s="64"/>
    </row>
    <row r="3309" spans="1:1" x14ac:dyDescent="0.2">
      <c r="A3309" s="64"/>
    </row>
    <row r="3310" spans="1:1" x14ac:dyDescent="0.2">
      <c r="A3310" s="64"/>
    </row>
    <row r="3311" spans="1:1" x14ac:dyDescent="0.2">
      <c r="A3311" s="64"/>
    </row>
    <row r="3312" spans="1:1" x14ac:dyDescent="0.2">
      <c r="A3312" s="64"/>
    </row>
    <row r="3313" spans="1:1" x14ac:dyDescent="0.2">
      <c r="A3313" s="64"/>
    </row>
    <row r="3314" spans="1:1" x14ac:dyDescent="0.2">
      <c r="A3314" s="64"/>
    </row>
    <row r="3315" spans="1:1" x14ac:dyDescent="0.2">
      <c r="A3315" s="64"/>
    </row>
    <row r="3316" spans="1:1" x14ac:dyDescent="0.2">
      <c r="A3316" s="64"/>
    </row>
    <row r="3317" spans="1:1" x14ac:dyDescent="0.2">
      <c r="A3317" s="64"/>
    </row>
    <row r="3318" spans="1:1" x14ac:dyDescent="0.2">
      <c r="A3318" s="64"/>
    </row>
    <row r="3319" spans="1:1" x14ac:dyDescent="0.2">
      <c r="A3319" s="64"/>
    </row>
    <row r="3320" spans="1:1" x14ac:dyDescent="0.2">
      <c r="A3320" s="64"/>
    </row>
    <row r="3321" spans="1:1" x14ac:dyDescent="0.2">
      <c r="A3321" s="64"/>
    </row>
    <row r="3322" spans="1:1" x14ac:dyDescent="0.2">
      <c r="A3322" s="64"/>
    </row>
    <row r="3323" spans="1:1" x14ac:dyDescent="0.2">
      <c r="A3323" s="64"/>
    </row>
    <row r="3324" spans="1:1" x14ac:dyDescent="0.2">
      <c r="A3324" s="64"/>
    </row>
    <row r="3325" spans="1:1" x14ac:dyDescent="0.2">
      <c r="A3325" s="64"/>
    </row>
    <row r="3326" spans="1:1" x14ac:dyDescent="0.2">
      <c r="A3326" s="64"/>
    </row>
    <row r="3327" spans="1:1" x14ac:dyDescent="0.2">
      <c r="A3327" s="64"/>
    </row>
    <row r="3328" spans="1:1" x14ac:dyDescent="0.2">
      <c r="A3328" s="64"/>
    </row>
    <row r="3329" spans="1:1" x14ac:dyDescent="0.2">
      <c r="A3329" s="64"/>
    </row>
    <row r="3330" spans="1:1" x14ac:dyDescent="0.2">
      <c r="A3330" s="64"/>
    </row>
    <row r="3331" spans="1:1" x14ac:dyDescent="0.2">
      <c r="A3331" s="64"/>
    </row>
    <row r="3332" spans="1:1" x14ac:dyDescent="0.2">
      <c r="A3332" s="64"/>
    </row>
    <row r="3333" spans="1:1" x14ac:dyDescent="0.2">
      <c r="A3333" s="64"/>
    </row>
    <row r="3334" spans="1:1" x14ac:dyDescent="0.2">
      <c r="A3334" s="64"/>
    </row>
    <row r="3335" spans="1:1" x14ac:dyDescent="0.2">
      <c r="A3335" s="64"/>
    </row>
    <row r="3336" spans="1:1" x14ac:dyDescent="0.2">
      <c r="A3336" s="64"/>
    </row>
    <row r="3337" spans="1:1" x14ac:dyDescent="0.2">
      <c r="A3337" s="64"/>
    </row>
    <row r="3338" spans="1:1" x14ac:dyDescent="0.2">
      <c r="A3338" s="64"/>
    </row>
    <row r="3339" spans="1:1" x14ac:dyDescent="0.2">
      <c r="A3339" s="64"/>
    </row>
    <row r="3340" spans="1:1" x14ac:dyDescent="0.2">
      <c r="A3340" s="64"/>
    </row>
    <row r="3341" spans="1:1" x14ac:dyDescent="0.2">
      <c r="A3341" s="64"/>
    </row>
    <row r="3342" spans="1:1" x14ac:dyDescent="0.2">
      <c r="A3342" s="64"/>
    </row>
    <row r="3343" spans="1:1" x14ac:dyDescent="0.2">
      <c r="A3343" s="64"/>
    </row>
    <row r="3344" spans="1:1" x14ac:dyDescent="0.2">
      <c r="A3344" s="64"/>
    </row>
    <row r="3345" spans="1:1" x14ac:dyDescent="0.2">
      <c r="A3345" s="64"/>
    </row>
    <row r="3346" spans="1:1" x14ac:dyDescent="0.2">
      <c r="A3346" s="64"/>
    </row>
    <row r="3347" spans="1:1" x14ac:dyDescent="0.2">
      <c r="A3347" s="64"/>
    </row>
    <row r="3348" spans="1:1" x14ac:dyDescent="0.2">
      <c r="A3348" s="64"/>
    </row>
    <row r="3349" spans="1:1" x14ac:dyDescent="0.2">
      <c r="A3349" s="64"/>
    </row>
    <row r="3350" spans="1:1" x14ac:dyDescent="0.2">
      <c r="A3350" s="64"/>
    </row>
    <row r="3351" spans="1:1" x14ac:dyDescent="0.2">
      <c r="A3351" s="64"/>
    </row>
    <row r="3352" spans="1:1" x14ac:dyDescent="0.2">
      <c r="A3352" s="64"/>
    </row>
    <row r="3353" spans="1:1" x14ac:dyDescent="0.2">
      <c r="A3353" s="64"/>
    </row>
    <row r="3354" spans="1:1" x14ac:dyDescent="0.2">
      <c r="A3354" s="64"/>
    </row>
    <row r="3355" spans="1:1" x14ac:dyDescent="0.2">
      <c r="A3355" s="64"/>
    </row>
    <row r="3356" spans="1:1" x14ac:dyDescent="0.2">
      <c r="A3356" s="64"/>
    </row>
    <row r="3357" spans="1:1" x14ac:dyDescent="0.2">
      <c r="A3357" s="64"/>
    </row>
    <row r="3358" spans="1:1" x14ac:dyDescent="0.2">
      <c r="A3358" s="64"/>
    </row>
    <row r="3359" spans="1:1" x14ac:dyDescent="0.2">
      <c r="A3359" s="64"/>
    </row>
    <row r="3360" spans="1:1" x14ac:dyDescent="0.2">
      <c r="A3360" s="64"/>
    </row>
    <row r="3361" spans="1:1" x14ac:dyDescent="0.2">
      <c r="A3361" s="64"/>
    </row>
    <row r="3362" spans="1:1" x14ac:dyDescent="0.2">
      <c r="A3362" s="64"/>
    </row>
    <row r="3363" spans="1:1" x14ac:dyDescent="0.2">
      <c r="A3363" s="64"/>
    </row>
    <row r="3364" spans="1:1" x14ac:dyDescent="0.2">
      <c r="A3364" s="64"/>
    </row>
    <row r="3365" spans="1:1" x14ac:dyDescent="0.2">
      <c r="A3365" s="64"/>
    </row>
    <row r="3366" spans="1:1" x14ac:dyDescent="0.2">
      <c r="A3366" s="64"/>
    </row>
    <row r="3367" spans="1:1" x14ac:dyDescent="0.2">
      <c r="A3367" s="64"/>
    </row>
    <row r="3368" spans="1:1" x14ac:dyDescent="0.2">
      <c r="A3368" s="64"/>
    </row>
    <row r="3369" spans="1:1" x14ac:dyDescent="0.2">
      <c r="A3369" s="64"/>
    </row>
    <row r="3370" spans="1:1" x14ac:dyDescent="0.2">
      <c r="A3370" s="64"/>
    </row>
    <row r="3371" spans="1:1" x14ac:dyDescent="0.2">
      <c r="A3371" s="64"/>
    </row>
    <row r="3372" spans="1:1" x14ac:dyDescent="0.2">
      <c r="A3372" s="64"/>
    </row>
    <row r="3373" spans="1:1" x14ac:dyDescent="0.2">
      <c r="A3373" s="64"/>
    </row>
    <row r="3374" spans="1:1" x14ac:dyDescent="0.2">
      <c r="A3374" s="64"/>
    </row>
    <row r="3375" spans="1:1" x14ac:dyDescent="0.2">
      <c r="A3375" s="64"/>
    </row>
    <row r="3376" spans="1:1" x14ac:dyDescent="0.2">
      <c r="A3376" s="64"/>
    </row>
    <row r="3377" spans="1:1" x14ac:dyDescent="0.2">
      <c r="A3377" s="64"/>
    </row>
    <row r="3378" spans="1:1" x14ac:dyDescent="0.2">
      <c r="A3378" s="64"/>
    </row>
    <row r="3379" spans="1:1" x14ac:dyDescent="0.2">
      <c r="A3379" s="64"/>
    </row>
    <row r="3380" spans="1:1" x14ac:dyDescent="0.2">
      <c r="A3380" s="64"/>
    </row>
    <row r="3381" spans="1:1" x14ac:dyDescent="0.2">
      <c r="A3381" s="64"/>
    </row>
    <row r="3382" spans="1:1" x14ac:dyDescent="0.2">
      <c r="A3382" s="64"/>
    </row>
    <row r="3383" spans="1:1" x14ac:dyDescent="0.2">
      <c r="A3383" s="64"/>
    </row>
    <row r="3384" spans="1:1" x14ac:dyDescent="0.2">
      <c r="A3384" s="64"/>
    </row>
    <row r="3385" spans="1:1" x14ac:dyDescent="0.2">
      <c r="A3385" s="64"/>
    </row>
    <row r="3386" spans="1:1" x14ac:dyDescent="0.2">
      <c r="A3386" s="64"/>
    </row>
    <row r="3387" spans="1:1" x14ac:dyDescent="0.2">
      <c r="A3387" s="64"/>
    </row>
    <row r="3388" spans="1:1" x14ac:dyDescent="0.2">
      <c r="A3388" s="64"/>
    </row>
    <row r="3389" spans="1:1" x14ac:dyDescent="0.2">
      <c r="A3389" s="64"/>
    </row>
    <row r="3390" spans="1:1" x14ac:dyDescent="0.2">
      <c r="A3390" s="64"/>
    </row>
    <row r="3391" spans="1:1" x14ac:dyDescent="0.2">
      <c r="A3391" s="64"/>
    </row>
    <row r="3392" spans="1:1" x14ac:dyDescent="0.2">
      <c r="A3392" s="64"/>
    </row>
    <row r="3393" spans="1:1" x14ac:dyDescent="0.2">
      <c r="A3393" s="64"/>
    </row>
    <row r="3394" spans="1:1" x14ac:dyDescent="0.2">
      <c r="A3394" s="64"/>
    </row>
    <row r="3395" spans="1:1" x14ac:dyDescent="0.2">
      <c r="A3395" s="64"/>
    </row>
    <row r="3396" spans="1:1" x14ac:dyDescent="0.2">
      <c r="A3396" s="64"/>
    </row>
    <row r="3397" spans="1:1" x14ac:dyDescent="0.2">
      <c r="A3397" s="64"/>
    </row>
    <row r="3398" spans="1:1" x14ac:dyDescent="0.2">
      <c r="A3398" s="64"/>
    </row>
    <row r="3399" spans="1:1" x14ac:dyDescent="0.2">
      <c r="A3399" s="64"/>
    </row>
    <row r="3400" spans="1:1" x14ac:dyDescent="0.2">
      <c r="A3400" s="64"/>
    </row>
    <row r="3401" spans="1:1" x14ac:dyDescent="0.2">
      <c r="A3401" s="64"/>
    </row>
    <row r="3402" spans="1:1" x14ac:dyDescent="0.2">
      <c r="A3402" s="64"/>
    </row>
    <row r="3403" spans="1:1" x14ac:dyDescent="0.2">
      <c r="A3403" s="64"/>
    </row>
    <row r="3404" spans="1:1" x14ac:dyDescent="0.2">
      <c r="A3404" s="64"/>
    </row>
    <row r="3405" spans="1:1" x14ac:dyDescent="0.2">
      <c r="A3405" s="64"/>
    </row>
    <row r="3406" spans="1:1" x14ac:dyDescent="0.2">
      <c r="A3406" s="64"/>
    </row>
    <row r="3407" spans="1:1" x14ac:dyDescent="0.2">
      <c r="A3407" s="64"/>
    </row>
    <row r="3408" spans="1:1" x14ac:dyDescent="0.2">
      <c r="A3408" s="64"/>
    </row>
    <row r="3409" spans="1:1" x14ac:dyDescent="0.2">
      <c r="A3409" s="64"/>
    </row>
    <row r="3410" spans="1:1" x14ac:dyDescent="0.2">
      <c r="A3410" s="64"/>
    </row>
    <row r="3411" spans="1:1" x14ac:dyDescent="0.2">
      <c r="A3411" s="64"/>
    </row>
    <row r="3412" spans="1:1" x14ac:dyDescent="0.2">
      <c r="A3412" s="64"/>
    </row>
    <row r="3413" spans="1:1" x14ac:dyDescent="0.2">
      <c r="A3413" s="64"/>
    </row>
    <row r="3414" spans="1:1" x14ac:dyDescent="0.2">
      <c r="A3414" s="64"/>
    </row>
    <row r="3415" spans="1:1" x14ac:dyDescent="0.2">
      <c r="A3415" s="64"/>
    </row>
    <row r="3416" spans="1:1" x14ac:dyDescent="0.2">
      <c r="A3416" s="64"/>
    </row>
    <row r="3417" spans="1:1" x14ac:dyDescent="0.2">
      <c r="A3417" s="64"/>
    </row>
    <row r="3418" spans="1:1" x14ac:dyDescent="0.2">
      <c r="A3418" s="64"/>
    </row>
    <row r="3419" spans="1:1" x14ac:dyDescent="0.2">
      <c r="A3419" s="64"/>
    </row>
    <row r="3420" spans="1:1" x14ac:dyDescent="0.2">
      <c r="A3420" s="64"/>
    </row>
    <row r="3421" spans="1:1" x14ac:dyDescent="0.2">
      <c r="A3421" s="64"/>
    </row>
    <row r="3422" spans="1:1" x14ac:dyDescent="0.2">
      <c r="A3422" s="64"/>
    </row>
    <row r="3423" spans="1:1" x14ac:dyDescent="0.2">
      <c r="A3423" s="64"/>
    </row>
    <row r="3424" spans="1:1" x14ac:dyDescent="0.2">
      <c r="A3424" s="64"/>
    </row>
    <row r="3425" spans="1:1" x14ac:dyDescent="0.2">
      <c r="A3425" s="64"/>
    </row>
    <row r="3426" spans="1:1" x14ac:dyDescent="0.2">
      <c r="A3426" s="64"/>
    </row>
    <row r="3427" spans="1:1" x14ac:dyDescent="0.2">
      <c r="A3427" s="64"/>
    </row>
    <row r="3428" spans="1:1" x14ac:dyDescent="0.2">
      <c r="A3428" s="64"/>
    </row>
    <row r="3429" spans="1:1" x14ac:dyDescent="0.2">
      <c r="A3429" s="64"/>
    </row>
    <row r="3430" spans="1:1" x14ac:dyDescent="0.2">
      <c r="A3430" s="64"/>
    </row>
    <row r="3431" spans="1:1" x14ac:dyDescent="0.2">
      <c r="A3431" s="64"/>
    </row>
    <row r="3432" spans="1:1" x14ac:dyDescent="0.2">
      <c r="A3432" s="64"/>
    </row>
    <row r="3433" spans="1:1" x14ac:dyDescent="0.2">
      <c r="A3433" s="64"/>
    </row>
    <row r="3434" spans="1:1" x14ac:dyDescent="0.2">
      <c r="A3434" s="64"/>
    </row>
    <row r="3435" spans="1:1" x14ac:dyDescent="0.2">
      <c r="A3435" s="64"/>
    </row>
    <row r="3436" spans="1:1" x14ac:dyDescent="0.2">
      <c r="A3436" s="64"/>
    </row>
    <row r="3437" spans="1:1" x14ac:dyDescent="0.2">
      <c r="A3437" s="64"/>
    </row>
    <row r="3438" spans="1:1" x14ac:dyDescent="0.2">
      <c r="A3438" s="64"/>
    </row>
    <row r="3439" spans="1:1" x14ac:dyDescent="0.2">
      <c r="A3439" s="64"/>
    </row>
    <row r="3440" spans="1:1" x14ac:dyDescent="0.2">
      <c r="A3440" s="64"/>
    </row>
    <row r="3441" spans="1:1" x14ac:dyDescent="0.2">
      <c r="A3441" s="64"/>
    </row>
    <row r="3442" spans="1:1" x14ac:dyDescent="0.2">
      <c r="A3442" s="64"/>
    </row>
    <row r="3443" spans="1:1" x14ac:dyDescent="0.2">
      <c r="A3443" s="64"/>
    </row>
    <row r="3444" spans="1:1" x14ac:dyDescent="0.2">
      <c r="A3444" s="64"/>
    </row>
    <row r="3445" spans="1:1" x14ac:dyDescent="0.2">
      <c r="A3445" s="64"/>
    </row>
    <row r="3446" spans="1:1" x14ac:dyDescent="0.2">
      <c r="A3446" s="64"/>
    </row>
    <row r="3447" spans="1:1" x14ac:dyDescent="0.2">
      <c r="A3447" s="64"/>
    </row>
    <row r="3448" spans="1:1" x14ac:dyDescent="0.2">
      <c r="A3448" s="64"/>
    </row>
    <row r="3449" spans="1:1" x14ac:dyDescent="0.2">
      <c r="A3449" s="64"/>
    </row>
    <row r="3450" spans="1:1" x14ac:dyDescent="0.2">
      <c r="A3450" s="64"/>
    </row>
    <row r="3451" spans="1:1" x14ac:dyDescent="0.2">
      <c r="A3451" s="64"/>
    </row>
    <row r="3452" spans="1:1" x14ac:dyDescent="0.2">
      <c r="A3452" s="64"/>
    </row>
    <row r="3453" spans="1:1" x14ac:dyDescent="0.2">
      <c r="A3453" s="64"/>
    </row>
    <row r="3454" spans="1:1" x14ac:dyDescent="0.2">
      <c r="A3454" s="64"/>
    </row>
    <row r="3455" spans="1:1" x14ac:dyDescent="0.2">
      <c r="A3455" s="64"/>
    </row>
    <row r="3456" spans="1:1" x14ac:dyDescent="0.2">
      <c r="A3456" s="64"/>
    </row>
    <row r="3457" spans="1:1" x14ac:dyDescent="0.2">
      <c r="A3457" s="64"/>
    </row>
    <row r="3458" spans="1:1" x14ac:dyDescent="0.2">
      <c r="A3458" s="64"/>
    </row>
    <row r="3459" spans="1:1" x14ac:dyDescent="0.2">
      <c r="A3459" s="64"/>
    </row>
    <row r="3460" spans="1:1" x14ac:dyDescent="0.2">
      <c r="A3460" s="64"/>
    </row>
    <row r="3461" spans="1:1" x14ac:dyDescent="0.2">
      <c r="A3461" s="64"/>
    </row>
    <row r="3462" spans="1:1" x14ac:dyDescent="0.2">
      <c r="A3462" s="64"/>
    </row>
    <row r="3463" spans="1:1" x14ac:dyDescent="0.2">
      <c r="A3463" s="64"/>
    </row>
    <row r="3464" spans="1:1" x14ac:dyDescent="0.2">
      <c r="A3464" s="64"/>
    </row>
    <row r="3465" spans="1:1" x14ac:dyDescent="0.2">
      <c r="A3465" s="64"/>
    </row>
    <row r="3466" spans="1:1" x14ac:dyDescent="0.2">
      <c r="A3466" s="64"/>
    </row>
    <row r="3467" spans="1:1" x14ac:dyDescent="0.2">
      <c r="A3467" s="64"/>
    </row>
    <row r="3468" spans="1:1" x14ac:dyDescent="0.2">
      <c r="A3468" s="64"/>
    </row>
    <row r="3469" spans="1:1" x14ac:dyDescent="0.2">
      <c r="A3469" s="64"/>
    </row>
    <row r="3470" spans="1:1" x14ac:dyDescent="0.2">
      <c r="A3470" s="64"/>
    </row>
    <row r="3471" spans="1:1" x14ac:dyDescent="0.2">
      <c r="A3471" s="64"/>
    </row>
    <row r="3472" spans="1:1" x14ac:dyDescent="0.2">
      <c r="A3472" s="64"/>
    </row>
    <row r="3473" spans="1:1" x14ac:dyDescent="0.2">
      <c r="A3473" s="64"/>
    </row>
    <row r="3474" spans="1:1" x14ac:dyDescent="0.2">
      <c r="A3474" s="64"/>
    </row>
    <row r="3475" spans="1:1" x14ac:dyDescent="0.2">
      <c r="A3475" s="64"/>
    </row>
    <row r="3476" spans="1:1" x14ac:dyDescent="0.2">
      <c r="A3476" s="64"/>
    </row>
    <row r="3477" spans="1:1" x14ac:dyDescent="0.2">
      <c r="A3477" s="64"/>
    </row>
    <row r="3478" spans="1:1" x14ac:dyDescent="0.2">
      <c r="A3478" s="64"/>
    </row>
    <row r="3479" spans="1:1" x14ac:dyDescent="0.2">
      <c r="A3479" s="64"/>
    </row>
    <row r="3480" spans="1:1" x14ac:dyDescent="0.2">
      <c r="A3480" s="64"/>
    </row>
    <row r="3481" spans="1:1" x14ac:dyDescent="0.2">
      <c r="A3481" s="64"/>
    </row>
    <row r="3482" spans="1:1" x14ac:dyDescent="0.2">
      <c r="A3482" s="64"/>
    </row>
    <row r="3483" spans="1:1" x14ac:dyDescent="0.2">
      <c r="A3483" s="64"/>
    </row>
    <row r="3484" spans="1:1" x14ac:dyDescent="0.2">
      <c r="A3484" s="64"/>
    </row>
    <row r="3485" spans="1:1" x14ac:dyDescent="0.2">
      <c r="A3485" s="64"/>
    </row>
    <row r="3486" spans="1:1" x14ac:dyDescent="0.2">
      <c r="A3486" s="64"/>
    </row>
    <row r="3487" spans="1:1" x14ac:dyDescent="0.2">
      <c r="A3487" s="64"/>
    </row>
    <row r="3488" spans="1:1" x14ac:dyDescent="0.2">
      <c r="A3488" s="64"/>
    </row>
    <row r="3489" spans="1:1" x14ac:dyDescent="0.2">
      <c r="A3489" s="64"/>
    </row>
    <row r="3490" spans="1:1" x14ac:dyDescent="0.2">
      <c r="A3490" s="64"/>
    </row>
    <row r="3491" spans="1:1" x14ac:dyDescent="0.2">
      <c r="A3491" s="64"/>
    </row>
    <row r="3492" spans="1:1" x14ac:dyDescent="0.2">
      <c r="A3492" s="64"/>
    </row>
    <row r="3493" spans="1:1" x14ac:dyDescent="0.2">
      <c r="A3493" s="64"/>
    </row>
    <row r="3494" spans="1:1" x14ac:dyDescent="0.2">
      <c r="A3494" s="64"/>
    </row>
    <row r="3495" spans="1:1" x14ac:dyDescent="0.2">
      <c r="A3495" s="64"/>
    </row>
    <row r="3496" spans="1:1" x14ac:dyDescent="0.2">
      <c r="A3496" s="64"/>
    </row>
    <row r="3497" spans="1:1" x14ac:dyDescent="0.2">
      <c r="A3497" s="64"/>
    </row>
    <row r="3498" spans="1:1" x14ac:dyDescent="0.2">
      <c r="A3498" s="64"/>
    </row>
    <row r="3499" spans="1:1" x14ac:dyDescent="0.2">
      <c r="A3499" s="64"/>
    </row>
    <row r="3500" spans="1:1" x14ac:dyDescent="0.2">
      <c r="A3500" s="64"/>
    </row>
    <row r="3501" spans="1:1" x14ac:dyDescent="0.2">
      <c r="A3501" s="64"/>
    </row>
    <row r="3502" spans="1:1" x14ac:dyDescent="0.2">
      <c r="A3502" s="64"/>
    </row>
    <row r="3503" spans="1:1" x14ac:dyDescent="0.2">
      <c r="A3503" s="64"/>
    </row>
    <row r="3504" spans="1:1" x14ac:dyDescent="0.2">
      <c r="A3504" s="64"/>
    </row>
    <row r="3505" spans="1:1" x14ac:dyDescent="0.2">
      <c r="A3505" s="64"/>
    </row>
    <row r="3506" spans="1:1" x14ac:dyDescent="0.2">
      <c r="A3506" s="64"/>
    </row>
    <row r="3507" spans="1:1" x14ac:dyDescent="0.2">
      <c r="A3507" s="64"/>
    </row>
    <row r="3508" spans="1:1" x14ac:dyDescent="0.2">
      <c r="A3508" s="64"/>
    </row>
    <row r="3509" spans="1:1" x14ac:dyDescent="0.2">
      <c r="A3509" s="64"/>
    </row>
    <row r="3510" spans="1:1" x14ac:dyDescent="0.2">
      <c r="A3510" s="64"/>
    </row>
    <row r="3511" spans="1:1" x14ac:dyDescent="0.2">
      <c r="A3511" s="64"/>
    </row>
    <row r="3512" spans="1:1" x14ac:dyDescent="0.2">
      <c r="A3512" s="64"/>
    </row>
    <row r="3513" spans="1:1" x14ac:dyDescent="0.2">
      <c r="A3513" s="64"/>
    </row>
    <row r="3514" spans="1:1" x14ac:dyDescent="0.2">
      <c r="A3514" s="64"/>
    </row>
    <row r="3515" spans="1:1" x14ac:dyDescent="0.2">
      <c r="A3515" s="64"/>
    </row>
    <row r="3516" spans="1:1" x14ac:dyDescent="0.2">
      <c r="A3516" s="64"/>
    </row>
    <row r="3517" spans="1:1" x14ac:dyDescent="0.2">
      <c r="A3517" s="64"/>
    </row>
    <row r="3518" spans="1:1" x14ac:dyDescent="0.2">
      <c r="A3518" s="64"/>
    </row>
    <row r="3519" spans="1:1" x14ac:dyDescent="0.2">
      <c r="A3519" s="64"/>
    </row>
    <row r="3520" spans="1:1" x14ac:dyDescent="0.2">
      <c r="A3520" s="64"/>
    </row>
    <row r="3521" spans="1:1" x14ac:dyDescent="0.2">
      <c r="A3521" s="64"/>
    </row>
    <row r="3522" spans="1:1" x14ac:dyDescent="0.2">
      <c r="A3522" s="64"/>
    </row>
    <row r="3523" spans="1:1" x14ac:dyDescent="0.2">
      <c r="A3523" s="64"/>
    </row>
    <row r="3524" spans="1:1" x14ac:dyDescent="0.2">
      <c r="A3524" s="64"/>
    </row>
    <row r="3525" spans="1:1" x14ac:dyDescent="0.2">
      <c r="A3525" s="64"/>
    </row>
    <row r="3526" spans="1:1" x14ac:dyDescent="0.2">
      <c r="A3526" s="64"/>
    </row>
    <row r="3527" spans="1:1" x14ac:dyDescent="0.2">
      <c r="A3527" s="64"/>
    </row>
    <row r="3528" spans="1:1" x14ac:dyDescent="0.2">
      <c r="A3528" s="64"/>
    </row>
    <row r="3529" spans="1:1" x14ac:dyDescent="0.2">
      <c r="A3529" s="64"/>
    </row>
    <row r="3530" spans="1:1" x14ac:dyDescent="0.2">
      <c r="A3530" s="64"/>
    </row>
    <row r="3531" spans="1:1" x14ac:dyDescent="0.2">
      <c r="A3531" s="64"/>
    </row>
    <row r="3532" spans="1:1" x14ac:dyDescent="0.2">
      <c r="A3532" s="64"/>
    </row>
    <row r="3533" spans="1:1" x14ac:dyDescent="0.2">
      <c r="A3533" s="64"/>
    </row>
    <row r="3534" spans="1:1" x14ac:dyDescent="0.2">
      <c r="A3534" s="64"/>
    </row>
    <row r="3535" spans="1:1" x14ac:dyDescent="0.2">
      <c r="A3535" s="64"/>
    </row>
    <row r="3536" spans="1:1" x14ac:dyDescent="0.2">
      <c r="A3536" s="64"/>
    </row>
    <row r="3537" spans="1:1" x14ac:dyDescent="0.2">
      <c r="A3537" s="64"/>
    </row>
    <row r="3538" spans="1:1" x14ac:dyDescent="0.2">
      <c r="A3538" s="64"/>
    </row>
    <row r="3539" spans="1:1" x14ac:dyDescent="0.2">
      <c r="A3539" s="64"/>
    </row>
    <row r="3540" spans="1:1" x14ac:dyDescent="0.2">
      <c r="A3540" s="64"/>
    </row>
    <row r="3541" spans="1:1" x14ac:dyDescent="0.2">
      <c r="A3541" s="64"/>
    </row>
    <row r="3542" spans="1:1" x14ac:dyDescent="0.2">
      <c r="A3542" s="64"/>
    </row>
    <row r="3543" spans="1:1" x14ac:dyDescent="0.2">
      <c r="A3543" s="64"/>
    </row>
    <row r="3544" spans="1:1" x14ac:dyDescent="0.2">
      <c r="A3544" s="64"/>
    </row>
    <row r="3545" spans="1:1" x14ac:dyDescent="0.2">
      <c r="A3545" s="64"/>
    </row>
    <row r="3546" spans="1:1" x14ac:dyDescent="0.2">
      <c r="A3546" s="64"/>
    </row>
    <row r="3547" spans="1:1" x14ac:dyDescent="0.2">
      <c r="A3547" s="64"/>
    </row>
    <row r="3548" spans="1:1" x14ac:dyDescent="0.2">
      <c r="A3548" s="64"/>
    </row>
    <row r="3549" spans="1:1" x14ac:dyDescent="0.2">
      <c r="A3549" s="64"/>
    </row>
    <row r="3550" spans="1:1" x14ac:dyDescent="0.2">
      <c r="A3550" s="64"/>
    </row>
    <row r="3551" spans="1:1" x14ac:dyDescent="0.2">
      <c r="A3551" s="64"/>
    </row>
    <row r="3552" spans="1:1" x14ac:dyDescent="0.2">
      <c r="A3552" s="64"/>
    </row>
    <row r="3553" spans="1:1" x14ac:dyDescent="0.2">
      <c r="A3553" s="64"/>
    </row>
    <row r="3554" spans="1:1" x14ac:dyDescent="0.2">
      <c r="A3554" s="64"/>
    </row>
    <row r="3555" spans="1:1" x14ac:dyDescent="0.2">
      <c r="A3555" s="64"/>
    </row>
    <row r="3556" spans="1:1" x14ac:dyDescent="0.2">
      <c r="A3556" s="64"/>
    </row>
    <row r="3557" spans="1:1" x14ac:dyDescent="0.2">
      <c r="A3557" s="64"/>
    </row>
    <row r="3558" spans="1:1" x14ac:dyDescent="0.2">
      <c r="A3558" s="64"/>
    </row>
    <row r="3559" spans="1:1" x14ac:dyDescent="0.2">
      <c r="A3559" s="64"/>
    </row>
    <row r="3560" spans="1:1" x14ac:dyDescent="0.2">
      <c r="A3560" s="64"/>
    </row>
    <row r="3561" spans="1:1" x14ac:dyDescent="0.2">
      <c r="A3561" s="64"/>
    </row>
    <row r="3562" spans="1:1" x14ac:dyDescent="0.2">
      <c r="A3562" s="64"/>
    </row>
    <row r="3563" spans="1:1" x14ac:dyDescent="0.2">
      <c r="A3563" s="64"/>
    </row>
    <row r="3564" spans="1:1" x14ac:dyDescent="0.2">
      <c r="A3564" s="64"/>
    </row>
    <row r="3565" spans="1:1" x14ac:dyDescent="0.2">
      <c r="A3565" s="64"/>
    </row>
    <row r="3566" spans="1:1" x14ac:dyDescent="0.2">
      <c r="A3566" s="64"/>
    </row>
    <row r="3567" spans="1:1" x14ac:dyDescent="0.2">
      <c r="A3567" s="64"/>
    </row>
    <row r="3568" spans="1:1" x14ac:dyDescent="0.2">
      <c r="A3568" s="64"/>
    </row>
    <row r="3569" spans="1:1" x14ac:dyDescent="0.2">
      <c r="A3569" s="64"/>
    </row>
    <row r="3570" spans="1:1" x14ac:dyDescent="0.2">
      <c r="A3570" s="64"/>
    </row>
    <row r="3571" spans="1:1" x14ac:dyDescent="0.2">
      <c r="A3571" s="64"/>
    </row>
    <row r="3572" spans="1:1" x14ac:dyDescent="0.2">
      <c r="A3572" s="64"/>
    </row>
    <row r="3573" spans="1:1" x14ac:dyDescent="0.2">
      <c r="A3573" s="64"/>
    </row>
    <row r="3574" spans="1:1" x14ac:dyDescent="0.2">
      <c r="A3574" s="64"/>
    </row>
    <row r="3575" spans="1:1" x14ac:dyDescent="0.2">
      <c r="A3575" s="64"/>
    </row>
    <row r="3576" spans="1:1" x14ac:dyDescent="0.2">
      <c r="A3576" s="64"/>
    </row>
    <row r="3577" spans="1:1" x14ac:dyDescent="0.2">
      <c r="A3577" s="64"/>
    </row>
    <row r="3578" spans="1:1" x14ac:dyDescent="0.2">
      <c r="A3578" s="64"/>
    </row>
    <row r="3579" spans="1:1" x14ac:dyDescent="0.2">
      <c r="A3579" s="64"/>
    </row>
    <row r="3580" spans="1:1" x14ac:dyDescent="0.2">
      <c r="A3580" s="64"/>
    </row>
    <row r="3581" spans="1:1" x14ac:dyDescent="0.2">
      <c r="A3581" s="64"/>
    </row>
    <row r="3582" spans="1:1" x14ac:dyDescent="0.2">
      <c r="A3582" s="64"/>
    </row>
    <row r="3583" spans="1:1" x14ac:dyDescent="0.2">
      <c r="A3583" s="64"/>
    </row>
    <row r="3584" spans="1:1" x14ac:dyDescent="0.2">
      <c r="A3584" s="64"/>
    </row>
    <row r="3585" spans="1:1" x14ac:dyDescent="0.2">
      <c r="A3585" s="64"/>
    </row>
    <row r="3586" spans="1:1" x14ac:dyDescent="0.2">
      <c r="A3586" s="64"/>
    </row>
    <row r="3587" spans="1:1" x14ac:dyDescent="0.2">
      <c r="A3587" s="64"/>
    </row>
    <row r="3588" spans="1:1" x14ac:dyDescent="0.2">
      <c r="A3588" s="64"/>
    </row>
    <row r="3589" spans="1:1" x14ac:dyDescent="0.2">
      <c r="A3589" s="64"/>
    </row>
    <row r="3590" spans="1:1" x14ac:dyDescent="0.2">
      <c r="A3590" s="64"/>
    </row>
    <row r="3591" spans="1:1" x14ac:dyDescent="0.2">
      <c r="A3591" s="64"/>
    </row>
    <row r="3592" spans="1:1" x14ac:dyDescent="0.2">
      <c r="A3592" s="64"/>
    </row>
    <row r="3593" spans="1:1" x14ac:dyDescent="0.2">
      <c r="A3593" s="64"/>
    </row>
    <row r="3594" spans="1:1" x14ac:dyDescent="0.2">
      <c r="A3594" s="64"/>
    </row>
    <row r="3595" spans="1:1" x14ac:dyDescent="0.2">
      <c r="A3595" s="64"/>
    </row>
    <row r="3596" spans="1:1" x14ac:dyDescent="0.2">
      <c r="A3596" s="64"/>
    </row>
    <row r="3597" spans="1:1" x14ac:dyDescent="0.2">
      <c r="A3597" s="64"/>
    </row>
    <row r="3598" spans="1:1" x14ac:dyDescent="0.2">
      <c r="A3598" s="64"/>
    </row>
    <row r="3599" spans="1:1" x14ac:dyDescent="0.2">
      <c r="A3599" s="64"/>
    </row>
    <row r="3600" spans="1:1" x14ac:dyDescent="0.2">
      <c r="A3600" s="64"/>
    </row>
    <row r="3601" spans="1:1" x14ac:dyDescent="0.2">
      <c r="A3601" s="64"/>
    </row>
    <row r="3602" spans="1:1" x14ac:dyDescent="0.2">
      <c r="A3602" s="64"/>
    </row>
    <row r="3603" spans="1:1" x14ac:dyDescent="0.2">
      <c r="A3603" s="64"/>
    </row>
    <row r="3604" spans="1:1" x14ac:dyDescent="0.2">
      <c r="A3604" s="64"/>
    </row>
    <row r="3605" spans="1:1" x14ac:dyDescent="0.2">
      <c r="A3605" s="64"/>
    </row>
    <row r="3606" spans="1:1" x14ac:dyDescent="0.2">
      <c r="A3606" s="64"/>
    </row>
    <row r="3607" spans="1:1" x14ac:dyDescent="0.2">
      <c r="A3607" s="64"/>
    </row>
    <row r="3608" spans="1:1" x14ac:dyDescent="0.2">
      <c r="A3608" s="64"/>
    </row>
    <row r="3609" spans="1:1" x14ac:dyDescent="0.2">
      <c r="A3609" s="64"/>
    </row>
    <row r="3610" spans="1:1" x14ac:dyDescent="0.2">
      <c r="A3610" s="64"/>
    </row>
    <row r="3611" spans="1:1" x14ac:dyDescent="0.2">
      <c r="A3611" s="64"/>
    </row>
    <row r="3612" spans="1:1" x14ac:dyDescent="0.2">
      <c r="A3612" s="64"/>
    </row>
    <row r="3613" spans="1:1" x14ac:dyDescent="0.2">
      <c r="A3613" s="64"/>
    </row>
    <row r="3614" spans="1:1" x14ac:dyDescent="0.2">
      <c r="A3614" s="64"/>
    </row>
    <row r="3615" spans="1:1" x14ac:dyDescent="0.2">
      <c r="A3615" s="64"/>
    </row>
    <row r="3616" spans="1:1" x14ac:dyDescent="0.2">
      <c r="A3616" s="64"/>
    </row>
    <row r="3617" spans="1:1" x14ac:dyDescent="0.2">
      <c r="A3617" s="64"/>
    </row>
    <row r="3618" spans="1:1" x14ac:dyDescent="0.2">
      <c r="A3618" s="64"/>
    </row>
    <row r="3619" spans="1:1" x14ac:dyDescent="0.2">
      <c r="A3619" s="64"/>
    </row>
    <row r="3620" spans="1:1" x14ac:dyDescent="0.2">
      <c r="A3620" s="64"/>
    </row>
    <row r="3621" spans="1:1" x14ac:dyDescent="0.2">
      <c r="A3621" s="64"/>
    </row>
    <row r="3622" spans="1:1" x14ac:dyDescent="0.2">
      <c r="A3622" s="64"/>
    </row>
    <row r="3623" spans="1:1" x14ac:dyDescent="0.2">
      <c r="A3623" s="64"/>
    </row>
    <row r="3624" spans="1:1" x14ac:dyDescent="0.2">
      <c r="A3624" s="64"/>
    </row>
    <row r="3625" spans="1:1" x14ac:dyDescent="0.2">
      <c r="A3625" s="64"/>
    </row>
    <row r="3626" spans="1:1" x14ac:dyDescent="0.2">
      <c r="A3626" s="64"/>
    </row>
    <row r="3627" spans="1:1" x14ac:dyDescent="0.2">
      <c r="A3627" s="64"/>
    </row>
    <row r="3628" spans="1:1" x14ac:dyDescent="0.2">
      <c r="A3628" s="64"/>
    </row>
    <row r="3629" spans="1:1" x14ac:dyDescent="0.2">
      <c r="A3629" s="64"/>
    </row>
    <row r="3630" spans="1:1" x14ac:dyDescent="0.2">
      <c r="A3630" s="64"/>
    </row>
    <row r="3631" spans="1:1" x14ac:dyDescent="0.2">
      <c r="A3631" s="64"/>
    </row>
    <row r="3632" spans="1:1" x14ac:dyDescent="0.2">
      <c r="A3632" s="64"/>
    </row>
    <row r="3633" spans="1:1" x14ac:dyDescent="0.2">
      <c r="A3633" s="64"/>
    </row>
    <row r="3634" spans="1:1" x14ac:dyDescent="0.2">
      <c r="A3634" s="64"/>
    </row>
    <row r="3635" spans="1:1" x14ac:dyDescent="0.2">
      <c r="A3635" s="64"/>
    </row>
    <row r="3636" spans="1:1" x14ac:dyDescent="0.2">
      <c r="A3636" s="64"/>
    </row>
    <row r="3637" spans="1:1" x14ac:dyDescent="0.2">
      <c r="A3637" s="64"/>
    </row>
    <row r="3638" spans="1:1" x14ac:dyDescent="0.2">
      <c r="A3638" s="64"/>
    </row>
    <row r="3639" spans="1:1" x14ac:dyDescent="0.2">
      <c r="A3639" s="64"/>
    </row>
    <row r="3640" spans="1:1" x14ac:dyDescent="0.2">
      <c r="A3640" s="64"/>
    </row>
    <row r="3641" spans="1:1" x14ac:dyDescent="0.2">
      <c r="A3641" s="64"/>
    </row>
    <row r="3642" spans="1:1" x14ac:dyDescent="0.2">
      <c r="A3642" s="64"/>
    </row>
    <row r="3643" spans="1:1" x14ac:dyDescent="0.2">
      <c r="A3643" s="64"/>
    </row>
    <row r="3644" spans="1:1" x14ac:dyDescent="0.2">
      <c r="A3644" s="64"/>
    </row>
    <row r="3645" spans="1:1" x14ac:dyDescent="0.2">
      <c r="A3645" s="64"/>
    </row>
    <row r="3646" spans="1:1" x14ac:dyDescent="0.2">
      <c r="A3646" s="64"/>
    </row>
    <row r="3647" spans="1:1" x14ac:dyDescent="0.2">
      <c r="A3647" s="64"/>
    </row>
    <row r="3648" spans="1:1" x14ac:dyDescent="0.2">
      <c r="A3648" s="64"/>
    </row>
    <row r="3649" spans="1:1" x14ac:dyDescent="0.2">
      <c r="A3649" s="64"/>
    </row>
    <row r="3650" spans="1:1" x14ac:dyDescent="0.2">
      <c r="A3650" s="64"/>
    </row>
    <row r="3651" spans="1:1" x14ac:dyDescent="0.2">
      <c r="A3651" s="64"/>
    </row>
    <row r="3652" spans="1:1" x14ac:dyDescent="0.2">
      <c r="A3652" s="64"/>
    </row>
    <row r="3653" spans="1:1" x14ac:dyDescent="0.2">
      <c r="A3653" s="64"/>
    </row>
    <row r="3654" spans="1:1" x14ac:dyDescent="0.2">
      <c r="A3654" s="64"/>
    </row>
    <row r="3655" spans="1:1" x14ac:dyDescent="0.2">
      <c r="A3655" s="64"/>
    </row>
    <row r="3656" spans="1:1" x14ac:dyDescent="0.2">
      <c r="A3656" s="64"/>
    </row>
    <row r="3657" spans="1:1" x14ac:dyDescent="0.2">
      <c r="A3657" s="64"/>
    </row>
    <row r="3658" spans="1:1" x14ac:dyDescent="0.2">
      <c r="A3658" s="64"/>
    </row>
    <row r="3659" spans="1:1" x14ac:dyDescent="0.2">
      <c r="A3659" s="64"/>
    </row>
    <row r="3660" spans="1:1" x14ac:dyDescent="0.2">
      <c r="A3660" s="64"/>
    </row>
    <row r="3661" spans="1:1" x14ac:dyDescent="0.2">
      <c r="A3661" s="64"/>
    </row>
    <row r="3662" spans="1:1" x14ac:dyDescent="0.2">
      <c r="A3662" s="64"/>
    </row>
    <row r="3663" spans="1:1" x14ac:dyDescent="0.2">
      <c r="A3663" s="64"/>
    </row>
    <row r="3664" spans="1:1" x14ac:dyDescent="0.2">
      <c r="A3664" s="64"/>
    </row>
    <row r="3665" spans="1:1" x14ac:dyDescent="0.2">
      <c r="A3665" s="64"/>
    </row>
    <row r="3666" spans="1:1" x14ac:dyDescent="0.2">
      <c r="A3666" s="64"/>
    </row>
    <row r="3667" spans="1:1" x14ac:dyDescent="0.2">
      <c r="A3667" s="64"/>
    </row>
    <row r="3668" spans="1:1" x14ac:dyDescent="0.2">
      <c r="A3668" s="64"/>
    </row>
    <row r="3669" spans="1:1" x14ac:dyDescent="0.2">
      <c r="A3669" s="64"/>
    </row>
    <row r="3670" spans="1:1" x14ac:dyDescent="0.2">
      <c r="A3670" s="64"/>
    </row>
    <row r="3671" spans="1:1" x14ac:dyDescent="0.2">
      <c r="A3671" s="64"/>
    </row>
    <row r="3672" spans="1:1" x14ac:dyDescent="0.2">
      <c r="A3672" s="64"/>
    </row>
    <row r="3673" spans="1:1" x14ac:dyDescent="0.2">
      <c r="A3673" s="64"/>
    </row>
    <row r="3674" spans="1:1" x14ac:dyDescent="0.2">
      <c r="A3674" s="64"/>
    </row>
    <row r="3675" spans="1:1" x14ac:dyDescent="0.2">
      <c r="A3675" s="64"/>
    </row>
    <row r="3676" spans="1:1" x14ac:dyDescent="0.2">
      <c r="A3676" s="64"/>
    </row>
    <row r="3677" spans="1:1" x14ac:dyDescent="0.2">
      <c r="A3677" s="64"/>
    </row>
    <row r="3678" spans="1:1" x14ac:dyDescent="0.2">
      <c r="A3678" s="64"/>
    </row>
    <row r="3679" spans="1:1" x14ac:dyDescent="0.2">
      <c r="A3679" s="64"/>
    </row>
    <row r="3680" spans="1:1" x14ac:dyDescent="0.2">
      <c r="A3680" s="64"/>
    </row>
    <row r="3681" spans="1:1" x14ac:dyDescent="0.2">
      <c r="A3681" s="64"/>
    </row>
    <row r="3682" spans="1:1" x14ac:dyDescent="0.2">
      <c r="A3682" s="64"/>
    </row>
    <row r="3683" spans="1:1" x14ac:dyDescent="0.2">
      <c r="A3683" s="64"/>
    </row>
    <row r="3684" spans="1:1" x14ac:dyDescent="0.2">
      <c r="A3684" s="64"/>
    </row>
    <row r="3685" spans="1:1" x14ac:dyDescent="0.2">
      <c r="A3685" s="64"/>
    </row>
    <row r="3686" spans="1:1" x14ac:dyDescent="0.2">
      <c r="A3686" s="64"/>
    </row>
    <row r="3687" spans="1:1" x14ac:dyDescent="0.2">
      <c r="A3687" s="64"/>
    </row>
    <row r="3688" spans="1:1" x14ac:dyDescent="0.2">
      <c r="A3688" s="64"/>
    </row>
    <row r="3689" spans="1:1" x14ac:dyDescent="0.2">
      <c r="A3689" s="64"/>
    </row>
    <row r="3690" spans="1:1" x14ac:dyDescent="0.2">
      <c r="A3690" s="64"/>
    </row>
    <row r="3691" spans="1:1" x14ac:dyDescent="0.2">
      <c r="A3691" s="64"/>
    </row>
    <row r="3692" spans="1:1" x14ac:dyDescent="0.2">
      <c r="A3692" s="64"/>
    </row>
    <row r="3693" spans="1:1" x14ac:dyDescent="0.2">
      <c r="A3693" s="64"/>
    </row>
    <row r="3694" spans="1:1" x14ac:dyDescent="0.2">
      <c r="A3694" s="64"/>
    </row>
    <row r="3695" spans="1:1" x14ac:dyDescent="0.2">
      <c r="A3695" s="64"/>
    </row>
    <row r="3696" spans="1:1" x14ac:dyDescent="0.2">
      <c r="A3696" s="64"/>
    </row>
    <row r="3697" spans="1:1" x14ac:dyDescent="0.2">
      <c r="A3697" s="64"/>
    </row>
    <row r="3698" spans="1:1" x14ac:dyDescent="0.2">
      <c r="A3698" s="64"/>
    </row>
    <row r="3699" spans="1:1" x14ac:dyDescent="0.2">
      <c r="A3699" s="64"/>
    </row>
    <row r="3700" spans="1:1" x14ac:dyDescent="0.2">
      <c r="A3700" s="64"/>
    </row>
    <row r="3701" spans="1:1" x14ac:dyDescent="0.2">
      <c r="A3701" s="64"/>
    </row>
    <row r="3702" spans="1:1" x14ac:dyDescent="0.2">
      <c r="A3702" s="64"/>
    </row>
    <row r="3703" spans="1:1" x14ac:dyDescent="0.2">
      <c r="A3703" s="64"/>
    </row>
    <row r="3704" spans="1:1" x14ac:dyDescent="0.2">
      <c r="A3704" s="64"/>
    </row>
    <row r="3705" spans="1:1" x14ac:dyDescent="0.2">
      <c r="A3705" s="64"/>
    </row>
    <row r="3706" spans="1:1" x14ac:dyDescent="0.2">
      <c r="A3706" s="64"/>
    </row>
    <row r="3707" spans="1:1" x14ac:dyDescent="0.2">
      <c r="A3707" s="64"/>
    </row>
    <row r="3708" spans="1:1" x14ac:dyDescent="0.2">
      <c r="A3708" s="64"/>
    </row>
    <row r="3709" spans="1:1" x14ac:dyDescent="0.2">
      <c r="A3709" s="64"/>
    </row>
    <row r="3710" spans="1:1" x14ac:dyDescent="0.2">
      <c r="A3710" s="64"/>
    </row>
    <row r="3711" spans="1:1" x14ac:dyDescent="0.2">
      <c r="A3711" s="64"/>
    </row>
    <row r="3712" spans="1:1" x14ac:dyDescent="0.2">
      <c r="A3712" s="64"/>
    </row>
    <row r="3713" spans="1:1" x14ac:dyDescent="0.2">
      <c r="A3713" s="64"/>
    </row>
    <row r="3714" spans="1:1" x14ac:dyDescent="0.2">
      <c r="A3714" s="64"/>
    </row>
    <row r="3715" spans="1:1" x14ac:dyDescent="0.2">
      <c r="A3715" s="64"/>
    </row>
    <row r="3716" spans="1:1" x14ac:dyDescent="0.2">
      <c r="A3716" s="64"/>
    </row>
    <row r="3717" spans="1:1" x14ac:dyDescent="0.2">
      <c r="A3717" s="64"/>
    </row>
    <row r="3718" spans="1:1" x14ac:dyDescent="0.2">
      <c r="A3718" s="64"/>
    </row>
    <row r="3719" spans="1:1" x14ac:dyDescent="0.2">
      <c r="A3719" s="64"/>
    </row>
    <row r="3720" spans="1:1" x14ac:dyDescent="0.2">
      <c r="A3720" s="64"/>
    </row>
    <row r="3721" spans="1:1" x14ac:dyDescent="0.2">
      <c r="A3721" s="64"/>
    </row>
    <row r="3722" spans="1:1" x14ac:dyDescent="0.2">
      <c r="A3722" s="64"/>
    </row>
    <row r="3723" spans="1:1" x14ac:dyDescent="0.2">
      <c r="A3723" s="64"/>
    </row>
    <row r="3724" spans="1:1" x14ac:dyDescent="0.2">
      <c r="A3724" s="64"/>
    </row>
    <row r="3725" spans="1:1" x14ac:dyDescent="0.2">
      <c r="A3725" s="64"/>
    </row>
    <row r="3726" spans="1:1" x14ac:dyDescent="0.2">
      <c r="A3726" s="64"/>
    </row>
    <row r="3727" spans="1:1" x14ac:dyDescent="0.2">
      <c r="A3727" s="64"/>
    </row>
    <row r="3728" spans="1:1" x14ac:dyDescent="0.2">
      <c r="A3728" s="64"/>
    </row>
    <row r="3729" spans="1:1" x14ac:dyDescent="0.2">
      <c r="A3729" s="64"/>
    </row>
    <row r="3730" spans="1:1" x14ac:dyDescent="0.2">
      <c r="A3730" s="64"/>
    </row>
    <row r="3731" spans="1:1" x14ac:dyDescent="0.2">
      <c r="A3731" s="64"/>
    </row>
    <row r="3732" spans="1:1" x14ac:dyDescent="0.2">
      <c r="A3732" s="64"/>
    </row>
    <row r="3733" spans="1:1" x14ac:dyDescent="0.2">
      <c r="A3733" s="64"/>
    </row>
    <row r="3734" spans="1:1" x14ac:dyDescent="0.2">
      <c r="A3734" s="64"/>
    </row>
    <row r="3735" spans="1:1" x14ac:dyDescent="0.2">
      <c r="A3735" s="64"/>
    </row>
    <row r="3736" spans="1:1" x14ac:dyDescent="0.2">
      <c r="A3736" s="64"/>
    </row>
    <row r="3737" spans="1:1" x14ac:dyDescent="0.2">
      <c r="A3737" s="64"/>
    </row>
    <row r="3738" spans="1:1" x14ac:dyDescent="0.2">
      <c r="A3738" s="64"/>
    </row>
    <row r="3739" spans="1:1" x14ac:dyDescent="0.2">
      <c r="A3739" s="64"/>
    </row>
    <row r="3740" spans="1:1" x14ac:dyDescent="0.2">
      <c r="A3740" s="64"/>
    </row>
    <row r="3741" spans="1:1" x14ac:dyDescent="0.2">
      <c r="A3741" s="64"/>
    </row>
    <row r="3742" spans="1:1" x14ac:dyDescent="0.2">
      <c r="A3742" s="64"/>
    </row>
    <row r="3743" spans="1:1" x14ac:dyDescent="0.2">
      <c r="A3743" s="64"/>
    </row>
    <row r="3744" spans="1:1" x14ac:dyDescent="0.2">
      <c r="A3744" s="64"/>
    </row>
    <row r="3745" spans="1:1" x14ac:dyDescent="0.2">
      <c r="A3745" s="64"/>
    </row>
    <row r="3746" spans="1:1" x14ac:dyDescent="0.2">
      <c r="A3746" s="64"/>
    </row>
    <row r="3747" spans="1:1" x14ac:dyDescent="0.2">
      <c r="A3747" s="64"/>
    </row>
    <row r="3748" spans="1:1" x14ac:dyDescent="0.2">
      <c r="A3748" s="64"/>
    </row>
    <row r="3749" spans="1:1" x14ac:dyDescent="0.2">
      <c r="A3749" s="64"/>
    </row>
    <row r="3750" spans="1:1" x14ac:dyDescent="0.2">
      <c r="A3750" s="64"/>
    </row>
    <row r="3751" spans="1:1" x14ac:dyDescent="0.2">
      <c r="A3751" s="64"/>
    </row>
    <row r="3752" spans="1:1" x14ac:dyDescent="0.2">
      <c r="A3752" s="64"/>
    </row>
    <row r="3753" spans="1:1" x14ac:dyDescent="0.2">
      <c r="A3753" s="64"/>
    </row>
    <row r="3754" spans="1:1" x14ac:dyDescent="0.2">
      <c r="A3754" s="64"/>
    </row>
    <row r="3755" spans="1:1" x14ac:dyDescent="0.2">
      <c r="A3755" s="64"/>
    </row>
    <row r="3756" spans="1:1" x14ac:dyDescent="0.2">
      <c r="A3756" s="64"/>
    </row>
    <row r="3757" spans="1:1" x14ac:dyDescent="0.2">
      <c r="A3757" s="64"/>
    </row>
    <row r="3758" spans="1:1" x14ac:dyDescent="0.2">
      <c r="A3758" s="64"/>
    </row>
    <row r="3759" spans="1:1" x14ac:dyDescent="0.2">
      <c r="A3759" s="64"/>
    </row>
    <row r="3760" spans="1:1" x14ac:dyDescent="0.2">
      <c r="A3760" s="64"/>
    </row>
    <row r="3761" spans="1:1" x14ac:dyDescent="0.2">
      <c r="A3761" s="64"/>
    </row>
    <row r="3762" spans="1:1" x14ac:dyDescent="0.2">
      <c r="A3762" s="64"/>
    </row>
    <row r="3763" spans="1:1" x14ac:dyDescent="0.2">
      <c r="A3763" s="64"/>
    </row>
    <row r="3764" spans="1:1" x14ac:dyDescent="0.2">
      <c r="A3764" s="64"/>
    </row>
    <row r="3765" spans="1:1" x14ac:dyDescent="0.2">
      <c r="A3765" s="64"/>
    </row>
    <row r="3766" spans="1:1" x14ac:dyDescent="0.2">
      <c r="A3766" s="64"/>
    </row>
    <row r="3767" spans="1:1" x14ac:dyDescent="0.2">
      <c r="A3767" s="64"/>
    </row>
    <row r="3768" spans="1:1" x14ac:dyDescent="0.2">
      <c r="A3768" s="64"/>
    </row>
    <row r="3769" spans="1:1" x14ac:dyDescent="0.2">
      <c r="A3769" s="64"/>
    </row>
    <row r="3770" spans="1:1" x14ac:dyDescent="0.2">
      <c r="A3770" s="64"/>
    </row>
    <row r="3771" spans="1:1" x14ac:dyDescent="0.2">
      <c r="A3771" s="64"/>
    </row>
    <row r="3772" spans="1:1" x14ac:dyDescent="0.2">
      <c r="A3772" s="64"/>
    </row>
    <row r="3773" spans="1:1" x14ac:dyDescent="0.2">
      <c r="A3773" s="64"/>
    </row>
    <row r="3774" spans="1:1" x14ac:dyDescent="0.2">
      <c r="A3774" s="64"/>
    </row>
    <row r="3775" spans="1:1" x14ac:dyDescent="0.2">
      <c r="A3775" s="64"/>
    </row>
    <row r="3776" spans="1:1" x14ac:dyDescent="0.2">
      <c r="A3776" s="64"/>
    </row>
    <row r="3777" spans="1:1" x14ac:dyDescent="0.2">
      <c r="A3777" s="64"/>
    </row>
    <row r="3778" spans="1:1" x14ac:dyDescent="0.2">
      <c r="A3778" s="64"/>
    </row>
    <row r="3779" spans="1:1" x14ac:dyDescent="0.2">
      <c r="A3779" s="64"/>
    </row>
    <row r="3780" spans="1:1" x14ac:dyDescent="0.2">
      <c r="A3780" s="64"/>
    </row>
    <row r="3781" spans="1:1" x14ac:dyDescent="0.2">
      <c r="A3781" s="64"/>
    </row>
    <row r="3782" spans="1:1" x14ac:dyDescent="0.2">
      <c r="A3782" s="64"/>
    </row>
    <row r="3783" spans="1:1" x14ac:dyDescent="0.2">
      <c r="A3783" s="64"/>
    </row>
    <row r="3784" spans="1:1" x14ac:dyDescent="0.2">
      <c r="A3784" s="64"/>
    </row>
    <row r="3785" spans="1:1" x14ac:dyDescent="0.2">
      <c r="A3785" s="64"/>
    </row>
    <row r="3786" spans="1:1" x14ac:dyDescent="0.2">
      <c r="A3786" s="64"/>
    </row>
    <row r="3787" spans="1:1" x14ac:dyDescent="0.2">
      <c r="A3787" s="64"/>
    </row>
    <row r="3788" spans="1:1" x14ac:dyDescent="0.2">
      <c r="A3788" s="64"/>
    </row>
    <row r="3789" spans="1:1" x14ac:dyDescent="0.2">
      <c r="A3789" s="64"/>
    </row>
    <row r="3790" spans="1:1" x14ac:dyDescent="0.2">
      <c r="A3790" s="64"/>
    </row>
    <row r="3791" spans="1:1" x14ac:dyDescent="0.2">
      <c r="A3791" s="64"/>
    </row>
    <row r="3792" spans="1:1" x14ac:dyDescent="0.2">
      <c r="A3792" s="64"/>
    </row>
    <row r="3793" spans="1:1" x14ac:dyDescent="0.2">
      <c r="A3793" s="64"/>
    </row>
    <row r="3794" spans="1:1" x14ac:dyDescent="0.2">
      <c r="A3794" s="64"/>
    </row>
    <row r="3795" spans="1:1" x14ac:dyDescent="0.2">
      <c r="A3795" s="64"/>
    </row>
    <row r="3796" spans="1:1" x14ac:dyDescent="0.2">
      <c r="A3796" s="64"/>
    </row>
    <row r="3797" spans="1:1" x14ac:dyDescent="0.2">
      <c r="A3797" s="64"/>
    </row>
    <row r="3798" spans="1:1" x14ac:dyDescent="0.2">
      <c r="A3798" s="64"/>
    </row>
    <row r="3799" spans="1:1" x14ac:dyDescent="0.2">
      <c r="A3799" s="64"/>
    </row>
    <row r="3800" spans="1:1" x14ac:dyDescent="0.2">
      <c r="A3800" s="64"/>
    </row>
    <row r="3801" spans="1:1" x14ac:dyDescent="0.2">
      <c r="A3801" s="64"/>
    </row>
    <row r="3802" spans="1:1" x14ac:dyDescent="0.2">
      <c r="A3802" s="64"/>
    </row>
    <row r="3803" spans="1:1" x14ac:dyDescent="0.2">
      <c r="A3803" s="64"/>
    </row>
    <row r="3804" spans="1:1" x14ac:dyDescent="0.2">
      <c r="A3804" s="64"/>
    </row>
    <row r="3805" spans="1:1" x14ac:dyDescent="0.2">
      <c r="A3805" s="64"/>
    </row>
    <row r="3806" spans="1:1" x14ac:dyDescent="0.2">
      <c r="A3806" s="64"/>
    </row>
    <row r="3807" spans="1:1" x14ac:dyDescent="0.2">
      <c r="A3807" s="64"/>
    </row>
    <row r="3808" spans="1:1" x14ac:dyDescent="0.2">
      <c r="A3808" s="64"/>
    </row>
    <row r="3809" spans="1:1" x14ac:dyDescent="0.2">
      <c r="A3809" s="64"/>
    </row>
    <row r="3810" spans="1:1" x14ac:dyDescent="0.2">
      <c r="A3810" s="64"/>
    </row>
    <row r="3811" spans="1:1" x14ac:dyDescent="0.2">
      <c r="A3811" s="64"/>
    </row>
    <row r="3812" spans="1:1" x14ac:dyDescent="0.2">
      <c r="A3812" s="64"/>
    </row>
    <row r="3813" spans="1:1" x14ac:dyDescent="0.2">
      <c r="A3813" s="64"/>
    </row>
    <row r="3814" spans="1:1" x14ac:dyDescent="0.2">
      <c r="A3814" s="64"/>
    </row>
    <row r="3815" spans="1:1" x14ac:dyDescent="0.2">
      <c r="A3815" s="64"/>
    </row>
    <row r="3816" spans="1:1" x14ac:dyDescent="0.2">
      <c r="A3816" s="64"/>
    </row>
    <row r="3817" spans="1:1" x14ac:dyDescent="0.2">
      <c r="A3817" s="64"/>
    </row>
    <row r="3818" spans="1:1" x14ac:dyDescent="0.2">
      <c r="A3818" s="64"/>
    </row>
    <row r="3819" spans="1:1" x14ac:dyDescent="0.2">
      <c r="A3819" s="64"/>
    </row>
    <row r="3820" spans="1:1" x14ac:dyDescent="0.2">
      <c r="A3820" s="64"/>
    </row>
    <row r="3821" spans="1:1" x14ac:dyDescent="0.2">
      <c r="A3821" s="64"/>
    </row>
    <row r="3822" spans="1:1" x14ac:dyDescent="0.2">
      <c r="A3822" s="64"/>
    </row>
    <row r="3823" spans="1:1" x14ac:dyDescent="0.2">
      <c r="A3823" s="64"/>
    </row>
    <row r="3824" spans="1:1" x14ac:dyDescent="0.2">
      <c r="A3824" s="64"/>
    </row>
    <row r="3825" spans="1:1" x14ac:dyDescent="0.2">
      <c r="A3825" s="64"/>
    </row>
    <row r="3826" spans="1:1" x14ac:dyDescent="0.2">
      <c r="A3826" s="64"/>
    </row>
    <row r="3827" spans="1:1" x14ac:dyDescent="0.2">
      <c r="A3827" s="64"/>
    </row>
    <row r="3828" spans="1:1" x14ac:dyDescent="0.2">
      <c r="A3828" s="64"/>
    </row>
    <row r="3829" spans="1:1" x14ac:dyDescent="0.2">
      <c r="A3829" s="64"/>
    </row>
    <row r="3830" spans="1:1" x14ac:dyDescent="0.2">
      <c r="A3830" s="64"/>
    </row>
    <row r="3831" spans="1:1" x14ac:dyDescent="0.2">
      <c r="A3831" s="64"/>
    </row>
    <row r="3832" spans="1:1" x14ac:dyDescent="0.2">
      <c r="A3832" s="64"/>
    </row>
    <row r="3833" spans="1:1" x14ac:dyDescent="0.2">
      <c r="A3833" s="64"/>
    </row>
    <row r="3834" spans="1:1" x14ac:dyDescent="0.2">
      <c r="A3834" s="64"/>
    </row>
    <row r="3835" spans="1:1" x14ac:dyDescent="0.2">
      <c r="A3835" s="64"/>
    </row>
    <row r="3836" spans="1:1" x14ac:dyDescent="0.2">
      <c r="A3836" s="64"/>
    </row>
    <row r="3837" spans="1:1" x14ac:dyDescent="0.2">
      <c r="A3837" s="64"/>
    </row>
    <row r="3838" spans="1:1" x14ac:dyDescent="0.2">
      <c r="A3838" s="64"/>
    </row>
    <row r="3839" spans="1:1" x14ac:dyDescent="0.2">
      <c r="A3839" s="64"/>
    </row>
    <row r="3840" spans="1:1" x14ac:dyDescent="0.2">
      <c r="A3840" s="64"/>
    </row>
    <row r="3841" spans="1:1" x14ac:dyDescent="0.2">
      <c r="A3841" s="64"/>
    </row>
    <row r="3842" spans="1:1" x14ac:dyDescent="0.2">
      <c r="A3842" s="64"/>
    </row>
    <row r="3843" spans="1:1" x14ac:dyDescent="0.2">
      <c r="A3843" s="64"/>
    </row>
    <row r="3844" spans="1:1" x14ac:dyDescent="0.2">
      <c r="A3844" s="64"/>
    </row>
    <row r="3845" spans="1:1" x14ac:dyDescent="0.2">
      <c r="A3845" s="64"/>
    </row>
    <row r="3846" spans="1:1" x14ac:dyDescent="0.2">
      <c r="A3846" s="64"/>
    </row>
    <row r="3847" spans="1:1" x14ac:dyDescent="0.2">
      <c r="A3847" s="64"/>
    </row>
    <row r="3848" spans="1:1" x14ac:dyDescent="0.2">
      <c r="A3848" s="64"/>
    </row>
    <row r="3849" spans="1:1" x14ac:dyDescent="0.2">
      <c r="A3849" s="64"/>
    </row>
    <row r="3850" spans="1:1" x14ac:dyDescent="0.2">
      <c r="A3850" s="64"/>
    </row>
    <row r="3851" spans="1:1" x14ac:dyDescent="0.2">
      <c r="A3851" s="64"/>
    </row>
    <row r="3852" spans="1:1" x14ac:dyDescent="0.2">
      <c r="A3852" s="64"/>
    </row>
    <row r="3853" spans="1:1" x14ac:dyDescent="0.2">
      <c r="A3853" s="64"/>
    </row>
    <row r="3854" spans="1:1" x14ac:dyDescent="0.2">
      <c r="A3854" s="64"/>
    </row>
    <row r="3855" spans="1:1" x14ac:dyDescent="0.2">
      <c r="A3855" s="64"/>
    </row>
    <row r="3856" spans="1:1" x14ac:dyDescent="0.2">
      <c r="A3856" s="64"/>
    </row>
    <row r="3857" spans="1:1" x14ac:dyDescent="0.2">
      <c r="A3857" s="64"/>
    </row>
    <row r="3858" spans="1:1" x14ac:dyDescent="0.2">
      <c r="A3858" s="64"/>
    </row>
    <row r="3859" spans="1:1" x14ac:dyDescent="0.2">
      <c r="A3859" s="64"/>
    </row>
    <row r="3860" spans="1:1" x14ac:dyDescent="0.2">
      <c r="A3860" s="64"/>
    </row>
    <row r="3861" spans="1:1" x14ac:dyDescent="0.2">
      <c r="A3861" s="64"/>
    </row>
    <row r="3862" spans="1:1" x14ac:dyDescent="0.2">
      <c r="A3862" s="64"/>
    </row>
    <row r="3863" spans="1:1" x14ac:dyDescent="0.2">
      <c r="A3863" s="64"/>
    </row>
    <row r="3864" spans="1:1" x14ac:dyDescent="0.2">
      <c r="A3864" s="64"/>
    </row>
    <row r="3865" spans="1:1" x14ac:dyDescent="0.2">
      <c r="A3865" s="64"/>
    </row>
    <row r="3866" spans="1:1" x14ac:dyDescent="0.2">
      <c r="A3866" s="64"/>
    </row>
    <row r="3867" spans="1:1" x14ac:dyDescent="0.2">
      <c r="A3867" s="64"/>
    </row>
    <row r="3868" spans="1:1" x14ac:dyDescent="0.2">
      <c r="A3868" s="64"/>
    </row>
    <row r="3869" spans="1:1" x14ac:dyDescent="0.2">
      <c r="A3869" s="64"/>
    </row>
    <row r="3870" spans="1:1" x14ac:dyDescent="0.2">
      <c r="A3870" s="64"/>
    </row>
    <row r="3871" spans="1:1" x14ac:dyDescent="0.2">
      <c r="A3871" s="64"/>
    </row>
    <row r="3872" spans="1:1" x14ac:dyDescent="0.2">
      <c r="A3872" s="64"/>
    </row>
    <row r="3873" spans="1:1" x14ac:dyDescent="0.2">
      <c r="A3873" s="64"/>
    </row>
    <row r="3874" spans="1:1" x14ac:dyDescent="0.2">
      <c r="A3874" s="64"/>
    </row>
    <row r="3875" spans="1:1" x14ac:dyDescent="0.2">
      <c r="A3875" s="64"/>
    </row>
    <row r="3876" spans="1:1" x14ac:dyDescent="0.2">
      <c r="A3876" s="64"/>
    </row>
    <row r="3877" spans="1:1" x14ac:dyDescent="0.2">
      <c r="A3877" s="64"/>
    </row>
    <row r="3878" spans="1:1" x14ac:dyDescent="0.2">
      <c r="A3878" s="64"/>
    </row>
    <row r="3879" spans="1:1" x14ac:dyDescent="0.2">
      <c r="A3879" s="64"/>
    </row>
    <row r="3880" spans="1:1" x14ac:dyDescent="0.2">
      <c r="A3880" s="64"/>
    </row>
    <row r="3881" spans="1:1" x14ac:dyDescent="0.2">
      <c r="A3881" s="64"/>
    </row>
    <row r="3882" spans="1:1" x14ac:dyDescent="0.2">
      <c r="A3882" s="64"/>
    </row>
    <row r="3883" spans="1:1" x14ac:dyDescent="0.2">
      <c r="A3883" s="64"/>
    </row>
    <row r="3884" spans="1:1" x14ac:dyDescent="0.2">
      <c r="A3884" s="64"/>
    </row>
    <row r="3885" spans="1:1" x14ac:dyDescent="0.2">
      <c r="A3885" s="64"/>
    </row>
    <row r="3886" spans="1:1" x14ac:dyDescent="0.2">
      <c r="A3886" s="64"/>
    </row>
    <row r="3887" spans="1:1" x14ac:dyDescent="0.2">
      <c r="A3887" s="64"/>
    </row>
    <row r="3888" spans="1:1" x14ac:dyDescent="0.2">
      <c r="A3888" s="64"/>
    </row>
    <row r="3889" spans="1:1" x14ac:dyDescent="0.2">
      <c r="A3889" s="64"/>
    </row>
    <row r="3890" spans="1:1" x14ac:dyDescent="0.2">
      <c r="A3890" s="64"/>
    </row>
    <row r="3891" spans="1:1" x14ac:dyDescent="0.2">
      <c r="A3891" s="64"/>
    </row>
    <row r="3892" spans="1:1" x14ac:dyDescent="0.2">
      <c r="A3892" s="64"/>
    </row>
    <row r="3893" spans="1:1" x14ac:dyDescent="0.2">
      <c r="A3893" s="64"/>
    </row>
    <row r="3894" spans="1:1" x14ac:dyDescent="0.2">
      <c r="A3894" s="64"/>
    </row>
    <row r="3895" spans="1:1" x14ac:dyDescent="0.2">
      <c r="A3895" s="64"/>
    </row>
    <row r="3896" spans="1:1" x14ac:dyDescent="0.2">
      <c r="A3896" s="64"/>
    </row>
    <row r="3897" spans="1:1" x14ac:dyDescent="0.2">
      <c r="A3897" s="64"/>
    </row>
    <row r="3898" spans="1:1" x14ac:dyDescent="0.2">
      <c r="A3898" s="64"/>
    </row>
    <row r="3899" spans="1:1" x14ac:dyDescent="0.2">
      <c r="A3899" s="64"/>
    </row>
    <row r="3900" spans="1:1" x14ac:dyDescent="0.2">
      <c r="A3900" s="64"/>
    </row>
    <row r="3901" spans="1:1" x14ac:dyDescent="0.2">
      <c r="A3901" s="64"/>
    </row>
    <row r="3902" spans="1:1" x14ac:dyDescent="0.2">
      <c r="A3902" s="64"/>
    </row>
    <row r="3903" spans="1:1" x14ac:dyDescent="0.2">
      <c r="A3903" s="64"/>
    </row>
    <row r="3904" spans="1:1" x14ac:dyDescent="0.2">
      <c r="A3904" s="64"/>
    </row>
    <row r="3905" spans="1:1" x14ac:dyDescent="0.2">
      <c r="A3905" s="64"/>
    </row>
    <row r="3906" spans="1:1" x14ac:dyDescent="0.2">
      <c r="A3906" s="64"/>
    </row>
    <row r="3907" spans="1:1" x14ac:dyDescent="0.2">
      <c r="A3907" s="64"/>
    </row>
    <row r="3908" spans="1:1" x14ac:dyDescent="0.2">
      <c r="A3908" s="64"/>
    </row>
    <row r="3909" spans="1:1" x14ac:dyDescent="0.2">
      <c r="A3909" s="64"/>
    </row>
    <row r="3910" spans="1:1" x14ac:dyDescent="0.2">
      <c r="A3910" s="64"/>
    </row>
    <row r="3911" spans="1:1" x14ac:dyDescent="0.2">
      <c r="A3911" s="64"/>
    </row>
    <row r="3912" spans="1:1" x14ac:dyDescent="0.2">
      <c r="A3912" s="64"/>
    </row>
    <row r="3913" spans="1:1" x14ac:dyDescent="0.2">
      <c r="A3913" s="64"/>
    </row>
    <row r="3914" spans="1:1" x14ac:dyDescent="0.2">
      <c r="A3914" s="64"/>
    </row>
    <row r="3915" spans="1:1" x14ac:dyDescent="0.2">
      <c r="A3915" s="64"/>
    </row>
    <row r="3916" spans="1:1" x14ac:dyDescent="0.2">
      <c r="A3916" s="64"/>
    </row>
    <row r="3917" spans="1:1" x14ac:dyDescent="0.2">
      <c r="A3917" s="64"/>
    </row>
    <row r="3918" spans="1:1" x14ac:dyDescent="0.2">
      <c r="A3918" s="64"/>
    </row>
    <row r="3919" spans="1:1" x14ac:dyDescent="0.2">
      <c r="A3919" s="64"/>
    </row>
    <row r="3920" spans="1:1" x14ac:dyDescent="0.2">
      <c r="A3920" s="64"/>
    </row>
    <row r="3921" spans="1:1" x14ac:dyDescent="0.2">
      <c r="A3921" s="64"/>
    </row>
    <row r="3922" spans="1:1" x14ac:dyDescent="0.2">
      <c r="A3922" s="64"/>
    </row>
    <row r="3923" spans="1:1" x14ac:dyDescent="0.2">
      <c r="A3923" s="64"/>
    </row>
    <row r="3924" spans="1:1" x14ac:dyDescent="0.2">
      <c r="A3924" s="64"/>
    </row>
    <row r="3925" spans="1:1" x14ac:dyDescent="0.2">
      <c r="A3925" s="64"/>
    </row>
    <row r="3926" spans="1:1" x14ac:dyDescent="0.2">
      <c r="A3926" s="64"/>
    </row>
    <row r="3927" spans="1:1" x14ac:dyDescent="0.2">
      <c r="A3927" s="64"/>
    </row>
    <row r="3928" spans="1:1" x14ac:dyDescent="0.2">
      <c r="A3928" s="64"/>
    </row>
    <row r="3929" spans="1:1" x14ac:dyDescent="0.2">
      <c r="A3929" s="64"/>
    </row>
    <row r="3930" spans="1:1" x14ac:dyDescent="0.2">
      <c r="A3930" s="64"/>
    </row>
    <row r="3931" spans="1:1" x14ac:dyDescent="0.2">
      <c r="A3931" s="64"/>
    </row>
    <row r="3932" spans="1:1" x14ac:dyDescent="0.2">
      <c r="A3932" s="64"/>
    </row>
    <row r="3933" spans="1:1" x14ac:dyDescent="0.2">
      <c r="A3933" s="64"/>
    </row>
    <row r="3934" spans="1:1" x14ac:dyDescent="0.2">
      <c r="A3934" s="64"/>
    </row>
    <row r="3935" spans="1:1" x14ac:dyDescent="0.2">
      <c r="A3935" s="64"/>
    </row>
    <row r="3936" spans="1:1" x14ac:dyDescent="0.2">
      <c r="A3936" s="64"/>
    </row>
    <row r="3937" spans="1:1" x14ac:dyDescent="0.2">
      <c r="A3937" s="64"/>
    </row>
    <row r="3938" spans="1:1" x14ac:dyDescent="0.2">
      <c r="A3938" s="64"/>
    </row>
    <row r="3939" spans="1:1" x14ac:dyDescent="0.2">
      <c r="A3939" s="64"/>
    </row>
    <row r="3940" spans="1:1" x14ac:dyDescent="0.2">
      <c r="A3940" s="64"/>
    </row>
    <row r="3941" spans="1:1" x14ac:dyDescent="0.2">
      <c r="A3941" s="64"/>
    </row>
    <row r="3942" spans="1:1" x14ac:dyDescent="0.2">
      <c r="A3942" s="64"/>
    </row>
    <row r="3943" spans="1:1" x14ac:dyDescent="0.2">
      <c r="A3943" s="64"/>
    </row>
    <row r="3944" spans="1:1" x14ac:dyDescent="0.2">
      <c r="A3944" s="64"/>
    </row>
    <row r="3945" spans="1:1" x14ac:dyDescent="0.2">
      <c r="A3945" s="64"/>
    </row>
    <row r="3946" spans="1:1" x14ac:dyDescent="0.2">
      <c r="A3946" s="64"/>
    </row>
    <row r="3947" spans="1:1" x14ac:dyDescent="0.2">
      <c r="A3947" s="64"/>
    </row>
    <row r="3948" spans="1:1" x14ac:dyDescent="0.2">
      <c r="A3948" s="64"/>
    </row>
    <row r="3949" spans="1:1" x14ac:dyDescent="0.2">
      <c r="A3949" s="64"/>
    </row>
    <row r="3950" spans="1:1" x14ac:dyDescent="0.2">
      <c r="A3950" s="64"/>
    </row>
    <row r="3951" spans="1:1" x14ac:dyDescent="0.2">
      <c r="A3951" s="64"/>
    </row>
    <row r="3952" spans="1:1" x14ac:dyDescent="0.2">
      <c r="A3952" s="64"/>
    </row>
    <row r="3953" spans="1:1" x14ac:dyDescent="0.2">
      <c r="A3953" s="64"/>
    </row>
    <row r="3954" spans="1:1" x14ac:dyDescent="0.2">
      <c r="A3954" s="64"/>
    </row>
    <row r="3955" spans="1:1" x14ac:dyDescent="0.2">
      <c r="A3955" s="64"/>
    </row>
    <row r="3956" spans="1:1" x14ac:dyDescent="0.2">
      <c r="A3956" s="64"/>
    </row>
    <row r="3957" spans="1:1" x14ac:dyDescent="0.2">
      <c r="A3957" s="64"/>
    </row>
    <row r="3958" spans="1:1" x14ac:dyDescent="0.2">
      <c r="A3958" s="64"/>
    </row>
    <row r="3959" spans="1:1" x14ac:dyDescent="0.2">
      <c r="A3959" s="64"/>
    </row>
    <row r="3960" spans="1:1" x14ac:dyDescent="0.2">
      <c r="A3960" s="64"/>
    </row>
    <row r="3961" spans="1:1" x14ac:dyDescent="0.2">
      <c r="A3961" s="64"/>
    </row>
    <row r="3962" spans="1:1" x14ac:dyDescent="0.2">
      <c r="A3962" s="64"/>
    </row>
    <row r="3963" spans="1:1" x14ac:dyDescent="0.2">
      <c r="A3963" s="64"/>
    </row>
    <row r="3964" spans="1:1" x14ac:dyDescent="0.2">
      <c r="A3964" s="64"/>
    </row>
    <row r="3965" spans="1:1" x14ac:dyDescent="0.2">
      <c r="A3965" s="64"/>
    </row>
    <row r="3966" spans="1:1" x14ac:dyDescent="0.2">
      <c r="A3966" s="64"/>
    </row>
    <row r="3967" spans="1:1" x14ac:dyDescent="0.2">
      <c r="A3967" s="64"/>
    </row>
    <row r="3968" spans="1:1" x14ac:dyDescent="0.2">
      <c r="A3968" s="64"/>
    </row>
    <row r="3969" spans="1:1" x14ac:dyDescent="0.2">
      <c r="A3969" s="64"/>
    </row>
    <row r="3970" spans="1:1" x14ac:dyDescent="0.2">
      <c r="A3970" s="64"/>
    </row>
    <row r="3971" spans="1:1" x14ac:dyDescent="0.2">
      <c r="A3971" s="64"/>
    </row>
    <row r="3972" spans="1:1" x14ac:dyDescent="0.2">
      <c r="A3972" s="64"/>
    </row>
    <row r="3973" spans="1:1" x14ac:dyDescent="0.2">
      <c r="A3973" s="64"/>
    </row>
    <row r="3974" spans="1:1" x14ac:dyDescent="0.2">
      <c r="A3974" s="64"/>
    </row>
    <row r="3975" spans="1:1" x14ac:dyDescent="0.2">
      <c r="A3975" s="64"/>
    </row>
    <row r="3976" spans="1:1" x14ac:dyDescent="0.2">
      <c r="A3976" s="64"/>
    </row>
    <row r="3977" spans="1:1" x14ac:dyDescent="0.2">
      <c r="A3977" s="64"/>
    </row>
    <row r="3978" spans="1:1" x14ac:dyDescent="0.2">
      <c r="A3978" s="64"/>
    </row>
    <row r="3979" spans="1:1" x14ac:dyDescent="0.2">
      <c r="A3979" s="64"/>
    </row>
    <row r="3980" spans="1:1" x14ac:dyDescent="0.2">
      <c r="A3980" s="64"/>
    </row>
    <row r="3981" spans="1:1" x14ac:dyDescent="0.2">
      <c r="A3981" s="64"/>
    </row>
    <row r="3982" spans="1:1" x14ac:dyDescent="0.2">
      <c r="A3982" s="64"/>
    </row>
    <row r="3983" spans="1:1" x14ac:dyDescent="0.2">
      <c r="A3983" s="64"/>
    </row>
    <row r="3984" spans="1:1" x14ac:dyDescent="0.2">
      <c r="A3984" s="64"/>
    </row>
    <row r="3985" spans="1:1" x14ac:dyDescent="0.2">
      <c r="A3985" s="64"/>
    </row>
    <row r="3986" spans="1:1" x14ac:dyDescent="0.2">
      <c r="A3986" s="64"/>
    </row>
    <row r="3987" spans="1:1" x14ac:dyDescent="0.2">
      <c r="A3987" s="64"/>
    </row>
    <row r="3988" spans="1:1" x14ac:dyDescent="0.2">
      <c r="A3988" s="64"/>
    </row>
    <row r="3989" spans="1:1" x14ac:dyDescent="0.2">
      <c r="A3989" s="64"/>
    </row>
    <row r="3990" spans="1:1" x14ac:dyDescent="0.2">
      <c r="A3990" s="64"/>
    </row>
    <row r="3991" spans="1:1" x14ac:dyDescent="0.2">
      <c r="A3991" s="64"/>
    </row>
    <row r="3992" spans="1:1" x14ac:dyDescent="0.2">
      <c r="A3992" s="64"/>
    </row>
    <row r="3993" spans="1:1" x14ac:dyDescent="0.2">
      <c r="A3993" s="64"/>
    </row>
    <row r="3994" spans="1:1" x14ac:dyDescent="0.2">
      <c r="A3994" s="64"/>
    </row>
    <row r="3995" spans="1:1" x14ac:dyDescent="0.2">
      <c r="A3995" s="64"/>
    </row>
    <row r="3996" spans="1:1" x14ac:dyDescent="0.2">
      <c r="A3996" s="64"/>
    </row>
    <row r="3997" spans="1:1" x14ac:dyDescent="0.2">
      <c r="A3997" s="64"/>
    </row>
    <row r="3998" spans="1:1" x14ac:dyDescent="0.2">
      <c r="A3998" s="64"/>
    </row>
    <row r="3999" spans="1:1" x14ac:dyDescent="0.2">
      <c r="A3999" s="64"/>
    </row>
    <row r="4000" spans="1:1" x14ac:dyDescent="0.2">
      <c r="A4000" s="64"/>
    </row>
    <row r="4001" spans="1:1" x14ac:dyDescent="0.2">
      <c r="A4001" s="64"/>
    </row>
    <row r="4002" spans="1:1" x14ac:dyDescent="0.2">
      <c r="A4002" s="64"/>
    </row>
    <row r="4003" spans="1:1" x14ac:dyDescent="0.2">
      <c r="A4003" s="64"/>
    </row>
    <row r="4004" spans="1:1" x14ac:dyDescent="0.2">
      <c r="A4004" s="64"/>
    </row>
    <row r="4005" spans="1:1" x14ac:dyDescent="0.2">
      <c r="A4005" s="64"/>
    </row>
    <row r="4006" spans="1:1" x14ac:dyDescent="0.2">
      <c r="A4006" s="64"/>
    </row>
    <row r="4007" spans="1:1" x14ac:dyDescent="0.2">
      <c r="A4007" s="64"/>
    </row>
    <row r="4008" spans="1:1" x14ac:dyDescent="0.2">
      <c r="A4008" s="64"/>
    </row>
    <row r="4009" spans="1:1" x14ac:dyDescent="0.2">
      <c r="A4009" s="64"/>
    </row>
    <row r="4010" spans="1:1" x14ac:dyDescent="0.2">
      <c r="A4010" s="64"/>
    </row>
    <row r="4011" spans="1:1" x14ac:dyDescent="0.2">
      <c r="A4011" s="64"/>
    </row>
    <row r="4012" spans="1:1" x14ac:dyDescent="0.2">
      <c r="A4012" s="64"/>
    </row>
    <row r="4013" spans="1:1" x14ac:dyDescent="0.2">
      <c r="A4013" s="64"/>
    </row>
    <row r="4014" spans="1:1" x14ac:dyDescent="0.2">
      <c r="A4014" s="64"/>
    </row>
    <row r="4015" spans="1:1" x14ac:dyDescent="0.2">
      <c r="A4015" s="64"/>
    </row>
    <row r="4016" spans="1:1" x14ac:dyDescent="0.2">
      <c r="A4016" s="64"/>
    </row>
    <row r="4017" spans="1:1" x14ac:dyDescent="0.2">
      <c r="A4017" s="64"/>
    </row>
    <row r="4018" spans="1:1" x14ac:dyDescent="0.2">
      <c r="A4018" s="64"/>
    </row>
    <row r="4019" spans="1:1" x14ac:dyDescent="0.2">
      <c r="A4019" s="64"/>
    </row>
    <row r="4020" spans="1:1" x14ac:dyDescent="0.2">
      <c r="A4020" s="64"/>
    </row>
    <row r="4021" spans="1:1" x14ac:dyDescent="0.2">
      <c r="A4021" s="64"/>
    </row>
    <row r="4022" spans="1:1" x14ac:dyDescent="0.2">
      <c r="A4022" s="64"/>
    </row>
    <row r="4023" spans="1:1" x14ac:dyDescent="0.2">
      <c r="A4023" s="64"/>
    </row>
    <row r="4024" spans="1:1" x14ac:dyDescent="0.2">
      <c r="A4024" s="64"/>
    </row>
    <row r="4025" spans="1:1" x14ac:dyDescent="0.2">
      <c r="A4025" s="64"/>
    </row>
    <row r="4026" spans="1:1" x14ac:dyDescent="0.2">
      <c r="A4026" s="64"/>
    </row>
    <row r="4027" spans="1:1" x14ac:dyDescent="0.2">
      <c r="A4027" s="64"/>
    </row>
    <row r="4028" spans="1:1" x14ac:dyDescent="0.2">
      <c r="A4028" s="64"/>
    </row>
    <row r="4029" spans="1:1" x14ac:dyDescent="0.2">
      <c r="A4029" s="64"/>
    </row>
    <row r="4030" spans="1:1" x14ac:dyDescent="0.2">
      <c r="A4030" s="64"/>
    </row>
    <row r="4031" spans="1:1" x14ac:dyDescent="0.2">
      <c r="A4031" s="64"/>
    </row>
    <row r="4032" spans="1:1" x14ac:dyDescent="0.2">
      <c r="A4032" s="64"/>
    </row>
    <row r="4033" spans="1:1" x14ac:dyDescent="0.2">
      <c r="A4033" s="64"/>
    </row>
    <row r="4034" spans="1:1" x14ac:dyDescent="0.2">
      <c r="A4034" s="64"/>
    </row>
    <row r="4035" spans="1:1" x14ac:dyDescent="0.2">
      <c r="A4035" s="64"/>
    </row>
    <row r="4036" spans="1:1" x14ac:dyDescent="0.2">
      <c r="A4036" s="64"/>
    </row>
    <row r="4037" spans="1:1" x14ac:dyDescent="0.2">
      <c r="A4037" s="64"/>
    </row>
    <row r="4038" spans="1:1" x14ac:dyDescent="0.2">
      <c r="A4038" s="64"/>
    </row>
    <row r="4039" spans="1:1" x14ac:dyDescent="0.2">
      <c r="A4039" s="64"/>
    </row>
    <row r="4040" spans="1:1" x14ac:dyDescent="0.2">
      <c r="A4040" s="64"/>
    </row>
    <row r="4041" spans="1:1" x14ac:dyDescent="0.2">
      <c r="A4041" s="64"/>
    </row>
    <row r="4042" spans="1:1" x14ac:dyDescent="0.2">
      <c r="A4042" s="64"/>
    </row>
    <row r="4043" spans="1:1" x14ac:dyDescent="0.2">
      <c r="A4043" s="64"/>
    </row>
    <row r="4044" spans="1:1" x14ac:dyDescent="0.2">
      <c r="A4044" s="64"/>
    </row>
    <row r="4045" spans="1:1" x14ac:dyDescent="0.2">
      <c r="A4045" s="64"/>
    </row>
    <row r="4046" spans="1:1" x14ac:dyDescent="0.2">
      <c r="A4046" s="64"/>
    </row>
    <row r="4047" spans="1:1" x14ac:dyDescent="0.2">
      <c r="A4047" s="64"/>
    </row>
    <row r="4048" spans="1:1" x14ac:dyDescent="0.2">
      <c r="A4048" s="64"/>
    </row>
    <row r="4049" spans="1:1" x14ac:dyDescent="0.2">
      <c r="A4049" s="64"/>
    </row>
    <row r="4050" spans="1:1" x14ac:dyDescent="0.2">
      <c r="A4050" s="64"/>
    </row>
    <row r="4051" spans="1:1" x14ac:dyDescent="0.2">
      <c r="A4051" s="64"/>
    </row>
    <row r="4052" spans="1:1" x14ac:dyDescent="0.2">
      <c r="A4052" s="64"/>
    </row>
    <row r="4053" spans="1:1" x14ac:dyDescent="0.2">
      <c r="A4053" s="64"/>
    </row>
    <row r="4054" spans="1:1" x14ac:dyDescent="0.2">
      <c r="A4054" s="64"/>
    </row>
    <row r="4055" spans="1:1" x14ac:dyDescent="0.2">
      <c r="A4055" s="64"/>
    </row>
    <row r="4056" spans="1:1" x14ac:dyDescent="0.2">
      <c r="A4056" s="64"/>
    </row>
    <row r="4057" spans="1:1" x14ac:dyDescent="0.2">
      <c r="A4057" s="64"/>
    </row>
    <row r="4058" spans="1:1" x14ac:dyDescent="0.2">
      <c r="A4058" s="64"/>
    </row>
    <row r="4059" spans="1:1" x14ac:dyDescent="0.2">
      <c r="A4059" s="64"/>
    </row>
    <row r="4060" spans="1:1" x14ac:dyDescent="0.2">
      <c r="A4060" s="64"/>
    </row>
    <row r="4061" spans="1:1" x14ac:dyDescent="0.2">
      <c r="A4061" s="64"/>
    </row>
    <row r="4062" spans="1:1" x14ac:dyDescent="0.2">
      <c r="A4062" s="64"/>
    </row>
    <row r="4063" spans="1:1" x14ac:dyDescent="0.2">
      <c r="A4063" s="64"/>
    </row>
    <row r="4064" spans="1:1" x14ac:dyDescent="0.2">
      <c r="A4064" s="64"/>
    </row>
    <row r="4065" spans="1:1" x14ac:dyDescent="0.2">
      <c r="A4065" s="64"/>
    </row>
    <row r="4066" spans="1:1" x14ac:dyDescent="0.2">
      <c r="A4066" s="64"/>
    </row>
    <row r="4067" spans="1:1" x14ac:dyDescent="0.2">
      <c r="A4067" s="64"/>
    </row>
    <row r="4068" spans="1:1" x14ac:dyDescent="0.2">
      <c r="A4068" s="64"/>
    </row>
    <row r="4069" spans="1:1" x14ac:dyDescent="0.2">
      <c r="A4069" s="64"/>
    </row>
    <row r="4070" spans="1:1" x14ac:dyDescent="0.2">
      <c r="A4070" s="64"/>
    </row>
    <row r="4071" spans="1:1" x14ac:dyDescent="0.2">
      <c r="A4071" s="64"/>
    </row>
    <row r="4072" spans="1:1" x14ac:dyDescent="0.2">
      <c r="A4072" s="64"/>
    </row>
    <row r="4073" spans="1:1" x14ac:dyDescent="0.2">
      <c r="A4073" s="64"/>
    </row>
    <row r="4074" spans="1:1" x14ac:dyDescent="0.2">
      <c r="A4074" s="64"/>
    </row>
    <row r="4075" spans="1:1" x14ac:dyDescent="0.2">
      <c r="A4075" s="64"/>
    </row>
    <row r="4076" spans="1:1" x14ac:dyDescent="0.2">
      <c r="A4076" s="64"/>
    </row>
    <row r="4077" spans="1:1" x14ac:dyDescent="0.2">
      <c r="A4077" s="64"/>
    </row>
    <row r="4078" spans="1:1" x14ac:dyDescent="0.2">
      <c r="A4078" s="64"/>
    </row>
    <row r="4079" spans="1:1" x14ac:dyDescent="0.2">
      <c r="A4079" s="64"/>
    </row>
    <row r="4080" spans="1:1" x14ac:dyDescent="0.2">
      <c r="A4080" s="64"/>
    </row>
    <row r="4081" spans="1:1" x14ac:dyDescent="0.2">
      <c r="A4081" s="64"/>
    </row>
    <row r="4082" spans="1:1" x14ac:dyDescent="0.2">
      <c r="A4082" s="64"/>
    </row>
    <row r="4083" spans="1:1" x14ac:dyDescent="0.2">
      <c r="A4083" s="64"/>
    </row>
    <row r="4084" spans="1:1" x14ac:dyDescent="0.2">
      <c r="A4084" s="64"/>
    </row>
    <row r="4085" spans="1:1" x14ac:dyDescent="0.2">
      <c r="A4085" s="64"/>
    </row>
    <row r="4086" spans="1:1" x14ac:dyDescent="0.2">
      <c r="A4086" s="64"/>
    </row>
    <row r="4087" spans="1:1" x14ac:dyDescent="0.2">
      <c r="A4087" s="64"/>
    </row>
    <row r="4088" spans="1:1" x14ac:dyDescent="0.2">
      <c r="A4088" s="64"/>
    </row>
    <row r="4089" spans="1:1" x14ac:dyDescent="0.2">
      <c r="A4089" s="64"/>
    </row>
    <row r="4090" spans="1:1" x14ac:dyDescent="0.2">
      <c r="A4090" s="64"/>
    </row>
    <row r="4091" spans="1:1" x14ac:dyDescent="0.2">
      <c r="A4091" s="64"/>
    </row>
    <row r="4092" spans="1:1" x14ac:dyDescent="0.2">
      <c r="A4092" s="64"/>
    </row>
    <row r="4093" spans="1:1" x14ac:dyDescent="0.2">
      <c r="A4093" s="64"/>
    </row>
    <row r="4094" spans="1:1" x14ac:dyDescent="0.2">
      <c r="A4094" s="64"/>
    </row>
    <row r="4095" spans="1:1" x14ac:dyDescent="0.2">
      <c r="A4095" s="64"/>
    </row>
    <row r="4096" spans="1:1" x14ac:dyDescent="0.2">
      <c r="A4096" s="64"/>
    </row>
    <row r="4097" spans="1:1" x14ac:dyDescent="0.2">
      <c r="A4097" s="64"/>
    </row>
    <row r="4098" spans="1:1" x14ac:dyDescent="0.2">
      <c r="A4098" s="64"/>
    </row>
    <row r="4099" spans="1:1" x14ac:dyDescent="0.2">
      <c r="A4099" s="64"/>
    </row>
    <row r="4100" spans="1:1" x14ac:dyDescent="0.2">
      <c r="A4100" s="64"/>
    </row>
    <row r="4101" spans="1:1" x14ac:dyDescent="0.2">
      <c r="A4101" s="64"/>
    </row>
    <row r="4102" spans="1:1" x14ac:dyDescent="0.2">
      <c r="A4102" s="64"/>
    </row>
    <row r="4103" spans="1:1" x14ac:dyDescent="0.2">
      <c r="A4103" s="64"/>
    </row>
    <row r="4104" spans="1:1" x14ac:dyDescent="0.2">
      <c r="A4104" s="64"/>
    </row>
    <row r="4105" spans="1:1" x14ac:dyDescent="0.2">
      <c r="A4105" s="64"/>
    </row>
    <row r="4106" spans="1:1" x14ac:dyDescent="0.2">
      <c r="A4106" s="64"/>
    </row>
    <row r="4107" spans="1:1" x14ac:dyDescent="0.2">
      <c r="A4107" s="64"/>
    </row>
    <row r="4108" spans="1:1" x14ac:dyDescent="0.2">
      <c r="A4108" s="64"/>
    </row>
    <row r="4109" spans="1:1" x14ac:dyDescent="0.2">
      <c r="A4109" s="64"/>
    </row>
    <row r="4110" spans="1:1" x14ac:dyDescent="0.2">
      <c r="A4110" s="64"/>
    </row>
    <row r="4111" spans="1:1" x14ac:dyDescent="0.2">
      <c r="A4111" s="64"/>
    </row>
    <row r="4112" spans="1:1" x14ac:dyDescent="0.2">
      <c r="A4112" s="64"/>
    </row>
    <row r="4113" spans="1:1" x14ac:dyDescent="0.2">
      <c r="A4113" s="64"/>
    </row>
    <row r="4114" spans="1:1" x14ac:dyDescent="0.2">
      <c r="A4114" s="64"/>
    </row>
    <row r="4115" spans="1:1" x14ac:dyDescent="0.2">
      <c r="A4115" s="64"/>
    </row>
    <row r="4116" spans="1:1" x14ac:dyDescent="0.2">
      <c r="A4116" s="64"/>
    </row>
    <row r="4117" spans="1:1" x14ac:dyDescent="0.2">
      <c r="A4117" s="64"/>
    </row>
    <row r="4118" spans="1:1" x14ac:dyDescent="0.2">
      <c r="A4118" s="64"/>
    </row>
    <row r="4119" spans="1:1" x14ac:dyDescent="0.2">
      <c r="A4119" s="64"/>
    </row>
    <row r="4120" spans="1:1" x14ac:dyDescent="0.2">
      <c r="A4120" s="64"/>
    </row>
    <row r="4121" spans="1:1" x14ac:dyDescent="0.2">
      <c r="A4121" s="64"/>
    </row>
    <row r="4122" spans="1:1" x14ac:dyDescent="0.2">
      <c r="A4122" s="64"/>
    </row>
    <row r="4123" spans="1:1" x14ac:dyDescent="0.2">
      <c r="A4123" s="64"/>
    </row>
    <row r="4124" spans="1:1" x14ac:dyDescent="0.2">
      <c r="A4124" s="64"/>
    </row>
    <row r="4125" spans="1:1" x14ac:dyDescent="0.2">
      <c r="A4125" s="64"/>
    </row>
    <row r="4126" spans="1:1" x14ac:dyDescent="0.2">
      <c r="A4126" s="64"/>
    </row>
    <row r="4127" spans="1:1" x14ac:dyDescent="0.2">
      <c r="A4127" s="64"/>
    </row>
    <row r="4128" spans="1:1" x14ac:dyDescent="0.2">
      <c r="A4128" s="64"/>
    </row>
    <row r="4129" spans="1:1" x14ac:dyDescent="0.2">
      <c r="A4129" s="64"/>
    </row>
    <row r="4130" spans="1:1" x14ac:dyDescent="0.2">
      <c r="A4130" s="64"/>
    </row>
    <row r="4131" spans="1:1" x14ac:dyDescent="0.2">
      <c r="A4131" s="64"/>
    </row>
    <row r="4132" spans="1:1" x14ac:dyDescent="0.2">
      <c r="A4132" s="64"/>
    </row>
    <row r="4133" spans="1:1" x14ac:dyDescent="0.2">
      <c r="A4133" s="64"/>
    </row>
    <row r="4134" spans="1:1" x14ac:dyDescent="0.2">
      <c r="A4134" s="64"/>
    </row>
    <row r="4135" spans="1:1" x14ac:dyDescent="0.2">
      <c r="A4135" s="64"/>
    </row>
    <row r="4136" spans="1:1" x14ac:dyDescent="0.2">
      <c r="A4136" s="64"/>
    </row>
    <row r="4137" spans="1:1" x14ac:dyDescent="0.2">
      <c r="A4137" s="64"/>
    </row>
    <row r="4138" spans="1:1" x14ac:dyDescent="0.2">
      <c r="A4138" s="64"/>
    </row>
    <row r="4139" spans="1:1" x14ac:dyDescent="0.2">
      <c r="A4139" s="64"/>
    </row>
    <row r="4140" spans="1:1" x14ac:dyDescent="0.2">
      <c r="A4140" s="64"/>
    </row>
    <row r="4141" spans="1:1" x14ac:dyDescent="0.2">
      <c r="A4141" s="64"/>
    </row>
    <row r="4142" spans="1:1" x14ac:dyDescent="0.2">
      <c r="A4142" s="64"/>
    </row>
    <row r="4143" spans="1:1" x14ac:dyDescent="0.2">
      <c r="A4143" s="64"/>
    </row>
    <row r="4144" spans="1:1" x14ac:dyDescent="0.2">
      <c r="A4144" s="64"/>
    </row>
    <row r="4145" spans="1:1" x14ac:dyDescent="0.2">
      <c r="A4145" s="64"/>
    </row>
    <row r="4146" spans="1:1" x14ac:dyDescent="0.2">
      <c r="A4146" s="64"/>
    </row>
    <row r="4147" spans="1:1" x14ac:dyDescent="0.2">
      <c r="A4147" s="64"/>
    </row>
    <row r="4148" spans="1:1" x14ac:dyDescent="0.2">
      <c r="A4148" s="64"/>
    </row>
    <row r="4149" spans="1:1" x14ac:dyDescent="0.2">
      <c r="A4149" s="64"/>
    </row>
    <row r="4150" spans="1:1" x14ac:dyDescent="0.2">
      <c r="A4150" s="64"/>
    </row>
    <row r="4151" spans="1:1" x14ac:dyDescent="0.2">
      <c r="A4151" s="64"/>
    </row>
    <row r="4152" spans="1:1" x14ac:dyDescent="0.2">
      <c r="A4152" s="64"/>
    </row>
    <row r="4153" spans="1:1" x14ac:dyDescent="0.2">
      <c r="A4153" s="64"/>
    </row>
    <row r="4154" spans="1:1" x14ac:dyDescent="0.2">
      <c r="A4154" s="64"/>
    </row>
    <row r="4155" spans="1:1" x14ac:dyDescent="0.2">
      <c r="A4155" s="64"/>
    </row>
    <row r="4156" spans="1:1" x14ac:dyDescent="0.2">
      <c r="A4156" s="64"/>
    </row>
    <row r="4157" spans="1:1" x14ac:dyDescent="0.2">
      <c r="A4157" s="64"/>
    </row>
    <row r="4158" spans="1:1" x14ac:dyDescent="0.2">
      <c r="A4158" s="64"/>
    </row>
    <row r="4159" spans="1:1" x14ac:dyDescent="0.2">
      <c r="A4159" s="64"/>
    </row>
    <row r="4160" spans="1:1" x14ac:dyDescent="0.2">
      <c r="A4160" s="64"/>
    </row>
    <row r="4161" spans="1:1" x14ac:dyDescent="0.2">
      <c r="A4161" s="64"/>
    </row>
    <row r="4162" spans="1:1" x14ac:dyDescent="0.2">
      <c r="A4162" s="64"/>
    </row>
    <row r="4163" spans="1:1" x14ac:dyDescent="0.2">
      <c r="A4163" s="64"/>
    </row>
    <row r="4164" spans="1:1" x14ac:dyDescent="0.2">
      <c r="A4164" s="64"/>
    </row>
    <row r="4165" spans="1:1" x14ac:dyDescent="0.2">
      <c r="A4165" s="64"/>
    </row>
    <row r="4166" spans="1:1" x14ac:dyDescent="0.2">
      <c r="A4166" s="64"/>
    </row>
    <row r="4167" spans="1:1" x14ac:dyDescent="0.2">
      <c r="A4167" s="64"/>
    </row>
    <row r="4168" spans="1:1" x14ac:dyDescent="0.2">
      <c r="A4168" s="64"/>
    </row>
    <row r="4169" spans="1:1" x14ac:dyDescent="0.2">
      <c r="A4169" s="64"/>
    </row>
    <row r="4170" spans="1:1" x14ac:dyDescent="0.2">
      <c r="A4170" s="64"/>
    </row>
    <row r="4171" spans="1:1" x14ac:dyDescent="0.2">
      <c r="A4171" s="64"/>
    </row>
    <row r="4172" spans="1:1" x14ac:dyDescent="0.2">
      <c r="A4172" s="64"/>
    </row>
    <row r="4173" spans="1:1" x14ac:dyDescent="0.2">
      <c r="A4173" s="64"/>
    </row>
    <row r="4174" spans="1:1" x14ac:dyDescent="0.2">
      <c r="A4174" s="64"/>
    </row>
    <row r="4175" spans="1:1" x14ac:dyDescent="0.2">
      <c r="A4175" s="64"/>
    </row>
    <row r="4176" spans="1:1" x14ac:dyDescent="0.2">
      <c r="A4176" s="64"/>
    </row>
    <row r="4177" spans="1:1" x14ac:dyDescent="0.2">
      <c r="A4177" s="64"/>
    </row>
    <row r="4178" spans="1:1" x14ac:dyDescent="0.2">
      <c r="A4178" s="64"/>
    </row>
    <row r="4179" spans="1:1" x14ac:dyDescent="0.2">
      <c r="A4179" s="64"/>
    </row>
    <row r="4180" spans="1:1" x14ac:dyDescent="0.2">
      <c r="A4180" s="64"/>
    </row>
    <row r="4181" spans="1:1" x14ac:dyDescent="0.2">
      <c r="A4181" s="64"/>
    </row>
    <row r="4182" spans="1:1" x14ac:dyDescent="0.2">
      <c r="A4182" s="64"/>
    </row>
    <row r="4183" spans="1:1" x14ac:dyDescent="0.2">
      <c r="A4183" s="64"/>
    </row>
    <row r="4184" spans="1:1" x14ac:dyDescent="0.2">
      <c r="A4184" s="64"/>
    </row>
    <row r="4185" spans="1:1" x14ac:dyDescent="0.2">
      <c r="A4185" s="64"/>
    </row>
    <row r="4186" spans="1:1" x14ac:dyDescent="0.2">
      <c r="A4186" s="64"/>
    </row>
    <row r="4187" spans="1:1" x14ac:dyDescent="0.2">
      <c r="A4187" s="64"/>
    </row>
    <row r="4188" spans="1:1" x14ac:dyDescent="0.2">
      <c r="A4188" s="64"/>
    </row>
    <row r="4189" spans="1:1" x14ac:dyDescent="0.2">
      <c r="A4189" s="64"/>
    </row>
    <row r="4190" spans="1:1" x14ac:dyDescent="0.2">
      <c r="A4190" s="64"/>
    </row>
    <row r="4191" spans="1:1" x14ac:dyDescent="0.2">
      <c r="A4191" s="64"/>
    </row>
    <row r="4192" spans="1:1" x14ac:dyDescent="0.2">
      <c r="A4192" s="64"/>
    </row>
    <row r="4193" spans="1:1" x14ac:dyDescent="0.2">
      <c r="A4193" s="64"/>
    </row>
    <row r="4194" spans="1:1" x14ac:dyDescent="0.2">
      <c r="A4194" s="64"/>
    </row>
    <row r="4195" spans="1:1" x14ac:dyDescent="0.2">
      <c r="A4195" s="64"/>
    </row>
    <row r="4196" spans="1:1" x14ac:dyDescent="0.2">
      <c r="A4196" s="64"/>
    </row>
    <row r="4197" spans="1:1" x14ac:dyDescent="0.2">
      <c r="A4197" s="64"/>
    </row>
    <row r="4198" spans="1:1" x14ac:dyDescent="0.2">
      <c r="A4198" s="64"/>
    </row>
    <row r="4199" spans="1:1" x14ac:dyDescent="0.2">
      <c r="A4199" s="64"/>
    </row>
    <row r="4200" spans="1:1" x14ac:dyDescent="0.2">
      <c r="A4200" s="64"/>
    </row>
    <row r="4201" spans="1:1" x14ac:dyDescent="0.2">
      <c r="A4201" s="64"/>
    </row>
    <row r="4202" spans="1:1" x14ac:dyDescent="0.2">
      <c r="A4202" s="64"/>
    </row>
    <row r="4203" spans="1:1" x14ac:dyDescent="0.2">
      <c r="A4203" s="64"/>
    </row>
    <row r="4204" spans="1:1" x14ac:dyDescent="0.2">
      <c r="A4204" s="64"/>
    </row>
    <row r="4205" spans="1:1" x14ac:dyDescent="0.2">
      <c r="A4205" s="64"/>
    </row>
    <row r="4206" spans="1:1" x14ac:dyDescent="0.2">
      <c r="A4206" s="64"/>
    </row>
    <row r="4207" spans="1:1" x14ac:dyDescent="0.2">
      <c r="A4207" s="64"/>
    </row>
    <row r="4208" spans="1:1" x14ac:dyDescent="0.2">
      <c r="A4208" s="64"/>
    </row>
    <row r="4209" spans="1:1" x14ac:dyDescent="0.2">
      <c r="A4209" s="64"/>
    </row>
    <row r="4210" spans="1:1" x14ac:dyDescent="0.2">
      <c r="A4210" s="64"/>
    </row>
    <row r="4211" spans="1:1" x14ac:dyDescent="0.2">
      <c r="A4211" s="64"/>
    </row>
    <row r="4212" spans="1:1" x14ac:dyDescent="0.2">
      <c r="A4212" s="64"/>
    </row>
    <row r="4213" spans="1:1" x14ac:dyDescent="0.2">
      <c r="A4213" s="64"/>
    </row>
    <row r="4214" spans="1:1" x14ac:dyDescent="0.2">
      <c r="A4214" s="64"/>
    </row>
    <row r="4215" spans="1:1" x14ac:dyDescent="0.2">
      <c r="A4215" s="64"/>
    </row>
    <row r="4216" spans="1:1" x14ac:dyDescent="0.2">
      <c r="A4216" s="64"/>
    </row>
    <row r="4217" spans="1:1" x14ac:dyDescent="0.2">
      <c r="A4217" s="64"/>
    </row>
    <row r="4218" spans="1:1" x14ac:dyDescent="0.2">
      <c r="A4218" s="64"/>
    </row>
    <row r="4219" spans="1:1" x14ac:dyDescent="0.2">
      <c r="A4219" s="64"/>
    </row>
    <row r="4220" spans="1:1" x14ac:dyDescent="0.2">
      <c r="A4220" s="64"/>
    </row>
    <row r="4221" spans="1:1" x14ac:dyDescent="0.2">
      <c r="A4221" s="64"/>
    </row>
    <row r="4222" spans="1:1" x14ac:dyDescent="0.2">
      <c r="A4222" s="64"/>
    </row>
    <row r="4223" spans="1:1" x14ac:dyDescent="0.2">
      <c r="A4223" s="64"/>
    </row>
    <row r="4224" spans="1:1" x14ac:dyDescent="0.2">
      <c r="A4224" s="64"/>
    </row>
    <row r="4225" spans="1:1" x14ac:dyDescent="0.2">
      <c r="A4225" s="64"/>
    </row>
    <row r="4226" spans="1:1" x14ac:dyDescent="0.2">
      <c r="A4226" s="64"/>
    </row>
    <row r="4227" spans="1:1" x14ac:dyDescent="0.2">
      <c r="A4227" s="64"/>
    </row>
    <row r="4228" spans="1:1" x14ac:dyDescent="0.2">
      <c r="A4228" s="64"/>
    </row>
    <row r="4229" spans="1:1" x14ac:dyDescent="0.2">
      <c r="A4229" s="64"/>
    </row>
    <row r="4230" spans="1:1" x14ac:dyDescent="0.2">
      <c r="A4230" s="64"/>
    </row>
    <row r="4231" spans="1:1" x14ac:dyDescent="0.2">
      <c r="A4231" s="64"/>
    </row>
    <row r="4232" spans="1:1" x14ac:dyDescent="0.2">
      <c r="A4232" s="64"/>
    </row>
    <row r="4233" spans="1:1" x14ac:dyDescent="0.2">
      <c r="A4233" s="64"/>
    </row>
    <row r="4234" spans="1:1" x14ac:dyDescent="0.2">
      <c r="A4234" s="64"/>
    </row>
    <row r="4235" spans="1:1" x14ac:dyDescent="0.2">
      <c r="A4235" s="64"/>
    </row>
    <row r="4236" spans="1:1" x14ac:dyDescent="0.2">
      <c r="A4236" s="64"/>
    </row>
    <row r="4237" spans="1:1" x14ac:dyDescent="0.2">
      <c r="A4237" s="64"/>
    </row>
    <row r="4238" spans="1:1" x14ac:dyDescent="0.2">
      <c r="A4238" s="64"/>
    </row>
    <row r="4239" spans="1:1" x14ac:dyDescent="0.2">
      <c r="A4239" s="64"/>
    </row>
    <row r="4240" spans="1:1" x14ac:dyDescent="0.2">
      <c r="A4240" s="64"/>
    </row>
    <row r="4241" spans="1:1" x14ac:dyDescent="0.2">
      <c r="A4241" s="64"/>
    </row>
    <row r="4242" spans="1:1" x14ac:dyDescent="0.2">
      <c r="A4242" s="64"/>
    </row>
    <row r="4243" spans="1:1" x14ac:dyDescent="0.2">
      <c r="A4243" s="64"/>
    </row>
    <row r="4244" spans="1:1" x14ac:dyDescent="0.2">
      <c r="A4244" s="64"/>
    </row>
    <row r="4245" spans="1:1" x14ac:dyDescent="0.2">
      <c r="A4245" s="64"/>
    </row>
    <row r="4246" spans="1:1" x14ac:dyDescent="0.2">
      <c r="A4246" s="64"/>
    </row>
    <row r="4247" spans="1:1" x14ac:dyDescent="0.2">
      <c r="A4247" s="64"/>
    </row>
    <row r="4248" spans="1:1" x14ac:dyDescent="0.2">
      <c r="A4248" s="64"/>
    </row>
    <row r="4249" spans="1:1" x14ac:dyDescent="0.2">
      <c r="A4249" s="64"/>
    </row>
    <row r="4250" spans="1:1" x14ac:dyDescent="0.2">
      <c r="A4250" s="64"/>
    </row>
    <row r="4251" spans="1:1" x14ac:dyDescent="0.2">
      <c r="A4251" s="64"/>
    </row>
    <row r="4252" spans="1:1" x14ac:dyDescent="0.2">
      <c r="A4252" s="64"/>
    </row>
    <row r="4253" spans="1:1" x14ac:dyDescent="0.2">
      <c r="A4253" s="64"/>
    </row>
    <row r="4254" spans="1:1" x14ac:dyDescent="0.2">
      <c r="A4254" s="64"/>
    </row>
    <row r="4255" spans="1:1" x14ac:dyDescent="0.2">
      <c r="A4255" s="64"/>
    </row>
    <row r="4256" spans="1:1" x14ac:dyDescent="0.2">
      <c r="A4256" s="64"/>
    </row>
    <row r="4257" spans="1:1" x14ac:dyDescent="0.2">
      <c r="A4257" s="64"/>
    </row>
    <row r="4258" spans="1:1" x14ac:dyDescent="0.2">
      <c r="A4258" s="64"/>
    </row>
    <row r="4259" spans="1:1" x14ac:dyDescent="0.2">
      <c r="A4259" s="64"/>
    </row>
    <row r="4260" spans="1:1" x14ac:dyDescent="0.2">
      <c r="A4260" s="64"/>
    </row>
    <row r="4261" spans="1:1" x14ac:dyDescent="0.2">
      <c r="A4261" s="64"/>
    </row>
    <row r="4262" spans="1:1" x14ac:dyDescent="0.2">
      <c r="A4262" s="64"/>
    </row>
    <row r="4263" spans="1:1" x14ac:dyDescent="0.2">
      <c r="A4263" s="64"/>
    </row>
    <row r="4264" spans="1:1" x14ac:dyDescent="0.2">
      <c r="A4264" s="64"/>
    </row>
    <row r="4265" spans="1:1" x14ac:dyDescent="0.2">
      <c r="A4265" s="64"/>
    </row>
    <row r="4266" spans="1:1" x14ac:dyDescent="0.2">
      <c r="A4266" s="64"/>
    </row>
    <row r="4267" spans="1:1" x14ac:dyDescent="0.2">
      <c r="A4267" s="64"/>
    </row>
    <row r="4268" spans="1:1" x14ac:dyDescent="0.2">
      <c r="A4268" s="64"/>
    </row>
    <row r="4269" spans="1:1" x14ac:dyDescent="0.2">
      <c r="A4269" s="64"/>
    </row>
    <row r="4270" spans="1:1" x14ac:dyDescent="0.2">
      <c r="A4270" s="64"/>
    </row>
    <row r="4271" spans="1:1" x14ac:dyDescent="0.2">
      <c r="A4271" s="64"/>
    </row>
    <row r="4272" spans="1:1" x14ac:dyDescent="0.2">
      <c r="A4272" s="64"/>
    </row>
    <row r="4273" spans="1:1" x14ac:dyDescent="0.2">
      <c r="A4273" s="64"/>
    </row>
    <row r="4274" spans="1:1" x14ac:dyDescent="0.2">
      <c r="A4274" s="64"/>
    </row>
    <row r="4275" spans="1:1" x14ac:dyDescent="0.2">
      <c r="A4275" s="64"/>
    </row>
    <row r="4276" spans="1:1" x14ac:dyDescent="0.2">
      <c r="A4276" s="64"/>
    </row>
    <row r="4277" spans="1:1" x14ac:dyDescent="0.2">
      <c r="A4277" s="64"/>
    </row>
    <row r="4278" spans="1:1" x14ac:dyDescent="0.2">
      <c r="A4278" s="64"/>
    </row>
    <row r="4279" spans="1:1" x14ac:dyDescent="0.2">
      <c r="A4279" s="64"/>
    </row>
    <row r="4280" spans="1:1" x14ac:dyDescent="0.2">
      <c r="A4280" s="64"/>
    </row>
    <row r="4281" spans="1:1" x14ac:dyDescent="0.2">
      <c r="A4281" s="64"/>
    </row>
    <row r="4282" spans="1:1" x14ac:dyDescent="0.2">
      <c r="A4282" s="64"/>
    </row>
    <row r="4283" spans="1:1" x14ac:dyDescent="0.2">
      <c r="A4283" s="64"/>
    </row>
    <row r="4284" spans="1:1" x14ac:dyDescent="0.2">
      <c r="A4284" s="64"/>
    </row>
    <row r="4285" spans="1:1" x14ac:dyDescent="0.2">
      <c r="A4285" s="64"/>
    </row>
    <row r="4286" spans="1:1" x14ac:dyDescent="0.2">
      <c r="A4286" s="64"/>
    </row>
    <row r="4287" spans="1:1" x14ac:dyDescent="0.2">
      <c r="A4287" s="64"/>
    </row>
    <row r="4288" spans="1:1" x14ac:dyDescent="0.2">
      <c r="A4288" s="64"/>
    </row>
    <row r="4289" spans="1:1" x14ac:dyDescent="0.2">
      <c r="A4289" s="64"/>
    </row>
    <row r="4290" spans="1:1" x14ac:dyDescent="0.2">
      <c r="A4290" s="64"/>
    </row>
    <row r="4291" spans="1:1" x14ac:dyDescent="0.2">
      <c r="A4291" s="64"/>
    </row>
    <row r="4292" spans="1:1" x14ac:dyDescent="0.2">
      <c r="A4292" s="64"/>
    </row>
    <row r="4293" spans="1:1" x14ac:dyDescent="0.2">
      <c r="A4293" s="64"/>
    </row>
    <row r="4294" spans="1:1" x14ac:dyDescent="0.2">
      <c r="A4294" s="64"/>
    </row>
    <row r="4295" spans="1:1" x14ac:dyDescent="0.2">
      <c r="A4295" s="64"/>
    </row>
    <row r="4296" spans="1:1" x14ac:dyDescent="0.2">
      <c r="A4296" s="64"/>
    </row>
    <row r="4297" spans="1:1" x14ac:dyDescent="0.2">
      <c r="A4297" s="64"/>
    </row>
    <row r="4298" spans="1:1" x14ac:dyDescent="0.2">
      <c r="A4298" s="64"/>
    </row>
    <row r="4299" spans="1:1" x14ac:dyDescent="0.2">
      <c r="A4299" s="64"/>
    </row>
    <row r="4300" spans="1:1" x14ac:dyDescent="0.2">
      <c r="A4300" s="64"/>
    </row>
    <row r="4301" spans="1:1" x14ac:dyDescent="0.2">
      <c r="A4301" s="64"/>
    </row>
    <row r="4302" spans="1:1" x14ac:dyDescent="0.2">
      <c r="A4302" s="64"/>
    </row>
    <row r="4303" spans="1:1" x14ac:dyDescent="0.2">
      <c r="A4303" s="64"/>
    </row>
    <row r="4304" spans="1:1" x14ac:dyDescent="0.2">
      <c r="A4304" s="64"/>
    </row>
    <row r="4305" spans="1:1" x14ac:dyDescent="0.2">
      <c r="A4305" s="64"/>
    </row>
    <row r="4306" spans="1:1" x14ac:dyDescent="0.2">
      <c r="A4306" s="64"/>
    </row>
    <row r="4307" spans="1:1" x14ac:dyDescent="0.2">
      <c r="A4307" s="64"/>
    </row>
    <row r="4308" spans="1:1" x14ac:dyDescent="0.2">
      <c r="A4308" s="64"/>
    </row>
    <row r="4309" spans="1:1" x14ac:dyDescent="0.2">
      <c r="A4309" s="64"/>
    </row>
    <row r="4310" spans="1:1" x14ac:dyDescent="0.2">
      <c r="A4310" s="64"/>
    </row>
    <row r="4311" spans="1:1" x14ac:dyDescent="0.2">
      <c r="A4311" s="64"/>
    </row>
    <row r="4312" spans="1:1" x14ac:dyDescent="0.2">
      <c r="A4312" s="64"/>
    </row>
    <row r="4313" spans="1:1" x14ac:dyDescent="0.2">
      <c r="A4313" s="64"/>
    </row>
    <row r="4314" spans="1:1" x14ac:dyDescent="0.2">
      <c r="A4314" s="64"/>
    </row>
    <row r="4315" spans="1:1" x14ac:dyDescent="0.2">
      <c r="A4315" s="64"/>
    </row>
    <row r="4316" spans="1:1" x14ac:dyDescent="0.2">
      <c r="A4316" s="64"/>
    </row>
    <row r="4317" spans="1:1" x14ac:dyDescent="0.2">
      <c r="A4317" s="64"/>
    </row>
    <row r="4318" spans="1:1" x14ac:dyDescent="0.2">
      <c r="A4318" s="64"/>
    </row>
    <row r="4319" spans="1:1" x14ac:dyDescent="0.2">
      <c r="A4319" s="64"/>
    </row>
    <row r="4320" spans="1:1" x14ac:dyDescent="0.2">
      <c r="A4320" s="64"/>
    </row>
    <row r="4321" spans="1:1" x14ac:dyDescent="0.2">
      <c r="A4321" s="64"/>
    </row>
    <row r="4322" spans="1:1" x14ac:dyDescent="0.2">
      <c r="A4322" s="64"/>
    </row>
    <row r="4323" spans="1:1" x14ac:dyDescent="0.2">
      <c r="A4323" s="64"/>
    </row>
    <row r="4324" spans="1:1" x14ac:dyDescent="0.2">
      <c r="A4324" s="64"/>
    </row>
    <row r="4325" spans="1:1" x14ac:dyDescent="0.2">
      <c r="A4325" s="64"/>
    </row>
    <row r="4326" spans="1:1" x14ac:dyDescent="0.2">
      <c r="A4326" s="64"/>
    </row>
    <row r="4327" spans="1:1" x14ac:dyDescent="0.2">
      <c r="A4327" s="64"/>
    </row>
    <row r="4328" spans="1:1" x14ac:dyDescent="0.2">
      <c r="A4328" s="64"/>
    </row>
    <row r="4329" spans="1:1" x14ac:dyDescent="0.2">
      <c r="A4329" s="64"/>
    </row>
    <row r="4330" spans="1:1" x14ac:dyDescent="0.2">
      <c r="A4330" s="64"/>
    </row>
    <row r="4331" spans="1:1" x14ac:dyDescent="0.2">
      <c r="A4331" s="64"/>
    </row>
    <row r="4332" spans="1:1" x14ac:dyDescent="0.2">
      <c r="A4332" s="64"/>
    </row>
    <row r="4333" spans="1:1" x14ac:dyDescent="0.2">
      <c r="A4333" s="64"/>
    </row>
    <row r="4334" spans="1:1" x14ac:dyDescent="0.2">
      <c r="A4334" s="64"/>
    </row>
    <row r="4335" spans="1:1" x14ac:dyDescent="0.2">
      <c r="A4335" s="64"/>
    </row>
    <row r="4336" spans="1:1" x14ac:dyDescent="0.2">
      <c r="A4336" s="64"/>
    </row>
    <row r="4337" spans="1:1" x14ac:dyDescent="0.2">
      <c r="A4337" s="64"/>
    </row>
    <row r="4338" spans="1:1" x14ac:dyDescent="0.2">
      <c r="A4338" s="64"/>
    </row>
    <row r="4339" spans="1:1" x14ac:dyDescent="0.2">
      <c r="A4339" s="64"/>
    </row>
    <row r="4340" spans="1:1" x14ac:dyDescent="0.2">
      <c r="A4340" s="64"/>
    </row>
    <row r="4341" spans="1:1" x14ac:dyDescent="0.2">
      <c r="A4341" s="64"/>
    </row>
    <row r="4342" spans="1:1" x14ac:dyDescent="0.2">
      <c r="A4342" s="64"/>
    </row>
    <row r="4343" spans="1:1" x14ac:dyDescent="0.2">
      <c r="A4343" s="64"/>
    </row>
    <row r="4344" spans="1:1" x14ac:dyDescent="0.2">
      <c r="A4344" s="64"/>
    </row>
    <row r="4345" spans="1:1" x14ac:dyDescent="0.2">
      <c r="A4345" s="64"/>
    </row>
    <row r="4346" spans="1:1" x14ac:dyDescent="0.2">
      <c r="A4346" s="64"/>
    </row>
    <row r="4347" spans="1:1" x14ac:dyDescent="0.2">
      <c r="A4347" s="64"/>
    </row>
    <row r="4348" spans="1:1" x14ac:dyDescent="0.2">
      <c r="A4348" s="64"/>
    </row>
    <row r="4349" spans="1:1" x14ac:dyDescent="0.2">
      <c r="A4349" s="64"/>
    </row>
    <row r="4350" spans="1:1" x14ac:dyDescent="0.2">
      <c r="A4350" s="64"/>
    </row>
    <row r="4351" spans="1:1" x14ac:dyDescent="0.2">
      <c r="A4351" s="64"/>
    </row>
    <row r="4352" spans="1:1" x14ac:dyDescent="0.2">
      <c r="A4352" s="64"/>
    </row>
    <row r="4353" spans="1:1" x14ac:dyDescent="0.2">
      <c r="A4353" s="64"/>
    </row>
    <row r="4354" spans="1:1" x14ac:dyDescent="0.2">
      <c r="A4354" s="64"/>
    </row>
    <row r="4355" spans="1:1" x14ac:dyDescent="0.2">
      <c r="A4355" s="64"/>
    </row>
    <row r="4356" spans="1:1" x14ac:dyDescent="0.2">
      <c r="A4356" s="64"/>
    </row>
    <row r="4357" spans="1:1" x14ac:dyDescent="0.2">
      <c r="A4357" s="64"/>
    </row>
    <row r="4358" spans="1:1" x14ac:dyDescent="0.2">
      <c r="A4358" s="64"/>
    </row>
    <row r="4359" spans="1:1" x14ac:dyDescent="0.2">
      <c r="A4359" s="64"/>
    </row>
    <row r="4360" spans="1:1" x14ac:dyDescent="0.2">
      <c r="A4360" s="64"/>
    </row>
    <row r="4361" spans="1:1" x14ac:dyDescent="0.2">
      <c r="A4361" s="64"/>
    </row>
    <row r="4362" spans="1:1" x14ac:dyDescent="0.2">
      <c r="A4362" s="64"/>
    </row>
    <row r="4363" spans="1:1" x14ac:dyDescent="0.2">
      <c r="A4363" s="64"/>
    </row>
    <row r="4364" spans="1:1" x14ac:dyDescent="0.2">
      <c r="A4364" s="64"/>
    </row>
    <row r="4365" spans="1:1" x14ac:dyDescent="0.2">
      <c r="A4365" s="64"/>
    </row>
    <row r="4366" spans="1:1" x14ac:dyDescent="0.2">
      <c r="A4366" s="64"/>
    </row>
    <row r="4367" spans="1:1" x14ac:dyDescent="0.2">
      <c r="A4367" s="64"/>
    </row>
    <row r="4368" spans="1:1" x14ac:dyDescent="0.2">
      <c r="A4368" s="64"/>
    </row>
    <row r="4369" spans="1:1" x14ac:dyDescent="0.2">
      <c r="A4369" s="64"/>
    </row>
    <row r="4370" spans="1:1" x14ac:dyDescent="0.2">
      <c r="A4370" s="64"/>
    </row>
    <row r="4371" spans="1:1" x14ac:dyDescent="0.2">
      <c r="A4371" s="64"/>
    </row>
    <row r="4372" spans="1:1" x14ac:dyDescent="0.2">
      <c r="A4372" s="64"/>
    </row>
    <row r="4373" spans="1:1" x14ac:dyDescent="0.2">
      <c r="A4373" s="64"/>
    </row>
    <row r="4374" spans="1:1" x14ac:dyDescent="0.2">
      <c r="A4374" s="64"/>
    </row>
    <row r="4375" spans="1:1" x14ac:dyDescent="0.2">
      <c r="A4375" s="64"/>
    </row>
    <row r="4376" spans="1:1" x14ac:dyDescent="0.2">
      <c r="A4376" s="64"/>
    </row>
    <row r="4377" spans="1:1" x14ac:dyDescent="0.2">
      <c r="A4377" s="64"/>
    </row>
    <row r="4378" spans="1:1" x14ac:dyDescent="0.2">
      <c r="A4378" s="64"/>
    </row>
    <row r="4379" spans="1:1" x14ac:dyDescent="0.2">
      <c r="A4379" s="64"/>
    </row>
    <row r="4380" spans="1:1" x14ac:dyDescent="0.2">
      <c r="A4380" s="64"/>
    </row>
    <row r="4381" spans="1:1" x14ac:dyDescent="0.2">
      <c r="A4381" s="64"/>
    </row>
    <row r="4382" spans="1:1" x14ac:dyDescent="0.2">
      <c r="A4382" s="64"/>
    </row>
    <row r="4383" spans="1:1" x14ac:dyDescent="0.2">
      <c r="A4383" s="64"/>
    </row>
    <row r="4384" spans="1:1" x14ac:dyDescent="0.2">
      <c r="A4384" s="64"/>
    </row>
    <row r="4385" spans="1:1" x14ac:dyDescent="0.2">
      <c r="A4385" s="64"/>
    </row>
    <row r="4386" spans="1:1" x14ac:dyDescent="0.2">
      <c r="A4386" s="64"/>
    </row>
    <row r="4387" spans="1:1" x14ac:dyDescent="0.2">
      <c r="A4387" s="64"/>
    </row>
    <row r="4388" spans="1:1" x14ac:dyDescent="0.2">
      <c r="A4388" s="64"/>
    </row>
    <row r="4389" spans="1:1" x14ac:dyDescent="0.2">
      <c r="A4389" s="64"/>
    </row>
    <row r="4390" spans="1:1" x14ac:dyDescent="0.2">
      <c r="A4390" s="64"/>
    </row>
    <row r="4391" spans="1:1" x14ac:dyDescent="0.2">
      <c r="A4391" s="64"/>
    </row>
    <row r="4392" spans="1:1" x14ac:dyDescent="0.2">
      <c r="A4392" s="64"/>
    </row>
    <row r="4393" spans="1:1" x14ac:dyDescent="0.2">
      <c r="A4393" s="64"/>
    </row>
    <row r="4394" spans="1:1" x14ac:dyDescent="0.2">
      <c r="A4394" s="64"/>
    </row>
    <row r="4395" spans="1:1" x14ac:dyDescent="0.2">
      <c r="A4395" s="64"/>
    </row>
    <row r="4396" spans="1:1" x14ac:dyDescent="0.2">
      <c r="A4396" s="64"/>
    </row>
    <row r="4397" spans="1:1" x14ac:dyDescent="0.2">
      <c r="A4397" s="64"/>
    </row>
    <row r="4398" spans="1:1" x14ac:dyDescent="0.2">
      <c r="A4398" s="64"/>
    </row>
    <row r="4399" spans="1:1" x14ac:dyDescent="0.2">
      <c r="A4399" s="64"/>
    </row>
    <row r="4400" spans="1:1" x14ac:dyDescent="0.2">
      <c r="A4400" s="64"/>
    </row>
    <row r="4401" spans="1:1" x14ac:dyDescent="0.2">
      <c r="A4401" s="64"/>
    </row>
    <row r="4402" spans="1:1" x14ac:dyDescent="0.2">
      <c r="A4402" s="64"/>
    </row>
    <row r="4403" spans="1:1" x14ac:dyDescent="0.2">
      <c r="A4403" s="64"/>
    </row>
    <row r="4404" spans="1:1" x14ac:dyDescent="0.2">
      <c r="A4404" s="64"/>
    </row>
    <row r="4405" spans="1:1" x14ac:dyDescent="0.2">
      <c r="A4405" s="64"/>
    </row>
    <row r="4406" spans="1:1" x14ac:dyDescent="0.2">
      <c r="A4406" s="64"/>
    </row>
    <row r="4407" spans="1:1" x14ac:dyDescent="0.2">
      <c r="A4407" s="64"/>
    </row>
    <row r="4408" spans="1:1" x14ac:dyDescent="0.2">
      <c r="A4408" s="64"/>
    </row>
    <row r="4409" spans="1:1" x14ac:dyDescent="0.2">
      <c r="A4409" s="64"/>
    </row>
    <row r="4410" spans="1:1" x14ac:dyDescent="0.2">
      <c r="A4410" s="64"/>
    </row>
    <row r="4411" spans="1:1" x14ac:dyDescent="0.2">
      <c r="A4411" s="64"/>
    </row>
    <row r="4412" spans="1:1" x14ac:dyDescent="0.2">
      <c r="A4412" s="64"/>
    </row>
    <row r="4413" spans="1:1" x14ac:dyDescent="0.2">
      <c r="A4413" s="64"/>
    </row>
    <row r="4414" spans="1:1" x14ac:dyDescent="0.2">
      <c r="A4414" s="64"/>
    </row>
    <row r="4415" spans="1:1" x14ac:dyDescent="0.2">
      <c r="A4415" s="64"/>
    </row>
    <row r="4416" spans="1:1" x14ac:dyDescent="0.2">
      <c r="A4416" s="64"/>
    </row>
    <row r="4417" spans="1:1" x14ac:dyDescent="0.2">
      <c r="A4417" s="64"/>
    </row>
    <row r="4418" spans="1:1" x14ac:dyDescent="0.2">
      <c r="A4418" s="64"/>
    </row>
    <row r="4419" spans="1:1" x14ac:dyDescent="0.2">
      <c r="A4419" s="64"/>
    </row>
    <row r="4420" spans="1:1" x14ac:dyDescent="0.2">
      <c r="A4420" s="64"/>
    </row>
    <row r="4421" spans="1:1" x14ac:dyDescent="0.2">
      <c r="A4421" s="64"/>
    </row>
    <row r="4422" spans="1:1" x14ac:dyDescent="0.2">
      <c r="A4422" s="64"/>
    </row>
    <row r="4423" spans="1:1" x14ac:dyDescent="0.2">
      <c r="A4423" s="64"/>
    </row>
    <row r="4424" spans="1:1" x14ac:dyDescent="0.2">
      <c r="A4424" s="64"/>
    </row>
    <row r="4425" spans="1:1" x14ac:dyDescent="0.2">
      <c r="A4425" s="64"/>
    </row>
    <row r="4426" spans="1:1" x14ac:dyDescent="0.2">
      <c r="A4426" s="64"/>
    </row>
    <row r="4427" spans="1:1" x14ac:dyDescent="0.2">
      <c r="A4427" s="64"/>
    </row>
    <row r="4428" spans="1:1" x14ac:dyDescent="0.2">
      <c r="A4428" s="64"/>
    </row>
    <row r="4429" spans="1:1" x14ac:dyDescent="0.2">
      <c r="A4429" s="64"/>
    </row>
    <row r="4430" spans="1:1" x14ac:dyDescent="0.2">
      <c r="A4430" s="64"/>
    </row>
    <row r="4431" spans="1:1" x14ac:dyDescent="0.2">
      <c r="A4431" s="64"/>
    </row>
    <row r="4432" spans="1:1" x14ac:dyDescent="0.2">
      <c r="A4432" s="64"/>
    </row>
    <row r="4433" spans="1:1" x14ac:dyDescent="0.2">
      <c r="A4433" s="64"/>
    </row>
    <row r="4434" spans="1:1" x14ac:dyDescent="0.2">
      <c r="A4434" s="64"/>
    </row>
    <row r="4435" spans="1:1" x14ac:dyDescent="0.2">
      <c r="A4435" s="64"/>
    </row>
    <row r="4436" spans="1:1" x14ac:dyDescent="0.2">
      <c r="A4436" s="64"/>
    </row>
    <row r="4437" spans="1:1" x14ac:dyDescent="0.2">
      <c r="A4437" s="64"/>
    </row>
    <row r="4438" spans="1:1" x14ac:dyDescent="0.2">
      <c r="A4438" s="64"/>
    </row>
    <row r="4439" spans="1:1" x14ac:dyDescent="0.2">
      <c r="A4439" s="64"/>
    </row>
    <row r="4440" spans="1:1" x14ac:dyDescent="0.2">
      <c r="A4440" s="64"/>
    </row>
    <row r="4441" spans="1:1" x14ac:dyDescent="0.2">
      <c r="A4441" s="64"/>
    </row>
    <row r="4442" spans="1:1" x14ac:dyDescent="0.2">
      <c r="A4442" s="64"/>
    </row>
    <row r="4443" spans="1:1" x14ac:dyDescent="0.2">
      <c r="A4443" s="64"/>
    </row>
    <row r="4444" spans="1:1" x14ac:dyDescent="0.2">
      <c r="A4444" s="64"/>
    </row>
    <row r="4445" spans="1:1" x14ac:dyDescent="0.2">
      <c r="A4445" s="64"/>
    </row>
    <row r="4446" spans="1:1" x14ac:dyDescent="0.2">
      <c r="A4446" s="64"/>
    </row>
    <row r="4447" spans="1:1" x14ac:dyDescent="0.2">
      <c r="A4447" s="64"/>
    </row>
    <row r="4448" spans="1:1" x14ac:dyDescent="0.2">
      <c r="A4448" s="64"/>
    </row>
    <row r="4449" spans="1:1" x14ac:dyDescent="0.2">
      <c r="A4449" s="64"/>
    </row>
    <row r="4450" spans="1:1" x14ac:dyDescent="0.2">
      <c r="A4450" s="64"/>
    </row>
    <row r="4451" spans="1:1" x14ac:dyDescent="0.2">
      <c r="A4451" s="64"/>
    </row>
    <row r="4452" spans="1:1" x14ac:dyDescent="0.2">
      <c r="A4452" s="64"/>
    </row>
    <row r="4453" spans="1:1" x14ac:dyDescent="0.2">
      <c r="A4453" s="64"/>
    </row>
    <row r="4454" spans="1:1" x14ac:dyDescent="0.2">
      <c r="A4454" s="64"/>
    </row>
    <row r="4455" spans="1:1" x14ac:dyDescent="0.2">
      <c r="A4455" s="64"/>
    </row>
    <row r="4456" spans="1:1" x14ac:dyDescent="0.2">
      <c r="A4456" s="64"/>
    </row>
    <row r="4457" spans="1:1" x14ac:dyDescent="0.2">
      <c r="A4457" s="64"/>
    </row>
    <row r="4458" spans="1:1" x14ac:dyDescent="0.2">
      <c r="A4458" s="64"/>
    </row>
    <row r="4459" spans="1:1" x14ac:dyDescent="0.2">
      <c r="A4459" s="64"/>
    </row>
    <row r="4460" spans="1:1" x14ac:dyDescent="0.2">
      <c r="A4460" s="64"/>
    </row>
    <row r="4461" spans="1:1" x14ac:dyDescent="0.2">
      <c r="A4461" s="64"/>
    </row>
    <row r="4462" spans="1:1" x14ac:dyDescent="0.2">
      <c r="A4462" s="64"/>
    </row>
    <row r="4463" spans="1:1" x14ac:dyDescent="0.2">
      <c r="A4463" s="64"/>
    </row>
    <row r="4464" spans="1:1" x14ac:dyDescent="0.2">
      <c r="A4464" s="64"/>
    </row>
    <row r="4465" spans="1:1" x14ac:dyDescent="0.2">
      <c r="A4465" s="64"/>
    </row>
    <row r="4466" spans="1:1" x14ac:dyDescent="0.2">
      <c r="A4466" s="64"/>
    </row>
    <row r="4467" spans="1:1" x14ac:dyDescent="0.2">
      <c r="A4467" s="64"/>
    </row>
    <row r="4468" spans="1:1" x14ac:dyDescent="0.2">
      <c r="A4468" s="64"/>
    </row>
    <row r="4469" spans="1:1" x14ac:dyDescent="0.2">
      <c r="A4469" s="64"/>
    </row>
    <row r="4470" spans="1:1" x14ac:dyDescent="0.2">
      <c r="A4470" s="64"/>
    </row>
    <row r="4471" spans="1:1" x14ac:dyDescent="0.2">
      <c r="A4471" s="64"/>
    </row>
    <row r="4472" spans="1:1" x14ac:dyDescent="0.2">
      <c r="A4472" s="64"/>
    </row>
    <row r="4473" spans="1:1" x14ac:dyDescent="0.2">
      <c r="A4473" s="64"/>
    </row>
    <row r="4474" spans="1:1" x14ac:dyDescent="0.2">
      <c r="A4474" s="64"/>
    </row>
    <row r="4475" spans="1:1" x14ac:dyDescent="0.2">
      <c r="A4475" s="64"/>
    </row>
    <row r="4476" spans="1:1" x14ac:dyDescent="0.2">
      <c r="A4476" s="64"/>
    </row>
    <row r="4477" spans="1:1" x14ac:dyDescent="0.2">
      <c r="A4477" s="64"/>
    </row>
    <row r="4478" spans="1:1" x14ac:dyDescent="0.2">
      <c r="A4478" s="64"/>
    </row>
    <row r="4479" spans="1:1" x14ac:dyDescent="0.2">
      <c r="A4479" s="64"/>
    </row>
    <row r="4480" spans="1:1" x14ac:dyDescent="0.2">
      <c r="A4480" s="64"/>
    </row>
    <row r="4481" spans="1:1" x14ac:dyDescent="0.2">
      <c r="A4481" s="64"/>
    </row>
    <row r="4482" spans="1:1" x14ac:dyDescent="0.2">
      <c r="A4482" s="64"/>
    </row>
    <row r="4483" spans="1:1" x14ac:dyDescent="0.2">
      <c r="A4483" s="64"/>
    </row>
    <row r="4484" spans="1:1" x14ac:dyDescent="0.2">
      <c r="A4484" s="64"/>
    </row>
    <row r="4485" spans="1:1" x14ac:dyDescent="0.2">
      <c r="A4485" s="64"/>
    </row>
    <row r="4486" spans="1:1" x14ac:dyDescent="0.2">
      <c r="A4486" s="64"/>
    </row>
    <row r="4487" spans="1:1" x14ac:dyDescent="0.2">
      <c r="A4487" s="64"/>
    </row>
    <row r="4488" spans="1:1" x14ac:dyDescent="0.2">
      <c r="A4488" s="64"/>
    </row>
    <row r="4489" spans="1:1" x14ac:dyDescent="0.2">
      <c r="A4489" s="64"/>
    </row>
    <row r="4490" spans="1:1" x14ac:dyDescent="0.2">
      <c r="A4490" s="64"/>
    </row>
    <row r="4491" spans="1:1" x14ac:dyDescent="0.2">
      <c r="A4491" s="64"/>
    </row>
    <row r="4492" spans="1:1" x14ac:dyDescent="0.2">
      <c r="A4492" s="64"/>
    </row>
    <row r="4493" spans="1:1" x14ac:dyDescent="0.2">
      <c r="A4493" s="64"/>
    </row>
    <row r="4494" spans="1:1" x14ac:dyDescent="0.2">
      <c r="A4494" s="64"/>
    </row>
    <row r="4495" spans="1:1" x14ac:dyDescent="0.2">
      <c r="A4495" s="64"/>
    </row>
    <row r="4496" spans="1:1" x14ac:dyDescent="0.2">
      <c r="A4496" s="64"/>
    </row>
    <row r="4497" spans="1:1" x14ac:dyDescent="0.2">
      <c r="A4497" s="64"/>
    </row>
    <row r="4498" spans="1:1" x14ac:dyDescent="0.2">
      <c r="A4498" s="64"/>
    </row>
    <row r="4499" spans="1:1" x14ac:dyDescent="0.2">
      <c r="A4499" s="64"/>
    </row>
    <row r="4500" spans="1:1" x14ac:dyDescent="0.2">
      <c r="A4500" s="64"/>
    </row>
    <row r="4501" spans="1:1" x14ac:dyDescent="0.2">
      <c r="A4501" s="64"/>
    </row>
    <row r="4502" spans="1:1" x14ac:dyDescent="0.2">
      <c r="A4502" s="64"/>
    </row>
    <row r="4503" spans="1:1" x14ac:dyDescent="0.2">
      <c r="A4503" s="64"/>
    </row>
    <row r="4504" spans="1:1" x14ac:dyDescent="0.2">
      <c r="A4504" s="64"/>
    </row>
    <row r="4505" spans="1:1" x14ac:dyDescent="0.2">
      <c r="A4505" s="64"/>
    </row>
    <row r="4506" spans="1:1" x14ac:dyDescent="0.2">
      <c r="A4506" s="64"/>
    </row>
    <row r="4507" spans="1:1" x14ac:dyDescent="0.2">
      <c r="A4507" s="64"/>
    </row>
    <row r="4508" spans="1:1" x14ac:dyDescent="0.2">
      <c r="A4508" s="64"/>
    </row>
    <row r="4509" spans="1:1" x14ac:dyDescent="0.2">
      <c r="A4509" s="64"/>
    </row>
    <row r="4510" spans="1:1" x14ac:dyDescent="0.2">
      <c r="A4510" s="64"/>
    </row>
    <row r="4511" spans="1:1" x14ac:dyDescent="0.2">
      <c r="A4511" s="64"/>
    </row>
    <row r="4512" spans="1:1" x14ac:dyDescent="0.2">
      <c r="A4512" s="64"/>
    </row>
    <row r="4513" spans="1:1" x14ac:dyDescent="0.2">
      <c r="A4513" s="64"/>
    </row>
    <row r="4514" spans="1:1" x14ac:dyDescent="0.2">
      <c r="A4514" s="64"/>
    </row>
    <row r="4515" spans="1:1" x14ac:dyDescent="0.2">
      <c r="A4515" s="64"/>
    </row>
    <row r="4516" spans="1:1" x14ac:dyDescent="0.2">
      <c r="A4516" s="64"/>
    </row>
    <row r="4517" spans="1:1" x14ac:dyDescent="0.2">
      <c r="A4517" s="64"/>
    </row>
    <row r="4518" spans="1:1" x14ac:dyDescent="0.2">
      <c r="A4518" s="64"/>
    </row>
    <row r="4519" spans="1:1" x14ac:dyDescent="0.2">
      <c r="A4519" s="64"/>
    </row>
    <row r="4520" spans="1:1" x14ac:dyDescent="0.2">
      <c r="A4520" s="64"/>
    </row>
    <row r="4521" spans="1:1" x14ac:dyDescent="0.2">
      <c r="A4521" s="64"/>
    </row>
    <row r="4522" spans="1:1" x14ac:dyDescent="0.2">
      <c r="A4522" s="64"/>
    </row>
    <row r="4523" spans="1:1" x14ac:dyDescent="0.2">
      <c r="A4523" s="64"/>
    </row>
    <row r="4524" spans="1:1" x14ac:dyDescent="0.2">
      <c r="A4524" s="64"/>
    </row>
    <row r="4525" spans="1:1" x14ac:dyDescent="0.2">
      <c r="A4525" s="64"/>
    </row>
    <row r="4526" spans="1:1" x14ac:dyDescent="0.2">
      <c r="A4526" s="64"/>
    </row>
    <row r="4527" spans="1:1" x14ac:dyDescent="0.2">
      <c r="A4527" s="64"/>
    </row>
    <row r="4528" spans="1:1" x14ac:dyDescent="0.2">
      <c r="A4528" s="64"/>
    </row>
    <row r="4529" spans="1:1" x14ac:dyDescent="0.2">
      <c r="A4529" s="64"/>
    </row>
    <row r="4530" spans="1:1" x14ac:dyDescent="0.2">
      <c r="A4530" s="64"/>
    </row>
    <row r="4531" spans="1:1" x14ac:dyDescent="0.2">
      <c r="A4531" s="64"/>
    </row>
    <row r="4532" spans="1:1" x14ac:dyDescent="0.2">
      <c r="A4532" s="64"/>
    </row>
    <row r="4533" spans="1:1" x14ac:dyDescent="0.2">
      <c r="A4533" s="64"/>
    </row>
    <row r="4534" spans="1:1" x14ac:dyDescent="0.2">
      <c r="A4534" s="64"/>
    </row>
    <row r="4535" spans="1:1" x14ac:dyDescent="0.2">
      <c r="A4535" s="64"/>
    </row>
    <row r="4536" spans="1:1" x14ac:dyDescent="0.2">
      <c r="A4536" s="64"/>
    </row>
    <row r="4537" spans="1:1" x14ac:dyDescent="0.2">
      <c r="A4537" s="64"/>
    </row>
    <row r="4538" spans="1:1" x14ac:dyDescent="0.2">
      <c r="A4538" s="64"/>
    </row>
    <row r="4539" spans="1:1" x14ac:dyDescent="0.2">
      <c r="A4539" s="64"/>
    </row>
    <row r="4540" spans="1:1" x14ac:dyDescent="0.2">
      <c r="A4540" s="64"/>
    </row>
    <row r="4541" spans="1:1" x14ac:dyDescent="0.2">
      <c r="A4541" s="64"/>
    </row>
    <row r="4542" spans="1:1" x14ac:dyDescent="0.2">
      <c r="A4542" s="64"/>
    </row>
    <row r="4543" spans="1:1" x14ac:dyDescent="0.2">
      <c r="A4543" s="64"/>
    </row>
    <row r="4544" spans="1:1" x14ac:dyDescent="0.2">
      <c r="A4544" s="64"/>
    </row>
    <row r="4545" spans="1:1" x14ac:dyDescent="0.2">
      <c r="A4545" s="64"/>
    </row>
    <row r="4546" spans="1:1" x14ac:dyDescent="0.2">
      <c r="A4546" s="64"/>
    </row>
    <row r="4547" spans="1:1" x14ac:dyDescent="0.2">
      <c r="A4547" s="64"/>
    </row>
    <row r="4548" spans="1:1" x14ac:dyDescent="0.2">
      <c r="A4548" s="64"/>
    </row>
    <row r="4549" spans="1:1" x14ac:dyDescent="0.2">
      <c r="A4549" s="64"/>
    </row>
    <row r="4550" spans="1:1" x14ac:dyDescent="0.2">
      <c r="A4550" s="64"/>
    </row>
    <row r="4551" spans="1:1" x14ac:dyDescent="0.2">
      <c r="A4551" s="64"/>
    </row>
    <row r="4552" spans="1:1" x14ac:dyDescent="0.2">
      <c r="A4552" s="64"/>
    </row>
    <row r="4553" spans="1:1" x14ac:dyDescent="0.2">
      <c r="A4553" s="64"/>
    </row>
    <row r="4554" spans="1:1" x14ac:dyDescent="0.2">
      <c r="A4554" s="64"/>
    </row>
    <row r="4555" spans="1:1" x14ac:dyDescent="0.2">
      <c r="A4555" s="64"/>
    </row>
    <row r="4556" spans="1:1" x14ac:dyDescent="0.2">
      <c r="A4556" s="64"/>
    </row>
    <row r="4557" spans="1:1" x14ac:dyDescent="0.2">
      <c r="A4557" s="64"/>
    </row>
    <row r="4558" spans="1:1" x14ac:dyDescent="0.2">
      <c r="A4558" s="64"/>
    </row>
    <row r="4559" spans="1:1" x14ac:dyDescent="0.2">
      <c r="A4559" s="64"/>
    </row>
    <row r="4560" spans="1:1" x14ac:dyDescent="0.2">
      <c r="A4560" s="64"/>
    </row>
    <row r="4561" spans="1:1" x14ac:dyDescent="0.2">
      <c r="A4561" s="64"/>
    </row>
    <row r="4562" spans="1:1" x14ac:dyDescent="0.2">
      <c r="A4562" s="64"/>
    </row>
    <row r="4563" spans="1:1" x14ac:dyDescent="0.2">
      <c r="A4563" s="64"/>
    </row>
    <row r="4564" spans="1:1" x14ac:dyDescent="0.2">
      <c r="A4564" s="64"/>
    </row>
    <row r="4565" spans="1:1" x14ac:dyDescent="0.2">
      <c r="A4565" s="64"/>
    </row>
    <row r="4566" spans="1:1" x14ac:dyDescent="0.2">
      <c r="A4566" s="64"/>
    </row>
    <row r="4567" spans="1:1" x14ac:dyDescent="0.2">
      <c r="A4567" s="64"/>
    </row>
    <row r="4568" spans="1:1" x14ac:dyDescent="0.2">
      <c r="A4568" s="64"/>
    </row>
    <row r="4569" spans="1:1" x14ac:dyDescent="0.2">
      <c r="A4569" s="64"/>
    </row>
    <row r="4570" spans="1:1" x14ac:dyDescent="0.2">
      <c r="A4570" s="64"/>
    </row>
    <row r="4571" spans="1:1" x14ac:dyDescent="0.2">
      <c r="A4571" s="64"/>
    </row>
    <row r="4572" spans="1:1" x14ac:dyDescent="0.2">
      <c r="A4572" s="64"/>
    </row>
    <row r="4573" spans="1:1" x14ac:dyDescent="0.2">
      <c r="A4573" s="64"/>
    </row>
    <row r="4574" spans="1:1" x14ac:dyDescent="0.2">
      <c r="A4574" s="64"/>
    </row>
    <row r="4575" spans="1:1" x14ac:dyDescent="0.2">
      <c r="A4575" s="64"/>
    </row>
    <row r="4576" spans="1:1" x14ac:dyDescent="0.2">
      <c r="A4576" s="64"/>
    </row>
    <row r="4577" spans="1:1" x14ac:dyDescent="0.2">
      <c r="A4577" s="64"/>
    </row>
    <row r="4578" spans="1:1" x14ac:dyDescent="0.2">
      <c r="A4578" s="64"/>
    </row>
    <row r="4579" spans="1:1" x14ac:dyDescent="0.2">
      <c r="A4579" s="64"/>
    </row>
    <row r="4580" spans="1:1" x14ac:dyDescent="0.2">
      <c r="A4580" s="64"/>
    </row>
    <row r="4581" spans="1:1" x14ac:dyDescent="0.2">
      <c r="A4581" s="64"/>
    </row>
    <row r="4582" spans="1:1" x14ac:dyDescent="0.2">
      <c r="A4582" s="64"/>
    </row>
    <row r="4583" spans="1:1" x14ac:dyDescent="0.2">
      <c r="A4583" s="64"/>
    </row>
    <row r="4584" spans="1:1" x14ac:dyDescent="0.2">
      <c r="A4584" s="64"/>
    </row>
    <row r="4585" spans="1:1" x14ac:dyDescent="0.2">
      <c r="A4585" s="64"/>
    </row>
    <row r="4586" spans="1:1" x14ac:dyDescent="0.2">
      <c r="A4586" s="64"/>
    </row>
    <row r="4587" spans="1:1" x14ac:dyDescent="0.2">
      <c r="A4587" s="64"/>
    </row>
    <row r="4588" spans="1:1" x14ac:dyDescent="0.2">
      <c r="A4588" s="64"/>
    </row>
    <row r="4589" spans="1:1" x14ac:dyDescent="0.2">
      <c r="A4589" s="64"/>
    </row>
    <row r="4590" spans="1:1" x14ac:dyDescent="0.2">
      <c r="A4590" s="64"/>
    </row>
    <row r="4591" spans="1:1" x14ac:dyDescent="0.2">
      <c r="A4591" s="64"/>
    </row>
    <row r="4592" spans="1:1" x14ac:dyDescent="0.2">
      <c r="A4592" s="64"/>
    </row>
    <row r="4593" spans="1:1" x14ac:dyDescent="0.2">
      <c r="A4593" s="64"/>
    </row>
    <row r="4594" spans="1:1" x14ac:dyDescent="0.2">
      <c r="A4594" s="64"/>
    </row>
    <row r="4595" spans="1:1" x14ac:dyDescent="0.2">
      <c r="A4595" s="64"/>
    </row>
    <row r="4596" spans="1:1" x14ac:dyDescent="0.2">
      <c r="A4596" s="64"/>
    </row>
    <row r="4597" spans="1:1" x14ac:dyDescent="0.2">
      <c r="A4597" s="64"/>
    </row>
    <row r="4598" spans="1:1" x14ac:dyDescent="0.2">
      <c r="A4598" s="64"/>
    </row>
    <row r="4599" spans="1:1" x14ac:dyDescent="0.2">
      <c r="A4599" s="64"/>
    </row>
    <row r="4600" spans="1:1" x14ac:dyDescent="0.2">
      <c r="A4600" s="64"/>
    </row>
    <row r="4601" spans="1:1" x14ac:dyDescent="0.2">
      <c r="A4601" s="64"/>
    </row>
    <row r="4602" spans="1:1" x14ac:dyDescent="0.2">
      <c r="A4602" s="64"/>
    </row>
    <row r="4603" spans="1:1" x14ac:dyDescent="0.2">
      <c r="A4603" s="64"/>
    </row>
    <row r="4604" spans="1:1" x14ac:dyDescent="0.2">
      <c r="A4604" s="64"/>
    </row>
    <row r="4605" spans="1:1" x14ac:dyDescent="0.2">
      <c r="A4605" s="64"/>
    </row>
    <row r="4606" spans="1:1" x14ac:dyDescent="0.2">
      <c r="A4606" s="64"/>
    </row>
    <row r="4607" spans="1:1" x14ac:dyDescent="0.2">
      <c r="A4607" s="64"/>
    </row>
    <row r="4608" spans="1:1" x14ac:dyDescent="0.2">
      <c r="A4608" s="64"/>
    </row>
    <row r="4609" spans="1:1" x14ac:dyDescent="0.2">
      <c r="A4609" s="64"/>
    </row>
    <row r="4610" spans="1:1" x14ac:dyDescent="0.2">
      <c r="A4610" s="64"/>
    </row>
    <row r="4611" spans="1:1" x14ac:dyDescent="0.2">
      <c r="A4611" s="64"/>
    </row>
    <row r="4612" spans="1:1" x14ac:dyDescent="0.2">
      <c r="A4612" s="64"/>
    </row>
    <row r="4613" spans="1:1" x14ac:dyDescent="0.2">
      <c r="A4613" s="64"/>
    </row>
    <row r="4614" spans="1:1" x14ac:dyDescent="0.2">
      <c r="A4614" s="64"/>
    </row>
    <row r="4615" spans="1:1" x14ac:dyDescent="0.2">
      <c r="A4615" s="64"/>
    </row>
    <row r="4616" spans="1:1" x14ac:dyDescent="0.2">
      <c r="A4616" s="64"/>
    </row>
    <row r="4617" spans="1:1" x14ac:dyDescent="0.2">
      <c r="A4617" s="64"/>
    </row>
    <row r="4618" spans="1:1" x14ac:dyDescent="0.2">
      <c r="A4618" s="64"/>
    </row>
    <row r="4619" spans="1:1" x14ac:dyDescent="0.2">
      <c r="A4619" s="64"/>
    </row>
    <row r="4620" spans="1:1" x14ac:dyDescent="0.2">
      <c r="A4620" s="64"/>
    </row>
    <row r="4621" spans="1:1" x14ac:dyDescent="0.2">
      <c r="A4621" s="64"/>
    </row>
    <row r="4622" spans="1:1" x14ac:dyDescent="0.2">
      <c r="A4622" s="64"/>
    </row>
    <row r="4623" spans="1:1" x14ac:dyDescent="0.2">
      <c r="A4623" s="64"/>
    </row>
    <row r="4624" spans="1:1" x14ac:dyDescent="0.2">
      <c r="A4624" s="64"/>
    </row>
    <row r="4625" spans="1:1" x14ac:dyDescent="0.2">
      <c r="A4625" s="64"/>
    </row>
    <row r="4626" spans="1:1" x14ac:dyDescent="0.2">
      <c r="A4626" s="64"/>
    </row>
    <row r="4627" spans="1:1" x14ac:dyDescent="0.2">
      <c r="A4627" s="64"/>
    </row>
    <row r="4628" spans="1:1" x14ac:dyDescent="0.2">
      <c r="A4628" s="64"/>
    </row>
    <row r="4629" spans="1:1" x14ac:dyDescent="0.2">
      <c r="A4629" s="64"/>
    </row>
    <row r="4630" spans="1:1" x14ac:dyDescent="0.2">
      <c r="A4630" s="64"/>
    </row>
    <row r="4631" spans="1:1" x14ac:dyDescent="0.2">
      <c r="A4631" s="64"/>
    </row>
    <row r="4632" spans="1:1" x14ac:dyDescent="0.2">
      <c r="A4632" s="64"/>
    </row>
    <row r="4633" spans="1:1" x14ac:dyDescent="0.2">
      <c r="A4633" s="64"/>
    </row>
    <row r="4634" spans="1:1" x14ac:dyDescent="0.2">
      <c r="A4634" s="64"/>
    </row>
    <row r="4635" spans="1:1" x14ac:dyDescent="0.2">
      <c r="A4635" s="64"/>
    </row>
    <row r="4636" spans="1:1" x14ac:dyDescent="0.2">
      <c r="A4636" s="64"/>
    </row>
    <row r="4637" spans="1:1" x14ac:dyDescent="0.2">
      <c r="A4637" s="64"/>
    </row>
    <row r="4638" spans="1:1" x14ac:dyDescent="0.2">
      <c r="A4638" s="64"/>
    </row>
    <row r="4639" spans="1:1" x14ac:dyDescent="0.2">
      <c r="A4639" s="64"/>
    </row>
    <row r="4640" spans="1:1" x14ac:dyDescent="0.2">
      <c r="A4640" s="64"/>
    </row>
    <row r="4641" spans="1:1" x14ac:dyDescent="0.2">
      <c r="A4641" s="64"/>
    </row>
    <row r="4642" spans="1:1" x14ac:dyDescent="0.2">
      <c r="A4642" s="64"/>
    </row>
    <row r="4643" spans="1:1" x14ac:dyDescent="0.2">
      <c r="A4643" s="64"/>
    </row>
    <row r="4644" spans="1:1" x14ac:dyDescent="0.2">
      <c r="A4644" s="64"/>
    </row>
    <row r="4645" spans="1:1" x14ac:dyDescent="0.2">
      <c r="A4645" s="64"/>
    </row>
    <row r="4646" spans="1:1" x14ac:dyDescent="0.2">
      <c r="A4646" s="64"/>
    </row>
    <row r="4647" spans="1:1" x14ac:dyDescent="0.2">
      <c r="A4647" s="64"/>
    </row>
    <row r="4648" spans="1:1" x14ac:dyDescent="0.2">
      <c r="A4648" s="64"/>
    </row>
    <row r="4649" spans="1:1" x14ac:dyDescent="0.2">
      <c r="A4649" s="64"/>
    </row>
    <row r="4650" spans="1:1" x14ac:dyDescent="0.2">
      <c r="A4650" s="64"/>
    </row>
    <row r="4651" spans="1:1" x14ac:dyDescent="0.2">
      <c r="A4651" s="64"/>
    </row>
    <row r="4652" spans="1:1" x14ac:dyDescent="0.2">
      <c r="A4652" s="64"/>
    </row>
    <row r="4653" spans="1:1" x14ac:dyDescent="0.2">
      <c r="A4653" s="64"/>
    </row>
    <row r="4654" spans="1:1" x14ac:dyDescent="0.2">
      <c r="A4654" s="64"/>
    </row>
    <row r="4655" spans="1:1" x14ac:dyDescent="0.2">
      <c r="A4655" s="64"/>
    </row>
    <row r="4656" spans="1:1" x14ac:dyDescent="0.2">
      <c r="A4656" s="64"/>
    </row>
    <row r="4657" spans="1:1" x14ac:dyDescent="0.2">
      <c r="A4657" s="64"/>
    </row>
    <row r="4658" spans="1:1" x14ac:dyDescent="0.2">
      <c r="A4658" s="64"/>
    </row>
    <row r="4659" spans="1:1" x14ac:dyDescent="0.2">
      <c r="A4659" s="64"/>
    </row>
    <row r="4660" spans="1:1" x14ac:dyDescent="0.2">
      <c r="A4660" s="64"/>
    </row>
    <row r="4661" spans="1:1" x14ac:dyDescent="0.2">
      <c r="A4661" s="64"/>
    </row>
    <row r="4662" spans="1:1" x14ac:dyDescent="0.2">
      <c r="A4662" s="64"/>
    </row>
    <row r="4663" spans="1:1" x14ac:dyDescent="0.2">
      <c r="A4663" s="64"/>
    </row>
    <row r="4664" spans="1:1" x14ac:dyDescent="0.2">
      <c r="A4664" s="64"/>
    </row>
    <row r="4665" spans="1:1" x14ac:dyDescent="0.2">
      <c r="A4665" s="64"/>
    </row>
    <row r="4666" spans="1:1" x14ac:dyDescent="0.2">
      <c r="A4666" s="64"/>
    </row>
    <row r="4667" spans="1:1" x14ac:dyDescent="0.2">
      <c r="A4667" s="64"/>
    </row>
    <row r="4668" spans="1:1" x14ac:dyDescent="0.2">
      <c r="A4668" s="64"/>
    </row>
    <row r="4669" spans="1:1" x14ac:dyDescent="0.2">
      <c r="A4669" s="64"/>
    </row>
    <row r="4670" spans="1:1" x14ac:dyDescent="0.2">
      <c r="A4670" s="64"/>
    </row>
    <row r="4671" spans="1:1" x14ac:dyDescent="0.2">
      <c r="A4671" s="64"/>
    </row>
    <row r="4672" spans="1:1" x14ac:dyDescent="0.2">
      <c r="A4672" s="64"/>
    </row>
    <row r="4673" spans="1:1" x14ac:dyDescent="0.2">
      <c r="A4673" s="64"/>
    </row>
    <row r="4674" spans="1:1" x14ac:dyDescent="0.2">
      <c r="A4674" s="64"/>
    </row>
    <row r="4675" spans="1:1" x14ac:dyDescent="0.2">
      <c r="A4675" s="64"/>
    </row>
    <row r="4676" spans="1:1" x14ac:dyDescent="0.2">
      <c r="A4676" s="64"/>
    </row>
    <row r="4677" spans="1:1" x14ac:dyDescent="0.2">
      <c r="A4677" s="64"/>
    </row>
    <row r="4678" spans="1:1" x14ac:dyDescent="0.2">
      <c r="A4678" s="64"/>
    </row>
    <row r="4679" spans="1:1" x14ac:dyDescent="0.2">
      <c r="A4679" s="64"/>
    </row>
    <row r="4680" spans="1:1" x14ac:dyDescent="0.2">
      <c r="A4680" s="64"/>
    </row>
    <row r="4681" spans="1:1" x14ac:dyDescent="0.2">
      <c r="A4681" s="64"/>
    </row>
    <row r="4682" spans="1:1" x14ac:dyDescent="0.2">
      <c r="A4682" s="64"/>
    </row>
    <row r="4683" spans="1:1" x14ac:dyDescent="0.2">
      <c r="A4683" s="64"/>
    </row>
    <row r="4684" spans="1:1" x14ac:dyDescent="0.2">
      <c r="A4684" s="64"/>
    </row>
    <row r="4685" spans="1:1" x14ac:dyDescent="0.2">
      <c r="A4685" s="64"/>
    </row>
    <row r="4686" spans="1:1" x14ac:dyDescent="0.2">
      <c r="A4686" s="64"/>
    </row>
    <row r="4687" spans="1:1" x14ac:dyDescent="0.2">
      <c r="A4687" s="64"/>
    </row>
    <row r="4688" spans="1:1" x14ac:dyDescent="0.2">
      <c r="A4688" s="64"/>
    </row>
    <row r="4689" spans="1:1" x14ac:dyDescent="0.2">
      <c r="A4689" s="64"/>
    </row>
    <row r="4690" spans="1:1" x14ac:dyDescent="0.2">
      <c r="A4690" s="64"/>
    </row>
    <row r="4691" spans="1:1" x14ac:dyDescent="0.2">
      <c r="A4691" s="64"/>
    </row>
    <row r="4692" spans="1:1" x14ac:dyDescent="0.2">
      <c r="A4692" s="64"/>
    </row>
    <row r="4693" spans="1:1" x14ac:dyDescent="0.2">
      <c r="A4693" s="64"/>
    </row>
    <row r="4694" spans="1:1" x14ac:dyDescent="0.2">
      <c r="A4694" s="64"/>
    </row>
    <row r="4695" spans="1:1" x14ac:dyDescent="0.2">
      <c r="A4695" s="64"/>
    </row>
    <row r="4696" spans="1:1" x14ac:dyDescent="0.2">
      <c r="A4696" s="64"/>
    </row>
    <row r="4697" spans="1:1" x14ac:dyDescent="0.2">
      <c r="A4697" s="64"/>
    </row>
    <row r="4698" spans="1:1" x14ac:dyDescent="0.2">
      <c r="A4698" s="64"/>
    </row>
    <row r="4699" spans="1:1" x14ac:dyDescent="0.2">
      <c r="A4699" s="64"/>
    </row>
    <row r="4700" spans="1:1" x14ac:dyDescent="0.2">
      <c r="A4700" s="64"/>
    </row>
    <row r="4701" spans="1:1" x14ac:dyDescent="0.2">
      <c r="A4701" s="64"/>
    </row>
    <row r="4702" spans="1:1" x14ac:dyDescent="0.2">
      <c r="A4702" s="64"/>
    </row>
    <row r="4703" spans="1:1" x14ac:dyDescent="0.2">
      <c r="A4703" s="64"/>
    </row>
    <row r="4704" spans="1:1" x14ac:dyDescent="0.2">
      <c r="A4704" s="64"/>
    </row>
    <row r="4705" spans="1:1" x14ac:dyDescent="0.2">
      <c r="A4705" s="64"/>
    </row>
    <row r="4706" spans="1:1" x14ac:dyDescent="0.2">
      <c r="A4706" s="64"/>
    </row>
    <row r="4707" spans="1:1" x14ac:dyDescent="0.2">
      <c r="A4707" s="64"/>
    </row>
    <row r="4708" spans="1:1" x14ac:dyDescent="0.2">
      <c r="A4708" s="64"/>
    </row>
    <row r="4709" spans="1:1" x14ac:dyDescent="0.2">
      <c r="A4709" s="64"/>
    </row>
    <row r="4710" spans="1:1" x14ac:dyDescent="0.2">
      <c r="A4710" s="64"/>
    </row>
    <row r="4711" spans="1:1" x14ac:dyDescent="0.2">
      <c r="A4711" s="64"/>
    </row>
    <row r="4712" spans="1:1" x14ac:dyDescent="0.2">
      <c r="A4712" s="64"/>
    </row>
    <row r="4713" spans="1:1" x14ac:dyDescent="0.2">
      <c r="A4713" s="64"/>
    </row>
    <row r="4714" spans="1:1" x14ac:dyDescent="0.2">
      <c r="A4714" s="64"/>
    </row>
    <row r="4715" spans="1:1" x14ac:dyDescent="0.2">
      <c r="A4715" s="64"/>
    </row>
    <row r="4716" spans="1:1" x14ac:dyDescent="0.2">
      <c r="A4716" s="64"/>
    </row>
    <row r="4717" spans="1:1" x14ac:dyDescent="0.2">
      <c r="A4717" s="64"/>
    </row>
    <row r="4718" spans="1:1" x14ac:dyDescent="0.2">
      <c r="A4718" s="64"/>
    </row>
    <row r="4719" spans="1:1" x14ac:dyDescent="0.2">
      <c r="A4719" s="64"/>
    </row>
    <row r="4720" spans="1:1" x14ac:dyDescent="0.2">
      <c r="A4720" s="64"/>
    </row>
    <row r="4721" spans="1:1" x14ac:dyDescent="0.2">
      <c r="A4721" s="64"/>
    </row>
    <row r="4722" spans="1:1" x14ac:dyDescent="0.2">
      <c r="A4722" s="64"/>
    </row>
    <row r="4723" spans="1:1" x14ac:dyDescent="0.2">
      <c r="A4723" s="64"/>
    </row>
    <row r="4724" spans="1:1" x14ac:dyDescent="0.2">
      <c r="A4724" s="64"/>
    </row>
    <row r="4725" spans="1:1" x14ac:dyDescent="0.2">
      <c r="A4725" s="64"/>
    </row>
    <row r="4726" spans="1:1" x14ac:dyDescent="0.2">
      <c r="A4726" s="64"/>
    </row>
    <row r="4727" spans="1:1" x14ac:dyDescent="0.2">
      <c r="A4727" s="64"/>
    </row>
    <row r="4728" spans="1:1" x14ac:dyDescent="0.2">
      <c r="A4728" s="64"/>
    </row>
    <row r="4729" spans="1:1" x14ac:dyDescent="0.2">
      <c r="A4729" s="64"/>
    </row>
    <row r="4730" spans="1:1" x14ac:dyDescent="0.2">
      <c r="A4730" s="64"/>
    </row>
    <row r="4731" spans="1:1" x14ac:dyDescent="0.2">
      <c r="A4731" s="64"/>
    </row>
    <row r="4732" spans="1:1" x14ac:dyDescent="0.2">
      <c r="A4732" s="64"/>
    </row>
    <row r="4733" spans="1:1" x14ac:dyDescent="0.2">
      <c r="A4733" s="64"/>
    </row>
    <row r="4734" spans="1:1" x14ac:dyDescent="0.2">
      <c r="A4734" s="64"/>
    </row>
    <row r="4735" spans="1:1" x14ac:dyDescent="0.2">
      <c r="A4735" s="64"/>
    </row>
    <row r="4736" spans="1:1" x14ac:dyDescent="0.2">
      <c r="A4736" s="64"/>
    </row>
    <row r="4737" spans="1:1" x14ac:dyDescent="0.2">
      <c r="A4737" s="64"/>
    </row>
    <row r="4738" spans="1:1" x14ac:dyDescent="0.2">
      <c r="A4738" s="64"/>
    </row>
    <row r="4739" spans="1:1" x14ac:dyDescent="0.2">
      <c r="A4739" s="64"/>
    </row>
    <row r="4740" spans="1:1" x14ac:dyDescent="0.2">
      <c r="A4740" s="64"/>
    </row>
    <row r="4741" spans="1:1" x14ac:dyDescent="0.2">
      <c r="A4741" s="64"/>
    </row>
    <row r="4742" spans="1:1" x14ac:dyDescent="0.2">
      <c r="A4742" s="64"/>
    </row>
    <row r="4743" spans="1:1" x14ac:dyDescent="0.2">
      <c r="A4743" s="64"/>
    </row>
    <row r="4744" spans="1:1" x14ac:dyDescent="0.2">
      <c r="A4744" s="64"/>
    </row>
    <row r="4745" spans="1:1" x14ac:dyDescent="0.2">
      <c r="A4745" s="64"/>
    </row>
    <row r="4746" spans="1:1" x14ac:dyDescent="0.2">
      <c r="A4746" s="64"/>
    </row>
    <row r="4747" spans="1:1" x14ac:dyDescent="0.2">
      <c r="A4747" s="64"/>
    </row>
    <row r="4748" spans="1:1" x14ac:dyDescent="0.2">
      <c r="A4748" s="64"/>
    </row>
    <row r="4749" spans="1:1" x14ac:dyDescent="0.2">
      <c r="A4749" s="64"/>
    </row>
    <row r="4750" spans="1:1" x14ac:dyDescent="0.2">
      <c r="A4750" s="64"/>
    </row>
    <row r="4751" spans="1:1" x14ac:dyDescent="0.2">
      <c r="A4751" s="64"/>
    </row>
    <row r="4752" spans="1:1" x14ac:dyDescent="0.2">
      <c r="A4752" s="64"/>
    </row>
    <row r="4753" spans="1:1" x14ac:dyDescent="0.2">
      <c r="A4753" s="64"/>
    </row>
    <row r="4754" spans="1:1" x14ac:dyDescent="0.2">
      <c r="A4754" s="64"/>
    </row>
    <row r="4755" spans="1:1" x14ac:dyDescent="0.2">
      <c r="A4755" s="64"/>
    </row>
    <row r="4756" spans="1:1" x14ac:dyDescent="0.2">
      <c r="A4756" s="64"/>
    </row>
    <row r="4757" spans="1:1" x14ac:dyDescent="0.2">
      <c r="A4757" s="64"/>
    </row>
    <row r="4758" spans="1:1" x14ac:dyDescent="0.2">
      <c r="A4758" s="64"/>
    </row>
    <row r="4759" spans="1:1" x14ac:dyDescent="0.2">
      <c r="A4759" s="64"/>
    </row>
    <row r="4760" spans="1:1" x14ac:dyDescent="0.2">
      <c r="A4760" s="64"/>
    </row>
    <row r="4761" spans="1:1" x14ac:dyDescent="0.2">
      <c r="A4761" s="64"/>
    </row>
    <row r="4762" spans="1:1" x14ac:dyDescent="0.2">
      <c r="A4762" s="64"/>
    </row>
    <row r="4763" spans="1:1" x14ac:dyDescent="0.2">
      <c r="A4763" s="64"/>
    </row>
    <row r="4764" spans="1:1" x14ac:dyDescent="0.2">
      <c r="A4764" s="64"/>
    </row>
    <row r="4765" spans="1:1" x14ac:dyDescent="0.2">
      <c r="A4765" s="64"/>
    </row>
    <row r="4766" spans="1:1" x14ac:dyDescent="0.2">
      <c r="A4766" s="64"/>
    </row>
    <row r="4767" spans="1:1" x14ac:dyDescent="0.2">
      <c r="A4767" s="64"/>
    </row>
    <row r="4768" spans="1:1" x14ac:dyDescent="0.2">
      <c r="A4768" s="64"/>
    </row>
    <row r="4769" spans="1:1" x14ac:dyDescent="0.2">
      <c r="A4769" s="64"/>
    </row>
    <row r="4770" spans="1:1" x14ac:dyDescent="0.2">
      <c r="A4770" s="64"/>
    </row>
    <row r="4771" spans="1:1" x14ac:dyDescent="0.2">
      <c r="A4771" s="64"/>
    </row>
    <row r="4772" spans="1:1" x14ac:dyDescent="0.2">
      <c r="A4772" s="64"/>
    </row>
    <row r="4773" spans="1:1" x14ac:dyDescent="0.2">
      <c r="A4773" s="64"/>
    </row>
    <row r="4774" spans="1:1" x14ac:dyDescent="0.2">
      <c r="A4774" s="64"/>
    </row>
    <row r="4775" spans="1:1" x14ac:dyDescent="0.2">
      <c r="A4775" s="64"/>
    </row>
    <row r="4776" spans="1:1" x14ac:dyDescent="0.2">
      <c r="A4776" s="64"/>
    </row>
    <row r="4777" spans="1:1" x14ac:dyDescent="0.2">
      <c r="A4777" s="64"/>
    </row>
    <row r="4778" spans="1:1" x14ac:dyDescent="0.2">
      <c r="A4778" s="64"/>
    </row>
    <row r="4779" spans="1:1" x14ac:dyDescent="0.2">
      <c r="A4779" s="64"/>
    </row>
    <row r="4780" spans="1:1" x14ac:dyDescent="0.2">
      <c r="A4780" s="64"/>
    </row>
    <row r="4781" spans="1:1" x14ac:dyDescent="0.2">
      <c r="A4781" s="64"/>
    </row>
    <row r="4782" spans="1:1" x14ac:dyDescent="0.2">
      <c r="A4782" s="64"/>
    </row>
    <row r="4783" spans="1:1" x14ac:dyDescent="0.2">
      <c r="A4783" s="64"/>
    </row>
    <row r="4784" spans="1:1" x14ac:dyDescent="0.2">
      <c r="A4784" s="64"/>
    </row>
    <row r="4785" spans="1:1" x14ac:dyDescent="0.2">
      <c r="A4785" s="64"/>
    </row>
    <row r="4786" spans="1:1" x14ac:dyDescent="0.2">
      <c r="A4786" s="64"/>
    </row>
    <row r="4787" spans="1:1" x14ac:dyDescent="0.2">
      <c r="A4787" s="64"/>
    </row>
    <row r="4788" spans="1:1" x14ac:dyDescent="0.2">
      <c r="A4788" s="64"/>
    </row>
    <row r="4789" spans="1:1" x14ac:dyDescent="0.2">
      <c r="A4789" s="64"/>
    </row>
    <row r="4790" spans="1:1" x14ac:dyDescent="0.2">
      <c r="A4790" s="64"/>
    </row>
    <row r="4791" spans="1:1" x14ac:dyDescent="0.2">
      <c r="A4791" s="64"/>
    </row>
    <row r="4792" spans="1:1" x14ac:dyDescent="0.2">
      <c r="A4792" s="64"/>
    </row>
    <row r="4793" spans="1:1" x14ac:dyDescent="0.2">
      <c r="A4793" s="64"/>
    </row>
    <row r="4794" spans="1:1" x14ac:dyDescent="0.2">
      <c r="A4794" s="64"/>
    </row>
    <row r="4795" spans="1:1" x14ac:dyDescent="0.2">
      <c r="A4795" s="64"/>
    </row>
    <row r="4796" spans="1:1" x14ac:dyDescent="0.2">
      <c r="A4796" s="64"/>
    </row>
    <row r="4797" spans="1:1" x14ac:dyDescent="0.2">
      <c r="A4797" s="64"/>
    </row>
    <row r="4798" spans="1:1" x14ac:dyDescent="0.2">
      <c r="A4798" s="64"/>
    </row>
    <row r="4799" spans="1:1" x14ac:dyDescent="0.2">
      <c r="A4799" s="64"/>
    </row>
    <row r="4800" spans="1:1" x14ac:dyDescent="0.2">
      <c r="A4800" s="64"/>
    </row>
    <row r="4801" spans="1:1" x14ac:dyDescent="0.2">
      <c r="A4801" s="64"/>
    </row>
    <row r="4802" spans="1:1" x14ac:dyDescent="0.2">
      <c r="A4802" s="64"/>
    </row>
    <row r="4803" spans="1:1" x14ac:dyDescent="0.2">
      <c r="A4803" s="64"/>
    </row>
    <row r="4804" spans="1:1" x14ac:dyDescent="0.2">
      <c r="A4804" s="64"/>
    </row>
    <row r="4805" spans="1:1" x14ac:dyDescent="0.2">
      <c r="A4805" s="64"/>
    </row>
    <row r="4806" spans="1:1" x14ac:dyDescent="0.2">
      <c r="A4806" s="64"/>
    </row>
    <row r="4807" spans="1:1" x14ac:dyDescent="0.2">
      <c r="A4807" s="64"/>
    </row>
    <row r="4808" spans="1:1" x14ac:dyDescent="0.2">
      <c r="A4808" s="64"/>
    </row>
    <row r="4809" spans="1:1" x14ac:dyDescent="0.2">
      <c r="A4809" s="64"/>
    </row>
    <row r="4810" spans="1:1" x14ac:dyDescent="0.2">
      <c r="A4810" s="64"/>
    </row>
    <row r="4811" spans="1:1" x14ac:dyDescent="0.2">
      <c r="A4811" s="64"/>
    </row>
    <row r="4812" spans="1:1" x14ac:dyDescent="0.2">
      <c r="A4812" s="64"/>
    </row>
    <row r="4813" spans="1:1" x14ac:dyDescent="0.2">
      <c r="A4813" s="64"/>
    </row>
    <row r="4814" spans="1:1" x14ac:dyDescent="0.2">
      <c r="A4814" s="64"/>
    </row>
    <row r="4815" spans="1:1" x14ac:dyDescent="0.2">
      <c r="A4815" s="64"/>
    </row>
    <row r="4816" spans="1:1" x14ac:dyDescent="0.2">
      <c r="A4816" s="64"/>
    </row>
    <row r="4817" spans="1:1" x14ac:dyDescent="0.2">
      <c r="A4817" s="64"/>
    </row>
    <row r="4818" spans="1:1" x14ac:dyDescent="0.2">
      <c r="A4818" s="64"/>
    </row>
    <row r="4819" spans="1:1" x14ac:dyDescent="0.2">
      <c r="A4819" s="64"/>
    </row>
    <row r="4820" spans="1:1" x14ac:dyDescent="0.2">
      <c r="A4820" s="64"/>
    </row>
    <row r="4821" spans="1:1" x14ac:dyDescent="0.2">
      <c r="A4821" s="64"/>
    </row>
    <row r="4822" spans="1:1" x14ac:dyDescent="0.2">
      <c r="A4822" s="64"/>
    </row>
    <row r="4823" spans="1:1" x14ac:dyDescent="0.2">
      <c r="A4823" s="64"/>
    </row>
    <row r="4824" spans="1:1" x14ac:dyDescent="0.2">
      <c r="A4824" s="64"/>
    </row>
    <row r="4825" spans="1:1" x14ac:dyDescent="0.2">
      <c r="A4825" s="64"/>
    </row>
    <row r="4826" spans="1:1" x14ac:dyDescent="0.2">
      <c r="A4826" s="64"/>
    </row>
    <row r="4827" spans="1:1" x14ac:dyDescent="0.2">
      <c r="A4827" s="64"/>
    </row>
    <row r="4828" spans="1:1" x14ac:dyDescent="0.2">
      <c r="A4828" s="64"/>
    </row>
    <row r="4829" spans="1:1" x14ac:dyDescent="0.2">
      <c r="A4829" s="64"/>
    </row>
    <row r="4830" spans="1:1" x14ac:dyDescent="0.2">
      <c r="A4830" s="64"/>
    </row>
    <row r="4831" spans="1:1" x14ac:dyDescent="0.2">
      <c r="A4831" s="64"/>
    </row>
    <row r="4832" spans="1:1" x14ac:dyDescent="0.2">
      <c r="A4832" s="64"/>
    </row>
    <row r="4833" spans="1:1" x14ac:dyDescent="0.2">
      <c r="A4833" s="64"/>
    </row>
    <row r="4834" spans="1:1" x14ac:dyDescent="0.2">
      <c r="A4834" s="64"/>
    </row>
    <row r="4835" spans="1:1" x14ac:dyDescent="0.2">
      <c r="A4835" s="64"/>
    </row>
    <row r="4836" spans="1:1" x14ac:dyDescent="0.2">
      <c r="A4836" s="64"/>
    </row>
    <row r="4837" spans="1:1" x14ac:dyDescent="0.2">
      <c r="A4837" s="64"/>
    </row>
    <row r="4838" spans="1:1" x14ac:dyDescent="0.2">
      <c r="A4838" s="64"/>
    </row>
    <row r="4839" spans="1:1" x14ac:dyDescent="0.2">
      <c r="A4839" s="64"/>
    </row>
    <row r="4840" spans="1:1" x14ac:dyDescent="0.2">
      <c r="A4840" s="64"/>
    </row>
    <row r="4841" spans="1:1" x14ac:dyDescent="0.2">
      <c r="A4841" s="64"/>
    </row>
    <row r="4842" spans="1:1" x14ac:dyDescent="0.2">
      <c r="A4842" s="64"/>
    </row>
    <row r="4843" spans="1:1" x14ac:dyDescent="0.2">
      <c r="A4843" s="64"/>
    </row>
    <row r="4844" spans="1:1" x14ac:dyDescent="0.2">
      <c r="A4844" s="64"/>
    </row>
    <row r="4845" spans="1:1" x14ac:dyDescent="0.2">
      <c r="A4845" s="64"/>
    </row>
    <row r="4846" spans="1:1" x14ac:dyDescent="0.2">
      <c r="A4846" s="64"/>
    </row>
    <row r="4847" spans="1:1" x14ac:dyDescent="0.2">
      <c r="A4847" s="64"/>
    </row>
    <row r="4848" spans="1:1" x14ac:dyDescent="0.2">
      <c r="A4848" s="64"/>
    </row>
    <row r="4849" spans="1:1" x14ac:dyDescent="0.2">
      <c r="A4849" s="64"/>
    </row>
    <row r="4850" spans="1:1" x14ac:dyDescent="0.2">
      <c r="A4850" s="64"/>
    </row>
    <row r="4851" spans="1:1" x14ac:dyDescent="0.2">
      <c r="A4851" s="64"/>
    </row>
    <row r="4852" spans="1:1" x14ac:dyDescent="0.2">
      <c r="A4852" s="64"/>
    </row>
    <row r="4853" spans="1:1" x14ac:dyDescent="0.2">
      <c r="A4853" s="64"/>
    </row>
    <row r="4854" spans="1:1" x14ac:dyDescent="0.2">
      <c r="A4854" s="64"/>
    </row>
    <row r="4855" spans="1:1" x14ac:dyDescent="0.2">
      <c r="A4855" s="64"/>
    </row>
    <row r="4856" spans="1:1" x14ac:dyDescent="0.2">
      <c r="A4856" s="64"/>
    </row>
    <row r="4857" spans="1:1" x14ac:dyDescent="0.2">
      <c r="A4857" s="64"/>
    </row>
    <row r="4858" spans="1:1" x14ac:dyDescent="0.2">
      <c r="A4858" s="64"/>
    </row>
    <row r="4859" spans="1:1" x14ac:dyDescent="0.2">
      <c r="A4859" s="64"/>
    </row>
    <row r="4860" spans="1:1" x14ac:dyDescent="0.2">
      <c r="A4860" s="64"/>
    </row>
    <row r="4861" spans="1:1" x14ac:dyDescent="0.2">
      <c r="A4861" s="64"/>
    </row>
    <row r="4862" spans="1:1" x14ac:dyDescent="0.2">
      <c r="A4862" s="64"/>
    </row>
    <row r="4863" spans="1:1" x14ac:dyDescent="0.2">
      <c r="A4863" s="64"/>
    </row>
    <row r="4864" spans="1:1" x14ac:dyDescent="0.2">
      <c r="A4864" s="64"/>
    </row>
    <row r="4865" spans="1:1" x14ac:dyDescent="0.2">
      <c r="A4865" s="64"/>
    </row>
    <row r="4866" spans="1:1" x14ac:dyDescent="0.2">
      <c r="A4866" s="64"/>
    </row>
    <row r="4867" spans="1:1" x14ac:dyDescent="0.2">
      <c r="A4867" s="64"/>
    </row>
    <row r="4868" spans="1:1" x14ac:dyDescent="0.2">
      <c r="A4868" s="64"/>
    </row>
    <row r="4869" spans="1:1" x14ac:dyDescent="0.2">
      <c r="A4869" s="64"/>
    </row>
    <row r="4870" spans="1:1" x14ac:dyDescent="0.2">
      <c r="A4870" s="64"/>
    </row>
    <row r="4871" spans="1:1" x14ac:dyDescent="0.2">
      <c r="A4871" s="64"/>
    </row>
    <row r="4872" spans="1:1" x14ac:dyDescent="0.2">
      <c r="A4872" s="64"/>
    </row>
    <row r="4873" spans="1:1" x14ac:dyDescent="0.2">
      <c r="A4873" s="64"/>
    </row>
    <row r="4874" spans="1:1" x14ac:dyDescent="0.2">
      <c r="A4874" s="64"/>
    </row>
    <row r="4875" spans="1:1" x14ac:dyDescent="0.2">
      <c r="A4875" s="64"/>
    </row>
    <row r="4876" spans="1:1" x14ac:dyDescent="0.2">
      <c r="A4876" s="64"/>
    </row>
    <row r="4877" spans="1:1" x14ac:dyDescent="0.2">
      <c r="A4877" s="64"/>
    </row>
    <row r="4878" spans="1:1" x14ac:dyDescent="0.2">
      <c r="A4878" s="64"/>
    </row>
    <row r="4879" spans="1:1" x14ac:dyDescent="0.2">
      <c r="A4879" s="64"/>
    </row>
    <row r="4880" spans="1:1" x14ac:dyDescent="0.2">
      <c r="A4880" s="64"/>
    </row>
    <row r="4881" spans="1:1" x14ac:dyDescent="0.2">
      <c r="A4881" s="64"/>
    </row>
    <row r="4882" spans="1:1" x14ac:dyDescent="0.2">
      <c r="A4882" s="64"/>
    </row>
    <row r="4883" spans="1:1" x14ac:dyDescent="0.2">
      <c r="A4883" s="64"/>
    </row>
    <row r="4884" spans="1:1" x14ac:dyDescent="0.2">
      <c r="A4884" s="64"/>
    </row>
    <row r="4885" spans="1:1" x14ac:dyDescent="0.2">
      <c r="A4885" s="64"/>
    </row>
    <row r="4886" spans="1:1" x14ac:dyDescent="0.2">
      <c r="A4886" s="64"/>
    </row>
    <row r="4887" spans="1:1" x14ac:dyDescent="0.2">
      <c r="A4887" s="64"/>
    </row>
    <row r="4888" spans="1:1" x14ac:dyDescent="0.2">
      <c r="A4888" s="64"/>
    </row>
    <row r="4889" spans="1:1" x14ac:dyDescent="0.2">
      <c r="A4889" s="64"/>
    </row>
    <row r="4890" spans="1:1" x14ac:dyDescent="0.2">
      <c r="A4890" s="64"/>
    </row>
    <row r="4891" spans="1:1" x14ac:dyDescent="0.2">
      <c r="A4891" s="64"/>
    </row>
    <row r="4892" spans="1:1" x14ac:dyDescent="0.2">
      <c r="A4892" s="64"/>
    </row>
    <row r="4893" spans="1:1" x14ac:dyDescent="0.2">
      <c r="A4893" s="64"/>
    </row>
    <row r="4894" spans="1:1" x14ac:dyDescent="0.2">
      <c r="A4894" s="64"/>
    </row>
    <row r="4895" spans="1:1" x14ac:dyDescent="0.2">
      <c r="A4895" s="64"/>
    </row>
    <row r="4896" spans="1:1" x14ac:dyDescent="0.2">
      <c r="A4896" s="64"/>
    </row>
    <row r="4897" spans="1:1" x14ac:dyDescent="0.2">
      <c r="A4897" s="64"/>
    </row>
    <row r="4898" spans="1:1" x14ac:dyDescent="0.2">
      <c r="A4898" s="64"/>
    </row>
    <row r="4899" spans="1:1" x14ac:dyDescent="0.2">
      <c r="A4899" s="64"/>
    </row>
    <row r="4900" spans="1:1" x14ac:dyDescent="0.2">
      <c r="A4900" s="64"/>
    </row>
    <row r="4901" spans="1:1" x14ac:dyDescent="0.2">
      <c r="A4901" s="64"/>
    </row>
    <row r="4902" spans="1:1" x14ac:dyDescent="0.2">
      <c r="A4902" s="64"/>
    </row>
    <row r="4903" spans="1:1" x14ac:dyDescent="0.2">
      <c r="A4903" s="64"/>
    </row>
    <row r="4904" spans="1:1" x14ac:dyDescent="0.2">
      <c r="A4904" s="64"/>
    </row>
    <row r="4905" spans="1:1" x14ac:dyDescent="0.2">
      <c r="A4905" s="64"/>
    </row>
    <row r="4906" spans="1:1" x14ac:dyDescent="0.2">
      <c r="A4906" s="64"/>
    </row>
    <row r="4907" spans="1:1" x14ac:dyDescent="0.2">
      <c r="A4907" s="64"/>
    </row>
    <row r="4908" spans="1:1" x14ac:dyDescent="0.2">
      <c r="A4908" s="64"/>
    </row>
    <row r="4909" spans="1:1" x14ac:dyDescent="0.2">
      <c r="A4909" s="64"/>
    </row>
    <row r="4910" spans="1:1" x14ac:dyDescent="0.2">
      <c r="A4910" s="64"/>
    </row>
    <row r="4911" spans="1:1" x14ac:dyDescent="0.2">
      <c r="A4911" s="64"/>
    </row>
    <row r="4912" spans="1:1" x14ac:dyDescent="0.2">
      <c r="A4912" s="64"/>
    </row>
    <row r="4913" spans="1:1" x14ac:dyDescent="0.2">
      <c r="A4913" s="64"/>
    </row>
    <row r="4914" spans="1:1" x14ac:dyDescent="0.2">
      <c r="A4914" s="64"/>
    </row>
    <row r="4915" spans="1:1" x14ac:dyDescent="0.2">
      <c r="A4915" s="64"/>
    </row>
    <row r="4916" spans="1:1" x14ac:dyDescent="0.2">
      <c r="A4916" s="64"/>
    </row>
    <row r="4917" spans="1:1" x14ac:dyDescent="0.2">
      <c r="A4917" s="64"/>
    </row>
    <row r="4918" spans="1:1" x14ac:dyDescent="0.2">
      <c r="A4918" s="64"/>
    </row>
    <row r="4919" spans="1:1" x14ac:dyDescent="0.2">
      <c r="A4919" s="64"/>
    </row>
    <row r="4920" spans="1:1" x14ac:dyDescent="0.2">
      <c r="A4920" s="64"/>
    </row>
    <row r="4921" spans="1:1" x14ac:dyDescent="0.2">
      <c r="A4921" s="64"/>
    </row>
    <row r="4922" spans="1:1" x14ac:dyDescent="0.2">
      <c r="A4922" s="64"/>
    </row>
    <row r="4923" spans="1:1" x14ac:dyDescent="0.2">
      <c r="A4923" s="64"/>
    </row>
    <row r="4924" spans="1:1" x14ac:dyDescent="0.2">
      <c r="A4924" s="64"/>
    </row>
    <row r="4925" spans="1:1" x14ac:dyDescent="0.2">
      <c r="A4925" s="64"/>
    </row>
    <row r="4926" spans="1:1" x14ac:dyDescent="0.2">
      <c r="A4926" s="64"/>
    </row>
    <row r="4927" spans="1:1" x14ac:dyDescent="0.2">
      <c r="A4927" s="64"/>
    </row>
    <row r="4928" spans="1:1" x14ac:dyDescent="0.2">
      <c r="A4928" s="64"/>
    </row>
    <row r="4929" spans="1:1" x14ac:dyDescent="0.2">
      <c r="A4929" s="64"/>
    </row>
    <row r="4930" spans="1:1" x14ac:dyDescent="0.2">
      <c r="A4930" s="64"/>
    </row>
    <row r="4931" spans="1:1" x14ac:dyDescent="0.2">
      <c r="A4931" s="64"/>
    </row>
    <row r="4932" spans="1:1" x14ac:dyDescent="0.2">
      <c r="A4932" s="64"/>
    </row>
    <row r="4933" spans="1:1" x14ac:dyDescent="0.2">
      <c r="A4933" s="64"/>
    </row>
    <row r="4934" spans="1:1" x14ac:dyDescent="0.2">
      <c r="A4934" s="64"/>
    </row>
    <row r="4935" spans="1:1" x14ac:dyDescent="0.2">
      <c r="A4935" s="64"/>
    </row>
    <row r="4936" spans="1:1" x14ac:dyDescent="0.2">
      <c r="A4936" s="64"/>
    </row>
    <row r="4937" spans="1:1" x14ac:dyDescent="0.2">
      <c r="A4937" s="64"/>
    </row>
    <row r="4938" spans="1:1" x14ac:dyDescent="0.2">
      <c r="A4938" s="64"/>
    </row>
    <row r="4939" spans="1:1" x14ac:dyDescent="0.2">
      <c r="A4939" s="64"/>
    </row>
    <row r="4940" spans="1:1" x14ac:dyDescent="0.2">
      <c r="A4940" s="64"/>
    </row>
    <row r="4941" spans="1:1" x14ac:dyDescent="0.2">
      <c r="A4941" s="64"/>
    </row>
    <row r="4942" spans="1:1" x14ac:dyDescent="0.2">
      <c r="A4942" s="64"/>
    </row>
    <row r="4943" spans="1:1" x14ac:dyDescent="0.2">
      <c r="A4943" s="64"/>
    </row>
    <row r="4944" spans="1:1" x14ac:dyDescent="0.2">
      <c r="A4944" s="64"/>
    </row>
    <row r="4945" spans="1:1" x14ac:dyDescent="0.2">
      <c r="A4945" s="64"/>
    </row>
    <row r="4946" spans="1:1" x14ac:dyDescent="0.2">
      <c r="A4946" s="64"/>
    </row>
    <row r="4947" spans="1:1" x14ac:dyDescent="0.2">
      <c r="A4947" s="64"/>
    </row>
    <row r="4948" spans="1:1" x14ac:dyDescent="0.2">
      <c r="A4948" s="64"/>
    </row>
    <row r="4949" spans="1:1" x14ac:dyDescent="0.2">
      <c r="A4949" s="64"/>
    </row>
    <row r="4950" spans="1:1" x14ac:dyDescent="0.2">
      <c r="A4950" s="64"/>
    </row>
    <row r="4951" spans="1:1" x14ac:dyDescent="0.2">
      <c r="A4951" s="64"/>
    </row>
    <row r="4952" spans="1:1" x14ac:dyDescent="0.2">
      <c r="A4952" s="64"/>
    </row>
    <row r="4953" spans="1:1" x14ac:dyDescent="0.2">
      <c r="A4953" s="64"/>
    </row>
    <row r="4954" spans="1:1" x14ac:dyDescent="0.2">
      <c r="A4954" s="64"/>
    </row>
    <row r="4955" spans="1:1" x14ac:dyDescent="0.2">
      <c r="A4955" s="64"/>
    </row>
    <row r="4956" spans="1:1" x14ac:dyDescent="0.2">
      <c r="A4956" s="64"/>
    </row>
    <row r="4957" spans="1:1" x14ac:dyDescent="0.2">
      <c r="A4957" s="64"/>
    </row>
    <row r="4958" spans="1:1" x14ac:dyDescent="0.2">
      <c r="A4958" s="64"/>
    </row>
    <row r="4959" spans="1:1" x14ac:dyDescent="0.2">
      <c r="A4959" s="64"/>
    </row>
    <row r="4960" spans="1:1" x14ac:dyDescent="0.2">
      <c r="A4960" s="64"/>
    </row>
    <row r="4961" spans="1:1" x14ac:dyDescent="0.2">
      <c r="A4961" s="64"/>
    </row>
    <row r="4962" spans="1:1" x14ac:dyDescent="0.2">
      <c r="A4962" s="64"/>
    </row>
    <row r="4963" spans="1:1" x14ac:dyDescent="0.2">
      <c r="A4963" s="64"/>
    </row>
    <row r="4964" spans="1:1" x14ac:dyDescent="0.2">
      <c r="A4964" s="64"/>
    </row>
    <row r="4965" spans="1:1" x14ac:dyDescent="0.2">
      <c r="A4965" s="64"/>
    </row>
    <row r="4966" spans="1:1" x14ac:dyDescent="0.2">
      <c r="A4966" s="64"/>
    </row>
    <row r="4967" spans="1:1" x14ac:dyDescent="0.2">
      <c r="A4967" s="64"/>
    </row>
    <row r="4968" spans="1:1" x14ac:dyDescent="0.2">
      <c r="A4968" s="64"/>
    </row>
    <row r="4969" spans="1:1" x14ac:dyDescent="0.2">
      <c r="A4969" s="64"/>
    </row>
    <row r="4970" spans="1:1" x14ac:dyDescent="0.2">
      <c r="A4970" s="64"/>
    </row>
    <row r="4971" spans="1:1" x14ac:dyDescent="0.2">
      <c r="A4971" s="64"/>
    </row>
    <row r="4972" spans="1:1" x14ac:dyDescent="0.2">
      <c r="A4972" s="64"/>
    </row>
    <row r="4973" spans="1:1" x14ac:dyDescent="0.2">
      <c r="A4973" s="64"/>
    </row>
    <row r="4974" spans="1:1" x14ac:dyDescent="0.2">
      <c r="A4974" s="64"/>
    </row>
    <row r="4975" spans="1:1" x14ac:dyDescent="0.2">
      <c r="A4975" s="64"/>
    </row>
    <row r="4976" spans="1:1" x14ac:dyDescent="0.2">
      <c r="A4976" s="64"/>
    </row>
    <row r="4977" spans="1:1" x14ac:dyDescent="0.2">
      <c r="A4977" s="64"/>
    </row>
    <row r="4978" spans="1:1" x14ac:dyDescent="0.2">
      <c r="A4978" s="64"/>
    </row>
    <row r="4979" spans="1:1" x14ac:dyDescent="0.2">
      <c r="A4979" s="64"/>
    </row>
    <row r="4980" spans="1:1" x14ac:dyDescent="0.2">
      <c r="A4980" s="64"/>
    </row>
    <row r="4981" spans="1:1" x14ac:dyDescent="0.2">
      <c r="A4981" s="64"/>
    </row>
    <row r="4982" spans="1:1" x14ac:dyDescent="0.2">
      <c r="A4982" s="64"/>
    </row>
    <row r="4983" spans="1:1" x14ac:dyDescent="0.2">
      <c r="A4983" s="64"/>
    </row>
    <row r="4984" spans="1:1" x14ac:dyDescent="0.2">
      <c r="A4984" s="64"/>
    </row>
    <row r="4985" spans="1:1" x14ac:dyDescent="0.2">
      <c r="A4985" s="64"/>
    </row>
    <row r="4986" spans="1:1" x14ac:dyDescent="0.2">
      <c r="A4986" s="64"/>
    </row>
    <row r="4987" spans="1:1" x14ac:dyDescent="0.2">
      <c r="A4987" s="64"/>
    </row>
    <row r="4988" spans="1:1" x14ac:dyDescent="0.2">
      <c r="A4988" s="64"/>
    </row>
    <row r="4989" spans="1:1" x14ac:dyDescent="0.2">
      <c r="A4989" s="64"/>
    </row>
    <row r="4990" spans="1:1" x14ac:dyDescent="0.2">
      <c r="A4990" s="64"/>
    </row>
    <row r="4991" spans="1:1" x14ac:dyDescent="0.2">
      <c r="A4991" s="64"/>
    </row>
    <row r="4992" spans="1:1" x14ac:dyDescent="0.2">
      <c r="A4992" s="64"/>
    </row>
    <row r="4993" spans="1:1" x14ac:dyDescent="0.2">
      <c r="A4993" s="64"/>
    </row>
    <row r="4994" spans="1:1" x14ac:dyDescent="0.2">
      <c r="A4994" s="64"/>
    </row>
    <row r="4995" spans="1:1" x14ac:dyDescent="0.2">
      <c r="A4995" s="64"/>
    </row>
    <row r="4996" spans="1:1" x14ac:dyDescent="0.2">
      <c r="A4996" s="64"/>
    </row>
    <row r="4997" spans="1:1" x14ac:dyDescent="0.2">
      <c r="A4997" s="64"/>
    </row>
    <row r="4998" spans="1:1" x14ac:dyDescent="0.2">
      <c r="A4998" s="64"/>
    </row>
    <row r="4999" spans="1:1" x14ac:dyDescent="0.2">
      <c r="A4999" s="64"/>
    </row>
    <row r="5000" spans="1:1" x14ac:dyDescent="0.2">
      <c r="A5000" s="64"/>
    </row>
    <row r="5001" spans="1:1" x14ac:dyDescent="0.2">
      <c r="A5001" s="64"/>
    </row>
    <row r="5002" spans="1:1" x14ac:dyDescent="0.2">
      <c r="A5002" s="64"/>
    </row>
    <row r="5003" spans="1:1" x14ac:dyDescent="0.2">
      <c r="A5003" s="64"/>
    </row>
    <row r="5004" spans="1:1" x14ac:dyDescent="0.2">
      <c r="A5004" s="64"/>
    </row>
    <row r="5005" spans="1:1" x14ac:dyDescent="0.2">
      <c r="A5005" s="64"/>
    </row>
    <row r="5006" spans="1:1" x14ac:dyDescent="0.2">
      <c r="A5006" s="64"/>
    </row>
    <row r="5007" spans="1:1" x14ac:dyDescent="0.2">
      <c r="A5007" s="64"/>
    </row>
    <row r="5008" spans="1:1" x14ac:dyDescent="0.2">
      <c r="A5008" s="64"/>
    </row>
    <row r="5009" spans="1:1" x14ac:dyDescent="0.2">
      <c r="A5009" s="64"/>
    </row>
    <row r="5010" spans="1:1" x14ac:dyDescent="0.2">
      <c r="A5010" s="64"/>
    </row>
    <row r="5011" spans="1:1" x14ac:dyDescent="0.2">
      <c r="A5011" s="64"/>
    </row>
    <row r="5012" spans="1:1" x14ac:dyDescent="0.2">
      <c r="A5012" s="64"/>
    </row>
    <row r="5013" spans="1:1" x14ac:dyDescent="0.2">
      <c r="A5013" s="64"/>
    </row>
    <row r="5014" spans="1:1" x14ac:dyDescent="0.2">
      <c r="A5014" s="64"/>
    </row>
    <row r="5015" spans="1:1" x14ac:dyDescent="0.2">
      <c r="A5015" s="64"/>
    </row>
    <row r="5016" spans="1:1" x14ac:dyDescent="0.2">
      <c r="A5016" s="64"/>
    </row>
    <row r="5017" spans="1:1" x14ac:dyDescent="0.2">
      <c r="A5017" s="64"/>
    </row>
    <row r="5018" spans="1:1" x14ac:dyDescent="0.2">
      <c r="A5018" s="64"/>
    </row>
    <row r="5019" spans="1:1" x14ac:dyDescent="0.2">
      <c r="A5019" s="64"/>
    </row>
    <row r="5020" spans="1:1" x14ac:dyDescent="0.2">
      <c r="A5020" s="64"/>
    </row>
    <row r="5021" spans="1:1" x14ac:dyDescent="0.2">
      <c r="A5021" s="64"/>
    </row>
    <row r="5022" spans="1:1" x14ac:dyDescent="0.2">
      <c r="A5022" s="64"/>
    </row>
    <row r="5023" spans="1:1" x14ac:dyDescent="0.2">
      <c r="A5023" s="64"/>
    </row>
    <row r="5024" spans="1:1" x14ac:dyDescent="0.2">
      <c r="A5024" s="64"/>
    </row>
    <row r="5025" spans="1:1" x14ac:dyDescent="0.2">
      <c r="A5025" s="64"/>
    </row>
    <row r="5026" spans="1:1" x14ac:dyDescent="0.2">
      <c r="A5026" s="64"/>
    </row>
    <row r="5027" spans="1:1" x14ac:dyDescent="0.2">
      <c r="A5027" s="64"/>
    </row>
    <row r="5028" spans="1:1" x14ac:dyDescent="0.2">
      <c r="A5028" s="64"/>
    </row>
    <row r="5029" spans="1:1" x14ac:dyDescent="0.2">
      <c r="A5029" s="64"/>
    </row>
    <row r="5030" spans="1:1" x14ac:dyDescent="0.2">
      <c r="A5030" s="64"/>
    </row>
    <row r="5031" spans="1:1" x14ac:dyDescent="0.2">
      <c r="A5031" s="64"/>
    </row>
    <row r="5032" spans="1:1" x14ac:dyDescent="0.2">
      <c r="A5032" s="64"/>
    </row>
    <row r="5033" spans="1:1" x14ac:dyDescent="0.2">
      <c r="A5033" s="64"/>
    </row>
    <row r="5034" spans="1:1" x14ac:dyDescent="0.2">
      <c r="A5034" s="64"/>
    </row>
    <row r="5035" spans="1:1" x14ac:dyDescent="0.2">
      <c r="A5035" s="64"/>
    </row>
    <row r="5036" spans="1:1" x14ac:dyDescent="0.2">
      <c r="A5036" s="64"/>
    </row>
    <row r="5037" spans="1:1" x14ac:dyDescent="0.2">
      <c r="A5037" s="64"/>
    </row>
    <row r="5038" spans="1:1" x14ac:dyDescent="0.2">
      <c r="A5038" s="64"/>
    </row>
    <row r="5039" spans="1:1" x14ac:dyDescent="0.2">
      <c r="A5039" s="64"/>
    </row>
    <row r="5040" spans="1:1" x14ac:dyDescent="0.2">
      <c r="A5040" s="64"/>
    </row>
    <row r="5041" spans="1:1" x14ac:dyDescent="0.2">
      <c r="A5041" s="64"/>
    </row>
    <row r="5042" spans="1:1" x14ac:dyDescent="0.2">
      <c r="A5042" s="64"/>
    </row>
    <row r="5043" spans="1:1" x14ac:dyDescent="0.2">
      <c r="A5043" s="64"/>
    </row>
    <row r="5044" spans="1:1" x14ac:dyDescent="0.2">
      <c r="A5044" s="64"/>
    </row>
    <row r="5045" spans="1:1" x14ac:dyDescent="0.2">
      <c r="A5045" s="64"/>
    </row>
    <row r="5046" spans="1:1" x14ac:dyDescent="0.2">
      <c r="A5046" s="64"/>
    </row>
    <row r="5047" spans="1:1" x14ac:dyDescent="0.2">
      <c r="A5047" s="64"/>
    </row>
    <row r="5048" spans="1:1" x14ac:dyDescent="0.2">
      <c r="A5048" s="64"/>
    </row>
    <row r="5049" spans="1:1" x14ac:dyDescent="0.2">
      <c r="A5049" s="64"/>
    </row>
    <row r="5050" spans="1:1" x14ac:dyDescent="0.2">
      <c r="A5050" s="64"/>
    </row>
    <row r="5051" spans="1:1" x14ac:dyDescent="0.2">
      <c r="A5051" s="64"/>
    </row>
    <row r="5052" spans="1:1" x14ac:dyDescent="0.2">
      <c r="A5052" s="64"/>
    </row>
    <row r="5053" spans="1:1" x14ac:dyDescent="0.2">
      <c r="A5053" s="64"/>
    </row>
    <row r="5054" spans="1:1" x14ac:dyDescent="0.2">
      <c r="A5054" s="64"/>
    </row>
    <row r="5055" spans="1:1" x14ac:dyDescent="0.2">
      <c r="A5055" s="64"/>
    </row>
    <row r="5056" spans="1:1" x14ac:dyDescent="0.2">
      <c r="A5056" s="64"/>
    </row>
    <row r="5057" spans="1:1" x14ac:dyDescent="0.2">
      <c r="A5057" s="64"/>
    </row>
    <row r="5058" spans="1:1" x14ac:dyDescent="0.2">
      <c r="A5058" s="64"/>
    </row>
    <row r="5059" spans="1:1" x14ac:dyDescent="0.2">
      <c r="A5059" s="64"/>
    </row>
    <row r="5060" spans="1:1" x14ac:dyDescent="0.2">
      <c r="A5060" s="64"/>
    </row>
    <row r="5061" spans="1:1" x14ac:dyDescent="0.2">
      <c r="A5061" s="64"/>
    </row>
    <row r="5062" spans="1:1" x14ac:dyDescent="0.2">
      <c r="A5062" s="64"/>
    </row>
    <row r="5063" spans="1:1" x14ac:dyDescent="0.2">
      <c r="A5063" s="64"/>
    </row>
    <row r="5064" spans="1:1" x14ac:dyDescent="0.2">
      <c r="A5064" s="64"/>
    </row>
    <row r="5065" spans="1:1" x14ac:dyDescent="0.2">
      <c r="A5065" s="64"/>
    </row>
    <row r="5066" spans="1:1" x14ac:dyDescent="0.2">
      <c r="A5066" s="64"/>
    </row>
    <row r="5067" spans="1:1" x14ac:dyDescent="0.2">
      <c r="A5067" s="64"/>
    </row>
    <row r="5068" spans="1:1" x14ac:dyDescent="0.2">
      <c r="A5068" s="64"/>
    </row>
    <row r="5069" spans="1:1" x14ac:dyDescent="0.2">
      <c r="A5069" s="64"/>
    </row>
    <row r="5070" spans="1:1" x14ac:dyDescent="0.2">
      <c r="A5070" s="64"/>
    </row>
    <row r="5071" spans="1:1" x14ac:dyDescent="0.2">
      <c r="A5071" s="64"/>
    </row>
    <row r="5072" spans="1:1" x14ac:dyDescent="0.2">
      <c r="A5072" s="64"/>
    </row>
    <row r="5073" spans="1:1" x14ac:dyDescent="0.2">
      <c r="A5073" s="64"/>
    </row>
    <row r="5074" spans="1:1" x14ac:dyDescent="0.2">
      <c r="A5074" s="64"/>
    </row>
    <row r="5075" spans="1:1" x14ac:dyDescent="0.2">
      <c r="A5075" s="64"/>
    </row>
    <row r="5076" spans="1:1" x14ac:dyDescent="0.2">
      <c r="A5076" s="64"/>
    </row>
    <row r="5077" spans="1:1" x14ac:dyDescent="0.2">
      <c r="A5077" s="64"/>
    </row>
    <row r="5078" spans="1:1" x14ac:dyDescent="0.2">
      <c r="A5078" s="64"/>
    </row>
    <row r="5079" spans="1:1" x14ac:dyDescent="0.2">
      <c r="A5079" s="64"/>
    </row>
    <row r="5080" spans="1:1" x14ac:dyDescent="0.2">
      <c r="A5080" s="64"/>
    </row>
    <row r="5081" spans="1:1" x14ac:dyDescent="0.2">
      <c r="A5081" s="64"/>
    </row>
    <row r="5082" spans="1:1" x14ac:dyDescent="0.2">
      <c r="A5082" s="64"/>
    </row>
    <row r="5083" spans="1:1" x14ac:dyDescent="0.2">
      <c r="A5083" s="64"/>
    </row>
    <row r="5084" spans="1:1" x14ac:dyDescent="0.2">
      <c r="A5084" s="64"/>
    </row>
    <row r="5085" spans="1:1" x14ac:dyDescent="0.2">
      <c r="A5085" s="64"/>
    </row>
    <row r="5086" spans="1:1" x14ac:dyDescent="0.2">
      <c r="A5086" s="64"/>
    </row>
    <row r="5087" spans="1:1" x14ac:dyDescent="0.2">
      <c r="A5087" s="64"/>
    </row>
    <row r="5088" spans="1:1" x14ac:dyDescent="0.2">
      <c r="A5088" s="64"/>
    </row>
    <row r="5089" spans="1:1" x14ac:dyDescent="0.2">
      <c r="A5089" s="64"/>
    </row>
    <row r="5090" spans="1:1" x14ac:dyDescent="0.2">
      <c r="A5090" s="64"/>
    </row>
    <row r="5091" spans="1:1" x14ac:dyDescent="0.2">
      <c r="A5091" s="64"/>
    </row>
    <row r="5092" spans="1:1" x14ac:dyDescent="0.2">
      <c r="A5092" s="64"/>
    </row>
    <row r="5093" spans="1:1" x14ac:dyDescent="0.2">
      <c r="A5093" s="64"/>
    </row>
    <row r="5094" spans="1:1" x14ac:dyDescent="0.2">
      <c r="A5094" s="64"/>
    </row>
    <row r="5095" spans="1:1" x14ac:dyDescent="0.2">
      <c r="A5095" s="64"/>
    </row>
    <row r="5096" spans="1:1" x14ac:dyDescent="0.2">
      <c r="A5096" s="64"/>
    </row>
    <row r="5097" spans="1:1" x14ac:dyDescent="0.2">
      <c r="A5097" s="64"/>
    </row>
    <row r="5098" spans="1:1" x14ac:dyDescent="0.2">
      <c r="A5098" s="64"/>
    </row>
    <row r="5099" spans="1:1" x14ac:dyDescent="0.2">
      <c r="A5099" s="64"/>
    </row>
    <row r="5100" spans="1:1" x14ac:dyDescent="0.2">
      <c r="A5100" s="64"/>
    </row>
    <row r="5101" spans="1:1" x14ac:dyDescent="0.2">
      <c r="A5101" s="64"/>
    </row>
    <row r="5102" spans="1:1" x14ac:dyDescent="0.2">
      <c r="A5102" s="64"/>
    </row>
    <row r="5103" spans="1:1" x14ac:dyDescent="0.2">
      <c r="A5103" s="64"/>
    </row>
    <row r="5104" spans="1:1" x14ac:dyDescent="0.2">
      <c r="A5104" s="64"/>
    </row>
    <row r="5105" spans="1:1" x14ac:dyDescent="0.2">
      <c r="A5105" s="64"/>
    </row>
    <row r="5106" spans="1:1" x14ac:dyDescent="0.2">
      <c r="A5106" s="64"/>
    </row>
    <row r="5107" spans="1:1" x14ac:dyDescent="0.2">
      <c r="A5107" s="64"/>
    </row>
    <row r="5108" spans="1:1" x14ac:dyDescent="0.2">
      <c r="A5108" s="64"/>
    </row>
    <row r="5109" spans="1:1" x14ac:dyDescent="0.2">
      <c r="A5109" s="64"/>
    </row>
    <row r="5110" spans="1:1" x14ac:dyDescent="0.2">
      <c r="A5110" s="64"/>
    </row>
    <row r="5111" spans="1:1" x14ac:dyDescent="0.2">
      <c r="A5111" s="64"/>
    </row>
    <row r="5112" spans="1:1" x14ac:dyDescent="0.2">
      <c r="A5112" s="64"/>
    </row>
    <row r="5113" spans="1:1" x14ac:dyDescent="0.2">
      <c r="A5113" s="64"/>
    </row>
    <row r="5114" spans="1:1" x14ac:dyDescent="0.2">
      <c r="A5114" s="64"/>
    </row>
    <row r="5115" spans="1:1" x14ac:dyDescent="0.2">
      <c r="A5115" s="64"/>
    </row>
    <row r="5116" spans="1:1" x14ac:dyDescent="0.2">
      <c r="A5116" s="64"/>
    </row>
    <row r="5117" spans="1:1" x14ac:dyDescent="0.2">
      <c r="A5117" s="64"/>
    </row>
    <row r="5118" spans="1:1" x14ac:dyDescent="0.2">
      <c r="A5118" s="64"/>
    </row>
    <row r="5119" spans="1:1" x14ac:dyDescent="0.2">
      <c r="A5119" s="64"/>
    </row>
    <row r="5120" spans="1:1" x14ac:dyDescent="0.2">
      <c r="A5120" s="64"/>
    </row>
    <row r="5121" spans="1:1" x14ac:dyDescent="0.2">
      <c r="A5121" s="64"/>
    </row>
    <row r="5122" spans="1:1" x14ac:dyDescent="0.2">
      <c r="A5122" s="64"/>
    </row>
    <row r="5123" spans="1:1" x14ac:dyDescent="0.2">
      <c r="A5123" s="64"/>
    </row>
    <row r="5124" spans="1:1" x14ac:dyDescent="0.2">
      <c r="A5124" s="64"/>
    </row>
    <row r="5125" spans="1:1" x14ac:dyDescent="0.2">
      <c r="A5125" s="64"/>
    </row>
    <row r="5126" spans="1:1" x14ac:dyDescent="0.2">
      <c r="A5126" s="64"/>
    </row>
    <row r="5127" spans="1:1" x14ac:dyDescent="0.2">
      <c r="A5127" s="64"/>
    </row>
    <row r="5128" spans="1:1" x14ac:dyDescent="0.2">
      <c r="A5128" s="64"/>
    </row>
    <row r="5129" spans="1:1" x14ac:dyDescent="0.2">
      <c r="A5129" s="64"/>
    </row>
    <row r="5130" spans="1:1" x14ac:dyDescent="0.2">
      <c r="A5130" s="64"/>
    </row>
    <row r="5131" spans="1:1" x14ac:dyDescent="0.2">
      <c r="A5131" s="64"/>
    </row>
    <row r="5132" spans="1:1" x14ac:dyDescent="0.2">
      <c r="A5132" s="64"/>
    </row>
    <row r="5133" spans="1:1" x14ac:dyDescent="0.2">
      <c r="A5133" s="64"/>
    </row>
    <row r="5134" spans="1:1" x14ac:dyDescent="0.2">
      <c r="A5134" s="64"/>
    </row>
    <row r="5135" spans="1:1" x14ac:dyDescent="0.2">
      <c r="A5135" s="64"/>
    </row>
    <row r="5136" spans="1:1" x14ac:dyDescent="0.2">
      <c r="A5136" s="64"/>
    </row>
    <row r="5137" spans="1:1" x14ac:dyDescent="0.2">
      <c r="A5137" s="64"/>
    </row>
    <row r="5138" spans="1:1" x14ac:dyDescent="0.2">
      <c r="A5138" s="64"/>
    </row>
    <row r="5139" spans="1:1" x14ac:dyDescent="0.2">
      <c r="A5139" s="64"/>
    </row>
    <row r="5140" spans="1:1" x14ac:dyDescent="0.2">
      <c r="A5140" s="64"/>
    </row>
    <row r="5141" spans="1:1" x14ac:dyDescent="0.2">
      <c r="A5141" s="64"/>
    </row>
    <row r="5142" spans="1:1" x14ac:dyDescent="0.2">
      <c r="A5142" s="64"/>
    </row>
    <row r="5143" spans="1:1" x14ac:dyDescent="0.2">
      <c r="A5143" s="64"/>
    </row>
    <row r="5144" spans="1:1" x14ac:dyDescent="0.2">
      <c r="A5144" s="64"/>
    </row>
    <row r="5145" spans="1:1" x14ac:dyDescent="0.2">
      <c r="A5145" s="64"/>
    </row>
    <row r="5146" spans="1:1" x14ac:dyDescent="0.2">
      <c r="A5146" s="64"/>
    </row>
    <row r="5147" spans="1:1" x14ac:dyDescent="0.2">
      <c r="A5147" s="64"/>
    </row>
    <row r="5148" spans="1:1" x14ac:dyDescent="0.2">
      <c r="A5148" s="64"/>
    </row>
    <row r="5149" spans="1:1" x14ac:dyDescent="0.2">
      <c r="A5149" s="64"/>
    </row>
    <row r="5150" spans="1:1" x14ac:dyDescent="0.2">
      <c r="A5150" s="64"/>
    </row>
    <row r="5151" spans="1:1" x14ac:dyDescent="0.2">
      <c r="A5151" s="64"/>
    </row>
    <row r="5152" spans="1:1" x14ac:dyDescent="0.2">
      <c r="A5152" s="64"/>
    </row>
    <row r="5153" spans="1:1" x14ac:dyDescent="0.2">
      <c r="A5153" s="64"/>
    </row>
    <row r="5154" spans="1:1" x14ac:dyDescent="0.2">
      <c r="A5154" s="64"/>
    </row>
    <row r="5155" spans="1:1" x14ac:dyDescent="0.2">
      <c r="A5155" s="64"/>
    </row>
    <row r="5156" spans="1:1" x14ac:dyDescent="0.2">
      <c r="A5156" s="64"/>
    </row>
    <row r="5157" spans="1:1" x14ac:dyDescent="0.2">
      <c r="A5157" s="64"/>
    </row>
    <row r="5158" spans="1:1" x14ac:dyDescent="0.2">
      <c r="A5158" s="64"/>
    </row>
    <row r="5159" spans="1:1" x14ac:dyDescent="0.2">
      <c r="A5159" s="64"/>
    </row>
    <row r="5160" spans="1:1" x14ac:dyDescent="0.2">
      <c r="A5160" s="64"/>
    </row>
    <row r="5161" spans="1:1" x14ac:dyDescent="0.2">
      <c r="A5161" s="64"/>
    </row>
    <row r="5162" spans="1:1" x14ac:dyDescent="0.2">
      <c r="A5162" s="64"/>
    </row>
    <row r="5163" spans="1:1" x14ac:dyDescent="0.2">
      <c r="A5163" s="64"/>
    </row>
    <row r="5164" spans="1:1" x14ac:dyDescent="0.2">
      <c r="A5164" s="64"/>
    </row>
    <row r="5165" spans="1:1" x14ac:dyDescent="0.2">
      <c r="A5165" s="64"/>
    </row>
    <row r="5166" spans="1:1" x14ac:dyDescent="0.2">
      <c r="A5166" s="64"/>
    </row>
    <row r="5167" spans="1:1" x14ac:dyDescent="0.2">
      <c r="A5167" s="64"/>
    </row>
    <row r="5168" spans="1:1" x14ac:dyDescent="0.2">
      <c r="A5168" s="64"/>
    </row>
    <row r="5169" spans="1:1" x14ac:dyDescent="0.2">
      <c r="A5169" s="64"/>
    </row>
    <row r="5170" spans="1:1" x14ac:dyDescent="0.2">
      <c r="A5170" s="64"/>
    </row>
    <row r="5171" spans="1:1" x14ac:dyDescent="0.2">
      <c r="A5171" s="64"/>
    </row>
    <row r="5172" spans="1:1" x14ac:dyDescent="0.2">
      <c r="A5172" s="64"/>
    </row>
    <row r="5173" spans="1:1" x14ac:dyDescent="0.2">
      <c r="A5173" s="64"/>
    </row>
    <row r="5174" spans="1:1" x14ac:dyDescent="0.2">
      <c r="A5174" s="64"/>
    </row>
    <row r="5175" spans="1:1" x14ac:dyDescent="0.2">
      <c r="A5175" s="64"/>
    </row>
    <row r="5176" spans="1:1" x14ac:dyDescent="0.2">
      <c r="A5176" s="64"/>
    </row>
    <row r="5177" spans="1:1" x14ac:dyDescent="0.2">
      <c r="A5177" s="64"/>
    </row>
    <row r="5178" spans="1:1" x14ac:dyDescent="0.2">
      <c r="A5178" s="64"/>
    </row>
    <row r="5179" spans="1:1" x14ac:dyDescent="0.2">
      <c r="A5179" s="64"/>
    </row>
    <row r="5180" spans="1:1" x14ac:dyDescent="0.2">
      <c r="A5180" s="64"/>
    </row>
    <row r="5181" spans="1:1" x14ac:dyDescent="0.2">
      <c r="A5181" s="64"/>
    </row>
    <row r="5182" spans="1:1" x14ac:dyDescent="0.2">
      <c r="A5182" s="64"/>
    </row>
    <row r="5183" spans="1:1" x14ac:dyDescent="0.2">
      <c r="A5183" s="64"/>
    </row>
    <row r="5184" spans="1:1" x14ac:dyDescent="0.2">
      <c r="A5184" s="64"/>
    </row>
    <row r="5185" spans="1:1" x14ac:dyDescent="0.2">
      <c r="A5185" s="64"/>
    </row>
    <row r="5186" spans="1:1" x14ac:dyDescent="0.2">
      <c r="A5186" s="64"/>
    </row>
    <row r="5187" spans="1:1" x14ac:dyDescent="0.2">
      <c r="A5187" s="64"/>
    </row>
    <row r="5188" spans="1:1" x14ac:dyDescent="0.2">
      <c r="A5188" s="64"/>
    </row>
    <row r="5189" spans="1:1" x14ac:dyDescent="0.2">
      <c r="A5189" s="64"/>
    </row>
    <row r="5190" spans="1:1" x14ac:dyDescent="0.2">
      <c r="A5190" s="64"/>
    </row>
    <row r="5191" spans="1:1" x14ac:dyDescent="0.2">
      <c r="A5191" s="64"/>
    </row>
    <row r="5192" spans="1:1" x14ac:dyDescent="0.2">
      <c r="A5192" s="64"/>
    </row>
    <row r="5193" spans="1:1" x14ac:dyDescent="0.2">
      <c r="A5193" s="64"/>
    </row>
    <row r="5194" spans="1:1" x14ac:dyDescent="0.2">
      <c r="A5194" s="64"/>
    </row>
    <row r="5195" spans="1:1" x14ac:dyDescent="0.2">
      <c r="A5195" s="64"/>
    </row>
    <row r="5196" spans="1:1" x14ac:dyDescent="0.2">
      <c r="A5196" s="64"/>
    </row>
    <row r="5197" spans="1:1" x14ac:dyDescent="0.2">
      <c r="A5197" s="64"/>
    </row>
    <row r="5198" spans="1:1" x14ac:dyDescent="0.2">
      <c r="A5198" s="64"/>
    </row>
    <row r="5199" spans="1:1" x14ac:dyDescent="0.2">
      <c r="A5199" s="64"/>
    </row>
    <row r="5200" spans="1:1" x14ac:dyDescent="0.2">
      <c r="A5200" s="64"/>
    </row>
    <row r="5201" spans="1:1" x14ac:dyDescent="0.2">
      <c r="A5201" s="64"/>
    </row>
    <row r="5202" spans="1:1" x14ac:dyDescent="0.2">
      <c r="A5202" s="64"/>
    </row>
    <row r="5203" spans="1:1" x14ac:dyDescent="0.2">
      <c r="A5203" s="64"/>
    </row>
    <row r="5204" spans="1:1" x14ac:dyDescent="0.2">
      <c r="A5204" s="64"/>
    </row>
    <row r="5205" spans="1:1" x14ac:dyDescent="0.2">
      <c r="A5205" s="64"/>
    </row>
    <row r="5206" spans="1:1" x14ac:dyDescent="0.2">
      <c r="A5206" s="64"/>
    </row>
    <row r="5207" spans="1:1" x14ac:dyDescent="0.2">
      <c r="A5207" s="64"/>
    </row>
    <row r="5208" spans="1:1" x14ac:dyDescent="0.2">
      <c r="A5208" s="64"/>
    </row>
    <row r="5209" spans="1:1" x14ac:dyDescent="0.2">
      <c r="A5209" s="64"/>
    </row>
    <row r="5210" spans="1:1" x14ac:dyDescent="0.2">
      <c r="A5210" s="64"/>
    </row>
    <row r="5211" spans="1:1" x14ac:dyDescent="0.2">
      <c r="A5211" s="64"/>
    </row>
    <row r="5212" spans="1:1" x14ac:dyDescent="0.2">
      <c r="A5212" s="64"/>
    </row>
    <row r="5213" spans="1:1" x14ac:dyDescent="0.2">
      <c r="A5213" s="64"/>
    </row>
    <row r="5214" spans="1:1" x14ac:dyDescent="0.2">
      <c r="A5214" s="64"/>
    </row>
    <row r="5215" spans="1:1" x14ac:dyDescent="0.2">
      <c r="A5215" s="64"/>
    </row>
    <row r="5216" spans="1:1" x14ac:dyDescent="0.2">
      <c r="A5216" s="64"/>
    </row>
    <row r="5217" spans="1:1" x14ac:dyDescent="0.2">
      <c r="A5217" s="64"/>
    </row>
    <row r="5218" spans="1:1" x14ac:dyDescent="0.2">
      <c r="A5218" s="64"/>
    </row>
    <row r="5219" spans="1:1" x14ac:dyDescent="0.2">
      <c r="A5219" s="64"/>
    </row>
    <row r="5220" spans="1:1" x14ac:dyDescent="0.2">
      <c r="A5220" s="64"/>
    </row>
    <row r="5221" spans="1:1" x14ac:dyDescent="0.2">
      <c r="A5221" s="64"/>
    </row>
    <row r="5222" spans="1:1" x14ac:dyDescent="0.2">
      <c r="A5222" s="64"/>
    </row>
    <row r="5223" spans="1:1" x14ac:dyDescent="0.2">
      <c r="A5223" s="64"/>
    </row>
    <row r="5224" spans="1:1" x14ac:dyDescent="0.2">
      <c r="A5224" s="64"/>
    </row>
    <row r="5225" spans="1:1" x14ac:dyDescent="0.2">
      <c r="A5225" s="64"/>
    </row>
    <row r="5226" spans="1:1" x14ac:dyDescent="0.2">
      <c r="A5226" s="64"/>
    </row>
    <row r="5227" spans="1:1" x14ac:dyDescent="0.2">
      <c r="A5227" s="64"/>
    </row>
    <row r="5228" spans="1:1" x14ac:dyDescent="0.2">
      <c r="A5228" s="64"/>
    </row>
    <row r="5229" spans="1:1" x14ac:dyDescent="0.2">
      <c r="A5229" s="64"/>
    </row>
    <row r="5230" spans="1:1" x14ac:dyDescent="0.2">
      <c r="A5230" s="64"/>
    </row>
    <row r="5231" spans="1:1" x14ac:dyDescent="0.2">
      <c r="A5231" s="64"/>
    </row>
    <row r="5232" spans="1:1" x14ac:dyDescent="0.2">
      <c r="A5232" s="64"/>
    </row>
    <row r="5233" spans="1:1" x14ac:dyDescent="0.2">
      <c r="A5233" s="64"/>
    </row>
    <row r="5234" spans="1:1" x14ac:dyDescent="0.2">
      <c r="A5234" s="64"/>
    </row>
    <row r="5235" spans="1:1" x14ac:dyDescent="0.2">
      <c r="A5235" s="64"/>
    </row>
    <row r="5236" spans="1:1" x14ac:dyDescent="0.2">
      <c r="A5236" s="64"/>
    </row>
    <row r="5237" spans="1:1" x14ac:dyDescent="0.2">
      <c r="A5237" s="64"/>
    </row>
    <row r="5238" spans="1:1" x14ac:dyDescent="0.2">
      <c r="A5238" s="64"/>
    </row>
    <row r="5239" spans="1:1" x14ac:dyDescent="0.2">
      <c r="A5239" s="64"/>
    </row>
    <row r="5240" spans="1:1" x14ac:dyDescent="0.2">
      <c r="A5240" s="64"/>
    </row>
    <row r="5241" spans="1:1" x14ac:dyDescent="0.2">
      <c r="A5241" s="64"/>
    </row>
    <row r="5242" spans="1:1" x14ac:dyDescent="0.2">
      <c r="A5242" s="64"/>
    </row>
    <row r="5243" spans="1:1" x14ac:dyDescent="0.2">
      <c r="A5243" s="64"/>
    </row>
    <row r="5244" spans="1:1" x14ac:dyDescent="0.2">
      <c r="A5244" s="64"/>
    </row>
    <row r="5245" spans="1:1" x14ac:dyDescent="0.2">
      <c r="A5245" s="64"/>
    </row>
    <row r="5246" spans="1:1" x14ac:dyDescent="0.2">
      <c r="A5246" s="64"/>
    </row>
    <row r="5247" spans="1:1" x14ac:dyDescent="0.2">
      <c r="A5247" s="64"/>
    </row>
    <row r="5248" spans="1:1" x14ac:dyDescent="0.2">
      <c r="A5248" s="64"/>
    </row>
    <row r="5249" spans="1:1" x14ac:dyDescent="0.2">
      <c r="A5249" s="64"/>
    </row>
    <row r="5250" spans="1:1" x14ac:dyDescent="0.2">
      <c r="A5250" s="64"/>
    </row>
    <row r="5251" spans="1:1" x14ac:dyDescent="0.2">
      <c r="A5251" s="64"/>
    </row>
    <row r="5252" spans="1:1" x14ac:dyDescent="0.2">
      <c r="A5252" s="64"/>
    </row>
    <row r="5253" spans="1:1" x14ac:dyDescent="0.2">
      <c r="A5253" s="64"/>
    </row>
    <row r="5254" spans="1:1" x14ac:dyDescent="0.2">
      <c r="A5254" s="64"/>
    </row>
    <row r="5255" spans="1:1" x14ac:dyDescent="0.2">
      <c r="A5255" s="64"/>
    </row>
    <row r="5256" spans="1:1" x14ac:dyDescent="0.2">
      <c r="A5256" s="64"/>
    </row>
    <row r="5257" spans="1:1" x14ac:dyDescent="0.2">
      <c r="A5257" s="64"/>
    </row>
    <row r="5258" spans="1:1" x14ac:dyDescent="0.2">
      <c r="A5258" s="64"/>
    </row>
    <row r="5259" spans="1:1" x14ac:dyDescent="0.2">
      <c r="A5259" s="64"/>
    </row>
    <row r="5260" spans="1:1" x14ac:dyDescent="0.2">
      <c r="A5260" s="64"/>
    </row>
    <row r="5261" spans="1:1" x14ac:dyDescent="0.2">
      <c r="A5261" s="64"/>
    </row>
    <row r="5262" spans="1:1" x14ac:dyDescent="0.2">
      <c r="A5262" s="64"/>
    </row>
    <row r="5263" spans="1:1" x14ac:dyDescent="0.2">
      <c r="A5263" s="64"/>
    </row>
    <row r="5264" spans="1:1" x14ac:dyDescent="0.2">
      <c r="A5264" s="64"/>
    </row>
    <row r="5265" spans="1:1" x14ac:dyDescent="0.2">
      <c r="A5265" s="64"/>
    </row>
    <row r="5266" spans="1:1" x14ac:dyDescent="0.2">
      <c r="A5266" s="64"/>
    </row>
    <row r="5267" spans="1:1" x14ac:dyDescent="0.2">
      <c r="A5267" s="64"/>
    </row>
    <row r="5268" spans="1:1" x14ac:dyDescent="0.2">
      <c r="A5268" s="64"/>
    </row>
    <row r="5269" spans="1:1" x14ac:dyDescent="0.2">
      <c r="A5269" s="64"/>
    </row>
    <row r="5270" spans="1:1" x14ac:dyDescent="0.2">
      <c r="A5270" s="64"/>
    </row>
    <row r="5271" spans="1:1" x14ac:dyDescent="0.2">
      <c r="A5271" s="64"/>
    </row>
    <row r="5272" spans="1:1" x14ac:dyDescent="0.2">
      <c r="A5272" s="64"/>
    </row>
    <row r="5273" spans="1:1" x14ac:dyDescent="0.2">
      <c r="A5273" s="64"/>
    </row>
    <row r="5274" spans="1:1" x14ac:dyDescent="0.2">
      <c r="A5274" s="64"/>
    </row>
    <row r="5275" spans="1:1" x14ac:dyDescent="0.2">
      <c r="A5275" s="64"/>
    </row>
    <row r="5276" spans="1:1" x14ac:dyDescent="0.2">
      <c r="A5276" s="64"/>
    </row>
    <row r="5277" spans="1:1" x14ac:dyDescent="0.2">
      <c r="A5277" s="64"/>
    </row>
    <row r="5278" spans="1:1" x14ac:dyDescent="0.2">
      <c r="A5278" s="64"/>
    </row>
    <row r="5279" spans="1:1" x14ac:dyDescent="0.2">
      <c r="A5279" s="64"/>
    </row>
    <row r="5280" spans="1:1" x14ac:dyDescent="0.2">
      <c r="A5280" s="64"/>
    </row>
    <row r="5281" spans="1:1" x14ac:dyDescent="0.2">
      <c r="A5281" s="64"/>
    </row>
    <row r="5282" spans="1:1" x14ac:dyDescent="0.2">
      <c r="A5282" s="64"/>
    </row>
    <row r="5283" spans="1:1" x14ac:dyDescent="0.2">
      <c r="A5283" s="64"/>
    </row>
    <row r="5284" spans="1:1" x14ac:dyDescent="0.2">
      <c r="A5284" s="64"/>
    </row>
    <row r="5285" spans="1:1" x14ac:dyDescent="0.2">
      <c r="A5285" s="64"/>
    </row>
    <row r="5286" spans="1:1" x14ac:dyDescent="0.2">
      <c r="A5286" s="64"/>
    </row>
    <row r="5287" spans="1:1" x14ac:dyDescent="0.2">
      <c r="A5287" s="64"/>
    </row>
    <row r="5288" spans="1:1" x14ac:dyDescent="0.2">
      <c r="A5288" s="64"/>
    </row>
    <row r="5289" spans="1:1" x14ac:dyDescent="0.2">
      <c r="A5289" s="64"/>
    </row>
    <row r="5290" spans="1:1" x14ac:dyDescent="0.2">
      <c r="A5290" s="64"/>
    </row>
    <row r="5291" spans="1:1" x14ac:dyDescent="0.2">
      <c r="A5291" s="64"/>
    </row>
    <row r="5292" spans="1:1" x14ac:dyDescent="0.2">
      <c r="A5292" s="64"/>
    </row>
    <row r="5293" spans="1:1" x14ac:dyDescent="0.2">
      <c r="A5293" s="64"/>
    </row>
    <row r="5294" spans="1:1" x14ac:dyDescent="0.2">
      <c r="A5294" s="64"/>
    </row>
    <row r="5295" spans="1:1" x14ac:dyDescent="0.2">
      <c r="A5295" s="64"/>
    </row>
    <row r="5296" spans="1:1" x14ac:dyDescent="0.2">
      <c r="A5296" s="64"/>
    </row>
    <row r="5297" spans="1:1" x14ac:dyDescent="0.2">
      <c r="A5297" s="64"/>
    </row>
    <row r="5298" spans="1:1" x14ac:dyDescent="0.2">
      <c r="A5298" s="64"/>
    </row>
    <row r="5299" spans="1:1" x14ac:dyDescent="0.2">
      <c r="A5299" s="64"/>
    </row>
    <row r="5300" spans="1:1" x14ac:dyDescent="0.2">
      <c r="A5300" s="64"/>
    </row>
    <row r="5301" spans="1:1" x14ac:dyDescent="0.2">
      <c r="A5301" s="64"/>
    </row>
    <row r="5302" spans="1:1" x14ac:dyDescent="0.2">
      <c r="A5302" s="64"/>
    </row>
    <row r="5303" spans="1:1" x14ac:dyDescent="0.2">
      <c r="A5303" s="64"/>
    </row>
    <row r="5304" spans="1:1" x14ac:dyDescent="0.2">
      <c r="A5304" s="64"/>
    </row>
    <row r="5305" spans="1:1" x14ac:dyDescent="0.2">
      <c r="A5305" s="64"/>
    </row>
    <row r="5306" spans="1:1" x14ac:dyDescent="0.2">
      <c r="A5306" s="64"/>
    </row>
    <row r="5307" spans="1:1" x14ac:dyDescent="0.2">
      <c r="A5307" s="64"/>
    </row>
    <row r="5308" spans="1:1" x14ac:dyDescent="0.2">
      <c r="A5308" s="64"/>
    </row>
    <row r="5309" spans="1:1" x14ac:dyDescent="0.2">
      <c r="A5309" s="64"/>
    </row>
    <row r="5310" spans="1:1" x14ac:dyDescent="0.2">
      <c r="A5310" s="64"/>
    </row>
    <row r="5311" spans="1:1" x14ac:dyDescent="0.2">
      <c r="A5311" s="64"/>
    </row>
    <row r="5312" spans="1:1" x14ac:dyDescent="0.2">
      <c r="A5312" s="64"/>
    </row>
    <row r="5313" spans="1:1" x14ac:dyDescent="0.2">
      <c r="A5313" s="64"/>
    </row>
    <row r="5314" spans="1:1" x14ac:dyDescent="0.2">
      <c r="A5314" s="64"/>
    </row>
    <row r="5315" spans="1:1" x14ac:dyDescent="0.2">
      <c r="A5315" s="64"/>
    </row>
    <row r="5316" spans="1:1" x14ac:dyDescent="0.2">
      <c r="A5316" s="64"/>
    </row>
    <row r="5317" spans="1:1" x14ac:dyDescent="0.2">
      <c r="A5317" s="64"/>
    </row>
    <row r="5318" spans="1:1" x14ac:dyDescent="0.2">
      <c r="A5318" s="64"/>
    </row>
    <row r="5319" spans="1:1" x14ac:dyDescent="0.2">
      <c r="A5319" s="64"/>
    </row>
    <row r="5320" spans="1:1" x14ac:dyDescent="0.2">
      <c r="A5320" s="64"/>
    </row>
    <row r="5321" spans="1:1" x14ac:dyDescent="0.2">
      <c r="A5321" s="64"/>
    </row>
    <row r="5322" spans="1:1" x14ac:dyDescent="0.2">
      <c r="A5322" s="64"/>
    </row>
    <row r="5323" spans="1:1" x14ac:dyDescent="0.2">
      <c r="A5323" s="64"/>
    </row>
    <row r="5324" spans="1:1" x14ac:dyDescent="0.2">
      <c r="A5324" s="64"/>
    </row>
    <row r="5325" spans="1:1" x14ac:dyDescent="0.2">
      <c r="A5325" s="64"/>
    </row>
    <row r="5326" spans="1:1" x14ac:dyDescent="0.2">
      <c r="A5326" s="64"/>
    </row>
    <row r="5327" spans="1:1" x14ac:dyDescent="0.2">
      <c r="A5327" s="64"/>
    </row>
    <row r="5328" spans="1:1" x14ac:dyDescent="0.2">
      <c r="A5328" s="64"/>
    </row>
    <row r="5329" spans="1:1" x14ac:dyDescent="0.2">
      <c r="A5329" s="64"/>
    </row>
    <row r="5330" spans="1:1" x14ac:dyDescent="0.2">
      <c r="A5330" s="64"/>
    </row>
    <row r="5331" spans="1:1" x14ac:dyDescent="0.2">
      <c r="A5331" s="64"/>
    </row>
    <row r="5332" spans="1:1" x14ac:dyDescent="0.2">
      <c r="A5332" s="64"/>
    </row>
    <row r="5333" spans="1:1" x14ac:dyDescent="0.2">
      <c r="A5333" s="64"/>
    </row>
    <row r="5334" spans="1:1" x14ac:dyDescent="0.2">
      <c r="A5334" s="64"/>
    </row>
    <row r="5335" spans="1:1" x14ac:dyDescent="0.2">
      <c r="A5335" s="64"/>
    </row>
    <row r="5336" spans="1:1" x14ac:dyDescent="0.2">
      <c r="A5336" s="64"/>
    </row>
    <row r="5337" spans="1:1" x14ac:dyDescent="0.2">
      <c r="A5337" s="64"/>
    </row>
    <row r="5338" spans="1:1" x14ac:dyDescent="0.2">
      <c r="A5338" s="64"/>
    </row>
    <row r="5339" spans="1:1" x14ac:dyDescent="0.2">
      <c r="A5339" s="64"/>
    </row>
    <row r="5340" spans="1:1" x14ac:dyDescent="0.2">
      <c r="A5340" s="64"/>
    </row>
    <row r="5341" spans="1:1" x14ac:dyDescent="0.2">
      <c r="A5341" s="64"/>
    </row>
    <row r="5342" spans="1:1" x14ac:dyDescent="0.2">
      <c r="A5342" s="64"/>
    </row>
    <row r="5343" spans="1:1" x14ac:dyDescent="0.2">
      <c r="A5343" s="64"/>
    </row>
    <row r="5344" spans="1:1" x14ac:dyDescent="0.2">
      <c r="A5344" s="64"/>
    </row>
    <row r="5345" spans="1:1" x14ac:dyDescent="0.2">
      <c r="A5345" s="64"/>
    </row>
    <row r="5346" spans="1:1" x14ac:dyDescent="0.2">
      <c r="A5346" s="64"/>
    </row>
    <row r="5347" spans="1:1" x14ac:dyDescent="0.2">
      <c r="A5347" s="64"/>
    </row>
    <row r="5348" spans="1:1" x14ac:dyDescent="0.2">
      <c r="A5348" s="64"/>
    </row>
    <row r="5349" spans="1:1" x14ac:dyDescent="0.2">
      <c r="A5349" s="64"/>
    </row>
    <row r="5350" spans="1:1" x14ac:dyDescent="0.2">
      <c r="A5350" s="64"/>
    </row>
    <row r="5351" spans="1:1" x14ac:dyDescent="0.2">
      <c r="A5351" s="64"/>
    </row>
    <row r="5352" spans="1:1" x14ac:dyDescent="0.2">
      <c r="A5352" s="64"/>
    </row>
    <row r="5353" spans="1:1" x14ac:dyDescent="0.2">
      <c r="A5353" s="64"/>
    </row>
    <row r="5354" spans="1:1" x14ac:dyDescent="0.2">
      <c r="A5354" s="64"/>
    </row>
    <row r="5355" spans="1:1" x14ac:dyDescent="0.2">
      <c r="A5355" s="64"/>
    </row>
    <row r="5356" spans="1:1" x14ac:dyDescent="0.2">
      <c r="A5356" s="64"/>
    </row>
    <row r="5357" spans="1:1" x14ac:dyDescent="0.2">
      <c r="A5357" s="64"/>
    </row>
    <row r="5358" spans="1:1" x14ac:dyDescent="0.2">
      <c r="A5358" s="64"/>
    </row>
    <row r="5359" spans="1:1" x14ac:dyDescent="0.2">
      <c r="A5359" s="64"/>
    </row>
    <row r="5360" spans="1:1" x14ac:dyDescent="0.2">
      <c r="A5360" s="64"/>
    </row>
    <row r="5361" spans="1:1" x14ac:dyDescent="0.2">
      <c r="A5361" s="64"/>
    </row>
    <row r="5362" spans="1:1" x14ac:dyDescent="0.2">
      <c r="A5362" s="64"/>
    </row>
    <row r="5363" spans="1:1" x14ac:dyDescent="0.2">
      <c r="A5363" s="64"/>
    </row>
    <row r="5364" spans="1:1" x14ac:dyDescent="0.2">
      <c r="A5364" s="64"/>
    </row>
    <row r="5365" spans="1:1" x14ac:dyDescent="0.2">
      <c r="A5365" s="64"/>
    </row>
    <row r="5366" spans="1:1" x14ac:dyDescent="0.2">
      <c r="A5366" s="64"/>
    </row>
    <row r="5367" spans="1:1" x14ac:dyDescent="0.2">
      <c r="A5367" s="64"/>
    </row>
    <row r="5368" spans="1:1" x14ac:dyDescent="0.2">
      <c r="A5368" s="64"/>
    </row>
    <row r="5369" spans="1:1" x14ac:dyDescent="0.2">
      <c r="A5369" s="64"/>
    </row>
    <row r="5370" spans="1:1" x14ac:dyDescent="0.2">
      <c r="A5370" s="64"/>
    </row>
    <row r="5371" spans="1:1" x14ac:dyDescent="0.2">
      <c r="A5371" s="64"/>
    </row>
    <row r="5372" spans="1:1" x14ac:dyDescent="0.2">
      <c r="A5372" s="64"/>
    </row>
    <row r="5373" spans="1:1" x14ac:dyDescent="0.2">
      <c r="A5373" s="64"/>
    </row>
    <row r="5374" spans="1:1" x14ac:dyDescent="0.2">
      <c r="A5374" s="64"/>
    </row>
    <row r="5375" spans="1:1" x14ac:dyDescent="0.2">
      <c r="A5375" s="64"/>
    </row>
    <row r="5376" spans="1:1" x14ac:dyDescent="0.2">
      <c r="A5376" s="64"/>
    </row>
    <row r="5377" spans="1:1" x14ac:dyDescent="0.2">
      <c r="A5377" s="64"/>
    </row>
    <row r="5378" spans="1:1" x14ac:dyDescent="0.2">
      <c r="A5378" s="64"/>
    </row>
    <row r="5379" spans="1:1" x14ac:dyDescent="0.2">
      <c r="A5379" s="64"/>
    </row>
    <row r="5380" spans="1:1" x14ac:dyDescent="0.2">
      <c r="A5380" s="64"/>
    </row>
    <row r="5381" spans="1:1" x14ac:dyDescent="0.2">
      <c r="A5381" s="64"/>
    </row>
    <row r="5382" spans="1:1" x14ac:dyDescent="0.2">
      <c r="A5382" s="64"/>
    </row>
    <row r="5383" spans="1:1" x14ac:dyDescent="0.2">
      <c r="A5383" s="64"/>
    </row>
    <row r="5384" spans="1:1" x14ac:dyDescent="0.2">
      <c r="A5384" s="64"/>
    </row>
    <row r="5385" spans="1:1" x14ac:dyDescent="0.2">
      <c r="A5385" s="64"/>
    </row>
    <row r="5386" spans="1:1" x14ac:dyDescent="0.2">
      <c r="A5386" s="64"/>
    </row>
    <row r="5387" spans="1:1" x14ac:dyDescent="0.2">
      <c r="A5387" s="64"/>
    </row>
    <row r="5388" spans="1:1" x14ac:dyDescent="0.2">
      <c r="A5388" s="64"/>
    </row>
    <row r="5389" spans="1:1" x14ac:dyDescent="0.2">
      <c r="A5389" s="64"/>
    </row>
    <row r="5390" spans="1:1" x14ac:dyDescent="0.2">
      <c r="A5390" s="64"/>
    </row>
    <row r="5391" spans="1:1" x14ac:dyDescent="0.2">
      <c r="A5391" s="64"/>
    </row>
    <row r="5392" spans="1:1" x14ac:dyDescent="0.2">
      <c r="A5392" s="64"/>
    </row>
    <row r="5393" spans="1:1" x14ac:dyDescent="0.2">
      <c r="A5393" s="64"/>
    </row>
    <row r="5394" spans="1:1" x14ac:dyDescent="0.2">
      <c r="A5394" s="64"/>
    </row>
    <row r="5395" spans="1:1" x14ac:dyDescent="0.2">
      <c r="A5395" s="64"/>
    </row>
    <row r="5396" spans="1:1" x14ac:dyDescent="0.2">
      <c r="A5396" s="64"/>
    </row>
    <row r="5397" spans="1:1" x14ac:dyDescent="0.2">
      <c r="A5397" s="64"/>
    </row>
    <row r="5398" spans="1:1" x14ac:dyDescent="0.2">
      <c r="A5398" s="64"/>
    </row>
    <row r="5399" spans="1:1" x14ac:dyDescent="0.2">
      <c r="A5399" s="64"/>
    </row>
    <row r="5400" spans="1:1" x14ac:dyDescent="0.2">
      <c r="A5400" s="64"/>
    </row>
    <row r="5401" spans="1:1" x14ac:dyDescent="0.2">
      <c r="A5401" s="64"/>
    </row>
    <row r="5402" spans="1:1" x14ac:dyDescent="0.2">
      <c r="A5402" s="64"/>
    </row>
    <row r="5403" spans="1:1" x14ac:dyDescent="0.2">
      <c r="A5403" s="64"/>
    </row>
    <row r="5404" spans="1:1" x14ac:dyDescent="0.2">
      <c r="A5404" s="64"/>
    </row>
    <row r="5405" spans="1:1" x14ac:dyDescent="0.2">
      <c r="A5405" s="64"/>
    </row>
    <row r="5406" spans="1:1" x14ac:dyDescent="0.2">
      <c r="A5406" s="64"/>
    </row>
    <row r="5407" spans="1:1" x14ac:dyDescent="0.2">
      <c r="A5407" s="64"/>
    </row>
    <row r="5408" spans="1:1" x14ac:dyDescent="0.2">
      <c r="A5408" s="64"/>
    </row>
    <row r="5409" spans="1:1" x14ac:dyDescent="0.2">
      <c r="A5409" s="64"/>
    </row>
    <row r="5410" spans="1:1" x14ac:dyDescent="0.2">
      <c r="A5410" s="64"/>
    </row>
    <row r="5411" spans="1:1" x14ac:dyDescent="0.2">
      <c r="A5411" s="64"/>
    </row>
    <row r="5412" spans="1:1" x14ac:dyDescent="0.2">
      <c r="A5412" s="64"/>
    </row>
    <row r="5413" spans="1:1" x14ac:dyDescent="0.2">
      <c r="A5413" s="64"/>
    </row>
    <row r="5414" spans="1:1" x14ac:dyDescent="0.2">
      <c r="A5414" s="64"/>
    </row>
    <row r="5415" spans="1:1" x14ac:dyDescent="0.2">
      <c r="A5415" s="64"/>
    </row>
    <row r="5416" spans="1:1" x14ac:dyDescent="0.2">
      <c r="A5416" s="64"/>
    </row>
    <row r="5417" spans="1:1" x14ac:dyDescent="0.2">
      <c r="A5417" s="64"/>
    </row>
    <row r="5418" spans="1:1" x14ac:dyDescent="0.2">
      <c r="A5418" s="64"/>
    </row>
    <row r="5419" spans="1:1" x14ac:dyDescent="0.2">
      <c r="A5419" s="64"/>
    </row>
    <row r="5420" spans="1:1" x14ac:dyDescent="0.2">
      <c r="A5420" s="64"/>
    </row>
    <row r="5421" spans="1:1" x14ac:dyDescent="0.2">
      <c r="A5421" s="64"/>
    </row>
    <row r="5422" spans="1:1" x14ac:dyDescent="0.2">
      <c r="A5422" s="64"/>
    </row>
    <row r="5423" spans="1:1" x14ac:dyDescent="0.2">
      <c r="A5423" s="64"/>
    </row>
    <row r="5424" spans="1:1" x14ac:dyDescent="0.2">
      <c r="A5424" s="64"/>
    </row>
    <row r="5425" spans="1:1" x14ac:dyDescent="0.2">
      <c r="A5425" s="64"/>
    </row>
    <row r="5426" spans="1:1" x14ac:dyDescent="0.2">
      <c r="A5426" s="64"/>
    </row>
    <row r="5427" spans="1:1" x14ac:dyDescent="0.2">
      <c r="A5427" s="64"/>
    </row>
    <row r="5428" spans="1:1" x14ac:dyDescent="0.2">
      <c r="A5428" s="64"/>
    </row>
    <row r="5429" spans="1:1" x14ac:dyDescent="0.2">
      <c r="A5429" s="64"/>
    </row>
    <row r="5430" spans="1:1" x14ac:dyDescent="0.2">
      <c r="A5430" s="64"/>
    </row>
    <row r="5431" spans="1:1" x14ac:dyDescent="0.2">
      <c r="A5431" s="64"/>
    </row>
    <row r="5432" spans="1:1" x14ac:dyDescent="0.2">
      <c r="A5432" s="64"/>
    </row>
    <row r="5433" spans="1:1" x14ac:dyDescent="0.2">
      <c r="A5433" s="64"/>
    </row>
    <row r="5434" spans="1:1" x14ac:dyDescent="0.2">
      <c r="A5434" s="64"/>
    </row>
    <row r="5435" spans="1:1" x14ac:dyDescent="0.2">
      <c r="A5435" s="64"/>
    </row>
    <row r="5436" spans="1:1" x14ac:dyDescent="0.2">
      <c r="A5436" s="64"/>
    </row>
    <row r="5437" spans="1:1" x14ac:dyDescent="0.2">
      <c r="A5437" s="64"/>
    </row>
    <row r="5438" spans="1:1" x14ac:dyDescent="0.2">
      <c r="A5438" s="64"/>
    </row>
    <row r="5439" spans="1:1" x14ac:dyDescent="0.2">
      <c r="A5439" s="64"/>
    </row>
    <row r="5440" spans="1:1" x14ac:dyDescent="0.2">
      <c r="A5440" s="64"/>
    </row>
    <row r="5441" spans="1:1" x14ac:dyDescent="0.2">
      <c r="A5441" s="64"/>
    </row>
    <row r="5442" spans="1:1" x14ac:dyDescent="0.2">
      <c r="A5442" s="64"/>
    </row>
    <row r="5443" spans="1:1" x14ac:dyDescent="0.2">
      <c r="A5443" s="64"/>
    </row>
    <row r="5444" spans="1:1" x14ac:dyDescent="0.2">
      <c r="A5444" s="64"/>
    </row>
    <row r="5445" spans="1:1" x14ac:dyDescent="0.2">
      <c r="A5445" s="64"/>
    </row>
    <row r="5446" spans="1:1" x14ac:dyDescent="0.2">
      <c r="A5446" s="64"/>
    </row>
    <row r="5447" spans="1:1" x14ac:dyDescent="0.2">
      <c r="A5447" s="64"/>
    </row>
    <row r="5448" spans="1:1" x14ac:dyDescent="0.2">
      <c r="A5448" s="64"/>
    </row>
    <row r="5449" spans="1:1" x14ac:dyDescent="0.2">
      <c r="A5449" s="64"/>
    </row>
    <row r="5450" spans="1:1" x14ac:dyDescent="0.2">
      <c r="A5450" s="64"/>
    </row>
    <row r="5451" spans="1:1" x14ac:dyDescent="0.2">
      <c r="A5451" s="64"/>
    </row>
    <row r="5452" spans="1:1" x14ac:dyDescent="0.2">
      <c r="A5452" s="64"/>
    </row>
    <row r="5453" spans="1:1" x14ac:dyDescent="0.2">
      <c r="A5453" s="64"/>
    </row>
    <row r="5454" spans="1:1" x14ac:dyDescent="0.2">
      <c r="A5454" s="64"/>
    </row>
    <row r="5455" spans="1:1" x14ac:dyDescent="0.2">
      <c r="A5455" s="64"/>
    </row>
    <row r="5456" spans="1:1" x14ac:dyDescent="0.2">
      <c r="A5456" s="64"/>
    </row>
    <row r="5457" spans="1:1" x14ac:dyDescent="0.2">
      <c r="A5457" s="64"/>
    </row>
    <row r="5458" spans="1:1" x14ac:dyDescent="0.2">
      <c r="A5458" s="64"/>
    </row>
    <row r="5459" spans="1:1" x14ac:dyDescent="0.2">
      <c r="A5459" s="64"/>
    </row>
    <row r="5460" spans="1:1" x14ac:dyDescent="0.2">
      <c r="A5460" s="64"/>
    </row>
    <row r="5461" spans="1:1" x14ac:dyDescent="0.2">
      <c r="A5461" s="64"/>
    </row>
    <row r="5462" spans="1:1" x14ac:dyDescent="0.2">
      <c r="A5462" s="64"/>
    </row>
    <row r="5463" spans="1:1" x14ac:dyDescent="0.2">
      <c r="A5463" s="64"/>
    </row>
    <row r="5464" spans="1:1" x14ac:dyDescent="0.2">
      <c r="A5464" s="64"/>
    </row>
    <row r="5465" spans="1:1" x14ac:dyDescent="0.2">
      <c r="A5465" s="64"/>
    </row>
    <row r="5466" spans="1:1" x14ac:dyDescent="0.2">
      <c r="A5466" s="64"/>
    </row>
    <row r="5467" spans="1:1" x14ac:dyDescent="0.2">
      <c r="A5467" s="64"/>
    </row>
    <row r="5468" spans="1:1" x14ac:dyDescent="0.2">
      <c r="A5468" s="64"/>
    </row>
    <row r="5469" spans="1:1" x14ac:dyDescent="0.2">
      <c r="A5469" s="64"/>
    </row>
    <row r="5470" spans="1:1" x14ac:dyDescent="0.2">
      <c r="A5470" s="64"/>
    </row>
    <row r="5471" spans="1:1" x14ac:dyDescent="0.2">
      <c r="A5471" s="64"/>
    </row>
    <row r="5472" spans="1:1" x14ac:dyDescent="0.2">
      <c r="A5472" s="64"/>
    </row>
    <row r="5473" spans="1:1" x14ac:dyDescent="0.2">
      <c r="A5473" s="64"/>
    </row>
    <row r="5474" spans="1:1" x14ac:dyDescent="0.2">
      <c r="A5474" s="64"/>
    </row>
    <row r="5475" spans="1:1" x14ac:dyDescent="0.2">
      <c r="A5475" s="64"/>
    </row>
    <row r="5476" spans="1:1" x14ac:dyDescent="0.2">
      <c r="A5476" s="64"/>
    </row>
    <row r="5477" spans="1:1" x14ac:dyDescent="0.2">
      <c r="A5477" s="64"/>
    </row>
    <row r="5478" spans="1:1" x14ac:dyDescent="0.2">
      <c r="A5478" s="64"/>
    </row>
    <row r="5479" spans="1:1" x14ac:dyDescent="0.2">
      <c r="A5479" s="64"/>
    </row>
    <row r="5480" spans="1:1" x14ac:dyDescent="0.2">
      <c r="A5480" s="64"/>
    </row>
    <row r="5481" spans="1:1" x14ac:dyDescent="0.2">
      <c r="A5481" s="64"/>
    </row>
    <row r="5482" spans="1:1" x14ac:dyDescent="0.2">
      <c r="A5482" s="64"/>
    </row>
    <row r="5483" spans="1:1" x14ac:dyDescent="0.2">
      <c r="A5483" s="64"/>
    </row>
    <row r="5484" spans="1:1" x14ac:dyDescent="0.2">
      <c r="A5484" s="64"/>
    </row>
    <row r="5485" spans="1:1" x14ac:dyDescent="0.2">
      <c r="A5485" s="64"/>
    </row>
    <row r="5486" spans="1:1" x14ac:dyDescent="0.2">
      <c r="A5486" s="64"/>
    </row>
    <row r="5487" spans="1:1" x14ac:dyDescent="0.2">
      <c r="A5487" s="64"/>
    </row>
    <row r="5488" spans="1:1" x14ac:dyDescent="0.2">
      <c r="A5488" s="64"/>
    </row>
    <row r="5489" spans="1:1" x14ac:dyDescent="0.2">
      <c r="A5489" s="64"/>
    </row>
    <row r="5490" spans="1:1" x14ac:dyDescent="0.2">
      <c r="A5490" s="64"/>
    </row>
    <row r="5491" spans="1:1" x14ac:dyDescent="0.2">
      <c r="A5491" s="64"/>
    </row>
    <row r="5492" spans="1:1" x14ac:dyDescent="0.2">
      <c r="A5492" s="64"/>
    </row>
    <row r="5493" spans="1:1" x14ac:dyDescent="0.2">
      <c r="A5493" s="64"/>
    </row>
    <row r="5494" spans="1:1" x14ac:dyDescent="0.2">
      <c r="A5494" s="64"/>
    </row>
    <row r="5495" spans="1:1" x14ac:dyDescent="0.2">
      <c r="A5495" s="64"/>
    </row>
    <row r="5496" spans="1:1" x14ac:dyDescent="0.2">
      <c r="A5496" s="64"/>
    </row>
    <row r="5497" spans="1:1" x14ac:dyDescent="0.2">
      <c r="A5497" s="64"/>
    </row>
    <row r="5498" spans="1:1" x14ac:dyDescent="0.2">
      <c r="A5498" s="64"/>
    </row>
    <row r="5499" spans="1:1" x14ac:dyDescent="0.2">
      <c r="A5499" s="64"/>
    </row>
    <row r="5500" spans="1:1" x14ac:dyDescent="0.2">
      <c r="A5500" s="64"/>
    </row>
    <row r="5501" spans="1:1" x14ac:dyDescent="0.2">
      <c r="A5501" s="64"/>
    </row>
    <row r="5502" spans="1:1" x14ac:dyDescent="0.2">
      <c r="A5502" s="64"/>
    </row>
    <row r="5503" spans="1:1" x14ac:dyDescent="0.2">
      <c r="A5503" s="64"/>
    </row>
    <row r="5504" spans="1:1" x14ac:dyDescent="0.2">
      <c r="A5504" s="64"/>
    </row>
    <row r="5505" spans="1:1" x14ac:dyDescent="0.2">
      <c r="A5505" s="64"/>
    </row>
    <row r="5506" spans="1:1" x14ac:dyDescent="0.2">
      <c r="A5506" s="64"/>
    </row>
    <row r="5507" spans="1:1" x14ac:dyDescent="0.2">
      <c r="A5507" s="64"/>
    </row>
    <row r="5508" spans="1:1" x14ac:dyDescent="0.2">
      <c r="A5508" s="64"/>
    </row>
    <row r="5509" spans="1:1" x14ac:dyDescent="0.2">
      <c r="A5509" s="64"/>
    </row>
    <row r="5510" spans="1:1" x14ac:dyDescent="0.2">
      <c r="A5510" s="64"/>
    </row>
    <row r="5511" spans="1:1" x14ac:dyDescent="0.2">
      <c r="A5511" s="64"/>
    </row>
    <row r="5512" spans="1:1" x14ac:dyDescent="0.2">
      <c r="A5512" s="64"/>
    </row>
    <row r="5513" spans="1:1" x14ac:dyDescent="0.2">
      <c r="A5513" s="64"/>
    </row>
    <row r="5514" spans="1:1" x14ac:dyDescent="0.2">
      <c r="A5514" s="64"/>
    </row>
    <row r="5515" spans="1:1" x14ac:dyDescent="0.2">
      <c r="A5515" s="64"/>
    </row>
    <row r="5516" spans="1:1" x14ac:dyDescent="0.2">
      <c r="A5516" s="64"/>
    </row>
    <row r="5517" spans="1:1" x14ac:dyDescent="0.2">
      <c r="A5517" s="64"/>
    </row>
    <row r="5518" spans="1:1" x14ac:dyDescent="0.2">
      <c r="A5518" s="64"/>
    </row>
    <row r="5519" spans="1:1" x14ac:dyDescent="0.2">
      <c r="A5519" s="64"/>
    </row>
    <row r="5520" spans="1:1" x14ac:dyDescent="0.2">
      <c r="A5520" s="64"/>
    </row>
    <row r="5521" spans="1:1" x14ac:dyDescent="0.2">
      <c r="A5521" s="64"/>
    </row>
    <row r="5522" spans="1:1" x14ac:dyDescent="0.2">
      <c r="A5522" s="64"/>
    </row>
    <row r="5523" spans="1:1" x14ac:dyDescent="0.2">
      <c r="A5523" s="64"/>
    </row>
    <row r="5524" spans="1:1" x14ac:dyDescent="0.2">
      <c r="A5524" s="64"/>
    </row>
    <row r="5525" spans="1:1" x14ac:dyDescent="0.2">
      <c r="A5525" s="64"/>
    </row>
    <row r="5526" spans="1:1" x14ac:dyDescent="0.2">
      <c r="A5526" s="64"/>
    </row>
    <row r="5527" spans="1:1" x14ac:dyDescent="0.2">
      <c r="A5527" s="64"/>
    </row>
    <row r="5528" spans="1:1" x14ac:dyDescent="0.2">
      <c r="A5528" s="64"/>
    </row>
    <row r="5529" spans="1:1" x14ac:dyDescent="0.2">
      <c r="A5529" s="64"/>
    </row>
    <row r="5530" spans="1:1" x14ac:dyDescent="0.2">
      <c r="A5530" s="64"/>
    </row>
    <row r="5531" spans="1:1" x14ac:dyDescent="0.2">
      <c r="A5531" s="64"/>
    </row>
    <row r="5532" spans="1:1" x14ac:dyDescent="0.2">
      <c r="A5532" s="64"/>
    </row>
    <row r="5533" spans="1:1" x14ac:dyDescent="0.2">
      <c r="A5533" s="64"/>
    </row>
    <row r="5534" spans="1:1" x14ac:dyDescent="0.2">
      <c r="A5534" s="64"/>
    </row>
    <row r="5535" spans="1:1" x14ac:dyDescent="0.2">
      <c r="A5535" s="64"/>
    </row>
    <row r="5536" spans="1:1" x14ac:dyDescent="0.2">
      <c r="A5536" s="64"/>
    </row>
    <row r="5537" spans="1:1" x14ac:dyDescent="0.2">
      <c r="A5537" s="64"/>
    </row>
    <row r="5538" spans="1:1" x14ac:dyDescent="0.2">
      <c r="A5538" s="64"/>
    </row>
    <row r="5539" spans="1:1" x14ac:dyDescent="0.2">
      <c r="A5539" s="64"/>
    </row>
    <row r="5540" spans="1:1" x14ac:dyDescent="0.2">
      <c r="A5540" s="64"/>
    </row>
    <row r="5541" spans="1:1" x14ac:dyDescent="0.2">
      <c r="A5541" s="64"/>
    </row>
    <row r="5542" spans="1:1" x14ac:dyDescent="0.2">
      <c r="A5542" s="64"/>
    </row>
    <row r="5543" spans="1:1" x14ac:dyDescent="0.2">
      <c r="A5543" s="64"/>
    </row>
    <row r="5544" spans="1:1" x14ac:dyDescent="0.2">
      <c r="A5544" s="64"/>
    </row>
    <row r="5545" spans="1:1" x14ac:dyDescent="0.2">
      <c r="A5545" s="64"/>
    </row>
    <row r="5546" spans="1:1" x14ac:dyDescent="0.2">
      <c r="A5546" s="64"/>
    </row>
    <row r="5547" spans="1:1" x14ac:dyDescent="0.2">
      <c r="A5547" s="64"/>
    </row>
    <row r="5548" spans="1:1" x14ac:dyDescent="0.2">
      <c r="A5548" s="64"/>
    </row>
    <row r="5549" spans="1:1" x14ac:dyDescent="0.2">
      <c r="A5549" s="64"/>
    </row>
    <row r="5550" spans="1:1" x14ac:dyDescent="0.2">
      <c r="A5550" s="64"/>
    </row>
    <row r="5551" spans="1:1" x14ac:dyDescent="0.2">
      <c r="A5551" s="64"/>
    </row>
    <row r="5552" spans="1:1" x14ac:dyDescent="0.2">
      <c r="A5552" s="64"/>
    </row>
    <row r="5553" spans="1:1" x14ac:dyDescent="0.2">
      <c r="A5553" s="64"/>
    </row>
    <row r="5554" spans="1:1" x14ac:dyDescent="0.2">
      <c r="A5554" s="64"/>
    </row>
    <row r="5555" spans="1:1" x14ac:dyDescent="0.2">
      <c r="A5555" s="64"/>
    </row>
    <row r="5556" spans="1:1" x14ac:dyDescent="0.2">
      <c r="A5556" s="64"/>
    </row>
    <row r="5557" spans="1:1" x14ac:dyDescent="0.2">
      <c r="A5557" s="64"/>
    </row>
    <row r="5558" spans="1:1" x14ac:dyDescent="0.2">
      <c r="A5558" s="64"/>
    </row>
    <row r="5559" spans="1:1" x14ac:dyDescent="0.2">
      <c r="A5559" s="64"/>
    </row>
    <row r="5560" spans="1:1" x14ac:dyDescent="0.2">
      <c r="A5560" s="64"/>
    </row>
    <row r="5561" spans="1:1" x14ac:dyDescent="0.2">
      <c r="A5561" s="64"/>
    </row>
    <row r="5562" spans="1:1" x14ac:dyDescent="0.2">
      <c r="A5562" s="64"/>
    </row>
    <row r="5563" spans="1:1" x14ac:dyDescent="0.2">
      <c r="A5563" s="64"/>
    </row>
    <row r="5564" spans="1:1" x14ac:dyDescent="0.2">
      <c r="A5564" s="64"/>
    </row>
    <row r="5565" spans="1:1" x14ac:dyDescent="0.2">
      <c r="A5565" s="64"/>
    </row>
    <row r="5566" spans="1:1" x14ac:dyDescent="0.2">
      <c r="A5566" s="64"/>
    </row>
    <row r="5567" spans="1:1" x14ac:dyDescent="0.2">
      <c r="A5567" s="64"/>
    </row>
    <row r="5568" spans="1:1" x14ac:dyDescent="0.2">
      <c r="A5568" s="64"/>
    </row>
    <row r="5569" spans="1:1" x14ac:dyDescent="0.2">
      <c r="A5569" s="64"/>
    </row>
    <row r="5570" spans="1:1" x14ac:dyDescent="0.2">
      <c r="A5570" s="64"/>
    </row>
    <row r="5571" spans="1:1" x14ac:dyDescent="0.2">
      <c r="A5571" s="64"/>
    </row>
    <row r="5572" spans="1:1" x14ac:dyDescent="0.2">
      <c r="A5572" s="64"/>
    </row>
    <row r="5573" spans="1:1" x14ac:dyDescent="0.2">
      <c r="A5573" s="64"/>
    </row>
    <row r="5574" spans="1:1" x14ac:dyDescent="0.2">
      <c r="A5574" s="64"/>
    </row>
    <row r="5575" spans="1:1" x14ac:dyDescent="0.2">
      <c r="A5575" s="64"/>
    </row>
    <row r="5576" spans="1:1" x14ac:dyDescent="0.2">
      <c r="A5576" s="64"/>
    </row>
    <row r="5577" spans="1:1" x14ac:dyDescent="0.2">
      <c r="A5577" s="64"/>
    </row>
    <row r="5578" spans="1:1" x14ac:dyDescent="0.2">
      <c r="A5578" s="64"/>
    </row>
    <row r="5579" spans="1:1" x14ac:dyDescent="0.2">
      <c r="A5579" s="64"/>
    </row>
    <row r="5580" spans="1:1" x14ac:dyDescent="0.2">
      <c r="A5580" s="64"/>
    </row>
    <row r="5581" spans="1:1" x14ac:dyDescent="0.2">
      <c r="A5581" s="64"/>
    </row>
    <row r="5582" spans="1:1" x14ac:dyDescent="0.2">
      <c r="A5582" s="64"/>
    </row>
    <row r="5583" spans="1:1" x14ac:dyDescent="0.2">
      <c r="A5583" s="64"/>
    </row>
    <row r="5584" spans="1:1" x14ac:dyDescent="0.2">
      <c r="A5584" s="64"/>
    </row>
    <row r="5585" spans="1:1" x14ac:dyDescent="0.2">
      <c r="A5585" s="64"/>
    </row>
    <row r="5586" spans="1:1" x14ac:dyDescent="0.2">
      <c r="A5586" s="64"/>
    </row>
    <row r="5587" spans="1:1" x14ac:dyDescent="0.2">
      <c r="A5587" s="64"/>
    </row>
    <row r="5588" spans="1:1" x14ac:dyDescent="0.2">
      <c r="A5588" s="64"/>
    </row>
    <row r="5589" spans="1:1" x14ac:dyDescent="0.2">
      <c r="A5589" s="64"/>
    </row>
    <row r="5590" spans="1:1" x14ac:dyDescent="0.2">
      <c r="A5590" s="64"/>
    </row>
    <row r="5591" spans="1:1" x14ac:dyDescent="0.2">
      <c r="A5591" s="64"/>
    </row>
    <row r="5592" spans="1:1" x14ac:dyDescent="0.2">
      <c r="A5592" s="64"/>
    </row>
    <row r="5593" spans="1:1" x14ac:dyDescent="0.2">
      <c r="A5593" s="64"/>
    </row>
    <row r="5594" spans="1:1" x14ac:dyDescent="0.2">
      <c r="A5594" s="64"/>
    </row>
    <row r="5595" spans="1:1" x14ac:dyDescent="0.2">
      <c r="A5595" s="64"/>
    </row>
    <row r="5596" spans="1:1" x14ac:dyDescent="0.2">
      <c r="A5596" s="64"/>
    </row>
    <row r="5597" spans="1:1" x14ac:dyDescent="0.2">
      <c r="A5597" s="64"/>
    </row>
    <row r="5598" spans="1:1" x14ac:dyDescent="0.2">
      <c r="A5598" s="64"/>
    </row>
    <row r="5599" spans="1:1" x14ac:dyDescent="0.2">
      <c r="A5599" s="64"/>
    </row>
    <row r="5600" spans="1:1" x14ac:dyDescent="0.2">
      <c r="A5600" s="64"/>
    </row>
    <row r="5601" spans="1:1" x14ac:dyDescent="0.2">
      <c r="A5601" s="64"/>
    </row>
    <row r="5602" spans="1:1" x14ac:dyDescent="0.2">
      <c r="A5602" s="64"/>
    </row>
    <row r="5603" spans="1:1" x14ac:dyDescent="0.2">
      <c r="A5603" s="64"/>
    </row>
    <row r="5604" spans="1:1" x14ac:dyDescent="0.2">
      <c r="A5604" s="64"/>
    </row>
    <row r="5605" spans="1:1" x14ac:dyDescent="0.2">
      <c r="A5605" s="64"/>
    </row>
    <row r="5606" spans="1:1" x14ac:dyDescent="0.2">
      <c r="A5606" s="64"/>
    </row>
    <row r="5607" spans="1:1" x14ac:dyDescent="0.2">
      <c r="A5607" s="64"/>
    </row>
    <row r="5608" spans="1:1" x14ac:dyDescent="0.2">
      <c r="A5608" s="64"/>
    </row>
    <row r="5609" spans="1:1" x14ac:dyDescent="0.2">
      <c r="A5609" s="64"/>
    </row>
    <row r="5610" spans="1:1" x14ac:dyDescent="0.2">
      <c r="A5610" s="64"/>
    </row>
    <row r="5611" spans="1:1" x14ac:dyDescent="0.2">
      <c r="A5611" s="64"/>
    </row>
    <row r="5612" spans="1:1" x14ac:dyDescent="0.2">
      <c r="A5612" s="64"/>
    </row>
    <row r="5613" spans="1:1" x14ac:dyDescent="0.2">
      <c r="A5613" s="64"/>
    </row>
    <row r="5614" spans="1:1" x14ac:dyDescent="0.2">
      <c r="A5614" s="64"/>
    </row>
    <row r="5615" spans="1:1" x14ac:dyDescent="0.2">
      <c r="A5615" s="64"/>
    </row>
    <row r="5616" spans="1:1" x14ac:dyDescent="0.2">
      <c r="A5616" s="64"/>
    </row>
    <row r="5617" spans="1:1" x14ac:dyDescent="0.2">
      <c r="A5617" s="64"/>
    </row>
    <row r="5618" spans="1:1" x14ac:dyDescent="0.2">
      <c r="A5618" s="64"/>
    </row>
    <row r="5619" spans="1:1" x14ac:dyDescent="0.2">
      <c r="A5619" s="64"/>
    </row>
    <row r="5620" spans="1:1" x14ac:dyDescent="0.2">
      <c r="A5620" s="64"/>
    </row>
    <row r="5621" spans="1:1" x14ac:dyDescent="0.2">
      <c r="A5621" s="64"/>
    </row>
    <row r="5622" spans="1:1" x14ac:dyDescent="0.2">
      <c r="A5622" s="64"/>
    </row>
    <row r="5623" spans="1:1" x14ac:dyDescent="0.2">
      <c r="A5623" s="64"/>
    </row>
    <row r="5624" spans="1:1" x14ac:dyDescent="0.2">
      <c r="A5624" s="64"/>
    </row>
    <row r="5625" spans="1:1" x14ac:dyDescent="0.2">
      <c r="A5625" s="64"/>
    </row>
    <row r="5626" spans="1:1" x14ac:dyDescent="0.2">
      <c r="A5626" s="64"/>
    </row>
    <row r="5627" spans="1:1" x14ac:dyDescent="0.2">
      <c r="A5627" s="64"/>
    </row>
    <row r="5628" spans="1:1" x14ac:dyDescent="0.2">
      <c r="A5628" s="64"/>
    </row>
    <row r="5629" spans="1:1" x14ac:dyDescent="0.2">
      <c r="A5629" s="64"/>
    </row>
    <row r="5630" spans="1:1" x14ac:dyDescent="0.2">
      <c r="A5630" s="64"/>
    </row>
    <row r="5631" spans="1:1" x14ac:dyDescent="0.2">
      <c r="A5631" s="64"/>
    </row>
    <row r="5632" spans="1:1" x14ac:dyDescent="0.2">
      <c r="A5632" s="64"/>
    </row>
    <row r="5633" spans="1:1" x14ac:dyDescent="0.2">
      <c r="A5633" s="64"/>
    </row>
    <row r="5634" spans="1:1" x14ac:dyDescent="0.2">
      <c r="A5634" s="64"/>
    </row>
    <row r="5635" spans="1:1" x14ac:dyDescent="0.2">
      <c r="A5635" s="64"/>
    </row>
    <row r="5636" spans="1:1" x14ac:dyDescent="0.2">
      <c r="A5636" s="64"/>
    </row>
    <row r="5637" spans="1:1" x14ac:dyDescent="0.2">
      <c r="A5637" s="64"/>
    </row>
    <row r="5638" spans="1:1" x14ac:dyDescent="0.2">
      <c r="A5638" s="64"/>
    </row>
    <row r="5639" spans="1:1" x14ac:dyDescent="0.2">
      <c r="A5639" s="64"/>
    </row>
    <row r="5640" spans="1:1" x14ac:dyDescent="0.2">
      <c r="A5640" s="64"/>
    </row>
    <row r="5641" spans="1:1" x14ac:dyDescent="0.2">
      <c r="A5641" s="64"/>
    </row>
    <row r="5642" spans="1:1" x14ac:dyDescent="0.2">
      <c r="A5642" s="64"/>
    </row>
    <row r="5643" spans="1:1" x14ac:dyDescent="0.2">
      <c r="A5643" s="64"/>
    </row>
    <row r="5644" spans="1:1" x14ac:dyDescent="0.2">
      <c r="A5644" s="64"/>
    </row>
    <row r="5645" spans="1:1" x14ac:dyDescent="0.2">
      <c r="A5645" s="64"/>
    </row>
    <row r="5646" spans="1:1" x14ac:dyDescent="0.2">
      <c r="A5646" s="64"/>
    </row>
    <row r="5647" spans="1:1" x14ac:dyDescent="0.2">
      <c r="A5647" s="64"/>
    </row>
    <row r="5648" spans="1:1" x14ac:dyDescent="0.2">
      <c r="A5648" s="64"/>
    </row>
    <row r="5649" spans="1:1" x14ac:dyDescent="0.2">
      <c r="A5649" s="64"/>
    </row>
    <row r="5650" spans="1:1" x14ac:dyDescent="0.2">
      <c r="A5650" s="64"/>
    </row>
    <row r="5651" spans="1:1" x14ac:dyDescent="0.2">
      <c r="A5651" s="64"/>
    </row>
    <row r="5652" spans="1:1" x14ac:dyDescent="0.2">
      <c r="A5652" s="64"/>
    </row>
    <row r="5653" spans="1:1" x14ac:dyDescent="0.2">
      <c r="A5653" s="64"/>
    </row>
    <row r="5654" spans="1:1" x14ac:dyDescent="0.2">
      <c r="A5654" s="64"/>
    </row>
    <row r="5655" spans="1:1" x14ac:dyDescent="0.2">
      <c r="A5655" s="64"/>
    </row>
    <row r="5656" spans="1:1" x14ac:dyDescent="0.2">
      <c r="A5656" s="64"/>
    </row>
    <row r="5657" spans="1:1" x14ac:dyDescent="0.2">
      <c r="A5657" s="64"/>
    </row>
    <row r="5658" spans="1:1" x14ac:dyDescent="0.2">
      <c r="A5658" s="64"/>
    </row>
    <row r="5659" spans="1:1" x14ac:dyDescent="0.2">
      <c r="A5659" s="64"/>
    </row>
    <row r="5660" spans="1:1" x14ac:dyDescent="0.2">
      <c r="A5660" s="64"/>
    </row>
    <row r="5661" spans="1:1" x14ac:dyDescent="0.2">
      <c r="A5661" s="64"/>
    </row>
    <row r="5662" spans="1:1" x14ac:dyDescent="0.2">
      <c r="A5662" s="64"/>
    </row>
    <row r="5663" spans="1:1" x14ac:dyDescent="0.2">
      <c r="A5663" s="64"/>
    </row>
    <row r="5664" spans="1:1" x14ac:dyDescent="0.2">
      <c r="A5664" s="64"/>
    </row>
    <row r="5665" spans="1:1" x14ac:dyDescent="0.2">
      <c r="A5665" s="64"/>
    </row>
    <row r="5666" spans="1:1" x14ac:dyDescent="0.2">
      <c r="A5666" s="64"/>
    </row>
    <row r="5667" spans="1:1" x14ac:dyDescent="0.2">
      <c r="A5667" s="64"/>
    </row>
    <row r="5668" spans="1:1" x14ac:dyDescent="0.2">
      <c r="A5668" s="64"/>
    </row>
    <row r="5669" spans="1:1" x14ac:dyDescent="0.2">
      <c r="A5669" s="64"/>
    </row>
    <row r="5670" spans="1:1" x14ac:dyDescent="0.2">
      <c r="A5670" s="64"/>
    </row>
    <row r="5671" spans="1:1" x14ac:dyDescent="0.2">
      <c r="A5671" s="64"/>
    </row>
    <row r="5672" spans="1:1" x14ac:dyDescent="0.2">
      <c r="A5672" s="64"/>
    </row>
    <row r="5673" spans="1:1" x14ac:dyDescent="0.2">
      <c r="A5673" s="64"/>
    </row>
    <row r="5674" spans="1:1" x14ac:dyDescent="0.2">
      <c r="A5674" s="64"/>
    </row>
    <row r="5675" spans="1:1" x14ac:dyDescent="0.2">
      <c r="A5675" s="64"/>
    </row>
    <row r="5676" spans="1:1" x14ac:dyDescent="0.2">
      <c r="A5676" s="64"/>
    </row>
    <row r="5677" spans="1:1" x14ac:dyDescent="0.2">
      <c r="A5677" s="64"/>
    </row>
    <row r="5678" spans="1:1" x14ac:dyDescent="0.2">
      <c r="A5678" s="64"/>
    </row>
    <row r="5679" spans="1:1" x14ac:dyDescent="0.2">
      <c r="A5679" s="64"/>
    </row>
    <row r="5680" spans="1:1" x14ac:dyDescent="0.2">
      <c r="A5680" s="64"/>
    </row>
    <row r="5681" spans="1:1" x14ac:dyDescent="0.2">
      <c r="A5681" s="64"/>
    </row>
    <row r="5682" spans="1:1" x14ac:dyDescent="0.2">
      <c r="A5682" s="64"/>
    </row>
    <row r="5683" spans="1:1" x14ac:dyDescent="0.2">
      <c r="A5683" s="64"/>
    </row>
    <row r="5684" spans="1:1" x14ac:dyDescent="0.2">
      <c r="A5684" s="64"/>
    </row>
    <row r="5685" spans="1:1" x14ac:dyDescent="0.2">
      <c r="A5685" s="64"/>
    </row>
    <row r="5686" spans="1:1" x14ac:dyDescent="0.2">
      <c r="A5686" s="64"/>
    </row>
    <row r="5687" spans="1:1" x14ac:dyDescent="0.2">
      <c r="A5687" s="64"/>
    </row>
    <row r="5688" spans="1:1" x14ac:dyDescent="0.2">
      <c r="A5688" s="64"/>
    </row>
    <row r="5689" spans="1:1" x14ac:dyDescent="0.2">
      <c r="A5689" s="64"/>
    </row>
    <row r="5690" spans="1:1" x14ac:dyDescent="0.2">
      <c r="A5690" s="64"/>
    </row>
    <row r="5691" spans="1:1" x14ac:dyDescent="0.2">
      <c r="A5691" s="64"/>
    </row>
    <row r="5692" spans="1:1" x14ac:dyDescent="0.2">
      <c r="A5692" s="64"/>
    </row>
    <row r="5693" spans="1:1" x14ac:dyDescent="0.2">
      <c r="A5693" s="64"/>
    </row>
    <row r="5694" spans="1:1" x14ac:dyDescent="0.2">
      <c r="A5694" s="64"/>
    </row>
    <row r="5695" spans="1:1" x14ac:dyDescent="0.2">
      <c r="A5695" s="64"/>
    </row>
    <row r="5696" spans="1:1" x14ac:dyDescent="0.2">
      <c r="A5696" s="64"/>
    </row>
    <row r="5697" spans="1:1" x14ac:dyDescent="0.2">
      <c r="A5697" s="64"/>
    </row>
    <row r="5698" spans="1:1" x14ac:dyDescent="0.2">
      <c r="A5698" s="64"/>
    </row>
    <row r="5699" spans="1:1" x14ac:dyDescent="0.2">
      <c r="A5699" s="64"/>
    </row>
    <row r="5700" spans="1:1" x14ac:dyDescent="0.2">
      <c r="A5700" s="64"/>
    </row>
    <row r="5701" spans="1:1" x14ac:dyDescent="0.2">
      <c r="A5701" s="64"/>
    </row>
    <row r="5702" spans="1:1" x14ac:dyDescent="0.2">
      <c r="A5702" s="64"/>
    </row>
    <row r="5703" spans="1:1" x14ac:dyDescent="0.2">
      <c r="A5703" s="64"/>
    </row>
    <row r="5704" spans="1:1" x14ac:dyDescent="0.2">
      <c r="A5704" s="64"/>
    </row>
    <row r="5705" spans="1:1" x14ac:dyDescent="0.2">
      <c r="A5705" s="64"/>
    </row>
    <row r="5706" spans="1:1" x14ac:dyDescent="0.2">
      <c r="A5706" s="64"/>
    </row>
    <row r="5707" spans="1:1" x14ac:dyDescent="0.2">
      <c r="A5707" s="64"/>
    </row>
    <row r="5708" spans="1:1" x14ac:dyDescent="0.2">
      <c r="A5708" s="64"/>
    </row>
    <row r="5709" spans="1:1" x14ac:dyDescent="0.2">
      <c r="A5709" s="64"/>
    </row>
    <row r="5710" spans="1:1" x14ac:dyDescent="0.2">
      <c r="A5710" s="64"/>
    </row>
    <row r="5711" spans="1:1" x14ac:dyDescent="0.2">
      <c r="A5711" s="64"/>
    </row>
    <row r="5712" spans="1:1" x14ac:dyDescent="0.2">
      <c r="A5712" s="64"/>
    </row>
    <row r="5713" spans="1:1" x14ac:dyDescent="0.2">
      <c r="A5713" s="64"/>
    </row>
    <row r="5714" spans="1:1" x14ac:dyDescent="0.2">
      <c r="A5714" s="64"/>
    </row>
    <row r="5715" spans="1:1" x14ac:dyDescent="0.2">
      <c r="A5715" s="64"/>
    </row>
    <row r="5716" spans="1:1" x14ac:dyDescent="0.2">
      <c r="A5716" s="64"/>
    </row>
    <row r="5717" spans="1:1" x14ac:dyDescent="0.2">
      <c r="A5717" s="64"/>
    </row>
    <row r="5718" spans="1:1" x14ac:dyDescent="0.2">
      <c r="A5718" s="64"/>
    </row>
    <row r="5719" spans="1:1" x14ac:dyDescent="0.2">
      <c r="A5719" s="64"/>
    </row>
    <row r="5720" spans="1:1" x14ac:dyDescent="0.2">
      <c r="A5720" s="64"/>
    </row>
    <row r="5721" spans="1:1" x14ac:dyDescent="0.2">
      <c r="A5721" s="64"/>
    </row>
    <row r="5722" spans="1:1" x14ac:dyDescent="0.2">
      <c r="A5722" s="64"/>
    </row>
    <row r="5723" spans="1:1" x14ac:dyDescent="0.2">
      <c r="A5723" s="64"/>
    </row>
    <row r="5724" spans="1:1" x14ac:dyDescent="0.2">
      <c r="A5724" s="64"/>
    </row>
    <row r="5725" spans="1:1" x14ac:dyDescent="0.2">
      <c r="A5725" s="64"/>
    </row>
    <row r="5726" spans="1:1" x14ac:dyDescent="0.2">
      <c r="A5726" s="64"/>
    </row>
    <row r="5727" spans="1:1" x14ac:dyDescent="0.2">
      <c r="A5727" s="64"/>
    </row>
    <row r="5728" spans="1:1" x14ac:dyDescent="0.2">
      <c r="A5728" s="64"/>
    </row>
    <row r="5729" spans="1:1" x14ac:dyDescent="0.2">
      <c r="A5729" s="64"/>
    </row>
    <row r="5730" spans="1:1" x14ac:dyDescent="0.2">
      <c r="A5730" s="64"/>
    </row>
    <row r="5731" spans="1:1" x14ac:dyDescent="0.2">
      <c r="A5731" s="64"/>
    </row>
    <row r="5732" spans="1:1" x14ac:dyDescent="0.2">
      <c r="A5732" s="64"/>
    </row>
    <row r="5733" spans="1:1" x14ac:dyDescent="0.2">
      <c r="A5733" s="64"/>
    </row>
    <row r="5734" spans="1:1" x14ac:dyDescent="0.2">
      <c r="A5734" s="64"/>
    </row>
    <row r="5735" spans="1:1" x14ac:dyDescent="0.2">
      <c r="A5735" s="64"/>
    </row>
    <row r="5736" spans="1:1" x14ac:dyDescent="0.2">
      <c r="A5736" s="64"/>
    </row>
    <row r="5737" spans="1:1" x14ac:dyDescent="0.2">
      <c r="A5737" s="64"/>
    </row>
    <row r="5738" spans="1:1" x14ac:dyDescent="0.2">
      <c r="A5738" s="64"/>
    </row>
    <row r="5739" spans="1:1" x14ac:dyDescent="0.2">
      <c r="A5739" s="64"/>
    </row>
    <row r="5740" spans="1:1" x14ac:dyDescent="0.2">
      <c r="A5740" s="64"/>
    </row>
    <row r="5741" spans="1:1" x14ac:dyDescent="0.2">
      <c r="A5741" s="64"/>
    </row>
    <row r="5742" spans="1:1" x14ac:dyDescent="0.2">
      <c r="A5742" s="64"/>
    </row>
    <row r="5743" spans="1:1" x14ac:dyDescent="0.2">
      <c r="A5743" s="64"/>
    </row>
    <row r="5744" spans="1:1" x14ac:dyDescent="0.2">
      <c r="A5744" s="64"/>
    </row>
    <row r="5745" spans="1:1" x14ac:dyDescent="0.2">
      <c r="A5745" s="64"/>
    </row>
    <row r="5746" spans="1:1" x14ac:dyDescent="0.2">
      <c r="A5746" s="64"/>
    </row>
    <row r="5747" spans="1:1" x14ac:dyDescent="0.2">
      <c r="A5747" s="64"/>
    </row>
    <row r="5748" spans="1:1" x14ac:dyDescent="0.2">
      <c r="A5748" s="64"/>
    </row>
    <row r="5749" spans="1:1" x14ac:dyDescent="0.2">
      <c r="A5749" s="64"/>
    </row>
    <row r="5750" spans="1:1" x14ac:dyDescent="0.2">
      <c r="A5750" s="64"/>
    </row>
    <row r="5751" spans="1:1" x14ac:dyDescent="0.2">
      <c r="A5751" s="64"/>
    </row>
    <row r="5752" spans="1:1" x14ac:dyDescent="0.2">
      <c r="A5752" s="64"/>
    </row>
    <row r="5753" spans="1:1" x14ac:dyDescent="0.2">
      <c r="A5753" s="64"/>
    </row>
    <row r="5754" spans="1:1" x14ac:dyDescent="0.2">
      <c r="A5754" s="64"/>
    </row>
    <row r="5755" spans="1:1" x14ac:dyDescent="0.2">
      <c r="A5755" s="64"/>
    </row>
    <row r="5756" spans="1:1" x14ac:dyDescent="0.2">
      <c r="A5756" s="64"/>
    </row>
    <row r="5757" spans="1:1" x14ac:dyDescent="0.2">
      <c r="A5757" s="64"/>
    </row>
    <row r="5758" spans="1:1" x14ac:dyDescent="0.2">
      <c r="A5758" s="64"/>
    </row>
    <row r="5759" spans="1:1" x14ac:dyDescent="0.2">
      <c r="A5759" s="64"/>
    </row>
    <row r="5760" spans="1:1" x14ac:dyDescent="0.2">
      <c r="A5760" s="64"/>
    </row>
    <row r="5761" spans="1:1" x14ac:dyDescent="0.2">
      <c r="A5761" s="64"/>
    </row>
    <row r="5762" spans="1:1" x14ac:dyDescent="0.2">
      <c r="A5762" s="64"/>
    </row>
    <row r="5763" spans="1:1" x14ac:dyDescent="0.2">
      <c r="A5763" s="64"/>
    </row>
    <row r="5764" spans="1:1" x14ac:dyDescent="0.2">
      <c r="A5764" s="64"/>
    </row>
    <row r="5765" spans="1:1" x14ac:dyDescent="0.2">
      <c r="A5765" s="64"/>
    </row>
    <row r="5766" spans="1:1" x14ac:dyDescent="0.2">
      <c r="A5766" s="64"/>
    </row>
    <row r="5767" spans="1:1" x14ac:dyDescent="0.2">
      <c r="A5767" s="64"/>
    </row>
    <row r="5768" spans="1:1" x14ac:dyDescent="0.2">
      <c r="A5768" s="64"/>
    </row>
    <row r="5769" spans="1:1" x14ac:dyDescent="0.2">
      <c r="A5769" s="64"/>
    </row>
    <row r="5770" spans="1:1" x14ac:dyDescent="0.2">
      <c r="A5770" s="64"/>
    </row>
    <row r="5771" spans="1:1" x14ac:dyDescent="0.2">
      <c r="A5771" s="64"/>
    </row>
    <row r="5772" spans="1:1" x14ac:dyDescent="0.2">
      <c r="A5772" s="64"/>
    </row>
    <row r="5773" spans="1:1" x14ac:dyDescent="0.2">
      <c r="A5773" s="64"/>
    </row>
    <row r="5774" spans="1:1" x14ac:dyDescent="0.2">
      <c r="A5774" s="64"/>
    </row>
    <row r="5775" spans="1:1" x14ac:dyDescent="0.2">
      <c r="A5775" s="64"/>
    </row>
    <row r="5776" spans="1:1" x14ac:dyDescent="0.2">
      <c r="A5776" s="64"/>
    </row>
    <row r="5777" spans="1:1" x14ac:dyDescent="0.2">
      <c r="A5777" s="64"/>
    </row>
    <row r="5778" spans="1:1" x14ac:dyDescent="0.2">
      <c r="A5778" s="64"/>
    </row>
    <row r="5779" spans="1:1" x14ac:dyDescent="0.2">
      <c r="A5779" s="64"/>
    </row>
    <row r="5780" spans="1:1" x14ac:dyDescent="0.2">
      <c r="A5780" s="64"/>
    </row>
    <row r="5781" spans="1:1" x14ac:dyDescent="0.2">
      <c r="A5781" s="64"/>
    </row>
    <row r="5782" spans="1:1" x14ac:dyDescent="0.2">
      <c r="A5782" s="64"/>
    </row>
    <row r="5783" spans="1:1" x14ac:dyDescent="0.2">
      <c r="A5783" s="64"/>
    </row>
    <row r="5784" spans="1:1" x14ac:dyDescent="0.2">
      <c r="A5784" s="64"/>
    </row>
    <row r="5785" spans="1:1" x14ac:dyDescent="0.2">
      <c r="A5785" s="64"/>
    </row>
    <row r="5786" spans="1:1" x14ac:dyDescent="0.2">
      <c r="A5786" s="64"/>
    </row>
    <row r="5787" spans="1:1" x14ac:dyDescent="0.2">
      <c r="A5787" s="64"/>
    </row>
    <row r="5788" spans="1:1" x14ac:dyDescent="0.2">
      <c r="A5788" s="64"/>
    </row>
    <row r="5789" spans="1:1" x14ac:dyDescent="0.2">
      <c r="A5789" s="64"/>
    </row>
    <row r="5790" spans="1:1" x14ac:dyDescent="0.2">
      <c r="A5790" s="64"/>
    </row>
    <row r="5791" spans="1:1" x14ac:dyDescent="0.2">
      <c r="A5791" s="64"/>
    </row>
    <row r="5792" spans="1:1" x14ac:dyDescent="0.2">
      <c r="A5792" s="64"/>
    </row>
    <row r="5793" spans="1:1" x14ac:dyDescent="0.2">
      <c r="A5793" s="64"/>
    </row>
    <row r="5794" spans="1:1" x14ac:dyDescent="0.2">
      <c r="A5794" s="64"/>
    </row>
    <row r="5795" spans="1:1" x14ac:dyDescent="0.2">
      <c r="A5795" s="64"/>
    </row>
    <row r="5796" spans="1:1" x14ac:dyDescent="0.2">
      <c r="A5796" s="64"/>
    </row>
    <row r="5797" spans="1:1" x14ac:dyDescent="0.2">
      <c r="A5797" s="64"/>
    </row>
    <row r="5798" spans="1:1" x14ac:dyDescent="0.2">
      <c r="A5798" s="64"/>
    </row>
    <row r="5799" spans="1:1" x14ac:dyDescent="0.2">
      <c r="A5799" s="64"/>
    </row>
    <row r="5800" spans="1:1" x14ac:dyDescent="0.2">
      <c r="A5800" s="64"/>
    </row>
    <row r="5801" spans="1:1" x14ac:dyDescent="0.2">
      <c r="A5801" s="64"/>
    </row>
    <row r="5802" spans="1:1" x14ac:dyDescent="0.2">
      <c r="A5802" s="64"/>
    </row>
    <row r="5803" spans="1:1" x14ac:dyDescent="0.2">
      <c r="A5803" s="64"/>
    </row>
    <row r="5804" spans="1:1" x14ac:dyDescent="0.2">
      <c r="A5804" s="64"/>
    </row>
    <row r="5805" spans="1:1" x14ac:dyDescent="0.2">
      <c r="A5805" s="64"/>
    </row>
    <row r="5806" spans="1:1" x14ac:dyDescent="0.2">
      <c r="A5806" s="64"/>
    </row>
    <row r="5807" spans="1:1" x14ac:dyDescent="0.2">
      <c r="A5807" s="64"/>
    </row>
    <row r="5808" spans="1:1" x14ac:dyDescent="0.2">
      <c r="A5808" s="64"/>
    </row>
    <row r="5809" spans="1:1" x14ac:dyDescent="0.2">
      <c r="A5809" s="64"/>
    </row>
    <row r="5810" spans="1:1" x14ac:dyDescent="0.2">
      <c r="A5810" s="64"/>
    </row>
    <row r="5811" spans="1:1" x14ac:dyDescent="0.2">
      <c r="A5811" s="64"/>
    </row>
    <row r="5812" spans="1:1" x14ac:dyDescent="0.2">
      <c r="A5812" s="64"/>
    </row>
    <row r="5813" spans="1:1" x14ac:dyDescent="0.2">
      <c r="A5813" s="64"/>
    </row>
    <row r="5814" spans="1:1" x14ac:dyDescent="0.2">
      <c r="A5814" s="64"/>
    </row>
    <row r="5815" spans="1:1" x14ac:dyDescent="0.2">
      <c r="A5815" s="64"/>
    </row>
    <row r="5816" spans="1:1" x14ac:dyDescent="0.2">
      <c r="A5816" s="64"/>
    </row>
    <row r="5817" spans="1:1" x14ac:dyDescent="0.2">
      <c r="A5817" s="64"/>
    </row>
    <row r="5818" spans="1:1" x14ac:dyDescent="0.2">
      <c r="A5818" s="64"/>
    </row>
    <row r="5819" spans="1:1" x14ac:dyDescent="0.2">
      <c r="A5819" s="64"/>
    </row>
    <row r="5820" spans="1:1" x14ac:dyDescent="0.2">
      <c r="A5820" s="64"/>
    </row>
    <row r="5821" spans="1:1" x14ac:dyDescent="0.2">
      <c r="A5821" s="64"/>
    </row>
    <row r="5822" spans="1:1" x14ac:dyDescent="0.2">
      <c r="A5822" s="64"/>
    </row>
    <row r="5823" spans="1:1" x14ac:dyDescent="0.2">
      <c r="A5823" s="64"/>
    </row>
    <row r="5824" spans="1:1" x14ac:dyDescent="0.2">
      <c r="A5824" s="64"/>
    </row>
    <row r="5825" spans="1:1" x14ac:dyDescent="0.2">
      <c r="A5825" s="64"/>
    </row>
    <row r="5826" spans="1:1" x14ac:dyDescent="0.2">
      <c r="A5826" s="64"/>
    </row>
    <row r="5827" spans="1:1" x14ac:dyDescent="0.2">
      <c r="A5827" s="64"/>
    </row>
    <row r="5828" spans="1:1" x14ac:dyDescent="0.2">
      <c r="A5828" s="64"/>
    </row>
    <row r="5829" spans="1:1" x14ac:dyDescent="0.2">
      <c r="A5829" s="64"/>
    </row>
    <row r="5830" spans="1:1" x14ac:dyDescent="0.2">
      <c r="A5830" s="64"/>
    </row>
    <row r="5831" spans="1:1" x14ac:dyDescent="0.2">
      <c r="A5831" s="64"/>
    </row>
    <row r="5832" spans="1:1" x14ac:dyDescent="0.2">
      <c r="A5832" s="64"/>
    </row>
    <row r="5833" spans="1:1" x14ac:dyDescent="0.2">
      <c r="A5833" s="64"/>
    </row>
    <row r="5834" spans="1:1" x14ac:dyDescent="0.2">
      <c r="A5834" s="64"/>
    </row>
    <row r="5835" spans="1:1" x14ac:dyDescent="0.2">
      <c r="A5835" s="64"/>
    </row>
    <row r="5836" spans="1:1" x14ac:dyDescent="0.2">
      <c r="A5836" s="64"/>
    </row>
    <row r="5837" spans="1:1" x14ac:dyDescent="0.2">
      <c r="A5837" s="64"/>
    </row>
    <row r="5838" spans="1:1" x14ac:dyDescent="0.2">
      <c r="A5838" s="64"/>
    </row>
    <row r="5839" spans="1:1" x14ac:dyDescent="0.2">
      <c r="A5839" s="64"/>
    </row>
    <row r="5840" spans="1:1" x14ac:dyDescent="0.2">
      <c r="A5840" s="64"/>
    </row>
    <row r="5841" spans="1:1" x14ac:dyDescent="0.2">
      <c r="A5841" s="64"/>
    </row>
    <row r="5842" spans="1:1" x14ac:dyDescent="0.2">
      <c r="A5842" s="64"/>
    </row>
    <row r="5843" spans="1:1" x14ac:dyDescent="0.2">
      <c r="A5843" s="64"/>
    </row>
    <row r="5844" spans="1:1" x14ac:dyDescent="0.2">
      <c r="A5844" s="64"/>
    </row>
    <row r="5845" spans="1:1" x14ac:dyDescent="0.2">
      <c r="A5845" s="64"/>
    </row>
    <row r="5846" spans="1:1" x14ac:dyDescent="0.2">
      <c r="A5846" s="64"/>
    </row>
    <row r="5847" spans="1:1" x14ac:dyDescent="0.2">
      <c r="A5847" s="64"/>
    </row>
    <row r="5848" spans="1:1" x14ac:dyDescent="0.2">
      <c r="A5848" s="64"/>
    </row>
    <row r="5849" spans="1:1" x14ac:dyDescent="0.2">
      <c r="A5849" s="64"/>
    </row>
    <row r="5850" spans="1:1" x14ac:dyDescent="0.2">
      <c r="A5850" s="64"/>
    </row>
    <row r="5851" spans="1:1" x14ac:dyDescent="0.2">
      <c r="A5851" s="64"/>
    </row>
    <row r="5852" spans="1:1" x14ac:dyDescent="0.2">
      <c r="A5852" s="64"/>
    </row>
    <row r="5853" spans="1:1" x14ac:dyDescent="0.2">
      <c r="A5853" s="64"/>
    </row>
    <row r="5854" spans="1:1" x14ac:dyDescent="0.2">
      <c r="A5854" s="64"/>
    </row>
    <row r="5855" spans="1:1" x14ac:dyDescent="0.2">
      <c r="A5855" s="64"/>
    </row>
    <row r="5856" spans="1:1" x14ac:dyDescent="0.2">
      <c r="A5856" s="64"/>
    </row>
    <row r="5857" spans="1:1" x14ac:dyDescent="0.2">
      <c r="A5857" s="64"/>
    </row>
    <row r="5858" spans="1:1" x14ac:dyDescent="0.2">
      <c r="A5858" s="64"/>
    </row>
    <row r="5859" spans="1:1" x14ac:dyDescent="0.2">
      <c r="A5859" s="64"/>
    </row>
    <row r="5860" spans="1:1" x14ac:dyDescent="0.2">
      <c r="A5860" s="64"/>
    </row>
    <row r="5861" spans="1:1" x14ac:dyDescent="0.2">
      <c r="A5861" s="64"/>
    </row>
    <row r="5862" spans="1:1" x14ac:dyDescent="0.2">
      <c r="A5862" s="64"/>
    </row>
    <row r="5863" spans="1:1" x14ac:dyDescent="0.2">
      <c r="A5863" s="64"/>
    </row>
    <row r="5864" spans="1:1" x14ac:dyDescent="0.2">
      <c r="A5864" s="64"/>
    </row>
    <row r="5865" spans="1:1" x14ac:dyDescent="0.2">
      <c r="A5865" s="64"/>
    </row>
    <row r="5866" spans="1:1" x14ac:dyDescent="0.2">
      <c r="A5866" s="64"/>
    </row>
    <row r="5867" spans="1:1" x14ac:dyDescent="0.2">
      <c r="A5867" s="64"/>
    </row>
    <row r="5868" spans="1:1" x14ac:dyDescent="0.2">
      <c r="A5868" s="64"/>
    </row>
    <row r="5869" spans="1:1" x14ac:dyDescent="0.2">
      <c r="A5869" s="64"/>
    </row>
    <row r="5870" spans="1:1" x14ac:dyDescent="0.2">
      <c r="A5870" s="64"/>
    </row>
    <row r="5871" spans="1:1" x14ac:dyDescent="0.2">
      <c r="A5871" s="64"/>
    </row>
    <row r="5872" spans="1:1" x14ac:dyDescent="0.2">
      <c r="A5872" s="64"/>
    </row>
    <row r="5873" spans="1:1" x14ac:dyDescent="0.2">
      <c r="A5873" s="64"/>
    </row>
    <row r="5874" spans="1:1" x14ac:dyDescent="0.2">
      <c r="A5874" s="64"/>
    </row>
    <row r="5875" spans="1:1" x14ac:dyDescent="0.2">
      <c r="A5875" s="64"/>
    </row>
    <row r="5876" spans="1:1" x14ac:dyDescent="0.2">
      <c r="A5876" s="64"/>
    </row>
    <row r="5877" spans="1:1" x14ac:dyDescent="0.2">
      <c r="A5877" s="64"/>
    </row>
    <row r="5878" spans="1:1" x14ac:dyDescent="0.2">
      <c r="A5878" s="64"/>
    </row>
    <row r="5879" spans="1:1" x14ac:dyDescent="0.2">
      <c r="A5879" s="64"/>
    </row>
    <row r="5880" spans="1:1" x14ac:dyDescent="0.2">
      <c r="A5880" s="64"/>
    </row>
    <row r="5881" spans="1:1" x14ac:dyDescent="0.2">
      <c r="A5881" s="64"/>
    </row>
    <row r="5882" spans="1:1" x14ac:dyDescent="0.2">
      <c r="A5882" s="64"/>
    </row>
    <row r="5883" spans="1:1" x14ac:dyDescent="0.2">
      <c r="A5883" s="64"/>
    </row>
    <row r="5884" spans="1:1" x14ac:dyDescent="0.2">
      <c r="A5884" s="64"/>
    </row>
    <row r="5885" spans="1:1" x14ac:dyDescent="0.2">
      <c r="A5885" s="64"/>
    </row>
    <row r="5886" spans="1:1" x14ac:dyDescent="0.2">
      <c r="A5886" s="64"/>
    </row>
    <row r="5887" spans="1:1" x14ac:dyDescent="0.2">
      <c r="A5887" s="64"/>
    </row>
    <row r="5888" spans="1:1" x14ac:dyDescent="0.2">
      <c r="A5888" s="64"/>
    </row>
    <row r="5889" spans="1:1" x14ac:dyDescent="0.2">
      <c r="A5889" s="64"/>
    </row>
    <row r="5890" spans="1:1" x14ac:dyDescent="0.2">
      <c r="A5890" s="64"/>
    </row>
    <row r="5891" spans="1:1" x14ac:dyDescent="0.2">
      <c r="A5891" s="64"/>
    </row>
    <row r="5892" spans="1:1" x14ac:dyDescent="0.2">
      <c r="A5892" s="64"/>
    </row>
    <row r="5893" spans="1:1" x14ac:dyDescent="0.2">
      <c r="A5893" s="64"/>
    </row>
    <row r="5894" spans="1:1" x14ac:dyDescent="0.2">
      <c r="A5894" s="64"/>
    </row>
    <row r="5895" spans="1:1" x14ac:dyDescent="0.2">
      <c r="A5895" s="64"/>
    </row>
    <row r="5896" spans="1:1" x14ac:dyDescent="0.2">
      <c r="A5896" s="64"/>
    </row>
    <row r="5897" spans="1:1" x14ac:dyDescent="0.2">
      <c r="A5897" s="64"/>
    </row>
    <row r="5898" spans="1:1" x14ac:dyDescent="0.2">
      <c r="A5898" s="64"/>
    </row>
    <row r="5899" spans="1:1" x14ac:dyDescent="0.2">
      <c r="A5899" s="64"/>
    </row>
    <row r="5900" spans="1:1" x14ac:dyDescent="0.2">
      <c r="A5900" s="64"/>
    </row>
    <row r="5901" spans="1:1" x14ac:dyDescent="0.2">
      <c r="A5901" s="64"/>
    </row>
    <row r="5902" spans="1:1" x14ac:dyDescent="0.2">
      <c r="A5902" s="64"/>
    </row>
    <row r="5903" spans="1:1" x14ac:dyDescent="0.2">
      <c r="A5903" s="64"/>
    </row>
    <row r="5904" spans="1:1" x14ac:dyDescent="0.2">
      <c r="A5904" s="64"/>
    </row>
    <row r="5905" spans="1:1" x14ac:dyDescent="0.2">
      <c r="A5905" s="64"/>
    </row>
    <row r="5906" spans="1:1" x14ac:dyDescent="0.2">
      <c r="A5906" s="64"/>
    </row>
    <row r="5907" spans="1:1" x14ac:dyDescent="0.2">
      <c r="A5907" s="64"/>
    </row>
    <row r="5908" spans="1:1" x14ac:dyDescent="0.2">
      <c r="A5908" s="64"/>
    </row>
    <row r="5909" spans="1:1" x14ac:dyDescent="0.2">
      <c r="A5909" s="64"/>
    </row>
    <row r="5910" spans="1:1" x14ac:dyDescent="0.2">
      <c r="A5910" s="64"/>
    </row>
    <row r="5911" spans="1:1" x14ac:dyDescent="0.2">
      <c r="A5911" s="64"/>
    </row>
    <row r="5912" spans="1:1" x14ac:dyDescent="0.2">
      <c r="A5912" s="64"/>
    </row>
    <row r="5913" spans="1:1" x14ac:dyDescent="0.2">
      <c r="A5913" s="64"/>
    </row>
    <row r="5914" spans="1:1" x14ac:dyDescent="0.2">
      <c r="A5914" s="64"/>
    </row>
    <row r="5915" spans="1:1" x14ac:dyDescent="0.2">
      <c r="A5915" s="64"/>
    </row>
    <row r="5916" spans="1:1" x14ac:dyDescent="0.2">
      <c r="A5916" s="64"/>
    </row>
    <row r="5917" spans="1:1" x14ac:dyDescent="0.2">
      <c r="A5917" s="64"/>
    </row>
    <row r="5918" spans="1:1" x14ac:dyDescent="0.2">
      <c r="A5918" s="64"/>
    </row>
    <row r="5919" spans="1:1" x14ac:dyDescent="0.2">
      <c r="A5919" s="64"/>
    </row>
    <row r="5920" spans="1:1" x14ac:dyDescent="0.2">
      <c r="A5920" s="64"/>
    </row>
    <row r="5921" spans="1:1" x14ac:dyDescent="0.2">
      <c r="A5921" s="64"/>
    </row>
    <row r="5922" spans="1:1" x14ac:dyDescent="0.2">
      <c r="A5922" s="64"/>
    </row>
    <row r="5923" spans="1:1" x14ac:dyDescent="0.2">
      <c r="A5923" s="64"/>
    </row>
    <row r="5924" spans="1:1" x14ac:dyDescent="0.2">
      <c r="A5924" s="64"/>
    </row>
    <row r="5925" spans="1:1" x14ac:dyDescent="0.2">
      <c r="A5925" s="64"/>
    </row>
    <row r="5926" spans="1:1" x14ac:dyDescent="0.2">
      <c r="A5926" s="64"/>
    </row>
    <row r="5927" spans="1:1" x14ac:dyDescent="0.2">
      <c r="A5927" s="64"/>
    </row>
    <row r="5928" spans="1:1" x14ac:dyDescent="0.2">
      <c r="A5928" s="64"/>
    </row>
    <row r="5929" spans="1:1" x14ac:dyDescent="0.2">
      <c r="A5929" s="64"/>
    </row>
    <row r="5930" spans="1:1" x14ac:dyDescent="0.2">
      <c r="A5930" s="64"/>
    </row>
    <row r="5931" spans="1:1" x14ac:dyDescent="0.2">
      <c r="A5931" s="64"/>
    </row>
    <row r="5932" spans="1:1" x14ac:dyDescent="0.2">
      <c r="A5932" s="64"/>
    </row>
    <row r="5933" spans="1:1" x14ac:dyDescent="0.2">
      <c r="A5933" s="64"/>
    </row>
    <row r="5934" spans="1:1" x14ac:dyDescent="0.2">
      <c r="A5934" s="64"/>
    </row>
    <row r="5935" spans="1:1" x14ac:dyDescent="0.2">
      <c r="A5935" s="64"/>
    </row>
    <row r="5936" spans="1:1" x14ac:dyDescent="0.2">
      <c r="A5936" s="64"/>
    </row>
    <row r="5937" spans="1:1" x14ac:dyDescent="0.2">
      <c r="A5937" s="64"/>
    </row>
    <row r="5938" spans="1:1" x14ac:dyDescent="0.2">
      <c r="A5938" s="64"/>
    </row>
    <row r="5939" spans="1:1" x14ac:dyDescent="0.2">
      <c r="A5939" s="64"/>
    </row>
    <row r="5940" spans="1:1" x14ac:dyDescent="0.2">
      <c r="A5940" s="64"/>
    </row>
    <row r="5941" spans="1:1" x14ac:dyDescent="0.2">
      <c r="A5941" s="64"/>
    </row>
    <row r="5942" spans="1:1" x14ac:dyDescent="0.2">
      <c r="A5942" s="64"/>
    </row>
    <row r="5943" spans="1:1" x14ac:dyDescent="0.2">
      <c r="A5943" s="64"/>
    </row>
    <row r="5944" spans="1:1" x14ac:dyDescent="0.2">
      <c r="A5944" s="64"/>
    </row>
    <row r="5945" spans="1:1" x14ac:dyDescent="0.2">
      <c r="A5945" s="64"/>
    </row>
    <row r="5946" spans="1:1" x14ac:dyDescent="0.2">
      <c r="A5946" s="64"/>
    </row>
    <row r="5947" spans="1:1" x14ac:dyDescent="0.2">
      <c r="A5947" s="64"/>
    </row>
    <row r="5948" spans="1:1" x14ac:dyDescent="0.2">
      <c r="A5948" s="64"/>
    </row>
    <row r="5949" spans="1:1" x14ac:dyDescent="0.2">
      <c r="A5949" s="64"/>
    </row>
    <row r="5950" spans="1:1" x14ac:dyDescent="0.2">
      <c r="A5950" s="64"/>
    </row>
    <row r="5951" spans="1:1" x14ac:dyDescent="0.2">
      <c r="A5951" s="64"/>
    </row>
    <row r="5952" spans="1:1" x14ac:dyDescent="0.2">
      <c r="A5952" s="64"/>
    </row>
    <row r="5953" spans="1:1" x14ac:dyDescent="0.2">
      <c r="A5953" s="64"/>
    </row>
    <row r="5954" spans="1:1" x14ac:dyDescent="0.2">
      <c r="A5954" s="64"/>
    </row>
    <row r="5955" spans="1:1" x14ac:dyDescent="0.2">
      <c r="A5955" s="64"/>
    </row>
    <row r="5956" spans="1:1" x14ac:dyDescent="0.2">
      <c r="A5956" s="64"/>
    </row>
    <row r="5957" spans="1:1" x14ac:dyDescent="0.2">
      <c r="A5957" s="64"/>
    </row>
    <row r="5958" spans="1:1" x14ac:dyDescent="0.2">
      <c r="A5958" s="64"/>
    </row>
    <row r="5959" spans="1:1" x14ac:dyDescent="0.2">
      <c r="A5959" s="64"/>
    </row>
    <row r="5960" spans="1:1" x14ac:dyDescent="0.2">
      <c r="A5960" s="64"/>
    </row>
    <row r="5961" spans="1:1" x14ac:dyDescent="0.2">
      <c r="A5961" s="64"/>
    </row>
    <row r="5962" spans="1:1" x14ac:dyDescent="0.2">
      <c r="A5962" s="64"/>
    </row>
    <row r="5963" spans="1:1" x14ac:dyDescent="0.2">
      <c r="A5963" s="64"/>
    </row>
    <row r="5964" spans="1:1" x14ac:dyDescent="0.2">
      <c r="A5964" s="64"/>
    </row>
    <row r="5965" spans="1:1" x14ac:dyDescent="0.2">
      <c r="A5965" s="64"/>
    </row>
    <row r="5966" spans="1:1" x14ac:dyDescent="0.2">
      <c r="A5966" s="64"/>
    </row>
    <row r="5967" spans="1:1" x14ac:dyDescent="0.2">
      <c r="A5967" s="64"/>
    </row>
    <row r="5968" spans="1:1" x14ac:dyDescent="0.2">
      <c r="A5968" s="64"/>
    </row>
    <row r="5969" spans="1:1" x14ac:dyDescent="0.2">
      <c r="A5969" s="64"/>
    </row>
    <row r="5970" spans="1:1" x14ac:dyDescent="0.2">
      <c r="A5970" s="64"/>
    </row>
    <row r="5971" spans="1:1" x14ac:dyDescent="0.2">
      <c r="A5971" s="64"/>
    </row>
    <row r="5972" spans="1:1" x14ac:dyDescent="0.2">
      <c r="A5972" s="64"/>
    </row>
    <row r="5973" spans="1:1" x14ac:dyDescent="0.2">
      <c r="A5973" s="64"/>
    </row>
    <row r="5974" spans="1:1" x14ac:dyDescent="0.2">
      <c r="A5974" s="64"/>
    </row>
    <row r="5975" spans="1:1" x14ac:dyDescent="0.2">
      <c r="A5975" s="64"/>
    </row>
    <row r="5976" spans="1:1" x14ac:dyDescent="0.2">
      <c r="A5976" s="64"/>
    </row>
    <row r="5977" spans="1:1" x14ac:dyDescent="0.2">
      <c r="A5977" s="64"/>
    </row>
    <row r="5978" spans="1:1" x14ac:dyDescent="0.2">
      <c r="A5978" s="64"/>
    </row>
    <row r="5979" spans="1:1" x14ac:dyDescent="0.2">
      <c r="A5979" s="64"/>
    </row>
    <row r="5980" spans="1:1" x14ac:dyDescent="0.2">
      <c r="A5980" s="64"/>
    </row>
    <row r="5981" spans="1:1" x14ac:dyDescent="0.2">
      <c r="A5981" s="64"/>
    </row>
    <row r="5982" spans="1:1" x14ac:dyDescent="0.2">
      <c r="A5982" s="64"/>
    </row>
    <row r="5983" spans="1:1" x14ac:dyDescent="0.2">
      <c r="A5983" s="64"/>
    </row>
    <row r="5984" spans="1:1" x14ac:dyDescent="0.2">
      <c r="A5984" s="64"/>
    </row>
    <row r="5985" spans="1:1" x14ac:dyDescent="0.2">
      <c r="A5985" s="64"/>
    </row>
    <row r="5986" spans="1:1" x14ac:dyDescent="0.2">
      <c r="A5986" s="64"/>
    </row>
    <row r="5987" spans="1:1" x14ac:dyDescent="0.2">
      <c r="A5987" s="64"/>
    </row>
    <row r="5988" spans="1:1" x14ac:dyDescent="0.2">
      <c r="A5988" s="64"/>
    </row>
    <row r="5989" spans="1:1" x14ac:dyDescent="0.2">
      <c r="A5989" s="64"/>
    </row>
    <row r="5990" spans="1:1" x14ac:dyDescent="0.2">
      <c r="A5990" s="64"/>
    </row>
    <row r="5991" spans="1:1" x14ac:dyDescent="0.2">
      <c r="A5991" s="64"/>
    </row>
    <row r="5992" spans="1:1" x14ac:dyDescent="0.2">
      <c r="A5992" s="64"/>
    </row>
    <row r="5993" spans="1:1" x14ac:dyDescent="0.2">
      <c r="A5993" s="64"/>
    </row>
    <row r="5994" spans="1:1" x14ac:dyDescent="0.2">
      <c r="A5994" s="64"/>
    </row>
    <row r="5995" spans="1:1" x14ac:dyDescent="0.2">
      <c r="A5995" s="64"/>
    </row>
    <row r="5996" spans="1:1" x14ac:dyDescent="0.2">
      <c r="A5996" s="64"/>
    </row>
    <row r="5997" spans="1:1" x14ac:dyDescent="0.2">
      <c r="A5997" s="64"/>
    </row>
    <row r="5998" spans="1:1" x14ac:dyDescent="0.2">
      <c r="A5998" s="64"/>
    </row>
    <row r="5999" spans="1:1" x14ac:dyDescent="0.2">
      <c r="A5999" s="64"/>
    </row>
    <row r="6000" spans="1:1" x14ac:dyDescent="0.2">
      <c r="A6000" s="64"/>
    </row>
    <row r="6001" spans="1:1" x14ac:dyDescent="0.2">
      <c r="A6001" s="64"/>
    </row>
    <row r="6002" spans="1:1" x14ac:dyDescent="0.2">
      <c r="A6002" s="64"/>
    </row>
    <row r="6003" spans="1:1" x14ac:dyDescent="0.2">
      <c r="A6003" s="64"/>
    </row>
    <row r="6004" spans="1:1" x14ac:dyDescent="0.2">
      <c r="A6004" s="64"/>
    </row>
    <row r="6005" spans="1:1" x14ac:dyDescent="0.2">
      <c r="A6005" s="64"/>
    </row>
    <row r="6006" spans="1:1" x14ac:dyDescent="0.2">
      <c r="A6006" s="64"/>
    </row>
    <row r="6007" spans="1:1" x14ac:dyDescent="0.2">
      <c r="A6007" s="64"/>
    </row>
    <row r="6008" spans="1:1" x14ac:dyDescent="0.2">
      <c r="A6008" s="64"/>
    </row>
    <row r="6009" spans="1:1" x14ac:dyDescent="0.2">
      <c r="A6009" s="64"/>
    </row>
    <row r="6010" spans="1:1" x14ac:dyDescent="0.2">
      <c r="A6010" s="64"/>
    </row>
    <row r="6011" spans="1:1" x14ac:dyDescent="0.2">
      <c r="A6011" s="64"/>
    </row>
    <row r="6012" spans="1:1" x14ac:dyDescent="0.2">
      <c r="A6012" s="64"/>
    </row>
    <row r="6013" spans="1:1" x14ac:dyDescent="0.2">
      <c r="A6013" s="64"/>
    </row>
    <row r="6014" spans="1:1" x14ac:dyDescent="0.2">
      <c r="A6014" s="64"/>
    </row>
    <row r="6015" spans="1:1" x14ac:dyDescent="0.2">
      <c r="A6015" s="64"/>
    </row>
    <row r="6016" spans="1:1" x14ac:dyDescent="0.2">
      <c r="A6016" s="64"/>
    </row>
    <row r="6017" spans="1:1" x14ac:dyDescent="0.2">
      <c r="A6017" s="64"/>
    </row>
    <row r="6018" spans="1:1" x14ac:dyDescent="0.2">
      <c r="A6018" s="64"/>
    </row>
    <row r="6019" spans="1:1" x14ac:dyDescent="0.2">
      <c r="A6019" s="64"/>
    </row>
    <row r="6020" spans="1:1" x14ac:dyDescent="0.2">
      <c r="A6020" s="64"/>
    </row>
    <row r="6021" spans="1:1" x14ac:dyDescent="0.2">
      <c r="A6021" s="64"/>
    </row>
    <row r="6022" spans="1:1" x14ac:dyDescent="0.2">
      <c r="A6022" s="64"/>
    </row>
    <row r="6023" spans="1:1" x14ac:dyDescent="0.2">
      <c r="A6023" s="64"/>
    </row>
    <row r="6024" spans="1:1" x14ac:dyDescent="0.2">
      <c r="A6024" s="64"/>
    </row>
    <row r="6025" spans="1:1" x14ac:dyDescent="0.2">
      <c r="A6025" s="64"/>
    </row>
    <row r="6026" spans="1:1" x14ac:dyDescent="0.2">
      <c r="A6026" s="64"/>
    </row>
    <row r="6027" spans="1:1" x14ac:dyDescent="0.2">
      <c r="A6027" s="64"/>
    </row>
    <row r="6028" spans="1:1" x14ac:dyDescent="0.2">
      <c r="A6028" s="64"/>
    </row>
    <row r="6029" spans="1:1" x14ac:dyDescent="0.2">
      <c r="A6029" s="64"/>
    </row>
    <row r="6030" spans="1:1" x14ac:dyDescent="0.2">
      <c r="A6030" s="64"/>
    </row>
    <row r="6031" spans="1:1" x14ac:dyDescent="0.2">
      <c r="A6031" s="64"/>
    </row>
    <row r="6032" spans="1:1" x14ac:dyDescent="0.2">
      <c r="A6032" s="64"/>
    </row>
    <row r="6033" spans="1:1" x14ac:dyDescent="0.2">
      <c r="A6033" s="64"/>
    </row>
    <row r="6034" spans="1:1" x14ac:dyDescent="0.2">
      <c r="A6034" s="64"/>
    </row>
    <row r="6035" spans="1:1" x14ac:dyDescent="0.2">
      <c r="A6035" s="64"/>
    </row>
    <row r="6036" spans="1:1" x14ac:dyDescent="0.2">
      <c r="A6036" s="64"/>
    </row>
    <row r="6037" spans="1:1" x14ac:dyDescent="0.2">
      <c r="A6037" s="64"/>
    </row>
    <row r="6038" spans="1:1" x14ac:dyDescent="0.2">
      <c r="A6038" s="64"/>
    </row>
    <row r="6039" spans="1:1" x14ac:dyDescent="0.2">
      <c r="A6039" s="64"/>
    </row>
    <row r="6040" spans="1:1" x14ac:dyDescent="0.2">
      <c r="A6040" s="64"/>
    </row>
    <row r="6041" spans="1:1" x14ac:dyDescent="0.2">
      <c r="A6041" s="64"/>
    </row>
    <row r="6042" spans="1:1" x14ac:dyDescent="0.2">
      <c r="A6042" s="64"/>
    </row>
    <row r="6043" spans="1:1" x14ac:dyDescent="0.2">
      <c r="A6043" s="64"/>
    </row>
    <row r="6044" spans="1:1" x14ac:dyDescent="0.2">
      <c r="A6044" s="64"/>
    </row>
    <row r="6045" spans="1:1" x14ac:dyDescent="0.2">
      <c r="A6045" s="64"/>
    </row>
    <row r="6046" spans="1:1" x14ac:dyDescent="0.2">
      <c r="A6046" s="64"/>
    </row>
    <row r="6047" spans="1:1" x14ac:dyDescent="0.2">
      <c r="A6047" s="64"/>
    </row>
    <row r="6048" spans="1:1" x14ac:dyDescent="0.2">
      <c r="A6048" s="64"/>
    </row>
    <row r="6049" spans="1:1" x14ac:dyDescent="0.2">
      <c r="A6049" s="64"/>
    </row>
    <row r="6050" spans="1:1" x14ac:dyDescent="0.2">
      <c r="A6050" s="64"/>
    </row>
    <row r="6051" spans="1:1" x14ac:dyDescent="0.2">
      <c r="A6051" s="64"/>
    </row>
    <row r="6052" spans="1:1" x14ac:dyDescent="0.2">
      <c r="A6052" s="64"/>
    </row>
    <row r="6053" spans="1:1" x14ac:dyDescent="0.2">
      <c r="A6053" s="64"/>
    </row>
    <row r="6054" spans="1:1" x14ac:dyDescent="0.2">
      <c r="A6054" s="64"/>
    </row>
    <row r="6055" spans="1:1" x14ac:dyDescent="0.2">
      <c r="A6055" s="64"/>
    </row>
    <row r="6056" spans="1:1" x14ac:dyDescent="0.2">
      <c r="A6056" s="64"/>
    </row>
    <row r="6057" spans="1:1" x14ac:dyDescent="0.2">
      <c r="A6057" s="64"/>
    </row>
    <row r="6058" spans="1:1" x14ac:dyDescent="0.2">
      <c r="A6058" s="64"/>
    </row>
    <row r="6059" spans="1:1" x14ac:dyDescent="0.2">
      <c r="A6059" s="64"/>
    </row>
    <row r="6060" spans="1:1" x14ac:dyDescent="0.2">
      <c r="A6060" s="64"/>
    </row>
    <row r="6061" spans="1:1" x14ac:dyDescent="0.2">
      <c r="A6061" s="64"/>
    </row>
    <row r="6062" spans="1:1" x14ac:dyDescent="0.2">
      <c r="A6062" s="64"/>
    </row>
    <row r="6063" spans="1:1" x14ac:dyDescent="0.2">
      <c r="A6063" s="64"/>
    </row>
    <row r="6064" spans="1:1" x14ac:dyDescent="0.2">
      <c r="A6064" s="64"/>
    </row>
    <row r="6065" spans="1:1" x14ac:dyDescent="0.2">
      <c r="A6065" s="64"/>
    </row>
    <row r="6066" spans="1:1" x14ac:dyDescent="0.2">
      <c r="A6066" s="64"/>
    </row>
    <row r="6067" spans="1:1" x14ac:dyDescent="0.2">
      <c r="A6067" s="64"/>
    </row>
    <row r="6068" spans="1:1" x14ac:dyDescent="0.2">
      <c r="A6068" s="64"/>
    </row>
    <row r="6069" spans="1:1" x14ac:dyDescent="0.2">
      <c r="A6069" s="64"/>
    </row>
    <row r="6070" spans="1:1" x14ac:dyDescent="0.2">
      <c r="A6070" s="64"/>
    </row>
    <row r="6071" spans="1:1" x14ac:dyDescent="0.2">
      <c r="A6071" s="64"/>
    </row>
    <row r="6072" spans="1:1" x14ac:dyDescent="0.2">
      <c r="A6072" s="64"/>
    </row>
    <row r="6073" spans="1:1" x14ac:dyDescent="0.2">
      <c r="A6073" s="64"/>
    </row>
    <row r="6074" spans="1:1" x14ac:dyDescent="0.2">
      <c r="A6074" s="64"/>
    </row>
    <row r="6075" spans="1:1" x14ac:dyDescent="0.2">
      <c r="A6075" s="64"/>
    </row>
    <row r="6076" spans="1:1" x14ac:dyDescent="0.2">
      <c r="A6076" s="64"/>
    </row>
    <row r="6077" spans="1:1" x14ac:dyDescent="0.2">
      <c r="A6077" s="64"/>
    </row>
    <row r="6078" spans="1:1" x14ac:dyDescent="0.2">
      <c r="A6078" s="64"/>
    </row>
    <row r="6079" spans="1:1" x14ac:dyDescent="0.2">
      <c r="A6079" s="64"/>
    </row>
    <row r="6080" spans="1:1" x14ac:dyDescent="0.2">
      <c r="A6080" s="64"/>
    </row>
    <row r="6081" spans="1:1" x14ac:dyDescent="0.2">
      <c r="A6081" s="64"/>
    </row>
    <row r="6082" spans="1:1" x14ac:dyDescent="0.2">
      <c r="A6082" s="64"/>
    </row>
    <row r="6083" spans="1:1" x14ac:dyDescent="0.2">
      <c r="A6083" s="64"/>
    </row>
    <row r="6084" spans="1:1" x14ac:dyDescent="0.2">
      <c r="A6084" s="64"/>
    </row>
    <row r="6085" spans="1:1" x14ac:dyDescent="0.2">
      <c r="A6085" s="64"/>
    </row>
    <row r="6086" spans="1:1" x14ac:dyDescent="0.2">
      <c r="A6086" s="64"/>
    </row>
    <row r="6087" spans="1:1" x14ac:dyDescent="0.2">
      <c r="A6087" s="64"/>
    </row>
    <row r="6088" spans="1:1" x14ac:dyDescent="0.2">
      <c r="A6088" s="64"/>
    </row>
    <row r="6089" spans="1:1" x14ac:dyDescent="0.2">
      <c r="A6089" s="64"/>
    </row>
    <row r="6090" spans="1:1" x14ac:dyDescent="0.2">
      <c r="A6090" s="64"/>
    </row>
    <row r="6091" spans="1:1" x14ac:dyDescent="0.2">
      <c r="A6091" s="64"/>
    </row>
    <row r="6092" spans="1:1" x14ac:dyDescent="0.2">
      <c r="A6092" s="64"/>
    </row>
    <row r="6093" spans="1:1" x14ac:dyDescent="0.2">
      <c r="A6093" s="64"/>
    </row>
    <row r="6094" spans="1:1" x14ac:dyDescent="0.2">
      <c r="A6094" s="64"/>
    </row>
    <row r="6095" spans="1:1" x14ac:dyDescent="0.2">
      <c r="A6095" s="64"/>
    </row>
    <row r="6096" spans="1:1" x14ac:dyDescent="0.2">
      <c r="A6096" s="64"/>
    </row>
    <row r="6097" spans="1:1" x14ac:dyDescent="0.2">
      <c r="A6097" s="64"/>
    </row>
    <row r="6098" spans="1:1" x14ac:dyDescent="0.2">
      <c r="A6098" s="64"/>
    </row>
    <row r="6099" spans="1:1" x14ac:dyDescent="0.2">
      <c r="A6099" s="64"/>
    </row>
    <row r="6100" spans="1:1" x14ac:dyDescent="0.2">
      <c r="A6100" s="64"/>
    </row>
    <row r="6101" spans="1:1" x14ac:dyDescent="0.2">
      <c r="A6101" s="64"/>
    </row>
    <row r="6102" spans="1:1" x14ac:dyDescent="0.2">
      <c r="A6102" s="64"/>
    </row>
    <row r="6103" spans="1:1" x14ac:dyDescent="0.2">
      <c r="A6103" s="64"/>
    </row>
    <row r="6104" spans="1:1" x14ac:dyDescent="0.2">
      <c r="A6104" s="64"/>
    </row>
    <row r="6105" spans="1:1" x14ac:dyDescent="0.2">
      <c r="A6105" s="64"/>
    </row>
    <row r="6106" spans="1:1" x14ac:dyDescent="0.2">
      <c r="A6106" s="64"/>
    </row>
    <row r="6107" spans="1:1" x14ac:dyDescent="0.2">
      <c r="A6107" s="64"/>
    </row>
    <row r="6108" spans="1:1" x14ac:dyDescent="0.2">
      <c r="A6108" s="64"/>
    </row>
    <row r="6109" spans="1:1" x14ac:dyDescent="0.2">
      <c r="A6109" s="64"/>
    </row>
    <row r="6110" spans="1:1" x14ac:dyDescent="0.2">
      <c r="A6110" s="64"/>
    </row>
    <row r="6111" spans="1:1" x14ac:dyDescent="0.2">
      <c r="A6111" s="64"/>
    </row>
    <row r="6112" spans="1:1" x14ac:dyDescent="0.2">
      <c r="A6112" s="64"/>
    </row>
    <row r="6113" spans="1:1" x14ac:dyDescent="0.2">
      <c r="A6113" s="64"/>
    </row>
    <row r="6114" spans="1:1" x14ac:dyDescent="0.2">
      <c r="A6114" s="64"/>
    </row>
    <row r="6115" spans="1:1" x14ac:dyDescent="0.2">
      <c r="A6115" s="64"/>
    </row>
    <row r="6116" spans="1:1" x14ac:dyDescent="0.2">
      <c r="A6116" s="64"/>
    </row>
    <row r="6117" spans="1:1" x14ac:dyDescent="0.2">
      <c r="A6117" s="64"/>
    </row>
    <row r="6118" spans="1:1" x14ac:dyDescent="0.2">
      <c r="A6118" s="64"/>
    </row>
    <row r="6119" spans="1:1" x14ac:dyDescent="0.2">
      <c r="A6119" s="64"/>
    </row>
    <row r="6120" spans="1:1" x14ac:dyDescent="0.2">
      <c r="A6120" s="64"/>
    </row>
    <row r="6121" spans="1:1" x14ac:dyDescent="0.2">
      <c r="A6121" s="64"/>
    </row>
    <row r="6122" spans="1:1" x14ac:dyDescent="0.2">
      <c r="A6122" s="64"/>
    </row>
    <row r="6123" spans="1:1" x14ac:dyDescent="0.2">
      <c r="A6123" s="64"/>
    </row>
    <row r="6124" spans="1:1" x14ac:dyDescent="0.2">
      <c r="A6124" s="64"/>
    </row>
    <row r="6125" spans="1:1" x14ac:dyDescent="0.2">
      <c r="A6125" s="64"/>
    </row>
    <row r="6126" spans="1:1" x14ac:dyDescent="0.2">
      <c r="A6126" s="64"/>
    </row>
    <row r="6127" spans="1:1" x14ac:dyDescent="0.2">
      <c r="A6127" s="64"/>
    </row>
    <row r="6128" spans="1:1" x14ac:dyDescent="0.2">
      <c r="A6128" s="64"/>
    </row>
    <row r="6129" spans="1:1" x14ac:dyDescent="0.2">
      <c r="A6129" s="64"/>
    </row>
    <row r="6130" spans="1:1" x14ac:dyDescent="0.2">
      <c r="A6130" s="64"/>
    </row>
    <row r="6131" spans="1:1" x14ac:dyDescent="0.2">
      <c r="A6131" s="64"/>
    </row>
    <row r="6132" spans="1:1" x14ac:dyDescent="0.2">
      <c r="A6132" s="64"/>
    </row>
    <row r="6133" spans="1:1" x14ac:dyDescent="0.2">
      <c r="A6133" s="64"/>
    </row>
    <row r="6134" spans="1:1" x14ac:dyDescent="0.2">
      <c r="A6134" s="64"/>
    </row>
    <row r="6135" spans="1:1" x14ac:dyDescent="0.2">
      <c r="A6135" s="64"/>
    </row>
    <row r="6136" spans="1:1" x14ac:dyDescent="0.2">
      <c r="A6136" s="64"/>
    </row>
    <row r="6137" spans="1:1" x14ac:dyDescent="0.2">
      <c r="A6137" s="64"/>
    </row>
    <row r="6138" spans="1:1" x14ac:dyDescent="0.2">
      <c r="A6138" s="64"/>
    </row>
    <row r="6139" spans="1:1" x14ac:dyDescent="0.2">
      <c r="A6139" s="64"/>
    </row>
    <row r="6140" spans="1:1" x14ac:dyDescent="0.2">
      <c r="A6140" s="64"/>
    </row>
    <row r="6141" spans="1:1" x14ac:dyDescent="0.2">
      <c r="A6141" s="64"/>
    </row>
    <row r="6142" spans="1:1" x14ac:dyDescent="0.2">
      <c r="A6142" s="64"/>
    </row>
    <row r="6143" spans="1:1" x14ac:dyDescent="0.2">
      <c r="A6143" s="64"/>
    </row>
    <row r="6144" spans="1:1" x14ac:dyDescent="0.2">
      <c r="A6144" s="64"/>
    </row>
    <row r="6145" spans="1:1" x14ac:dyDescent="0.2">
      <c r="A6145" s="64"/>
    </row>
    <row r="6146" spans="1:1" x14ac:dyDescent="0.2">
      <c r="A6146" s="64"/>
    </row>
    <row r="6147" spans="1:1" x14ac:dyDescent="0.2">
      <c r="A6147" s="64"/>
    </row>
    <row r="6148" spans="1:1" x14ac:dyDescent="0.2">
      <c r="A6148" s="64"/>
    </row>
    <row r="6149" spans="1:1" x14ac:dyDescent="0.2">
      <c r="A6149" s="64"/>
    </row>
    <row r="6150" spans="1:1" x14ac:dyDescent="0.2">
      <c r="A6150" s="64"/>
    </row>
    <row r="6151" spans="1:1" x14ac:dyDescent="0.2">
      <c r="A6151" s="64"/>
    </row>
    <row r="6152" spans="1:1" x14ac:dyDescent="0.2">
      <c r="A6152" s="64"/>
    </row>
    <row r="6153" spans="1:1" x14ac:dyDescent="0.2">
      <c r="A6153" s="64"/>
    </row>
    <row r="6154" spans="1:1" x14ac:dyDescent="0.2">
      <c r="A6154" s="64"/>
    </row>
    <row r="6155" spans="1:1" x14ac:dyDescent="0.2">
      <c r="A6155" s="64"/>
    </row>
    <row r="6156" spans="1:1" x14ac:dyDescent="0.2">
      <c r="A6156" s="64"/>
    </row>
    <row r="6157" spans="1:1" x14ac:dyDescent="0.2">
      <c r="A6157" s="64"/>
    </row>
    <row r="6158" spans="1:1" x14ac:dyDescent="0.2">
      <c r="A6158" s="64"/>
    </row>
    <row r="6159" spans="1:1" x14ac:dyDescent="0.2">
      <c r="A6159" s="64"/>
    </row>
    <row r="6160" spans="1:1" x14ac:dyDescent="0.2">
      <c r="A6160" s="64"/>
    </row>
    <row r="6161" spans="1:1" x14ac:dyDescent="0.2">
      <c r="A6161" s="64"/>
    </row>
    <row r="6162" spans="1:1" x14ac:dyDescent="0.2">
      <c r="A6162" s="64"/>
    </row>
    <row r="6163" spans="1:1" x14ac:dyDescent="0.2">
      <c r="A6163" s="64"/>
    </row>
    <row r="6164" spans="1:1" x14ac:dyDescent="0.2">
      <c r="A6164" s="64"/>
    </row>
    <row r="6165" spans="1:1" x14ac:dyDescent="0.2">
      <c r="A6165" s="64"/>
    </row>
    <row r="6166" spans="1:1" x14ac:dyDescent="0.2">
      <c r="A6166" s="64"/>
    </row>
    <row r="6167" spans="1:1" x14ac:dyDescent="0.2">
      <c r="A6167" s="64"/>
    </row>
    <row r="6168" spans="1:1" x14ac:dyDescent="0.2">
      <c r="A6168" s="64"/>
    </row>
    <row r="6169" spans="1:1" x14ac:dyDescent="0.2">
      <c r="A6169" s="64"/>
    </row>
    <row r="6170" spans="1:1" x14ac:dyDescent="0.2">
      <c r="A6170" s="64"/>
    </row>
    <row r="6171" spans="1:1" x14ac:dyDescent="0.2">
      <c r="A6171" s="64"/>
    </row>
    <row r="6172" spans="1:1" x14ac:dyDescent="0.2">
      <c r="A6172" s="64"/>
    </row>
    <row r="6173" spans="1:1" x14ac:dyDescent="0.2">
      <c r="A6173" s="64"/>
    </row>
    <row r="6174" spans="1:1" x14ac:dyDescent="0.2">
      <c r="A6174" s="64"/>
    </row>
    <row r="6175" spans="1:1" x14ac:dyDescent="0.2">
      <c r="A6175" s="64"/>
    </row>
    <row r="6176" spans="1:1" x14ac:dyDescent="0.2">
      <c r="A6176" s="64"/>
    </row>
    <row r="6177" spans="1:1" x14ac:dyDescent="0.2">
      <c r="A6177" s="64"/>
    </row>
    <row r="6178" spans="1:1" x14ac:dyDescent="0.2">
      <c r="A6178" s="64"/>
    </row>
    <row r="6179" spans="1:1" x14ac:dyDescent="0.2">
      <c r="A6179" s="64"/>
    </row>
    <row r="6180" spans="1:1" x14ac:dyDescent="0.2">
      <c r="A6180" s="64"/>
    </row>
    <row r="6181" spans="1:1" x14ac:dyDescent="0.2">
      <c r="A6181" s="64"/>
    </row>
    <row r="6182" spans="1:1" x14ac:dyDescent="0.2">
      <c r="A6182" s="64"/>
    </row>
    <row r="6183" spans="1:1" x14ac:dyDescent="0.2">
      <c r="A6183" s="64"/>
    </row>
    <row r="6184" spans="1:1" x14ac:dyDescent="0.2">
      <c r="A6184" s="64"/>
    </row>
    <row r="6185" spans="1:1" x14ac:dyDescent="0.2">
      <c r="A6185" s="64"/>
    </row>
    <row r="6186" spans="1:1" x14ac:dyDescent="0.2">
      <c r="A6186" s="64"/>
    </row>
    <row r="6187" spans="1:1" x14ac:dyDescent="0.2">
      <c r="A6187" s="64"/>
    </row>
    <row r="6188" spans="1:1" x14ac:dyDescent="0.2">
      <c r="A6188" s="64"/>
    </row>
    <row r="6189" spans="1:1" x14ac:dyDescent="0.2">
      <c r="A6189" s="64"/>
    </row>
    <row r="6190" spans="1:1" x14ac:dyDescent="0.2">
      <c r="A6190" s="64"/>
    </row>
    <row r="6191" spans="1:1" x14ac:dyDescent="0.2">
      <c r="A6191" s="64"/>
    </row>
    <row r="6192" spans="1:1" x14ac:dyDescent="0.2">
      <c r="A6192" s="64"/>
    </row>
    <row r="6193" spans="1:1" x14ac:dyDescent="0.2">
      <c r="A6193" s="64"/>
    </row>
    <row r="6194" spans="1:1" x14ac:dyDescent="0.2">
      <c r="A6194" s="64"/>
    </row>
    <row r="6195" spans="1:1" x14ac:dyDescent="0.2">
      <c r="A6195" s="64"/>
    </row>
    <row r="6196" spans="1:1" x14ac:dyDescent="0.2">
      <c r="A6196" s="64"/>
    </row>
    <row r="6197" spans="1:1" x14ac:dyDescent="0.2">
      <c r="A6197" s="64"/>
    </row>
    <row r="6198" spans="1:1" x14ac:dyDescent="0.2">
      <c r="A6198" s="64"/>
    </row>
    <row r="6199" spans="1:1" x14ac:dyDescent="0.2">
      <c r="A6199" s="64"/>
    </row>
    <row r="6200" spans="1:1" x14ac:dyDescent="0.2">
      <c r="A6200" s="64"/>
    </row>
    <row r="6201" spans="1:1" x14ac:dyDescent="0.2">
      <c r="A6201" s="64"/>
    </row>
    <row r="6202" spans="1:1" x14ac:dyDescent="0.2">
      <c r="A6202" s="64"/>
    </row>
    <row r="6203" spans="1:1" x14ac:dyDescent="0.2">
      <c r="A6203" s="64"/>
    </row>
    <row r="6204" spans="1:1" x14ac:dyDescent="0.2">
      <c r="A6204" s="64"/>
    </row>
    <row r="6205" spans="1:1" x14ac:dyDescent="0.2">
      <c r="A6205" s="64"/>
    </row>
    <row r="6206" spans="1:1" x14ac:dyDescent="0.2">
      <c r="A6206" s="64"/>
    </row>
    <row r="6207" spans="1:1" x14ac:dyDescent="0.2">
      <c r="A6207" s="64"/>
    </row>
    <row r="6208" spans="1:1" x14ac:dyDescent="0.2">
      <c r="A6208" s="64"/>
    </row>
    <row r="6209" spans="1:1" x14ac:dyDescent="0.2">
      <c r="A6209" s="64"/>
    </row>
    <row r="6210" spans="1:1" x14ac:dyDescent="0.2">
      <c r="A6210" s="64"/>
    </row>
    <row r="6211" spans="1:1" x14ac:dyDescent="0.2">
      <c r="A6211" s="64"/>
    </row>
    <row r="6212" spans="1:1" x14ac:dyDescent="0.2">
      <c r="A6212" s="64"/>
    </row>
    <row r="6213" spans="1:1" x14ac:dyDescent="0.2">
      <c r="A6213" s="64"/>
    </row>
    <row r="6214" spans="1:1" x14ac:dyDescent="0.2">
      <c r="A6214" s="64"/>
    </row>
    <row r="6215" spans="1:1" x14ac:dyDescent="0.2">
      <c r="A6215" s="64"/>
    </row>
    <row r="6216" spans="1:1" x14ac:dyDescent="0.2">
      <c r="A6216" s="64"/>
    </row>
    <row r="6217" spans="1:1" x14ac:dyDescent="0.2">
      <c r="A6217" s="64"/>
    </row>
    <row r="6218" spans="1:1" x14ac:dyDescent="0.2">
      <c r="A6218" s="64"/>
    </row>
    <row r="6219" spans="1:1" x14ac:dyDescent="0.2">
      <c r="A6219" s="64"/>
    </row>
    <row r="6220" spans="1:1" x14ac:dyDescent="0.2">
      <c r="A6220" s="64"/>
    </row>
    <row r="6221" spans="1:1" x14ac:dyDescent="0.2">
      <c r="A6221" s="64"/>
    </row>
    <row r="6222" spans="1:1" x14ac:dyDescent="0.2">
      <c r="A6222" s="64"/>
    </row>
    <row r="6223" spans="1:1" x14ac:dyDescent="0.2">
      <c r="A6223" s="64"/>
    </row>
    <row r="6224" spans="1:1" x14ac:dyDescent="0.2">
      <c r="A6224" s="64"/>
    </row>
    <row r="6225" spans="1:1" x14ac:dyDescent="0.2">
      <c r="A6225" s="64"/>
    </row>
    <row r="6226" spans="1:1" x14ac:dyDescent="0.2">
      <c r="A6226" s="64"/>
    </row>
    <row r="6227" spans="1:1" x14ac:dyDescent="0.2">
      <c r="A6227" s="64"/>
    </row>
    <row r="6228" spans="1:1" x14ac:dyDescent="0.2">
      <c r="A6228" s="64"/>
    </row>
    <row r="6229" spans="1:1" x14ac:dyDescent="0.2">
      <c r="A6229" s="64"/>
    </row>
    <row r="6230" spans="1:1" x14ac:dyDescent="0.2">
      <c r="A6230" s="64"/>
    </row>
    <row r="6231" spans="1:1" x14ac:dyDescent="0.2">
      <c r="A6231" s="64"/>
    </row>
    <row r="6232" spans="1:1" x14ac:dyDescent="0.2">
      <c r="A6232" s="64"/>
    </row>
    <row r="6233" spans="1:1" x14ac:dyDescent="0.2">
      <c r="A6233" s="64"/>
    </row>
    <row r="6234" spans="1:1" x14ac:dyDescent="0.2">
      <c r="A6234" s="64"/>
    </row>
    <row r="6235" spans="1:1" x14ac:dyDescent="0.2">
      <c r="A6235" s="64"/>
    </row>
    <row r="6236" spans="1:1" x14ac:dyDescent="0.2">
      <c r="A6236" s="64"/>
    </row>
    <row r="6237" spans="1:1" x14ac:dyDescent="0.2">
      <c r="A6237" s="64"/>
    </row>
    <row r="6238" spans="1:1" x14ac:dyDescent="0.2">
      <c r="A6238" s="64"/>
    </row>
    <row r="6239" spans="1:1" x14ac:dyDescent="0.2">
      <c r="A6239" s="64"/>
    </row>
    <row r="6240" spans="1:1" x14ac:dyDescent="0.2">
      <c r="A6240" s="64"/>
    </row>
    <row r="6241" spans="1:1" x14ac:dyDescent="0.2">
      <c r="A6241" s="64"/>
    </row>
    <row r="6242" spans="1:1" x14ac:dyDescent="0.2">
      <c r="A6242" s="64"/>
    </row>
    <row r="6243" spans="1:1" x14ac:dyDescent="0.2">
      <c r="A6243" s="64"/>
    </row>
    <row r="6244" spans="1:1" x14ac:dyDescent="0.2">
      <c r="A6244" s="64"/>
    </row>
    <row r="6245" spans="1:1" x14ac:dyDescent="0.2">
      <c r="A6245" s="64"/>
    </row>
    <row r="6246" spans="1:1" x14ac:dyDescent="0.2">
      <c r="A6246" s="64"/>
    </row>
    <row r="6247" spans="1:1" x14ac:dyDescent="0.2">
      <c r="A6247" s="64"/>
    </row>
    <row r="6248" spans="1:1" x14ac:dyDescent="0.2">
      <c r="A6248" s="64"/>
    </row>
    <row r="6249" spans="1:1" x14ac:dyDescent="0.2">
      <c r="A6249" s="64"/>
    </row>
    <row r="6250" spans="1:1" x14ac:dyDescent="0.2">
      <c r="A6250" s="64"/>
    </row>
    <row r="6251" spans="1:1" x14ac:dyDescent="0.2">
      <c r="A6251" s="64"/>
    </row>
    <row r="6252" spans="1:1" x14ac:dyDescent="0.2">
      <c r="A6252" s="64"/>
    </row>
    <row r="6253" spans="1:1" x14ac:dyDescent="0.2">
      <c r="A6253" s="64"/>
    </row>
    <row r="6254" spans="1:1" x14ac:dyDescent="0.2">
      <c r="A6254" s="64"/>
    </row>
    <row r="6255" spans="1:1" x14ac:dyDescent="0.2">
      <c r="A6255" s="64"/>
    </row>
    <row r="6256" spans="1:1" x14ac:dyDescent="0.2">
      <c r="A6256" s="64"/>
    </row>
    <row r="6257" spans="1:1" x14ac:dyDescent="0.2">
      <c r="A6257" s="64"/>
    </row>
    <row r="6258" spans="1:1" x14ac:dyDescent="0.2">
      <c r="A6258" s="64"/>
    </row>
    <row r="6259" spans="1:1" x14ac:dyDescent="0.2">
      <c r="A6259" s="64"/>
    </row>
    <row r="6260" spans="1:1" x14ac:dyDescent="0.2">
      <c r="A6260" s="64"/>
    </row>
    <row r="6261" spans="1:1" x14ac:dyDescent="0.2">
      <c r="A6261" s="64"/>
    </row>
    <row r="6262" spans="1:1" x14ac:dyDescent="0.2">
      <c r="A6262" s="64"/>
    </row>
    <row r="6263" spans="1:1" x14ac:dyDescent="0.2">
      <c r="A6263" s="64"/>
    </row>
    <row r="6264" spans="1:1" x14ac:dyDescent="0.2">
      <c r="A6264" s="64"/>
    </row>
    <row r="6265" spans="1:1" x14ac:dyDescent="0.2">
      <c r="A6265" s="64"/>
    </row>
    <row r="6266" spans="1:1" x14ac:dyDescent="0.2">
      <c r="A6266" s="64"/>
    </row>
    <row r="6267" spans="1:1" x14ac:dyDescent="0.2">
      <c r="A6267" s="64"/>
    </row>
    <row r="6268" spans="1:1" x14ac:dyDescent="0.2">
      <c r="A6268" s="64"/>
    </row>
    <row r="6269" spans="1:1" x14ac:dyDescent="0.2">
      <c r="A6269" s="64"/>
    </row>
    <row r="6270" spans="1:1" x14ac:dyDescent="0.2">
      <c r="A6270" s="64"/>
    </row>
    <row r="6271" spans="1:1" x14ac:dyDescent="0.2">
      <c r="A6271" s="64"/>
    </row>
    <row r="6272" spans="1:1" x14ac:dyDescent="0.2">
      <c r="A6272" s="64"/>
    </row>
    <row r="6273" spans="1:1" x14ac:dyDescent="0.2">
      <c r="A6273" s="64"/>
    </row>
    <row r="6274" spans="1:1" x14ac:dyDescent="0.2">
      <c r="A6274" s="64"/>
    </row>
    <row r="6275" spans="1:1" x14ac:dyDescent="0.2">
      <c r="A6275" s="64"/>
    </row>
    <row r="6276" spans="1:1" x14ac:dyDescent="0.2">
      <c r="A6276" s="64"/>
    </row>
    <row r="6277" spans="1:1" x14ac:dyDescent="0.2">
      <c r="A6277" s="64"/>
    </row>
    <row r="6278" spans="1:1" x14ac:dyDescent="0.2">
      <c r="A6278" s="64"/>
    </row>
    <row r="6279" spans="1:1" x14ac:dyDescent="0.2">
      <c r="A6279" s="64"/>
    </row>
    <row r="6280" spans="1:1" x14ac:dyDescent="0.2">
      <c r="A6280" s="64"/>
    </row>
    <row r="6281" spans="1:1" x14ac:dyDescent="0.2">
      <c r="A6281" s="64"/>
    </row>
    <row r="6282" spans="1:1" x14ac:dyDescent="0.2">
      <c r="A6282" s="64"/>
    </row>
    <row r="6283" spans="1:1" x14ac:dyDescent="0.2">
      <c r="A6283" s="64"/>
    </row>
    <row r="6284" spans="1:1" x14ac:dyDescent="0.2">
      <c r="A6284" s="64"/>
    </row>
    <row r="6285" spans="1:1" x14ac:dyDescent="0.2">
      <c r="A6285" s="64"/>
    </row>
    <row r="6286" spans="1:1" x14ac:dyDescent="0.2">
      <c r="A6286" s="64"/>
    </row>
    <row r="6287" spans="1:1" x14ac:dyDescent="0.2">
      <c r="A6287" s="64"/>
    </row>
    <row r="6288" spans="1:1" x14ac:dyDescent="0.2">
      <c r="A6288" s="64"/>
    </row>
    <row r="6289" spans="1:1" x14ac:dyDescent="0.2">
      <c r="A6289" s="64"/>
    </row>
    <row r="6290" spans="1:1" x14ac:dyDescent="0.2">
      <c r="A6290" s="64"/>
    </row>
    <row r="6291" spans="1:1" x14ac:dyDescent="0.2">
      <c r="A6291" s="64"/>
    </row>
    <row r="6292" spans="1:1" x14ac:dyDescent="0.2">
      <c r="A6292" s="64"/>
    </row>
    <row r="6293" spans="1:1" x14ac:dyDescent="0.2">
      <c r="A6293" s="64"/>
    </row>
    <row r="6294" spans="1:1" x14ac:dyDescent="0.2">
      <c r="A6294" s="64"/>
    </row>
    <row r="6295" spans="1:1" x14ac:dyDescent="0.2">
      <c r="A6295" s="64"/>
    </row>
    <row r="6296" spans="1:1" x14ac:dyDescent="0.2">
      <c r="A6296" s="64"/>
    </row>
    <row r="6297" spans="1:1" x14ac:dyDescent="0.2">
      <c r="A6297" s="64"/>
    </row>
    <row r="6298" spans="1:1" x14ac:dyDescent="0.2">
      <c r="A6298" s="64"/>
    </row>
    <row r="6299" spans="1:1" x14ac:dyDescent="0.2">
      <c r="A6299" s="64"/>
    </row>
    <row r="6300" spans="1:1" x14ac:dyDescent="0.2">
      <c r="A6300" s="64"/>
    </row>
    <row r="6301" spans="1:1" x14ac:dyDescent="0.2">
      <c r="A6301" s="64"/>
    </row>
    <row r="6302" spans="1:1" x14ac:dyDescent="0.2">
      <c r="A6302" s="64"/>
    </row>
    <row r="6303" spans="1:1" x14ac:dyDescent="0.2">
      <c r="A6303" s="64"/>
    </row>
    <row r="6304" spans="1:1" x14ac:dyDescent="0.2">
      <c r="A6304" s="64"/>
    </row>
    <row r="6305" spans="1:1" x14ac:dyDescent="0.2">
      <c r="A6305" s="64"/>
    </row>
    <row r="6306" spans="1:1" x14ac:dyDescent="0.2">
      <c r="A6306" s="64"/>
    </row>
    <row r="6307" spans="1:1" x14ac:dyDescent="0.2">
      <c r="A6307" s="64"/>
    </row>
    <row r="6308" spans="1:1" x14ac:dyDescent="0.2">
      <c r="A6308" s="64"/>
    </row>
    <row r="6309" spans="1:1" x14ac:dyDescent="0.2">
      <c r="A6309" s="64"/>
    </row>
    <row r="6310" spans="1:1" x14ac:dyDescent="0.2">
      <c r="A6310" s="64"/>
    </row>
    <row r="6311" spans="1:1" x14ac:dyDescent="0.2">
      <c r="A6311" s="64"/>
    </row>
    <row r="6312" spans="1:1" x14ac:dyDescent="0.2">
      <c r="A6312" s="64"/>
    </row>
    <row r="6313" spans="1:1" x14ac:dyDescent="0.2">
      <c r="A6313" s="64"/>
    </row>
    <row r="6314" spans="1:1" x14ac:dyDescent="0.2">
      <c r="A6314" s="64"/>
    </row>
    <row r="6315" spans="1:1" x14ac:dyDescent="0.2">
      <c r="A6315" s="64"/>
    </row>
    <row r="6316" spans="1:1" x14ac:dyDescent="0.2">
      <c r="A6316" s="64"/>
    </row>
    <row r="6317" spans="1:1" x14ac:dyDescent="0.2">
      <c r="A6317" s="64"/>
    </row>
    <row r="6318" spans="1:1" x14ac:dyDescent="0.2">
      <c r="A6318" s="64"/>
    </row>
    <row r="6319" spans="1:1" x14ac:dyDescent="0.2">
      <c r="A6319" s="64"/>
    </row>
    <row r="6320" spans="1:1" x14ac:dyDescent="0.2">
      <c r="A6320" s="64"/>
    </row>
    <row r="6321" spans="1:1" x14ac:dyDescent="0.2">
      <c r="A6321" s="64"/>
    </row>
    <row r="6322" spans="1:1" x14ac:dyDescent="0.2">
      <c r="A6322" s="64"/>
    </row>
    <row r="6323" spans="1:1" x14ac:dyDescent="0.2">
      <c r="A6323" s="64"/>
    </row>
    <row r="6324" spans="1:1" x14ac:dyDescent="0.2">
      <c r="A6324" s="64"/>
    </row>
    <row r="6325" spans="1:1" x14ac:dyDescent="0.2">
      <c r="A6325" s="64"/>
    </row>
    <row r="6326" spans="1:1" x14ac:dyDescent="0.2">
      <c r="A6326" s="64"/>
    </row>
    <row r="6327" spans="1:1" x14ac:dyDescent="0.2">
      <c r="A6327" s="64"/>
    </row>
    <row r="6328" spans="1:1" x14ac:dyDescent="0.2">
      <c r="A6328" s="64"/>
    </row>
    <row r="6329" spans="1:1" x14ac:dyDescent="0.2">
      <c r="A6329" s="64"/>
    </row>
    <row r="6330" spans="1:1" x14ac:dyDescent="0.2">
      <c r="A6330" s="64"/>
    </row>
    <row r="6331" spans="1:1" x14ac:dyDescent="0.2">
      <c r="A6331" s="64"/>
    </row>
    <row r="6332" spans="1:1" x14ac:dyDescent="0.2">
      <c r="A6332" s="64"/>
    </row>
    <row r="6333" spans="1:1" x14ac:dyDescent="0.2">
      <c r="A6333" s="64"/>
    </row>
    <row r="6334" spans="1:1" x14ac:dyDescent="0.2">
      <c r="A6334" s="64"/>
    </row>
    <row r="6335" spans="1:1" x14ac:dyDescent="0.2">
      <c r="A6335" s="64"/>
    </row>
    <row r="6336" spans="1:1" x14ac:dyDescent="0.2">
      <c r="A6336" s="64"/>
    </row>
    <row r="6337" spans="1:1" x14ac:dyDescent="0.2">
      <c r="A6337" s="64"/>
    </row>
    <row r="6338" spans="1:1" x14ac:dyDescent="0.2">
      <c r="A6338" s="64"/>
    </row>
    <row r="6339" spans="1:1" x14ac:dyDescent="0.2">
      <c r="A6339" s="64"/>
    </row>
    <row r="6340" spans="1:1" x14ac:dyDescent="0.2">
      <c r="A6340" s="64"/>
    </row>
    <row r="6341" spans="1:1" x14ac:dyDescent="0.2">
      <c r="A6341" s="64"/>
    </row>
    <row r="6342" spans="1:1" x14ac:dyDescent="0.2">
      <c r="A6342" s="64"/>
    </row>
    <row r="6343" spans="1:1" x14ac:dyDescent="0.2">
      <c r="A6343" s="64"/>
    </row>
    <row r="6344" spans="1:1" x14ac:dyDescent="0.2">
      <c r="A6344" s="64"/>
    </row>
    <row r="6345" spans="1:1" x14ac:dyDescent="0.2">
      <c r="A6345" s="64"/>
    </row>
    <row r="6346" spans="1:1" x14ac:dyDescent="0.2">
      <c r="A6346" s="64"/>
    </row>
    <row r="6347" spans="1:1" x14ac:dyDescent="0.2">
      <c r="A6347" s="64"/>
    </row>
    <row r="6348" spans="1:1" x14ac:dyDescent="0.2">
      <c r="A6348" s="64"/>
    </row>
    <row r="6349" spans="1:1" x14ac:dyDescent="0.2">
      <c r="A6349" s="64"/>
    </row>
    <row r="6350" spans="1:1" x14ac:dyDescent="0.2">
      <c r="A6350" s="64"/>
    </row>
    <row r="6351" spans="1:1" x14ac:dyDescent="0.2">
      <c r="A6351" s="64"/>
    </row>
    <row r="6352" spans="1:1" x14ac:dyDescent="0.2">
      <c r="A6352" s="64"/>
    </row>
    <row r="6353" spans="1:1" x14ac:dyDescent="0.2">
      <c r="A6353" s="64"/>
    </row>
    <row r="6354" spans="1:1" x14ac:dyDescent="0.2">
      <c r="A6354" s="64"/>
    </row>
    <row r="6355" spans="1:1" x14ac:dyDescent="0.2">
      <c r="A6355" s="64"/>
    </row>
    <row r="6356" spans="1:1" x14ac:dyDescent="0.2">
      <c r="A6356" s="64"/>
    </row>
    <row r="6357" spans="1:1" x14ac:dyDescent="0.2">
      <c r="A6357" s="64"/>
    </row>
    <row r="6358" spans="1:1" x14ac:dyDescent="0.2">
      <c r="A6358" s="64"/>
    </row>
    <row r="6359" spans="1:1" x14ac:dyDescent="0.2">
      <c r="A6359" s="64"/>
    </row>
    <row r="6360" spans="1:1" x14ac:dyDescent="0.2">
      <c r="A6360" s="64"/>
    </row>
    <row r="6361" spans="1:1" x14ac:dyDescent="0.2">
      <c r="A6361" s="64"/>
    </row>
    <row r="6362" spans="1:1" x14ac:dyDescent="0.2">
      <c r="A6362" s="64"/>
    </row>
    <row r="6363" spans="1:1" x14ac:dyDescent="0.2">
      <c r="A6363" s="64"/>
    </row>
    <row r="6364" spans="1:1" x14ac:dyDescent="0.2">
      <c r="A6364" s="64"/>
    </row>
    <row r="6365" spans="1:1" x14ac:dyDescent="0.2">
      <c r="A6365" s="64"/>
    </row>
    <row r="6366" spans="1:1" x14ac:dyDescent="0.2">
      <c r="A6366" s="64"/>
    </row>
    <row r="6367" spans="1:1" x14ac:dyDescent="0.2">
      <c r="A6367" s="64"/>
    </row>
    <row r="6368" spans="1:1" x14ac:dyDescent="0.2">
      <c r="A6368" s="64"/>
    </row>
    <row r="6369" spans="1:1" x14ac:dyDescent="0.2">
      <c r="A6369" s="64"/>
    </row>
    <row r="6370" spans="1:1" x14ac:dyDescent="0.2">
      <c r="A6370" s="64"/>
    </row>
    <row r="6371" spans="1:1" x14ac:dyDescent="0.2">
      <c r="A6371" s="64"/>
    </row>
    <row r="6372" spans="1:1" x14ac:dyDescent="0.2">
      <c r="A6372" s="64"/>
    </row>
    <row r="6373" spans="1:1" x14ac:dyDescent="0.2">
      <c r="A6373" s="64"/>
    </row>
    <row r="6374" spans="1:1" x14ac:dyDescent="0.2">
      <c r="A6374" s="64"/>
    </row>
    <row r="6375" spans="1:1" x14ac:dyDescent="0.2">
      <c r="A6375" s="64"/>
    </row>
    <row r="6376" spans="1:1" x14ac:dyDescent="0.2">
      <c r="A6376" s="64"/>
    </row>
    <row r="6377" spans="1:1" x14ac:dyDescent="0.2">
      <c r="A6377" s="64"/>
    </row>
    <row r="6378" spans="1:1" x14ac:dyDescent="0.2">
      <c r="A6378" s="64"/>
    </row>
    <row r="6379" spans="1:1" x14ac:dyDescent="0.2">
      <c r="A6379" s="64"/>
    </row>
    <row r="6380" spans="1:1" x14ac:dyDescent="0.2">
      <c r="A6380" s="64"/>
    </row>
    <row r="6381" spans="1:1" x14ac:dyDescent="0.2">
      <c r="A6381" s="64"/>
    </row>
    <row r="6382" spans="1:1" x14ac:dyDescent="0.2">
      <c r="A6382" s="64"/>
    </row>
    <row r="6383" spans="1:1" x14ac:dyDescent="0.2">
      <c r="A6383" s="64"/>
    </row>
    <row r="6384" spans="1:1" x14ac:dyDescent="0.2">
      <c r="A6384" s="64"/>
    </row>
    <row r="6385" spans="1:1" x14ac:dyDescent="0.2">
      <c r="A6385" s="64"/>
    </row>
    <row r="6386" spans="1:1" x14ac:dyDescent="0.2">
      <c r="A6386" s="64"/>
    </row>
    <row r="6387" spans="1:1" x14ac:dyDescent="0.2">
      <c r="A6387" s="64"/>
    </row>
    <row r="6388" spans="1:1" x14ac:dyDescent="0.2">
      <c r="A6388" s="64"/>
    </row>
    <row r="6389" spans="1:1" x14ac:dyDescent="0.2">
      <c r="A6389" s="64"/>
    </row>
    <row r="6390" spans="1:1" x14ac:dyDescent="0.2">
      <c r="A6390" s="64"/>
    </row>
    <row r="6391" spans="1:1" x14ac:dyDescent="0.2">
      <c r="A6391" s="64"/>
    </row>
    <row r="6392" spans="1:1" x14ac:dyDescent="0.2">
      <c r="A6392" s="64"/>
    </row>
    <row r="6393" spans="1:1" x14ac:dyDescent="0.2">
      <c r="A6393" s="64"/>
    </row>
    <row r="6394" spans="1:1" x14ac:dyDescent="0.2">
      <c r="A6394" s="64"/>
    </row>
    <row r="6395" spans="1:1" x14ac:dyDescent="0.2">
      <c r="A6395" s="64"/>
    </row>
    <row r="6396" spans="1:1" x14ac:dyDescent="0.2">
      <c r="A6396" s="64"/>
    </row>
    <row r="6397" spans="1:1" x14ac:dyDescent="0.2">
      <c r="A6397" s="64"/>
    </row>
    <row r="6398" spans="1:1" x14ac:dyDescent="0.2">
      <c r="A6398" s="64"/>
    </row>
    <row r="6399" spans="1:1" x14ac:dyDescent="0.2">
      <c r="A6399" s="64"/>
    </row>
    <row r="6400" spans="1:1" x14ac:dyDescent="0.2">
      <c r="A6400" s="64"/>
    </row>
    <row r="6401" spans="1:1" x14ac:dyDescent="0.2">
      <c r="A6401" s="64"/>
    </row>
    <row r="6402" spans="1:1" x14ac:dyDescent="0.2">
      <c r="A6402" s="64"/>
    </row>
    <row r="6403" spans="1:1" x14ac:dyDescent="0.2">
      <c r="A6403" s="64"/>
    </row>
    <row r="6404" spans="1:1" x14ac:dyDescent="0.2">
      <c r="A6404" s="64"/>
    </row>
    <row r="6405" spans="1:1" x14ac:dyDescent="0.2">
      <c r="A6405" s="64"/>
    </row>
    <row r="6406" spans="1:1" x14ac:dyDescent="0.2">
      <c r="A6406" s="64"/>
    </row>
    <row r="6407" spans="1:1" x14ac:dyDescent="0.2">
      <c r="A6407" s="64"/>
    </row>
    <row r="6408" spans="1:1" x14ac:dyDescent="0.2">
      <c r="A6408" s="64"/>
    </row>
    <row r="6409" spans="1:1" x14ac:dyDescent="0.2">
      <c r="A6409" s="64"/>
    </row>
    <row r="6410" spans="1:1" x14ac:dyDescent="0.2">
      <c r="A6410" s="64"/>
    </row>
    <row r="6411" spans="1:1" x14ac:dyDescent="0.2">
      <c r="A6411" s="64"/>
    </row>
    <row r="6412" spans="1:1" x14ac:dyDescent="0.2">
      <c r="A6412" s="64"/>
    </row>
    <row r="6413" spans="1:1" x14ac:dyDescent="0.2">
      <c r="A6413" s="64"/>
    </row>
    <row r="6414" spans="1:1" x14ac:dyDescent="0.2">
      <c r="A6414" s="64"/>
    </row>
    <row r="6415" spans="1:1" x14ac:dyDescent="0.2">
      <c r="A6415" s="64"/>
    </row>
    <row r="6416" spans="1:1" x14ac:dyDescent="0.2">
      <c r="A6416" s="64"/>
    </row>
    <row r="6417" spans="1:1" x14ac:dyDescent="0.2">
      <c r="A6417" s="64"/>
    </row>
    <row r="6418" spans="1:1" x14ac:dyDescent="0.2">
      <c r="A6418" s="64"/>
    </row>
    <row r="6419" spans="1:1" x14ac:dyDescent="0.2">
      <c r="A6419" s="64"/>
    </row>
    <row r="6420" spans="1:1" x14ac:dyDescent="0.2">
      <c r="A6420" s="64"/>
    </row>
    <row r="6421" spans="1:1" x14ac:dyDescent="0.2">
      <c r="A6421" s="64"/>
    </row>
    <row r="6422" spans="1:1" x14ac:dyDescent="0.2">
      <c r="A6422" s="64"/>
    </row>
    <row r="6423" spans="1:1" x14ac:dyDescent="0.2">
      <c r="A6423" s="64"/>
    </row>
    <row r="6424" spans="1:1" x14ac:dyDescent="0.2">
      <c r="A6424" s="64"/>
    </row>
    <row r="6425" spans="1:1" x14ac:dyDescent="0.2">
      <c r="A6425" s="64"/>
    </row>
    <row r="6426" spans="1:1" x14ac:dyDescent="0.2">
      <c r="A6426" s="64"/>
    </row>
    <row r="6427" spans="1:1" x14ac:dyDescent="0.2">
      <c r="A6427" s="64"/>
    </row>
    <row r="6428" spans="1:1" x14ac:dyDescent="0.2">
      <c r="A6428" s="64"/>
    </row>
    <row r="6429" spans="1:1" x14ac:dyDescent="0.2">
      <c r="A6429" s="64"/>
    </row>
    <row r="6430" spans="1:1" x14ac:dyDescent="0.2">
      <c r="A6430" s="64"/>
    </row>
    <row r="6431" spans="1:1" x14ac:dyDescent="0.2">
      <c r="A6431" s="64"/>
    </row>
    <row r="6432" spans="1:1" x14ac:dyDescent="0.2">
      <c r="A6432" s="64"/>
    </row>
    <row r="6433" spans="1:1" x14ac:dyDescent="0.2">
      <c r="A6433" s="64"/>
    </row>
    <row r="6434" spans="1:1" x14ac:dyDescent="0.2">
      <c r="A6434" s="64"/>
    </row>
    <row r="6435" spans="1:1" x14ac:dyDescent="0.2">
      <c r="A6435" s="64"/>
    </row>
    <row r="6436" spans="1:1" x14ac:dyDescent="0.2">
      <c r="A6436" s="64"/>
    </row>
    <row r="6437" spans="1:1" x14ac:dyDescent="0.2">
      <c r="A6437" s="64"/>
    </row>
    <row r="6438" spans="1:1" x14ac:dyDescent="0.2">
      <c r="A6438" s="64"/>
    </row>
    <row r="6439" spans="1:1" x14ac:dyDescent="0.2">
      <c r="A6439" s="64"/>
    </row>
    <row r="6440" spans="1:1" x14ac:dyDescent="0.2">
      <c r="A6440" s="64"/>
    </row>
    <row r="6441" spans="1:1" x14ac:dyDescent="0.2">
      <c r="A6441" s="64"/>
    </row>
    <row r="6442" spans="1:1" x14ac:dyDescent="0.2">
      <c r="A6442" s="64"/>
    </row>
    <row r="6443" spans="1:1" x14ac:dyDescent="0.2">
      <c r="A6443" s="64"/>
    </row>
    <row r="6444" spans="1:1" x14ac:dyDescent="0.2">
      <c r="A6444" s="64"/>
    </row>
    <row r="6445" spans="1:1" x14ac:dyDescent="0.2">
      <c r="A6445" s="64"/>
    </row>
    <row r="6446" spans="1:1" x14ac:dyDescent="0.2">
      <c r="A6446" s="64"/>
    </row>
    <row r="6447" spans="1:1" x14ac:dyDescent="0.2">
      <c r="A6447" s="64"/>
    </row>
    <row r="6448" spans="1:1" x14ac:dyDescent="0.2">
      <c r="A6448" s="64"/>
    </row>
    <row r="6449" spans="1:1" x14ac:dyDescent="0.2">
      <c r="A6449" s="64"/>
    </row>
    <row r="6450" spans="1:1" x14ac:dyDescent="0.2">
      <c r="A6450" s="64"/>
    </row>
    <row r="6451" spans="1:1" x14ac:dyDescent="0.2">
      <c r="A6451" s="64"/>
    </row>
    <row r="6452" spans="1:1" x14ac:dyDescent="0.2">
      <c r="A6452" s="64"/>
    </row>
    <row r="6453" spans="1:1" x14ac:dyDescent="0.2">
      <c r="A6453" s="64"/>
    </row>
    <row r="6454" spans="1:1" x14ac:dyDescent="0.2">
      <c r="A6454" s="64"/>
    </row>
    <row r="6455" spans="1:1" x14ac:dyDescent="0.2">
      <c r="A6455" s="64"/>
    </row>
    <row r="6456" spans="1:1" x14ac:dyDescent="0.2">
      <c r="A6456" s="64"/>
    </row>
    <row r="6457" spans="1:1" x14ac:dyDescent="0.2">
      <c r="A6457" s="64"/>
    </row>
    <row r="6458" spans="1:1" x14ac:dyDescent="0.2">
      <c r="A6458" s="64"/>
    </row>
    <row r="6459" spans="1:1" x14ac:dyDescent="0.2">
      <c r="A6459" s="64"/>
    </row>
    <row r="6460" spans="1:1" x14ac:dyDescent="0.2">
      <c r="A6460" s="64"/>
    </row>
    <row r="6461" spans="1:1" x14ac:dyDescent="0.2">
      <c r="A6461" s="64"/>
    </row>
    <row r="6462" spans="1:1" x14ac:dyDescent="0.2">
      <c r="A6462" s="64"/>
    </row>
    <row r="6463" spans="1:1" x14ac:dyDescent="0.2">
      <c r="A6463" s="64"/>
    </row>
    <row r="6464" spans="1:1" x14ac:dyDescent="0.2">
      <c r="A6464" s="64"/>
    </row>
    <row r="6465" spans="1:1" x14ac:dyDescent="0.2">
      <c r="A6465" s="64"/>
    </row>
    <row r="6466" spans="1:1" x14ac:dyDescent="0.2">
      <c r="A6466" s="64"/>
    </row>
    <row r="6467" spans="1:1" x14ac:dyDescent="0.2">
      <c r="A6467" s="64"/>
    </row>
    <row r="6468" spans="1:1" x14ac:dyDescent="0.2">
      <c r="A6468" s="64"/>
    </row>
    <row r="6469" spans="1:1" x14ac:dyDescent="0.2">
      <c r="A6469" s="64"/>
    </row>
    <row r="6470" spans="1:1" x14ac:dyDescent="0.2">
      <c r="A6470" s="64"/>
    </row>
    <row r="6471" spans="1:1" x14ac:dyDescent="0.2">
      <c r="A6471" s="64"/>
    </row>
    <row r="6472" spans="1:1" x14ac:dyDescent="0.2">
      <c r="A6472" s="64"/>
    </row>
    <row r="6473" spans="1:1" x14ac:dyDescent="0.2">
      <c r="A6473" s="64"/>
    </row>
    <row r="6474" spans="1:1" x14ac:dyDescent="0.2">
      <c r="A6474" s="64"/>
    </row>
    <row r="6475" spans="1:1" x14ac:dyDescent="0.2">
      <c r="A6475" s="64"/>
    </row>
    <row r="6476" spans="1:1" x14ac:dyDescent="0.2">
      <c r="A6476" s="64"/>
    </row>
    <row r="6477" spans="1:1" x14ac:dyDescent="0.2">
      <c r="A6477" s="64"/>
    </row>
    <row r="6478" spans="1:1" x14ac:dyDescent="0.2">
      <c r="A6478" s="64"/>
    </row>
    <row r="6479" spans="1:1" x14ac:dyDescent="0.2">
      <c r="A6479" s="64"/>
    </row>
    <row r="6480" spans="1:1" x14ac:dyDescent="0.2">
      <c r="A6480" s="64"/>
    </row>
    <row r="6481" spans="1:1" x14ac:dyDescent="0.2">
      <c r="A6481" s="64"/>
    </row>
    <row r="6482" spans="1:1" x14ac:dyDescent="0.2">
      <c r="A6482" s="64"/>
    </row>
    <row r="6483" spans="1:1" x14ac:dyDescent="0.2">
      <c r="A6483" s="64"/>
    </row>
    <row r="6484" spans="1:1" x14ac:dyDescent="0.2">
      <c r="A6484" s="64"/>
    </row>
    <row r="6485" spans="1:1" x14ac:dyDescent="0.2">
      <c r="A6485" s="64"/>
    </row>
    <row r="6486" spans="1:1" x14ac:dyDescent="0.2">
      <c r="A6486" s="64"/>
    </row>
    <row r="6487" spans="1:1" x14ac:dyDescent="0.2">
      <c r="A6487" s="64"/>
    </row>
    <row r="6488" spans="1:1" x14ac:dyDescent="0.2">
      <c r="A6488" s="64"/>
    </row>
    <row r="6489" spans="1:1" x14ac:dyDescent="0.2">
      <c r="A6489" s="64"/>
    </row>
    <row r="6490" spans="1:1" x14ac:dyDescent="0.2">
      <c r="A6490" s="64"/>
    </row>
    <row r="6491" spans="1:1" x14ac:dyDescent="0.2">
      <c r="A6491" s="64"/>
    </row>
    <row r="6492" spans="1:1" x14ac:dyDescent="0.2">
      <c r="A6492" s="64"/>
    </row>
    <row r="6493" spans="1:1" x14ac:dyDescent="0.2">
      <c r="A6493" s="64"/>
    </row>
    <row r="6494" spans="1:1" x14ac:dyDescent="0.2">
      <c r="A6494" s="64"/>
    </row>
    <row r="6495" spans="1:1" x14ac:dyDescent="0.2">
      <c r="A6495" s="64"/>
    </row>
    <row r="6496" spans="1:1" x14ac:dyDescent="0.2">
      <c r="A6496" s="64"/>
    </row>
    <row r="6497" spans="1:1" x14ac:dyDescent="0.2">
      <c r="A6497" s="64"/>
    </row>
    <row r="6498" spans="1:1" x14ac:dyDescent="0.2">
      <c r="A6498" s="64"/>
    </row>
    <row r="6499" spans="1:1" x14ac:dyDescent="0.2">
      <c r="A6499" s="64"/>
    </row>
    <row r="6500" spans="1:1" x14ac:dyDescent="0.2">
      <c r="A6500" s="64"/>
    </row>
    <row r="6501" spans="1:1" x14ac:dyDescent="0.2">
      <c r="A6501" s="64"/>
    </row>
    <row r="6502" spans="1:1" x14ac:dyDescent="0.2">
      <c r="A6502" s="64"/>
    </row>
    <row r="6503" spans="1:1" x14ac:dyDescent="0.2">
      <c r="A6503" s="64"/>
    </row>
    <row r="6504" spans="1:1" x14ac:dyDescent="0.2">
      <c r="A6504" s="64"/>
    </row>
    <row r="6505" spans="1:1" x14ac:dyDescent="0.2">
      <c r="A6505" s="64"/>
    </row>
    <row r="6506" spans="1:1" x14ac:dyDescent="0.2">
      <c r="A6506" s="64"/>
    </row>
    <row r="6507" spans="1:1" x14ac:dyDescent="0.2">
      <c r="A6507" s="64"/>
    </row>
    <row r="6508" spans="1:1" x14ac:dyDescent="0.2">
      <c r="A6508" s="64"/>
    </row>
    <row r="6509" spans="1:1" x14ac:dyDescent="0.2">
      <c r="A6509" s="64"/>
    </row>
    <row r="6510" spans="1:1" x14ac:dyDescent="0.2">
      <c r="A6510" s="64"/>
    </row>
    <row r="6511" spans="1:1" x14ac:dyDescent="0.2">
      <c r="A6511" s="64"/>
    </row>
    <row r="6512" spans="1:1" x14ac:dyDescent="0.2">
      <c r="A6512" s="64"/>
    </row>
    <row r="6513" spans="1:1" x14ac:dyDescent="0.2">
      <c r="A6513" s="64"/>
    </row>
    <row r="6514" spans="1:1" x14ac:dyDescent="0.2">
      <c r="A6514" s="64"/>
    </row>
    <row r="6515" spans="1:1" x14ac:dyDescent="0.2">
      <c r="A6515" s="64"/>
    </row>
    <row r="6516" spans="1:1" x14ac:dyDescent="0.2">
      <c r="A6516" s="64"/>
    </row>
    <row r="6517" spans="1:1" x14ac:dyDescent="0.2">
      <c r="A6517" s="64"/>
    </row>
    <row r="6518" spans="1:1" x14ac:dyDescent="0.2">
      <c r="A6518" s="64"/>
    </row>
    <row r="6519" spans="1:1" x14ac:dyDescent="0.2">
      <c r="A6519" s="64"/>
    </row>
    <row r="6520" spans="1:1" x14ac:dyDescent="0.2">
      <c r="A6520" s="64"/>
    </row>
    <row r="6521" spans="1:1" x14ac:dyDescent="0.2">
      <c r="A6521" s="64"/>
    </row>
    <row r="6522" spans="1:1" x14ac:dyDescent="0.2">
      <c r="A6522" s="64"/>
    </row>
    <row r="6523" spans="1:1" x14ac:dyDescent="0.2">
      <c r="A6523" s="64"/>
    </row>
    <row r="6524" spans="1:1" x14ac:dyDescent="0.2">
      <c r="A6524" s="64"/>
    </row>
    <row r="6525" spans="1:1" x14ac:dyDescent="0.2">
      <c r="A6525" s="64"/>
    </row>
    <row r="6526" spans="1:1" x14ac:dyDescent="0.2">
      <c r="A6526" s="64"/>
    </row>
    <row r="6527" spans="1:1" x14ac:dyDescent="0.2">
      <c r="A6527" s="64"/>
    </row>
    <row r="6528" spans="1:1" x14ac:dyDescent="0.2">
      <c r="A6528" s="64"/>
    </row>
    <row r="6529" spans="1:1" x14ac:dyDescent="0.2">
      <c r="A6529" s="64"/>
    </row>
    <row r="6530" spans="1:1" x14ac:dyDescent="0.2">
      <c r="A6530" s="64"/>
    </row>
    <row r="6531" spans="1:1" x14ac:dyDescent="0.2">
      <c r="A6531" s="64"/>
    </row>
    <row r="6532" spans="1:1" x14ac:dyDescent="0.2">
      <c r="A6532" s="64"/>
    </row>
    <row r="6533" spans="1:1" x14ac:dyDescent="0.2">
      <c r="A6533" s="64"/>
    </row>
    <row r="6534" spans="1:1" x14ac:dyDescent="0.2">
      <c r="A6534" s="64"/>
    </row>
    <row r="6535" spans="1:1" x14ac:dyDescent="0.2">
      <c r="A6535" s="64"/>
    </row>
    <row r="6536" spans="1:1" x14ac:dyDescent="0.2">
      <c r="A6536" s="64"/>
    </row>
    <row r="6537" spans="1:1" x14ac:dyDescent="0.2">
      <c r="A6537" s="64"/>
    </row>
    <row r="6538" spans="1:1" x14ac:dyDescent="0.2">
      <c r="A6538" s="64"/>
    </row>
    <row r="6539" spans="1:1" x14ac:dyDescent="0.2">
      <c r="A6539" s="64"/>
    </row>
    <row r="6540" spans="1:1" x14ac:dyDescent="0.2">
      <c r="A6540" s="64"/>
    </row>
    <row r="6541" spans="1:1" x14ac:dyDescent="0.2">
      <c r="A6541" s="64"/>
    </row>
    <row r="6542" spans="1:1" x14ac:dyDescent="0.2">
      <c r="A6542" s="64"/>
    </row>
    <row r="6543" spans="1:1" x14ac:dyDescent="0.2">
      <c r="A6543" s="64"/>
    </row>
    <row r="6544" spans="1:1" x14ac:dyDescent="0.2">
      <c r="A6544" s="64"/>
    </row>
    <row r="6545" spans="1:1" x14ac:dyDescent="0.2">
      <c r="A6545" s="64"/>
    </row>
    <row r="6546" spans="1:1" x14ac:dyDescent="0.2">
      <c r="A6546" s="64"/>
    </row>
    <row r="6547" spans="1:1" x14ac:dyDescent="0.2">
      <c r="A6547" s="64"/>
    </row>
    <row r="6548" spans="1:1" x14ac:dyDescent="0.2">
      <c r="A6548" s="64"/>
    </row>
    <row r="6549" spans="1:1" x14ac:dyDescent="0.2">
      <c r="A6549" s="64"/>
    </row>
    <row r="6550" spans="1:1" x14ac:dyDescent="0.2">
      <c r="A6550" s="64"/>
    </row>
    <row r="6551" spans="1:1" x14ac:dyDescent="0.2">
      <c r="A6551" s="64"/>
    </row>
    <row r="6552" spans="1:1" x14ac:dyDescent="0.2">
      <c r="A6552" s="64"/>
    </row>
    <row r="6553" spans="1:1" x14ac:dyDescent="0.2">
      <c r="A6553" s="64"/>
    </row>
    <row r="6554" spans="1:1" x14ac:dyDescent="0.2">
      <c r="A6554" s="64"/>
    </row>
    <row r="6555" spans="1:1" x14ac:dyDescent="0.2">
      <c r="A6555" s="64"/>
    </row>
    <row r="6556" spans="1:1" x14ac:dyDescent="0.2">
      <c r="A6556" s="64"/>
    </row>
    <row r="6557" spans="1:1" x14ac:dyDescent="0.2">
      <c r="A6557" s="64"/>
    </row>
    <row r="6558" spans="1:1" x14ac:dyDescent="0.2">
      <c r="A6558" s="64"/>
    </row>
    <row r="6559" spans="1:1" x14ac:dyDescent="0.2">
      <c r="A6559" s="64"/>
    </row>
    <row r="6560" spans="1:1" x14ac:dyDescent="0.2">
      <c r="A6560" s="64"/>
    </row>
    <row r="6561" spans="1:1" x14ac:dyDescent="0.2">
      <c r="A6561" s="64"/>
    </row>
    <row r="6562" spans="1:1" x14ac:dyDescent="0.2">
      <c r="A6562" s="64"/>
    </row>
    <row r="6563" spans="1:1" x14ac:dyDescent="0.2">
      <c r="A6563" s="64"/>
    </row>
    <row r="6564" spans="1:1" x14ac:dyDescent="0.2">
      <c r="A6564" s="64"/>
    </row>
    <row r="6565" spans="1:1" x14ac:dyDescent="0.2">
      <c r="A6565" s="64"/>
    </row>
    <row r="6566" spans="1:1" x14ac:dyDescent="0.2">
      <c r="A6566" s="64"/>
    </row>
    <row r="6567" spans="1:1" x14ac:dyDescent="0.2">
      <c r="A6567" s="64"/>
    </row>
    <row r="6568" spans="1:1" x14ac:dyDescent="0.2">
      <c r="A6568" s="64"/>
    </row>
    <row r="6569" spans="1:1" x14ac:dyDescent="0.2">
      <c r="A6569" s="64"/>
    </row>
    <row r="6570" spans="1:1" x14ac:dyDescent="0.2">
      <c r="A6570" s="64"/>
    </row>
    <row r="6571" spans="1:1" x14ac:dyDescent="0.2">
      <c r="A6571" s="64"/>
    </row>
    <row r="6572" spans="1:1" x14ac:dyDescent="0.2">
      <c r="A6572" s="64"/>
    </row>
    <row r="6573" spans="1:1" x14ac:dyDescent="0.2">
      <c r="A6573" s="64"/>
    </row>
    <row r="6574" spans="1:1" x14ac:dyDescent="0.2">
      <c r="A6574" s="64"/>
    </row>
    <row r="6575" spans="1:1" x14ac:dyDescent="0.2">
      <c r="A6575" s="64"/>
    </row>
    <row r="6576" spans="1:1" x14ac:dyDescent="0.2">
      <c r="A6576" s="64"/>
    </row>
    <row r="6577" spans="1:1" x14ac:dyDescent="0.2">
      <c r="A6577" s="64"/>
    </row>
    <row r="6578" spans="1:1" x14ac:dyDescent="0.2">
      <c r="A6578" s="64"/>
    </row>
    <row r="6579" spans="1:1" x14ac:dyDescent="0.2">
      <c r="A6579" s="64"/>
    </row>
    <row r="6580" spans="1:1" x14ac:dyDescent="0.2">
      <c r="A6580" s="64"/>
    </row>
    <row r="6581" spans="1:1" x14ac:dyDescent="0.2">
      <c r="A6581" s="64"/>
    </row>
    <row r="6582" spans="1:1" x14ac:dyDescent="0.2">
      <c r="A6582" s="64"/>
    </row>
    <row r="6583" spans="1:1" x14ac:dyDescent="0.2">
      <c r="A6583" s="64"/>
    </row>
    <row r="6584" spans="1:1" x14ac:dyDescent="0.2">
      <c r="A6584" s="64"/>
    </row>
    <row r="6585" spans="1:1" x14ac:dyDescent="0.2">
      <c r="A6585" s="64"/>
    </row>
    <row r="6586" spans="1:1" x14ac:dyDescent="0.2">
      <c r="A6586" s="64"/>
    </row>
    <row r="6587" spans="1:1" x14ac:dyDescent="0.2">
      <c r="A6587" s="64"/>
    </row>
    <row r="6588" spans="1:1" x14ac:dyDescent="0.2">
      <c r="A6588" s="64"/>
    </row>
    <row r="6589" spans="1:1" x14ac:dyDescent="0.2">
      <c r="A6589" s="64"/>
    </row>
    <row r="6590" spans="1:1" x14ac:dyDescent="0.2">
      <c r="A6590" s="64"/>
    </row>
    <row r="6591" spans="1:1" x14ac:dyDescent="0.2">
      <c r="A6591" s="64"/>
    </row>
    <row r="6592" spans="1:1" x14ac:dyDescent="0.2">
      <c r="A6592" s="64"/>
    </row>
    <row r="6593" spans="1:1" x14ac:dyDescent="0.2">
      <c r="A6593" s="64"/>
    </row>
    <row r="6594" spans="1:1" x14ac:dyDescent="0.2">
      <c r="A6594" s="64"/>
    </row>
    <row r="6595" spans="1:1" x14ac:dyDescent="0.2">
      <c r="A6595" s="64"/>
    </row>
    <row r="6596" spans="1:1" x14ac:dyDescent="0.2">
      <c r="A6596" s="64"/>
    </row>
    <row r="6597" spans="1:1" x14ac:dyDescent="0.2">
      <c r="A6597" s="64"/>
    </row>
    <row r="6598" spans="1:1" x14ac:dyDescent="0.2">
      <c r="A6598" s="64"/>
    </row>
    <row r="6599" spans="1:1" x14ac:dyDescent="0.2">
      <c r="A6599" s="64"/>
    </row>
    <row r="6600" spans="1:1" x14ac:dyDescent="0.2">
      <c r="A6600" s="64"/>
    </row>
    <row r="6601" spans="1:1" x14ac:dyDescent="0.2">
      <c r="A6601" s="64"/>
    </row>
    <row r="6602" spans="1:1" x14ac:dyDescent="0.2">
      <c r="A6602" s="64"/>
    </row>
    <row r="6603" spans="1:1" x14ac:dyDescent="0.2">
      <c r="A6603" s="64"/>
    </row>
    <row r="6604" spans="1:1" x14ac:dyDescent="0.2">
      <c r="A6604" s="64"/>
    </row>
    <row r="6605" spans="1:1" x14ac:dyDescent="0.2">
      <c r="A6605" s="64"/>
    </row>
    <row r="6606" spans="1:1" x14ac:dyDescent="0.2">
      <c r="A6606" s="64"/>
    </row>
    <row r="6607" spans="1:1" x14ac:dyDescent="0.2">
      <c r="A6607" s="64"/>
    </row>
    <row r="6608" spans="1:1" x14ac:dyDescent="0.2">
      <c r="A6608" s="64"/>
    </row>
    <row r="6609" spans="1:1" x14ac:dyDescent="0.2">
      <c r="A6609" s="64"/>
    </row>
    <row r="6610" spans="1:1" x14ac:dyDescent="0.2">
      <c r="A6610" s="64"/>
    </row>
    <row r="6611" spans="1:1" x14ac:dyDescent="0.2">
      <c r="A6611" s="64"/>
    </row>
    <row r="6612" spans="1:1" x14ac:dyDescent="0.2">
      <c r="A6612" s="64"/>
    </row>
    <row r="6613" spans="1:1" x14ac:dyDescent="0.2">
      <c r="A6613" s="64"/>
    </row>
    <row r="6614" spans="1:1" x14ac:dyDescent="0.2">
      <c r="A6614" s="64"/>
    </row>
    <row r="6615" spans="1:1" x14ac:dyDescent="0.2">
      <c r="A6615" s="64"/>
    </row>
    <row r="6616" spans="1:1" x14ac:dyDescent="0.2">
      <c r="A6616" s="64"/>
    </row>
    <row r="6617" spans="1:1" x14ac:dyDescent="0.2">
      <c r="A6617" s="64"/>
    </row>
    <row r="6618" spans="1:1" x14ac:dyDescent="0.2">
      <c r="A6618" s="64"/>
    </row>
    <row r="6619" spans="1:1" x14ac:dyDescent="0.2">
      <c r="A6619" s="64"/>
    </row>
    <row r="6620" spans="1:1" x14ac:dyDescent="0.2">
      <c r="A6620" s="64"/>
    </row>
    <row r="6621" spans="1:1" x14ac:dyDescent="0.2">
      <c r="A6621" s="64"/>
    </row>
    <row r="6622" spans="1:1" x14ac:dyDescent="0.2">
      <c r="A6622" s="64"/>
    </row>
    <row r="6623" spans="1:1" x14ac:dyDescent="0.2">
      <c r="A6623" s="64"/>
    </row>
    <row r="6624" spans="1:1" x14ac:dyDescent="0.2">
      <c r="A6624" s="64"/>
    </row>
    <row r="6625" spans="1:1" x14ac:dyDescent="0.2">
      <c r="A6625" s="64"/>
    </row>
    <row r="6626" spans="1:1" x14ac:dyDescent="0.2">
      <c r="A6626" s="64"/>
    </row>
    <row r="6627" spans="1:1" x14ac:dyDescent="0.2">
      <c r="A6627" s="64"/>
    </row>
    <row r="6628" spans="1:1" x14ac:dyDescent="0.2">
      <c r="A6628" s="64"/>
    </row>
    <row r="6629" spans="1:1" x14ac:dyDescent="0.2">
      <c r="A6629" s="64"/>
    </row>
    <row r="6630" spans="1:1" x14ac:dyDescent="0.2">
      <c r="A6630" s="64"/>
    </row>
    <row r="6631" spans="1:1" x14ac:dyDescent="0.2">
      <c r="A6631" s="64"/>
    </row>
    <row r="6632" spans="1:1" x14ac:dyDescent="0.2">
      <c r="A6632" s="64"/>
    </row>
    <row r="6633" spans="1:1" x14ac:dyDescent="0.2">
      <c r="A6633" s="64"/>
    </row>
    <row r="6634" spans="1:1" x14ac:dyDescent="0.2">
      <c r="A6634" s="64"/>
    </row>
    <row r="6635" spans="1:1" x14ac:dyDescent="0.2">
      <c r="A6635" s="64"/>
    </row>
    <row r="6636" spans="1:1" x14ac:dyDescent="0.2">
      <c r="A6636" s="64"/>
    </row>
    <row r="6637" spans="1:1" x14ac:dyDescent="0.2">
      <c r="A6637" s="64"/>
    </row>
    <row r="6638" spans="1:1" x14ac:dyDescent="0.2">
      <c r="A6638" s="64"/>
    </row>
    <row r="6639" spans="1:1" x14ac:dyDescent="0.2">
      <c r="A6639" s="64"/>
    </row>
    <row r="6640" spans="1:1" x14ac:dyDescent="0.2">
      <c r="A6640" s="64"/>
    </row>
    <row r="6641" spans="1:1" x14ac:dyDescent="0.2">
      <c r="A6641" s="64"/>
    </row>
    <row r="6642" spans="1:1" x14ac:dyDescent="0.2">
      <c r="A6642" s="64"/>
    </row>
    <row r="6643" spans="1:1" x14ac:dyDescent="0.2">
      <c r="A6643" s="64"/>
    </row>
    <row r="6644" spans="1:1" x14ac:dyDescent="0.2">
      <c r="A6644" s="64"/>
    </row>
    <row r="6645" spans="1:1" x14ac:dyDescent="0.2">
      <c r="A6645" s="64"/>
    </row>
    <row r="6646" spans="1:1" x14ac:dyDescent="0.2">
      <c r="A6646" s="64"/>
    </row>
    <row r="6647" spans="1:1" x14ac:dyDescent="0.2">
      <c r="A6647" s="64"/>
    </row>
    <row r="6648" spans="1:1" x14ac:dyDescent="0.2">
      <c r="A6648" s="64"/>
    </row>
    <row r="6649" spans="1:1" x14ac:dyDescent="0.2">
      <c r="A6649" s="64"/>
    </row>
    <row r="6650" spans="1:1" x14ac:dyDescent="0.2">
      <c r="A6650" s="64"/>
    </row>
    <row r="6651" spans="1:1" x14ac:dyDescent="0.2">
      <c r="A6651" s="64"/>
    </row>
    <row r="6652" spans="1:1" x14ac:dyDescent="0.2">
      <c r="A6652" s="64"/>
    </row>
    <row r="6653" spans="1:1" x14ac:dyDescent="0.2">
      <c r="A6653" s="64"/>
    </row>
    <row r="6654" spans="1:1" x14ac:dyDescent="0.2">
      <c r="A6654" s="64"/>
    </row>
    <row r="6655" spans="1:1" x14ac:dyDescent="0.2">
      <c r="A6655" s="64"/>
    </row>
    <row r="6656" spans="1:1" x14ac:dyDescent="0.2">
      <c r="A6656" s="64"/>
    </row>
    <row r="6657" spans="1:1" x14ac:dyDescent="0.2">
      <c r="A6657" s="64"/>
    </row>
    <row r="6658" spans="1:1" x14ac:dyDescent="0.2">
      <c r="A6658" s="64"/>
    </row>
    <row r="6659" spans="1:1" x14ac:dyDescent="0.2">
      <c r="A6659" s="64"/>
    </row>
    <row r="6660" spans="1:1" x14ac:dyDescent="0.2">
      <c r="A6660" s="64"/>
    </row>
    <row r="6661" spans="1:1" x14ac:dyDescent="0.2">
      <c r="A6661" s="64"/>
    </row>
    <row r="6662" spans="1:1" x14ac:dyDescent="0.2">
      <c r="A6662" s="64"/>
    </row>
    <row r="6663" spans="1:1" x14ac:dyDescent="0.2">
      <c r="A6663" s="64"/>
    </row>
    <row r="6664" spans="1:1" x14ac:dyDescent="0.2">
      <c r="A6664" s="64"/>
    </row>
    <row r="6665" spans="1:1" x14ac:dyDescent="0.2">
      <c r="A6665" s="64"/>
    </row>
    <row r="6666" spans="1:1" x14ac:dyDescent="0.2">
      <c r="A6666" s="64"/>
    </row>
    <row r="6667" spans="1:1" x14ac:dyDescent="0.2">
      <c r="A6667" s="64"/>
    </row>
    <row r="6668" spans="1:1" x14ac:dyDescent="0.2">
      <c r="A6668" s="64"/>
    </row>
    <row r="6669" spans="1:1" x14ac:dyDescent="0.2">
      <c r="A6669" s="64"/>
    </row>
    <row r="6670" spans="1:1" x14ac:dyDescent="0.2">
      <c r="A6670" s="64"/>
    </row>
    <row r="6671" spans="1:1" x14ac:dyDescent="0.2">
      <c r="A6671" s="64"/>
    </row>
    <row r="6672" spans="1:1" x14ac:dyDescent="0.2">
      <c r="A6672" s="64"/>
    </row>
    <row r="6673" spans="1:1" x14ac:dyDescent="0.2">
      <c r="A6673" s="64"/>
    </row>
    <row r="6674" spans="1:1" x14ac:dyDescent="0.2">
      <c r="A6674" s="64"/>
    </row>
    <row r="6675" spans="1:1" x14ac:dyDescent="0.2">
      <c r="A6675" s="64"/>
    </row>
    <row r="6676" spans="1:1" x14ac:dyDescent="0.2">
      <c r="A6676" s="64"/>
    </row>
    <row r="6677" spans="1:1" x14ac:dyDescent="0.2">
      <c r="A6677" s="64"/>
    </row>
    <row r="6678" spans="1:1" x14ac:dyDescent="0.2">
      <c r="A6678" s="64"/>
    </row>
    <row r="6679" spans="1:1" x14ac:dyDescent="0.2">
      <c r="A6679" s="64"/>
    </row>
    <row r="6680" spans="1:1" x14ac:dyDescent="0.2">
      <c r="A6680" s="64"/>
    </row>
    <row r="6681" spans="1:1" x14ac:dyDescent="0.2">
      <c r="A6681" s="64"/>
    </row>
    <row r="6682" spans="1:1" x14ac:dyDescent="0.2">
      <c r="A6682" s="64"/>
    </row>
    <row r="6683" spans="1:1" x14ac:dyDescent="0.2">
      <c r="A6683" s="64"/>
    </row>
    <row r="6684" spans="1:1" x14ac:dyDescent="0.2">
      <c r="A6684" s="64"/>
    </row>
    <row r="6685" spans="1:1" x14ac:dyDescent="0.2">
      <c r="A6685" s="64"/>
    </row>
    <row r="6686" spans="1:1" x14ac:dyDescent="0.2">
      <c r="A6686" s="64"/>
    </row>
    <row r="6687" spans="1:1" x14ac:dyDescent="0.2">
      <c r="A6687" s="64"/>
    </row>
    <row r="6688" spans="1:1" x14ac:dyDescent="0.2">
      <c r="A6688" s="64"/>
    </row>
    <row r="6689" spans="1:1" x14ac:dyDescent="0.2">
      <c r="A6689" s="64"/>
    </row>
    <row r="6690" spans="1:1" x14ac:dyDescent="0.2">
      <c r="A6690" s="64"/>
    </row>
    <row r="6691" spans="1:1" x14ac:dyDescent="0.2">
      <c r="A6691" s="64"/>
    </row>
    <row r="6692" spans="1:1" x14ac:dyDescent="0.2">
      <c r="A6692" s="64"/>
    </row>
    <row r="6693" spans="1:1" x14ac:dyDescent="0.2">
      <c r="A6693" s="64"/>
    </row>
    <row r="6694" spans="1:1" x14ac:dyDescent="0.2">
      <c r="A6694" s="64"/>
    </row>
    <row r="6695" spans="1:1" x14ac:dyDescent="0.2">
      <c r="A6695" s="64"/>
    </row>
    <row r="6696" spans="1:1" x14ac:dyDescent="0.2">
      <c r="A6696" s="64"/>
    </row>
    <row r="6697" spans="1:1" x14ac:dyDescent="0.2">
      <c r="A6697" s="64"/>
    </row>
    <row r="6698" spans="1:1" x14ac:dyDescent="0.2">
      <c r="A6698" s="64"/>
    </row>
    <row r="6699" spans="1:1" x14ac:dyDescent="0.2">
      <c r="A6699" s="64"/>
    </row>
    <row r="6700" spans="1:1" x14ac:dyDescent="0.2">
      <c r="A6700" s="64"/>
    </row>
    <row r="6701" spans="1:1" x14ac:dyDescent="0.2">
      <c r="A6701" s="64"/>
    </row>
    <row r="6702" spans="1:1" x14ac:dyDescent="0.2">
      <c r="A6702" s="64"/>
    </row>
    <row r="6703" spans="1:1" x14ac:dyDescent="0.2">
      <c r="A6703" s="64"/>
    </row>
    <row r="6704" spans="1:1" x14ac:dyDescent="0.2">
      <c r="A6704" s="64"/>
    </row>
    <row r="6705" spans="1:1" x14ac:dyDescent="0.2">
      <c r="A6705" s="64"/>
    </row>
    <row r="6706" spans="1:1" x14ac:dyDescent="0.2">
      <c r="A6706" s="64"/>
    </row>
    <row r="6707" spans="1:1" x14ac:dyDescent="0.2">
      <c r="A6707" s="64"/>
    </row>
    <row r="6708" spans="1:1" x14ac:dyDescent="0.2">
      <c r="A6708" s="64"/>
    </row>
    <row r="6709" spans="1:1" x14ac:dyDescent="0.2">
      <c r="A6709" s="64"/>
    </row>
    <row r="6710" spans="1:1" x14ac:dyDescent="0.2">
      <c r="A6710" s="64"/>
    </row>
    <row r="6711" spans="1:1" x14ac:dyDescent="0.2">
      <c r="A6711" s="64"/>
    </row>
    <row r="6712" spans="1:1" x14ac:dyDescent="0.2">
      <c r="A6712" s="64"/>
    </row>
    <row r="6713" spans="1:1" x14ac:dyDescent="0.2">
      <c r="A6713" s="64"/>
    </row>
    <row r="6714" spans="1:1" x14ac:dyDescent="0.2">
      <c r="A6714" s="64"/>
    </row>
    <row r="6715" spans="1:1" x14ac:dyDescent="0.2">
      <c r="A6715" s="64"/>
    </row>
    <row r="6716" spans="1:1" x14ac:dyDescent="0.2">
      <c r="A6716" s="64"/>
    </row>
    <row r="6717" spans="1:1" x14ac:dyDescent="0.2">
      <c r="A6717" s="64"/>
    </row>
    <row r="6718" spans="1:1" x14ac:dyDescent="0.2">
      <c r="A6718" s="64"/>
    </row>
    <row r="6719" spans="1:1" x14ac:dyDescent="0.2">
      <c r="A6719" s="64"/>
    </row>
    <row r="6720" spans="1:1" x14ac:dyDescent="0.2">
      <c r="A6720" s="64"/>
    </row>
    <row r="6721" spans="1:1" x14ac:dyDescent="0.2">
      <c r="A6721" s="64"/>
    </row>
    <row r="6722" spans="1:1" x14ac:dyDescent="0.2">
      <c r="A6722" s="64"/>
    </row>
    <row r="6723" spans="1:1" x14ac:dyDescent="0.2">
      <c r="A6723" s="64"/>
    </row>
    <row r="6724" spans="1:1" x14ac:dyDescent="0.2">
      <c r="A6724" s="64"/>
    </row>
    <row r="6725" spans="1:1" x14ac:dyDescent="0.2">
      <c r="A6725" s="64"/>
    </row>
    <row r="6726" spans="1:1" x14ac:dyDescent="0.2">
      <c r="A6726" s="64"/>
    </row>
    <row r="6727" spans="1:1" x14ac:dyDescent="0.2">
      <c r="A6727" s="64"/>
    </row>
    <row r="6728" spans="1:1" x14ac:dyDescent="0.2">
      <c r="A6728" s="64"/>
    </row>
    <row r="6729" spans="1:1" x14ac:dyDescent="0.2">
      <c r="A6729" s="64"/>
    </row>
    <row r="6730" spans="1:1" x14ac:dyDescent="0.2">
      <c r="A6730" s="64"/>
    </row>
    <row r="6731" spans="1:1" x14ac:dyDescent="0.2">
      <c r="A6731" s="64"/>
    </row>
    <row r="6732" spans="1:1" x14ac:dyDescent="0.2">
      <c r="A6732" s="64"/>
    </row>
    <row r="6733" spans="1:1" x14ac:dyDescent="0.2">
      <c r="A6733" s="64"/>
    </row>
    <row r="6734" spans="1:1" x14ac:dyDescent="0.2">
      <c r="A6734" s="64"/>
    </row>
    <row r="6735" spans="1:1" x14ac:dyDescent="0.2">
      <c r="A6735" s="64"/>
    </row>
    <row r="6736" spans="1:1" x14ac:dyDescent="0.2">
      <c r="A6736" s="64"/>
    </row>
    <row r="6737" spans="1:1" x14ac:dyDescent="0.2">
      <c r="A6737" s="64"/>
    </row>
    <row r="6738" spans="1:1" x14ac:dyDescent="0.2">
      <c r="A6738" s="64"/>
    </row>
    <row r="6739" spans="1:1" x14ac:dyDescent="0.2">
      <c r="A6739" s="64"/>
    </row>
    <row r="6740" spans="1:1" x14ac:dyDescent="0.2">
      <c r="A6740" s="64"/>
    </row>
    <row r="6741" spans="1:1" x14ac:dyDescent="0.2">
      <c r="A6741" s="64"/>
    </row>
    <row r="6742" spans="1:1" x14ac:dyDescent="0.2">
      <c r="A6742" s="64"/>
    </row>
    <row r="6743" spans="1:1" x14ac:dyDescent="0.2">
      <c r="A6743" s="64"/>
    </row>
    <row r="6744" spans="1:1" x14ac:dyDescent="0.2">
      <c r="A6744" s="64"/>
    </row>
    <row r="6745" spans="1:1" x14ac:dyDescent="0.2">
      <c r="A6745" s="64"/>
    </row>
    <row r="6746" spans="1:1" x14ac:dyDescent="0.2">
      <c r="A6746" s="64"/>
    </row>
    <row r="6747" spans="1:1" x14ac:dyDescent="0.2">
      <c r="A6747" s="64"/>
    </row>
    <row r="6748" spans="1:1" x14ac:dyDescent="0.2">
      <c r="A6748" s="64"/>
    </row>
    <row r="6749" spans="1:1" x14ac:dyDescent="0.2">
      <c r="A6749" s="64"/>
    </row>
    <row r="6750" spans="1:1" x14ac:dyDescent="0.2">
      <c r="A6750" s="64"/>
    </row>
    <row r="6751" spans="1:1" x14ac:dyDescent="0.2">
      <c r="A6751" s="64"/>
    </row>
    <row r="6752" spans="1:1" x14ac:dyDescent="0.2">
      <c r="A6752" s="64"/>
    </row>
    <row r="6753" spans="1:1" x14ac:dyDescent="0.2">
      <c r="A6753" s="64"/>
    </row>
    <row r="6754" spans="1:1" x14ac:dyDescent="0.2">
      <c r="A6754" s="64"/>
    </row>
    <row r="6755" spans="1:1" x14ac:dyDescent="0.2">
      <c r="A6755" s="64"/>
    </row>
    <row r="6756" spans="1:1" x14ac:dyDescent="0.2">
      <c r="A6756" s="64"/>
    </row>
    <row r="6757" spans="1:1" x14ac:dyDescent="0.2">
      <c r="A6757" s="64"/>
    </row>
    <row r="6758" spans="1:1" x14ac:dyDescent="0.2">
      <c r="A6758" s="64"/>
    </row>
    <row r="6759" spans="1:1" x14ac:dyDescent="0.2">
      <c r="A6759" s="64"/>
    </row>
    <row r="6760" spans="1:1" x14ac:dyDescent="0.2">
      <c r="A6760" s="64"/>
    </row>
    <row r="6761" spans="1:1" x14ac:dyDescent="0.2">
      <c r="A6761" s="64"/>
    </row>
    <row r="6762" spans="1:1" x14ac:dyDescent="0.2">
      <c r="A6762" s="64"/>
    </row>
    <row r="6763" spans="1:1" x14ac:dyDescent="0.2">
      <c r="A6763" s="64"/>
    </row>
    <row r="6764" spans="1:1" x14ac:dyDescent="0.2">
      <c r="A6764" s="64"/>
    </row>
    <row r="6765" spans="1:1" x14ac:dyDescent="0.2">
      <c r="A6765" s="64"/>
    </row>
    <row r="6766" spans="1:1" x14ac:dyDescent="0.2">
      <c r="A6766" s="64"/>
    </row>
    <row r="6767" spans="1:1" x14ac:dyDescent="0.2">
      <c r="A6767" s="64"/>
    </row>
    <row r="6768" spans="1:1" x14ac:dyDescent="0.2">
      <c r="A6768" s="64"/>
    </row>
    <row r="6769" spans="1:1" x14ac:dyDescent="0.2">
      <c r="A6769" s="64"/>
    </row>
    <row r="6770" spans="1:1" x14ac:dyDescent="0.2">
      <c r="A6770" s="64"/>
    </row>
    <row r="6771" spans="1:1" x14ac:dyDescent="0.2">
      <c r="A6771" s="64"/>
    </row>
    <row r="6772" spans="1:1" x14ac:dyDescent="0.2">
      <c r="A6772" s="64"/>
    </row>
    <row r="6773" spans="1:1" x14ac:dyDescent="0.2">
      <c r="A6773" s="64"/>
    </row>
    <row r="6774" spans="1:1" x14ac:dyDescent="0.2">
      <c r="A6774" s="64"/>
    </row>
    <row r="6775" spans="1:1" x14ac:dyDescent="0.2">
      <c r="A6775" s="64"/>
    </row>
    <row r="6776" spans="1:1" x14ac:dyDescent="0.2">
      <c r="A6776" s="64"/>
    </row>
    <row r="6777" spans="1:1" x14ac:dyDescent="0.2">
      <c r="A6777" s="64"/>
    </row>
    <row r="6778" spans="1:1" x14ac:dyDescent="0.2">
      <c r="A6778" s="64"/>
    </row>
    <row r="6779" spans="1:1" x14ac:dyDescent="0.2">
      <c r="A6779" s="64"/>
    </row>
    <row r="6780" spans="1:1" x14ac:dyDescent="0.2">
      <c r="A6780" s="64"/>
    </row>
    <row r="6781" spans="1:1" x14ac:dyDescent="0.2">
      <c r="A6781" s="64"/>
    </row>
    <row r="6782" spans="1:1" x14ac:dyDescent="0.2">
      <c r="A6782" s="64"/>
    </row>
    <row r="6783" spans="1:1" x14ac:dyDescent="0.2">
      <c r="A6783" s="64"/>
    </row>
    <row r="6784" spans="1:1" x14ac:dyDescent="0.2">
      <c r="A6784" s="64"/>
    </row>
    <row r="6785" spans="1:1" x14ac:dyDescent="0.2">
      <c r="A6785" s="64"/>
    </row>
    <row r="6786" spans="1:1" x14ac:dyDescent="0.2">
      <c r="A6786" s="64"/>
    </row>
    <row r="6787" spans="1:1" x14ac:dyDescent="0.2">
      <c r="A6787" s="64"/>
    </row>
    <row r="6788" spans="1:1" x14ac:dyDescent="0.2">
      <c r="A6788" s="64"/>
    </row>
    <row r="6789" spans="1:1" x14ac:dyDescent="0.2">
      <c r="A6789" s="64"/>
    </row>
    <row r="6790" spans="1:1" x14ac:dyDescent="0.2">
      <c r="A6790" s="64"/>
    </row>
    <row r="6791" spans="1:1" x14ac:dyDescent="0.2">
      <c r="A6791" s="64"/>
    </row>
    <row r="6792" spans="1:1" x14ac:dyDescent="0.2">
      <c r="A6792" s="64"/>
    </row>
    <row r="6793" spans="1:1" x14ac:dyDescent="0.2">
      <c r="A6793" s="64"/>
    </row>
    <row r="6794" spans="1:1" x14ac:dyDescent="0.2">
      <c r="A6794" s="64"/>
    </row>
    <row r="6795" spans="1:1" x14ac:dyDescent="0.2">
      <c r="A6795" s="64"/>
    </row>
    <row r="6796" spans="1:1" x14ac:dyDescent="0.2">
      <c r="A6796" s="64"/>
    </row>
    <row r="6797" spans="1:1" x14ac:dyDescent="0.2">
      <c r="A6797" s="64"/>
    </row>
    <row r="6798" spans="1:1" x14ac:dyDescent="0.2">
      <c r="A6798" s="64"/>
    </row>
    <row r="6799" spans="1:1" x14ac:dyDescent="0.2">
      <c r="A6799" s="64"/>
    </row>
    <row r="6800" spans="1:1" x14ac:dyDescent="0.2">
      <c r="A6800" s="64"/>
    </row>
    <row r="6801" spans="1:1" x14ac:dyDescent="0.2">
      <c r="A6801" s="64"/>
    </row>
    <row r="6802" spans="1:1" x14ac:dyDescent="0.2">
      <c r="A6802" s="64"/>
    </row>
    <row r="6803" spans="1:1" x14ac:dyDescent="0.2">
      <c r="A6803" s="64"/>
    </row>
    <row r="6804" spans="1:1" x14ac:dyDescent="0.2">
      <c r="A6804" s="64"/>
    </row>
    <row r="6805" spans="1:1" x14ac:dyDescent="0.2">
      <c r="A6805" s="64"/>
    </row>
    <row r="6806" spans="1:1" x14ac:dyDescent="0.2">
      <c r="A6806" s="64"/>
    </row>
    <row r="6807" spans="1:1" x14ac:dyDescent="0.2">
      <c r="A6807" s="64"/>
    </row>
    <row r="6808" spans="1:1" x14ac:dyDescent="0.2">
      <c r="A6808" s="64"/>
    </row>
    <row r="6809" spans="1:1" x14ac:dyDescent="0.2">
      <c r="A6809" s="64"/>
    </row>
    <row r="6810" spans="1:1" x14ac:dyDescent="0.2">
      <c r="A6810" s="64"/>
    </row>
    <row r="6811" spans="1:1" x14ac:dyDescent="0.2">
      <c r="A6811" s="64"/>
    </row>
    <row r="6812" spans="1:1" x14ac:dyDescent="0.2">
      <c r="A6812" s="64"/>
    </row>
    <row r="6813" spans="1:1" x14ac:dyDescent="0.2">
      <c r="A6813" s="64"/>
    </row>
    <row r="6814" spans="1:1" x14ac:dyDescent="0.2">
      <c r="A6814" s="64"/>
    </row>
    <row r="6815" spans="1:1" x14ac:dyDescent="0.2">
      <c r="A6815" s="64"/>
    </row>
    <row r="6816" spans="1:1" x14ac:dyDescent="0.2">
      <c r="A6816" s="64"/>
    </row>
    <row r="6817" spans="1:1" x14ac:dyDescent="0.2">
      <c r="A6817" s="64"/>
    </row>
    <row r="6818" spans="1:1" x14ac:dyDescent="0.2">
      <c r="A6818" s="64"/>
    </row>
    <row r="6819" spans="1:1" x14ac:dyDescent="0.2">
      <c r="A6819" s="64"/>
    </row>
    <row r="6820" spans="1:1" x14ac:dyDescent="0.2">
      <c r="A6820" s="64"/>
    </row>
    <row r="6821" spans="1:1" x14ac:dyDescent="0.2">
      <c r="A6821" s="64"/>
    </row>
    <row r="6822" spans="1:1" x14ac:dyDescent="0.2">
      <c r="A6822" s="64"/>
    </row>
    <row r="6823" spans="1:1" x14ac:dyDescent="0.2">
      <c r="A6823" s="64"/>
    </row>
    <row r="6824" spans="1:1" x14ac:dyDescent="0.2">
      <c r="A6824" s="64"/>
    </row>
    <row r="6825" spans="1:1" x14ac:dyDescent="0.2">
      <c r="A6825" s="64"/>
    </row>
    <row r="6826" spans="1:1" x14ac:dyDescent="0.2">
      <c r="A6826" s="64"/>
    </row>
    <row r="6827" spans="1:1" x14ac:dyDescent="0.2">
      <c r="A6827" s="64"/>
    </row>
    <row r="6828" spans="1:1" x14ac:dyDescent="0.2">
      <c r="A6828" s="64"/>
    </row>
    <row r="6829" spans="1:1" x14ac:dyDescent="0.2">
      <c r="A6829" s="64"/>
    </row>
    <row r="6830" spans="1:1" x14ac:dyDescent="0.2">
      <c r="A6830" s="64"/>
    </row>
    <row r="6831" spans="1:1" x14ac:dyDescent="0.2">
      <c r="A6831" s="64"/>
    </row>
    <row r="6832" spans="1:1" x14ac:dyDescent="0.2">
      <c r="A6832" s="64"/>
    </row>
    <row r="6833" spans="1:1" x14ac:dyDescent="0.2">
      <c r="A6833" s="64"/>
    </row>
    <row r="6834" spans="1:1" x14ac:dyDescent="0.2">
      <c r="A6834" s="64"/>
    </row>
    <row r="6835" spans="1:1" x14ac:dyDescent="0.2">
      <c r="A6835" s="64"/>
    </row>
    <row r="6836" spans="1:1" x14ac:dyDescent="0.2">
      <c r="A6836" s="64"/>
    </row>
    <row r="6837" spans="1:1" x14ac:dyDescent="0.2">
      <c r="A6837" s="64"/>
    </row>
    <row r="6838" spans="1:1" x14ac:dyDescent="0.2">
      <c r="A6838" s="64"/>
    </row>
    <row r="6839" spans="1:1" x14ac:dyDescent="0.2">
      <c r="A6839" s="64"/>
    </row>
    <row r="6840" spans="1:1" x14ac:dyDescent="0.2">
      <c r="A6840" s="64"/>
    </row>
    <row r="6841" spans="1:1" x14ac:dyDescent="0.2">
      <c r="A6841" s="64"/>
    </row>
    <row r="6842" spans="1:1" x14ac:dyDescent="0.2">
      <c r="A6842" s="64"/>
    </row>
    <row r="6843" spans="1:1" x14ac:dyDescent="0.2">
      <c r="A6843" s="64"/>
    </row>
    <row r="6844" spans="1:1" x14ac:dyDescent="0.2">
      <c r="A6844" s="64"/>
    </row>
    <row r="6845" spans="1:1" x14ac:dyDescent="0.2">
      <c r="A6845" s="64"/>
    </row>
    <row r="6846" spans="1:1" x14ac:dyDescent="0.2">
      <c r="A6846" s="64"/>
    </row>
    <row r="6847" spans="1:1" x14ac:dyDescent="0.2">
      <c r="A6847" s="64"/>
    </row>
    <row r="6848" spans="1:1" x14ac:dyDescent="0.2">
      <c r="A6848" s="64"/>
    </row>
    <row r="6849" spans="1:1" x14ac:dyDescent="0.2">
      <c r="A6849" s="64"/>
    </row>
    <row r="6850" spans="1:1" x14ac:dyDescent="0.2">
      <c r="A6850" s="64"/>
    </row>
    <row r="6851" spans="1:1" x14ac:dyDescent="0.2">
      <c r="A6851" s="64"/>
    </row>
    <row r="6852" spans="1:1" x14ac:dyDescent="0.2">
      <c r="A6852" s="64"/>
    </row>
    <row r="6853" spans="1:1" x14ac:dyDescent="0.2">
      <c r="A6853" s="64"/>
    </row>
    <row r="6854" spans="1:1" x14ac:dyDescent="0.2">
      <c r="A6854" s="64"/>
    </row>
    <row r="6855" spans="1:1" x14ac:dyDescent="0.2">
      <c r="A6855" s="64"/>
    </row>
    <row r="6856" spans="1:1" x14ac:dyDescent="0.2">
      <c r="A6856" s="64"/>
    </row>
    <row r="6857" spans="1:1" x14ac:dyDescent="0.2">
      <c r="A6857" s="64"/>
    </row>
    <row r="6858" spans="1:1" x14ac:dyDescent="0.2">
      <c r="A6858" s="64"/>
    </row>
    <row r="6859" spans="1:1" x14ac:dyDescent="0.2">
      <c r="A6859" s="64"/>
    </row>
    <row r="6860" spans="1:1" x14ac:dyDescent="0.2">
      <c r="A6860" s="64"/>
    </row>
    <row r="6861" spans="1:1" x14ac:dyDescent="0.2">
      <c r="A6861" s="64"/>
    </row>
    <row r="6862" spans="1:1" x14ac:dyDescent="0.2">
      <c r="A6862" s="64"/>
    </row>
    <row r="6863" spans="1:1" x14ac:dyDescent="0.2">
      <c r="A6863" s="64"/>
    </row>
    <row r="6864" spans="1:1" x14ac:dyDescent="0.2">
      <c r="A6864" s="64"/>
    </row>
    <row r="6865" spans="1:1" x14ac:dyDescent="0.2">
      <c r="A6865" s="64"/>
    </row>
    <row r="6866" spans="1:1" x14ac:dyDescent="0.2">
      <c r="A6866" s="64"/>
    </row>
    <row r="6867" spans="1:1" x14ac:dyDescent="0.2">
      <c r="A6867" s="64"/>
    </row>
    <row r="6868" spans="1:1" x14ac:dyDescent="0.2">
      <c r="A6868" s="64"/>
    </row>
    <row r="6869" spans="1:1" x14ac:dyDescent="0.2">
      <c r="A6869" s="64"/>
    </row>
    <row r="6870" spans="1:1" x14ac:dyDescent="0.2">
      <c r="A6870" s="64"/>
    </row>
    <row r="6871" spans="1:1" x14ac:dyDescent="0.2">
      <c r="A6871" s="64"/>
    </row>
    <row r="6872" spans="1:1" x14ac:dyDescent="0.2">
      <c r="A6872" s="64"/>
    </row>
    <row r="6873" spans="1:1" x14ac:dyDescent="0.2">
      <c r="A6873" s="64"/>
    </row>
    <row r="6874" spans="1:1" x14ac:dyDescent="0.2">
      <c r="A6874" s="64"/>
    </row>
    <row r="6875" spans="1:1" x14ac:dyDescent="0.2">
      <c r="A6875" s="64"/>
    </row>
    <row r="6876" spans="1:1" x14ac:dyDescent="0.2">
      <c r="A6876" s="64"/>
    </row>
    <row r="6877" spans="1:1" x14ac:dyDescent="0.2">
      <c r="A6877" s="64"/>
    </row>
    <row r="6878" spans="1:1" x14ac:dyDescent="0.2">
      <c r="A6878" s="64"/>
    </row>
    <row r="6879" spans="1:1" x14ac:dyDescent="0.2">
      <c r="A6879" s="64"/>
    </row>
    <row r="6880" spans="1:1" x14ac:dyDescent="0.2">
      <c r="A6880" s="64"/>
    </row>
    <row r="6881" spans="1:1" x14ac:dyDescent="0.2">
      <c r="A6881" s="64"/>
    </row>
    <row r="6882" spans="1:1" x14ac:dyDescent="0.2">
      <c r="A6882" s="64"/>
    </row>
    <row r="6883" spans="1:1" x14ac:dyDescent="0.2">
      <c r="A6883" s="64"/>
    </row>
    <row r="6884" spans="1:1" x14ac:dyDescent="0.2">
      <c r="A6884" s="64"/>
    </row>
    <row r="6885" spans="1:1" x14ac:dyDescent="0.2">
      <c r="A6885" s="64"/>
    </row>
    <row r="6886" spans="1:1" x14ac:dyDescent="0.2">
      <c r="A6886" s="64"/>
    </row>
    <row r="6887" spans="1:1" x14ac:dyDescent="0.2">
      <c r="A6887" s="64"/>
    </row>
    <row r="6888" spans="1:1" x14ac:dyDescent="0.2">
      <c r="A6888" s="64"/>
    </row>
    <row r="6889" spans="1:1" x14ac:dyDescent="0.2">
      <c r="A6889" s="64"/>
    </row>
    <row r="6890" spans="1:1" x14ac:dyDescent="0.2">
      <c r="A6890" s="64"/>
    </row>
    <row r="6891" spans="1:1" x14ac:dyDescent="0.2">
      <c r="A6891" s="64"/>
    </row>
    <row r="6892" spans="1:1" x14ac:dyDescent="0.2">
      <c r="A6892" s="64"/>
    </row>
    <row r="6893" spans="1:1" x14ac:dyDescent="0.2">
      <c r="A6893" s="64"/>
    </row>
    <row r="6894" spans="1:1" x14ac:dyDescent="0.2">
      <c r="A6894" s="64"/>
    </row>
    <row r="6895" spans="1:1" x14ac:dyDescent="0.2">
      <c r="A6895" s="64"/>
    </row>
    <row r="6896" spans="1:1" x14ac:dyDescent="0.2">
      <c r="A6896" s="64"/>
    </row>
    <row r="6897" spans="1:1" x14ac:dyDescent="0.2">
      <c r="A6897" s="64"/>
    </row>
    <row r="6898" spans="1:1" x14ac:dyDescent="0.2">
      <c r="A6898" s="64"/>
    </row>
    <row r="6899" spans="1:1" x14ac:dyDescent="0.2">
      <c r="A6899" s="64"/>
    </row>
    <row r="6900" spans="1:1" x14ac:dyDescent="0.2">
      <c r="A6900" s="64"/>
    </row>
    <row r="6901" spans="1:1" x14ac:dyDescent="0.2">
      <c r="A6901" s="64"/>
    </row>
    <row r="6902" spans="1:1" x14ac:dyDescent="0.2">
      <c r="A6902" s="64"/>
    </row>
    <row r="6903" spans="1:1" x14ac:dyDescent="0.2">
      <c r="A6903" s="64"/>
    </row>
    <row r="6904" spans="1:1" x14ac:dyDescent="0.2">
      <c r="A6904" s="64"/>
    </row>
    <row r="6905" spans="1:1" x14ac:dyDescent="0.2">
      <c r="A6905" s="64"/>
    </row>
    <row r="6906" spans="1:1" x14ac:dyDescent="0.2">
      <c r="A6906" s="64"/>
    </row>
    <row r="6907" spans="1:1" x14ac:dyDescent="0.2">
      <c r="A6907" s="64"/>
    </row>
    <row r="6908" spans="1:1" x14ac:dyDescent="0.2">
      <c r="A6908" s="64"/>
    </row>
    <row r="6909" spans="1:1" x14ac:dyDescent="0.2">
      <c r="A6909" s="64"/>
    </row>
    <row r="6910" spans="1:1" x14ac:dyDescent="0.2">
      <c r="A6910" s="64"/>
    </row>
    <row r="6911" spans="1:1" x14ac:dyDescent="0.2">
      <c r="A6911" s="64"/>
    </row>
    <row r="6912" spans="1:1" x14ac:dyDescent="0.2">
      <c r="A6912" s="64"/>
    </row>
    <row r="6913" spans="1:1" x14ac:dyDescent="0.2">
      <c r="A6913" s="64"/>
    </row>
    <row r="6914" spans="1:1" x14ac:dyDescent="0.2">
      <c r="A6914" s="64"/>
    </row>
    <row r="6915" spans="1:1" x14ac:dyDescent="0.2">
      <c r="A6915" s="64"/>
    </row>
    <row r="6916" spans="1:1" x14ac:dyDescent="0.2">
      <c r="A6916" s="64"/>
    </row>
    <row r="6917" spans="1:1" x14ac:dyDescent="0.2">
      <c r="A6917" s="64"/>
    </row>
    <row r="6918" spans="1:1" x14ac:dyDescent="0.2">
      <c r="A6918" s="64"/>
    </row>
    <row r="6919" spans="1:1" x14ac:dyDescent="0.2">
      <c r="A6919" s="64"/>
    </row>
    <row r="6920" spans="1:1" x14ac:dyDescent="0.2">
      <c r="A6920" s="64"/>
    </row>
    <row r="6921" spans="1:1" x14ac:dyDescent="0.2">
      <c r="A6921" s="64"/>
    </row>
    <row r="6922" spans="1:1" x14ac:dyDescent="0.2">
      <c r="A6922" s="64"/>
    </row>
    <row r="6923" spans="1:1" x14ac:dyDescent="0.2">
      <c r="A6923" s="64"/>
    </row>
    <row r="6924" spans="1:1" x14ac:dyDescent="0.2">
      <c r="A6924" s="64"/>
    </row>
    <row r="6925" spans="1:1" x14ac:dyDescent="0.2">
      <c r="A6925" s="64"/>
    </row>
    <row r="6926" spans="1:1" x14ac:dyDescent="0.2">
      <c r="A6926" s="64"/>
    </row>
    <row r="6927" spans="1:1" x14ac:dyDescent="0.2">
      <c r="A6927" s="64"/>
    </row>
    <row r="6928" spans="1:1" x14ac:dyDescent="0.2">
      <c r="A6928" s="64"/>
    </row>
    <row r="6929" spans="1:1" x14ac:dyDescent="0.2">
      <c r="A6929" s="64"/>
    </row>
    <row r="6930" spans="1:1" x14ac:dyDescent="0.2">
      <c r="A6930" s="64"/>
    </row>
    <row r="6931" spans="1:1" x14ac:dyDescent="0.2">
      <c r="A6931" s="64"/>
    </row>
    <row r="6932" spans="1:1" x14ac:dyDescent="0.2">
      <c r="A6932" s="64"/>
    </row>
    <row r="6933" spans="1:1" x14ac:dyDescent="0.2">
      <c r="A6933" s="64"/>
    </row>
    <row r="6934" spans="1:1" x14ac:dyDescent="0.2">
      <c r="A6934" s="64"/>
    </row>
    <row r="6935" spans="1:1" x14ac:dyDescent="0.2">
      <c r="A6935" s="64"/>
    </row>
    <row r="6936" spans="1:1" x14ac:dyDescent="0.2">
      <c r="A6936" s="64"/>
    </row>
    <row r="6937" spans="1:1" x14ac:dyDescent="0.2">
      <c r="A6937" s="64"/>
    </row>
    <row r="6938" spans="1:1" x14ac:dyDescent="0.2">
      <c r="A6938" s="64"/>
    </row>
    <row r="6939" spans="1:1" x14ac:dyDescent="0.2">
      <c r="A6939" s="64"/>
    </row>
    <row r="6940" spans="1:1" x14ac:dyDescent="0.2">
      <c r="A6940" s="64"/>
    </row>
    <row r="6941" spans="1:1" x14ac:dyDescent="0.2">
      <c r="A6941" s="64"/>
    </row>
    <row r="6942" spans="1:1" x14ac:dyDescent="0.2">
      <c r="A6942" s="64"/>
    </row>
    <row r="6943" spans="1:1" x14ac:dyDescent="0.2">
      <c r="A6943" s="64"/>
    </row>
    <row r="6944" spans="1:1" x14ac:dyDescent="0.2">
      <c r="A6944" s="64"/>
    </row>
    <row r="6945" spans="1:1" x14ac:dyDescent="0.2">
      <c r="A6945" s="64"/>
    </row>
    <row r="6946" spans="1:1" x14ac:dyDescent="0.2">
      <c r="A6946" s="64"/>
    </row>
    <row r="6947" spans="1:1" x14ac:dyDescent="0.2">
      <c r="A6947" s="64"/>
    </row>
    <row r="6948" spans="1:1" x14ac:dyDescent="0.2">
      <c r="A6948" s="64"/>
    </row>
    <row r="6949" spans="1:1" x14ac:dyDescent="0.2">
      <c r="A6949" s="64"/>
    </row>
    <row r="6950" spans="1:1" x14ac:dyDescent="0.2">
      <c r="A6950" s="64"/>
    </row>
    <row r="6951" spans="1:1" x14ac:dyDescent="0.2">
      <c r="A6951" s="64"/>
    </row>
    <row r="6952" spans="1:1" x14ac:dyDescent="0.2">
      <c r="A6952" s="64"/>
    </row>
    <row r="6953" spans="1:1" x14ac:dyDescent="0.2">
      <c r="A6953" s="64"/>
    </row>
    <row r="6954" spans="1:1" x14ac:dyDescent="0.2">
      <c r="A6954" s="64"/>
    </row>
    <row r="6955" spans="1:1" x14ac:dyDescent="0.2">
      <c r="A6955" s="64"/>
    </row>
    <row r="6956" spans="1:1" x14ac:dyDescent="0.2">
      <c r="A6956" s="64"/>
    </row>
    <row r="6957" spans="1:1" x14ac:dyDescent="0.2">
      <c r="A6957" s="64"/>
    </row>
    <row r="6958" spans="1:1" x14ac:dyDescent="0.2">
      <c r="A6958" s="64"/>
    </row>
    <row r="6959" spans="1:1" x14ac:dyDescent="0.2">
      <c r="A6959" s="64"/>
    </row>
    <row r="6960" spans="1:1" x14ac:dyDescent="0.2">
      <c r="A6960" s="64"/>
    </row>
    <row r="6961" spans="1:1" x14ac:dyDescent="0.2">
      <c r="A6961" s="64"/>
    </row>
    <row r="6962" spans="1:1" x14ac:dyDescent="0.2">
      <c r="A6962" s="64"/>
    </row>
    <row r="6963" spans="1:1" x14ac:dyDescent="0.2">
      <c r="A6963" s="64"/>
    </row>
    <row r="6964" spans="1:1" x14ac:dyDescent="0.2">
      <c r="A6964" s="64"/>
    </row>
    <row r="6965" spans="1:1" x14ac:dyDescent="0.2">
      <c r="A6965" s="64"/>
    </row>
    <row r="6966" spans="1:1" x14ac:dyDescent="0.2">
      <c r="A6966" s="64"/>
    </row>
    <row r="6967" spans="1:1" x14ac:dyDescent="0.2">
      <c r="A6967" s="64"/>
    </row>
    <row r="6968" spans="1:1" x14ac:dyDescent="0.2">
      <c r="A6968" s="64"/>
    </row>
    <row r="6969" spans="1:1" x14ac:dyDescent="0.2">
      <c r="A6969" s="64"/>
    </row>
    <row r="6970" spans="1:1" x14ac:dyDescent="0.2">
      <c r="A6970" s="64"/>
    </row>
    <row r="6971" spans="1:1" x14ac:dyDescent="0.2">
      <c r="A6971" s="64"/>
    </row>
    <row r="6972" spans="1:1" x14ac:dyDescent="0.2">
      <c r="A6972" s="64"/>
    </row>
    <row r="6973" spans="1:1" x14ac:dyDescent="0.2">
      <c r="A6973" s="64"/>
    </row>
    <row r="6974" spans="1:1" x14ac:dyDescent="0.2">
      <c r="A6974" s="64"/>
    </row>
    <row r="6975" spans="1:1" x14ac:dyDescent="0.2">
      <c r="A6975" s="64"/>
    </row>
    <row r="6976" spans="1:1" x14ac:dyDescent="0.2">
      <c r="A6976" s="64"/>
    </row>
    <row r="6977" spans="1:1" x14ac:dyDescent="0.2">
      <c r="A6977" s="64"/>
    </row>
    <row r="6978" spans="1:1" x14ac:dyDescent="0.2">
      <c r="A6978" s="64"/>
    </row>
    <row r="6979" spans="1:1" x14ac:dyDescent="0.2">
      <c r="A6979" s="64"/>
    </row>
    <row r="6980" spans="1:1" x14ac:dyDescent="0.2">
      <c r="A6980" s="64"/>
    </row>
    <row r="6981" spans="1:1" x14ac:dyDescent="0.2">
      <c r="A6981" s="64"/>
    </row>
    <row r="6982" spans="1:1" x14ac:dyDescent="0.2">
      <c r="A6982" s="64"/>
    </row>
    <row r="6983" spans="1:1" x14ac:dyDescent="0.2">
      <c r="A6983" s="64"/>
    </row>
    <row r="6984" spans="1:1" x14ac:dyDescent="0.2">
      <c r="A6984" s="64"/>
    </row>
    <row r="6985" spans="1:1" x14ac:dyDescent="0.2">
      <c r="A6985" s="64"/>
    </row>
    <row r="6986" spans="1:1" x14ac:dyDescent="0.2">
      <c r="A6986" s="64"/>
    </row>
    <row r="6987" spans="1:1" x14ac:dyDescent="0.2">
      <c r="A6987" s="64"/>
    </row>
    <row r="6988" spans="1:1" x14ac:dyDescent="0.2">
      <c r="A6988" s="64"/>
    </row>
    <row r="6989" spans="1:1" x14ac:dyDescent="0.2">
      <c r="A6989" s="64"/>
    </row>
    <row r="6990" spans="1:1" x14ac:dyDescent="0.2">
      <c r="A6990" s="64"/>
    </row>
    <row r="6991" spans="1:1" x14ac:dyDescent="0.2">
      <c r="A6991" s="64"/>
    </row>
    <row r="6992" spans="1:1" x14ac:dyDescent="0.2">
      <c r="A6992" s="64"/>
    </row>
    <row r="6993" spans="1:1" x14ac:dyDescent="0.2">
      <c r="A6993" s="64"/>
    </row>
    <row r="6994" spans="1:1" x14ac:dyDescent="0.2">
      <c r="A6994" s="64"/>
    </row>
    <row r="6995" spans="1:1" x14ac:dyDescent="0.2">
      <c r="A6995" s="64"/>
    </row>
    <row r="6996" spans="1:1" x14ac:dyDescent="0.2">
      <c r="A6996" s="64"/>
    </row>
    <row r="6997" spans="1:1" x14ac:dyDescent="0.2">
      <c r="A6997" s="64"/>
    </row>
    <row r="6998" spans="1:1" x14ac:dyDescent="0.2">
      <c r="A6998" s="64"/>
    </row>
    <row r="6999" spans="1:1" x14ac:dyDescent="0.2">
      <c r="A6999" s="64"/>
    </row>
    <row r="7000" spans="1:1" x14ac:dyDescent="0.2">
      <c r="A7000" s="64"/>
    </row>
    <row r="7001" spans="1:1" x14ac:dyDescent="0.2">
      <c r="A7001" s="64"/>
    </row>
    <row r="7002" spans="1:1" x14ac:dyDescent="0.2">
      <c r="A7002" s="64"/>
    </row>
    <row r="7003" spans="1:1" x14ac:dyDescent="0.2">
      <c r="A7003" s="64"/>
    </row>
    <row r="7004" spans="1:1" x14ac:dyDescent="0.2">
      <c r="A7004" s="64"/>
    </row>
    <row r="7005" spans="1:1" x14ac:dyDescent="0.2">
      <c r="A7005" s="64"/>
    </row>
    <row r="7006" spans="1:1" x14ac:dyDescent="0.2">
      <c r="A7006" s="64"/>
    </row>
    <row r="7007" spans="1:1" x14ac:dyDescent="0.2">
      <c r="A7007" s="64"/>
    </row>
    <row r="7008" spans="1:1" x14ac:dyDescent="0.2">
      <c r="A7008" s="64"/>
    </row>
    <row r="7009" spans="1:1" x14ac:dyDescent="0.2">
      <c r="A7009" s="64"/>
    </row>
    <row r="7010" spans="1:1" x14ac:dyDescent="0.2">
      <c r="A7010" s="64"/>
    </row>
    <row r="7011" spans="1:1" x14ac:dyDescent="0.2">
      <c r="A7011" s="64"/>
    </row>
    <row r="7012" spans="1:1" x14ac:dyDescent="0.2">
      <c r="A7012" s="64"/>
    </row>
    <row r="7013" spans="1:1" x14ac:dyDescent="0.2">
      <c r="A7013" s="64"/>
    </row>
    <row r="7014" spans="1:1" x14ac:dyDescent="0.2">
      <c r="A7014" s="64"/>
    </row>
    <row r="7015" spans="1:1" x14ac:dyDescent="0.2">
      <c r="A7015" s="64"/>
    </row>
    <row r="7016" spans="1:1" x14ac:dyDescent="0.2">
      <c r="A7016" s="64"/>
    </row>
    <row r="7017" spans="1:1" x14ac:dyDescent="0.2">
      <c r="A7017" s="64"/>
    </row>
    <row r="7018" spans="1:1" x14ac:dyDescent="0.2">
      <c r="A7018" s="64"/>
    </row>
    <row r="7019" spans="1:1" x14ac:dyDescent="0.2">
      <c r="A7019" s="64"/>
    </row>
    <row r="7020" spans="1:1" x14ac:dyDescent="0.2">
      <c r="A7020" s="64"/>
    </row>
    <row r="7021" spans="1:1" x14ac:dyDescent="0.2">
      <c r="A7021" s="64"/>
    </row>
    <row r="7022" spans="1:1" x14ac:dyDescent="0.2">
      <c r="A7022" s="64"/>
    </row>
    <row r="7023" spans="1:1" x14ac:dyDescent="0.2">
      <c r="A7023" s="64"/>
    </row>
    <row r="7024" spans="1:1" x14ac:dyDescent="0.2">
      <c r="A7024" s="64"/>
    </row>
    <row r="7025" spans="1:1" x14ac:dyDescent="0.2">
      <c r="A7025" s="64"/>
    </row>
    <row r="7026" spans="1:1" x14ac:dyDescent="0.2">
      <c r="A7026" s="64"/>
    </row>
    <row r="7027" spans="1:1" x14ac:dyDescent="0.2">
      <c r="A7027" s="64"/>
    </row>
    <row r="7028" spans="1:1" x14ac:dyDescent="0.2">
      <c r="A7028" s="64"/>
    </row>
    <row r="7029" spans="1:1" x14ac:dyDescent="0.2">
      <c r="A7029" s="64"/>
    </row>
    <row r="7030" spans="1:1" x14ac:dyDescent="0.2">
      <c r="A7030" s="64"/>
    </row>
    <row r="7031" spans="1:1" x14ac:dyDescent="0.2">
      <c r="A7031" s="64"/>
    </row>
    <row r="7032" spans="1:1" x14ac:dyDescent="0.2">
      <c r="A7032" s="64"/>
    </row>
    <row r="7033" spans="1:1" x14ac:dyDescent="0.2">
      <c r="A7033" s="64"/>
    </row>
    <row r="7034" spans="1:1" x14ac:dyDescent="0.2">
      <c r="A7034" s="64"/>
    </row>
    <row r="7035" spans="1:1" x14ac:dyDescent="0.2">
      <c r="A7035" s="64"/>
    </row>
    <row r="7036" spans="1:1" x14ac:dyDescent="0.2">
      <c r="A7036" s="64"/>
    </row>
    <row r="7037" spans="1:1" x14ac:dyDescent="0.2">
      <c r="A7037" s="64"/>
    </row>
    <row r="7038" spans="1:1" x14ac:dyDescent="0.2">
      <c r="A7038" s="64"/>
    </row>
    <row r="7039" spans="1:1" x14ac:dyDescent="0.2">
      <c r="A7039" s="64"/>
    </row>
    <row r="7040" spans="1:1" x14ac:dyDescent="0.2">
      <c r="A7040" s="64"/>
    </row>
    <row r="7041" spans="1:1" x14ac:dyDescent="0.2">
      <c r="A7041" s="64"/>
    </row>
    <row r="7042" spans="1:1" x14ac:dyDescent="0.2">
      <c r="A7042" s="64"/>
    </row>
    <row r="7043" spans="1:1" x14ac:dyDescent="0.2">
      <c r="A7043" s="64"/>
    </row>
    <row r="7044" spans="1:1" x14ac:dyDescent="0.2">
      <c r="A7044" s="64"/>
    </row>
    <row r="7045" spans="1:1" x14ac:dyDescent="0.2">
      <c r="A7045" s="64"/>
    </row>
    <row r="7046" spans="1:1" x14ac:dyDescent="0.2">
      <c r="A7046" s="64"/>
    </row>
    <row r="7047" spans="1:1" x14ac:dyDescent="0.2">
      <c r="A7047" s="64"/>
    </row>
    <row r="7048" spans="1:1" x14ac:dyDescent="0.2">
      <c r="A7048" s="64"/>
    </row>
    <row r="7049" spans="1:1" x14ac:dyDescent="0.2">
      <c r="A7049" s="64"/>
    </row>
    <row r="7050" spans="1:1" x14ac:dyDescent="0.2">
      <c r="A7050" s="64"/>
    </row>
    <row r="7051" spans="1:1" x14ac:dyDescent="0.2">
      <c r="A7051" s="64"/>
    </row>
    <row r="7052" spans="1:1" x14ac:dyDescent="0.2">
      <c r="A7052" s="64"/>
    </row>
    <row r="7053" spans="1:1" x14ac:dyDescent="0.2">
      <c r="A7053" s="64"/>
    </row>
    <row r="7054" spans="1:1" x14ac:dyDescent="0.2">
      <c r="A7054" s="64"/>
    </row>
    <row r="7055" spans="1:1" x14ac:dyDescent="0.2">
      <c r="A7055" s="64"/>
    </row>
    <row r="7056" spans="1:1" x14ac:dyDescent="0.2">
      <c r="A7056" s="64"/>
    </row>
    <row r="7057" spans="1:1" x14ac:dyDescent="0.2">
      <c r="A7057" s="64"/>
    </row>
    <row r="7058" spans="1:1" x14ac:dyDescent="0.2">
      <c r="A7058" s="64"/>
    </row>
    <row r="7059" spans="1:1" x14ac:dyDescent="0.2">
      <c r="A7059" s="64"/>
    </row>
    <row r="7060" spans="1:1" x14ac:dyDescent="0.2">
      <c r="A7060" s="64"/>
    </row>
    <row r="7061" spans="1:1" x14ac:dyDescent="0.2">
      <c r="A7061" s="64"/>
    </row>
    <row r="7062" spans="1:1" x14ac:dyDescent="0.2">
      <c r="A7062" s="64"/>
    </row>
    <row r="7063" spans="1:1" x14ac:dyDescent="0.2">
      <c r="A7063" s="64"/>
    </row>
    <row r="7064" spans="1:1" x14ac:dyDescent="0.2">
      <c r="A7064" s="64"/>
    </row>
    <row r="7065" spans="1:1" x14ac:dyDescent="0.2">
      <c r="A7065" s="64"/>
    </row>
    <row r="7066" spans="1:1" x14ac:dyDescent="0.2">
      <c r="A7066" s="64"/>
    </row>
    <row r="7067" spans="1:1" x14ac:dyDescent="0.2">
      <c r="A7067" s="64"/>
    </row>
    <row r="7068" spans="1:1" x14ac:dyDescent="0.2">
      <c r="A7068" s="64"/>
    </row>
    <row r="7069" spans="1:1" x14ac:dyDescent="0.2">
      <c r="A7069" s="64"/>
    </row>
    <row r="7070" spans="1:1" x14ac:dyDescent="0.2">
      <c r="A7070" s="64"/>
    </row>
    <row r="7071" spans="1:1" x14ac:dyDescent="0.2">
      <c r="A7071" s="64"/>
    </row>
    <row r="7072" spans="1:1" x14ac:dyDescent="0.2">
      <c r="A7072" s="64"/>
    </row>
    <row r="7073" spans="1:1" x14ac:dyDescent="0.2">
      <c r="A7073" s="64"/>
    </row>
    <row r="7074" spans="1:1" x14ac:dyDescent="0.2">
      <c r="A7074" s="64"/>
    </row>
    <row r="7075" spans="1:1" x14ac:dyDescent="0.2">
      <c r="A7075" s="64"/>
    </row>
    <row r="7076" spans="1:1" x14ac:dyDescent="0.2">
      <c r="A7076" s="64"/>
    </row>
    <row r="7077" spans="1:1" x14ac:dyDescent="0.2">
      <c r="A7077" s="64"/>
    </row>
    <row r="7078" spans="1:1" x14ac:dyDescent="0.2">
      <c r="A7078" s="64"/>
    </row>
    <row r="7079" spans="1:1" x14ac:dyDescent="0.2">
      <c r="A7079" s="64"/>
    </row>
    <row r="7080" spans="1:1" x14ac:dyDescent="0.2">
      <c r="A7080" s="64"/>
    </row>
    <row r="7081" spans="1:1" x14ac:dyDescent="0.2">
      <c r="A7081" s="64"/>
    </row>
    <row r="7082" spans="1:1" x14ac:dyDescent="0.2">
      <c r="A7082" s="64"/>
    </row>
    <row r="7083" spans="1:1" x14ac:dyDescent="0.2">
      <c r="A7083" s="64"/>
    </row>
    <row r="7084" spans="1:1" x14ac:dyDescent="0.2">
      <c r="A7084" s="64"/>
    </row>
    <row r="7085" spans="1:1" x14ac:dyDescent="0.2">
      <c r="A7085" s="64"/>
    </row>
    <row r="7086" spans="1:1" x14ac:dyDescent="0.2">
      <c r="A7086" s="64"/>
    </row>
    <row r="7087" spans="1:1" x14ac:dyDescent="0.2">
      <c r="A7087" s="64"/>
    </row>
    <row r="7088" spans="1:1" x14ac:dyDescent="0.2">
      <c r="A7088" s="64"/>
    </row>
    <row r="7089" spans="1:1" x14ac:dyDescent="0.2">
      <c r="A7089" s="64"/>
    </row>
    <row r="7090" spans="1:1" x14ac:dyDescent="0.2">
      <c r="A7090" s="64"/>
    </row>
    <row r="7091" spans="1:1" x14ac:dyDescent="0.2">
      <c r="A7091" s="64"/>
    </row>
    <row r="7092" spans="1:1" x14ac:dyDescent="0.2">
      <c r="A7092" s="64"/>
    </row>
    <row r="7093" spans="1:1" x14ac:dyDescent="0.2">
      <c r="A7093" s="64"/>
    </row>
    <row r="7094" spans="1:1" x14ac:dyDescent="0.2">
      <c r="A7094" s="64"/>
    </row>
    <row r="7095" spans="1:1" x14ac:dyDescent="0.2">
      <c r="A7095" s="64"/>
    </row>
    <row r="7096" spans="1:1" x14ac:dyDescent="0.2">
      <c r="A7096" s="64"/>
    </row>
    <row r="7097" spans="1:1" x14ac:dyDescent="0.2">
      <c r="A7097" s="64"/>
    </row>
    <row r="7098" spans="1:1" x14ac:dyDescent="0.2">
      <c r="A7098" s="64"/>
    </row>
    <row r="7099" spans="1:1" x14ac:dyDescent="0.2">
      <c r="A7099" s="64"/>
    </row>
    <row r="7100" spans="1:1" x14ac:dyDescent="0.2">
      <c r="A7100" s="64"/>
    </row>
    <row r="7101" spans="1:1" x14ac:dyDescent="0.2">
      <c r="A7101" s="64"/>
    </row>
    <row r="7102" spans="1:1" x14ac:dyDescent="0.2">
      <c r="A7102" s="64"/>
    </row>
    <row r="7103" spans="1:1" x14ac:dyDescent="0.2">
      <c r="A7103" s="64"/>
    </row>
    <row r="7104" spans="1:1" x14ac:dyDescent="0.2">
      <c r="A7104" s="64"/>
    </row>
    <row r="7105" spans="1:1" x14ac:dyDescent="0.2">
      <c r="A7105" s="64"/>
    </row>
    <row r="7106" spans="1:1" x14ac:dyDescent="0.2">
      <c r="A7106" s="64"/>
    </row>
    <row r="7107" spans="1:1" x14ac:dyDescent="0.2">
      <c r="A7107" s="64"/>
    </row>
    <row r="7108" spans="1:1" x14ac:dyDescent="0.2">
      <c r="A7108" s="64"/>
    </row>
    <row r="7109" spans="1:1" x14ac:dyDescent="0.2">
      <c r="A7109" s="64"/>
    </row>
    <row r="7110" spans="1:1" x14ac:dyDescent="0.2">
      <c r="A7110" s="64"/>
    </row>
    <row r="7111" spans="1:1" x14ac:dyDescent="0.2">
      <c r="A7111" s="64"/>
    </row>
    <row r="7112" spans="1:1" x14ac:dyDescent="0.2">
      <c r="A7112" s="64"/>
    </row>
    <row r="7113" spans="1:1" x14ac:dyDescent="0.2">
      <c r="A7113" s="64"/>
    </row>
    <row r="7114" spans="1:1" x14ac:dyDescent="0.2">
      <c r="A7114" s="64"/>
    </row>
    <row r="7115" spans="1:1" x14ac:dyDescent="0.2">
      <c r="A7115" s="64"/>
    </row>
    <row r="7116" spans="1:1" x14ac:dyDescent="0.2">
      <c r="A7116" s="64"/>
    </row>
    <row r="7117" spans="1:1" x14ac:dyDescent="0.2">
      <c r="A7117" s="64"/>
    </row>
    <row r="7118" spans="1:1" x14ac:dyDescent="0.2">
      <c r="A7118" s="64"/>
    </row>
    <row r="7119" spans="1:1" x14ac:dyDescent="0.2">
      <c r="A7119" s="64"/>
    </row>
    <row r="7120" spans="1:1" x14ac:dyDescent="0.2">
      <c r="A7120" s="64"/>
    </row>
    <row r="7121" spans="1:1" x14ac:dyDescent="0.2">
      <c r="A7121" s="64"/>
    </row>
    <row r="7122" spans="1:1" x14ac:dyDescent="0.2">
      <c r="A7122" s="64"/>
    </row>
    <row r="7123" spans="1:1" x14ac:dyDescent="0.2">
      <c r="A7123" s="64"/>
    </row>
    <row r="7124" spans="1:1" x14ac:dyDescent="0.2">
      <c r="A7124" s="64"/>
    </row>
    <row r="7125" spans="1:1" x14ac:dyDescent="0.2">
      <c r="A7125" s="64"/>
    </row>
    <row r="7126" spans="1:1" x14ac:dyDescent="0.2">
      <c r="A7126" s="64"/>
    </row>
    <row r="7127" spans="1:1" x14ac:dyDescent="0.2">
      <c r="A7127" s="64"/>
    </row>
    <row r="7128" spans="1:1" x14ac:dyDescent="0.2">
      <c r="A7128" s="64"/>
    </row>
    <row r="7129" spans="1:1" x14ac:dyDescent="0.2">
      <c r="A7129" s="64"/>
    </row>
    <row r="7130" spans="1:1" x14ac:dyDescent="0.2">
      <c r="A7130" s="64"/>
    </row>
    <row r="7131" spans="1:1" x14ac:dyDescent="0.2">
      <c r="A7131" s="64"/>
    </row>
    <row r="7132" spans="1:1" x14ac:dyDescent="0.2">
      <c r="A7132" s="64"/>
    </row>
    <row r="7133" spans="1:1" x14ac:dyDescent="0.2">
      <c r="A7133" s="64"/>
    </row>
    <row r="7134" spans="1:1" x14ac:dyDescent="0.2">
      <c r="A7134" s="64"/>
    </row>
    <row r="7135" spans="1:1" x14ac:dyDescent="0.2">
      <c r="A7135" s="64"/>
    </row>
    <row r="7136" spans="1:1" x14ac:dyDescent="0.2">
      <c r="A7136" s="64"/>
    </row>
    <row r="7137" spans="1:1" x14ac:dyDescent="0.2">
      <c r="A7137" s="64"/>
    </row>
    <row r="7138" spans="1:1" x14ac:dyDescent="0.2">
      <c r="A7138" s="64"/>
    </row>
    <row r="7139" spans="1:1" x14ac:dyDescent="0.2">
      <c r="A7139" s="64"/>
    </row>
    <row r="7140" spans="1:1" x14ac:dyDescent="0.2">
      <c r="A7140" s="64"/>
    </row>
    <row r="7141" spans="1:1" x14ac:dyDescent="0.2">
      <c r="A7141" s="64"/>
    </row>
    <row r="7142" spans="1:1" x14ac:dyDescent="0.2">
      <c r="A7142" s="64"/>
    </row>
    <row r="7143" spans="1:1" x14ac:dyDescent="0.2">
      <c r="A7143" s="64"/>
    </row>
    <row r="7144" spans="1:1" x14ac:dyDescent="0.2">
      <c r="A7144" s="64"/>
    </row>
    <row r="7145" spans="1:1" x14ac:dyDescent="0.2">
      <c r="A7145" s="64"/>
    </row>
    <row r="7146" spans="1:1" x14ac:dyDescent="0.2">
      <c r="A7146" s="64"/>
    </row>
    <row r="7147" spans="1:1" x14ac:dyDescent="0.2">
      <c r="A7147" s="64"/>
    </row>
    <row r="7148" spans="1:1" x14ac:dyDescent="0.2">
      <c r="A7148" s="64"/>
    </row>
    <row r="7149" spans="1:1" x14ac:dyDescent="0.2">
      <c r="A7149" s="64"/>
    </row>
    <row r="7150" spans="1:1" x14ac:dyDescent="0.2">
      <c r="A7150" s="64"/>
    </row>
    <row r="7151" spans="1:1" x14ac:dyDescent="0.2">
      <c r="A7151" s="64"/>
    </row>
    <row r="7152" spans="1:1" x14ac:dyDescent="0.2">
      <c r="A7152" s="64"/>
    </row>
    <row r="7153" spans="1:1" x14ac:dyDescent="0.2">
      <c r="A7153" s="64"/>
    </row>
    <row r="7154" spans="1:1" x14ac:dyDescent="0.2">
      <c r="A7154" s="64"/>
    </row>
    <row r="7155" spans="1:1" x14ac:dyDescent="0.2">
      <c r="A7155" s="64"/>
    </row>
    <row r="7156" spans="1:1" x14ac:dyDescent="0.2">
      <c r="A7156" s="64"/>
    </row>
    <row r="7157" spans="1:1" x14ac:dyDescent="0.2">
      <c r="A7157" s="64"/>
    </row>
    <row r="7158" spans="1:1" x14ac:dyDescent="0.2">
      <c r="A7158" s="64"/>
    </row>
    <row r="7159" spans="1:1" x14ac:dyDescent="0.2">
      <c r="A7159" s="64"/>
    </row>
    <row r="7160" spans="1:1" x14ac:dyDescent="0.2">
      <c r="A7160" s="64"/>
    </row>
    <row r="7161" spans="1:1" x14ac:dyDescent="0.2">
      <c r="A7161" s="64"/>
    </row>
    <row r="7162" spans="1:1" x14ac:dyDescent="0.2">
      <c r="A7162" s="64"/>
    </row>
    <row r="7163" spans="1:1" x14ac:dyDescent="0.2">
      <c r="A7163" s="64"/>
    </row>
    <row r="7164" spans="1:1" x14ac:dyDescent="0.2">
      <c r="A7164" s="64"/>
    </row>
    <row r="7165" spans="1:1" x14ac:dyDescent="0.2">
      <c r="A7165" s="64"/>
    </row>
    <row r="7166" spans="1:1" x14ac:dyDescent="0.2">
      <c r="A7166" s="64"/>
    </row>
    <row r="7167" spans="1:1" x14ac:dyDescent="0.2">
      <c r="A7167" s="64"/>
    </row>
    <row r="7168" spans="1:1" x14ac:dyDescent="0.2">
      <c r="A7168" s="64"/>
    </row>
    <row r="7169" spans="1:1" x14ac:dyDescent="0.2">
      <c r="A7169" s="64"/>
    </row>
    <row r="7170" spans="1:1" x14ac:dyDescent="0.2">
      <c r="A7170" s="64"/>
    </row>
    <row r="7171" spans="1:1" x14ac:dyDescent="0.2">
      <c r="A7171" s="64"/>
    </row>
    <row r="7172" spans="1:1" x14ac:dyDescent="0.2">
      <c r="A7172" s="64"/>
    </row>
    <row r="7173" spans="1:1" x14ac:dyDescent="0.2">
      <c r="A7173" s="64"/>
    </row>
    <row r="7174" spans="1:1" x14ac:dyDescent="0.2">
      <c r="A7174" s="64"/>
    </row>
    <row r="7175" spans="1:1" x14ac:dyDescent="0.2">
      <c r="A7175" s="64"/>
    </row>
    <row r="7176" spans="1:1" x14ac:dyDescent="0.2">
      <c r="A7176" s="64"/>
    </row>
    <row r="7177" spans="1:1" x14ac:dyDescent="0.2">
      <c r="A7177" s="64"/>
    </row>
    <row r="7178" spans="1:1" x14ac:dyDescent="0.2">
      <c r="A7178" s="64"/>
    </row>
    <row r="7179" spans="1:1" x14ac:dyDescent="0.2">
      <c r="A7179" s="64"/>
    </row>
    <row r="7180" spans="1:1" x14ac:dyDescent="0.2">
      <c r="A7180" s="64"/>
    </row>
    <row r="7181" spans="1:1" x14ac:dyDescent="0.2">
      <c r="A7181" s="64"/>
    </row>
    <row r="7182" spans="1:1" x14ac:dyDescent="0.2">
      <c r="A7182" s="64"/>
    </row>
    <row r="7183" spans="1:1" x14ac:dyDescent="0.2">
      <c r="A7183" s="64"/>
    </row>
    <row r="7184" spans="1:1" x14ac:dyDescent="0.2">
      <c r="A7184" s="64"/>
    </row>
    <row r="7185" spans="1:1" x14ac:dyDescent="0.2">
      <c r="A7185" s="64"/>
    </row>
    <row r="7186" spans="1:1" x14ac:dyDescent="0.2">
      <c r="A7186" s="64"/>
    </row>
    <row r="7187" spans="1:1" x14ac:dyDescent="0.2">
      <c r="A7187" s="64"/>
    </row>
    <row r="7188" spans="1:1" x14ac:dyDescent="0.2">
      <c r="A7188" s="64"/>
    </row>
    <row r="7189" spans="1:1" x14ac:dyDescent="0.2">
      <c r="A7189" s="64"/>
    </row>
    <row r="7190" spans="1:1" x14ac:dyDescent="0.2">
      <c r="A7190" s="64"/>
    </row>
    <row r="7191" spans="1:1" x14ac:dyDescent="0.2">
      <c r="A7191" s="64"/>
    </row>
    <row r="7192" spans="1:1" x14ac:dyDescent="0.2">
      <c r="A7192" s="64"/>
    </row>
    <row r="7193" spans="1:1" x14ac:dyDescent="0.2">
      <c r="A7193" s="64"/>
    </row>
    <row r="7194" spans="1:1" x14ac:dyDescent="0.2">
      <c r="A7194" s="64"/>
    </row>
    <row r="7195" spans="1:1" x14ac:dyDescent="0.2">
      <c r="A7195" s="64"/>
    </row>
    <row r="7196" spans="1:1" x14ac:dyDescent="0.2">
      <c r="A7196" s="64"/>
    </row>
    <row r="7197" spans="1:1" x14ac:dyDescent="0.2">
      <c r="A7197" s="64"/>
    </row>
    <row r="7198" spans="1:1" x14ac:dyDescent="0.2">
      <c r="A7198" s="64"/>
    </row>
    <row r="7199" spans="1:1" x14ac:dyDescent="0.2">
      <c r="A7199" s="64"/>
    </row>
    <row r="7200" spans="1:1" x14ac:dyDescent="0.2">
      <c r="A7200" s="64"/>
    </row>
    <row r="7201" spans="1:1" x14ac:dyDescent="0.2">
      <c r="A7201" s="64"/>
    </row>
    <row r="7202" spans="1:1" x14ac:dyDescent="0.2">
      <c r="A7202" s="64"/>
    </row>
    <row r="7203" spans="1:1" x14ac:dyDescent="0.2">
      <c r="A7203" s="64"/>
    </row>
    <row r="7204" spans="1:1" x14ac:dyDescent="0.2">
      <c r="A7204" s="64"/>
    </row>
    <row r="7205" spans="1:1" x14ac:dyDescent="0.2">
      <c r="A7205" s="64"/>
    </row>
    <row r="7206" spans="1:1" x14ac:dyDescent="0.2">
      <c r="A7206" s="64"/>
    </row>
    <row r="7207" spans="1:1" x14ac:dyDescent="0.2">
      <c r="A7207" s="64"/>
    </row>
    <row r="7208" spans="1:1" x14ac:dyDescent="0.2">
      <c r="A7208" s="64"/>
    </row>
    <row r="7209" spans="1:1" x14ac:dyDescent="0.2">
      <c r="A7209" s="64"/>
    </row>
    <row r="7210" spans="1:1" x14ac:dyDescent="0.2">
      <c r="A7210" s="64"/>
    </row>
    <row r="7211" spans="1:1" x14ac:dyDescent="0.2">
      <c r="A7211" s="64"/>
    </row>
    <row r="7212" spans="1:1" x14ac:dyDescent="0.2">
      <c r="A7212" s="64"/>
    </row>
    <row r="7213" spans="1:1" x14ac:dyDescent="0.2">
      <c r="A7213" s="64"/>
    </row>
    <row r="7214" spans="1:1" x14ac:dyDescent="0.2">
      <c r="A7214" s="64"/>
    </row>
    <row r="7215" spans="1:1" x14ac:dyDescent="0.2">
      <c r="A7215" s="64"/>
    </row>
    <row r="7216" spans="1:1" x14ac:dyDescent="0.2">
      <c r="A7216" s="64"/>
    </row>
    <row r="7217" spans="1:1" x14ac:dyDescent="0.2">
      <c r="A7217" s="64"/>
    </row>
    <row r="7218" spans="1:1" x14ac:dyDescent="0.2">
      <c r="A7218" s="64"/>
    </row>
    <row r="7219" spans="1:1" x14ac:dyDescent="0.2">
      <c r="A7219" s="64"/>
    </row>
    <row r="7220" spans="1:1" x14ac:dyDescent="0.2">
      <c r="A7220" s="64"/>
    </row>
    <row r="7221" spans="1:1" x14ac:dyDescent="0.2">
      <c r="A7221" s="64"/>
    </row>
    <row r="7222" spans="1:1" x14ac:dyDescent="0.2">
      <c r="A7222" s="64"/>
    </row>
    <row r="7223" spans="1:1" x14ac:dyDescent="0.2">
      <c r="A7223" s="64"/>
    </row>
    <row r="7224" spans="1:1" x14ac:dyDescent="0.2">
      <c r="A7224" s="64"/>
    </row>
    <row r="7225" spans="1:1" x14ac:dyDescent="0.2">
      <c r="A7225" s="64"/>
    </row>
    <row r="7226" spans="1:1" x14ac:dyDescent="0.2">
      <c r="A7226" s="64"/>
    </row>
    <row r="7227" spans="1:1" x14ac:dyDescent="0.2">
      <c r="A7227" s="64"/>
    </row>
    <row r="7228" spans="1:1" x14ac:dyDescent="0.2">
      <c r="A7228" s="64"/>
    </row>
    <row r="7229" spans="1:1" x14ac:dyDescent="0.2">
      <c r="A7229" s="64"/>
    </row>
    <row r="7230" spans="1:1" x14ac:dyDescent="0.2">
      <c r="A7230" s="64"/>
    </row>
    <row r="7231" spans="1:1" x14ac:dyDescent="0.2">
      <c r="A7231" s="64"/>
    </row>
    <row r="7232" spans="1:1" x14ac:dyDescent="0.2">
      <c r="A7232" s="64"/>
    </row>
    <row r="7233" spans="1:1" x14ac:dyDescent="0.2">
      <c r="A7233" s="64"/>
    </row>
    <row r="7234" spans="1:1" x14ac:dyDescent="0.2">
      <c r="A7234" s="64"/>
    </row>
    <row r="7235" spans="1:1" x14ac:dyDescent="0.2">
      <c r="A7235" s="64"/>
    </row>
    <row r="7236" spans="1:1" x14ac:dyDescent="0.2">
      <c r="A7236" s="64"/>
    </row>
    <row r="7237" spans="1:1" x14ac:dyDescent="0.2">
      <c r="A7237" s="64"/>
    </row>
    <row r="7238" spans="1:1" x14ac:dyDescent="0.2">
      <c r="A7238" s="64"/>
    </row>
    <row r="7239" spans="1:1" x14ac:dyDescent="0.2">
      <c r="A7239" s="64"/>
    </row>
    <row r="7240" spans="1:1" x14ac:dyDescent="0.2">
      <c r="A7240" s="64"/>
    </row>
    <row r="7241" spans="1:1" x14ac:dyDescent="0.2">
      <c r="A7241" s="64"/>
    </row>
    <row r="7242" spans="1:1" x14ac:dyDescent="0.2">
      <c r="A7242" s="64"/>
    </row>
    <row r="7243" spans="1:1" x14ac:dyDescent="0.2">
      <c r="A7243" s="64"/>
    </row>
    <row r="7244" spans="1:1" x14ac:dyDescent="0.2">
      <c r="A7244" s="64"/>
    </row>
    <row r="7245" spans="1:1" x14ac:dyDescent="0.2">
      <c r="A7245" s="64"/>
    </row>
    <row r="7246" spans="1:1" x14ac:dyDescent="0.2">
      <c r="A7246" s="64"/>
    </row>
    <row r="7247" spans="1:1" x14ac:dyDescent="0.2">
      <c r="A7247" s="64"/>
    </row>
    <row r="7248" spans="1:1" x14ac:dyDescent="0.2">
      <c r="A7248" s="64"/>
    </row>
    <row r="7249" spans="1:1" x14ac:dyDescent="0.2">
      <c r="A7249" s="64"/>
    </row>
    <row r="7250" spans="1:1" x14ac:dyDescent="0.2">
      <c r="A7250" s="64"/>
    </row>
    <row r="7251" spans="1:1" x14ac:dyDescent="0.2">
      <c r="A7251" s="64"/>
    </row>
    <row r="7252" spans="1:1" x14ac:dyDescent="0.2">
      <c r="A7252" s="64"/>
    </row>
    <row r="7253" spans="1:1" x14ac:dyDescent="0.2">
      <c r="A7253" s="64"/>
    </row>
    <row r="7254" spans="1:1" x14ac:dyDescent="0.2">
      <c r="A7254" s="64"/>
    </row>
    <row r="7255" spans="1:1" x14ac:dyDescent="0.2">
      <c r="A7255" s="64"/>
    </row>
    <row r="7256" spans="1:1" x14ac:dyDescent="0.2">
      <c r="A7256" s="64"/>
    </row>
    <row r="7257" spans="1:1" x14ac:dyDescent="0.2">
      <c r="A7257" s="64"/>
    </row>
    <row r="7258" spans="1:1" x14ac:dyDescent="0.2">
      <c r="A7258" s="64"/>
    </row>
    <row r="7259" spans="1:1" x14ac:dyDescent="0.2">
      <c r="A7259" s="64"/>
    </row>
    <row r="7260" spans="1:1" x14ac:dyDescent="0.2">
      <c r="A7260" s="64"/>
    </row>
    <row r="7261" spans="1:1" x14ac:dyDescent="0.2">
      <c r="A7261" s="64"/>
    </row>
    <row r="7262" spans="1:1" x14ac:dyDescent="0.2">
      <c r="A7262" s="64"/>
    </row>
    <row r="7263" spans="1:1" x14ac:dyDescent="0.2">
      <c r="A7263" s="64"/>
    </row>
    <row r="7264" spans="1:1" x14ac:dyDescent="0.2">
      <c r="A7264" s="64"/>
    </row>
    <row r="7265" spans="1:1" x14ac:dyDescent="0.2">
      <c r="A7265" s="64"/>
    </row>
    <row r="7266" spans="1:1" x14ac:dyDescent="0.2">
      <c r="A7266" s="64"/>
    </row>
    <row r="7267" spans="1:1" x14ac:dyDescent="0.2">
      <c r="A7267" s="64"/>
    </row>
    <row r="7268" spans="1:1" x14ac:dyDescent="0.2">
      <c r="A7268" s="64"/>
    </row>
    <row r="7269" spans="1:1" x14ac:dyDescent="0.2">
      <c r="A7269" s="64"/>
    </row>
    <row r="7270" spans="1:1" x14ac:dyDescent="0.2">
      <c r="A7270" s="64"/>
    </row>
    <row r="7271" spans="1:1" x14ac:dyDescent="0.2">
      <c r="A7271" s="64"/>
    </row>
    <row r="7272" spans="1:1" x14ac:dyDescent="0.2">
      <c r="A7272" s="64"/>
    </row>
    <row r="7273" spans="1:1" x14ac:dyDescent="0.2">
      <c r="A7273" s="64"/>
    </row>
    <row r="7274" spans="1:1" x14ac:dyDescent="0.2">
      <c r="A7274" s="64"/>
    </row>
    <row r="7275" spans="1:1" x14ac:dyDescent="0.2">
      <c r="A7275" s="64"/>
    </row>
    <row r="7276" spans="1:1" x14ac:dyDescent="0.2">
      <c r="A7276" s="64"/>
    </row>
    <row r="7277" spans="1:1" x14ac:dyDescent="0.2">
      <c r="A7277" s="64"/>
    </row>
    <row r="7278" spans="1:1" x14ac:dyDescent="0.2">
      <c r="A7278" s="64"/>
    </row>
    <row r="7279" spans="1:1" x14ac:dyDescent="0.2">
      <c r="A7279" s="64"/>
    </row>
    <row r="7280" spans="1:1" x14ac:dyDescent="0.2">
      <c r="A7280" s="64"/>
    </row>
    <row r="7281" spans="1:1" x14ac:dyDescent="0.2">
      <c r="A7281" s="64"/>
    </row>
    <row r="7282" spans="1:1" x14ac:dyDescent="0.2">
      <c r="A7282" s="64"/>
    </row>
    <row r="7283" spans="1:1" x14ac:dyDescent="0.2">
      <c r="A7283" s="64"/>
    </row>
    <row r="7284" spans="1:1" x14ac:dyDescent="0.2">
      <c r="A7284" s="64"/>
    </row>
    <row r="7285" spans="1:1" x14ac:dyDescent="0.2">
      <c r="A7285" s="64"/>
    </row>
    <row r="7286" spans="1:1" x14ac:dyDescent="0.2">
      <c r="A7286" s="64"/>
    </row>
    <row r="7287" spans="1:1" x14ac:dyDescent="0.2">
      <c r="A7287" s="64"/>
    </row>
    <row r="7288" spans="1:1" x14ac:dyDescent="0.2">
      <c r="A7288" s="64"/>
    </row>
    <row r="7289" spans="1:1" x14ac:dyDescent="0.2">
      <c r="A7289" s="64"/>
    </row>
    <row r="7290" spans="1:1" x14ac:dyDescent="0.2">
      <c r="A7290" s="64"/>
    </row>
    <row r="7291" spans="1:1" x14ac:dyDescent="0.2">
      <c r="A7291" s="64"/>
    </row>
    <row r="7292" spans="1:1" x14ac:dyDescent="0.2">
      <c r="A7292" s="64"/>
    </row>
    <row r="7293" spans="1:1" x14ac:dyDescent="0.2">
      <c r="A7293" s="64"/>
    </row>
    <row r="7294" spans="1:1" x14ac:dyDescent="0.2">
      <c r="A7294" s="64"/>
    </row>
    <row r="7295" spans="1:1" x14ac:dyDescent="0.2">
      <c r="A7295" s="64"/>
    </row>
    <row r="7296" spans="1:1" x14ac:dyDescent="0.2">
      <c r="A7296" s="64"/>
    </row>
    <row r="7297" spans="1:1" x14ac:dyDescent="0.2">
      <c r="A7297" s="64"/>
    </row>
    <row r="7298" spans="1:1" x14ac:dyDescent="0.2">
      <c r="A7298" s="64"/>
    </row>
    <row r="7299" spans="1:1" x14ac:dyDescent="0.2">
      <c r="A7299" s="64"/>
    </row>
    <row r="7300" spans="1:1" x14ac:dyDescent="0.2">
      <c r="A7300" s="64"/>
    </row>
    <row r="7301" spans="1:1" x14ac:dyDescent="0.2">
      <c r="A7301" s="64"/>
    </row>
    <row r="7302" spans="1:1" x14ac:dyDescent="0.2">
      <c r="A7302" s="64"/>
    </row>
    <row r="7303" spans="1:1" x14ac:dyDescent="0.2">
      <c r="A7303" s="64"/>
    </row>
    <row r="7304" spans="1:1" x14ac:dyDescent="0.2">
      <c r="A7304" s="64"/>
    </row>
    <row r="7305" spans="1:1" x14ac:dyDescent="0.2">
      <c r="A7305" s="64"/>
    </row>
    <row r="7306" spans="1:1" x14ac:dyDescent="0.2">
      <c r="A7306" s="64"/>
    </row>
    <row r="7307" spans="1:1" x14ac:dyDescent="0.2">
      <c r="A7307" s="64"/>
    </row>
    <row r="7308" spans="1:1" x14ac:dyDescent="0.2">
      <c r="A7308" s="64"/>
    </row>
    <row r="7309" spans="1:1" x14ac:dyDescent="0.2">
      <c r="A7309" s="64"/>
    </row>
    <row r="7310" spans="1:1" x14ac:dyDescent="0.2">
      <c r="A7310" s="64"/>
    </row>
    <row r="7311" spans="1:1" x14ac:dyDescent="0.2">
      <c r="A7311" s="64"/>
    </row>
    <row r="7312" spans="1:1" x14ac:dyDescent="0.2">
      <c r="A7312" s="64"/>
    </row>
    <row r="7313" spans="1:1" x14ac:dyDescent="0.2">
      <c r="A7313" s="64"/>
    </row>
    <row r="7314" spans="1:1" x14ac:dyDescent="0.2">
      <c r="A7314" s="64"/>
    </row>
    <row r="7315" spans="1:1" x14ac:dyDescent="0.2">
      <c r="A7315" s="64"/>
    </row>
    <row r="7316" spans="1:1" x14ac:dyDescent="0.2">
      <c r="A7316" s="64"/>
    </row>
    <row r="7317" spans="1:1" x14ac:dyDescent="0.2">
      <c r="A7317" s="64"/>
    </row>
    <row r="7318" spans="1:1" x14ac:dyDescent="0.2">
      <c r="A7318" s="64"/>
    </row>
    <row r="7319" spans="1:1" x14ac:dyDescent="0.2">
      <c r="A7319" s="64"/>
    </row>
    <row r="7320" spans="1:1" x14ac:dyDescent="0.2">
      <c r="A7320" s="64"/>
    </row>
    <row r="7321" spans="1:1" x14ac:dyDescent="0.2">
      <c r="A7321" s="64"/>
    </row>
    <row r="7322" spans="1:1" x14ac:dyDescent="0.2">
      <c r="A7322" s="64"/>
    </row>
    <row r="7323" spans="1:1" x14ac:dyDescent="0.2">
      <c r="A7323" s="64"/>
    </row>
    <row r="7324" spans="1:1" x14ac:dyDescent="0.2">
      <c r="A7324" s="64"/>
    </row>
    <row r="7325" spans="1:1" x14ac:dyDescent="0.2">
      <c r="A7325" s="64"/>
    </row>
    <row r="7326" spans="1:1" x14ac:dyDescent="0.2">
      <c r="A7326" s="64"/>
    </row>
    <row r="7327" spans="1:1" x14ac:dyDescent="0.2">
      <c r="A7327" s="64"/>
    </row>
    <row r="7328" spans="1:1" x14ac:dyDescent="0.2">
      <c r="A7328" s="64"/>
    </row>
    <row r="7329" spans="1:1" x14ac:dyDescent="0.2">
      <c r="A7329" s="64"/>
    </row>
    <row r="7330" spans="1:1" x14ac:dyDescent="0.2">
      <c r="A7330" s="64"/>
    </row>
    <row r="7331" spans="1:1" x14ac:dyDescent="0.2">
      <c r="A7331" s="64"/>
    </row>
    <row r="7332" spans="1:1" x14ac:dyDescent="0.2">
      <c r="A7332" s="64"/>
    </row>
    <row r="7333" spans="1:1" x14ac:dyDescent="0.2">
      <c r="A7333" s="64"/>
    </row>
    <row r="7334" spans="1:1" x14ac:dyDescent="0.2">
      <c r="A7334" s="64"/>
    </row>
    <row r="7335" spans="1:1" x14ac:dyDescent="0.2">
      <c r="A7335" s="64"/>
    </row>
    <row r="7336" spans="1:1" x14ac:dyDescent="0.2">
      <c r="A7336" s="64"/>
    </row>
    <row r="7337" spans="1:1" x14ac:dyDescent="0.2">
      <c r="A7337" s="64"/>
    </row>
    <row r="7338" spans="1:1" x14ac:dyDescent="0.2">
      <c r="A7338" s="64"/>
    </row>
    <row r="7339" spans="1:1" x14ac:dyDescent="0.2">
      <c r="A7339" s="64"/>
    </row>
    <row r="7340" spans="1:1" x14ac:dyDescent="0.2">
      <c r="A7340" s="64"/>
    </row>
    <row r="7341" spans="1:1" x14ac:dyDescent="0.2">
      <c r="A7341" s="64"/>
    </row>
    <row r="7342" spans="1:1" x14ac:dyDescent="0.2">
      <c r="A7342" s="64"/>
    </row>
    <row r="7343" spans="1:1" x14ac:dyDescent="0.2">
      <c r="A7343" s="64"/>
    </row>
    <row r="7344" spans="1:1" x14ac:dyDescent="0.2">
      <c r="A7344" s="64"/>
    </row>
    <row r="7345" spans="1:1" x14ac:dyDescent="0.2">
      <c r="A7345" s="64"/>
    </row>
    <row r="7346" spans="1:1" x14ac:dyDescent="0.2">
      <c r="A7346" s="64"/>
    </row>
    <row r="7347" spans="1:1" x14ac:dyDescent="0.2">
      <c r="A7347" s="64"/>
    </row>
    <row r="7348" spans="1:1" x14ac:dyDescent="0.2">
      <c r="A7348" s="64"/>
    </row>
    <row r="7349" spans="1:1" x14ac:dyDescent="0.2">
      <c r="A7349" s="64"/>
    </row>
    <row r="7350" spans="1:1" x14ac:dyDescent="0.2">
      <c r="A7350" s="64"/>
    </row>
    <row r="7351" spans="1:1" x14ac:dyDescent="0.2">
      <c r="A7351" s="64"/>
    </row>
    <row r="7352" spans="1:1" x14ac:dyDescent="0.2">
      <c r="A7352" s="64"/>
    </row>
    <row r="7353" spans="1:1" x14ac:dyDescent="0.2">
      <c r="A7353" s="64"/>
    </row>
    <row r="7354" spans="1:1" x14ac:dyDescent="0.2">
      <c r="A7354" s="64"/>
    </row>
    <row r="7355" spans="1:1" x14ac:dyDescent="0.2">
      <c r="A7355" s="64"/>
    </row>
    <row r="7356" spans="1:1" x14ac:dyDescent="0.2">
      <c r="A7356" s="64"/>
    </row>
    <row r="7357" spans="1:1" x14ac:dyDescent="0.2">
      <c r="A7357" s="64"/>
    </row>
    <row r="7358" spans="1:1" x14ac:dyDescent="0.2">
      <c r="A7358" s="64"/>
    </row>
    <row r="7359" spans="1:1" x14ac:dyDescent="0.2">
      <c r="A7359" s="64"/>
    </row>
    <row r="7360" spans="1:1" x14ac:dyDescent="0.2">
      <c r="A7360" s="64"/>
    </row>
    <row r="7361" spans="1:1" x14ac:dyDescent="0.2">
      <c r="A7361" s="64"/>
    </row>
    <row r="7362" spans="1:1" x14ac:dyDescent="0.2">
      <c r="A7362" s="64"/>
    </row>
    <row r="7363" spans="1:1" x14ac:dyDescent="0.2">
      <c r="A7363" s="64"/>
    </row>
    <row r="7364" spans="1:1" x14ac:dyDescent="0.2">
      <c r="A7364" s="64"/>
    </row>
    <row r="7365" spans="1:1" x14ac:dyDescent="0.2">
      <c r="A7365" s="64"/>
    </row>
    <row r="7366" spans="1:1" x14ac:dyDescent="0.2">
      <c r="A7366" s="64"/>
    </row>
    <row r="7367" spans="1:1" x14ac:dyDescent="0.2">
      <c r="A7367" s="64"/>
    </row>
    <row r="7368" spans="1:1" x14ac:dyDescent="0.2">
      <c r="A7368" s="64"/>
    </row>
    <row r="7369" spans="1:1" x14ac:dyDescent="0.2">
      <c r="A7369" s="64"/>
    </row>
    <row r="7370" spans="1:1" x14ac:dyDescent="0.2">
      <c r="A7370" s="64"/>
    </row>
    <row r="7371" spans="1:1" x14ac:dyDescent="0.2">
      <c r="A7371" s="64"/>
    </row>
    <row r="7372" spans="1:1" x14ac:dyDescent="0.2">
      <c r="A7372" s="64"/>
    </row>
    <row r="7373" spans="1:1" x14ac:dyDescent="0.2">
      <c r="A7373" s="64"/>
    </row>
    <row r="7374" spans="1:1" x14ac:dyDescent="0.2">
      <c r="A7374" s="64"/>
    </row>
    <row r="7375" spans="1:1" x14ac:dyDescent="0.2">
      <c r="A7375" s="64"/>
    </row>
    <row r="7376" spans="1:1" x14ac:dyDescent="0.2">
      <c r="A7376" s="64"/>
    </row>
    <row r="7377" spans="1:1" x14ac:dyDescent="0.2">
      <c r="A7377" s="64"/>
    </row>
    <row r="7378" spans="1:1" x14ac:dyDescent="0.2">
      <c r="A7378" s="64"/>
    </row>
    <row r="7379" spans="1:1" x14ac:dyDescent="0.2">
      <c r="A7379" s="64"/>
    </row>
    <row r="7380" spans="1:1" x14ac:dyDescent="0.2">
      <c r="A7380" s="64"/>
    </row>
    <row r="7381" spans="1:1" x14ac:dyDescent="0.2">
      <c r="A7381" s="64"/>
    </row>
    <row r="7382" spans="1:1" x14ac:dyDescent="0.2">
      <c r="A7382" s="64"/>
    </row>
    <row r="7383" spans="1:1" x14ac:dyDescent="0.2">
      <c r="A7383" s="64"/>
    </row>
    <row r="7384" spans="1:1" x14ac:dyDescent="0.2">
      <c r="A7384" s="64"/>
    </row>
    <row r="7385" spans="1:1" x14ac:dyDescent="0.2">
      <c r="A7385" s="64"/>
    </row>
    <row r="7386" spans="1:1" x14ac:dyDescent="0.2">
      <c r="A7386" s="64"/>
    </row>
    <row r="7387" spans="1:1" x14ac:dyDescent="0.2">
      <c r="A7387" s="64"/>
    </row>
    <row r="7388" spans="1:1" x14ac:dyDescent="0.2">
      <c r="A7388" s="64"/>
    </row>
    <row r="7389" spans="1:1" x14ac:dyDescent="0.2">
      <c r="A7389" s="64"/>
    </row>
    <row r="7390" spans="1:1" x14ac:dyDescent="0.2">
      <c r="A7390" s="64"/>
    </row>
    <row r="7391" spans="1:1" x14ac:dyDescent="0.2">
      <c r="A7391" s="64"/>
    </row>
    <row r="7392" spans="1:1" x14ac:dyDescent="0.2">
      <c r="A7392" s="64"/>
    </row>
    <row r="7393" spans="1:1" x14ac:dyDescent="0.2">
      <c r="A7393" s="64"/>
    </row>
    <row r="7394" spans="1:1" x14ac:dyDescent="0.2">
      <c r="A7394" s="64"/>
    </row>
    <row r="7395" spans="1:1" x14ac:dyDescent="0.2">
      <c r="A7395" s="64"/>
    </row>
    <row r="7396" spans="1:1" x14ac:dyDescent="0.2">
      <c r="A7396" s="64"/>
    </row>
    <row r="7397" spans="1:1" x14ac:dyDescent="0.2">
      <c r="A7397" s="64"/>
    </row>
    <row r="7398" spans="1:1" x14ac:dyDescent="0.2">
      <c r="A7398" s="64"/>
    </row>
    <row r="7399" spans="1:1" x14ac:dyDescent="0.2">
      <c r="A7399" s="64"/>
    </row>
    <row r="7400" spans="1:1" x14ac:dyDescent="0.2">
      <c r="A7400" s="64"/>
    </row>
    <row r="7401" spans="1:1" x14ac:dyDescent="0.2">
      <c r="A7401" s="64"/>
    </row>
    <row r="7402" spans="1:1" x14ac:dyDescent="0.2">
      <c r="A7402" s="64"/>
    </row>
    <row r="7403" spans="1:1" x14ac:dyDescent="0.2">
      <c r="A7403" s="64"/>
    </row>
    <row r="7404" spans="1:1" x14ac:dyDescent="0.2">
      <c r="A7404" s="64"/>
    </row>
    <row r="7405" spans="1:1" x14ac:dyDescent="0.2">
      <c r="A7405" s="64"/>
    </row>
    <row r="7406" spans="1:1" x14ac:dyDescent="0.2">
      <c r="A7406" s="64"/>
    </row>
    <row r="7407" spans="1:1" x14ac:dyDescent="0.2">
      <c r="A7407" s="64"/>
    </row>
    <row r="7408" spans="1:1" x14ac:dyDescent="0.2">
      <c r="A7408" s="64"/>
    </row>
    <row r="7409" spans="1:1" x14ac:dyDescent="0.2">
      <c r="A7409" s="64"/>
    </row>
    <row r="7410" spans="1:1" x14ac:dyDescent="0.2">
      <c r="A7410" s="64"/>
    </row>
    <row r="7411" spans="1:1" x14ac:dyDescent="0.2">
      <c r="A7411" s="64"/>
    </row>
    <row r="7412" spans="1:1" x14ac:dyDescent="0.2">
      <c r="A7412" s="64"/>
    </row>
    <row r="7413" spans="1:1" x14ac:dyDescent="0.2">
      <c r="A7413" s="64"/>
    </row>
    <row r="7414" spans="1:1" x14ac:dyDescent="0.2">
      <c r="A7414" s="64"/>
    </row>
    <row r="7415" spans="1:1" x14ac:dyDescent="0.2">
      <c r="A7415" s="64"/>
    </row>
    <row r="7416" spans="1:1" x14ac:dyDescent="0.2">
      <c r="A7416" s="64"/>
    </row>
    <row r="7417" spans="1:1" x14ac:dyDescent="0.2">
      <c r="A7417" s="64"/>
    </row>
    <row r="7418" spans="1:1" x14ac:dyDescent="0.2">
      <c r="A7418" s="64"/>
    </row>
    <row r="7419" spans="1:1" x14ac:dyDescent="0.2">
      <c r="A7419" s="64"/>
    </row>
    <row r="7420" spans="1:1" x14ac:dyDescent="0.2">
      <c r="A7420" s="64"/>
    </row>
    <row r="7421" spans="1:1" x14ac:dyDescent="0.2">
      <c r="A7421" s="64"/>
    </row>
    <row r="7422" spans="1:1" x14ac:dyDescent="0.2">
      <c r="A7422" s="64"/>
    </row>
    <row r="7423" spans="1:1" x14ac:dyDescent="0.2">
      <c r="A7423" s="64"/>
    </row>
    <row r="7424" spans="1:1" x14ac:dyDescent="0.2">
      <c r="A7424" s="64"/>
    </row>
    <row r="7425" spans="1:1" x14ac:dyDescent="0.2">
      <c r="A7425" s="64"/>
    </row>
    <row r="7426" spans="1:1" x14ac:dyDescent="0.2">
      <c r="A7426" s="64"/>
    </row>
    <row r="7427" spans="1:1" x14ac:dyDescent="0.2">
      <c r="A7427" s="64"/>
    </row>
    <row r="7428" spans="1:1" x14ac:dyDescent="0.2">
      <c r="A7428" s="64"/>
    </row>
    <row r="7429" spans="1:1" x14ac:dyDescent="0.2">
      <c r="A7429" s="64"/>
    </row>
    <row r="7430" spans="1:1" x14ac:dyDescent="0.2">
      <c r="A7430" s="64"/>
    </row>
    <row r="7431" spans="1:1" x14ac:dyDescent="0.2">
      <c r="A7431" s="64"/>
    </row>
    <row r="7432" spans="1:1" x14ac:dyDescent="0.2">
      <c r="A7432" s="64"/>
    </row>
    <row r="7433" spans="1:1" x14ac:dyDescent="0.2">
      <c r="A7433" s="64"/>
    </row>
    <row r="7434" spans="1:1" x14ac:dyDescent="0.2">
      <c r="A7434" s="64"/>
    </row>
    <row r="7435" spans="1:1" x14ac:dyDescent="0.2">
      <c r="A7435" s="64"/>
    </row>
    <row r="7436" spans="1:1" x14ac:dyDescent="0.2">
      <c r="A7436" s="64"/>
    </row>
    <row r="7437" spans="1:1" x14ac:dyDescent="0.2">
      <c r="A7437" s="64"/>
    </row>
    <row r="7438" spans="1:1" x14ac:dyDescent="0.2">
      <c r="A7438" s="64"/>
    </row>
    <row r="7439" spans="1:1" x14ac:dyDescent="0.2">
      <c r="A7439" s="64"/>
    </row>
    <row r="7440" spans="1:1" x14ac:dyDescent="0.2">
      <c r="A7440" s="64"/>
    </row>
    <row r="7441" spans="1:1" x14ac:dyDescent="0.2">
      <c r="A7441" s="64"/>
    </row>
    <row r="7442" spans="1:1" x14ac:dyDescent="0.2">
      <c r="A7442" s="64"/>
    </row>
    <row r="7443" spans="1:1" x14ac:dyDescent="0.2">
      <c r="A7443" s="64"/>
    </row>
    <row r="7444" spans="1:1" x14ac:dyDescent="0.2">
      <c r="A7444" s="64"/>
    </row>
    <row r="7445" spans="1:1" x14ac:dyDescent="0.2">
      <c r="A7445" s="64"/>
    </row>
    <row r="7446" spans="1:1" x14ac:dyDescent="0.2">
      <c r="A7446" s="64"/>
    </row>
    <row r="7447" spans="1:1" x14ac:dyDescent="0.2">
      <c r="A7447" s="64"/>
    </row>
    <row r="7448" spans="1:1" x14ac:dyDescent="0.2">
      <c r="A7448" s="64"/>
    </row>
    <row r="7449" spans="1:1" x14ac:dyDescent="0.2">
      <c r="A7449" s="64"/>
    </row>
    <row r="7450" spans="1:1" x14ac:dyDescent="0.2">
      <c r="A7450" s="64"/>
    </row>
    <row r="7451" spans="1:1" x14ac:dyDescent="0.2">
      <c r="A7451" s="64"/>
    </row>
    <row r="7452" spans="1:1" x14ac:dyDescent="0.2">
      <c r="A7452" s="64"/>
    </row>
    <row r="7453" spans="1:1" x14ac:dyDescent="0.2">
      <c r="A7453" s="64"/>
    </row>
    <row r="7454" spans="1:1" x14ac:dyDescent="0.2">
      <c r="A7454" s="64"/>
    </row>
    <row r="7455" spans="1:1" x14ac:dyDescent="0.2">
      <c r="A7455" s="64"/>
    </row>
    <row r="7456" spans="1:1" x14ac:dyDescent="0.2">
      <c r="A7456" s="64"/>
    </row>
    <row r="7457" spans="1:1" x14ac:dyDescent="0.2">
      <c r="A7457" s="64"/>
    </row>
    <row r="7458" spans="1:1" x14ac:dyDescent="0.2">
      <c r="A7458" s="64"/>
    </row>
    <row r="7459" spans="1:1" x14ac:dyDescent="0.2">
      <c r="A7459" s="64"/>
    </row>
    <row r="7460" spans="1:1" x14ac:dyDescent="0.2">
      <c r="A7460" s="64"/>
    </row>
    <row r="7461" spans="1:1" x14ac:dyDescent="0.2">
      <c r="A7461" s="64"/>
    </row>
    <row r="7462" spans="1:1" x14ac:dyDescent="0.2">
      <c r="A7462" s="64"/>
    </row>
    <row r="7463" spans="1:1" x14ac:dyDescent="0.2">
      <c r="A7463" s="64"/>
    </row>
    <row r="7464" spans="1:1" x14ac:dyDescent="0.2">
      <c r="A7464" s="64"/>
    </row>
    <row r="7465" spans="1:1" x14ac:dyDescent="0.2">
      <c r="A7465" s="64"/>
    </row>
    <row r="7466" spans="1:1" x14ac:dyDescent="0.2">
      <c r="A7466" s="64"/>
    </row>
    <row r="7467" spans="1:1" x14ac:dyDescent="0.2">
      <c r="A7467" s="64"/>
    </row>
    <row r="7468" spans="1:1" x14ac:dyDescent="0.2">
      <c r="A7468" s="64"/>
    </row>
    <row r="7469" spans="1:1" x14ac:dyDescent="0.2">
      <c r="A7469" s="64"/>
    </row>
    <row r="7470" spans="1:1" x14ac:dyDescent="0.2">
      <c r="A7470" s="64"/>
    </row>
    <row r="7471" spans="1:1" x14ac:dyDescent="0.2">
      <c r="A7471" s="64"/>
    </row>
    <row r="7472" spans="1:1" x14ac:dyDescent="0.2">
      <c r="A7472" s="64"/>
    </row>
    <row r="7473" spans="1:1" x14ac:dyDescent="0.2">
      <c r="A7473" s="64"/>
    </row>
    <row r="7474" spans="1:1" x14ac:dyDescent="0.2">
      <c r="A7474" s="64"/>
    </row>
    <row r="7475" spans="1:1" x14ac:dyDescent="0.2">
      <c r="A7475" s="64"/>
    </row>
    <row r="7476" spans="1:1" x14ac:dyDescent="0.2">
      <c r="A7476" s="64"/>
    </row>
    <row r="7477" spans="1:1" x14ac:dyDescent="0.2">
      <c r="A7477" s="64"/>
    </row>
    <row r="7478" spans="1:1" x14ac:dyDescent="0.2">
      <c r="A7478" s="64"/>
    </row>
    <row r="7479" spans="1:1" x14ac:dyDescent="0.2">
      <c r="A7479" s="64"/>
    </row>
    <row r="7480" spans="1:1" x14ac:dyDescent="0.2">
      <c r="A7480" s="64"/>
    </row>
    <row r="7481" spans="1:1" x14ac:dyDescent="0.2">
      <c r="A7481" s="64"/>
    </row>
    <row r="7482" spans="1:1" x14ac:dyDescent="0.2">
      <c r="A7482" s="64"/>
    </row>
    <row r="7483" spans="1:1" x14ac:dyDescent="0.2">
      <c r="A7483" s="64"/>
    </row>
    <row r="7484" spans="1:1" x14ac:dyDescent="0.2">
      <c r="A7484" s="64"/>
    </row>
    <row r="7485" spans="1:1" x14ac:dyDescent="0.2">
      <c r="A7485" s="64"/>
    </row>
    <row r="7486" spans="1:1" x14ac:dyDescent="0.2">
      <c r="A7486" s="64"/>
    </row>
    <row r="7487" spans="1:1" x14ac:dyDescent="0.2">
      <c r="A7487" s="64"/>
    </row>
    <row r="7488" spans="1:1" x14ac:dyDescent="0.2">
      <c r="A7488" s="64"/>
    </row>
    <row r="7489" spans="1:1" x14ac:dyDescent="0.2">
      <c r="A7489" s="64"/>
    </row>
    <row r="7490" spans="1:1" x14ac:dyDescent="0.2">
      <c r="A7490" s="64"/>
    </row>
    <row r="7491" spans="1:1" x14ac:dyDescent="0.2">
      <c r="A7491" s="64"/>
    </row>
    <row r="7492" spans="1:1" x14ac:dyDescent="0.2">
      <c r="A7492" s="64"/>
    </row>
    <row r="7493" spans="1:1" x14ac:dyDescent="0.2">
      <c r="A7493" s="64"/>
    </row>
    <row r="7494" spans="1:1" x14ac:dyDescent="0.2">
      <c r="A7494" s="64"/>
    </row>
    <row r="7495" spans="1:1" x14ac:dyDescent="0.2">
      <c r="A7495" s="64"/>
    </row>
    <row r="7496" spans="1:1" x14ac:dyDescent="0.2">
      <c r="A7496" s="64"/>
    </row>
    <row r="7497" spans="1:1" x14ac:dyDescent="0.2">
      <c r="A7497" s="64"/>
    </row>
    <row r="7498" spans="1:1" x14ac:dyDescent="0.2">
      <c r="A7498" s="64"/>
    </row>
    <row r="7499" spans="1:1" x14ac:dyDescent="0.2">
      <c r="A7499" s="64"/>
    </row>
    <row r="7500" spans="1:1" x14ac:dyDescent="0.2">
      <c r="A7500" s="64"/>
    </row>
    <row r="7501" spans="1:1" x14ac:dyDescent="0.2">
      <c r="A7501" s="64"/>
    </row>
    <row r="7502" spans="1:1" x14ac:dyDescent="0.2">
      <c r="A7502" s="64"/>
    </row>
    <row r="7503" spans="1:1" x14ac:dyDescent="0.2">
      <c r="A7503" s="64"/>
    </row>
    <row r="7504" spans="1:1" x14ac:dyDescent="0.2">
      <c r="A7504" s="64"/>
    </row>
    <row r="7505" spans="1:1" x14ac:dyDescent="0.2">
      <c r="A7505" s="64"/>
    </row>
    <row r="7506" spans="1:1" x14ac:dyDescent="0.2">
      <c r="A7506" s="64"/>
    </row>
    <row r="7507" spans="1:1" x14ac:dyDescent="0.2">
      <c r="A7507" s="64"/>
    </row>
    <row r="7508" spans="1:1" x14ac:dyDescent="0.2">
      <c r="A7508" s="64"/>
    </row>
    <row r="7509" spans="1:1" x14ac:dyDescent="0.2">
      <c r="A7509" s="64"/>
    </row>
    <row r="7510" spans="1:1" x14ac:dyDescent="0.2">
      <c r="A7510" s="64"/>
    </row>
    <row r="7511" spans="1:1" x14ac:dyDescent="0.2">
      <c r="A7511" s="64"/>
    </row>
    <row r="7512" spans="1:1" x14ac:dyDescent="0.2">
      <c r="A7512" s="64"/>
    </row>
    <row r="7513" spans="1:1" x14ac:dyDescent="0.2">
      <c r="A7513" s="64"/>
    </row>
    <row r="7514" spans="1:1" x14ac:dyDescent="0.2">
      <c r="A7514" s="64"/>
    </row>
    <row r="7515" spans="1:1" x14ac:dyDescent="0.2">
      <c r="A7515" s="64"/>
    </row>
    <row r="7516" spans="1:1" x14ac:dyDescent="0.2">
      <c r="A7516" s="64"/>
    </row>
    <row r="7517" spans="1:1" x14ac:dyDescent="0.2">
      <c r="A7517" s="64"/>
    </row>
    <row r="7518" spans="1:1" x14ac:dyDescent="0.2">
      <c r="A7518" s="64"/>
    </row>
    <row r="7519" spans="1:1" x14ac:dyDescent="0.2">
      <c r="A7519" s="64"/>
    </row>
    <row r="7520" spans="1:1" x14ac:dyDescent="0.2">
      <c r="A7520" s="64"/>
    </row>
    <row r="7521" spans="1:1" x14ac:dyDescent="0.2">
      <c r="A7521" s="64"/>
    </row>
    <row r="7522" spans="1:1" x14ac:dyDescent="0.2">
      <c r="A7522" s="64"/>
    </row>
    <row r="7523" spans="1:1" x14ac:dyDescent="0.2">
      <c r="A7523" s="64"/>
    </row>
    <row r="7524" spans="1:1" x14ac:dyDescent="0.2">
      <c r="A7524" s="64"/>
    </row>
    <row r="7525" spans="1:1" x14ac:dyDescent="0.2">
      <c r="A7525" s="64"/>
    </row>
    <row r="7526" spans="1:1" x14ac:dyDescent="0.2">
      <c r="A7526" s="64"/>
    </row>
    <row r="7527" spans="1:1" x14ac:dyDescent="0.2">
      <c r="A7527" s="64"/>
    </row>
    <row r="7528" spans="1:1" x14ac:dyDescent="0.2">
      <c r="A7528" s="64"/>
    </row>
    <row r="7529" spans="1:1" x14ac:dyDescent="0.2">
      <c r="A7529" s="64"/>
    </row>
    <row r="7530" spans="1:1" x14ac:dyDescent="0.2">
      <c r="A7530" s="64"/>
    </row>
    <row r="7531" spans="1:1" x14ac:dyDescent="0.2">
      <c r="A7531" s="64"/>
    </row>
    <row r="7532" spans="1:1" x14ac:dyDescent="0.2">
      <c r="A7532" s="64"/>
    </row>
    <row r="7533" spans="1:1" x14ac:dyDescent="0.2">
      <c r="A7533" s="64"/>
    </row>
    <row r="7534" spans="1:1" x14ac:dyDescent="0.2">
      <c r="A7534" s="64"/>
    </row>
    <row r="7535" spans="1:1" x14ac:dyDescent="0.2">
      <c r="A7535" s="64"/>
    </row>
    <row r="7536" spans="1:1" x14ac:dyDescent="0.2">
      <c r="A7536" s="64"/>
    </row>
    <row r="7537" spans="1:1" x14ac:dyDescent="0.2">
      <c r="A7537" s="64"/>
    </row>
    <row r="7538" spans="1:1" x14ac:dyDescent="0.2">
      <c r="A7538" s="64"/>
    </row>
    <row r="7539" spans="1:1" x14ac:dyDescent="0.2">
      <c r="A7539" s="64"/>
    </row>
    <row r="7540" spans="1:1" x14ac:dyDescent="0.2">
      <c r="A7540" s="64"/>
    </row>
    <row r="7541" spans="1:1" x14ac:dyDescent="0.2">
      <c r="A7541" s="64"/>
    </row>
    <row r="7542" spans="1:1" x14ac:dyDescent="0.2">
      <c r="A7542" s="64"/>
    </row>
    <row r="7543" spans="1:1" x14ac:dyDescent="0.2">
      <c r="A7543" s="64"/>
    </row>
    <row r="7544" spans="1:1" x14ac:dyDescent="0.2">
      <c r="A7544" s="64"/>
    </row>
    <row r="7545" spans="1:1" x14ac:dyDescent="0.2">
      <c r="A7545" s="64"/>
    </row>
    <row r="7546" spans="1:1" x14ac:dyDescent="0.2">
      <c r="A7546" s="64"/>
    </row>
    <row r="7547" spans="1:1" x14ac:dyDescent="0.2">
      <c r="A7547" s="64"/>
    </row>
    <row r="7548" spans="1:1" x14ac:dyDescent="0.2">
      <c r="A7548" s="64"/>
    </row>
    <row r="7549" spans="1:1" x14ac:dyDescent="0.2">
      <c r="A7549" s="64"/>
    </row>
    <row r="7550" spans="1:1" x14ac:dyDescent="0.2">
      <c r="A7550" s="64"/>
    </row>
    <row r="7551" spans="1:1" x14ac:dyDescent="0.2">
      <c r="A7551" s="64"/>
    </row>
    <row r="7552" spans="1:1" x14ac:dyDescent="0.2">
      <c r="A7552" s="64"/>
    </row>
    <row r="7553" spans="1:1" x14ac:dyDescent="0.2">
      <c r="A7553" s="64"/>
    </row>
    <row r="7554" spans="1:1" x14ac:dyDescent="0.2">
      <c r="A7554" s="64"/>
    </row>
    <row r="7555" spans="1:1" x14ac:dyDescent="0.2">
      <c r="A7555" s="64"/>
    </row>
    <row r="7556" spans="1:1" x14ac:dyDescent="0.2">
      <c r="A7556" s="64"/>
    </row>
    <row r="7557" spans="1:1" x14ac:dyDescent="0.2">
      <c r="A7557" s="64"/>
    </row>
    <row r="7558" spans="1:1" x14ac:dyDescent="0.2">
      <c r="A7558" s="64"/>
    </row>
    <row r="7559" spans="1:1" x14ac:dyDescent="0.2">
      <c r="A7559" s="64"/>
    </row>
    <row r="7560" spans="1:1" x14ac:dyDescent="0.2">
      <c r="A7560" s="64"/>
    </row>
    <row r="7561" spans="1:1" x14ac:dyDescent="0.2">
      <c r="A7561" s="64"/>
    </row>
    <row r="7562" spans="1:1" x14ac:dyDescent="0.2">
      <c r="A7562" s="64"/>
    </row>
    <row r="7563" spans="1:1" x14ac:dyDescent="0.2">
      <c r="A7563" s="64"/>
    </row>
    <row r="7564" spans="1:1" x14ac:dyDescent="0.2">
      <c r="A7564" s="64"/>
    </row>
    <row r="7565" spans="1:1" x14ac:dyDescent="0.2">
      <c r="A7565" s="64"/>
    </row>
    <row r="7566" spans="1:1" x14ac:dyDescent="0.2">
      <c r="A7566" s="64"/>
    </row>
    <row r="7567" spans="1:1" x14ac:dyDescent="0.2">
      <c r="A7567" s="64"/>
    </row>
    <row r="7568" spans="1:1" x14ac:dyDescent="0.2">
      <c r="A7568" s="64"/>
    </row>
    <row r="7569" spans="1:1" x14ac:dyDescent="0.2">
      <c r="A7569" s="64"/>
    </row>
    <row r="7570" spans="1:1" x14ac:dyDescent="0.2">
      <c r="A7570" s="64"/>
    </row>
    <row r="7571" spans="1:1" x14ac:dyDescent="0.2">
      <c r="A7571" s="64"/>
    </row>
    <row r="7572" spans="1:1" x14ac:dyDescent="0.2">
      <c r="A7572" s="64"/>
    </row>
    <row r="7573" spans="1:1" x14ac:dyDescent="0.2">
      <c r="A7573" s="64"/>
    </row>
    <row r="7574" spans="1:1" x14ac:dyDescent="0.2">
      <c r="A7574" s="64"/>
    </row>
    <row r="7575" spans="1:1" x14ac:dyDescent="0.2">
      <c r="A7575" s="64"/>
    </row>
    <row r="7576" spans="1:1" x14ac:dyDescent="0.2">
      <c r="A7576" s="64"/>
    </row>
    <row r="7577" spans="1:1" x14ac:dyDescent="0.2">
      <c r="A7577" s="64"/>
    </row>
    <row r="7578" spans="1:1" x14ac:dyDescent="0.2">
      <c r="A7578" s="64"/>
    </row>
    <row r="7579" spans="1:1" x14ac:dyDescent="0.2">
      <c r="A7579" s="64"/>
    </row>
    <row r="7580" spans="1:1" x14ac:dyDescent="0.2">
      <c r="A7580" s="64"/>
    </row>
    <row r="7581" spans="1:1" x14ac:dyDescent="0.2">
      <c r="A7581" s="64"/>
    </row>
    <row r="7582" spans="1:1" x14ac:dyDescent="0.2">
      <c r="A7582" s="64"/>
    </row>
    <row r="7583" spans="1:1" x14ac:dyDescent="0.2">
      <c r="A7583" s="64"/>
    </row>
    <row r="7584" spans="1:1" x14ac:dyDescent="0.2">
      <c r="A7584" s="64"/>
    </row>
    <row r="7585" spans="1:1" x14ac:dyDescent="0.2">
      <c r="A7585" s="64"/>
    </row>
    <row r="7586" spans="1:1" x14ac:dyDescent="0.2">
      <c r="A7586" s="64"/>
    </row>
    <row r="7587" spans="1:1" x14ac:dyDescent="0.2">
      <c r="A7587" s="64"/>
    </row>
    <row r="7588" spans="1:1" x14ac:dyDescent="0.2">
      <c r="A7588" s="64"/>
    </row>
    <row r="7589" spans="1:1" x14ac:dyDescent="0.2">
      <c r="A7589" s="64"/>
    </row>
    <row r="7590" spans="1:1" x14ac:dyDescent="0.2">
      <c r="A7590" s="64"/>
    </row>
    <row r="7591" spans="1:1" x14ac:dyDescent="0.2">
      <c r="A7591" s="64"/>
    </row>
    <row r="7592" spans="1:1" x14ac:dyDescent="0.2">
      <c r="A7592" s="64"/>
    </row>
    <row r="7593" spans="1:1" x14ac:dyDescent="0.2">
      <c r="A7593" s="64"/>
    </row>
    <row r="7594" spans="1:1" x14ac:dyDescent="0.2">
      <c r="A7594" s="64"/>
    </row>
    <row r="7595" spans="1:1" x14ac:dyDescent="0.2">
      <c r="A7595" s="64"/>
    </row>
    <row r="7596" spans="1:1" x14ac:dyDescent="0.2">
      <c r="A7596" s="64"/>
    </row>
    <row r="7597" spans="1:1" x14ac:dyDescent="0.2">
      <c r="A7597" s="64"/>
    </row>
    <row r="7598" spans="1:1" x14ac:dyDescent="0.2">
      <c r="A7598" s="64"/>
    </row>
    <row r="7599" spans="1:1" x14ac:dyDescent="0.2">
      <c r="A7599" s="64"/>
    </row>
    <row r="7600" spans="1:1" x14ac:dyDescent="0.2">
      <c r="A7600" s="64"/>
    </row>
    <row r="7601" spans="1:1" x14ac:dyDescent="0.2">
      <c r="A7601" s="64"/>
    </row>
    <row r="7602" spans="1:1" x14ac:dyDescent="0.2">
      <c r="A7602" s="64"/>
    </row>
    <row r="7603" spans="1:1" x14ac:dyDescent="0.2">
      <c r="A7603" s="64"/>
    </row>
    <row r="7604" spans="1:1" x14ac:dyDescent="0.2">
      <c r="A7604" s="64"/>
    </row>
    <row r="7605" spans="1:1" x14ac:dyDescent="0.2">
      <c r="A7605" s="64"/>
    </row>
    <row r="7606" spans="1:1" x14ac:dyDescent="0.2">
      <c r="A7606" s="64"/>
    </row>
    <row r="7607" spans="1:1" x14ac:dyDescent="0.2">
      <c r="A7607" s="64"/>
    </row>
    <row r="7608" spans="1:1" x14ac:dyDescent="0.2">
      <c r="A7608" s="64"/>
    </row>
    <row r="7609" spans="1:1" x14ac:dyDescent="0.2">
      <c r="A7609" s="64"/>
    </row>
    <row r="7610" spans="1:1" x14ac:dyDescent="0.2">
      <c r="A7610" s="64"/>
    </row>
    <row r="7611" spans="1:1" x14ac:dyDescent="0.2">
      <c r="A7611" s="64"/>
    </row>
    <row r="7612" spans="1:1" x14ac:dyDescent="0.2">
      <c r="A7612" s="64"/>
    </row>
    <row r="7613" spans="1:1" x14ac:dyDescent="0.2">
      <c r="A7613" s="64"/>
    </row>
    <row r="7614" spans="1:1" x14ac:dyDescent="0.2">
      <c r="A7614" s="64"/>
    </row>
    <row r="7615" spans="1:1" x14ac:dyDescent="0.2">
      <c r="A7615" s="64"/>
    </row>
    <row r="7616" spans="1:1" x14ac:dyDescent="0.2">
      <c r="A7616" s="64"/>
    </row>
    <row r="7617" spans="1:1" x14ac:dyDescent="0.2">
      <c r="A7617" s="64"/>
    </row>
    <row r="7618" spans="1:1" x14ac:dyDescent="0.2">
      <c r="A7618" s="64"/>
    </row>
    <row r="7619" spans="1:1" x14ac:dyDescent="0.2">
      <c r="A7619" s="64"/>
    </row>
    <row r="7620" spans="1:1" x14ac:dyDescent="0.2">
      <c r="A7620" s="64"/>
    </row>
    <row r="7621" spans="1:1" x14ac:dyDescent="0.2">
      <c r="A7621" s="64"/>
    </row>
    <row r="7622" spans="1:1" x14ac:dyDescent="0.2">
      <c r="A7622" s="64"/>
    </row>
    <row r="7623" spans="1:1" x14ac:dyDescent="0.2">
      <c r="A7623" s="64"/>
    </row>
    <row r="7624" spans="1:1" x14ac:dyDescent="0.2">
      <c r="A7624" s="64"/>
    </row>
    <row r="7625" spans="1:1" x14ac:dyDescent="0.2">
      <c r="A7625" s="64"/>
    </row>
    <row r="7626" spans="1:1" x14ac:dyDescent="0.2">
      <c r="A7626" s="64"/>
    </row>
    <row r="7627" spans="1:1" x14ac:dyDescent="0.2">
      <c r="A7627" s="64"/>
    </row>
    <row r="7628" spans="1:1" x14ac:dyDescent="0.2">
      <c r="A7628" s="64"/>
    </row>
    <row r="7629" spans="1:1" x14ac:dyDescent="0.2">
      <c r="A7629" s="64"/>
    </row>
    <row r="7630" spans="1:1" x14ac:dyDescent="0.2">
      <c r="A7630" s="64"/>
    </row>
    <row r="7631" spans="1:1" x14ac:dyDescent="0.2">
      <c r="A7631" s="64"/>
    </row>
    <row r="7632" spans="1:1" x14ac:dyDescent="0.2">
      <c r="A7632" s="64"/>
    </row>
    <row r="7633" spans="1:1" x14ac:dyDescent="0.2">
      <c r="A7633" s="64"/>
    </row>
    <row r="7634" spans="1:1" x14ac:dyDescent="0.2">
      <c r="A7634" s="64"/>
    </row>
    <row r="7635" spans="1:1" x14ac:dyDescent="0.2">
      <c r="A7635" s="64"/>
    </row>
    <row r="7636" spans="1:1" x14ac:dyDescent="0.2">
      <c r="A7636" s="64"/>
    </row>
    <row r="7637" spans="1:1" x14ac:dyDescent="0.2">
      <c r="A7637" s="64"/>
    </row>
    <row r="7638" spans="1:1" x14ac:dyDescent="0.2">
      <c r="A7638" s="64"/>
    </row>
    <row r="7639" spans="1:1" x14ac:dyDescent="0.2">
      <c r="A7639" s="64"/>
    </row>
    <row r="7640" spans="1:1" x14ac:dyDescent="0.2">
      <c r="A7640" s="64"/>
    </row>
    <row r="7641" spans="1:1" x14ac:dyDescent="0.2">
      <c r="A7641" s="64"/>
    </row>
    <row r="7642" spans="1:1" x14ac:dyDescent="0.2">
      <c r="A7642" s="64"/>
    </row>
    <row r="7643" spans="1:1" x14ac:dyDescent="0.2">
      <c r="A7643" s="64"/>
    </row>
    <row r="7644" spans="1:1" x14ac:dyDescent="0.2">
      <c r="A7644" s="64"/>
    </row>
    <row r="7645" spans="1:1" x14ac:dyDescent="0.2">
      <c r="A7645" s="64"/>
    </row>
    <row r="7646" spans="1:1" x14ac:dyDescent="0.2">
      <c r="A7646" s="64"/>
    </row>
    <row r="7647" spans="1:1" x14ac:dyDescent="0.2">
      <c r="A7647" s="64"/>
    </row>
    <row r="7648" spans="1:1" x14ac:dyDescent="0.2">
      <c r="A7648" s="64"/>
    </row>
    <row r="7649" spans="1:1" x14ac:dyDescent="0.2">
      <c r="A7649" s="64"/>
    </row>
    <row r="7650" spans="1:1" x14ac:dyDescent="0.2">
      <c r="A7650" s="64"/>
    </row>
    <row r="7651" spans="1:1" x14ac:dyDescent="0.2">
      <c r="A7651" s="64"/>
    </row>
    <row r="7652" spans="1:1" x14ac:dyDescent="0.2">
      <c r="A7652" s="64"/>
    </row>
    <row r="7653" spans="1:1" x14ac:dyDescent="0.2">
      <c r="A7653" s="64"/>
    </row>
    <row r="7654" spans="1:1" x14ac:dyDescent="0.2">
      <c r="A7654" s="64"/>
    </row>
    <row r="7655" spans="1:1" x14ac:dyDescent="0.2">
      <c r="A7655" s="64"/>
    </row>
    <row r="7656" spans="1:1" x14ac:dyDescent="0.2">
      <c r="A7656" s="64"/>
    </row>
    <row r="7657" spans="1:1" x14ac:dyDescent="0.2">
      <c r="A7657" s="64"/>
    </row>
    <row r="7658" spans="1:1" x14ac:dyDescent="0.2">
      <c r="A7658" s="64"/>
    </row>
    <row r="7659" spans="1:1" x14ac:dyDescent="0.2">
      <c r="A7659" s="64"/>
    </row>
    <row r="7660" spans="1:1" x14ac:dyDescent="0.2">
      <c r="A7660" s="64"/>
    </row>
    <row r="7661" spans="1:1" x14ac:dyDescent="0.2">
      <c r="A7661" s="64"/>
    </row>
    <row r="7662" spans="1:1" x14ac:dyDescent="0.2">
      <c r="A7662" s="64"/>
    </row>
    <row r="7663" spans="1:1" x14ac:dyDescent="0.2">
      <c r="A7663" s="64"/>
    </row>
    <row r="7664" spans="1:1" x14ac:dyDescent="0.2">
      <c r="A7664" s="64"/>
    </row>
    <row r="7665" spans="1:1" x14ac:dyDescent="0.2">
      <c r="A7665" s="64"/>
    </row>
    <row r="7666" spans="1:1" x14ac:dyDescent="0.2">
      <c r="A7666" s="64"/>
    </row>
    <row r="7667" spans="1:1" x14ac:dyDescent="0.2">
      <c r="A7667" s="64"/>
    </row>
    <row r="7668" spans="1:1" x14ac:dyDescent="0.2">
      <c r="A7668" s="64"/>
    </row>
    <row r="7669" spans="1:1" x14ac:dyDescent="0.2">
      <c r="A7669" s="64"/>
    </row>
    <row r="7670" spans="1:1" x14ac:dyDescent="0.2">
      <c r="A7670" s="64"/>
    </row>
    <row r="7671" spans="1:1" x14ac:dyDescent="0.2">
      <c r="A7671" s="64"/>
    </row>
    <row r="7672" spans="1:1" x14ac:dyDescent="0.2">
      <c r="A7672" s="64"/>
    </row>
    <row r="7673" spans="1:1" x14ac:dyDescent="0.2">
      <c r="A7673" s="64"/>
    </row>
    <row r="7674" spans="1:1" x14ac:dyDescent="0.2">
      <c r="A7674" s="64"/>
    </row>
    <row r="7675" spans="1:1" x14ac:dyDescent="0.2">
      <c r="A7675" s="64"/>
    </row>
    <row r="7676" spans="1:1" x14ac:dyDescent="0.2">
      <c r="A7676" s="64"/>
    </row>
    <row r="7677" spans="1:1" x14ac:dyDescent="0.2">
      <c r="A7677" s="64"/>
    </row>
    <row r="7678" spans="1:1" x14ac:dyDescent="0.2">
      <c r="A7678" s="64"/>
    </row>
    <row r="7679" spans="1:1" x14ac:dyDescent="0.2">
      <c r="A7679" s="64"/>
    </row>
    <row r="7680" spans="1:1" x14ac:dyDescent="0.2">
      <c r="A7680" s="64"/>
    </row>
    <row r="7681" spans="1:1" x14ac:dyDescent="0.2">
      <c r="A7681" s="64"/>
    </row>
    <row r="7682" spans="1:1" x14ac:dyDescent="0.2">
      <c r="A7682" s="64"/>
    </row>
    <row r="7683" spans="1:1" x14ac:dyDescent="0.2">
      <c r="A7683" s="64"/>
    </row>
    <row r="7684" spans="1:1" x14ac:dyDescent="0.2">
      <c r="A7684" s="64"/>
    </row>
    <row r="7685" spans="1:1" x14ac:dyDescent="0.2">
      <c r="A7685" s="64"/>
    </row>
    <row r="7686" spans="1:1" x14ac:dyDescent="0.2">
      <c r="A7686" s="64"/>
    </row>
    <row r="7687" spans="1:1" x14ac:dyDescent="0.2">
      <c r="A7687" s="64"/>
    </row>
    <row r="7688" spans="1:1" x14ac:dyDescent="0.2">
      <c r="A7688" s="64"/>
    </row>
    <row r="7689" spans="1:1" x14ac:dyDescent="0.2">
      <c r="A7689" s="64"/>
    </row>
    <row r="7690" spans="1:1" x14ac:dyDescent="0.2">
      <c r="A7690" s="64"/>
    </row>
    <row r="7691" spans="1:1" x14ac:dyDescent="0.2">
      <c r="A7691" s="64"/>
    </row>
    <row r="7692" spans="1:1" x14ac:dyDescent="0.2">
      <c r="A7692" s="64"/>
    </row>
    <row r="7693" spans="1:1" x14ac:dyDescent="0.2">
      <c r="A7693" s="64"/>
    </row>
    <row r="7694" spans="1:1" x14ac:dyDescent="0.2">
      <c r="A7694" s="64"/>
    </row>
    <row r="7695" spans="1:1" x14ac:dyDescent="0.2">
      <c r="A7695" s="64"/>
    </row>
    <row r="7696" spans="1:1" x14ac:dyDescent="0.2">
      <c r="A7696" s="64"/>
    </row>
    <row r="7697" spans="1:1" x14ac:dyDescent="0.2">
      <c r="A7697" s="64"/>
    </row>
    <row r="7698" spans="1:1" x14ac:dyDescent="0.2">
      <c r="A7698" s="64"/>
    </row>
    <row r="7699" spans="1:1" x14ac:dyDescent="0.2">
      <c r="A7699" s="64"/>
    </row>
    <row r="7700" spans="1:1" x14ac:dyDescent="0.2">
      <c r="A7700" s="64"/>
    </row>
    <row r="7701" spans="1:1" x14ac:dyDescent="0.2">
      <c r="A7701" s="64"/>
    </row>
    <row r="7702" spans="1:1" x14ac:dyDescent="0.2">
      <c r="A7702" s="64"/>
    </row>
    <row r="7703" spans="1:1" x14ac:dyDescent="0.2">
      <c r="A7703" s="64"/>
    </row>
    <row r="7704" spans="1:1" x14ac:dyDescent="0.2">
      <c r="A7704" s="64"/>
    </row>
    <row r="7705" spans="1:1" x14ac:dyDescent="0.2">
      <c r="A7705" s="64"/>
    </row>
    <row r="7706" spans="1:1" x14ac:dyDescent="0.2">
      <c r="A7706" s="64"/>
    </row>
    <row r="7707" spans="1:1" x14ac:dyDescent="0.2">
      <c r="A7707" s="64"/>
    </row>
    <row r="7708" spans="1:1" x14ac:dyDescent="0.2">
      <c r="A7708" s="64"/>
    </row>
    <row r="7709" spans="1:1" x14ac:dyDescent="0.2">
      <c r="A7709" s="64"/>
    </row>
    <row r="7710" spans="1:1" x14ac:dyDescent="0.2">
      <c r="A7710" s="64"/>
    </row>
    <row r="7711" spans="1:1" x14ac:dyDescent="0.2">
      <c r="A7711" s="64"/>
    </row>
    <row r="7712" spans="1:1" x14ac:dyDescent="0.2">
      <c r="A7712" s="64"/>
    </row>
    <row r="7713" spans="1:1" x14ac:dyDescent="0.2">
      <c r="A7713" s="64"/>
    </row>
    <row r="7714" spans="1:1" x14ac:dyDescent="0.2">
      <c r="A7714" s="64"/>
    </row>
    <row r="7715" spans="1:1" x14ac:dyDescent="0.2">
      <c r="A7715" s="64"/>
    </row>
    <row r="7716" spans="1:1" x14ac:dyDescent="0.2">
      <c r="A7716" s="64"/>
    </row>
    <row r="7717" spans="1:1" x14ac:dyDescent="0.2">
      <c r="A7717" s="64"/>
    </row>
    <row r="7718" spans="1:1" x14ac:dyDescent="0.2">
      <c r="A7718" s="64"/>
    </row>
    <row r="7719" spans="1:1" x14ac:dyDescent="0.2">
      <c r="A7719" s="64"/>
    </row>
    <row r="7720" spans="1:1" x14ac:dyDescent="0.2">
      <c r="A7720" s="64"/>
    </row>
    <row r="7721" spans="1:1" x14ac:dyDescent="0.2">
      <c r="A7721" s="64"/>
    </row>
    <row r="7722" spans="1:1" x14ac:dyDescent="0.2">
      <c r="A7722" s="64"/>
    </row>
    <row r="7723" spans="1:1" x14ac:dyDescent="0.2">
      <c r="A7723" s="64"/>
    </row>
    <row r="7724" spans="1:1" x14ac:dyDescent="0.2">
      <c r="A7724" s="64"/>
    </row>
    <row r="7725" spans="1:1" x14ac:dyDescent="0.2">
      <c r="A7725" s="64"/>
    </row>
    <row r="7726" spans="1:1" x14ac:dyDescent="0.2">
      <c r="A7726" s="64"/>
    </row>
    <row r="7727" spans="1:1" x14ac:dyDescent="0.2">
      <c r="A7727" s="64"/>
    </row>
    <row r="7728" spans="1:1" x14ac:dyDescent="0.2">
      <c r="A7728" s="64"/>
    </row>
    <row r="7729" spans="1:1" x14ac:dyDescent="0.2">
      <c r="A7729" s="64"/>
    </row>
    <row r="7730" spans="1:1" x14ac:dyDescent="0.2">
      <c r="A7730" s="64"/>
    </row>
    <row r="7731" spans="1:1" x14ac:dyDescent="0.2">
      <c r="A7731" s="64"/>
    </row>
    <row r="7732" spans="1:1" x14ac:dyDescent="0.2">
      <c r="A7732" s="64"/>
    </row>
    <row r="7733" spans="1:1" x14ac:dyDescent="0.2">
      <c r="A7733" s="64"/>
    </row>
    <row r="7734" spans="1:1" x14ac:dyDescent="0.2">
      <c r="A7734" s="64"/>
    </row>
    <row r="7735" spans="1:1" x14ac:dyDescent="0.2">
      <c r="A7735" s="64"/>
    </row>
    <row r="7736" spans="1:1" x14ac:dyDescent="0.2">
      <c r="A7736" s="64"/>
    </row>
    <row r="7737" spans="1:1" x14ac:dyDescent="0.2">
      <c r="A7737" s="64"/>
    </row>
    <row r="7738" spans="1:1" x14ac:dyDescent="0.2">
      <c r="A7738" s="64"/>
    </row>
    <row r="7739" spans="1:1" x14ac:dyDescent="0.2">
      <c r="A7739" s="64"/>
    </row>
    <row r="7740" spans="1:1" x14ac:dyDescent="0.2">
      <c r="A7740" s="64"/>
    </row>
    <row r="7741" spans="1:1" x14ac:dyDescent="0.2">
      <c r="A7741" s="64"/>
    </row>
    <row r="7742" spans="1:1" x14ac:dyDescent="0.2">
      <c r="A7742" s="64"/>
    </row>
    <row r="7743" spans="1:1" x14ac:dyDescent="0.2">
      <c r="A7743" s="64"/>
    </row>
    <row r="7744" spans="1:1" x14ac:dyDescent="0.2">
      <c r="A7744" s="64"/>
    </row>
    <row r="7745" spans="1:1" x14ac:dyDescent="0.2">
      <c r="A7745" s="64"/>
    </row>
    <row r="7746" spans="1:1" x14ac:dyDescent="0.2">
      <c r="A7746" s="64"/>
    </row>
    <row r="7747" spans="1:1" x14ac:dyDescent="0.2">
      <c r="A7747" s="64"/>
    </row>
    <row r="7748" spans="1:1" x14ac:dyDescent="0.2">
      <c r="A7748" s="64"/>
    </row>
    <row r="7749" spans="1:1" x14ac:dyDescent="0.2">
      <c r="A7749" s="64"/>
    </row>
    <row r="7750" spans="1:1" x14ac:dyDescent="0.2">
      <c r="A7750" s="64"/>
    </row>
    <row r="7751" spans="1:1" x14ac:dyDescent="0.2">
      <c r="A7751" s="64"/>
    </row>
    <row r="7752" spans="1:1" x14ac:dyDescent="0.2">
      <c r="A7752" s="64"/>
    </row>
    <row r="7753" spans="1:1" x14ac:dyDescent="0.2">
      <c r="A7753" s="64"/>
    </row>
    <row r="7754" spans="1:1" x14ac:dyDescent="0.2">
      <c r="A7754" s="64"/>
    </row>
    <row r="7755" spans="1:1" x14ac:dyDescent="0.2">
      <c r="A7755" s="64"/>
    </row>
    <row r="7756" spans="1:1" x14ac:dyDescent="0.2">
      <c r="A7756" s="64"/>
    </row>
    <row r="7757" spans="1:1" x14ac:dyDescent="0.2">
      <c r="A7757" s="64"/>
    </row>
    <row r="7758" spans="1:1" x14ac:dyDescent="0.2">
      <c r="A7758" s="64"/>
    </row>
    <row r="7759" spans="1:1" x14ac:dyDescent="0.2">
      <c r="A7759" s="64"/>
    </row>
    <row r="7760" spans="1:1" x14ac:dyDescent="0.2">
      <c r="A7760" s="64"/>
    </row>
    <row r="7761" spans="1:1" x14ac:dyDescent="0.2">
      <c r="A7761" s="64"/>
    </row>
    <row r="7762" spans="1:1" x14ac:dyDescent="0.2">
      <c r="A7762" s="64"/>
    </row>
    <row r="7763" spans="1:1" x14ac:dyDescent="0.2">
      <c r="A7763" s="64"/>
    </row>
    <row r="7764" spans="1:1" x14ac:dyDescent="0.2">
      <c r="A7764" s="64"/>
    </row>
    <row r="7765" spans="1:1" x14ac:dyDescent="0.2">
      <c r="A7765" s="64"/>
    </row>
    <row r="7766" spans="1:1" x14ac:dyDescent="0.2">
      <c r="A7766" s="64"/>
    </row>
    <row r="7767" spans="1:1" x14ac:dyDescent="0.2">
      <c r="A7767" s="64"/>
    </row>
    <row r="7768" spans="1:1" x14ac:dyDescent="0.2">
      <c r="A7768" s="64"/>
    </row>
    <row r="7769" spans="1:1" x14ac:dyDescent="0.2">
      <c r="A7769" s="64"/>
    </row>
    <row r="7770" spans="1:1" x14ac:dyDescent="0.2">
      <c r="A7770" s="64"/>
    </row>
    <row r="7771" spans="1:1" x14ac:dyDescent="0.2">
      <c r="A7771" s="64"/>
    </row>
    <row r="7772" spans="1:1" x14ac:dyDescent="0.2">
      <c r="A7772" s="64"/>
    </row>
    <row r="7773" spans="1:1" x14ac:dyDescent="0.2">
      <c r="A7773" s="64"/>
    </row>
    <row r="7774" spans="1:1" x14ac:dyDescent="0.2">
      <c r="A7774" s="64"/>
    </row>
    <row r="7775" spans="1:1" x14ac:dyDescent="0.2">
      <c r="A7775" s="64"/>
    </row>
    <row r="7776" spans="1:1" x14ac:dyDescent="0.2">
      <c r="A7776" s="64"/>
    </row>
    <row r="7777" spans="1:1" x14ac:dyDescent="0.2">
      <c r="A7777" s="64"/>
    </row>
    <row r="7778" spans="1:1" x14ac:dyDescent="0.2">
      <c r="A7778" s="64"/>
    </row>
    <row r="7779" spans="1:1" x14ac:dyDescent="0.2">
      <c r="A7779" s="64"/>
    </row>
    <row r="7780" spans="1:1" x14ac:dyDescent="0.2">
      <c r="A7780" s="64"/>
    </row>
    <row r="7781" spans="1:1" x14ac:dyDescent="0.2">
      <c r="A7781" s="64"/>
    </row>
    <row r="7782" spans="1:1" x14ac:dyDescent="0.2">
      <c r="A7782" s="64"/>
    </row>
    <row r="7783" spans="1:1" x14ac:dyDescent="0.2">
      <c r="A7783" s="64"/>
    </row>
    <row r="7784" spans="1:1" x14ac:dyDescent="0.2">
      <c r="A7784" s="64"/>
    </row>
    <row r="7785" spans="1:1" x14ac:dyDescent="0.2">
      <c r="A7785" s="64"/>
    </row>
    <row r="7786" spans="1:1" x14ac:dyDescent="0.2">
      <c r="A7786" s="64"/>
    </row>
    <row r="7787" spans="1:1" x14ac:dyDescent="0.2">
      <c r="A7787" s="64"/>
    </row>
    <row r="7788" spans="1:1" x14ac:dyDescent="0.2">
      <c r="A7788" s="64"/>
    </row>
    <row r="7789" spans="1:1" x14ac:dyDescent="0.2">
      <c r="A7789" s="64"/>
    </row>
    <row r="7790" spans="1:1" x14ac:dyDescent="0.2">
      <c r="A7790" s="64"/>
    </row>
    <row r="7791" spans="1:1" x14ac:dyDescent="0.2">
      <c r="A7791" s="64"/>
    </row>
    <row r="7792" spans="1:1" x14ac:dyDescent="0.2">
      <c r="A7792" s="64"/>
    </row>
    <row r="7793" spans="1:1" x14ac:dyDescent="0.2">
      <c r="A7793" s="64"/>
    </row>
    <row r="7794" spans="1:1" x14ac:dyDescent="0.2">
      <c r="A7794" s="64"/>
    </row>
    <row r="7795" spans="1:1" x14ac:dyDescent="0.2">
      <c r="A7795" s="64"/>
    </row>
    <row r="7796" spans="1:1" x14ac:dyDescent="0.2">
      <c r="A7796" s="64"/>
    </row>
    <row r="7797" spans="1:1" x14ac:dyDescent="0.2">
      <c r="A7797" s="64"/>
    </row>
    <row r="7798" spans="1:1" x14ac:dyDescent="0.2">
      <c r="A7798" s="64"/>
    </row>
    <row r="7799" spans="1:1" x14ac:dyDescent="0.2">
      <c r="A7799" s="64"/>
    </row>
    <row r="7800" spans="1:1" x14ac:dyDescent="0.2">
      <c r="A7800" s="64"/>
    </row>
    <row r="7801" spans="1:1" x14ac:dyDescent="0.2">
      <c r="A7801" s="64"/>
    </row>
    <row r="7802" spans="1:1" x14ac:dyDescent="0.2">
      <c r="A7802" s="64"/>
    </row>
    <row r="7803" spans="1:1" x14ac:dyDescent="0.2">
      <c r="A7803" s="64"/>
    </row>
    <row r="7804" spans="1:1" x14ac:dyDescent="0.2">
      <c r="A7804" s="64"/>
    </row>
    <row r="7805" spans="1:1" x14ac:dyDescent="0.2">
      <c r="A7805" s="64"/>
    </row>
    <row r="7806" spans="1:1" x14ac:dyDescent="0.2">
      <c r="A7806" s="64"/>
    </row>
    <row r="7807" spans="1:1" x14ac:dyDescent="0.2">
      <c r="A7807" s="64"/>
    </row>
    <row r="7808" spans="1:1" x14ac:dyDescent="0.2">
      <c r="A7808" s="64"/>
    </row>
    <row r="7809" spans="1:1" x14ac:dyDescent="0.2">
      <c r="A7809" s="64"/>
    </row>
    <row r="7810" spans="1:1" x14ac:dyDescent="0.2">
      <c r="A7810" s="64"/>
    </row>
    <row r="7811" spans="1:1" x14ac:dyDescent="0.2">
      <c r="A7811" s="64"/>
    </row>
    <row r="7812" spans="1:1" x14ac:dyDescent="0.2">
      <c r="A7812" s="64"/>
    </row>
    <row r="7813" spans="1:1" x14ac:dyDescent="0.2">
      <c r="A7813" s="64"/>
    </row>
    <row r="7814" spans="1:1" x14ac:dyDescent="0.2">
      <c r="A7814" s="64"/>
    </row>
    <row r="7815" spans="1:1" x14ac:dyDescent="0.2">
      <c r="A7815" s="64"/>
    </row>
    <row r="7816" spans="1:1" x14ac:dyDescent="0.2">
      <c r="A7816" s="64"/>
    </row>
    <row r="7817" spans="1:1" x14ac:dyDescent="0.2">
      <c r="A7817" s="64"/>
    </row>
    <row r="7818" spans="1:1" x14ac:dyDescent="0.2">
      <c r="A7818" s="64"/>
    </row>
    <row r="7819" spans="1:1" x14ac:dyDescent="0.2">
      <c r="A7819" s="64"/>
    </row>
    <row r="7820" spans="1:1" x14ac:dyDescent="0.2">
      <c r="A7820" s="64"/>
    </row>
    <row r="7821" spans="1:1" x14ac:dyDescent="0.2">
      <c r="A7821" s="64"/>
    </row>
    <row r="7822" spans="1:1" x14ac:dyDescent="0.2">
      <c r="A7822" s="64"/>
    </row>
    <row r="7823" spans="1:1" x14ac:dyDescent="0.2">
      <c r="A7823" s="64"/>
    </row>
    <row r="7824" spans="1:1" x14ac:dyDescent="0.2">
      <c r="A7824" s="64"/>
    </row>
    <row r="7825" spans="1:1" x14ac:dyDescent="0.2">
      <c r="A7825" s="64"/>
    </row>
    <row r="7826" spans="1:1" x14ac:dyDescent="0.2">
      <c r="A7826" s="64"/>
    </row>
    <row r="7827" spans="1:1" x14ac:dyDescent="0.2">
      <c r="A7827" s="64"/>
    </row>
    <row r="7828" spans="1:1" x14ac:dyDescent="0.2">
      <c r="A7828" s="64"/>
    </row>
    <row r="7829" spans="1:1" x14ac:dyDescent="0.2">
      <c r="A7829" s="64"/>
    </row>
    <row r="7830" spans="1:1" x14ac:dyDescent="0.2">
      <c r="A7830" s="64"/>
    </row>
    <row r="7831" spans="1:1" x14ac:dyDescent="0.2">
      <c r="A7831" s="64"/>
    </row>
    <row r="7832" spans="1:1" x14ac:dyDescent="0.2">
      <c r="A7832" s="64"/>
    </row>
    <row r="7833" spans="1:1" x14ac:dyDescent="0.2">
      <c r="A7833" s="64"/>
    </row>
    <row r="7834" spans="1:1" x14ac:dyDescent="0.2">
      <c r="A7834" s="64"/>
    </row>
    <row r="7835" spans="1:1" x14ac:dyDescent="0.2">
      <c r="A7835" s="64"/>
    </row>
    <row r="7836" spans="1:1" x14ac:dyDescent="0.2">
      <c r="A7836" s="64"/>
    </row>
    <row r="7837" spans="1:1" x14ac:dyDescent="0.2">
      <c r="A7837" s="64"/>
    </row>
    <row r="7838" spans="1:1" x14ac:dyDescent="0.2">
      <c r="A7838" s="64"/>
    </row>
    <row r="7839" spans="1:1" x14ac:dyDescent="0.2">
      <c r="A7839" s="64"/>
    </row>
    <row r="7840" spans="1:1" x14ac:dyDescent="0.2">
      <c r="A7840" s="64"/>
    </row>
    <row r="7841" spans="1:1" x14ac:dyDescent="0.2">
      <c r="A7841" s="64"/>
    </row>
    <row r="7842" spans="1:1" x14ac:dyDescent="0.2">
      <c r="A7842" s="64"/>
    </row>
    <row r="7843" spans="1:1" x14ac:dyDescent="0.2">
      <c r="A7843" s="64"/>
    </row>
    <row r="7844" spans="1:1" x14ac:dyDescent="0.2">
      <c r="A7844" s="64"/>
    </row>
    <row r="7845" spans="1:1" x14ac:dyDescent="0.2">
      <c r="A7845" s="64"/>
    </row>
    <row r="7846" spans="1:1" x14ac:dyDescent="0.2">
      <c r="A7846" s="64"/>
    </row>
    <row r="7847" spans="1:1" x14ac:dyDescent="0.2">
      <c r="A7847" s="64"/>
    </row>
    <row r="7848" spans="1:1" x14ac:dyDescent="0.2">
      <c r="A7848" s="64"/>
    </row>
    <row r="7849" spans="1:1" x14ac:dyDescent="0.2">
      <c r="A7849" s="64"/>
    </row>
    <row r="7850" spans="1:1" x14ac:dyDescent="0.2">
      <c r="A7850" s="64"/>
    </row>
    <row r="7851" spans="1:1" x14ac:dyDescent="0.2">
      <c r="A7851" s="64"/>
    </row>
    <row r="7852" spans="1:1" x14ac:dyDescent="0.2">
      <c r="A7852" s="64"/>
    </row>
    <row r="7853" spans="1:1" x14ac:dyDescent="0.2">
      <c r="A7853" s="64"/>
    </row>
    <row r="7854" spans="1:1" x14ac:dyDescent="0.2">
      <c r="A7854" s="64"/>
    </row>
    <row r="7855" spans="1:1" x14ac:dyDescent="0.2">
      <c r="A7855" s="64"/>
    </row>
    <row r="7856" spans="1:1" x14ac:dyDescent="0.2">
      <c r="A7856" s="64"/>
    </row>
    <row r="7857" spans="1:1" x14ac:dyDescent="0.2">
      <c r="A7857" s="64"/>
    </row>
    <row r="7858" spans="1:1" x14ac:dyDescent="0.2">
      <c r="A7858" s="64"/>
    </row>
    <row r="7859" spans="1:1" x14ac:dyDescent="0.2">
      <c r="A7859" s="64"/>
    </row>
    <row r="7860" spans="1:1" x14ac:dyDescent="0.2">
      <c r="A7860" s="64"/>
    </row>
    <row r="7861" spans="1:1" x14ac:dyDescent="0.2">
      <c r="A7861" s="64"/>
    </row>
    <row r="7862" spans="1:1" x14ac:dyDescent="0.2">
      <c r="A7862" s="64"/>
    </row>
    <row r="7863" spans="1:1" x14ac:dyDescent="0.2">
      <c r="A7863" s="64"/>
    </row>
    <row r="7864" spans="1:1" x14ac:dyDescent="0.2">
      <c r="A7864" s="64"/>
    </row>
    <row r="7865" spans="1:1" x14ac:dyDescent="0.2">
      <c r="A7865" s="64"/>
    </row>
    <row r="7866" spans="1:1" x14ac:dyDescent="0.2">
      <c r="A7866" s="64"/>
    </row>
    <row r="7867" spans="1:1" x14ac:dyDescent="0.2">
      <c r="A7867" s="64"/>
    </row>
    <row r="7868" spans="1:1" x14ac:dyDescent="0.2">
      <c r="A7868" s="64"/>
    </row>
    <row r="7869" spans="1:1" x14ac:dyDescent="0.2">
      <c r="A7869" s="64"/>
    </row>
    <row r="7870" spans="1:1" x14ac:dyDescent="0.2">
      <c r="A7870" s="64"/>
    </row>
    <row r="7871" spans="1:1" x14ac:dyDescent="0.2">
      <c r="A7871" s="64"/>
    </row>
    <row r="7872" spans="1:1" x14ac:dyDescent="0.2">
      <c r="A7872" s="64"/>
    </row>
    <row r="7873" spans="1:1" x14ac:dyDescent="0.2">
      <c r="A7873" s="64"/>
    </row>
    <row r="7874" spans="1:1" x14ac:dyDescent="0.2">
      <c r="A7874" s="64"/>
    </row>
    <row r="7875" spans="1:1" x14ac:dyDescent="0.2">
      <c r="A7875" s="64"/>
    </row>
    <row r="7876" spans="1:1" x14ac:dyDescent="0.2">
      <c r="A7876" s="64"/>
    </row>
    <row r="7877" spans="1:1" x14ac:dyDescent="0.2">
      <c r="A7877" s="64"/>
    </row>
    <row r="7878" spans="1:1" x14ac:dyDescent="0.2">
      <c r="A7878" s="64"/>
    </row>
    <row r="7879" spans="1:1" x14ac:dyDescent="0.2">
      <c r="A7879" s="64"/>
    </row>
    <row r="7880" spans="1:1" x14ac:dyDescent="0.2">
      <c r="A7880" s="64"/>
    </row>
    <row r="7881" spans="1:1" x14ac:dyDescent="0.2">
      <c r="A7881" s="64"/>
    </row>
    <row r="7882" spans="1:1" x14ac:dyDescent="0.2">
      <c r="A7882" s="64"/>
    </row>
    <row r="7883" spans="1:1" x14ac:dyDescent="0.2">
      <c r="A7883" s="64"/>
    </row>
    <row r="7884" spans="1:1" x14ac:dyDescent="0.2">
      <c r="A7884" s="64"/>
    </row>
    <row r="7885" spans="1:1" x14ac:dyDescent="0.2">
      <c r="A7885" s="64"/>
    </row>
    <row r="7886" spans="1:1" x14ac:dyDescent="0.2">
      <c r="A7886" s="64"/>
    </row>
    <row r="7887" spans="1:1" x14ac:dyDescent="0.2">
      <c r="A7887" s="64"/>
    </row>
    <row r="7888" spans="1:1" x14ac:dyDescent="0.2">
      <c r="A7888" s="64"/>
    </row>
    <row r="7889" spans="1:1" x14ac:dyDescent="0.2">
      <c r="A7889" s="64"/>
    </row>
    <row r="7890" spans="1:1" x14ac:dyDescent="0.2">
      <c r="A7890" s="64"/>
    </row>
    <row r="7891" spans="1:1" x14ac:dyDescent="0.2">
      <c r="A7891" s="64"/>
    </row>
    <row r="7892" spans="1:1" x14ac:dyDescent="0.2">
      <c r="A7892" s="64"/>
    </row>
    <row r="7893" spans="1:1" x14ac:dyDescent="0.2">
      <c r="A7893" s="64"/>
    </row>
    <row r="7894" spans="1:1" x14ac:dyDescent="0.2">
      <c r="A7894" s="64"/>
    </row>
    <row r="7895" spans="1:1" x14ac:dyDescent="0.2">
      <c r="A7895" s="64"/>
    </row>
    <row r="7896" spans="1:1" x14ac:dyDescent="0.2">
      <c r="A7896" s="64"/>
    </row>
    <row r="7897" spans="1:1" x14ac:dyDescent="0.2">
      <c r="A7897" s="64"/>
    </row>
    <row r="7898" spans="1:1" x14ac:dyDescent="0.2">
      <c r="A7898" s="64"/>
    </row>
    <row r="7899" spans="1:1" x14ac:dyDescent="0.2">
      <c r="A7899" s="64"/>
    </row>
    <row r="7900" spans="1:1" x14ac:dyDescent="0.2">
      <c r="A7900" s="64"/>
    </row>
    <row r="7901" spans="1:1" x14ac:dyDescent="0.2">
      <c r="A7901" s="64"/>
    </row>
    <row r="7902" spans="1:1" x14ac:dyDescent="0.2">
      <c r="A7902" s="64"/>
    </row>
    <row r="7903" spans="1:1" x14ac:dyDescent="0.2">
      <c r="A7903" s="64"/>
    </row>
    <row r="7904" spans="1:1" x14ac:dyDescent="0.2">
      <c r="A7904" s="64"/>
    </row>
    <row r="7905" spans="1:1" x14ac:dyDescent="0.2">
      <c r="A7905" s="64"/>
    </row>
    <row r="7906" spans="1:1" x14ac:dyDescent="0.2">
      <c r="A7906" s="64"/>
    </row>
    <row r="7907" spans="1:1" x14ac:dyDescent="0.2">
      <c r="A7907" s="64"/>
    </row>
    <row r="7908" spans="1:1" x14ac:dyDescent="0.2">
      <c r="A7908" s="64"/>
    </row>
    <row r="7909" spans="1:1" x14ac:dyDescent="0.2">
      <c r="A7909" s="64"/>
    </row>
    <row r="7910" spans="1:1" x14ac:dyDescent="0.2">
      <c r="A7910" s="64"/>
    </row>
    <row r="7911" spans="1:1" x14ac:dyDescent="0.2">
      <c r="A7911" s="64"/>
    </row>
    <row r="7912" spans="1:1" x14ac:dyDescent="0.2">
      <c r="A7912" s="64"/>
    </row>
    <row r="7913" spans="1:1" x14ac:dyDescent="0.2">
      <c r="A7913" s="64"/>
    </row>
    <row r="7914" spans="1:1" x14ac:dyDescent="0.2">
      <c r="A7914" s="64"/>
    </row>
    <row r="7915" spans="1:1" x14ac:dyDescent="0.2">
      <c r="A7915" s="64"/>
    </row>
    <row r="7916" spans="1:1" x14ac:dyDescent="0.2">
      <c r="A7916" s="64"/>
    </row>
    <row r="7917" spans="1:1" x14ac:dyDescent="0.2">
      <c r="A7917" s="64"/>
    </row>
    <row r="7918" spans="1:1" x14ac:dyDescent="0.2">
      <c r="A7918" s="64"/>
    </row>
    <row r="7919" spans="1:1" x14ac:dyDescent="0.2">
      <c r="A7919" s="64"/>
    </row>
    <row r="7920" spans="1:1" x14ac:dyDescent="0.2">
      <c r="A7920" s="64"/>
    </row>
    <row r="7921" spans="1:1" x14ac:dyDescent="0.2">
      <c r="A7921" s="64"/>
    </row>
    <row r="7922" spans="1:1" x14ac:dyDescent="0.2">
      <c r="A7922" s="64"/>
    </row>
    <row r="7923" spans="1:1" x14ac:dyDescent="0.2">
      <c r="A7923" s="64"/>
    </row>
    <row r="7924" spans="1:1" x14ac:dyDescent="0.2">
      <c r="A7924" s="64"/>
    </row>
    <row r="7925" spans="1:1" x14ac:dyDescent="0.2">
      <c r="A7925" s="64"/>
    </row>
    <row r="7926" spans="1:1" x14ac:dyDescent="0.2">
      <c r="A7926" s="64"/>
    </row>
    <row r="7927" spans="1:1" x14ac:dyDescent="0.2">
      <c r="A7927" s="64"/>
    </row>
    <row r="7928" spans="1:1" x14ac:dyDescent="0.2">
      <c r="A7928" s="64"/>
    </row>
    <row r="7929" spans="1:1" x14ac:dyDescent="0.2">
      <c r="A7929" s="64"/>
    </row>
    <row r="7930" spans="1:1" x14ac:dyDescent="0.2">
      <c r="A7930" s="64"/>
    </row>
    <row r="7931" spans="1:1" x14ac:dyDescent="0.2">
      <c r="A7931" s="64"/>
    </row>
    <row r="7932" spans="1:1" x14ac:dyDescent="0.2">
      <c r="A7932" s="64"/>
    </row>
    <row r="7933" spans="1:1" x14ac:dyDescent="0.2">
      <c r="A7933" s="64"/>
    </row>
    <row r="7934" spans="1:1" x14ac:dyDescent="0.2">
      <c r="A7934" s="64"/>
    </row>
    <row r="7935" spans="1:1" x14ac:dyDescent="0.2">
      <c r="A7935" s="64"/>
    </row>
    <row r="7936" spans="1:1" x14ac:dyDescent="0.2">
      <c r="A7936" s="64"/>
    </row>
    <row r="7937" spans="1:1" x14ac:dyDescent="0.2">
      <c r="A7937" s="64"/>
    </row>
    <row r="7938" spans="1:1" x14ac:dyDescent="0.2">
      <c r="A7938" s="64"/>
    </row>
    <row r="7939" spans="1:1" x14ac:dyDescent="0.2">
      <c r="A7939" s="64"/>
    </row>
    <row r="7940" spans="1:1" x14ac:dyDescent="0.2">
      <c r="A7940" s="64"/>
    </row>
    <row r="7941" spans="1:1" x14ac:dyDescent="0.2">
      <c r="A7941" s="64"/>
    </row>
    <row r="7942" spans="1:1" x14ac:dyDescent="0.2">
      <c r="A7942" s="64"/>
    </row>
    <row r="7943" spans="1:1" x14ac:dyDescent="0.2">
      <c r="A7943" s="64"/>
    </row>
    <row r="7944" spans="1:1" x14ac:dyDescent="0.2">
      <c r="A7944" s="64"/>
    </row>
    <row r="7945" spans="1:1" x14ac:dyDescent="0.2">
      <c r="A7945" s="64"/>
    </row>
    <row r="7946" spans="1:1" x14ac:dyDescent="0.2">
      <c r="A7946" s="64"/>
    </row>
    <row r="7947" spans="1:1" x14ac:dyDescent="0.2">
      <c r="A7947" s="64"/>
    </row>
    <row r="7948" spans="1:1" x14ac:dyDescent="0.2">
      <c r="A7948" s="64"/>
    </row>
    <row r="7949" spans="1:1" x14ac:dyDescent="0.2">
      <c r="A7949" s="64"/>
    </row>
    <row r="7950" spans="1:1" x14ac:dyDescent="0.2">
      <c r="A7950" s="64"/>
    </row>
    <row r="7951" spans="1:1" x14ac:dyDescent="0.2">
      <c r="A7951" s="64"/>
    </row>
    <row r="7952" spans="1:1" x14ac:dyDescent="0.2">
      <c r="A7952" s="64"/>
    </row>
    <row r="7953" spans="1:1" x14ac:dyDescent="0.2">
      <c r="A7953" s="64"/>
    </row>
    <row r="7954" spans="1:1" x14ac:dyDescent="0.2">
      <c r="A7954" s="64"/>
    </row>
    <row r="7955" spans="1:1" x14ac:dyDescent="0.2">
      <c r="A7955" s="64"/>
    </row>
    <row r="7956" spans="1:1" x14ac:dyDescent="0.2">
      <c r="A7956" s="64"/>
    </row>
    <row r="7957" spans="1:1" x14ac:dyDescent="0.2">
      <c r="A7957" s="64"/>
    </row>
    <row r="7958" spans="1:1" x14ac:dyDescent="0.2">
      <c r="A7958" s="64"/>
    </row>
    <row r="7959" spans="1:1" x14ac:dyDescent="0.2">
      <c r="A7959" s="64"/>
    </row>
    <row r="7960" spans="1:1" x14ac:dyDescent="0.2">
      <c r="A7960" s="64"/>
    </row>
    <row r="7961" spans="1:1" x14ac:dyDescent="0.2">
      <c r="A7961" s="64"/>
    </row>
    <row r="7962" spans="1:1" x14ac:dyDescent="0.2">
      <c r="A7962" s="64"/>
    </row>
    <row r="7963" spans="1:1" x14ac:dyDescent="0.2">
      <c r="A7963" s="64"/>
    </row>
    <row r="7964" spans="1:1" x14ac:dyDescent="0.2">
      <c r="A7964" s="64"/>
    </row>
    <row r="7965" spans="1:1" x14ac:dyDescent="0.2">
      <c r="A7965" s="64"/>
    </row>
    <row r="7966" spans="1:1" x14ac:dyDescent="0.2">
      <c r="A7966" s="64"/>
    </row>
    <row r="7967" spans="1:1" x14ac:dyDescent="0.2">
      <c r="A7967" s="64"/>
    </row>
    <row r="7968" spans="1:1" x14ac:dyDescent="0.2">
      <c r="A7968" s="64"/>
    </row>
    <row r="7969" spans="1:1" x14ac:dyDescent="0.2">
      <c r="A7969" s="64"/>
    </row>
    <row r="7970" spans="1:1" x14ac:dyDescent="0.2">
      <c r="A7970" s="64"/>
    </row>
    <row r="7971" spans="1:1" x14ac:dyDescent="0.2">
      <c r="A7971" s="64"/>
    </row>
    <row r="7972" spans="1:1" x14ac:dyDescent="0.2">
      <c r="A7972" s="64"/>
    </row>
    <row r="7973" spans="1:1" x14ac:dyDescent="0.2">
      <c r="A7973" s="64"/>
    </row>
    <row r="7974" spans="1:1" x14ac:dyDescent="0.2">
      <c r="A7974" s="64"/>
    </row>
    <row r="7975" spans="1:1" x14ac:dyDescent="0.2">
      <c r="A7975" s="64"/>
    </row>
    <row r="7976" spans="1:1" x14ac:dyDescent="0.2">
      <c r="A7976" s="64"/>
    </row>
    <row r="7977" spans="1:1" x14ac:dyDescent="0.2">
      <c r="A7977" s="64"/>
    </row>
    <row r="7978" spans="1:1" x14ac:dyDescent="0.2">
      <c r="A7978" s="64"/>
    </row>
    <row r="7979" spans="1:1" x14ac:dyDescent="0.2">
      <c r="A7979" s="64"/>
    </row>
    <row r="7980" spans="1:1" x14ac:dyDescent="0.2">
      <c r="A7980" s="64"/>
    </row>
    <row r="7981" spans="1:1" x14ac:dyDescent="0.2">
      <c r="A7981" s="64"/>
    </row>
    <row r="7982" spans="1:1" x14ac:dyDescent="0.2">
      <c r="A7982" s="64"/>
    </row>
    <row r="7983" spans="1:1" x14ac:dyDescent="0.2">
      <c r="A7983" s="64"/>
    </row>
    <row r="7984" spans="1:1" x14ac:dyDescent="0.2">
      <c r="A7984" s="64"/>
    </row>
    <row r="7985" spans="1:1" x14ac:dyDescent="0.2">
      <c r="A7985" s="64"/>
    </row>
    <row r="7986" spans="1:1" x14ac:dyDescent="0.2">
      <c r="A7986" s="64"/>
    </row>
    <row r="7987" spans="1:1" x14ac:dyDescent="0.2">
      <c r="A7987" s="64"/>
    </row>
    <row r="7988" spans="1:1" x14ac:dyDescent="0.2">
      <c r="A7988" s="64"/>
    </row>
    <row r="7989" spans="1:1" x14ac:dyDescent="0.2">
      <c r="A7989" s="64"/>
    </row>
    <row r="7990" spans="1:1" x14ac:dyDescent="0.2">
      <c r="A7990" s="64"/>
    </row>
    <row r="7991" spans="1:1" x14ac:dyDescent="0.2">
      <c r="A7991" s="64"/>
    </row>
    <row r="7992" spans="1:1" x14ac:dyDescent="0.2">
      <c r="A7992" s="64"/>
    </row>
    <row r="7993" spans="1:1" x14ac:dyDescent="0.2">
      <c r="A7993" s="64"/>
    </row>
    <row r="7994" spans="1:1" x14ac:dyDescent="0.2">
      <c r="A7994" s="64"/>
    </row>
    <row r="7995" spans="1:1" x14ac:dyDescent="0.2">
      <c r="A7995" s="64"/>
    </row>
    <row r="7996" spans="1:1" x14ac:dyDescent="0.2">
      <c r="A7996" s="64"/>
    </row>
    <row r="7997" spans="1:1" x14ac:dyDescent="0.2">
      <c r="A7997" s="64"/>
    </row>
    <row r="7998" spans="1:1" x14ac:dyDescent="0.2">
      <c r="A7998" s="64"/>
    </row>
    <row r="7999" spans="1:1" x14ac:dyDescent="0.2">
      <c r="A7999" s="64"/>
    </row>
    <row r="8000" spans="1:1" x14ac:dyDescent="0.2">
      <c r="A8000" s="64"/>
    </row>
    <row r="8001" spans="1:1" x14ac:dyDescent="0.2">
      <c r="A8001" s="64"/>
    </row>
    <row r="8002" spans="1:1" x14ac:dyDescent="0.2">
      <c r="A8002" s="64"/>
    </row>
    <row r="8003" spans="1:1" x14ac:dyDescent="0.2">
      <c r="A8003" s="64"/>
    </row>
    <row r="8004" spans="1:1" x14ac:dyDescent="0.2">
      <c r="A8004" s="64"/>
    </row>
    <row r="8005" spans="1:1" x14ac:dyDescent="0.2">
      <c r="A8005" s="64"/>
    </row>
    <row r="8006" spans="1:1" x14ac:dyDescent="0.2">
      <c r="A8006" s="64"/>
    </row>
    <row r="8007" spans="1:1" x14ac:dyDescent="0.2">
      <c r="A8007" s="64"/>
    </row>
    <row r="8008" spans="1:1" x14ac:dyDescent="0.2">
      <c r="A8008" s="64"/>
    </row>
    <row r="8009" spans="1:1" x14ac:dyDescent="0.2">
      <c r="A8009" s="64"/>
    </row>
    <row r="8010" spans="1:1" x14ac:dyDescent="0.2">
      <c r="A8010" s="64"/>
    </row>
    <row r="8011" spans="1:1" x14ac:dyDescent="0.2">
      <c r="A8011" s="64"/>
    </row>
    <row r="8012" spans="1:1" x14ac:dyDescent="0.2">
      <c r="A8012" s="64"/>
    </row>
    <row r="8013" spans="1:1" x14ac:dyDescent="0.2">
      <c r="A8013" s="64"/>
    </row>
    <row r="8014" spans="1:1" x14ac:dyDescent="0.2">
      <c r="A8014" s="64"/>
    </row>
    <row r="8015" spans="1:1" x14ac:dyDescent="0.2">
      <c r="A8015" s="64"/>
    </row>
    <row r="8016" spans="1:1" x14ac:dyDescent="0.2">
      <c r="A8016" s="64"/>
    </row>
    <row r="8017" spans="1:1" x14ac:dyDescent="0.2">
      <c r="A8017" s="64"/>
    </row>
    <row r="8018" spans="1:1" x14ac:dyDescent="0.2">
      <c r="A8018" s="64"/>
    </row>
    <row r="8019" spans="1:1" x14ac:dyDescent="0.2">
      <c r="A8019" s="64"/>
    </row>
    <row r="8020" spans="1:1" x14ac:dyDescent="0.2">
      <c r="A8020" s="64"/>
    </row>
    <row r="8021" spans="1:1" x14ac:dyDescent="0.2">
      <c r="A8021" s="64"/>
    </row>
    <row r="8022" spans="1:1" x14ac:dyDescent="0.2">
      <c r="A8022" s="64"/>
    </row>
    <row r="8023" spans="1:1" x14ac:dyDescent="0.2">
      <c r="A8023" s="64"/>
    </row>
    <row r="8024" spans="1:1" x14ac:dyDescent="0.2">
      <c r="A8024" s="64"/>
    </row>
    <row r="8025" spans="1:1" x14ac:dyDescent="0.2">
      <c r="A8025" s="64"/>
    </row>
    <row r="8026" spans="1:1" x14ac:dyDescent="0.2">
      <c r="A8026" s="64"/>
    </row>
    <row r="8027" spans="1:1" x14ac:dyDescent="0.2">
      <c r="A8027" s="64"/>
    </row>
    <row r="8028" spans="1:1" x14ac:dyDescent="0.2">
      <c r="A8028" s="64"/>
    </row>
    <row r="8029" spans="1:1" x14ac:dyDescent="0.2">
      <c r="A8029" s="64"/>
    </row>
    <row r="8030" spans="1:1" x14ac:dyDescent="0.2">
      <c r="A8030" s="64"/>
    </row>
    <row r="8031" spans="1:1" x14ac:dyDescent="0.2">
      <c r="A8031" s="64"/>
    </row>
    <row r="8032" spans="1:1" x14ac:dyDescent="0.2">
      <c r="A8032" s="64"/>
    </row>
    <row r="8033" spans="1:1" x14ac:dyDescent="0.2">
      <c r="A8033" s="64"/>
    </row>
    <row r="8034" spans="1:1" x14ac:dyDescent="0.2">
      <c r="A8034" s="64"/>
    </row>
    <row r="8035" spans="1:1" x14ac:dyDescent="0.2">
      <c r="A8035" s="64"/>
    </row>
    <row r="8036" spans="1:1" x14ac:dyDescent="0.2">
      <c r="A8036" s="64"/>
    </row>
    <row r="8037" spans="1:1" x14ac:dyDescent="0.2">
      <c r="A8037" s="64"/>
    </row>
    <row r="8038" spans="1:1" x14ac:dyDescent="0.2">
      <c r="A8038" s="64"/>
    </row>
    <row r="8039" spans="1:1" x14ac:dyDescent="0.2">
      <c r="A8039" s="64"/>
    </row>
    <row r="8040" spans="1:1" x14ac:dyDescent="0.2">
      <c r="A8040" s="64"/>
    </row>
    <row r="8041" spans="1:1" x14ac:dyDescent="0.2">
      <c r="A8041" s="64"/>
    </row>
    <row r="8042" spans="1:1" x14ac:dyDescent="0.2">
      <c r="A8042" s="64"/>
    </row>
    <row r="8043" spans="1:1" x14ac:dyDescent="0.2">
      <c r="A8043" s="64"/>
    </row>
    <row r="8044" spans="1:1" x14ac:dyDescent="0.2">
      <c r="A8044" s="64"/>
    </row>
    <row r="8045" spans="1:1" x14ac:dyDescent="0.2">
      <c r="A8045" s="64"/>
    </row>
    <row r="8046" spans="1:1" x14ac:dyDescent="0.2">
      <c r="A8046" s="64"/>
    </row>
    <row r="8047" spans="1:1" x14ac:dyDescent="0.2">
      <c r="A8047" s="64"/>
    </row>
    <row r="8048" spans="1:1" x14ac:dyDescent="0.2">
      <c r="A8048" s="64"/>
    </row>
    <row r="8049" spans="1:1" x14ac:dyDescent="0.2">
      <c r="A8049" s="64"/>
    </row>
    <row r="8050" spans="1:1" x14ac:dyDescent="0.2">
      <c r="A8050" s="64"/>
    </row>
    <row r="8051" spans="1:1" x14ac:dyDescent="0.2">
      <c r="A8051" s="64"/>
    </row>
    <row r="8052" spans="1:1" x14ac:dyDescent="0.2">
      <c r="A8052" s="64"/>
    </row>
    <row r="8053" spans="1:1" x14ac:dyDescent="0.2">
      <c r="A8053" s="64"/>
    </row>
    <row r="8054" spans="1:1" x14ac:dyDescent="0.2">
      <c r="A8054" s="64"/>
    </row>
    <row r="8055" spans="1:1" x14ac:dyDescent="0.2">
      <c r="A8055" s="64"/>
    </row>
    <row r="8056" spans="1:1" x14ac:dyDescent="0.2">
      <c r="A8056" s="64"/>
    </row>
    <row r="8057" spans="1:1" x14ac:dyDescent="0.2">
      <c r="A8057" s="64"/>
    </row>
    <row r="8058" spans="1:1" x14ac:dyDescent="0.2">
      <c r="A8058" s="64"/>
    </row>
    <row r="8059" spans="1:1" x14ac:dyDescent="0.2">
      <c r="A8059" s="64"/>
    </row>
    <row r="8060" spans="1:1" x14ac:dyDescent="0.2">
      <c r="A8060" s="64"/>
    </row>
    <row r="8061" spans="1:1" x14ac:dyDescent="0.2">
      <c r="A8061" s="64"/>
    </row>
    <row r="8062" spans="1:1" x14ac:dyDescent="0.2">
      <c r="A8062" s="64"/>
    </row>
    <row r="8063" spans="1:1" x14ac:dyDescent="0.2">
      <c r="A8063" s="64"/>
    </row>
    <row r="8064" spans="1:1" x14ac:dyDescent="0.2">
      <c r="A8064" s="64"/>
    </row>
    <row r="8065" spans="1:1" x14ac:dyDescent="0.2">
      <c r="A8065" s="64"/>
    </row>
    <row r="8066" spans="1:1" x14ac:dyDescent="0.2">
      <c r="A8066" s="64"/>
    </row>
    <row r="8067" spans="1:1" x14ac:dyDescent="0.2">
      <c r="A8067" s="64"/>
    </row>
    <row r="8068" spans="1:1" x14ac:dyDescent="0.2">
      <c r="A8068" s="64"/>
    </row>
    <row r="8069" spans="1:1" x14ac:dyDescent="0.2">
      <c r="A8069" s="64"/>
    </row>
    <row r="8070" spans="1:1" x14ac:dyDescent="0.2">
      <c r="A8070" s="64"/>
    </row>
    <row r="8071" spans="1:1" x14ac:dyDescent="0.2">
      <c r="A8071" s="64"/>
    </row>
    <row r="8072" spans="1:1" x14ac:dyDescent="0.2">
      <c r="A8072" s="64"/>
    </row>
    <row r="8073" spans="1:1" x14ac:dyDescent="0.2">
      <c r="A8073" s="64"/>
    </row>
    <row r="8074" spans="1:1" x14ac:dyDescent="0.2">
      <c r="A8074" s="64"/>
    </row>
    <row r="8075" spans="1:1" x14ac:dyDescent="0.2">
      <c r="A8075" s="64"/>
    </row>
    <row r="8076" spans="1:1" x14ac:dyDescent="0.2">
      <c r="A8076" s="64"/>
    </row>
    <row r="8077" spans="1:1" x14ac:dyDescent="0.2">
      <c r="A8077" s="64"/>
    </row>
    <row r="8078" spans="1:1" x14ac:dyDescent="0.2">
      <c r="A8078" s="64"/>
    </row>
    <row r="8079" spans="1:1" x14ac:dyDescent="0.2">
      <c r="A8079" s="64"/>
    </row>
    <row r="8080" spans="1:1" x14ac:dyDescent="0.2">
      <c r="A8080" s="64"/>
    </row>
    <row r="8081" spans="1:1" x14ac:dyDescent="0.2">
      <c r="A8081" s="64"/>
    </row>
    <row r="8082" spans="1:1" x14ac:dyDescent="0.2">
      <c r="A8082" s="64"/>
    </row>
    <row r="8083" spans="1:1" x14ac:dyDescent="0.2">
      <c r="A8083" s="64"/>
    </row>
    <row r="8084" spans="1:1" x14ac:dyDescent="0.2">
      <c r="A8084" s="64"/>
    </row>
    <row r="8085" spans="1:1" x14ac:dyDescent="0.2">
      <c r="A8085" s="64"/>
    </row>
    <row r="8086" spans="1:1" x14ac:dyDescent="0.2">
      <c r="A8086" s="64"/>
    </row>
    <row r="8087" spans="1:1" x14ac:dyDescent="0.2">
      <c r="A8087" s="64"/>
    </row>
    <row r="8088" spans="1:1" x14ac:dyDescent="0.2">
      <c r="A8088" s="64"/>
    </row>
    <row r="8089" spans="1:1" x14ac:dyDescent="0.2">
      <c r="A8089" s="64"/>
    </row>
    <row r="8090" spans="1:1" x14ac:dyDescent="0.2">
      <c r="A8090" s="64"/>
    </row>
    <row r="8091" spans="1:1" x14ac:dyDescent="0.2">
      <c r="A8091" s="64"/>
    </row>
    <row r="8092" spans="1:1" x14ac:dyDescent="0.2">
      <c r="A8092" s="64"/>
    </row>
    <row r="8093" spans="1:1" x14ac:dyDescent="0.2">
      <c r="A8093" s="64"/>
    </row>
    <row r="8094" spans="1:1" x14ac:dyDescent="0.2">
      <c r="A8094" s="64"/>
    </row>
    <row r="8095" spans="1:1" x14ac:dyDescent="0.2">
      <c r="A8095" s="64"/>
    </row>
    <row r="8096" spans="1:1" x14ac:dyDescent="0.2">
      <c r="A8096" s="64"/>
    </row>
    <row r="8097" spans="1:1" x14ac:dyDescent="0.2">
      <c r="A8097" s="64"/>
    </row>
    <row r="8098" spans="1:1" x14ac:dyDescent="0.2">
      <c r="A8098" s="64"/>
    </row>
    <row r="8099" spans="1:1" x14ac:dyDescent="0.2">
      <c r="A8099" s="64"/>
    </row>
    <row r="8100" spans="1:1" x14ac:dyDescent="0.2">
      <c r="A8100" s="64"/>
    </row>
    <row r="8101" spans="1:1" x14ac:dyDescent="0.2">
      <c r="A8101" s="64"/>
    </row>
    <row r="8102" spans="1:1" x14ac:dyDescent="0.2">
      <c r="A8102" s="64"/>
    </row>
    <row r="8103" spans="1:1" x14ac:dyDescent="0.2">
      <c r="A8103" s="64"/>
    </row>
    <row r="8104" spans="1:1" x14ac:dyDescent="0.2">
      <c r="A8104" s="64"/>
    </row>
    <row r="8105" spans="1:1" x14ac:dyDescent="0.2">
      <c r="A8105" s="64"/>
    </row>
    <row r="8106" spans="1:1" x14ac:dyDescent="0.2">
      <c r="A8106" s="64"/>
    </row>
    <row r="8107" spans="1:1" x14ac:dyDescent="0.2">
      <c r="A8107" s="64"/>
    </row>
    <row r="8108" spans="1:1" x14ac:dyDescent="0.2">
      <c r="A8108" s="64"/>
    </row>
    <row r="8109" spans="1:1" x14ac:dyDescent="0.2">
      <c r="A8109" s="64"/>
    </row>
    <row r="8110" spans="1:1" x14ac:dyDescent="0.2">
      <c r="A8110" s="64"/>
    </row>
    <row r="8111" spans="1:1" x14ac:dyDescent="0.2">
      <c r="A8111" s="64"/>
    </row>
    <row r="8112" spans="1:1" x14ac:dyDescent="0.2">
      <c r="A8112" s="64"/>
    </row>
    <row r="8113" spans="1:1" x14ac:dyDescent="0.2">
      <c r="A8113" s="64"/>
    </row>
    <row r="8114" spans="1:1" x14ac:dyDescent="0.2">
      <c r="A8114" s="64"/>
    </row>
    <row r="8115" spans="1:1" x14ac:dyDescent="0.2">
      <c r="A8115" s="64"/>
    </row>
    <row r="8116" spans="1:1" x14ac:dyDescent="0.2">
      <c r="A8116" s="64"/>
    </row>
    <row r="8117" spans="1:1" x14ac:dyDescent="0.2">
      <c r="A8117" s="64"/>
    </row>
    <row r="8118" spans="1:1" x14ac:dyDescent="0.2">
      <c r="A8118" s="64"/>
    </row>
    <row r="8119" spans="1:1" x14ac:dyDescent="0.2">
      <c r="A8119" s="64"/>
    </row>
    <row r="8120" spans="1:1" x14ac:dyDescent="0.2">
      <c r="A8120" s="64"/>
    </row>
    <row r="8121" spans="1:1" x14ac:dyDescent="0.2">
      <c r="A8121" s="64"/>
    </row>
    <row r="8122" spans="1:1" x14ac:dyDescent="0.2">
      <c r="A8122" s="64"/>
    </row>
    <row r="8123" spans="1:1" x14ac:dyDescent="0.2">
      <c r="A8123" s="64"/>
    </row>
    <row r="8124" spans="1:1" x14ac:dyDescent="0.2">
      <c r="A8124" s="64"/>
    </row>
    <row r="8125" spans="1:1" x14ac:dyDescent="0.2">
      <c r="A8125" s="64"/>
    </row>
    <row r="8126" spans="1:1" x14ac:dyDescent="0.2">
      <c r="A8126" s="64"/>
    </row>
    <row r="8127" spans="1:1" x14ac:dyDescent="0.2">
      <c r="A8127" s="64"/>
    </row>
    <row r="8128" spans="1:1" x14ac:dyDescent="0.2">
      <c r="A8128" s="64"/>
    </row>
    <row r="8129" spans="1:1" x14ac:dyDescent="0.2">
      <c r="A8129" s="64"/>
    </row>
    <row r="8130" spans="1:1" x14ac:dyDescent="0.2">
      <c r="A8130" s="64"/>
    </row>
    <row r="8131" spans="1:1" x14ac:dyDescent="0.2">
      <c r="A8131" s="64"/>
    </row>
    <row r="8132" spans="1:1" x14ac:dyDescent="0.2">
      <c r="A8132" s="64"/>
    </row>
    <row r="8133" spans="1:1" x14ac:dyDescent="0.2">
      <c r="A8133" s="64"/>
    </row>
    <row r="8134" spans="1:1" x14ac:dyDescent="0.2">
      <c r="A8134" s="64"/>
    </row>
    <row r="8135" spans="1:1" x14ac:dyDescent="0.2">
      <c r="A8135" s="64"/>
    </row>
    <row r="8136" spans="1:1" x14ac:dyDescent="0.2">
      <c r="A8136" s="64"/>
    </row>
    <row r="8137" spans="1:1" x14ac:dyDescent="0.2">
      <c r="A8137" s="64"/>
    </row>
    <row r="8138" spans="1:1" x14ac:dyDescent="0.2">
      <c r="A8138" s="64"/>
    </row>
    <row r="8139" spans="1:1" x14ac:dyDescent="0.2">
      <c r="A8139" s="64"/>
    </row>
    <row r="8140" spans="1:1" x14ac:dyDescent="0.2">
      <c r="A8140" s="64"/>
    </row>
    <row r="8141" spans="1:1" x14ac:dyDescent="0.2">
      <c r="A8141" s="64"/>
    </row>
    <row r="8142" spans="1:1" x14ac:dyDescent="0.2">
      <c r="A8142" s="64"/>
    </row>
    <row r="8143" spans="1:1" x14ac:dyDescent="0.2">
      <c r="A8143" s="64"/>
    </row>
    <row r="8144" spans="1:1" x14ac:dyDescent="0.2">
      <c r="A8144" s="64"/>
    </row>
    <row r="8145" spans="1:1" x14ac:dyDescent="0.2">
      <c r="A8145" s="64"/>
    </row>
    <row r="8146" spans="1:1" x14ac:dyDescent="0.2">
      <c r="A8146" s="64"/>
    </row>
    <row r="8147" spans="1:1" x14ac:dyDescent="0.2">
      <c r="A8147" s="64"/>
    </row>
    <row r="8148" spans="1:1" x14ac:dyDescent="0.2">
      <c r="A8148" s="64"/>
    </row>
    <row r="8149" spans="1:1" x14ac:dyDescent="0.2">
      <c r="A8149" s="64"/>
    </row>
    <row r="8150" spans="1:1" x14ac:dyDescent="0.2">
      <c r="A8150" s="64"/>
    </row>
    <row r="8151" spans="1:1" x14ac:dyDescent="0.2">
      <c r="A8151" s="64"/>
    </row>
    <row r="8152" spans="1:1" x14ac:dyDescent="0.2">
      <c r="A8152" s="64"/>
    </row>
    <row r="8153" spans="1:1" x14ac:dyDescent="0.2">
      <c r="A8153" s="64"/>
    </row>
    <row r="8154" spans="1:1" x14ac:dyDescent="0.2">
      <c r="A8154" s="64"/>
    </row>
    <row r="8155" spans="1:1" x14ac:dyDescent="0.2">
      <c r="A8155" s="64"/>
    </row>
    <row r="8156" spans="1:1" x14ac:dyDescent="0.2">
      <c r="A8156" s="64"/>
    </row>
    <row r="8157" spans="1:1" x14ac:dyDescent="0.2">
      <c r="A8157" s="64"/>
    </row>
    <row r="8158" spans="1:1" x14ac:dyDescent="0.2">
      <c r="A8158" s="64"/>
    </row>
    <row r="8159" spans="1:1" x14ac:dyDescent="0.2">
      <c r="A8159" s="64"/>
    </row>
    <row r="8160" spans="1:1" x14ac:dyDescent="0.2">
      <c r="A8160" s="64"/>
    </row>
    <row r="8161" spans="1:1" x14ac:dyDescent="0.2">
      <c r="A8161" s="64"/>
    </row>
    <row r="8162" spans="1:1" x14ac:dyDescent="0.2">
      <c r="A8162" s="64"/>
    </row>
    <row r="8163" spans="1:1" x14ac:dyDescent="0.2">
      <c r="A8163" s="64"/>
    </row>
    <row r="8164" spans="1:1" x14ac:dyDescent="0.2">
      <c r="A8164" s="64"/>
    </row>
    <row r="8165" spans="1:1" x14ac:dyDescent="0.2">
      <c r="A8165" s="64"/>
    </row>
    <row r="8166" spans="1:1" x14ac:dyDescent="0.2">
      <c r="A8166" s="64"/>
    </row>
    <row r="8167" spans="1:1" x14ac:dyDescent="0.2">
      <c r="A8167" s="64"/>
    </row>
    <row r="8168" spans="1:1" x14ac:dyDescent="0.2">
      <c r="A8168" s="64"/>
    </row>
    <row r="8169" spans="1:1" x14ac:dyDescent="0.2">
      <c r="A8169" s="64"/>
    </row>
    <row r="8170" spans="1:1" x14ac:dyDescent="0.2">
      <c r="A8170" s="64"/>
    </row>
    <row r="8171" spans="1:1" x14ac:dyDescent="0.2">
      <c r="A8171" s="64"/>
    </row>
    <row r="8172" spans="1:1" x14ac:dyDescent="0.2">
      <c r="A8172" s="64"/>
    </row>
    <row r="8173" spans="1:1" x14ac:dyDescent="0.2">
      <c r="A8173" s="64"/>
    </row>
    <row r="8174" spans="1:1" x14ac:dyDescent="0.2">
      <c r="A8174" s="64"/>
    </row>
    <row r="8175" spans="1:1" x14ac:dyDescent="0.2">
      <c r="A8175" s="64"/>
    </row>
    <row r="8176" spans="1:1" x14ac:dyDescent="0.2">
      <c r="A8176" s="64"/>
    </row>
    <row r="8177" spans="1:1" x14ac:dyDescent="0.2">
      <c r="A8177" s="64"/>
    </row>
    <row r="8178" spans="1:1" x14ac:dyDescent="0.2">
      <c r="A8178" s="64"/>
    </row>
    <row r="8179" spans="1:1" x14ac:dyDescent="0.2">
      <c r="A8179" s="64"/>
    </row>
    <row r="8180" spans="1:1" x14ac:dyDescent="0.2">
      <c r="A8180" s="64"/>
    </row>
    <row r="8181" spans="1:1" x14ac:dyDescent="0.2">
      <c r="A8181" s="64"/>
    </row>
    <row r="8182" spans="1:1" x14ac:dyDescent="0.2">
      <c r="A8182" s="64"/>
    </row>
    <row r="8183" spans="1:1" x14ac:dyDescent="0.2">
      <c r="A8183" s="64"/>
    </row>
    <row r="8184" spans="1:1" x14ac:dyDescent="0.2">
      <c r="A8184" s="64"/>
    </row>
    <row r="8185" spans="1:1" x14ac:dyDescent="0.2">
      <c r="A8185" s="59"/>
    </row>
    <row r="8186" spans="1:1" x14ac:dyDescent="0.2">
      <c r="A8186" s="59"/>
    </row>
    <row r="8187" spans="1:1" x14ac:dyDescent="0.2">
      <c r="A8187" s="59"/>
    </row>
    <row r="8188" spans="1:1" x14ac:dyDescent="0.2">
      <c r="A8188" s="59"/>
    </row>
    <row r="8189" spans="1:1" x14ac:dyDescent="0.2">
      <c r="A8189" s="59"/>
    </row>
    <row r="8190" spans="1:1" x14ac:dyDescent="0.2">
      <c r="A8190" s="59"/>
    </row>
    <row r="8191" spans="1:1" x14ac:dyDescent="0.2">
      <c r="A8191" s="59"/>
    </row>
    <row r="8192" spans="1:1" x14ac:dyDescent="0.2">
      <c r="A8192" s="59"/>
    </row>
    <row r="8193" spans="1:1" x14ac:dyDescent="0.2">
      <c r="A8193" s="59"/>
    </row>
    <row r="8194" spans="1:1" x14ac:dyDescent="0.2">
      <c r="A8194" s="59"/>
    </row>
    <row r="8195" spans="1:1" x14ac:dyDescent="0.2">
      <c r="A8195" s="59"/>
    </row>
    <row r="8196" spans="1:1" x14ac:dyDescent="0.2">
      <c r="A8196" s="59"/>
    </row>
    <row r="8197" spans="1:1" x14ac:dyDescent="0.2">
      <c r="A8197" s="59"/>
    </row>
    <row r="8198" spans="1:1" x14ac:dyDescent="0.2">
      <c r="A8198" s="59"/>
    </row>
    <row r="8199" spans="1:1" x14ac:dyDescent="0.2">
      <c r="A8199" s="59"/>
    </row>
    <row r="8200" spans="1:1" x14ac:dyDescent="0.2">
      <c r="A8200" s="59"/>
    </row>
    <row r="8201" spans="1:1" x14ac:dyDescent="0.2">
      <c r="A8201" s="59"/>
    </row>
    <row r="8202" spans="1:1" x14ac:dyDescent="0.2">
      <c r="A8202" s="59"/>
    </row>
    <row r="8203" spans="1:1" x14ac:dyDescent="0.2">
      <c r="A8203" s="59"/>
    </row>
    <row r="8204" spans="1:1" x14ac:dyDescent="0.2">
      <c r="A8204" s="59"/>
    </row>
    <row r="8205" spans="1:1" x14ac:dyDescent="0.2">
      <c r="A8205" s="59"/>
    </row>
    <row r="8206" spans="1:1" x14ac:dyDescent="0.2">
      <c r="A8206" s="59"/>
    </row>
    <row r="8207" spans="1:1" x14ac:dyDescent="0.2">
      <c r="A8207" s="59"/>
    </row>
    <row r="8208" spans="1:1" x14ac:dyDescent="0.2">
      <c r="A8208" s="59"/>
    </row>
    <row r="8209" spans="1:1" x14ac:dyDescent="0.2">
      <c r="A8209" s="59"/>
    </row>
    <row r="8210" spans="1:1" x14ac:dyDescent="0.2">
      <c r="A8210" s="59"/>
    </row>
    <row r="8211" spans="1:1" x14ac:dyDescent="0.2">
      <c r="A8211" s="59"/>
    </row>
    <row r="8212" spans="1:1" x14ac:dyDescent="0.2">
      <c r="A8212" s="59"/>
    </row>
    <row r="8213" spans="1:1" x14ac:dyDescent="0.2">
      <c r="A8213" s="59"/>
    </row>
    <row r="8214" spans="1:1" x14ac:dyDescent="0.2">
      <c r="A8214" s="59"/>
    </row>
    <row r="8215" spans="1:1" x14ac:dyDescent="0.2">
      <c r="A8215" s="59"/>
    </row>
    <row r="8216" spans="1:1" x14ac:dyDescent="0.2">
      <c r="A8216" s="59"/>
    </row>
    <row r="8217" spans="1:1" x14ac:dyDescent="0.2">
      <c r="A8217" s="59"/>
    </row>
    <row r="8218" spans="1:1" x14ac:dyDescent="0.2">
      <c r="A8218" s="59"/>
    </row>
    <row r="8219" spans="1:1" x14ac:dyDescent="0.2">
      <c r="A8219" s="59"/>
    </row>
    <row r="8220" spans="1:1" x14ac:dyDescent="0.2">
      <c r="A8220" s="59"/>
    </row>
    <row r="8221" spans="1:1" x14ac:dyDescent="0.2">
      <c r="A8221" s="59"/>
    </row>
    <row r="8222" spans="1:1" x14ac:dyDescent="0.2">
      <c r="A8222" s="59"/>
    </row>
    <row r="8223" spans="1:1" x14ac:dyDescent="0.2">
      <c r="A8223" s="59"/>
    </row>
    <row r="8224" spans="1:1" x14ac:dyDescent="0.2">
      <c r="A8224" s="59"/>
    </row>
    <row r="8225" spans="1:1" x14ac:dyDescent="0.2">
      <c r="A8225" s="59"/>
    </row>
    <row r="8226" spans="1:1" x14ac:dyDescent="0.2">
      <c r="A8226" s="59"/>
    </row>
    <row r="8227" spans="1:1" x14ac:dyDescent="0.2">
      <c r="A8227" s="59"/>
    </row>
    <row r="8228" spans="1:1" x14ac:dyDescent="0.2">
      <c r="A8228" s="59"/>
    </row>
    <row r="8229" spans="1:1" x14ac:dyDescent="0.2">
      <c r="A8229" s="59"/>
    </row>
    <row r="8230" spans="1:1" x14ac:dyDescent="0.2">
      <c r="A8230" s="59"/>
    </row>
    <row r="8231" spans="1:1" x14ac:dyDescent="0.2">
      <c r="A8231" s="59"/>
    </row>
    <row r="8232" spans="1:1" x14ac:dyDescent="0.2">
      <c r="A8232" s="59"/>
    </row>
    <row r="8233" spans="1:1" x14ac:dyDescent="0.2">
      <c r="A8233" s="59"/>
    </row>
    <row r="8234" spans="1:1" x14ac:dyDescent="0.2">
      <c r="A8234" s="59"/>
    </row>
    <row r="8235" spans="1:1" x14ac:dyDescent="0.2">
      <c r="A8235" s="59"/>
    </row>
    <row r="8236" spans="1:1" x14ac:dyDescent="0.2">
      <c r="A8236" s="59"/>
    </row>
    <row r="8237" spans="1:1" x14ac:dyDescent="0.2">
      <c r="A8237" s="59"/>
    </row>
    <row r="8238" spans="1:1" x14ac:dyDescent="0.2">
      <c r="A8238" s="59"/>
    </row>
    <row r="8239" spans="1:1" x14ac:dyDescent="0.2">
      <c r="A8239" s="59"/>
    </row>
    <row r="8240" spans="1:1" x14ac:dyDescent="0.2">
      <c r="A8240" s="59"/>
    </row>
    <row r="8241" spans="1:1" x14ac:dyDescent="0.2">
      <c r="A8241" s="59"/>
    </row>
    <row r="8242" spans="1:1" x14ac:dyDescent="0.2">
      <c r="A8242" s="59"/>
    </row>
    <row r="8243" spans="1:1" x14ac:dyDescent="0.2">
      <c r="A8243" s="59"/>
    </row>
    <row r="8244" spans="1:1" x14ac:dyDescent="0.2">
      <c r="A8244" s="59"/>
    </row>
    <row r="8245" spans="1:1" x14ac:dyDescent="0.2">
      <c r="A8245" s="59"/>
    </row>
    <row r="8246" spans="1:1" x14ac:dyDescent="0.2">
      <c r="A8246" s="59"/>
    </row>
    <row r="8247" spans="1:1" x14ac:dyDescent="0.2">
      <c r="A8247" s="59"/>
    </row>
    <row r="8248" spans="1:1" x14ac:dyDescent="0.2">
      <c r="A8248" s="59"/>
    </row>
    <row r="8249" spans="1:1" x14ac:dyDescent="0.2">
      <c r="A8249" s="59"/>
    </row>
    <row r="8250" spans="1:1" x14ac:dyDescent="0.2">
      <c r="A8250" s="59"/>
    </row>
    <row r="8251" spans="1:1" x14ac:dyDescent="0.2">
      <c r="A8251" s="59"/>
    </row>
    <row r="8252" spans="1:1" x14ac:dyDescent="0.2">
      <c r="A8252" s="59"/>
    </row>
    <row r="8253" spans="1:1" x14ac:dyDescent="0.2">
      <c r="A8253" s="59"/>
    </row>
    <row r="8254" spans="1:1" x14ac:dyDescent="0.2">
      <c r="A8254" s="59"/>
    </row>
    <row r="8255" spans="1:1" x14ac:dyDescent="0.2">
      <c r="A8255" s="59"/>
    </row>
    <row r="8256" spans="1:1" x14ac:dyDescent="0.2">
      <c r="A8256" s="59"/>
    </row>
    <row r="8257" spans="1:1" x14ac:dyDescent="0.2">
      <c r="A8257" s="59"/>
    </row>
    <row r="8258" spans="1:1" x14ac:dyDescent="0.2">
      <c r="A8258" s="59"/>
    </row>
    <row r="8259" spans="1:1" x14ac:dyDescent="0.2">
      <c r="A8259" s="59"/>
    </row>
    <row r="8260" spans="1:1" x14ac:dyDescent="0.2">
      <c r="A8260" s="59"/>
    </row>
    <row r="8261" spans="1:1" x14ac:dyDescent="0.2">
      <c r="A8261" s="59"/>
    </row>
    <row r="8262" spans="1:1" x14ac:dyDescent="0.2">
      <c r="A8262" s="59"/>
    </row>
    <row r="8263" spans="1:1" x14ac:dyDescent="0.2">
      <c r="A8263" s="59"/>
    </row>
    <row r="8264" spans="1:1" x14ac:dyDescent="0.2">
      <c r="A8264" s="59"/>
    </row>
    <row r="8265" spans="1:1" x14ac:dyDescent="0.2">
      <c r="A8265" s="59"/>
    </row>
    <row r="8266" spans="1:1" x14ac:dyDescent="0.2">
      <c r="A8266" s="59"/>
    </row>
    <row r="8267" spans="1:1" x14ac:dyDescent="0.2">
      <c r="A8267" s="59"/>
    </row>
    <row r="8268" spans="1:1" x14ac:dyDescent="0.2">
      <c r="A8268" s="59"/>
    </row>
    <row r="8269" spans="1:1" x14ac:dyDescent="0.2">
      <c r="A8269" s="59"/>
    </row>
    <row r="8270" spans="1:1" x14ac:dyDescent="0.2">
      <c r="A8270" s="59"/>
    </row>
    <row r="8271" spans="1:1" x14ac:dyDescent="0.2">
      <c r="A8271" s="59"/>
    </row>
    <row r="8272" spans="1:1" x14ac:dyDescent="0.2">
      <c r="A8272" s="59"/>
    </row>
    <row r="8273" spans="1:1" x14ac:dyDescent="0.2">
      <c r="A8273" s="59"/>
    </row>
    <row r="8274" spans="1:1" x14ac:dyDescent="0.2">
      <c r="A8274" s="59"/>
    </row>
    <row r="8275" spans="1:1" x14ac:dyDescent="0.2">
      <c r="A8275" s="59"/>
    </row>
    <row r="8276" spans="1:1" x14ac:dyDescent="0.2">
      <c r="A8276" s="59"/>
    </row>
    <row r="8277" spans="1:1" x14ac:dyDescent="0.2">
      <c r="A8277" s="59"/>
    </row>
    <row r="8278" spans="1:1" x14ac:dyDescent="0.2">
      <c r="A8278" s="59"/>
    </row>
    <row r="8279" spans="1:1" x14ac:dyDescent="0.2">
      <c r="A8279" s="59"/>
    </row>
    <row r="8280" spans="1:1" x14ac:dyDescent="0.2">
      <c r="A8280" s="59"/>
    </row>
    <row r="8281" spans="1:1" x14ac:dyDescent="0.2">
      <c r="A8281" s="59"/>
    </row>
    <row r="8282" spans="1:1" x14ac:dyDescent="0.2">
      <c r="A8282" s="59"/>
    </row>
    <row r="8283" spans="1:1" x14ac:dyDescent="0.2">
      <c r="A8283" s="59"/>
    </row>
    <row r="8284" spans="1:1" x14ac:dyDescent="0.2">
      <c r="A8284" s="59"/>
    </row>
    <row r="8285" spans="1:1" x14ac:dyDescent="0.2">
      <c r="A8285" s="59"/>
    </row>
    <row r="8286" spans="1:1" x14ac:dyDescent="0.2">
      <c r="A8286" s="59"/>
    </row>
    <row r="8287" spans="1:1" x14ac:dyDescent="0.2">
      <c r="A8287" s="59"/>
    </row>
    <row r="8288" spans="1:1" x14ac:dyDescent="0.2">
      <c r="A8288" s="59"/>
    </row>
    <row r="8289" spans="1:1" x14ac:dyDescent="0.2">
      <c r="A8289" s="59"/>
    </row>
    <row r="8290" spans="1:1" x14ac:dyDescent="0.2">
      <c r="A8290" s="59"/>
    </row>
    <row r="8291" spans="1:1" x14ac:dyDescent="0.2">
      <c r="A8291" s="59"/>
    </row>
    <row r="8292" spans="1:1" x14ac:dyDescent="0.2">
      <c r="A8292" s="59"/>
    </row>
    <row r="8293" spans="1:1" x14ac:dyDescent="0.2">
      <c r="A8293" s="59"/>
    </row>
    <row r="8294" spans="1:1" x14ac:dyDescent="0.2">
      <c r="A8294" s="59"/>
    </row>
    <row r="8295" spans="1:1" x14ac:dyDescent="0.2">
      <c r="A8295" s="59"/>
    </row>
    <row r="8296" spans="1:1" x14ac:dyDescent="0.2">
      <c r="A8296" s="59"/>
    </row>
    <row r="8297" spans="1:1" x14ac:dyDescent="0.2">
      <c r="A8297" s="59"/>
    </row>
    <row r="8298" spans="1:1" x14ac:dyDescent="0.2">
      <c r="A8298" s="59"/>
    </row>
    <row r="8299" spans="1:1" x14ac:dyDescent="0.2">
      <c r="A8299" s="59"/>
    </row>
    <row r="8300" spans="1:1" x14ac:dyDescent="0.2">
      <c r="A8300" s="59"/>
    </row>
    <row r="8301" spans="1:1" x14ac:dyDescent="0.2">
      <c r="A8301" s="59"/>
    </row>
    <row r="8302" spans="1:1" x14ac:dyDescent="0.2">
      <c r="A8302" s="59"/>
    </row>
    <row r="8303" spans="1:1" x14ac:dyDescent="0.2">
      <c r="A8303" s="59"/>
    </row>
    <row r="8304" spans="1:1" x14ac:dyDescent="0.2">
      <c r="A8304" s="59"/>
    </row>
    <row r="8305" spans="1:1" x14ac:dyDescent="0.2">
      <c r="A8305" s="59"/>
    </row>
    <row r="8306" spans="1:1" x14ac:dyDescent="0.2">
      <c r="A8306" s="59"/>
    </row>
    <row r="8307" spans="1:1" x14ac:dyDescent="0.2">
      <c r="A8307" s="59"/>
    </row>
    <row r="8308" spans="1:1" x14ac:dyDescent="0.2">
      <c r="A8308" s="59"/>
    </row>
    <row r="8309" spans="1:1" x14ac:dyDescent="0.2">
      <c r="A8309" s="59"/>
    </row>
    <row r="8310" spans="1:1" x14ac:dyDescent="0.2">
      <c r="A8310" s="59"/>
    </row>
    <row r="8311" spans="1:1" x14ac:dyDescent="0.2">
      <c r="A8311" s="59"/>
    </row>
    <row r="8312" spans="1:1" x14ac:dyDescent="0.2">
      <c r="A8312" s="59"/>
    </row>
    <row r="8313" spans="1:1" x14ac:dyDescent="0.2">
      <c r="A8313" s="59"/>
    </row>
    <row r="8314" spans="1:1" x14ac:dyDescent="0.2">
      <c r="A8314" s="59"/>
    </row>
    <row r="8315" spans="1:1" x14ac:dyDescent="0.2">
      <c r="A8315" s="59"/>
    </row>
    <row r="8316" spans="1:1" x14ac:dyDescent="0.2">
      <c r="A8316" s="59"/>
    </row>
    <row r="8317" spans="1:1" x14ac:dyDescent="0.2">
      <c r="A8317" s="59"/>
    </row>
    <row r="8318" spans="1:1" x14ac:dyDescent="0.2">
      <c r="A8318" s="59"/>
    </row>
    <row r="8319" spans="1:1" x14ac:dyDescent="0.2">
      <c r="A8319" s="59"/>
    </row>
    <row r="8320" spans="1:1" x14ac:dyDescent="0.2">
      <c r="A8320" s="59"/>
    </row>
    <row r="8321" spans="1:1" x14ac:dyDescent="0.2">
      <c r="A8321" s="59"/>
    </row>
    <row r="8322" spans="1:1" x14ac:dyDescent="0.2">
      <c r="A8322" s="59"/>
    </row>
    <row r="8323" spans="1:1" x14ac:dyDescent="0.2">
      <c r="A8323" s="59"/>
    </row>
    <row r="8324" spans="1:1" x14ac:dyDescent="0.2">
      <c r="A8324" s="59"/>
    </row>
    <row r="8325" spans="1:1" x14ac:dyDescent="0.2">
      <c r="A8325" s="59"/>
    </row>
    <row r="8326" spans="1:1" x14ac:dyDescent="0.2">
      <c r="A8326" s="59"/>
    </row>
    <row r="8327" spans="1:1" x14ac:dyDescent="0.2">
      <c r="A8327" s="59"/>
    </row>
    <row r="8328" spans="1:1" x14ac:dyDescent="0.2">
      <c r="A8328" s="59"/>
    </row>
    <row r="8329" spans="1:1" x14ac:dyDescent="0.2">
      <c r="A8329" s="59"/>
    </row>
    <row r="8330" spans="1:1" x14ac:dyDescent="0.2">
      <c r="A8330" s="59"/>
    </row>
    <row r="8331" spans="1:1" x14ac:dyDescent="0.2">
      <c r="A8331" s="59"/>
    </row>
    <row r="8332" spans="1:1" x14ac:dyDescent="0.2">
      <c r="A8332" s="59"/>
    </row>
    <row r="8333" spans="1:1" x14ac:dyDescent="0.2">
      <c r="A8333" s="59"/>
    </row>
    <row r="8334" spans="1:1" x14ac:dyDescent="0.2">
      <c r="A8334" s="59"/>
    </row>
    <row r="8335" spans="1:1" x14ac:dyDescent="0.2">
      <c r="A8335" s="59"/>
    </row>
    <row r="8336" spans="1:1" x14ac:dyDescent="0.2">
      <c r="A8336" s="59"/>
    </row>
    <row r="8337" spans="1:1" x14ac:dyDescent="0.2">
      <c r="A8337" s="59"/>
    </row>
    <row r="8338" spans="1:1" x14ac:dyDescent="0.2">
      <c r="A8338" s="59"/>
    </row>
    <row r="8339" spans="1:1" x14ac:dyDescent="0.2">
      <c r="A8339" s="59"/>
    </row>
    <row r="8340" spans="1:1" x14ac:dyDescent="0.2">
      <c r="A8340" s="59"/>
    </row>
    <row r="8341" spans="1:1" x14ac:dyDescent="0.2">
      <c r="A8341" s="59"/>
    </row>
    <row r="8342" spans="1:1" x14ac:dyDescent="0.2">
      <c r="A8342" s="59"/>
    </row>
    <row r="8343" spans="1:1" x14ac:dyDescent="0.2">
      <c r="A8343" s="59"/>
    </row>
    <row r="8344" spans="1:1" x14ac:dyDescent="0.2">
      <c r="A8344" s="59"/>
    </row>
    <row r="8345" spans="1:1" x14ac:dyDescent="0.2">
      <c r="A8345" s="59"/>
    </row>
    <row r="8346" spans="1:1" x14ac:dyDescent="0.2">
      <c r="A8346" s="59"/>
    </row>
    <row r="8347" spans="1:1" x14ac:dyDescent="0.2">
      <c r="A8347" s="59"/>
    </row>
    <row r="8348" spans="1:1" x14ac:dyDescent="0.2">
      <c r="A8348" s="59"/>
    </row>
    <row r="8349" spans="1:1" x14ac:dyDescent="0.2">
      <c r="A8349" s="59"/>
    </row>
    <row r="8350" spans="1:1" x14ac:dyDescent="0.2">
      <c r="A8350" s="59"/>
    </row>
    <row r="8351" spans="1:1" x14ac:dyDescent="0.2">
      <c r="A8351" s="59"/>
    </row>
    <row r="8352" spans="1:1" x14ac:dyDescent="0.2">
      <c r="A8352" s="59"/>
    </row>
    <row r="8353" spans="1:1" x14ac:dyDescent="0.2">
      <c r="A8353" s="59"/>
    </row>
    <row r="8354" spans="1:1" x14ac:dyDescent="0.2">
      <c r="A8354" s="59"/>
    </row>
    <row r="8355" spans="1:1" x14ac:dyDescent="0.2">
      <c r="A8355" s="59"/>
    </row>
    <row r="8356" spans="1:1" x14ac:dyDescent="0.2">
      <c r="A8356" s="59"/>
    </row>
    <row r="8357" spans="1:1" x14ac:dyDescent="0.2">
      <c r="A8357" s="59"/>
    </row>
    <row r="8358" spans="1:1" x14ac:dyDescent="0.2">
      <c r="A8358" s="59"/>
    </row>
    <row r="8359" spans="1:1" x14ac:dyDescent="0.2">
      <c r="A8359" s="59"/>
    </row>
    <row r="8360" spans="1:1" x14ac:dyDescent="0.2">
      <c r="A8360" s="59"/>
    </row>
    <row r="8361" spans="1:1" x14ac:dyDescent="0.2">
      <c r="A8361" s="59"/>
    </row>
    <row r="8362" spans="1:1" x14ac:dyDescent="0.2">
      <c r="A8362" s="59"/>
    </row>
    <row r="8363" spans="1:1" x14ac:dyDescent="0.2">
      <c r="A8363" s="59"/>
    </row>
    <row r="8364" spans="1:1" x14ac:dyDescent="0.2">
      <c r="A8364" s="59"/>
    </row>
    <row r="8365" spans="1:1" x14ac:dyDescent="0.2">
      <c r="A8365" s="59"/>
    </row>
    <row r="8366" spans="1:1" x14ac:dyDescent="0.2">
      <c r="A8366" s="59"/>
    </row>
    <row r="8367" spans="1:1" x14ac:dyDescent="0.2">
      <c r="A8367" s="59"/>
    </row>
    <row r="8368" spans="1:1" x14ac:dyDescent="0.2">
      <c r="A8368" s="59"/>
    </row>
    <row r="8369" spans="1:1" x14ac:dyDescent="0.2">
      <c r="A8369" s="59"/>
    </row>
    <row r="8370" spans="1:1" x14ac:dyDescent="0.2">
      <c r="A8370" s="59"/>
    </row>
    <row r="8371" spans="1:1" x14ac:dyDescent="0.2">
      <c r="A8371" s="59"/>
    </row>
    <row r="8372" spans="1:1" x14ac:dyDescent="0.2">
      <c r="A8372" s="59"/>
    </row>
    <row r="8373" spans="1:1" x14ac:dyDescent="0.2">
      <c r="A8373" s="59"/>
    </row>
    <row r="8374" spans="1:1" x14ac:dyDescent="0.2">
      <c r="A8374" s="59"/>
    </row>
    <row r="8375" spans="1:1" x14ac:dyDescent="0.2">
      <c r="A8375" s="59"/>
    </row>
    <row r="8376" spans="1:1" x14ac:dyDescent="0.2">
      <c r="A8376" s="59"/>
    </row>
    <row r="8377" spans="1:1" x14ac:dyDescent="0.2">
      <c r="A8377" s="59"/>
    </row>
    <row r="8378" spans="1:1" x14ac:dyDescent="0.2">
      <c r="A8378" s="59"/>
    </row>
    <row r="8379" spans="1:1" x14ac:dyDescent="0.2">
      <c r="A8379" s="59"/>
    </row>
    <row r="8380" spans="1:1" x14ac:dyDescent="0.2">
      <c r="A8380" s="59"/>
    </row>
    <row r="8381" spans="1:1" x14ac:dyDescent="0.2">
      <c r="A8381" s="59"/>
    </row>
    <row r="8382" spans="1:1" x14ac:dyDescent="0.2">
      <c r="A8382" s="59"/>
    </row>
    <row r="8383" spans="1:1" x14ac:dyDescent="0.2">
      <c r="A8383" s="59"/>
    </row>
    <row r="8384" spans="1:1" x14ac:dyDescent="0.2">
      <c r="A8384" s="59"/>
    </row>
    <row r="8385" spans="1:1" x14ac:dyDescent="0.2">
      <c r="A8385" s="59"/>
    </row>
    <row r="8386" spans="1:1" x14ac:dyDescent="0.2">
      <c r="A8386" s="59"/>
    </row>
    <row r="8387" spans="1:1" x14ac:dyDescent="0.2">
      <c r="A8387" s="59"/>
    </row>
    <row r="8388" spans="1:1" x14ac:dyDescent="0.2">
      <c r="A8388" s="59"/>
    </row>
    <row r="8389" spans="1:1" x14ac:dyDescent="0.2">
      <c r="A8389" s="59"/>
    </row>
    <row r="8390" spans="1:1" x14ac:dyDescent="0.2">
      <c r="A8390" s="59"/>
    </row>
    <row r="8391" spans="1:1" x14ac:dyDescent="0.2">
      <c r="A8391" s="59"/>
    </row>
    <row r="8392" spans="1:1" x14ac:dyDescent="0.2">
      <c r="A8392" s="59"/>
    </row>
    <row r="8393" spans="1:1" x14ac:dyDescent="0.2">
      <c r="A8393" s="59"/>
    </row>
    <row r="8394" spans="1:1" x14ac:dyDescent="0.2">
      <c r="A8394" s="59"/>
    </row>
    <row r="8395" spans="1:1" x14ac:dyDescent="0.2">
      <c r="A8395" s="59"/>
    </row>
    <row r="8396" spans="1:1" x14ac:dyDescent="0.2">
      <c r="A8396" s="59"/>
    </row>
    <row r="8397" spans="1:1" x14ac:dyDescent="0.2">
      <c r="A8397" s="59"/>
    </row>
    <row r="8398" spans="1:1" x14ac:dyDescent="0.2">
      <c r="A8398" s="59"/>
    </row>
    <row r="8399" spans="1:1" x14ac:dyDescent="0.2">
      <c r="A8399" s="59"/>
    </row>
    <row r="8400" spans="1:1" x14ac:dyDescent="0.2">
      <c r="A8400" s="59"/>
    </row>
    <row r="8401" spans="1:1" x14ac:dyDescent="0.2">
      <c r="A8401" s="59"/>
    </row>
    <row r="8402" spans="1:1" x14ac:dyDescent="0.2">
      <c r="A8402" s="59"/>
    </row>
    <row r="8403" spans="1:1" x14ac:dyDescent="0.2">
      <c r="A8403" s="59"/>
    </row>
    <row r="8404" spans="1:1" x14ac:dyDescent="0.2">
      <c r="A8404" s="59"/>
    </row>
    <row r="8405" spans="1:1" x14ac:dyDescent="0.2">
      <c r="A8405" s="59"/>
    </row>
    <row r="8406" spans="1:1" x14ac:dyDescent="0.2">
      <c r="A8406" s="59"/>
    </row>
    <row r="8407" spans="1:1" x14ac:dyDescent="0.2">
      <c r="A8407" s="59"/>
    </row>
    <row r="8408" spans="1:1" x14ac:dyDescent="0.2">
      <c r="A8408" s="59"/>
    </row>
    <row r="8409" spans="1:1" x14ac:dyDescent="0.2">
      <c r="A8409" s="59"/>
    </row>
    <row r="8410" spans="1:1" x14ac:dyDescent="0.2">
      <c r="A8410" s="59"/>
    </row>
    <row r="8411" spans="1:1" x14ac:dyDescent="0.2">
      <c r="A8411" s="59"/>
    </row>
    <row r="8412" spans="1:1" x14ac:dyDescent="0.2">
      <c r="A8412" s="59"/>
    </row>
    <row r="8413" spans="1:1" x14ac:dyDescent="0.2">
      <c r="A8413" s="59"/>
    </row>
    <row r="8414" spans="1:1" x14ac:dyDescent="0.2">
      <c r="A8414" s="59"/>
    </row>
    <row r="8415" spans="1:1" x14ac:dyDescent="0.2">
      <c r="A8415" s="59"/>
    </row>
    <row r="8416" spans="1:1" x14ac:dyDescent="0.2">
      <c r="A8416" s="59"/>
    </row>
    <row r="8417" spans="1:1" x14ac:dyDescent="0.2">
      <c r="A8417" s="59"/>
    </row>
    <row r="8418" spans="1:1" x14ac:dyDescent="0.2">
      <c r="A8418" s="59"/>
    </row>
    <row r="8419" spans="1:1" x14ac:dyDescent="0.2">
      <c r="A8419" s="59"/>
    </row>
    <row r="8420" spans="1:1" x14ac:dyDescent="0.2">
      <c r="A8420" s="59"/>
    </row>
    <row r="8421" spans="1:1" x14ac:dyDescent="0.2">
      <c r="A8421" s="59"/>
    </row>
    <row r="8422" spans="1:1" x14ac:dyDescent="0.2">
      <c r="A8422" s="59"/>
    </row>
    <row r="8423" spans="1:1" x14ac:dyDescent="0.2">
      <c r="A8423" s="59"/>
    </row>
    <row r="8424" spans="1:1" x14ac:dyDescent="0.2">
      <c r="A8424" s="59"/>
    </row>
    <row r="8425" spans="1:1" x14ac:dyDescent="0.2">
      <c r="A8425" s="59"/>
    </row>
    <row r="8426" spans="1:1" x14ac:dyDescent="0.2">
      <c r="A8426" s="59"/>
    </row>
    <row r="8427" spans="1:1" x14ac:dyDescent="0.2">
      <c r="A8427" s="59"/>
    </row>
    <row r="8428" spans="1:1" x14ac:dyDescent="0.2">
      <c r="A8428" s="59"/>
    </row>
    <row r="8429" spans="1:1" x14ac:dyDescent="0.2">
      <c r="A8429" s="59"/>
    </row>
    <row r="8430" spans="1:1" x14ac:dyDescent="0.2">
      <c r="A8430" s="59"/>
    </row>
    <row r="8431" spans="1:1" x14ac:dyDescent="0.2">
      <c r="A8431" s="59"/>
    </row>
    <row r="8432" spans="1:1" x14ac:dyDescent="0.2">
      <c r="A8432" s="59"/>
    </row>
    <row r="8433" spans="1:1" x14ac:dyDescent="0.2">
      <c r="A8433" s="59"/>
    </row>
    <row r="8434" spans="1:1" x14ac:dyDescent="0.2">
      <c r="A8434" s="59"/>
    </row>
    <row r="8435" spans="1:1" x14ac:dyDescent="0.2">
      <c r="A8435" s="59"/>
    </row>
    <row r="8436" spans="1:1" x14ac:dyDescent="0.2">
      <c r="A8436" s="59"/>
    </row>
    <row r="8437" spans="1:1" x14ac:dyDescent="0.2">
      <c r="A8437" s="59"/>
    </row>
    <row r="8438" spans="1:1" x14ac:dyDescent="0.2">
      <c r="A8438" s="59"/>
    </row>
    <row r="8439" spans="1:1" x14ac:dyDescent="0.2">
      <c r="A8439" s="59"/>
    </row>
    <row r="8440" spans="1:1" x14ac:dyDescent="0.2">
      <c r="A8440" s="59"/>
    </row>
    <row r="8441" spans="1:1" x14ac:dyDescent="0.2">
      <c r="A8441" s="59"/>
    </row>
    <row r="8442" spans="1:1" x14ac:dyDescent="0.2">
      <c r="A8442" s="59"/>
    </row>
    <row r="8443" spans="1:1" x14ac:dyDescent="0.2">
      <c r="A8443" s="59"/>
    </row>
    <row r="8444" spans="1:1" x14ac:dyDescent="0.2">
      <c r="A8444" s="59"/>
    </row>
    <row r="8445" spans="1:1" x14ac:dyDescent="0.2">
      <c r="A8445" s="59"/>
    </row>
    <row r="8446" spans="1:1" x14ac:dyDescent="0.2">
      <c r="A8446" s="59"/>
    </row>
    <row r="8447" spans="1:1" x14ac:dyDescent="0.2">
      <c r="A8447" s="59"/>
    </row>
    <row r="8448" spans="1:1" x14ac:dyDescent="0.2">
      <c r="A8448" s="59"/>
    </row>
    <row r="8449" spans="1:1" x14ac:dyDescent="0.2">
      <c r="A8449" s="59"/>
    </row>
    <row r="8450" spans="1:1" x14ac:dyDescent="0.2">
      <c r="A8450" s="59"/>
    </row>
    <row r="8451" spans="1:1" x14ac:dyDescent="0.2">
      <c r="A8451" s="59"/>
    </row>
    <row r="8452" spans="1:1" x14ac:dyDescent="0.2">
      <c r="A8452" s="59"/>
    </row>
    <row r="8453" spans="1:1" x14ac:dyDescent="0.2">
      <c r="A8453" s="59"/>
    </row>
    <row r="8454" spans="1:1" x14ac:dyDescent="0.2">
      <c r="A8454" s="59"/>
    </row>
    <row r="8455" spans="1:1" x14ac:dyDescent="0.2">
      <c r="A8455" s="59"/>
    </row>
    <row r="8456" spans="1:1" x14ac:dyDescent="0.2">
      <c r="A8456" s="59"/>
    </row>
    <row r="8457" spans="1:1" x14ac:dyDescent="0.2">
      <c r="A8457" s="59"/>
    </row>
    <row r="8458" spans="1:1" x14ac:dyDescent="0.2">
      <c r="A8458" s="59"/>
    </row>
    <row r="8459" spans="1:1" x14ac:dyDescent="0.2">
      <c r="A8459" s="59"/>
    </row>
    <row r="8460" spans="1:1" x14ac:dyDescent="0.2">
      <c r="A8460" s="59"/>
    </row>
    <row r="8461" spans="1:1" x14ac:dyDescent="0.2">
      <c r="A8461" s="59"/>
    </row>
    <row r="8462" spans="1:1" x14ac:dyDescent="0.2">
      <c r="A8462" s="59"/>
    </row>
    <row r="8463" spans="1:1" x14ac:dyDescent="0.2">
      <c r="A8463" s="59"/>
    </row>
    <row r="8464" spans="1:1" x14ac:dyDescent="0.2">
      <c r="A8464" s="59"/>
    </row>
    <row r="8465" spans="1:1" x14ac:dyDescent="0.2">
      <c r="A8465" s="59"/>
    </row>
    <row r="8466" spans="1:1" x14ac:dyDescent="0.2">
      <c r="A8466" s="59"/>
    </row>
    <row r="8467" spans="1:1" x14ac:dyDescent="0.2">
      <c r="A8467" s="59"/>
    </row>
    <row r="8468" spans="1:1" x14ac:dyDescent="0.2">
      <c r="A8468" s="59"/>
    </row>
    <row r="8469" spans="1:1" x14ac:dyDescent="0.2">
      <c r="A8469" s="59"/>
    </row>
    <row r="8470" spans="1:1" x14ac:dyDescent="0.2">
      <c r="A8470" s="59"/>
    </row>
    <row r="8471" spans="1:1" x14ac:dyDescent="0.2">
      <c r="A8471" s="59"/>
    </row>
    <row r="8472" spans="1:1" x14ac:dyDescent="0.2">
      <c r="A8472" s="59"/>
    </row>
    <row r="8473" spans="1:1" x14ac:dyDescent="0.2">
      <c r="A8473" s="59"/>
    </row>
    <row r="8474" spans="1:1" x14ac:dyDescent="0.2">
      <c r="A8474" s="59"/>
    </row>
    <row r="8475" spans="1:1" x14ac:dyDescent="0.2">
      <c r="A8475" s="59"/>
    </row>
    <row r="8476" spans="1:1" x14ac:dyDescent="0.2">
      <c r="A8476" s="59"/>
    </row>
    <row r="8477" spans="1:1" x14ac:dyDescent="0.2">
      <c r="A8477" s="59"/>
    </row>
    <row r="8478" spans="1:1" x14ac:dyDescent="0.2">
      <c r="A8478" s="59"/>
    </row>
    <row r="8479" spans="1:1" x14ac:dyDescent="0.2">
      <c r="A8479" s="59"/>
    </row>
    <row r="8480" spans="1:1" x14ac:dyDescent="0.2">
      <c r="A8480" s="59"/>
    </row>
    <row r="8481" spans="1:1" x14ac:dyDescent="0.2">
      <c r="A8481" s="59"/>
    </row>
    <row r="8482" spans="1:1" x14ac:dyDescent="0.2">
      <c r="A8482" s="59"/>
    </row>
    <row r="8483" spans="1:1" x14ac:dyDescent="0.2">
      <c r="A8483" s="59"/>
    </row>
    <row r="8484" spans="1:1" x14ac:dyDescent="0.2">
      <c r="A8484" s="59"/>
    </row>
    <row r="8485" spans="1:1" x14ac:dyDescent="0.2">
      <c r="A8485" s="59"/>
    </row>
    <row r="8486" spans="1:1" x14ac:dyDescent="0.2">
      <c r="A8486" s="59"/>
    </row>
    <row r="8487" spans="1:1" x14ac:dyDescent="0.2">
      <c r="A8487" s="59"/>
    </row>
    <row r="8488" spans="1:1" x14ac:dyDescent="0.2">
      <c r="A8488" s="59"/>
    </row>
    <row r="8489" spans="1:1" x14ac:dyDescent="0.2">
      <c r="A8489" s="59"/>
    </row>
    <row r="8490" spans="1:1" x14ac:dyDescent="0.2">
      <c r="A8490" s="59"/>
    </row>
    <row r="8491" spans="1:1" x14ac:dyDescent="0.2">
      <c r="A8491" s="59"/>
    </row>
    <row r="8492" spans="1:1" x14ac:dyDescent="0.2">
      <c r="A8492" s="59"/>
    </row>
    <row r="8493" spans="1:1" x14ac:dyDescent="0.2">
      <c r="A8493" s="59"/>
    </row>
    <row r="8494" spans="1:1" x14ac:dyDescent="0.2">
      <c r="A8494" s="59"/>
    </row>
    <row r="8495" spans="1:1" x14ac:dyDescent="0.2">
      <c r="A8495" s="59"/>
    </row>
    <row r="8496" spans="1:1" x14ac:dyDescent="0.2">
      <c r="A8496" s="59"/>
    </row>
    <row r="8497" spans="1:1" x14ac:dyDescent="0.2">
      <c r="A8497" s="59"/>
    </row>
    <row r="8498" spans="1:1" x14ac:dyDescent="0.2">
      <c r="A8498" s="59"/>
    </row>
    <row r="8499" spans="1:1" x14ac:dyDescent="0.2">
      <c r="A8499" s="59"/>
    </row>
    <row r="8500" spans="1:1" x14ac:dyDescent="0.2">
      <c r="A8500" s="59"/>
    </row>
    <row r="8501" spans="1:1" x14ac:dyDescent="0.2">
      <c r="A8501" s="59"/>
    </row>
    <row r="8502" spans="1:1" x14ac:dyDescent="0.2">
      <c r="A8502" s="59"/>
    </row>
    <row r="8503" spans="1:1" x14ac:dyDescent="0.2">
      <c r="A8503" s="59"/>
    </row>
    <row r="8504" spans="1:1" x14ac:dyDescent="0.2">
      <c r="A8504" s="59"/>
    </row>
    <row r="8505" spans="1:1" x14ac:dyDescent="0.2">
      <c r="A8505" s="59"/>
    </row>
    <row r="8506" spans="1:1" x14ac:dyDescent="0.2">
      <c r="A8506" s="59"/>
    </row>
    <row r="8507" spans="1:1" x14ac:dyDescent="0.2">
      <c r="A8507" s="59"/>
    </row>
    <row r="8508" spans="1:1" x14ac:dyDescent="0.2">
      <c r="A8508" s="59"/>
    </row>
    <row r="8509" spans="1:1" x14ac:dyDescent="0.2">
      <c r="A8509" s="59"/>
    </row>
    <row r="8510" spans="1:1" x14ac:dyDescent="0.2">
      <c r="A8510" s="59"/>
    </row>
    <row r="8511" spans="1:1" x14ac:dyDescent="0.2">
      <c r="A8511" s="59"/>
    </row>
    <row r="8512" spans="1:1" x14ac:dyDescent="0.2">
      <c r="A8512" s="59"/>
    </row>
    <row r="8513" spans="1:1" x14ac:dyDescent="0.2">
      <c r="A8513" s="59"/>
    </row>
    <row r="8514" spans="1:1" x14ac:dyDescent="0.2">
      <c r="A8514" s="59"/>
    </row>
    <row r="8515" spans="1:1" x14ac:dyDescent="0.2">
      <c r="A8515" s="59"/>
    </row>
    <row r="8516" spans="1:1" x14ac:dyDescent="0.2">
      <c r="A8516" s="59"/>
    </row>
    <row r="8517" spans="1:1" x14ac:dyDescent="0.2">
      <c r="A8517" s="59"/>
    </row>
    <row r="8518" spans="1:1" x14ac:dyDescent="0.2">
      <c r="A8518" s="59"/>
    </row>
    <row r="8519" spans="1:1" x14ac:dyDescent="0.2">
      <c r="A8519" s="59"/>
    </row>
    <row r="8520" spans="1:1" x14ac:dyDescent="0.2">
      <c r="A8520" s="59"/>
    </row>
    <row r="8521" spans="1:1" x14ac:dyDescent="0.2">
      <c r="A8521" s="59"/>
    </row>
    <row r="8522" spans="1:1" x14ac:dyDescent="0.2">
      <c r="A8522" s="59"/>
    </row>
    <row r="8523" spans="1:1" x14ac:dyDescent="0.2">
      <c r="A8523" s="59"/>
    </row>
    <row r="8524" spans="1:1" x14ac:dyDescent="0.2">
      <c r="A8524" s="59"/>
    </row>
    <row r="8525" spans="1:1" x14ac:dyDescent="0.2">
      <c r="A8525" s="59"/>
    </row>
    <row r="8526" spans="1:1" x14ac:dyDescent="0.2">
      <c r="A8526" s="59"/>
    </row>
    <row r="8527" spans="1:1" x14ac:dyDescent="0.2">
      <c r="A8527" s="59"/>
    </row>
    <row r="8528" spans="1:1" x14ac:dyDescent="0.2">
      <c r="A8528" s="59"/>
    </row>
    <row r="8529" spans="1:1" x14ac:dyDescent="0.2">
      <c r="A8529" s="59"/>
    </row>
    <row r="8530" spans="1:1" x14ac:dyDescent="0.2">
      <c r="A8530" s="59"/>
    </row>
    <row r="8531" spans="1:1" x14ac:dyDescent="0.2">
      <c r="A8531" s="59"/>
    </row>
    <row r="8532" spans="1:1" x14ac:dyDescent="0.2">
      <c r="A8532" s="59"/>
    </row>
    <row r="8533" spans="1:1" x14ac:dyDescent="0.2">
      <c r="A8533" s="59"/>
    </row>
    <row r="8534" spans="1:1" x14ac:dyDescent="0.2">
      <c r="A8534" s="59"/>
    </row>
    <row r="8535" spans="1:1" x14ac:dyDescent="0.2">
      <c r="A8535" s="59"/>
    </row>
    <row r="8536" spans="1:1" x14ac:dyDescent="0.2">
      <c r="A8536" s="59"/>
    </row>
    <row r="8537" spans="1:1" x14ac:dyDescent="0.2">
      <c r="A8537" s="59"/>
    </row>
    <row r="8538" spans="1:1" x14ac:dyDescent="0.2">
      <c r="A8538" s="59"/>
    </row>
    <row r="8539" spans="1:1" x14ac:dyDescent="0.2">
      <c r="A8539" s="59"/>
    </row>
    <row r="8540" spans="1:1" x14ac:dyDescent="0.2">
      <c r="A8540" s="59"/>
    </row>
    <row r="8541" spans="1:1" x14ac:dyDescent="0.2">
      <c r="A8541" s="59"/>
    </row>
    <row r="8542" spans="1:1" x14ac:dyDescent="0.2">
      <c r="A8542" s="59"/>
    </row>
    <row r="8543" spans="1:1" x14ac:dyDescent="0.2">
      <c r="A8543" s="59"/>
    </row>
    <row r="8544" spans="1:1" x14ac:dyDescent="0.2">
      <c r="A8544" s="59"/>
    </row>
    <row r="8545" spans="1:1" x14ac:dyDescent="0.2">
      <c r="A8545" s="59"/>
    </row>
    <row r="8546" spans="1:1" x14ac:dyDescent="0.2">
      <c r="A8546" s="59"/>
    </row>
    <row r="8547" spans="1:1" x14ac:dyDescent="0.2">
      <c r="A8547" s="59"/>
    </row>
    <row r="8548" spans="1:1" x14ac:dyDescent="0.2">
      <c r="A8548" s="59"/>
    </row>
    <row r="8549" spans="1:1" x14ac:dyDescent="0.2">
      <c r="A8549" s="59"/>
    </row>
    <row r="8550" spans="1:1" x14ac:dyDescent="0.2">
      <c r="A8550" s="59"/>
    </row>
    <row r="8551" spans="1:1" x14ac:dyDescent="0.2">
      <c r="A8551" s="59"/>
    </row>
    <row r="8552" spans="1:1" x14ac:dyDescent="0.2">
      <c r="A8552" s="59"/>
    </row>
    <row r="8553" spans="1:1" x14ac:dyDescent="0.2">
      <c r="A8553" s="59"/>
    </row>
    <row r="8554" spans="1:1" x14ac:dyDescent="0.2">
      <c r="A8554" s="59"/>
    </row>
    <row r="8555" spans="1:1" x14ac:dyDescent="0.2">
      <c r="A8555" s="59"/>
    </row>
    <row r="8556" spans="1:1" x14ac:dyDescent="0.2">
      <c r="A8556" s="59"/>
    </row>
    <row r="8557" spans="1:1" x14ac:dyDescent="0.2">
      <c r="A8557" s="59"/>
    </row>
    <row r="8558" spans="1:1" x14ac:dyDescent="0.2">
      <c r="A8558" s="59"/>
    </row>
    <row r="8559" spans="1:1" x14ac:dyDescent="0.2">
      <c r="A8559" s="59"/>
    </row>
    <row r="8560" spans="1:1" x14ac:dyDescent="0.2">
      <c r="A8560" s="59"/>
    </row>
    <row r="8561" spans="1:1" x14ac:dyDescent="0.2">
      <c r="A8561" s="59"/>
    </row>
    <row r="8562" spans="1:1" x14ac:dyDescent="0.2">
      <c r="A8562" s="59"/>
    </row>
    <row r="8563" spans="1:1" x14ac:dyDescent="0.2">
      <c r="A8563" s="59"/>
    </row>
    <row r="8564" spans="1:1" x14ac:dyDescent="0.2">
      <c r="A8564" s="59"/>
    </row>
    <row r="8565" spans="1:1" x14ac:dyDescent="0.2">
      <c r="A8565" s="59"/>
    </row>
    <row r="8566" spans="1:1" x14ac:dyDescent="0.2">
      <c r="A8566" s="59"/>
    </row>
    <row r="8567" spans="1:1" x14ac:dyDescent="0.2">
      <c r="A8567" s="59"/>
    </row>
    <row r="8568" spans="1:1" x14ac:dyDescent="0.2">
      <c r="A8568" s="59"/>
    </row>
    <row r="8569" spans="1:1" x14ac:dyDescent="0.2">
      <c r="A8569" s="59"/>
    </row>
    <row r="8570" spans="1:1" x14ac:dyDescent="0.2">
      <c r="A8570" s="59"/>
    </row>
    <row r="8571" spans="1:1" x14ac:dyDescent="0.2">
      <c r="A8571" s="59"/>
    </row>
    <row r="8572" spans="1:1" x14ac:dyDescent="0.2">
      <c r="A8572" s="59"/>
    </row>
    <row r="8573" spans="1:1" x14ac:dyDescent="0.2">
      <c r="A8573" s="59"/>
    </row>
    <row r="8574" spans="1:1" x14ac:dyDescent="0.2">
      <c r="A8574" s="59"/>
    </row>
    <row r="8575" spans="1:1" x14ac:dyDescent="0.2">
      <c r="A8575" s="59"/>
    </row>
    <row r="8576" spans="1:1" x14ac:dyDescent="0.2">
      <c r="A8576" s="59"/>
    </row>
    <row r="8577" spans="1:1" x14ac:dyDescent="0.2">
      <c r="A8577" s="59"/>
    </row>
    <row r="8578" spans="1:1" x14ac:dyDescent="0.2">
      <c r="A8578" s="59"/>
    </row>
    <row r="8579" spans="1:1" x14ac:dyDescent="0.2">
      <c r="A8579" s="59"/>
    </row>
    <row r="8580" spans="1:1" x14ac:dyDescent="0.2">
      <c r="A8580" s="59"/>
    </row>
    <row r="8581" spans="1:1" x14ac:dyDescent="0.2">
      <c r="A8581" s="59"/>
    </row>
    <row r="8582" spans="1:1" x14ac:dyDescent="0.2">
      <c r="A8582" s="59"/>
    </row>
    <row r="8583" spans="1:1" x14ac:dyDescent="0.2">
      <c r="A8583" s="59"/>
    </row>
    <row r="8584" spans="1:1" x14ac:dyDescent="0.2">
      <c r="A8584" s="59"/>
    </row>
    <row r="8585" spans="1:1" x14ac:dyDescent="0.2">
      <c r="A8585" s="59"/>
    </row>
    <row r="8586" spans="1:1" x14ac:dyDescent="0.2">
      <c r="A8586" s="59"/>
    </row>
    <row r="8587" spans="1:1" x14ac:dyDescent="0.2">
      <c r="A8587" s="59"/>
    </row>
    <row r="8588" spans="1:1" x14ac:dyDescent="0.2">
      <c r="A8588" s="59"/>
    </row>
    <row r="8589" spans="1:1" x14ac:dyDescent="0.2">
      <c r="A8589" s="59"/>
    </row>
    <row r="8590" spans="1:1" x14ac:dyDescent="0.2">
      <c r="A8590" s="59"/>
    </row>
    <row r="8591" spans="1:1" x14ac:dyDescent="0.2">
      <c r="A8591" s="59"/>
    </row>
    <row r="8592" spans="1:1" x14ac:dyDescent="0.2">
      <c r="A8592" s="59"/>
    </row>
    <row r="8593" spans="1:1" x14ac:dyDescent="0.2">
      <c r="A8593" s="59"/>
    </row>
    <row r="8594" spans="1:1" x14ac:dyDescent="0.2">
      <c r="A8594" s="59"/>
    </row>
    <row r="8595" spans="1:1" x14ac:dyDescent="0.2">
      <c r="A8595" s="59"/>
    </row>
    <row r="8596" spans="1:1" x14ac:dyDescent="0.2">
      <c r="A8596" s="59"/>
    </row>
    <row r="8597" spans="1:1" x14ac:dyDescent="0.2">
      <c r="A8597" s="59"/>
    </row>
    <row r="8598" spans="1:1" x14ac:dyDescent="0.2">
      <c r="A8598" s="59"/>
    </row>
    <row r="8599" spans="1:1" x14ac:dyDescent="0.2">
      <c r="A8599" s="59"/>
    </row>
    <row r="8600" spans="1:1" x14ac:dyDescent="0.2">
      <c r="A8600" s="59"/>
    </row>
    <row r="8601" spans="1:1" x14ac:dyDescent="0.2">
      <c r="A8601" s="59"/>
    </row>
    <row r="8602" spans="1:1" x14ac:dyDescent="0.2">
      <c r="A8602" s="59"/>
    </row>
    <row r="8603" spans="1:1" x14ac:dyDescent="0.2">
      <c r="A8603" s="59"/>
    </row>
    <row r="8604" spans="1:1" x14ac:dyDescent="0.2">
      <c r="A8604" s="59"/>
    </row>
    <row r="8605" spans="1:1" x14ac:dyDescent="0.2">
      <c r="A8605" s="59"/>
    </row>
    <row r="8606" spans="1:1" x14ac:dyDescent="0.2">
      <c r="A8606" s="59"/>
    </row>
    <row r="8607" spans="1:1" x14ac:dyDescent="0.2">
      <c r="A8607" s="59"/>
    </row>
    <row r="8608" spans="1:1" x14ac:dyDescent="0.2">
      <c r="A8608" s="59"/>
    </row>
    <row r="8609" spans="1:1" x14ac:dyDescent="0.2">
      <c r="A8609" s="59"/>
    </row>
    <row r="8610" spans="1:1" x14ac:dyDescent="0.2">
      <c r="A8610" s="59"/>
    </row>
    <row r="8611" spans="1:1" x14ac:dyDescent="0.2">
      <c r="A8611" s="59"/>
    </row>
    <row r="8612" spans="1:1" x14ac:dyDescent="0.2">
      <c r="A8612" s="59"/>
    </row>
    <row r="8613" spans="1:1" x14ac:dyDescent="0.2">
      <c r="A8613" s="59"/>
    </row>
    <row r="8614" spans="1:1" x14ac:dyDescent="0.2">
      <c r="A8614" s="59"/>
    </row>
    <row r="8615" spans="1:1" x14ac:dyDescent="0.2">
      <c r="A8615" s="59"/>
    </row>
    <row r="8616" spans="1:1" x14ac:dyDescent="0.2">
      <c r="A8616" s="59"/>
    </row>
    <row r="8617" spans="1:1" x14ac:dyDescent="0.2">
      <c r="A8617" s="59"/>
    </row>
    <row r="8618" spans="1:1" x14ac:dyDescent="0.2">
      <c r="A8618" s="59"/>
    </row>
    <row r="8619" spans="1:1" x14ac:dyDescent="0.2">
      <c r="A8619" s="59"/>
    </row>
    <row r="8620" spans="1:1" x14ac:dyDescent="0.2">
      <c r="A8620" s="59"/>
    </row>
    <row r="8621" spans="1:1" x14ac:dyDescent="0.2">
      <c r="A8621" s="59"/>
    </row>
    <row r="8622" spans="1:1" x14ac:dyDescent="0.2">
      <c r="A8622" s="59"/>
    </row>
    <row r="8623" spans="1:1" x14ac:dyDescent="0.2">
      <c r="A8623" s="59"/>
    </row>
    <row r="8624" spans="1:1" x14ac:dyDescent="0.2">
      <c r="A8624" s="59"/>
    </row>
    <row r="8625" spans="1:1" x14ac:dyDescent="0.2">
      <c r="A8625" s="59"/>
    </row>
    <row r="8626" spans="1:1" x14ac:dyDescent="0.2">
      <c r="A8626" s="59"/>
    </row>
    <row r="8627" spans="1:1" x14ac:dyDescent="0.2">
      <c r="A8627" s="59"/>
    </row>
    <row r="8628" spans="1:1" x14ac:dyDescent="0.2">
      <c r="A8628" s="59"/>
    </row>
    <row r="8629" spans="1:1" x14ac:dyDescent="0.2">
      <c r="A8629" s="59"/>
    </row>
    <row r="8630" spans="1:1" x14ac:dyDescent="0.2">
      <c r="A8630" s="59"/>
    </row>
    <row r="8631" spans="1:1" x14ac:dyDescent="0.2">
      <c r="A8631" s="59"/>
    </row>
    <row r="8632" spans="1:1" x14ac:dyDescent="0.2">
      <c r="A8632" s="59"/>
    </row>
    <row r="8633" spans="1:1" x14ac:dyDescent="0.2">
      <c r="A8633" s="59"/>
    </row>
    <row r="8634" spans="1:1" x14ac:dyDescent="0.2">
      <c r="A8634" s="59"/>
    </row>
    <row r="8635" spans="1:1" x14ac:dyDescent="0.2">
      <c r="A8635" s="59"/>
    </row>
    <row r="8636" spans="1:1" x14ac:dyDescent="0.2">
      <c r="A8636" s="59"/>
    </row>
    <row r="8637" spans="1:1" x14ac:dyDescent="0.2">
      <c r="A8637" s="59"/>
    </row>
    <row r="8638" spans="1:1" x14ac:dyDescent="0.2">
      <c r="A8638" s="59"/>
    </row>
    <row r="8639" spans="1:1" x14ac:dyDescent="0.2">
      <c r="A8639" s="59"/>
    </row>
    <row r="8640" spans="1:1" x14ac:dyDescent="0.2">
      <c r="A8640" s="59"/>
    </row>
    <row r="8641" spans="1:1" x14ac:dyDescent="0.2">
      <c r="A8641" s="59"/>
    </row>
    <row r="8642" spans="1:1" x14ac:dyDescent="0.2">
      <c r="A8642" s="59"/>
    </row>
    <row r="8643" spans="1:1" x14ac:dyDescent="0.2">
      <c r="A8643" s="59"/>
    </row>
    <row r="8644" spans="1:1" x14ac:dyDescent="0.2">
      <c r="A8644" s="59"/>
    </row>
    <row r="8645" spans="1:1" x14ac:dyDescent="0.2">
      <c r="A8645" s="59"/>
    </row>
    <row r="8646" spans="1:1" x14ac:dyDescent="0.2">
      <c r="A8646" s="59"/>
    </row>
    <row r="8647" spans="1:1" x14ac:dyDescent="0.2">
      <c r="A8647" s="59"/>
    </row>
  </sheetData>
  <dataValidations disablePrompts="1" count="1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A9:D697 B8" xr:uid="{00000000-0002-0000-0300-000000000000}">
      <formula1>"FALSE"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Ficha Técnica</vt:lpstr>
      <vt:lpstr>Múltiplos</vt:lpstr>
      <vt:lpstr>Dividendos</vt:lpstr>
      <vt:lpstr>Base Gráfico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Consultora Eco-Chile</dc:creator>
  <cp:lastModifiedBy>Marcelo Sepulveda P.</cp:lastModifiedBy>
  <cp:lastPrinted>2019-02-08T16:00:09Z</cp:lastPrinted>
  <dcterms:created xsi:type="dcterms:W3CDTF">2018-09-21T17:16:45Z</dcterms:created>
  <dcterms:modified xsi:type="dcterms:W3CDTF">2020-06-17T23:43:49Z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coUpdateId">
    <vt:lpwstr>1276903469</vt:lpwstr>
  </property>
  <property fmtid="{D5CDD505-2E9C-101B-9397-08002B2CF9AE}" pid="3" name="EcoUpdateMessage">
    <vt:lpwstr>2020/06/17-23:24:29</vt:lpwstr>
  </property>
  <property fmtid="{D5CDD505-2E9C-101B-9397-08002B2CF9AE}" pid="4" name="EcoUpdateStatus">
    <vt:lpwstr>2020-06-17=BRA:St,ME,Fd,TP;USA:St,ME;ARG:St,ME,TP;MEX:St,ME,Fd,TP;CHL:St,ME;COL:St,ME;PER:St,ME,Fd|2000-07-28=USA:TP|2020-06-16=ARG:Fd;CHL:Fd;COL:Fd;PER:TP|2019-10-28=CHL:TP|2014-02-26=VEN:St|2002-11-08=JPN:St|2020-06-15=GBR:St,ME|2016-08-18=NNN:St|2007-0</vt:lpwstr>
  </property>
</Properties>
</file>